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/>
  </bookViews>
  <sheets>
    <sheet name="Configuration" sheetId="1" r:id="rId1"/>
    <sheet name="Employé 1" sheetId="2" r:id="rId2"/>
    <sheet name="Employé 2" sheetId="3" r:id="rId3"/>
    <sheet name="Employé 3" sheetId="4" r:id="rId4"/>
    <sheet name="Employé 4" sheetId="5" r:id="rId5"/>
  </sheets>
  <externalReferences>
    <externalReference r:id="rId6"/>
  </externalReferences>
  <definedNames>
    <definedName name="an_ref" localSheetId="1">[1]Configuration!$B$8</definedName>
    <definedName name="an_ref" localSheetId="2">[1]Configuration!$B$8</definedName>
    <definedName name="an_ref" localSheetId="3">[1]Configuration!$B$8</definedName>
    <definedName name="an_ref" localSheetId="4">[1]Configuration!$B$8</definedName>
    <definedName name="an_ref">Configuration!$B$8</definedName>
    <definedName name="annee_ref">Configuration!$B$8</definedName>
    <definedName name="cycle">Configuration!$P$6:$P$13</definedName>
    <definedName name="J_equip">Configuration!$O$2:$S$2</definedName>
    <definedName name="_xlnm.Print_Area" localSheetId="1">'Employé 1'!$D$6:$J$47</definedName>
    <definedName name="_xlnm.Print_Area" localSheetId="2">'Employé 2'!$D$6:$J$46</definedName>
    <definedName name="_xlnm.Print_Area" localSheetId="3">'Employé 3'!$D$6:$J$42</definedName>
    <definedName name="_xlnm.Print_Area" localSheetId="4">'Employé 4'!$D$6:$J$42</definedName>
  </definedNames>
  <calcPr calcId="145621" calcOnSave="0"/>
</workbook>
</file>

<file path=xl/calcChain.xml><?xml version="1.0" encoding="utf-8"?>
<calcChain xmlns="http://schemas.openxmlformats.org/spreadsheetml/2006/main">
  <c r="CZ16" i="5" l="1"/>
  <c r="CY16" i="5" s="1"/>
  <c r="CQ16" i="5"/>
  <c r="CP16" i="5" s="1"/>
  <c r="CH16" i="5"/>
  <c r="CG16" i="5" s="1"/>
  <c r="BY16" i="5"/>
  <c r="BX16" i="5" s="1"/>
  <c r="BP16" i="5"/>
  <c r="BO16" i="5" s="1"/>
  <c r="BG16" i="5"/>
  <c r="BF16" i="5" s="1"/>
  <c r="AX16" i="5"/>
  <c r="AW16" i="5" s="1"/>
  <c r="AO16" i="5"/>
  <c r="AN16" i="5" s="1"/>
  <c r="AF16" i="5"/>
  <c r="AE16" i="5" s="1"/>
  <c r="W16" i="5"/>
  <c r="V16" i="5" s="1"/>
  <c r="N16" i="5"/>
  <c r="E16" i="5"/>
  <c r="DE6" i="5"/>
  <c r="DD6" i="5"/>
  <c r="CV6" i="5"/>
  <c r="CU6" i="5"/>
  <c r="CM6" i="5"/>
  <c r="CL6" i="5"/>
  <c r="CD6" i="5"/>
  <c r="CC6" i="5"/>
  <c r="BU6" i="5"/>
  <c r="BT6" i="5"/>
  <c r="BL6" i="5"/>
  <c r="BK6" i="5"/>
  <c r="BC6" i="5"/>
  <c r="BB6" i="5"/>
  <c r="AT6" i="5"/>
  <c r="AS6" i="5"/>
  <c r="AK6" i="5"/>
  <c r="AJ6" i="5"/>
  <c r="AB6" i="5"/>
  <c r="AA6" i="5"/>
  <c r="S6" i="5"/>
  <c r="R6" i="5"/>
  <c r="J6" i="5"/>
  <c r="I6" i="5"/>
  <c r="CZ16" i="4"/>
  <c r="CY16" i="4" s="1"/>
  <c r="CQ16" i="4"/>
  <c r="CP16" i="4" s="1"/>
  <c r="CH16" i="4"/>
  <c r="CG16" i="4" s="1"/>
  <c r="BY16" i="4"/>
  <c r="BP16" i="4"/>
  <c r="BO16" i="4" s="1"/>
  <c r="BG16" i="4"/>
  <c r="BF16" i="4" s="1"/>
  <c r="AX16" i="4"/>
  <c r="AX17" i="4" s="1"/>
  <c r="AX18" i="4" s="1"/>
  <c r="AO16" i="4"/>
  <c r="AN16" i="4" s="1"/>
  <c r="AF16" i="4"/>
  <c r="AF17" i="4" s="1"/>
  <c r="W16" i="4"/>
  <c r="V16" i="4" s="1"/>
  <c r="N16" i="4"/>
  <c r="N17" i="4" s="1"/>
  <c r="N18" i="4" s="1"/>
  <c r="M18" i="4" s="1"/>
  <c r="E16" i="4"/>
  <c r="F16" i="4" s="1"/>
  <c r="DE6" i="4"/>
  <c r="DD6" i="4"/>
  <c r="CV6" i="4"/>
  <c r="CU6" i="4"/>
  <c r="CM6" i="4"/>
  <c r="CL6" i="4"/>
  <c r="CD6" i="4"/>
  <c r="CC6" i="4"/>
  <c r="BU6" i="4"/>
  <c r="BT6" i="4"/>
  <c r="BL6" i="4"/>
  <c r="BK6" i="4"/>
  <c r="BC6" i="4"/>
  <c r="BB6" i="4"/>
  <c r="AT6" i="4"/>
  <c r="AS6" i="4"/>
  <c r="AK6" i="4"/>
  <c r="AJ6" i="4"/>
  <c r="AB6" i="4"/>
  <c r="AA6" i="4"/>
  <c r="S6" i="4"/>
  <c r="R6" i="4"/>
  <c r="J6" i="4"/>
  <c r="I6" i="4"/>
  <c r="M16" i="5" l="1"/>
  <c r="O16" i="5"/>
  <c r="D16" i="5"/>
  <c r="F16" i="5"/>
  <c r="M16" i="4"/>
  <c r="AO17" i="4"/>
  <c r="AN17" i="4" s="1"/>
  <c r="BG17" i="4"/>
  <c r="BF17" i="4" s="1"/>
  <c r="CH17" i="4"/>
  <c r="CH18" i="4" s="1"/>
  <c r="AE17" i="4"/>
  <c r="AF18" i="4"/>
  <c r="AF19" i="4" s="1"/>
  <c r="AE19" i="4" s="1"/>
  <c r="AW17" i="4"/>
  <c r="AE16" i="4"/>
  <c r="E17" i="5"/>
  <c r="F17" i="5" s="1"/>
  <c r="AO17" i="5"/>
  <c r="BY17" i="5"/>
  <c r="N17" i="5"/>
  <c r="O17" i="5" s="1"/>
  <c r="AX17" i="5"/>
  <c r="CH17" i="5"/>
  <c r="W17" i="5"/>
  <c r="BG17" i="5"/>
  <c r="CQ17" i="5"/>
  <c r="AF17" i="5"/>
  <c r="BP17" i="5"/>
  <c r="CZ17" i="5"/>
  <c r="AX19" i="4"/>
  <c r="AW18" i="4"/>
  <c r="D16" i="4"/>
  <c r="E17" i="4"/>
  <c r="F17" i="4" s="1"/>
  <c r="CQ17" i="4"/>
  <c r="M17" i="4"/>
  <c r="BP17" i="4"/>
  <c r="CZ17" i="4"/>
  <c r="N19" i="4"/>
  <c r="AW16" i="4"/>
  <c r="BX16" i="4"/>
  <c r="BY17" i="4"/>
  <c r="W17" i="4"/>
  <c r="CZ16" i="3"/>
  <c r="CY16" i="3" s="1"/>
  <c r="CQ16" i="3"/>
  <c r="CQ17" i="3" s="1"/>
  <c r="CH16" i="3"/>
  <c r="CG16" i="3" s="1"/>
  <c r="BY16" i="3"/>
  <c r="BY17" i="3" s="1"/>
  <c r="BP16" i="3"/>
  <c r="BO16" i="3" s="1"/>
  <c r="BG16" i="3"/>
  <c r="BG17" i="3" s="1"/>
  <c r="AX16" i="3"/>
  <c r="AW16" i="3" s="1"/>
  <c r="AO16" i="3"/>
  <c r="AF16" i="3"/>
  <c r="AE16" i="3" s="1"/>
  <c r="W16" i="3"/>
  <c r="W17" i="3" s="1"/>
  <c r="N16" i="3"/>
  <c r="M16" i="3" s="1"/>
  <c r="E16" i="3"/>
  <c r="DE6" i="3"/>
  <c r="DD6" i="3"/>
  <c r="CV6" i="3"/>
  <c r="CU6" i="3"/>
  <c r="CM6" i="3"/>
  <c r="CL6" i="3"/>
  <c r="CD6" i="3"/>
  <c r="CC6" i="3"/>
  <c r="BU6" i="3"/>
  <c r="BT6" i="3"/>
  <c r="BL6" i="3"/>
  <c r="BK6" i="3"/>
  <c r="BC6" i="3"/>
  <c r="BB6" i="3"/>
  <c r="AT6" i="3"/>
  <c r="AS6" i="3"/>
  <c r="AK6" i="3"/>
  <c r="AJ6" i="3"/>
  <c r="AB6" i="3"/>
  <c r="AA6" i="3"/>
  <c r="S6" i="3"/>
  <c r="R6" i="3"/>
  <c r="J6" i="3"/>
  <c r="I6" i="3"/>
  <c r="E17" i="3" l="1"/>
  <c r="F17" i="3" s="1"/>
  <c r="F16" i="3"/>
  <c r="AO18" i="4"/>
  <c r="AO19" i="4" s="1"/>
  <c r="BG18" i="4"/>
  <c r="BG19" i="4" s="1"/>
  <c r="CG17" i="4"/>
  <c r="CH19" i="4"/>
  <c r="CG18" i="4"/>
  <c r="AF20" i="4"/>
  <c r="AF21" i="4" s="1"/>
  <c r="AE18" i="4"/>
  <c r="BO17" i="5"/>
  <c r="BP18" i="5"/>
  <c r="BF17" i="5"/>
  <c r="BG18" i="5"/>
  <c r="M17" i="5"/>
  <c r="N18" i="5"/>
  <c r="O18" i="5" s="1"/>
  <c r="AE17" i="5"/>
  <c r="AF18" i="5"/>
  <c r="V17" i="5"/>
  <c r="W18" i="5"/>
  <c r="BX17" i="5"/>
  <c r="BY18" i="5"/>
  <c r="CG17" i="5"/>
  <c r="CH18" i="5"/>
  <c r="AN17" i="5"/>
  <c r="AO18" i="5"/>
  <c r="CY17" i="5"/>
  <c r="CZ18" i="5"/>
  <c r="CP17" i="5"/>
  <c r="CQ18" i="5"/>
  <c r="AW17" i="5"/>
  <c r="AX18" i="5"/>
  <c r="D17" i="5"/>
  <c r="E18" i="5"/>
  <c r="F18" i="5" s="1"/>
  <c r="CY17" i="4"/>
  <c r="CZ18" i="4"/>
  <c r="N20" i="4"/>
  <c r="M19" i="4"/>
  <c r="BO17" i="4"/>
  <c r="BP18" i="4"/>
  <c r="CP17" i="4"/>
  <c r="CQ18" i="4"/>
  <c r="AX20" i="4"/>
  <c r="AW19" i="4"/>
  <c r="V17" i="4"/>
  <c r="W18" i="4"/>
  <c r="AN18" i="4"/>
  <c r="D17" i="4"/>
  <c r="E18" i="4"/>
  <c r="F18" i="4" s="1"/>
  <c r="BX17" i="4"/>
  <c r="BY18" i="4"/>
  <c r="V16" i="3"/>
  <c r="CP16" i="3"/>
  <c r="AO17" i="3"/>
  <c r="AN17" i="3" s="1"/>
  <c r="AN16" i="3"/>
  <c r="BP17" i="3"/>
  <c r="BO17" i="3" s="1"/>
  <c r="D16" i="3"/>
  <c r="BX16" i="3"/>
  <c r="BF16" i="3"/>
  <c r="BY18" i="3"/>
  <c r="BX17" i="3"/>
  <c r="AF17" i="3"/>
  <c r="CZ17" i="3"/>
  <c r="E18" i="3"/>
  <c r="F18" i="3" s="1"/>
  <c r="D17" i="3"/>
  <c r="BF17" i="3"/>
  <c r="BG18" i="3"/>
  <c r="N17" i="3"/>
  <c r="CH17" i="3"/>
  <c r="V17" i="3"/>
  <c r="W18" i="3"/>
  <c r="CP17" i="3"/>
  <c r="CQ18" i="3"/>
  <c r="AX17" i="3"/>
  <c r="BF18" i="4" l="1"/>
  <c r="AE20" i="4"/>
  <c r="CH20" i="4"/>
  <c r="CG19" i="4"/>
  <c r="D18" i="5"/>
  <c r="E19" i="5"/>
  <c r="F19" i="5" s="1"/>
  <c r="CP18" i="5"/>
  <c r="CQ19" i="5"/>
  <c r="AN18" i="5"/>
  <c r="AO19" i="5"/>
  <c r="BX18" i="5"/>
  <c r="BY19" i="5"/>
  <c r="AE18" i="5"/>
  <c r="AF19" i="5"/>
  <c r="BF18" i="5"/>
  <c r="BG19" i="5"/>
  <c r="AW18" i="5"/>
  <c r="AX19" i="5"/>
  <c r="CY18" i="5"/>
  <c r="CZ19" i="5"/>
  <c r="CG18" i="5"/>
  <c r="CH19" i="5"/>
  <c r="V18" i="5"/>
  <c r="W19" i="5"/>
  <c r="M18" i="5"/>
  <c r="N19" i="5"/>
  <c r="O19" i="5" s="1"/>
  <c r="BO18" i="5"/>
  <c r="BP19" i="5"/>
  <c r="AE21" i="4"/>
  <c r="AF22" i="4"/>
  <c r="AN19" i="4"/>
  <c r="AO20" i="4"/>
  <c r="V18" i="4"/>
  <c r="W19" i="4"/>
  <c r="CP18" i="4"/>
  <c r="CQ19" i="4"/>
  <c r="N21" i="4"/>
  <c r="M20" i="4"/>
  <c r="BX18" i="4"/>
  <c r="BY19" i="4"/>
  <c r="D18" i="4"/>
  <c r="E19" i="4"/>
  <c r="F19" i="4" s="1"/>
  <c r="BF19" i="4"/>
  <c r="BG20" i="4"/>
  <c r="BO18" i="4"/>
  <c r="BP19" i="4"/>
  <c r="CZ19" i="4"/>
  <c r="CY18" i="4"/>
  <c r="AX21" i="4"/>
  <c r="AW20" i="4"/>
  <c r="BP18" i="3"/>
  <c r="BO18" i="3" s="1"/>
  <c r="AO18" i="3"/>
  <c r="AO19" i="3" s="1"/>
  <c r="CG17" i="3"/>
  <c r="CH18" i="3"/>
  <c r="BY19" i="3"/>
  <c r="BX18" i="3"/>
  <c r="E19" i="3"/>
  <c r="F19" i="3" s="1"/>
  <c r="D18" i="3"/>
  <c r="V18" i="3"/>
  <c r="W19" i="3"/>
  <c r="BF18" i="3"/>
  <c r="BG19" i="3"/>
  <c r="CP18" i="3"/>
  <c r="CQ19" i="3"/>
  <c r="AE17" i="3"/>
  <c r="AF18" i="3"/>
  <c r="M17" i="3"/>
  <c r="N18" i="3"/>
  <c r="AW17" i="3"/>
  <c r="AX18" i="3"/>
  <c r="CY17" i="3"/>
  <c r="CZ18" i="3"/>
  <c r="CG20" i="4" l="1"/>
  <c r="CH21" i="4"/>
  <c r="AN18" i="3"/>
  <c r="AW19" i="5"/>
  <c r="AX20" i="5"/>
  <c r="BO19" i="5"/>
  <c r="BP20" i="5"/>
  <c r="V19" i="5"/>
  <c r="W20" i="5"/>
  <c r="CY19" i="5"/>
  <c r="CZ20" i="5"/>
  <c r="BF19" i="5"/>
  <c r="BG20" i="5"/>
  <c r="BX19" i="5"/>
  <c r="BY20" i="5"/>
  <c r="CP19" i="5"/>
  <c r="CQ20" i="5"/>
  <c r="M19" i="5"/>
  <c r="N20" i="5"/>
  <c r="O20" i="5" s="1"/>
  <c r="CG19" i="5"/>
  <c r="CH20" i="5"/>
  <c r="AE19" i="5"/>
  <c r="AF20" i="5"/>
  <c r="AN19" i="5"/>
  <c r="AO20" i="5"/>
  <c r="D19" i="5"/>
  <c r="E20" i="5"/>
  <c r="F20" i="5" s="1"/>
  <c r="BX19" i="4"/>
  <c r="BY20" i="4"/>
  <c r="V19" i="4"/>
  <c r="W20" i="4"/>
  <c r="BO19" i="4"/>
  <c r="BP20" i="4"/>
  <c r="D19" i="4"/>
  <c r="E20" i="4"/>
  <c r="F20" i="4" s="1"/>
  <c r="CP19" i="4"/>
  <c r="CQ20" i="4"/>
  <c r="AN20" i="4"/>
  <c r="AO21" i="4"/>
  <c r="AW21" i="4"/>
  <c r="AX22" i="4"/>
  <c r="N22" i="4"/>
  <c r="M21" i="4"/>
  <c r="BF20" i="4"/>
  <c r="BG21" i="4"/>
  <c r="AE22" i="4"/>
  <c r="AF23" i="4"/>
  <c r="CY19" i="4"/>
  <c r="CZ20" i="4"/>
  <c r="BP19" i="3"/>
  <c r="BO19" i="3" s="1"/>
  <c r="E20" i="3"/>
  <c r="F20" i="3" s="1"/>
  <c r="D19" i="3"/>
  <c r="CY18" i="3"/>
  <c r="CZ19" i="3"/>
  <c r="CP19" i="3"/>
  <c r="CQ20" i="3"/>
  <c r="V19" i="3"/>
  <c r="W20" i="3"/>
  <c r="BY20" i="3"/>
  <c r="BX19" i="3"/>
  <c r="AO20" i="3"/>
  <c r="AN19" i="3"/>
  <c r="M18" i="3"/>
  <c r="N19" i="3"/>
  <c r="AW18" i="3"/>
  <c r="AX19" i="3"/>
  <c r="AE18" i="3"/>
  <c r="AF19" i="3"/>
  <c r="BF19" i="3"/>
  <c r="BG20" i="3"/>
  <c r="CG18" i="3"/>
  <c r="CH19" i="3"/>
  <c r="CG21" i="4" l="1"/>
  <c r="CH22" i="4"/>
  <c r="D20" i="5"/>
  <c r="E21" i="5"/>
  <c r="F21" i="5" s="1"/>
  <c r="AE20" i="5"/>
  <c r="AF21" i="5"/>
  <c r="M20" i="5"/>
  <c r="N21" i="5"/>
  <c r="O21" i="5" s="1"/>
  <c r="BX20" i="5"/>
  <c r="BY21" i="5"/>
  <c r="CY20" i="5"/>
  <c r="CZ21" i="5"/>
  <c r="BO20" i="5"/>
  <c r="BP21" i="5"/>
  <c r="AN20" i="5"/>
  <c r="AO21" i="5"/>
  <c r="CG20" i="5"/>
  <c r="CH21" i="5"/>
  <c r="CP20" i="5"/>
  <c r="CQ21" i="5"/>
  <c r="BF20" i="5"/>
  <c r="BG21" i="5"/>
  <c r="V20" i="5"/>
  <c r="W21" i="5"/>
  <c r="AW20" i="5"/>
  <c r="AX21" i="5"/>
  <c r="CZ21" i="4"/>
  <c r="CY20" i="4"/>
  <c r="BF21" i="4"/>
  <c r="BG22" i="4"/>
  <c r="AX23" i="4"/>
  <c r="AW22" i="4"/>
  <c r="CP20" i="4"/>
  <c r="CQ21" i="4"/>
  <c r="BO20" i="4"/>
  <c r="BP21" i="4"/>
  <c r="BX20" i="4"/>
  <c r="BY21" i="4"/>
  <c r="AE23" i="4"/>
  <c r="AF24" i="4"/>
  <c r="AN21" i="4"/>
  <c r="AO22" i="4"/>
  <c r="D20" i="4"/>
  <c r="E21" i="4"/>
  <c r="F21" i="4" s="1"/>
  <c r="V20" i="4"/>
  <c r="W21" i="4"/>
  <c r="N23" i="4"/>
  <c r="M22" i="4"/>
  <c r="BP20" i="3"/>
  <c r="BP21" i="3" s="1"/>
  <c r="CG19" i="3"/>
  <c r="CH20" i="3"/>
  <c r="CY19" i="3"/>
  <c r="CZ20" i="3"/>
  <c r="AO21" i="3"/>
  <c r="AN20" i="3"/>
  <c r="BY21" i="3"/>
  <c r="BX20" i="3"/>
  <c r="E21" i="3"/>
  <c r="F21" i="3" s="1"/>
  <c r="D20" i="3"/>
  <c r="AE19" i="3"/>
  <c r="AF20" i="3"/>
  <c r="V20" i="3"/>
  <c r="W21" i="3"/>
  <c r="BF20" i="3"/>
  <c r="BG21" i="3"/>
  <c r="AW19" i="3"/>
  <c r="AX20" i="3"/>
  <c r="M19" i="3"/>
  <c r="N20" i="3"/>
  <c r="CP20" i="3"/>
  <c r="CQ21" i="3"/>
  <c r="BO20" i="3" l="1"/>
  <c r="CG22" i="4"/>
  <c r="CH23" i="4"/>
  <c r="AW21" i="5"/>
  <c r="AX22" i="5"/>
  <c r="BF21" i="5"/>
  <c r="BG22" i="5"/>
  <c r="CG21" i="5"/>
  <c r="CH22" i="5"/>
  <c r="BO21" i="5"/>
  <c r="BP22" i="5"/>
  <c r="BX21" i="5"/>
  <c r="BY22" i="5"/>
  <c r="AE21" i="5"/>
  <c r="AF22" i="5"/>
  <c r="V21" i="5"/>
  <c r="W22" i="5"/>
  <c r="CP21" i="5"/>
  <c r="CQ22" i="5"/>
  <c r="AN21" i="5"/>
  <c r="AO22" i="5"/>
  <c r="CY21" i="5"/>
  <c r="CZ22" i="5"/>
  <c r="M21" i="5"/>
  <c r="N22" i="5"/>
  <c r="O22" i="5" s="1"/>
  <c r="D21" i="5"/>
  <c r="E22" i="5"/>
  <c r="F22" i="5" s="1"/>
  <c r="D21" i="4"/>
  <c r="E22" i="4"/>
  <c r="F22" i="4" s="1"/>
  <c r="AE24" i="4"/>
  <c r="AF25" i="4"/>
  <c r="BO21" i="4"/>
  <c r="BP22" i="4"/>
  <c r="AX24" i="4"/>
  <c r="AW23" i="4"/>
  <c r="CY21" i="4"/>
  <c r="CZ22" i="4"/>
  <c r="V21" i="4"/>
  <c r="W22" i="4"/>
  <c r="AN22" i="4"/>
  <c r="AO23" i="4"/>
  <c r="BX21" i="4"/>
  <c r="BY22" i="4"/>
  <c r="CP21" i="4"/>
  <c r="CQ22" i="4"/>
  <c r="BF22" i="4"/>
  <c r="BG23" i="4"/>
  <c r="N24" i="4"/>
  <c r="M23" i="4"/>
  <c r="BY22" i="3"/>
  <c r="BX21" i="3"/>
  <c r="AW20" i="3"/>
  <c r="AX21" i="3"/>
  <c r="BO21" i="3"/>
  <c r="BP22" i="3"/>
  <c r="E22" i="3"/>
  <c r="F22" i="3" s="1"/>
  <c r="D21" i="3"/>
  <c r="AO22" i="3"/>
  <c r="AN21" i="3"/>
  <c r="CP21" i="3"/>
  <c r="CQ22" i="3"/>
  <c r="V21" i="3"/>
  <c r="W22" i="3"/>
  <c r="M20" i="3"/>
  <c r="N21" i="3"/>
  <c r="BF21" i="3"/>
  <c r="BG22" i="3"/>
  <c r="AE20" i="3"/>
  <c r="AF21" i="3"/>
  <c r="CY20" i="3"/>
  <c r="CZ21" i="3"/>
  <c r="CG20" i="3"/>
  <c r="CH21" i="3"/>
  <c r="CH24" i="4" l="1"/>
  <c r="CG23" i="4"/>
  <c r="D22" i="5"/>
  <c r="E23" i="5"/>
  <c r="F23" i="5" s="1"/>
  <c r="CY22" i="5"/>
  <c r="CZ23" i="5"/>
  <c r="CP22" i="5"/>
  <c r="CQ23" i="5"/>
  <c r="AE22" i="5"/>
  <c r="AF23" i="5"/>
  <c r="BO22" i="5"/>
  <c r="BP23" i="5"/>
  <c r="BF22" i="5"/>
  <c r="BG23" i="5"/>
  <c r="M22" i="5"/>
  <c r="N23" i="5"/>
  <c r="O23" i="5" s="1"/>
  <c r="AN22" i="5"/>
  <c r="AO23" i="5"/>
  <c r="V22" i="5"/>
  <c r="W23" i="5"/>
  <c r="BX22" i="5"/>
  <c r="BY23" i="5"/>
  <c r="CG22" i="5"/>
  <c r="CH23" i="5"/>
  <c r="AW22" i="5"/>
  <c r="AX23" i="5"/>
  <c r="BF23" i="4"/>
  <c r="BG24" i="4"/>
  <c r="BX22" i="4"/>
  <c r="BY23" i="4"/>
  <c r="V22" i="4"/>
  <c r="W23" i="4"/>
  <c r="BO22" i="4"/>
  <c r="BP23" i="4"/>
  <c r="D22" i="4"/>
  <c r="E23" i="4"/>
  <c r="F23" i="4" s="1"/>
  <c r="AX25" i="4"/>
  <c r="AW24" i="4"/>
  <c r="CP22" i="4"/>
  <c r="CQ23" i="4"/>
  <c r="AN23" i="4"/>
  <c r="AO24" i="4"/>
  <c r="CZ23" i="4"/>
  <c r="CY22" i="4"/>
  <c r="AE25" i="4"/>
  <c r="AF26" i="4"/>
  <c r="N25" i="4"/>
  <c r="M24" i="4"/>
  <c r="CG21" i="3"/>
  <c r="CH22" i="3"/>
  <c r="CQ23" i="3"/>
  <c r="CP22" i="3"/>
  <c r="AW21" i="3"/>
  <c r="AX22" i="3"/>
  <c r="E23" i="3"/>
  <c r="F23" i="3" s="1"/>
  <c r="D22" i="3"/>
  <c r="AO23" i="3"/>
  <c r="AN22" i="3"/>
  <c r="BX22" i="3"/>
  <c r="BY23" i="3"/>
  <c r="AE21" i="3"/>
  <c r="AF22" i="3"/>
  <c r="M21" i="3"/>
  <c r="N22" i="3"/>
  <c r="CY21" i="3"/>
  <c r="CZ22" i="3"/>
  <c r="BG23" i="3"/>
  <c r="BF22" i="3"/>
  <c r="V22" i="3"/>
  <c r="W23" i="3"/>
  <c r="BO22" i="3"/>
  <c r="BP23" i="3"/>
  <c r="CH25" i="4" l="1"/>
  <c r="CG24" i="4"/>
  <c r="AW23" i="5"/>
  <c r="AX24" i="5"/>
  <c r="BX23" i="5"/>
  <c r="BY24" i="5"/>
  <c r="AN23" i="5"/>
  <c r="AO24" i="5"/>
  <c r="BF23" i="5"/>
  <c r="BG24" i="5"/>
  <c r="AE23" i="5"/>
  <c r="AF24" i="5"/>
  <c r="CY23" i="5"/>
  <c r="CZ24" i="5"/>
  <c r="CG23" i="5"/>
  <c r="CH24" i="5"/>
  <c r="V23" i="5"/>
  <c r="W24" i="5"/>
  <c r="M23" i="5"/>
  <c r="N24" i="5"/>
  <c r="O24" i="5" s="1"/>
  <c r="BO23" i="5"/>
  <c r="BP24" i="5"/>
  <c r="CP23" i="5"/>
  <c r="CQ24" i="5"/>
  <c r="D23" i="5"/>
  <c r="E24" i="5"/>
  <c r="F24" i="5" s="1"/>
  <c r="CP23" i="4"/>
  <c r="CQ24" i="4"/>
  <c r="D23" i="4"/>
  <c r="E24" i="4"/>
  <c r="F24" i="4" s="1"/>
  <c r="V23" i="4"/>
  <c r="W24" i="4"/>
  <c r="BF24" i="4"/>
  <c r="BG25" i="4"/>
  <c r="N26" i="4"/>
  <c r="M25" i="4"/>
  <c r="CY23" i="4"/>
  <c r="CZ24" i="4"/>
  <c r="AE26" i="4"/>
  <c r="AF27" i="4"/>
  <c r="AN24" i="4"/>
  <c r="AO25" i="4"/>
  <c r="BP24" i="4"/>
  <c r="BO23" i="4"/>
  <c r="BX23" i="4"/>
  <c r="BY24" i="4"/>
  <c r="AX26" i="4"/>
  <c r="AW25" i="4"/>
  <c r="BX23" i="3"/>
  <c r="BY24" i="3"/>
  <c r="BG24" i="3"/>
  <c r="BF23" i="3"/>
  <c r="D23" i="3"/>
  <c r="E24" i="3"/>
  <c r="F24" i="3" s="1"/>
  <c r="CQ24" i="3"/>
  <c r="CP23" i="3"/>
  <c r="AN23" i="3"/>
  <c r="AO24" i="3"/>
  <c r="BO23" i="3"/>
  <c r="BP24" i="3"/>
  <c r="M22" i="3"/>
  <c r="N23" i="3"/>
  <c r="W24" i="3"/>
  <c r="V23" i="3"/>
  <c r="CY22" i="3"/>
  <c r="CZ23" i="3"/>
  <c r="AE22" i="3"/>
  <c r="AF23" i="3"/>
  <c r="AW22" i="3"/>
  <c r="AX23" i="3"/>
  <c r="CG22" i="3"/>
  <c r="CH23" i="3"/>
  <c r="CG25" i="4" l="1"/>
  <c r="CH26" i="4"/>
  <c r="D24" i="5"/>
  <c r="E25" i="5"/>
  <c r="F25" i="5" s="1"/>
  <c r="BP25" i="5"/>
  <c r="BO24" i="5"/>
  <c r="V24" i="5"/>
  <c r="W25" i="5"/>
  <c r="CZ25" i="5"/>
  <c r="CY24" i="5"/>
  <c r="BG25" i="5"/>
  <c r="BF24" i="5"/>
  <c r="BX24" i="5"/>
  <c r="BY25" i="5"/>
  <c r="CP24" i="5"/>
  <c r="CQ25" i="5"/>
  <c r="M24" i="5"/>
  <c r="N25" i="5"/>
  <c r="O25" i="5" s="1"/>
  <c r="CG24" i="5"/>
  <c r="CH25" i="5"/>
  <c r="AE24" i="5"/>
  <c r="AF25" i="5"/>
  <c r="AN24" i="5"/>
  <c r="AO25" i="5"/>
  <c r="AW24" i="5"/>
  <c r="AX25" i="5"/>
  <c r="AE27" i="4"/>
  <c r="AF28" i="4"/>
  <c r="V24" i="4"/>
  <c r="W25" i="4"/>
  <c r="CP24" i="4"/>
  <c r="CQ25" i="4"/>
  <c r="BO24" i="4"/>
  <c r="BP25" i="4"/>
  <c r="N27" i="4"/>
  <c r="M26" i="4"/>
  <c r="BX24" i="4"/>
  <c r="BY25" i="4"/>
  <c r="AN25" i="4"/>
  <c r="AO26" i="4"/>
  <c r="CY24" i="4"/>
  <c r="CZ25" i="4"/>
  <c r="BF25" i="4"/>
  <c r="BG26" i="4"/>
  <c r="D24" i="4"/>
  <c r="E25" i="4"/>
  <c r="F25" i="4" s="1"/>
  <c r="AX27" i="4"/>
  <c r="AW26" i="4"/>
  <c r="AE23" i="3"/>
  <c r="AF24" i="3"/>
  <c r="BO24" i="3"/>
  <c r="BP25" i="3"/>
  <c r="W25" i="3"/>
  <c r="V24" i="3"/>
  <c r="CQ25" i="3"/>
  <c r="CP24" i="3"/>
  <c r="BG25" i="3"/>
  <c r="BF24" i="3"/>
  <c r="CG23" i="3"/>
  <c r="CH24" i="3"/>
  <c r="AW23" i="3"/>
  <c r="AX24" i="3"/>
  <c r="CY23" i="3"/>
  <c r="CZ24" i="3"/>
  <c r="M23" i="3"/>
  <c r="N24" i="3"/>
  <c r="AN24" i="3"/>
  <c r="AO25" i="3"/>
  <c r="D24" i="3"/>
  <c r="E25" i="3"/>
  <c r="F25" i="3" s="1"/>
  <c r="BX24" i="3"/>
  <c r="BY25" i="3"/>
  <c r="CG26" i="4" l="1"/>
  <c r="CH27" i="4"/>
  <c r="AW25" i="5"/>
  <c r="AX26" i="5"/>
  <c r="AF26" i="5"/>
  <c r="AE25" i="5"/>
  <c r="M25" i="5"/>
  <c r="N26" i="5"/>
  <c r="O26" i="5" s="1"/>
  <c r="BX25" i="5"/>
  <c r="BY26" i="5"/>
  <c r="CZ26" i="5"/>
  <c r="CY25" i="5"/>
  <c r="BP26" i="5"/>
  <c r="BO25" i="5"/>
  <c r="AN25" i="5"/>
  <c r="AO26" i="5"/>
  <c r="CG25" i="5"/>
  <c r="CH26" i="5"/>
  <c r="CP25" i="5"/>
  <c r="CQ26" i="5"/>
  <c r="W26" i="5"/>
  <c r="V25" i="5"/>
  <c r="D25" i="5"/>
  <c r="E26" i="5"/>
  <c r="F26" i="5" s="1"/>
  <c r="BF25" i="5"/>
  <c r="BG26" i="5"/>
  <c r="D25" i="4"/>
  <c r="E26" i="4"/>
  <c r="F26" i="4" s="1"/>
  <c r="CY25" i="4"/>
  <c r="CZ26" i="4"/>
  <c r="BX25" i="4"/>
  <c r="BY26" i="4"/>
  <c r="BO25" i="4"/>
  <c r="BP26" i="4"/>
  <c r="CP25" i="4"/>
  <c r="CQ26" i="4"/>
  <c r="AE28" i="4"/>
  <c r="AF29" i="4"/>
  <c r="BF26" i="4"/>
  <c r="BG27" i="4"/>
  <c r="AN26" i="4"/>
  <c r="AO27" i="4"/>
  <c r="V25" i="4"/>
  <c r="W26" i="4"/>
  <c r="AX28" i="4"/>
  <c r="AW27" i="4"/>
  <c r="N28" i="4"/>
  <c r="M27" i="4"/>
  <c r="AN25" i="3"/>
  <c r="AO26" i="3"/>
  <c r="CG24" i="3"/>
  <c r="CH25" i="3"/>
  <c r="CP25" i="3"/>
  <c r="CQ26" i="3"/>
  <c r="BF25" i="3"/>
  <c r="BG26" i="3"/>
  <c r="V25" i="3"/>
  <c r="W26" i="3"/>
  <c r="BX25" i="3"/>
  <c r="BY26" i="3"/>
  <c r="CZ25" i="3"/>
  <c r="CY24" i="3"/>
  <c r="BP26" i="3"/>
  <c r="BO25" i="3"/>
  <c r="D25" i="3"/>
  <c r="E26" i="3"/>
  <c r="F26" i="3" s="1"/>
  <c r="M24" i="3"/>
  <c r="N25" i="3"/>
  <c r="AW24" i="3"/>
  <c r="AX25" i="3"/>
  <c r="AF25" i="3"/>
  <c r="AE24" i="3"/>
  <c r="CG27" i="4" l="1"/>
  <c r="CH28" i="4"/>
  <c r="BF26" i="5"/>
  <c r="BG27" i="5"/>
  <c r="CG26" i="5"/>
  <c r="CH27" i="5"/>
  <c r="BX26" i="5"/>
  <c r="BY27" i="5"/>
  <c r="V26" i="5"/>
  <c r="W27" i="5"/>
  <c r="BP27" i="5"/>
  <c r="BO26" i="5"/>
  <c r="AF27" i="5"/>
  <c r="AE26" i="5"/>
  <c r="D26" i="5"/>
  <c r="E27" i="5"/>
  <c r="F27" i="5" s="1"/>
  <c r="CP26" i="5"/>
  <c r="CQ27" i="5"/>
  <c r="AN26" i="5"/>
  <c r="AO27" i="5"/>
  <c r="M26" i="5"/>
  <c r="N27" i="5"/>
  <c r="O27" i="5" s="1"/>
  <c r="AW26" i="5"/>
  <c r="AX27" i="5"/>
  <c r="CZ27" i="5"/>
  <c r="CY26" i="5"/>
  <c r="V26" i="4"/>
  <c r="W27" i="4"/>
  <c r="BF27" i="4"/>
  <c r="BG28" i="4"/>
  <c r="CP26" i="4"/>
  <c r="CQ27" i="4"/>
  <c r="BX26" i="4"/>
  <c r="BY27" i="4"/>
  <c r="D26" i="4"/>
  <c r="E27" i="4"/>
  <c r="F27" i="4" s="1"/>
  <c r="AN27" i="4"/>
  <c r="AO28" i="4"/>
  <c r="AE29" i="4"/>
  <c r="AF30" i="4"/>
  <c r="BO26" i="4"/>
  <c r="BP27" i="4"/>
  <c r="CY26" i="4"/>
  <c r="CZ27" i="4"/>
  <c r="AX29" i="4"/>
  <c r="AW28" i="4"/>
  <c r="N29" i="4"/>
  <c r="M28" i="4"/>
  <c r="BY27" i="3"/>
  <c r="BX26" i="3"/>
  <c r="CG25" i="3"/>
  <c r="CH26" i="3"/>
  <c r="AE25" i="3"/>
  <c r="AF26" i="3"/>
  <c r="BP27" i="3"/>
  <c r="BO26" i="3"/>
  <c r="CZ26" i="3"/>
  <c r="CY25" i="3"/>
  <c r="M25" i="3"/>
  <c r="N26" i="3"/>
  <c r="BG27" i="3"/>
  <c r="BF26" i="3"/>
  <c r="AW25" i="3"/>
  <c r="AX26" i="3"/>
  <c r="E27" i="3"/>
  <c r="F27" i="3" s="1"/>
  <c r="D26" i="3"/>
  <c r="W27" i="3"/>
  <c r="V26" i="3"/>
  <c r="CQ27" i="3"/>
  <c r="CP26" i="3"/>
  <c r="AO27" i="3"/>
  <c r="AN26" i="3"/>
  <c r="CG28" i="4" l="1"/>
  <c r="CH29" i="4"/>
  <c r="M27" i="5"/>
  <c r="N28" i="5"/>
  <c r="O28" i="5" s="1"/>
  <c r="CP27" i="5"/>
  <c r="CQ28" i="5"/>
  <c r="V27" i="5"/>
  <c r="W28" i="5"/>
  <c r="CG27" i="5"/>
  <c r="CH28" i="5"/>
  <c r="CY27" i="5"/>
  <c r="CZ28" i="5"/>
  <c r="AE27" i="5"/>
  <c r="AF28" i="5"/>
  <c r="AW27" i="5"/>
  <c r="AX28" i="5"/>
  <c r="AN27" i="5"/>
  <c r="AO28" i="5"/>
  <c r="D27" i="5"/>
  <c r="E28" i="5"/>
  <c r="F28" i="5" s="1"/>
  <c r="BX27" i="5"/>
  <c r="BY28" i="5"/>
  <c r="BF27" i="5"/>
  <c r="BG28" i="5"/>
  <c r="BP28" i="5"/>
  <c r="BO27" i="5"/>
  <c r="CY27" i="4"/>
  <c r="CZ28" i="4"/>
  <c r="AE30" i="4"/>
  <c r="AF31" i="4"/>
  <c r="D27" i="4"/>
  <c r="E28" i="4"/>
  <c r="F28" i="4" s="1"/>
  <c r="CP27" i="4"/>
  <c r="CQ28" i="4"/>
  <c r="V27" i="4"/>
  <c r="W28" i="4"/>
  <c r="AX30" i="4"/>
  <c r="AW29" i="4"/>
  <c r="BO27" i="4"/>
  <c r="BP28" i="4"/>
  <c r="AN28" i="4"/>
  <c r="AO29" i="4"/>
  <c r="BX27" i="4"/>
  <c r="BY28" i="4"/>
  <c r="BF28" i="4"/>
  <c r="BG29" i="4"/>
  <c r="N30" i="4"/>
  <c r="M29" i="4"/>
  <c r="E28" i="3"/>
  <c r="F28" i="3" s="1"/>
  <c r="D27" i="3"/>
  <c r="CZ27" i="3"/>
  <c r="CY26" i="3"/>
  <c r="AX27" i="3"/>
  <c r="AW26" i="3"/>
  <c r="N27" i="3"/>
  <c r="M26" i="3"/>
  <c r="CH27" i="3"/>
  <c r="CG26" i="3"/>
  <c r="AO28" i="3"/>
  <c r="AN27" i="3"/>
  <c r="W28" i="3"/>
  <c r="V27" i="3"/>
  <c r="BP28" i="3"/>
  <c r="BO27" i="3"/>
  <c r="CQ28" i="3"/>
  <c r="CP27" i="3"/>
  <c r="BG28" i="3"/>
  <c r="BF27" i="3"/>
  <c r="BY28" i="3"/>
  <c r="BX27" i="3"/>
  <c r="AE26" i="3"/>
  <c r="AF27" i="3"/>
  <c r="CG29" i="4" l="1"/>
  <c r="CH30" i="4"/>
  <c r="BX28" i="5"/>
  <c r="BY29" i="5"/>
  <c r="AN28" i="5"/>
  <c r="AO29" i="5"/>
  <c r="AF29" i="5"/>
  <c r="AE28" i="5"/>
  <c r="CH29" i="5"/>
  <c r="CG28" i="5"/>
  <c r="CP28" i="5"/>
  <c r="CQ29" i="5"/>
  <c r="BO28" i="5"/>
  <c r="BP29" i="5"/>
  <c r="BF28" i="5"/>
  <c r="BG29" i="5"/>
  <c r="D28" i="5"/>
  <c r="E29" i="5"/>
  <c r="F29" i="5" s="1"/>
  <c r="AW28" i="5"/>
  <c r="AX29" i="5"/>
  <c r="CY28" i="5"/>
  <c r="CZ29" i="5"/>
  <c r="V28" i="5"/>
  <c r="W29" i="5"/>
  <c r="N29" i="5"/>
  <c r="O29" i="5" s="1"/>
  <c r="M28" i="5"/>
  <c r="BX28" i="4"/>
  <c r="BY29" i="4"/>
  <c r="BO28" i="4"/>
  <c r="BP29" i="4"/>
  <c r="V28" i="4"/>
  <c r="W29" i="4"/>
  <c r="D28" i="4"/>
  <c r="E29" i="4"/>
  <c r="F29" i="4" s="1"/>
  <c r="CY28" i="4"/>
  <c r="CZ29" i="4"/>
  <c r="N31" i="4"/>
  <c r="M30" i="4"/>
  <c r="BF29" i="4"/>
  <c r="BG30" i="4"/>
  <c r="AN29" i="4"/>
  <c r="AO30" i="4"/>
  <c r="CP28" i="4"/>
  <c r="CQ29" i="4"/>
  <c r="AE31" i="4"/>
  <c r="AF32" i="4"/>
  <c r="AX31" i="4"/>
  <c r="AW30" i="4"/>
  <c r="CQ29" i="3"/>
  <c r="CP28" i="3"/>
  <c r="CH28" i="3"/>
  <c r="CG27" i="3"/>
  <c r="AX28" i="3"/>
  <c r="AW27" i="3"/>
  <c r="AF28" i="3"/>
  <c r="AE27" i="3"/>
  <c r="BF28" i="3"/>
  <c r="BG29" i="3"/>
  <c r="BP29" i="3"/>
  <c r="BO28" i="3"/>
  <c r="AO29" i="3"/>
  <c r="AN28" i="3"/>
  <c r="N28" i="3"/>
  <c r="M27" i="3"/>
  <c r="CZ28" i="3"/>
  <c r="CY27" i="3"/>
  <c r="BX28" i="3"/>
  <c r="BY29" i="3"/>
  <c r="W29" i="3"/>
  <c r="V28" i="3"/>
  <c r="E29" i="3"/>
  <c r="F29" i="3" s="1"/>
  <c r="D28" i="3"/>
  <c r="CG30" i="4" l="1"/>
  <c r="CH31" i="4"/>
  <c r="CY29" i="5"/>
  <c r="CZ30" i="5"/>
  <c r="D29" i="5"/>
  <c r="E30" i="5"/>
  <c r="F30" i="5" s="1"/>
  <c r="BO29" i="5"/>
  <c r="BP30" i="5"/>
  <c r="AN29" i="5"/>
  <c r="AO30" i="5"/>
  <c r="M29" i="5"/>
  <c r="N30" i="5"/>
  <c r="O30" i="5" s="1"/>
  <c r="CG29" i="5"/>
  <c r="CH30" i="5"/>
  <c r="V29" i="5"/>
  <c r="W30" i="5"/>
  <c r="AW29" i="5"/>
  <c r="AX30" i="5"/>
  <c r="BF29" i="5"/>
  <c r="BG30" i="5"/>
  <c r="CP29" i="5"/>
  <c r="CQ30" i="5"/>
  <c r="BX29" i="5"/>
  <c r="BY30" i="5"/>
  <c r="AE29" i="5"/>
  <c r="AF30" i="5"/>
  <c r="CP29" i="4"/>
  <c r="CQ30" i="4"/>
  <c r="BF30" i="4"/>
  <c r="BG31" i="4"/>
  <c r="CY29" i="4"/>
  <c r="CZ30" i="4"/>
  <c r="V29" i="4"/>
  <c r="W30" i="4"/>
  <c r="BX29" i="4"/>
  <c r="BY30" i="4"/>
  <c r="AE32" i="4"/>
  <c r="AF33" i="4"/>
  <c r="AN30" i="4"/>
  <c r="AO31" i="4"/>
  <c r="D29" i="4"/>
  <c r="E30" i="4"/>
  <c r="F30" i="4" s="1"/>
  <c r="BO29" i="4"/>
  <c r="BP30" i="4"/>
  <c r="AX32" i="4"/>
  <c r="AW31" i="4"/>
  <c r="N32" i="4"/>
  <c r="M31" i="4"/>
  <c r="CZ29" i="3"/>
  <c r="CY28" i="3"/>
  <c r="AX29" i="3"/>
  <c r="AW28" i="3"/>
  <c r="BX29" i="3"/>
  <c r="BY30" i="3"/>
  <c r="E30" i="3"/>
  <c r="F30" i="3" s="1"/>
  <c r="D29" i="3"/>
  <c r="N29" i="3"/>
  <c r="M28" i="3"/>
  <c r="BP30" i="3"/>
  <c r="BO29" i="3"/>
  <c r="AF29" i="3"/>
  <c r="AE28" i="3"/>
  <c r="CH29" i="3"/>
  <c r="CG28" i="3"/>
  <c r="V29" i="3"/>
  <c r="W30" i="3"/>
  <c r="AO30" i="3"/>
  <c r="AN29" i="3"/>
  <c r="CP29" i="3"/>
  <c r="CQ30" i="3"/>
  <c r="BG30" i="3"/>
  <c r="BF29" i="3"/>
  <c r="CG31" i="4" l="1"/>
  <c r="CH32" i="4"/>
  <c r="AE30" i="5"/>
  <c r="AF31" i="5"/>
  <c r="CP30" i="5"/>
  <c r="CQ31" i="5"/>
  <c r="AW30" i="5"/>
  <c r="AX31" i="5"/>
  <c r="CG30" i="5"/>
  <c r="CH31" i="5"/>
  <c r="AN30" i="5"/>
  <c r="AO31" i="5"/>
  <c r="D30" i="5"/>
  <c r="E31" i="5"/>
  <c r="F31" i="5" s="1"/>
  <c r="BX30" i="5"/>
  <c r="BY31" i="5"/>
  <c r="BF30" i="5"/>
  <c r="BG31" i="5"/>
  <c r="V30" i="5"/>
  <c r="W31" i="5"/>
  <c r="M30" i="5"/>
  <c r="N31" i="5"/>
  <c r="O31" i="5" s="1"/>
  <c r="BO30" i="5"/>
  <c r="BP31" i="5"/>
  <c r="CY30" i="5"/>
  <c r="CZ31" i="5"/>
  <c r="D30" i="4"/>
  <c r="E31" i="4"/>
  <c r="F31" i="4" s="1"/>
  <c r="AE33" i="4"/>
  <c r="AF34" i="4"/>
  <c r="V30" i="4"/>
  <c r="W31" i="4"/>
  <c r="BG32" i="4"/>
  <c r="BF31" i="4"/>
  <c r="AX33" i="4"/>
  <c r="AW32" i="4"/>
  <c r="BO30" i="4"/>
  <c r="BP31" i="4"/>
  <c r="AO32" i="4"/>
  <c r="AN31" i="4"/>
  <c r="BX30" i="4"/>
  <c r="BY31" i="4"/>
  <c r="CY30" i="4"/>
  <c r="CZ31" i="4"/>
  <c r="CP30" i="4"/>
  <c r="CQ31" i="4"/>
  <c r="N33" i="4"/>
  <c r="M32" i="4"/>
  <c r="AF30" i="3"/>
  <c r="AE29" i="3"/>
  <c r="CZ30" i="3"/>
  <c r="CY29" i="3"/>
  <c r="BF30" i="3"/>
  <c r="BG31" i="3"/>
  <c r="AN30" i="3"/>
  <c r="AO31" i="3"/>
  <c r="CH30" i="3"/>
  <c r="CG29" i="3"/>
  <c r="BP31" i="3"/>
  <c r="BO30" i="3"/>
  <c r="D30" i="3"/>
  <c r="E31" i="3"/>
  <c r="F31" i="3" s="1"/>
  <c r="AX30" i="3"/>
  <c r="AW29" i="3"/>
  <c r="N30" i="3"/>
  <c r="M29" i="3"/>
  <c r="CQ31" i="3"/>
  <c r="CP30" i="3"/>
  <c r="W31" i="3"/>
  <c r="V30" i="3"/>
  <c r="BX30" i="3"/>
  <c r="BY31" i="3"/>
  <c r="CG32" i="4" l="1"/>
  <c r="CH33" i="4"/>
  <c r="CY31" i="5"/>
  <c r="CZ32" i="5"/>
  <c r="M31" i="5"/>
  <c r="N32" i="5"/>
  <c r="O32" i="5" s="1"/>
  <c r="BG32" i="5"/>
  <c r="BF31" i="5"/>
  <c r="D31" i="5"/>
  <c r="E32" i="5"/>
  <c r="F32" i="5" s="1"/>
  <c r="CG31" i="5"/>
  <c r="CH32" i="5"/>
  <c r="CQ32" i="5"/>
  <c r="CP31" i="5"/>
  <c r="BO31" i="5"/>
  <c r="BP32" i="5"/>
  <c r="V31" i="5"/>
  <c r="W32" i="5"/>
  <c r="BY32" i="5"/>
  <c r="BX31" i="5"/>
  <c r="AO32" i="5"/>
  <c r="AN31" i="5"/>
  <c r="AX32" i="5"/>
  <c r="AW31" i="5"/>
  <c r="AE31" i="5"/>
  <c r="AF32" i="5"/>
  <c r="CQ32" i="4"/>
  <c r="CP31" i="4"/>
  <c r="BY32" i="4"/>
  <c r="BX31" i="4"/>
  <c r="BO31" i="4"/>
  <c r="BP32" i="4"/>
  <c r="V31" i="4"/>
  <c r="W32" i="4"/>
  <c r="D31" i="4"/>
  <c r="E32" i="4"/>
  <c r="F32" i="4" s="1"/>
  <c r="AW33" i="4"/>
  <c r="AX34" i="4"/>
  <c r="CZ32" i="4"/>
  <c r="CY31" i="4"/>
  <c r="AE34" i="4"/>
  <c r="AF35" i="4"/>
  <c r="N34" i="4"/>
  <c r="M33" i="4"/>
  <c r="AO33" i="4"/>
  <c r="AN32" i="4"/>
  <c r="BG33" i="4"/>
  <c r="BF32" i="4"/>
  <c r="V31" i="3"/>
  <c r="W32" i="3"/>
  <c r="N31" i="3"/>
  <c r="M30" i="3"/>
  <c r="CH31" i="3"/>
  <c r="CG30" i="3"/>
  <c r="AF31" i="3"/>
  <c r="AE30" i="3"/>
  <c r="BX31" i="3"/>
  <c r="BY32" i="3"/>
  <c r="AN31" i="3"/>
  <c r="AO32" i="3"/>
  <c r="CQ32" i="3"/>
  <c r="CP31" i="3"/>
  <c r="AX31" i="3"/>
  <c r="AW30" i="3"/>
  <c r="BP32" i="3"/>
  <c r="BO31" i="3"/>
  <c r="CZ31" i="3"/>
  <c r="CY30" i="3"/>
  <c r="D31" i="3"/>
  <c r="E32" i="3"/>
  <c r="F32" i="3" s="1"/>
  <c r="BG32" i="3"/>
  <c r="BF31" i="3"/>
  <c r="CG33" i="4" l="1"/>
  <c r="CH34" i="4"/>
  <c r="AE32" i="5"/>
  <c r="AF33" i="5"/>
  <c r="W33" i="5"/>
  <c r="V32" i="5"/>
  <c r="E33" i="5"/>
  <c r="F33" i="5" s="1"/>
  <c r="D32" i="5"/>
  <c r="N33" i="5"/>
  <c r="O33" i="5" s="1"/>
  <c r="M32" i="5"/>
  <c r="AO33" i="5"/>
  <c r="AN32" i="5"/>
  <c r="CQ33" i="5"/>
  <c r="CP32" i="5"/>
  <c r="BO32" i="5"/>
  <c r="BP33" i="5"/>
  <c r="CH33" i="5"/>
  <c r="CG32" i="5"/>
  <c r="CY32" i="5"/>
  <c r="CZ33" i="5"/>
  <c r="AX33" i="5"/>
  <c r="AW32" i="5"/>
  <c r="BY33" i="5"/>
  <c r="BX32" i="5"/>
  <c r="BG33" i="5"/>
  <c r="BF32" i="5"/>
  <c r="E33" i="4"/>
  <c r="F33" i="4" s="1"/>
  <c r="D32" i="4"/>
  <c r="BO32" i="4"/>
  <c r="BP33" i="4"/>
  <c r="N35" i="4"/>
  <c r="M34" i="4"/>
  <c r="CZ33" i="4"/>
  <c r="CY32" i="4"/>
  <c r="CQ33" i="4"/>
  <c r="CP32" i="4"/>
  <c r="AE35" i="4"/>
  <c r="AF36" i="4"/>
  <c r="AX35" i="4"/>
  <c r="AW34" i="4"/>
  <c r="W33" i="4"/>
  <c r="V32" i="4"/>
  <c r="BG34" i="4"/>
  <c r="BF33" i="4"/>
  <c r="AO34" i="4"/>
  <c r="AN33" i="4"/>
  <c r="BY33" i="4"/>
  <c r="BX32" i="4"/>
  <c r="CQ33" i="3"/>
  <c r="CP32" i="3"/>
  <c r="AO33" i="3"/>
  <c r="AN32" i="3"/>
  <c r="BG33" i="3"/>
  <c r="BF32" i="3"/>
  <c r="CZ32" i="3"/>
  <c r="CY31" i="3"/>
  <c r="AX32" i="3"/>
  <c r="AW31" i="3"/>
  <c r="AF32" i="3"/>
  <c r="AE31" i="3"/>
  <c r="N32" i="3"/>
  <c r="M31" i="3"/>
  <c r="BP33" i="3"/>
  <c r="BO32" i="3"/>
  <c r="CH32" i="3"/>
  <c r="CG31" i="3"/>
  <c r="E33" i="3"/>
  <c r="F33" i="3" s="1"/>
  <c r="D32" i="3"/>
  <c r="BY33" i="3"/>
  <c r="BX32" i="3"/>
  <c r="W33" i="3"/>
  <c r="V32" i="3"/>
  <c r="CG34" i="4" l="1"/>
  <c r="CH35" i="4"/>
  <c r="BG34" i="5"/>
  <c r="BF33" i="5"/>
  <c r="AX34" i="5"/>
  <c r="AW33" i="5"/>
  <c r="CH34" i="5"/>
  <c r="CG33" i="5"/>
  <c r="CQ34" i="5"/>
  <c r="CP33" i="5"/>
  <c r="N34" i="5"/>
  <c r="O34" i="5" s="1"/>
  <c r="M33" i="5"/>
  <c r="W34" i="5"/>
  <c r="V33" i="5"/>
  <c r="CY33" i="5"/>
  <c r="CZ34" i="5"/>
  <c r="BO33" i="5"/>
  <c r="BP34" i="5"/>
  <c r="AE33" i="5"/>
  <c r="AF34" i="5"/>
  <c r="BY34" i="5"/>
  <c r="BX33" i="5"/>
  <c r="AO34" i="5"/>
  <c r="AN33" i="5"/>
  <c r="E34" i="5"/>
  <c r="F34" i="5" s="1"/>
  <c r="D33" i="5"/>
  <c r="AF37" i="4"/>
  <c r="AE36" i="4"/>
  <c r="AO35" i="4"/>
  <c r="AN34" i="4"/>
  <c r="W34" i="4"/>
  <c r="V33" i="4"/>
  <c r="CY33" i="4"/>
  <c r="CZ34" i="4"/>
  <c r="E34" i="4"/>
  <c r="F34" i="4" s="1"/>
  <c r="D33" i="4"/>
  <c r="BP34" i="4"/>
  <c r="BO33" i="4"/>
  <c r="BY34" i="4"/>
  <c r="BX33" i="4"/>
  <c r="BG35" i="4"/>
  <c r="BF34" i="4"/>
  <c r="AW35" i="4"/>
  <c r="AX36" i="4"/>
  <c r="CQ34" i="4"/>
  <c r="CP33" i="4"/>
  <c r="N36" i="4"/>
  <c r="M35" i="4"/>
  <c r="BY34" i="3"/>
  <c r="BX33" i="3"/>
  <c r="M32" i="3"/>
  <c r="N33" i="3"/>
  <c r="CQ34" i="3"/>
  <c r="CP33" i="3"/>
  <c r="W34" i="3"/>
  <c r="V33" i="3"/>
  <c r="E34" i="3"/>
  <c r="F34" i="3" s="1"/>
  <c r="D33" i="3"/>
  <c r="BO33" i="3"/>
  <c r="BP34" i="3"/>
  <c r="AF33" i="3"/>
  <c r="AE32" i="3"/>
  <c r="CZ33" i="3"/>
  <c r="CY32" i="3"/>
  <c r="AO34" i="3"/>
  <c r="AN33" i="3"/>
  <c r="CG32" i="3"/>
  <c r="CH33" i="3"/>
  <c r="AX33" i="3"/>
  <c r="AW32" i="3"/>
  <c r="BG34" i="3"/>
  <c r="BF33" i="3"/>
  <c r="CG35" i="4" l="1"/>
  <c r="CH36" i="4"/>
  <c r="BO34" i="5"/>
  <c r="BP35" i="5"/>
  <c r="E35" i="5"/>
  <c r="F35" i="5" s="1"/>
  <c r="D34" i="5"/>
  <c r="BY35" i="5"/>
  <c r="BX34" i="5"/>
  <c r="W35" i="5"/>
  <c r="V34" i="5"/>
  <c r="CQ35" i="5"/>
  <c r="CP34" i="5"/>
  <c r="AX35" i="5"/>
  <c r="AW34" i="5"/>
  <c r="AE34" i="5"/>
  <c r="AF35" i="5"/>
  <c r="CY34" i="5"/>
  <c r="CZ35" i="5"/>
  <c r="AO35" i="5"/>
  <c r="AN34" i="5"/>
  <c r="N35" i="5"/>
  <c r="O35" i="5" s="1"/>
  <c r="M34" i="5"/>
  <c r="CH35" i="5"/>
  <c r="CG34" i="5"/>
  <c r="BG35" i="5"/>
  <c r="BF34" i="5"/>
  <c r="CY34" i="4"/>
  <c r="CZ35" i="4"/>
  <c r="CQ35" i="4"/>
  <c r="CP34" i="4"/>
  <c r="BG36" i="4"/>
  <c r="BF35" i="4"/>
  <c r="BO34" i="4"/>
  <c r="BP35" i="4"/>
  <c r="AO36" i="4"/>
  <c r="AN35" i="4"/>
  <c r="AX37" i="4"/>
  <c r="AW36" i="4"/>
  <c r="M36" i="4"/>
  <c r="N37" i="4"/>
  <c r="BY35" i="4"/>
  <c r="BX34" i="4"/>
  <c r="E35" i="4"/>
  <c r="F35" i="4" s="1"/>
  <c r="D34" i="4"/>
  <c r="W35" i="4"/>
  <c r="V34" i="4"/>
  <c r="AE37" i="4"/>
  <c r="AF38" i="4"/>
  <c r="AX34" i="3"/>
  <c r="AW33" i="3"/>
  <c r="AE33" i="3"/>
  <c r="AF34" i="3"/>
  <c r="BY35" i="3"/>
  <c r="BX34" i="3"/>
  <c r="CH34" i="3"/>
  <c r="CG33" i="3"/>
  <c r="BO34" i="3"/>
  <c r="BP35" i="3"/>
  <c r="BG35" i="3"/>
  <c r="BF34" i="3"/>
  <c r="CY33" i="3"/>
  <c r="CZ34" i="3"/>
  <c r="W35" i="3"/>
  <c r="V34" i="3"/>
  <c r="AO35" i="3"/>
  <c r="AN34" i="3"/>
  <c r="E35" i="3"/>
  <c r="F35" i="3" s="1"/>
  <c r="D34" i="3"/>
  <c r="CQ35" i="3"/>
  <c r="CP34" i="3"/>
  <c r="N34" i="3"/>
  <c r="M33" i="3"/>
  <c r="CH37" i="4" l="1"/>
  <c r="CG36" i="4"/>
  <c r="CY35" i="5"/>
  <c r="CZ36" i="5"/>
  <c r="BG36" i="5"/>
  <c r="BF35" i="5"/>
  <c r="N36" i="5"/>
  <c r="O36" i="5" s="1"/>
  <c r="M35" i="5"/>
  <c r="AX36" i="5"/>
  <c r="AW35" i="5"/>
  <c r="W36" i="5"/>
  <c r="V35" i="5"/>
  <c r="E36" i="5"/>
  <c r="F36" i="5" s="1"/>
  <c r="D35" i="5"/>
  <c r="AE35" i="5"/>
  <c r="AF36" i="5"/>
  <c r="BO35" i="5"/>
  <c r="BP36" i="5"/>
  <c r="CH36" i="5"/>
  <c r="CG35" i="5"/>
  <c r="AO36" i="5"/>
  <c r="AN35" i="5"/>
  <c r="CQ36" i="5"/>
  <c r="CP35" i="5"/>
  <c r="BY36" i="5"/>
  <c r="BX35" i="5"/>
  <c r="AF39" i="4"/>
  <c r="AE38" i="4"/>
  <c r="BO35" i="4"/>
  <c r="BP36" i="4"/>
  <c r="W36" i="4"/>
  <c r="V35" i="4"/>
  <c r="BY36" i="4"/>
  <c r="BX35" i="4"/>
  <c r="AX38" i="4"/>
  <c r="AW37" i="4"/>
  <c r="CQ36" i="4"/>
  <c r="CP35" i="4"/>
  <c r="N38" i="4"/>
  <c r="M37" i="4"/>
  <c r="CY35" i="4"/>
  <c r="CZ36" i="4"/>
  <c r="E36" i="4"/>
  <c r="F36" i="4" s="1"/>
  <c r="D35" i="4"/>
  <c r="AO37" i="4"/>
  <c r="AN36" i="4"/>
  <c r="BG37" i="4"/>
  <c r="BF36" i="4"/>
  <c r="CQ36" i="3"/>
  <c r="CP35" i="3"/>
  <c r="AO36" i="3"/>
  <c r="AN35" i="3"/>
  <c r="BY36" i="3"/>
  <c r="BX35" i="3"/>
  <c r="AX35" i="3"/>
  <c r="AW34" i="3"/>
  <c r="AE34" i="3"/>
  <c r="AF35" i="3"/>
  <c r="N35" i="3"/>
  <c r="M34" i="3"/>
  <c r="E36" i="3"/>
  <c r="F36" i="3" s="1"/>
  <c r="D35" i="3"/>
  <c r="W36" i="3"/>
  <c r="V35" i="3"/>
  <c r="BG36" i="3"/>
  <c r="BF35" i="3"/>
  <c r="CG34" i="3"/>
  <c r="CH35" i="3"/>
  <c r="CZ35" i="3"/>
  <c r="CY34" i="3"/>
  <c r="BP36" i="3"/>
  <c r="BO35" i="3"/>
  <c r="CG37" i="4" l="1"/>
  <c r="CH38" i="4"/>
  <c r="BO36" i="5"/>
  <c r="BP37" i="5"/>
  <c r="BY37" i="5"/>
  <c r="BX36" i="5"/>
  <c r="AO37" i="5"/>
  <c r="AN36" i="5"/>
  <c r="E37" i="5"/>
  <c r="F37" i="5" s="1"/>
  <c r="D36" i="5"/>
  <c r="AX37" i="5"/>
  <c r="AW36" i="5"/>
  <c r="BG37" i="5"/>
  <c r="BF36" i="5"/>
  <c r="AE36" i="5"/>
  <c r="AF37" i="5"/>
  <c r="CY36" i="5"/>
  <c r="CZ37" i="5"/>
  <c r="CQ37" i="5"/>
  <c r="CP36" i="5"/>
  <c r="CH37" i="5"/>
  <c r="CG36" i="5"/>
  <c r="W37" i="5"/>
  <c r="V36" i="5"/>
  <c r="N37" i="5"/>
  <c r="O37" i="5" s="1"/>
  <c r="M36" i="5"/>
  <c r="BO36" i="4"/>
  <c r="BP37" i="4"/>
  <c r="BG38" i="4"/>
  <c r="BF37" i="4"/>
  <c r="E37" i="4"/>
  <c r="F37" i="4" s="1"/>
  <c r="D36" i="4"/>
  <c r="M38" i="4"/>
  <c r="N39" i="4"/>
  <c r="CQ37" i="4"/>
  <c r="CP36" i="4"/>
  <c r="BY37" i="4"/>
  <c r="BX36" i="4"/>
  <c r="CY36" i="4"/>
  <c r="CZ37" i="4"/>
  <c r="AO38" i="4"/>
  <c r="AN37" i="4"/>
  <c r="AX39" i="4"/>
  <c r="AW38" i="4"/>
  <c r="W37" i="4"/>
  <c r="V36" i="4"/>
  <c r="AE39" i="4"/>
  <c r="AF40" i="4"/>
  <c r="BG37" i="3"/>
  <c r="BF36" i="3"/>
  <c r="CQ37" i="3"/>
  <c r="CP36" i="3"/>
  <c r="CH36" i="3"/>
  <c r="CG35" i="3"/>
  <c r="BO36" i="3"/>
  <c r="BP37" i="3"/>
  <c r="W37" i="3"/>
  <c r="V36" i="3"/>
  <c r="N36" i="3"/>
  <c r="M35" i="3"/>
  <c r="AW35" i="3"/>
  <c r="AX36" i="3"/>
  <c r="AO37" i="3"/>
  <c r="AN36" i="3"/>
  <c r="CY35" i="3"/>
  <c r="CZ36" i="3"/>
  <c r="E37" i="3"/>
  <c r="F37" i="3" s="1"/>
  <c r="D36" i="3"/>
  <c r="BY37" i="3"/>
  <c r="BX36" i="3"/>
  <c r="AE35" i="3"/>
  <c r="AF36" i="3"/>
  <c r="CG38" i="4" l="1"/>
  <c r="CH39" i="4"/>
  <c r="CY37" i="5"/>
  <c r="CZ38" i="5"/>
  <c r="N38" i="5"/>
  <c r="O38" i="5" s="1"/>
  <c r="M37" i="5"/>
  <c r="CH38" i="5"/>
  <c r="CG37" i="5"/>
  <c r="BG38" i="5"/>
  <c r="BF37" i="5"/>
  <c r="E38" i="5"/>
  <c r="F38" i="5" s="1"/>
  <c r="D37" i="5"/>
  <c r="BY38" i="5"/>
  <c r="BX37" i="5"/>
  <c r="AE37" i="5"/>
  <c r="AF38" i="5"/>
  <c r="BO37" i="5"/>
  <c r="BP38" i="5"/>
  <c r="W38" i="5"/>
  <c r="V37" i="5"/>
  <c r="CQ38" i="5"/>
  <c r="CP37" i="5"/>
  <c r="AX38" i="5"/>
  <c r="AW37" i="5"/>
  <c r="AO38" i="5"/>
  <c r="AN37" i="5"/>
  <c r="AE40" i="4"/>
  <c r="AF41" i="4"/>
  <c r="N40" i="4"/>
  <c r="M39" i="4"/>
  <c r="AX40" i="4"/>
  <c r="AW39" i="4"/>
  <c r="AO39" i="4"/>
  <c r="AN38" i="4"/>
  <c r="BY38" i="4"/>
  <c r="BX37" i="4"/>
  <c r="BG39" i="4"/>
  <c r="BF38" i="4"/>
  <c r="CY37" i="4"/>
  <c r="CZ38" i="4"/>
  <c r="BO37" i="4"/>
  <c r="BP38" i="4"/>
  <c r="W38" i="4"/>
  <c r="V37" i="4"/>
  <c r="CQ38" i="4"/>
  <c r="CP37" i="4"/>
  <c r="E38" i="4"/>
  <c r="F38" i="4" s="1"/>
  <c r="D37" i="4"/>
  <c r="BY38" i="3"/>
  <c r="BX37" i="3"/>
  <c r="W38" i="3"/>
  <c r="V37" i="3"/>
  <c r="BG38" i="3"/>
  <c r="BF37" i="3"/>
  <c r="AE36" i="3"/>
  <c r="AF37" i="3"/>
  <c r="E38" i="3"/>
  <c r="F38" i="3" s="1"/>
  <c r="D37" i="3"/>
  <c r="AO38" i="3"/>
  <c r="AN37" i="3"/>
  <c r="N37" i="3"/>
  <c r="M36" i="3"/>
  <c r="CQ38" i="3"/>
  <c r="CP37" i="3"/>
  <c r="CH37" i="3"/>
  <c r="CG36" i="3"/>
  <c r="BP38" i="3"/>
  <c r="BO37" i="3"/>
  <c r="CY36" i="3"/>
  <c r="CZ37" i="3"/>
  <c r="AX37" i="3"/>
  <c r="AW36" i="3"/>
  <c r="CH40" i="4" l="1"/>
  <c r="CG39" i="4"/>
  <c r="BO38" i="5"/>
  <c r="BP39" i="5"/>
  <c r="AO39" i="5"/>
  <c r="AN38" i="5"/>
  <c r="CQ39" i="5"/>
  <c r="CP38" i="5"/>
  <c r="BY39" i="5"/>
  <c r="BX38" i="5"/>
  <c r="BG39" i="5"/>
  <c r="BF38" i="5"/>
  <c r="N39" i="5"/>
  <c r="O39" i="5" s="1"/>
  <c r="M38" i="5"/>
  <c r="AE38" i="5"/>
  <c r="AF39" i="5"/>
  <c r="CY38" i="5"/>
  <c r="CZ39" i="5"/>
  <c r="AX39" i="5"/>
  <c r="AW38" i="5"/>
  <c r="W39" i="5"/>
  <c r="V38" i="5"/>
  <c r="E39" i="5"/>
  <c r="F39" i="5" s="1"/>
  <c r="D38" i="5"/>
  <c r="CH39" i="5"/>
  <c r="CG38" i="5"/>
  <c r="CZ39" i="4"/>
  <c r="CY38" i="4"/>
  <c r="E39" i="4"/>
  <c r="F39" i="4" s="1"/>
  <c r="D38" i="4"/>
  <c r="W39" i="4"/>
  <c r="V38" i="4"/>
  <c r="BG40" i="4"/>
  <c r="BF39" i="4"/>
  <c r="AO40" i="4"/>
  <c r="AN39" i="4"/>
  <c r="N41" i="4"/>
  <c r="M40" i="4"/>
  <c r="BO38" i="4"/>
  <c r="BP39" i="4"/>
  <c r="AE41" i="4"/>
  <c r="AF42" i="4"/>
  <c r="CQ39" i="4"/>
  <c r="CP38" i="4"/>
  <c r="BY39" i="4"/>
  <c r="BX38" i="4"/>
  <c r="AX41" i="4"/>
  <c r="AW40" i="4"/>
  <c r="CH38" i="3"/>
  <c r="CG37" i="3"/>
  <c r="E39" i="3"/>
  <c r="F39" i="3" s="1"/>
  <c r="D38" i="3"/>
  <c r="BY39" i="3"/>
  <c r="BX38" i="3"/>
  <c r="AW37" i="3"/>
  <c r="AX38" i="3"/>
  <c r="BO38" i="3"/>
  <c r="BP39" i="3"/>
  <c r="CQ39" i="3"/>
  <c r="CP38" i="3"/>
  <c r="AO39" i="3"/>
  <c r="AN38" i="3"/>
  <c r="W39" i="3"/>
  <c r="V38" i="3"/>
  <c r="N38" i="3"/>
  <c r="M37" i="3"/>
  <c r="BG39" i="3"/>
  <c r="BF38" i="3"/>
  <c r="AE37" i="3"/>
  <c r="AF38" i="3"/>
  <c r="CY37" i="3"/>
  <c r="CZ38" i="3"/>
  <c r="CG40" i="4" l="1"/>
  <c r="CH41" i="4"/>
  <c r="CY39" i="5"/>
  <c r="CZ40" i="5"/>
  <c r="CH40" i="5"/>
  <c r="CG39" i="5"/>
  <c r="W40" i="5"/>
  <c r="V39" i="5"/>
  <c r="N40" i="5"/>
  <c r="O40" i="5" s="1"/>
  <c r="M39" i="5"/>
  <c r="BY40" i="5"/>
  <c r="BX39" i="5"/>
  <c r="AO40" i="5"/>
  <c r="AN39" i="5"/>
  <c r="AE39" i="5"/>
  <c r="AF40" i="5"/>
  <c r="BO39" i="5"/>
  <c r="BP40" i="5"/>
  <c r="E40" i="5"/>
  <c r="F40" i="5" s="1"/>
  <c r="D39" i="5"/>
  <c r="AX40" i="5"/>
  <c r="AW39" i="5"/>
  <c r="BG40" i="5"/>
  <c r="BF39" i="5"/>
  <c r="CQ40" i="5"/>
  <c r="CP39" i="5"/>
  <c r="N42" i="4"/>
  <c r="M41" i="4"/>
  <c r="BG41" i="4"/>
  <c r="BF40" i="4"/>
  <c r="E40" i="4"/>
  <c r="F40" i="4" s="1"/>
  <c r="D39" i="4"/>
  <c r="AE42" i="4"/>
  <c r="AF43" i="4"/>
  <c r="AW41" i="4"/>
  <c r="AX42" i="4"/>
  <c r="BO39" i="4"/>
  <c r="BP40" i="4"/>
  <c r="BY40" i="4"/>
  <c r="BX39" i="4"/>
  <c r="CQ40" i="4"/>
  <c r="CP39" i="4"/>
  <c r="AO41" i="4"/>
  <c r="AN40" i="4"/>
  <c r="W40" i="4"/>
  <c r="V39" i="4"/>
  <c r="CY39" i="4"/>
  <c r="CZ40" i="4"/>
  <c r="M38" i="3"/>
  <c r="N39" i="3"/>
  <c r="CH39" i="3"/>
  <c r="CG38" i="3"/>
  <c r="AX39" i="3"/>
  <c r="AW38" i="3"/>
  <c r="BG40" i="3"/>
  <c r="BF39" i="3"/>
  <c r="W40" i="3"/>
  <c r="V39" i="3"/>
  <c r="CQ40" i="3"/>
  <c r="CP39" i="3"/>
  <c r="E40" i="3"/>
  <c r="F40" i="3" s="1"/>
  <c r="D39" i="3"/>
  <c r="AO40" i="3"/>
  <c r="AN39" i="3"/>
  <c r="BY40" i="3"/>
  <c r="BX39" i="3"/>
  <c r="CY38" i="3"/>
  <c r="CZ39" i="3"/>
  <c r="AF39" i="3"/>
  <c r="AE38" i="3"/>
  <c r="BO39" i="3"/>
  <c r="BP40" i="3"/>
  <c r="CG41" i="4" l="1"/>
  <c r="CH42" i="4"/>
  <c r="BO40" i="5"/>
  <c r="BP41" i="5"/>
  <c r="CQ41" i="5"/>
  <c r="CP40" i="5"/>
  <c r="AX41" i="5"/>
  <c r="AW40" i="5"/>
  <c r="AO41" i="5"/>
  <c r="AN40" i="5"/>
  <c r="N41" i="5"/>
  <c r="O41" i="5" s="1"/>
  <c r="M40" i="5"/>
  <c r="CH41" i="5"/>
  <c r="CG40" i="5"/>
  <c r="AE40" i="5"/>
  <c r="AF41" i="5"/>
  <c r="CY40" i="5"/>
  <c r="CZ41" i="5"/>
  <c r="BG41" i="5"/>
  <c r="BF40" i="5"/>
  <c r="E41" i="5"/>
  <c r="D40" i="5"/>
  <c r="BY41" i="5"/>
  <c r="BX40" i="5"/>
  <c r="W41" i="5"/>
  <c r="V40" i="5"/>
  <c r="BO40" i="4"/>
  <c r="BP41" i="4"/>
  <c r="AE43" i="4"/>
  <c r="AF44" i="4"/>
  <c r="W41" i="4"/>
  <c r="V40" i="4"/>
  <c r="BG42" i="4"/>
  <c r="BF41" i="4"/>
  <c r="CY40" i="4"/>
  <c r="CZ41" i="4"/>
  <c r="AX43" i="4"/>
  <c r="AW42" i="4"/>
  <c r="AO42" i="4"/>
  <c r="AN41" i="4"/>
  <c r="BY41" i="4"/>
  <c r="BX40" i="4"/>
  <c r="E41" i="4"/>
  <c r="D40" i="4"/>
  <c r="N43" i="4"/>
  <c r="M42" i="4"/>
  <c r="CQ41" i="4"/>
  <c r="CP40" i="4"/>
  <c r="AE39" i="3"/>
  <c r="AF40" i="3"/>
  <c r="E41" i="3"/>
  <c r="D40" i="3"/>
  <c r="BO40" i="3"/>
  <c r="BP41" i="3"/>
  <c r="AO41" i="3"/>
  <c r="AN40" i="3"/>
  <c r="CQ41" i="3"/>
  <c r="CP40" i="3"/>
  <c r="BG41" i="3"/>
  <c r="BF40" i="3"/>
  <c r="CH40" i="3"/>
  <c r="CG39" i="3"/>
  <c r="BY41" i="3"/>
  <c r="BX40" i="3"/>
  <c r="W41" i="3"/>
  <c r="V40" i="3"/>
  <c r="AX40" i="3"/>
  <c r="AW39" i="3"/>
  <c r="CY39" i="3"/>
  <c r="CZ40" i="3"/>
  <c r="N40" i="3"/>
  <c r="M39" i="3"/>
  <c r="E42" i="5" l="1"/>
  <c r="F41" i="5"/>
  <c r="E42" i="3"/>
  <c r="F41" i="3"/>
  <c r="E42" i="4"/>
  <c r="F41" i="4"/>
  <c r="CG42" i="4"/>
  <c r="CH43" i="4"/>
  <c r="CY41" i="5"/>
  <c r="CZ42" i="5"/>
  <c r="W42" i="5"/>
  <c r="V41" i="5"/>
  <c r="D41" i="5"/>
  <c r="CH42" i="5"/>
  <c r="CG41" i="5"/>
  <c r="AO42" i="5"/>
  <c r="AN41" i="5"/>
  <c r="CQ42" i="5"/>
  <c r="CP41" i="5"/>
  <c r="AE41" i="5"/>
  <c r="AF42" i="5"/>
  <c r="BO41" i="5"/>
  <c r="BP42" i="5"/>
  <c r="BY42" i="5"/>
  <c r="BX41" i="5"/>
  <c r="BG42" i="5"/>
  <c r="BF41" i="5"/>
  <c r="N42" i="5"/>
  <c r="O42" i="5" s="1"/>
  <c r="M41" i="5"/>
  <c r="AX42" i="5"/>
  <c r="AW41" i="5"/>
  <c r="BP42" i="4"/>
  <c r="BO41" i="4"/>
  <c r="N44" i="4"/>
  <c r="M44" i="4" s="1"/>
  <c r="M43" i="4"/>
  <c r="BY42" i="4"/>
  <c r="BX41" i="4"/>
  <c r="CY41" i="4"/>
  <c r="CZ42" i="4"/>
  <c r="AF45" i="4"/>
  <c r="AE45" i="4" s="1"/>
  <c r="AE44" i="4"/>
  <c r="CQ42" i="4"/>
  <c r="CP41" i="4"/>
  <c r="D41" i="4"/>
  <c r="AO43" i="4"/>
  <c r="AN42" i="4"/>
  <c r="BG43" i="4"/>
  <c r="BF42" i="4"/>
  <c r="AW43" i="4"/>
  <c r="AX44" i="4"/>
  <c r="W42" i="4"/>
  <c r="V41" i="4"/>
  <c r="CG40" i="3"/>
  <c r="CH41" i="3"/>
  <c r="M40" i="3"/>
  <c r="N41" i="3"/>
  <c r="AX41" i="3"/>
  <c r="AW40" i="3"/>
  <c r="BY42" i="3"/>
  <c r="BX41" i="3"/>
  <c r="BG42" i="3"/>
  <c r="BF41" i="3"/>
  <c r="AO42" i="3"/>
  <c r="AN41" i="3"/>
  <c r="D41" i="3"/>
  <c r="W42" i="3"/>
  <c r="V41" i="3"/>
  <c r="CQ42" i="3"/>
  <c r="CP41" i="3"/>
  <c r="CZ41" i="3"/>
  <c r="CY40" i="3"/>
  <c r="BO41" i="3"/>
  <c r="BP42" i="3"/>
  <c r="AF41" i="3"/>
  <c r="AE40" i="3"/>
  <c r="E43" i="4" l="1"/>
  <c r="F42" i="4"/>
  <c r="E43" i="3"/>
  <c r="F42" i="3"/>
  <c r="E43" i="5"/>
  <c r="F42" i="5"/>
  <c r="CH44" i="4"/>
  <c r="CG43" i="4"/>
  <c r="BO42" i="5"/>
  <c r="BP43" i="5"/>
  <c r="AX43" i="5"/>
  <c r="AW42" i="5"/>
  <c r="BG43" i="5"/>
  <c r="BF42" i="5"/>
  <c r="CQ43" i="5"/>
  <c r="CP42" i="5"/>
  <c r="CH43" i="5"/>
  <c r="CG42" i="5"/>
  <c r="W43" i="5"/>
  <c r="V42" i="5"/>
  <c r="AE42" i="5"/>
  <c r="AF43" i="5"/>
  <c r="CY42" i="5"/>
  <c r="CZ43" i="5"/>
  <c r="N43" i="5"/>
  <c r="O43" i="5" s="1"/>
  <c r="M42" i="5"/>
  <c r="BY43" i="5"/>
  <c r="BX42" i="5"/>
  <c r="AO43" i="5"/>
  <c r="AN42" i="5"/>
  <c r="D42" i="5"/>
  <c r="AX45" i="4"/>
  <c r="AW45" i="4" s="1"/>
  <c r="AW44" i="4"/>
  <c r="CY42" i="4"/>
  <c r="CZ43" i="4"/>
  <c r="W43" i="4"/>
  <c r="V42" i="4"/>
  <c r="AO44" i="4"/>
  <c r="AN43" i="4"/>
  <c r="CQ43" i="4"/>
  <c r="CP42" i="4"/>
  <c r="BG44" i="4"/>
  <c r="BF43" i="4"/>
  <c r="D42" i="4"/>
  <c r="BY43" i="4"/>
  <c r="BX42" i="4"/>
  <c r="BO42" i="4"/>
  <c r="BP43" i="4"/>
  <c r="CQ43" i="3"/>
  <c r="CP42" i="3"/>
  <c r="D42" i="3"/>
  <c r="AX42" i="3"/>
  <c r="AW41" i="3"/>
  <c r="N42" i="3"/>
  <c r="M41" i="3"/>
  <c r="AE41" i="3"/>
  <c r="AF42" i="3"/>
  <c r="CY41" i="3"/>
  <c r="CZ42" i="3"/>
  <c r="AO43" i="3"/>
  <c r="AN42" i="3"/>
  <c r="BY43" i="3"/>
  <c r="BX42" i="3"/>
  <c r="BG43" i="3"/>
  <c r="BF42" i="3"/>
  <c r="W43" i="3"/>
  <c r="V42" i="3"/>
  <c r="BO42" i="3"/>
  <c r="BP43" i="3"/>
  <c r="CH42" i="3"/>
  <c r="CG41" i="3"/>
  <c r="E44" i="5" l="1"/>
  <c r="F43" i="5"/>
  <c r="E44" i="3"/>
  <c r="F43" i="3"/>
  <c r="E44" i="4"/>
  <c r="F43" i="4"/>
  <c r="CG44" i="4"/>
  <c r="CH45" i="4"/>
  <c r="CY43" i="5"/>
  <c r="CZ44" i="5"/>
  <c r="D43" i="5"/>
  <c r="BY44" i="5"/>
  <c r="BX43" i="5"/>
  <c r="W44" i="5"/>
  <c r="V43" i="5"/>
  <c r="CQ44" i="5"/>
  <c r="CP43" i="5"/>
  <c r="AX44" i="5"/>
  <c r="AW43" i="5"/>
  <c r="AE43" i="5"/>
  <c r="AF44" i="5"/>
  <c r="BO43" i="5"/>
  <c r="BP44" i="5"/>
  <c r="AO44" i="5"/>
  <c r="AN43" i="5"/>
  <c r="N44" i="5"/>
  <c r="M43" i="5"/>
  <c r="CH44" i="5"/>
  <c r="CG43" i="5"/>
  <c r="BG44" i="5"/>
  <c r="BF43" i="5"/>
  <c r="BP44" i="4"/>
  <c r="BO43" i="4"/>
  <c r="CY43" i="4"/>
  <c r="CZ44" i="4"/>
  <c r="BY44" i="4"/>
  <c r="BX43" i="4"/>
  <c r="BG45" i="4"/>
  <c r="BF44" i="4"/>
  <c r="AN44" i="4"/>
  <c r="AO45" i="4"/>
  <c r="D43" i="4"/>
  <c r="CQ44" i="4"/>
  <c r="CP43" i="4"/>
  <c r="W44" i="4"/>
  <c r="V43" i="4"/>
  <c r="BG44" i="3"/>
  <c r="BF43" i="3"/>
  <c r="AX43" i="3"/>
  <c r="AW42" i="3"/>
  <c r="CZ43" i="3"/>
  <c r="CY42" i="3"/>
  <c r="W44" i="3"/>
  <c r="V43" i="3"/>
  <c r="BY44" i="3"/>
  <c r="BX43" i="3"/>
  <c r="N43" i="3"/>
  <c r="M42" i="3"/>
  <c r="D43" i="3"/>
  <c r="AO44" i="3"/>
  <c r="AN43" i="3"/>
  <c r="CQ44" i="3"/>
  <c r="CP43" i="3"/>
  <c r="CG42" i="3"/>
  <c r="CH43" i="3"/>
  <c r="BO43" i="3"/>
  <c r="BP44" i="3"/>
  <c r="AE42" i="3"/>
  <c r="AF43" i="3"/>
  <c r="M44" i="5" l="1"/>
  <c r="O44" i="5"/>
  <c r="E45" i="3"/>
  <c r="F44" i="3"/>
  <c r="E45" i="4"/>
  <c r="F44" i="4"/>
  <c r="E45" i="5"/>
  <c r="F44" i="5"/>
  <c r="CH46" i="4"/>
  <c r="CG46" i="4" s="1"/>
  <c r="CG45" i="4"/>
  <c r="BP45" i="5"/>
  <c r="BO44" i="5"/>
  <c r="BG45" i="5"/>
  <c r="BF44" i="5"/>
  <c r="AX45" i="5"/>
  <c r="AW45" i="5" s="1"/>
  <c r="AW44" i="5"/>
  <c r="W45" i="5"/>
  <c r="V44" i="5"/>
  <c r="D44" i="5"/>
  <c r="AF45" i="5"/>
  <c r="AE45" i="5" s="1"/>
  <c r="AE44" i="5"/>
  <c r="CZ45" i="5"/>
  <c r="CY44" i="5"/>
  <c r="CH45" i="5"/>
  <c r="CG44" i="5"/>
  <c r="AN44" i="5"/>
  <c r="AO45" i="5"/>
  <c r="CQ45" i="5"/>
  <c r="CP45" i="5" s="1"/>
  <c r="CP44" i="5"/>
  <c r="BX44" i="5"/>
  <c r="BY45" i="5"/>
  <c r="BX45" i="5" s="1"/>
  <c r="AO46" i="4"/>
  <c r="AN46" i="4" s="1"/>
  <c r="AN45" i="4"/>
  <c r="BY45" i="4"/>
  <c r="BX45" i="4" s="1"/>
  <c r="BX44" i="4"/>
  <c r="BP45" i="4"/>
  <c r="BO44" i="4"/>
  <c r="CZ45" i="4"/>
  <c r="CY44" i="4"/>
  <c r="W45" i="4"/>
  <c r="V44" i="4"/>
  <c r="D44" i="4"/>
  <c r="BG46" i="4"/>
  <c r="BF46" i="4" s="1"/>
  <c r="BF45" i="4"/>
  <c r="CQ45" i="4"/>
  <c r="CP45" i="4" s="1"/>
  <c r="CP44" i="4"/>
  <c r="CQ45" i="3"/>
  <c r="CP45" i="3" s="1"/>
  <c r="CP44" i="3"/>
  <c r="BY45" i="3"/>
  <c r="BX45" i="3" s="1"/>
  <c r="BX44" i="3"/>
  <c r="CY43" i="3"/>
  <c r="CZ44" i="3"/>
  <c r="CH44" i="3"/>
  <c r="CG43" i="3"/>
  <c r="N44" i="3"/>
  <c r="M44" i="3" s="1"/>
  <c r="M43" i="3"/>
  <c r="W45" i="3"/>
  <c r="V44" i="3"/>
  <c r="AX44" i="3"/>
  <c r="AW43" i="3"/>
  <c r="D44" i="3"/>
  <c r="BG45" i="3"/>
  <c r="BF44" i="3"/>
  <c r="AE43" i="3"/>
  <c r="AF44" i="3"/>
  <c r="AN44" i="3"/>
  <c r="AO45" i="3"/>
  <c r="BP45" i="3"/>
  <c r="BO44" i="3"/>
  <c r="E46" i="5" l="1"/>
  <c r="F46" i="5" s="1"/>
  <c r="F45" i="5"/>
  <c r="E46" i="4"/>
  <c r="F46" i="4" s="1"/>
  <c r="F45" i="4"/>
  <c r="E46" i="3"/>
  <c r="F46" i="3" s="1"/>
  <c r="F45" i="3"/>
  <c r="CH46" i="5"/>
  <c r="CG46" i="5" s="1"/>
  <c r="CG45" i="5"/>
  <c r="W46" i="5"/>
  <c r="V46" i="5" s="1"/>
  <c r="V45" i="5"/>
  <c r="BG46" i="5"/>
  <c r="BF46" i="5" s="1"/>
  <c r="BF45" i="5"/>
  <c r="AO46" i="5"/>
  <c r="AN46" i="5" s="1"/>
  <c r="AN45" i="5"/>
  <c r="CZ46" i="5"/>
  <c r="CY46" i="5" s="1"/>
  <c r="CY45" i="5"/>
  <c r="D45" i="5"/>
  <c r="BO45" i="5"/>
  <c r="BP46" i="5"/>
  <c r="BO46" i="5" s="1"/>
  <c r="W46" i="4"/>
  <c r="V46" i="4" s="1"/>
  <c r="V45" i="4"/>
  <c r="D45" i="4"/>
  <c r="D46" i="4"/>
  <c r="CY45" i="4"/>
  <c r="CZ46" i="4"/>
  <c r="CY46" i="4" s="1"/>
  <c r="BP46" i="4"/>
  <c r="BO46" i="4" s="1"/>
  <c r="BO45" i="4"/>
  <c r="AF45" i="3"/>
  <c r="AE45" i="3" s="1"/>
  <c r="AE44" i="3"/>
  <c r="D45" i="3"/>
  <c r="D46" i="3"/>
  <c r="W46" i="3"/>
  <c r="V46" i="3" s="1"/>
  <c r="V45" i="3"/>
  <c r="CH45" i="3"/>
  <c r="CG44" i="3"/>
  <c r="BG46" i="3"/>
  <c r="BF46" i="3" s="1"/>
  <c r="BF45" i="3"/>
  <c r="AX45" i="3"/>
  <c r="AW45" i="3" s="1"/>
  <c r="AW44" i="3"/>
  <c r="BP46" i="3"/>
  <c r="BO46" i="3" s="1"/>
  <c r="BO45" i="3"/>
  <c r="AO46" i="3"/>
  <c r="AN46" i="3" s="1"/>
  <c r="AN45" i="3"/>
  <c r="CZ45" i="3"/>
  <c r="CY44" i="3"/>
  <c r="D46" i="5" l="1"/>
  <c r="CY45" i="3"/>
  <c r="CZ46" i="3"/>
  <c r="CY46" i="3" s="1"/>
  <c r="CH46" i="3"/>
  <c r="CG46" i="3" s="1"/>
  <c r="CG45" i="3"/>
  <c r="CZ16" i="2"/>
  <c r="CZ17" i="2" s="1"/>
  <c r="CZ18" i="2" s="1"/>
  <c r="CZ19" i="2" s="1"/>
  <c r="CZ20" i="2" s="1"/>
  <c r="CZ21" i="2" s="1"/>
  <c r="CZ22" i="2" s="1"/>
  <c r="CZ23" i="2" s="1"/>
  <c r="CZ24" i="2" s="1"/>
  <c r="CZ25" i="2" s="1"/>
  <c r="CQ16" i="2"/>
  <c r="CQ17" i="2" s="1"/>
  <c r="CQ18" i="2" s="1"/>
  <c r="CQ19" i="2" s="1"/>
  <c r="CQ20" i="2" s="1"/>
  <c r="CQ21" i="2" s="1"/>
  <c r="CH16" i="2"/>
  <c r="CH17" i="2" s="1"/>
  <c r="CH18" i="2" s="1"/>
  <c r="CH19" i="2" s="1"/>
  <c r="CH20" i="2" s="1"/>
  <c r="CH21" i="2" s="1"/>
  <c r="CH22" i="2" s="1"/>
  <c r="CH23" i="2" s="1"/>
  <c r="CH24" i="2" s="1"/>
  <c r="CH25" i="2" s="1"/>
  <c r="BY16" i="2"/>
  <c r="BX16" i="2" s="1"/>
  <c r="BP16" i="2"/>
  <c r="BO16" i="2" s="1"/>
  <c r="BG16" i="2"/>
  <c r="BF16" i="2" s="1"/>
  <c r="AX16" i="2"/>
  <c r="AW16" i="2" s="1"/>
  <c r="AO16" i="2"/>
  <c r="AN16" i="2" s="1"/>
  <c r="AF16" i="2"/>
  <c r="AE16" i="2" s="1"/>
  <c r="W16" i="2"/>
  <c r="W17" i="2" s="1"/>
  <c r="W18" i="2" s="1"/>
  <c r="W19" i="2" s="1"/>
  <c r="W20" i="2" s="1"/>
  <c r="W21" i="2" s="1"/>
  <c r="N16" i="2"/>
  <c r="M16" i="2" s="1"/>
  <c r="E16" i="2"/>
  <c r="DE6" i="2"/>
  <c r="DD6" i="2"/>
  <c r="CV6" i="2"/>
  <c r="CU6" i="2"/>
  <c r="CM6" i="2"/>
  <c r="CL6" i="2"/>
  <c r="CD6" i="2"/>
  <c r="CC6" i="2"/>
  <c r="BU6" i="2"/>
  <c r="BT6" i="2"/>
  <c r="BL6" i="2"/>
  <c r="BK6" i="2"/>
  <c r="BC6" i="2"/>
  <c r="BB6" i="2"/>
  <c r="AT6" i="2"/>
  <c r="AS6" i="2"/>
  <c r="AK6" i="2"/>
  <c r="AJ6" i="2"/>
  <c r="AB6" i="2"/>
  <c r="AA6" i="2"/>
  <c r="S6" i="2"/>
  <c r="R6" i="2"/>
  <c r="J6" i="2"/>
  <c r="I6" i="2"/>
  <c r="D19" i="1"/>
  <c r="D18" i="1"/>
  <c r="D17" i="1"/>
  <c r="D16" i="1"/>
  <c r="D15" i="1"/>
  <c r="D14" i="1"/>
  <c r="D13" i="1"/>
  <c r="D12" i="1"/>
  <c r="B11" i="1"/>
  <c r="D16" i="2" l="1"/>
  <c r="F16" i="2"/>
  <c r="CG16" i="2"/>
  <c r="V16" i="2"/>
  <c r="CP16" i="2"/>
  <c r="AO17" i="2"/>
  <c r="AO18" i="2" s="1"/>
  <c r="AO19" i="2" s="1"/>
  <c r="AO20" i="2" s="1"/>
  <c r="AO21" i="2" s="1"/>
  <c r="AO22" i="2" s="1"/>
  <c r="E17" i="2"/>
  <c r="AX17" i="2"/>
  <c r="AX18" i="2" s="1"/>
  <c r="AX19" i="2" s="1"/>
  <c r="AX20" i="2" s="1"/>
  <c r="AX21" i="2" s="1"/>
  <c r="AX22" i="2" s="1"/>
  <c r="AX23" i="2" s="1"/>
  <c r="AX24" i="2" s="1"/>
  <c r="AX25" i="2" s="1"/>
  <c r="AX26" i="2" s="1"/>
  <c r="N17" i="2"/>
  <c r="N18" i="2" s="1"/>
  <c r="N19" i="2" s="1"/>
  <c r="N20" i="2" s="1"/>
  <c r="N21" i="2" s="1"/>
  <c r="N22" i="2" s="1"/>
  <c r="N23" i="2" s="1"/>
  <c r="N24" i="2" s="1"/>
  <c r="N25" i="2" s="1"/>
  <c r="N26" i="2" s="1"/>
  <c r="BG17" i="2"/>
  <c r="BG18" i="2" s="1"/>
  <c r="BG19" i="2" s="1"/>
  <c r="BG20" i="2" s="1"/>
  <c r="BG21" i="2" s="1"/>
  <c r="BG22" i="2" s="1"/>
  <c r="BY17" i="2"/>
  <c r="BY18" i="2" s="1"/>
  <c r="BY19" i="2" s="1"/>
  <c r="BY20" i="2" s="1"/>
  <c r="BY21" i="2" s="1"/>
  <c r="BY22" i="2" s="1"/>
  <c r="CY16" i="2"/>
  <c r="AF17" i="2"/>
  <c r="AF18" i="2" s="1"/>
  <c r="AF19" i="2" s="1"/>
  <c r="AF20" i="2" s="1"/>
  <c r="AF21" i="2" s="1"/>
  <c r="AF22" i="2" s="1"/>
  <c r="AF23" i="2" s="1"/>
  <c r="AF24" i="2" s="1"/>
  <c r="AF25" i="2" s="1"/>
  <c r="AE25" i="2" s="1"/>
  <c r="BP17" i="2"/>
  <c r="BP18" i="2" s="1"/>
  <c r="BP19" i="2" s="1"/>
  <c r="BP20" i="2" s="1"/>
  <c r="BP21" i="2" s="1"/>
  <c r="BP22" i="2" s="1"/>
  <c r="BP23" i="2" s="1"/>
  <c r="BP24" i="2" s="1"/>
  <c r="BP25" i="2" s="1"/>
  <c r="BP26" i="2" s="1"/>
  <c r="CH26" i="2"/>
  <c r="CG25" i="2"/>
  <c r="CZ26" i="2"/>
  <c r="CY25" i="2"/>
  <c r="CY17" i="2"/>
  <c r="CY18" i="2"/>
  <c r="CY19" i="2"/>
  <c r="CY20" i="2"/>
  <c r="CG22" i="2"/>
  <c r="CG24" i="2"/>
  <c r="CY22" i="2"/>
  <c r="CY24" i="2"/>
  <c r="W22" i="2"/>
  <c r="V21" i="2"/>
  <c r="CQ22" i="2"/>
  <c r="CP21" i="2"/>
  <c r="CG17" i="2"/>
  <c r="CG18" i="2"/>
  <c r="CG19" i="2"/>
  <c r="CG20" i="2"/>
  <c r="CG21" i="2"/>
  <c r="CG23" i="2"/>
  <c r="V17" i="2"/>
  <c r="CP17" i="2"/>
  <c r="V18" i="2"/>
  <c r="CP18" i="2"/>
  <c r="V19" i="2"/>
  <c r="CP19" i="2"/>
  <c r="V20" i="2"/>
  <c r="CP20" i="2"/>
  <c r="CY21" i="2"/>
  <c r="CY23" i="2"/>
  <c r="E18" i="2" l="1"/>
  <c r="D18" i="2" s="1"/>
  <c r="F17" i="2"/>
  <c r="AN19" i="2"/>
  <c r="AE23" i="2"/>
  <c r="AN21" i="2"/>
  <c r="BF17" i="2"/>
  <c r="AW25" i="2"/>
  <c r="BF18" i="2"/>
  <c r="AN17" i="2"/>
  <c r="BX20" i="2"/>
  <c r="AW24" i="2"/>
  <c r="AW20" i="2"/>
  <c r="AW18" i="2"/>
  <c r="AW23" i="2"/>
  <c r="AW19" i="2"/>
  <c r="AW21" i="2"/>
  <c r="M19" i="2"/>
  <c r="M23" i="2"/>
  <c r="AW22" i="2"/>
  <c r="M20" i="2"/>
  <c r="AW17" i="2"/>
  <c r="M24" i="2"/>
  <c r="M18" i="2"/>
  <c r="M25" i="2"/>
  <c r="BO18" i="2"/>
  <c r="BO24" i="2"/>
  <c r="BF19" i="2"/>
  <c r="BF21" i="2"/>
  <c r="D17" i="2"/>
  <c r="BO20" i="2"/>
  <c r="BF20" i="2"/>
  <c r="M21" i="2"/>
  <c r="M17" i="2"/>
  <c r="BO23" i="2"/>
  <c r="AN20" i="2"/>
  <c r="AN18" i="2"/>
  <c r="M22" i="2"/>
  <c r="BO25" i="2"/>
  <c r="BX17" i="2"/>
  <c r="BO19" i="2"/>
  <c r="BO17" i="2"/>
  <c r="BX21" i="2"/>
  <c r="BX19" i="2"/>
  <c r="AE17" i="2"/>
  <c r="AE22" i="2"/>
  <c r="BO22" i="2"/>
  <c r="BO21" i="2"/>
  <c r="BX18" i="2"/>
  <c r="AE24" i="2"/>
  <c r="AE18" i="2"/>
  <c r="AF26" i="2"/>
  <c r="AE26" i="2" s="1"/>
  <c r="AE19" i="2"/>
  <c r="AE21" i="2"/>
  <c r="AE20" i="2"/>
  <c r="CQ23" i="2"/>
  <c r="CP22" i="2"/>
  <c r="BG23" i="2"/>
  <c r="BF22" i="2"/>
  <c r="W23" i="2"/>
  <c r="V22" i="2"/>
  <c r="AX27" i="2"/>
  <c r="AW26" i="2"/>
  <c r="CG26" i="2"/>
  <c r="CH27" i="2"/>
  <c r="BY23" i="2"/>
  <c r="BX22" i="2"/>
  <c r="AO23" i="2"/>
  <c r="AN22" i="2"/>
  <c r="CY26" i="2"/>
  <c r="CZ27" i="2"/>
  <c r="BO26" i="2"/>
  <c r="BP27" i="2"/>
  <c r="M26" i="2"/>
  <c r="N27" i="2"/>
  <c r="E19" i="2" l="1"/>
  <c r="F18" i="2"/>
  <c r="AF27" i="2"/>
  <c r="AE27" i="2" s="1"/>
  <c r="M27" i="2"/>
  <c r="N28" i="2"/>
  <c r="CY27" i="2"/>
  <c r="CZ28" i="2"/>
  <c r="BY24" i="2"/>
  <c r="BX23" i="2"/>
  <c r="AW27" i="2"/>
  <c r="AX28" i="2"/>
  <c r="BG24" i="2"/>
  <c r="BF23" i="2"/>
  <c r="BO27" i="2"/>
  <c r="BP28" i="2"/>
  <c r="CG27" i="2"/>
  <c r="CH28" i="2"/>
  <c r="AO24" i="2"/>
  <c r="AN23" i="2"/>
  <c r="W24" i="2"/>
  <c r="V23" i="2"/>
  <c r="CQ24" i="2"/>
  <c r="CP23" i="2"/>
  <c r="AF28" i="2" l="1"/>
  <c r="E20" i="2"/>
  <c r="F19" i="2"/>
  <c r="D19" i="2"/>
  <c r="CG28" i="2"/>
  <c r="CH29" i="2"/>
  <c r="CY28" i="2"/>
  <c r="CZ29" i="2"/>
  <c r="CQ25" i="2"/>
  <c r="CP24" i="2"/>
  <c r="AN24" i="2"/>
  <c r="AO25" i="2"/>
  <c r="BF24" i="2"/>
  <c r="BG25" i="2"/>
  <c r="BY25" i="2"/>
  <c r="BX24" i="2"/>
  <c r="AE28" i="2"/>
  <c r="AF29" i="2"/>
  <c r="BO28" i="2"/>
  <c r="BP29" i="2"/>
  <c r="AW28" i="2"/>
  <c r="AX29" i="2"/>
  <c r="M28" i="2"/>
  <c r="N29" i="2"/>
  <c r="W25" i="2"/>
  <c r="V24" i="2"/>
  <c r="E21" i="2" l="1"/>
  <c r="F20" i="2"/>
  <c r="D20" i="2"/>
  <c r="AE29" i="2"/>
  <c r="AF30" i="2"/>
  <c r="M29" i="2"/>
  <c r="N30" i="2"/>
  <c r="BO29" i="2"/>
  <c r="BP30" i="2"/>
  <c r="AN25" i="2"/>
  <c r="AO26" i="2"/>
  <c r="CY29" i="2"/>
  <c r="CZ30" i="2"/>
  <c r="BX25" i="2"/>
  <c r="BY26" i="2"/>
  <c r="AW29" i="2"/>
  <c r="AX30" i="2"/>
  <c r="BF25" i="2"/>
  <c r="BG26" i="2"/>
  <c r="CG29" i="2"/>
  <c r="CH30" i="2"/>
  <c r="V25" i="2"/>
  <c r="W26" i="2"/>
  <c r="CP25" i="2"/>
  <c r="CQ26" i="2"/>
  <c r="E22" i="2" l="1"/>
  <c r="F21" i="2"/>
  <c r="D21" i="2"/>
  <c r="CP26" i="2"/>
  <c r="CQ27" i="2"/>
  <c r="CG30" i="2"/>
  <c r="CH31" i="2"/>
  <c r="AW30" i="2"/>
  <c r="AX31" i="2"/>
  <c r="CY30" i="2"/>
  <c r="CZ31" i="2"/>
  <c r="BO30" i="2"/>
  <c r="BP31" i="2"/>
  <c r="V26" i="2"/>
  <c r="W27" i="2"/>
  <c r="BF26" i="2"/>
  <c r="BG27" i="2"/>
  <c r="BX26" i="2"/>
  <c r="BY27" i="2"/>
  <c r="AN26" i="2"/>
  <c r="AO27" i="2"/>
  <c r="M30" i="2"/>
  <c r="N31" i="2"/>
  <c r="AE30" i="2"/>
  <c r="AF31" i="2"/>
  <c r="E23" i="2" l="1"/>
  <c r="F22" i="2"/>
  <c r="D22" i="2"/>
  <c r="M31" i="2"/>
  <c r="N32" i="2"/>
  <c r="V27" i="2"/>
  <c r="W28" i="2"/>
  <c r="AE31" i="2"/>
  <c r="AF32" i="2"/>
  <c r="AN27" i="2"/>
  <c r="AO28" i="2"/>
  <c r="BF27" i="2"/>
  <c r="BG28" i="2"/>
  <c r="CZ32" i="2"/>
  <c r="CY31" i="2"/>
  <c r="CG31" i="2"/>
  <c r="CH32" i="2"/>
  <c r="BX27" i="2"/>
  <c r="BY28" i="2"/>
  <c r="BO31" i="2"/>
  <c r="BP32" i="2"/>
  <c r="AW31" i="2"/>
  <c r="AX32" i="2"/>
  <c r="CP27" i="2"/>
  <c r="CQ28" i="2"/>
  <c r="F23" i="2" l="1"/>
  <c r="E24" i="2"/>
  <c r="D23" i="2"/>
  <c r="BX28" i="2"/>
  <c r="BY29" i="2"/>
  <c r="CP28" i="2"/>
  <c r="CQ29" i="2"/>
  <c r="BP33" i="2"/>
  <c r="BO32" i="2"/>
  <c r="CH33" i="2"/>
  <c r="CG32" i="2"/>
  <c r="AN28" i="2"/>
  <c r="AO29" i="2"/>
  <c r="V28" i="2"/>
  <c r="W29" i="2"/>
  <c r="AX33" i="2"/>
  <c r="AW32" i="2"/>
  <c r="BF28" i="2"/>
  <c r="BG29" i="2"/>
  <c r="AF33" i="2"/>
  <c r="AE32" i="2"/>
  <c r="N33" i="2"/>
  <c r="M32" i="2"/>
  <c r="CZ33" i="2"/>
  <c r="CY32" i="2"/>
  <c r="F24" i="2" l="1"/>
  <c r="D24" i="2"/>
  <c r="E25" i="2"/>
  <c r="V29" i="2"/>
  <c r="W30" i="2"/>
  <c r="AN29" i="2"/>
  <c r="AO30" i="2"/>
  <c r="CP29" i="2"/>
  <c r="CQ30" i="2"/>
  <c r="CZ34" i="2"/>
  <c r="CY33" i="2"/>
  <c r="AF34" i="2"/>
  <c r="AE33" i="2"/>
  <c r="AX34" i="2"/>
  <c r="AW33" i="2"/>
  <c r="CH34" i="2"/>
  <c r="CG33" i="2"/>
  <c r="BF29" i="2"/>
  <c r="BG30" i="2"/>
  <c r="BX29" i="2"/>
  <c r="BY30" i="2"/>
  <c r="N34" i="2"/>
  <c r="M33" i="2"/>
  <c r="BP34" i="2"/>
  <c r="BO33" i="2"/>
  <c r="F25" i="2" l="1"/>
  <c r="D25" i="2"/>
  <c r="E26" i="2"/>
  <c r="BX30" i="2"/>
  <c r="BY31" i="2"/>
  <c r="BF30" i="2"/>
  <c r="BG31" i="2"/>
  <c r="AN30" i="2"/>
  <c r="AO31" i="2"/>
  <c r="BP35" i="2"/>
  <c r="BO34" i="2"/>
  <c r="AX35" i="2"/>
  <c r="AW34" i="2"/>
  <c r="CZ35" i="2"/>
  <c r="CY34" i="2"/>
  <c r="CP30" i="2"/>
  <c r="CQ31" i="2"/>
  <c r="V30" i="2"/>
  <c r="W31" i="2"/>
  <c r="N35" i="2"/>
  <c r="M34" i="2"/>
  <c r="CH35" i="2"/>
  <c r="CG34" i="2"/>
  <c r="AF35" i="2"/>
  <c r="AE34" i="2"/>
  <c r="F26" i="2" l="1"/>
  <c r="E27" i="2"/>
  <c r="D26" i="2"/>
  <c r="CP31" i="2"/>
  <c r="CQ32" i="2"/>
  <c r="BF31" i="2"/>
  <c r="BG32" i="2"/>
  <c r="AF36" i="2"/>
  <c r="AE35" i="2"/>
  <c r="N36" i="2"/>
  <c r="M35" i="2"/>
  <c r="CZ36" i="2"/>
  <c r="CY35" i="2"/>
  <c r="BP36" i="2"/>
  <c r="BO35" i="2"/>
  <c r="V31" i="2"/>
  <c r="W32" i="2"/>
  <c r="AN31" i="2"/>
  <c r="AO32" i="2"/>
  <c r="BX31" i="2"/>
  <c r="BY32" i="2"/>
  <c r="CH36" i="2"/>
  <c r="CG35" i="2"/>
  <c r="AX36" i="2"/>
  <c r="AW35" i="2"/>
  <c r="F27" i="2" l="1"/>
  <c r="D27" i="2"/>
  <c r="E28" i="2"/>
  <c r="AO33" i="2"/>
  <c r="AN32" i="2"/>
  <c r="BY33" i="2"/>
  <c r="BX32" i="2"/>
  <c r="V32" i="2"/>
  <c r="W33" i="2"/>
  <c r="CP32" i="2"/>
  <c r="CQ33" i="2"/>
  <c r="AX37" i="2"/>
  <c r="AW36" i="2"/>
  <c r="CZ37" i="2"/>
  <c r="CY36" i="2"/>
  <c r="AF37" i="2"/>
  <c r="AE36" i="2"/>
  <c r="BF32" i="2"/>
  <c r="BG33" i="2"/>
  <c r="CH37" i="2"/>
  <c r="CG36" i="2"/>
  <c r="BP37" i="2"/>
  <c r="BO36" i="2"/>
  <c r="N37" i="2"/>
  <c r="M36" i="2"/>
  <c r="F28" i="2" l="1"/>
  <c r="D28" i="2"/>
  <c r="E29" i="2"/>
  <c r="BF33" i="2"/>
  <c r="BG34" i="2"/>
  <c r="CP33" i="2"/>
  <c r="CQ34" i="2"/>
  <c r="BP38" i="2"/>
  <c r="BO37" i="2"/>
  <c r="CZ38" i="2"/>
  <c r="CY37" i="2"/>
  <c r="BY34" i="2"/>
  <c r="BX33" i="2"/>
  <c r="V33" i="2"/>
  <c r="W34" i="2"/>
  <c r="N38" i="2"/>
  <c r="M37" i="2"/>
  <c r="CH38" i="2"/>
  <c r="CG37" i="2"/>
  <c r="AF38" i="2"/>
  <c r="AE37" i="2"/>
  <c r="AX38" i="2"/>
  <c r="AW37" i="2"/>
  <c r="AO34" i="2"/>
  <c r="AN33" i="2"/>
  <c r="F29" i="2" l="1"/>
  <c r="D29" i="2"/>
  <c r="E30" i="2"/>
  <c r="CQ35" i="2"/>
  <c r="CP34" i="2"/>
  <c r="AO35" i="2"/>
  <c r="AN34" i="2"/>
  <c r="AF39" i="2"/>
  <c r="AE38" i="2"/>
  <c r="N39" i="2"/>
  <c r="M38" i="2"/>
  <c r="BY35" i="2"/>
  <c r="BX34" i="2"/>
  <c r="BP39" i="2"/>
  <c r="BO38" i="2"/>
  <c r="V34" i="2"/>
  <c r="W35" i="2"/>
  <c r="BG35" i="2"/>
  <c r="BF34" i="2"/>
  <c r="AX39" i="2"/>
  <c r="AW38" i="2"/>
  <c r="CH39" i="2"/>
  <c r="CG38" i="2"/>
  <c r="CZ39" i="2"/>
  <c r="CY38" i="2"/>
  <c r="F30" i="2" l="1"/>
  <c r="E31" i="2"/>
  <c r="D30" i="2"/>
  <c r="CH40" i="2"/>
  <c r="CG39" i="2"/>
  <c r="BG36" i="2"/>
  <c r="BF35" i="2"/>
  <c r="BP40" i="2"/>
  <c r="BO39" i="2"/>
  <c r="N40" i="2"/>
  <c r="M39" i="2"/>
  <c r="AO36" i="2"/>
  <c r="AN35" i="2"/>
  <c r="W36" i="2"/>
  <c r="V35" i="2"/>
  <c r="CZ40" i="2"/>
  <c r="CY39" i="2"/>
  <c r="AX40" i="2"/>
  <c r="AW39" i="2"/>
  <c r="BY36" i="2"/>
  <c r="BX35" i="2"/>
  <c r="AF40" i="2"/>
  <c r="AE39" i="2"/>
  <c r="CQ36" i="2"/>
  <c r="CP35" i="2"/>
  <c r="F31" i="2" l="1"/>
  <c r="D31" i="2"/>
  <c r="E32" i="2"/>
  <c r="CQ37" i="2"/>
  <c r="CP36" i="2"/>
  <c r="BY37" i="2"/>
  <c r="BX36" i="2"/>
  <c r="CZ41" i="2"/>
  <c r="CY40" i="2"/>
  <c r="AO37" i="2"/>
  <c r="AN36" i="2"/>
  <c r="BP41" i="2"/>
  <c r="BO40" i="2"/>
  <c r="CH41" i="2"/>
  <c r="CG40" i="2"/>
  <c r="AF41" i="2"/>
  <c r="AE40" i="2"/>
  <c r="AX41" i="2"/>
  <c r="AW40" i="2"/>
  <c r="W37" i="2"/>
  <c r="V36" i="2"/>
  <c r="N41" i="2"/>
  <c r="M40" i="2"/>
  <c r="BG37" i="2"/>
  <c r="BF36" i="2"/>
  <c r="F32" i="2" l="1"/>
  <c r="D32" i="2"/>
  <c r="E33" i="2"/>
  <c r="N42" i="2"/>
  <c r="M41" i="2"/>
  <c r="AX42" i="2"/>
  <c r="AW41" i="2"/>
  <c r="CH42" i="2"/>
  <c r="CG41" i="2"/>
  <c r="AO38" i="2"/>
  <c r="AN37" i="2"/>
  <c r="BY38" i="2"/>
  <c r="BX37" i="2"/>
  <c r="BG38" i="2"/>
  <c r="BF37" i="2"/>
  <c r="W38" i="2"/>
  <c r="V37" i="2"/>
  <c r="AF42" i="2"/>
  <c r="AE41" i="2"/>
  <c r="BP42" i="2"/>
  <c r="BO41" i="2"/>
  <c r="CZ42" i="2"/>
  <c r="CY41" i="2"/>
  <c r="CQ38" i="2"/>
  <c r="CP37" i="2"/>
  <c r="F33" i="2" l="1"/>
  <c r="E34" i="2"/>
  <c r="D33" i="2"/>
  <c r="BP43" i="2"/>
  <c r="BO42" i="2"/>
  <c r="CH43" i="2"/>
  <c r="CG42" i="2"/>
  <c r="N43" i="2"/>
  <c r="M42" i="2"/>
  <c r="CQ39" i="2"/>
  <c r="CP38" i="2"/>
  <c r="W39" i="2"/>
  <c r="V38" i="2"/>
  <c r="BY39" i="2"/>
  <c r="BX38" i="2"/>
  <c r="CZ43" i="2"/>
  <c r="CY42" i="2"/>
  <c r="AF43" i="2"/>
  <c r="AE42" i="2"/>
  <c r="BG39" i="2"/>
  <c r="BF38" i="2"/>
  <c r="AO39" i="2"/>
  <c r="AN38" i="2"/>
  <c r="AX43" i="2"/>
  <c r="AW42" i="2"/>
  <c r="F34" i="2" l="1"/>
  <c r="E35" i="2"/>
  <c r="D34" i="2"/>
  <c r="AX44" i="2"/>
  <c r="AW43" i="2"/>
  <c r="AO40" i="2"/>
  <c r="AN39" i="2"/>
  <c r="AF44" i="2"/>
  <c r="AE43" i="2"/>
  <c r="BY40" i="2"/>
  <c r="BX39" i="2"/>
  <c r="CQ40" i="2"/>
  <c r="CP39" i="2"/>
  <c r="CH44" i="2"/>
  <c r="CG43" i="2"/>
  <c r="BG40" i="2"/>
  <c r="BF39" i="2"/>
  <c r="CZ44" i="2"/>
  <c r="DA44" i="2" s="1"/>
  <c r="CY43" i="2"/>
  <c r="W40" i="2"/>
  <c r="V39" i="2"/>
  <c r="N44" i="2"/>
  <c r="M44" i="2" s="1"/>
  <c r="M43" i="2"/>
  <c r="BP44" i="2"/>
  <c r="BO43" i="2"/>
  <c r="F35" i="2" l="1"/>
  <c r="D35" i="2"/>
  <c r="E36" i="2"/>
  <c r="BP45" i="2"/>
  <c r="BO44" i="2"/>
  <c r="W41" i="2"/>
  <c r="V40" i="2"/>
  <c r="BG41" i="2"/>
  <c r="BF40" i="2"/>
  <c r="CQ41" i="2"/>
  <c r="CP40" i="2"/>
  <c r="AF45" i="2"/>
  <c r="AE45" i="2" s="1"/>
  <c r="AE44" i="2"/>
  <c r="CZ45" i="2"/>
  <c r="DA45" i="2" s="1"/>
  <c r="CY44" i="2"/>
  <c r="CH45" i="2"/>
  <c r="CG44" i="2"/>
  <c r="BY41" i="2"/>
  <c r="BX40" i="2"/>
  <c r="AO41" i="2"/>
  <c r="AN40" i="2"/>
  <c r="AX45" i="2"/>
  <c r="AW45" i="2" s="1"/>
  <c r="AW44" i="2"/>
  <c r="F36" i="2" l="1"/>
  <c r="E37" i="2"/>
  <c r="D36" i="2"/>
  <c r="BY42" i="2"/>
  <c r="BX41" i="2"/>
  <c r="AO42" i="2"/>
  <c r="AN41" i="2"/>
  <c r="CH46" i="2"/>
  <c r="CG46" i="2" s="1"/>
  <c r="CG45" i="2"/>
  <c r="CQ42" i="2"/>
  <c r="CP41" i="2"/>
  <c r="W42" i="2"/>
  <c r="V41" i="2"/>
  <c r="CZ46" i="2"/>
  <c r="CY45" i="2"/>
  <c r="BG42" i="2"/>
  <c r="BF41" i="2"/>
  <c r="BP46" i="2"/>
  <c r="BO46" i="2" s="1"/>
  <c r="BO45" i="2"/>
  <c r="CY46" i="2" l="1"/>
  <c r="DA46" i="2"/>
  <c r="F37" i="2"/>
  <c r="E38" i="2"/>
  <c r="D37" i="2"/>
  <c r="BG43" i="2"/>
  <c r="BF42" i="2"/>
  <c r="W43" i="2"/>
  <c r="V42" i="2"/>
  <c r="AO43" i="2"/>
  <c r="AN42" i="2"/>
  <c r="CQ43" i="2"/>
  <c r="CP42" i="2"/>
  <c r="BY43" i="2"/>
  <c r="BX42" i="2"/>
  <c r="F38" i="2" l="1"/>
  <c r="D38" i="2"/>
  <c r="E39" i="2"/>
  <c r="BY44" i="2"/>
  <c r="BX43" i="2"/>
  <c r="AO44" i="2"/>
  <c r="AN43" i="2"/>
  <c r="W44" i="2"/>
  <c r="V43" i="2"/>
  <c r="CQ44" i="2"/>
  <c r="CP43" i="2"/>
  <c r="BG44" i="2"/>
  <c r="BF43" i="2"/>
  <c r="F39" i="2" l="1"/>
  <c r="E40" i="2"/>
  <c r="D39" i="2"/>
  <c r="BG45" i="2"/>
  <c r="BF44" i="2"/>
  <c r="CQ45" i="2"/>
  <c r="CP45" i="2" s="1"/>
  <c r="CP44" i="2"/>
  <c r="AO45" i="2"/>
  <c r="AN44" i="2"/>
  <c r="W45" i="2"/>
  <c r="V44" i="2"/>
  <c r="BY45" i="2"/>
  <c r="BX45" i="2" s="1"/>
  <c r="BX44" i="2"/>
  <c r="F40" i="2" l="1"/>
  <c r="E41" i="2"/>
  <c r="D40" i="2"/>
  <c r="W46" i="2"/>
  <c r="V46" i="2" s="1"/>
  <c r="V45" i="2"/>
  <c r="AO46" i="2"/>
  <c r="AN46" i="2" s="1"/>
  <c r="AN45" i="2"/>
  <c r="BG46" i="2"/>
  <c r="BF46" i="2" s="1"/>
  <c r="BF45" i="2"/>
  <c r="F41" i="2" l="1"/>
  <c r="E42" i="2"/>
  <c r="D41" i="2"/>
  <c r="F42" i="2" l="1"/>
  <c r="E43" i="2"/>
  <c r="D42" i="2"/>
  <c r="F43" i="2" l="1"/>
  <c r="D43" i="2"/>
  <c r="E44" i="2"/>
  <c r="F44" i="2" l="1"/>
  <c r="E45" i="2"/>
  <c r="D44" i="2"/>
  <c r="F45" i="2" l="1"/>
  <c r="E46" i="2"/>
  <c r="D45" i="2"/>
  <c r="D46" i="2" l="1"/>
  <c r="F46" i="2"/>
</calcChain>
</file>

<file path=xl/sharedStrings.xml><?xml version="1.0" encoding="utf-8"?>
<sst xmlns="http://schemas.openxmlformats.org/spreadsheetml/2006/main" count="667" uniqueCount="62">
  <si>
    <t>1erJanvier</t>
  </si>
  <si>
    <t>Le premier jour de l’année</t>
  </si>
  <si>
    <t>1j</t>
  </si>
  <si>
    <t>Fête de la révolution</t>
  </si>
  <si>
    <t>Fête de l’indépendance</t>
  </si>
  <si>
    <t>Fête des martyrs</t>
  </si>
  <si>
    <t>1erMai</t>
  </si>
  <si>
    <t>Fête du travail</t>
  </si>
  <si>
    <t>Fête de la république</t>
  </si>
  <si>
    <t>Fête de la femme</t>
  </si>
  <si>
    <t>Fête de l’évacuation</t>
  </si>
  <si>
    <t>Le Mouled</t>
  </si>
  <si>
    <t>Aid El Fiter</t>
  </si>
  <si>
    <t>3j</t>
  </si>
  <si>
    <t>Aid El Idha</t>
  </si>
  <si>
    <t>2j</t>
  </si>
  <si>
    <t>Jour de l’an Hégirie</t>
  </si>
  <si>
    <t>ETAT DES HEURES</t>
  </si>
  <si>
    <t>NOM &amp; PRENOM</t>
  </si>
  <si>
    <t>MATRICULE</t>
  </si>
  <si>
    <t>FONCTION</t>
  </si>
  <si>
    <t>T, CONFIRME</t>
  </si>
  <si>
    <t>Roulement effectué</t>
  </si>
  <si>
    <t>ABD. NUIT</t>
  </si>
  <si>
    <t>HEURES SUP.</t>
  </si>
  <si>
    <t>OBSERVATIONS</t>
  </si>
  <si>
    <t xml:space="preserve">Jour 01   </t>
  </si>
  <si>
    <t xml:space="preserve">  Jour</t>
  </si>
  <si>
    <t xml:space="preserve">  Nuit </t>
  </si>
  <si>
    <t xml:space="preserve">  Repos1</t>
  </si>
  <si>
    <t xml:space="preserve">  Repos2</t>
  </si>
  <si>
    <t xml:space="preserve">Jour 02  </t>
  </si>
  <si>
    <t xml:space="preserve">Jour 03 </t>
  </si>
  <si>
    <t xml:space="preserve">Jour 04 </t>
  </si>
  <si>
    <t xml:space="preserve">Jour 05 </t>
  </si>
  <si>
    <t xml:space="preserve">  Repos2 </t>
  </si>
  <si>
    <t xml:space="preserve">Jour 06 </t>
  </si>
  <si>
    <t xml:space="preserve">  Repos1 </t>
  </si>
  <si>
    <t xml:space="preserve">Jour 07 </t>
  </si>
  <si>
    <t xml:space="preserve">Jour 08 </t>
  </si>
  <si>
    <t>Nuit</t>
  </si>
  <si>
    <t>Equipe 01</t>
  </si>
  <si>
    <t>Equipe 02</t>
  </si>
  <si>
    <t>Equipe 03</t>
  </si>
  <si>
    <t>Equipe 04</t>
  </si>
  <si>
    <t>Le Roulement des Equipes</t>
  </si>
  <si>
    <t>Le Roulement des Equipes à partir de 01/01/2015</t>
  </si>
  <si>
    <t>Cycle</t>
  </si>
  <si>
    <t>Jour 1</t>
  </si>
  <si>
    <t>Jour 2</t>
  </si>
  <si>
    <t>Jour 3</t>
  </si>
  <si>
    <t>Jour 4</t>
  </si>
  <si>
    <t>Jour 5</t>
  </si>
  <si>
    <t>Jour 6</t>
  </si>
  <si>
    <t>Jour 7</t>
  </si>
  <si>
    <t>Jour 8</t>
  </si>
  <si>
    <t>Date Initiale</t>
  </si>
  <si>
    <t>J Equipe 1</t>
  </si>
  <si>
    <t>J Equipe 2</t>
  </si>
  <si>
    <t>J Equipe 3</t>
  </si>
  <si>
    <t>J Equipe 4</t>
  </si>
  <si>
    <t>=INDEX(cycle;E16-INDEX(J_equip;1)+INDEX(J_equip;$B$14+1)+1)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</si>
</sst>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dd"/>
    <numFmt numFmtId="165" formatCode="dd\ mmmm"/>
    <numFmt numFmtId="166" formatCode="mmmm"/>
    <numFmt numFmtId="167" formatCode="yyyy"/>
    <numFmt numFmtId="168" formatCode="_-* #,##0.00\ _F_-;\-* #,##0.00\ _F_-;_-* &quot;-&quot;??\ _F_-;_-@_-"/>
    <numFmt numFmtId="169" formatCode="dd"/>
    <numFmt numFmtId="170" formatCode="&quot;CYCLE DE L'EQUIPE 0&quot;0"/>
  </numFmts>
  <fonts count="11" x14ac:knownFonts="1">
    <font>
      <sz val="10"/>
      <name val="Arial"/>
    </font>
    <font>
      <sz val="10"/>
      <name val="Arial"/>
      <family val="2"/>
    </font>
    <font>
      <sz val="20"/>
      <color indexed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0"/>
      <color indexed="8"/>
      <name val="Arial"/>
      <family val="2"/>
    </font>
    <font>
      <b/>
      <sz val="10"/>
      <color indexed="63"/>
      <name val="Arial"/>
      <family val="2"/>
    </font>
    <font>
      <b/>
      <sz val="12"/>
      <color indexed="10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168" fontId="1" fillId="0" borderId="0" applyFont="0" applyFill="0" applyBorder="0" applyAlignment="0" applyProtection="0"/>
  </cellStyleXfs>
  <cellXfs count="149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164" fontId="0" fillId="0" borderId="0" xfId="0" applyNumberFormat="1"/>
    <xf numFmtId="14" fontId="0" fillId="0" borderId="0" xfId="0" applyNumberFormat="1"/>
    <xf numFmtId="165" fontId="1" fillId="0" borderId="0" xfId="0" applyNumberFormat="1" applyFont="1" applyAlignment="1">
      <alignment horizontal="left" vertical="center"/>
    </xf>
    <xf numFmtId="165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Fill="1" applyBorder="1"/>
    <xf numFmtId="0" fontId="0" fillId="0" borderId="1" xfId="0" applyFill="1" applyBorder="1"/>
    <xf numFmtId="0" fontId="3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49" fontId="3" fillId="0" borderId="0" xfId="0" quotePrefix="1" applyNumberFormat="1" applyFont="1" applyFill="1" applyBorder="1" applyAlignment="1"/>
    <xf numFmtId="166" fontId="3" fillId="0" borderId="0" xfId="0" applyNumberFormat="1" applyFont="1" applyFill="1" applyBorder="1" applyAlignment="1"/>
    <xf numFmtId="167" fontId="3" fillId="0" borderId="0" xfId="0" applyNumberFormat="1" applyFont="1" applyFill="1" applyBorder="1" applyAlignment="1">
      <alignment horizontal="left"/>
    </xf>
    <xf numFmtId="49" fontId="3" fillId="0" borderId="2" xfId="0" quotePrefix="1" applyNumberFormat="1" applyFont="1" applyFill="1" applyBorder="1" applyAlignment="1">
      <alignment horizontal="center"/>
    </xf>
    <xf numFmtId="49" fontId="3" fillId="0" borderId="2" xfId="0" applyNumberFormat="1" applyFont="1" applyFill="1" applyBorder="1" applyAlignment="1">
      <alignment horizontal="right"/>
    </xf>
    <xf numFmtId="49" fontId="4" fillId="0" borderId="2" xfId="0" quotePrefix="1" applyNumberFormat="1" applyFont="1" applyFill="1" applyBorder="1" applyAlignment="1">
      <alignment horizontal="center"/>
    </xf>
    <xf numFmtId="0" fontId="0" fillId="0" borderId="2" xfId="0" applyFill="1" applyBorder="1"/>
    <xf numFmtId="0" fontId="0" fillId="0" borderId="0" xfId="0" applyFill="1"/>
    <xf numFmtId="0" fontId="3" fillId="0" borderId="0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left"/>
    </xf>
    <xf numFmtId="0" fontId="6" fillId="0" borderId="9" xfId="0" applyFont="1" applyFill="1" applyBorder="1" applyAlignment="1">
      <alignment horizontal="center"/>
    </xf>
    <xf numFmtId="3" fontId="6" fillId="0" borderId="5" xfId="0" applyNumberFormat="1" applyFont="1" applyFill="1" applyBorder="1" applyAlignment="1">
      <alignment horizontal="center"/>
    </xf>
    <xf numFmtId="0" fontId="6" fillId="0" borderId="10" xfId="0" applyFont="1" applyFill="1" applyBorder="1" applyAlignment="1">
      <alignment horizontal="left"/>
    </xf>
    <xf numFmtId="0" fontId="6" fillId="0" borderId="11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left"/>
    </xf>
    <xf numFmtId="0" fontId="6" fillId="0" borderId="13" xfId="0" applyFont="1" applyFill="1" applyBorder="1" applyAlignment="1">
      <alignment horizontal="left"/>
    </xf>
    <xf numFmtId="0" fontId="6" fillId="0" borderId="5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164" fontId="7" fillId="0" borderId="19" xfId="1" applyNumberFormat="1" applyFont="1" applyFill="1" applyBorder="1" applyAlignment="1">
      <alignment horizontal="left" vertical="center"/>
    </xf>
    <xf numFmtId="169" fontId="7" fillId="0" borderId="19" xfId="1" applyNumberFormat="1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0" xfId="0" applyBorder="1"/>
    <xf numFmtId="0" fontId="0" fillId="0" borderId="1" xfId="0" applyBorder="1"/>
    <xf numFmtId="0" fontId="3" fillId="2" borderId="25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/>
    </xf>
    <xf numFmtId="14" fontId="1" fillId="0" borderId="2" xfId="0" applyNumberFormat="1" applyFont="1" applyFill="1" applyBorder="1" applyAlignment="1">
      <alignment horizontal="center"/>
    </xf>
    <xf numFmtId="14" fontId="3" fillId="2" borderId="25" xfId="0" applyNumberFormat="1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14" fontId="3" fillId="0" borderId="2" xfId="0" applyNumberFormat="1" applyFont="1" applyFill="1" applyBorder="1" applyAlignment="1">
      <alignment horizontal="center"/>
    </xf>
    <xf numFmtId="14" fontId="3" fillId="2" borderId="26" xfId="0" applyNumberFormat="1" applyFont="1" applyFill="1" applyBorder="1" applyAlignment="1">
      <alignment horizontal="center"/>
    </xf>
    <xf numFmtId="0" fontId="3" fillId="2" borderId="28" xfId="0" applyFont="1" applyFill="1" applyBorder="1" applyAlignment="1">
      <alignment horizontal="center"/>
    </xf>
    <xf numFmtId="0" fontId="9" fillId="0" borderId="0" xfId="0" applyFont="1" applyBorder="1" applyAlignment="1">
      <alignment horizontal="left"/>
    </xf>
    <xf numFmtId="0" fontId="3" fillId="2" borderId="0" xfId="1" applyNumberFormat="1" applyFont="1" applyFill="1" applyBorder="1" applyAlignment="1">
      <alignment vertical="center"/>
    </xf>
    <xf numFmtId="0" fontId="0" fillId="0" borderId="30" xfId="0" applyFill="1" applyBorder="1" applyAlignment="1">
      <alignment horizontal="center"/>
    </xf>
    <xf numFmtId="0" fontId="3" fillId="2" borderId="32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2" xfId="0" applyFill="1" applyBorder="1" applyAlignment="1">
      <alignment horizontal="center"/>
    </xf>
    <xf numFmtId="0" fontId="9" fillId="0" borderId="1" xfId="0" applyFont="1" applyBorder="1" applyAlignment="1"/>
    <xf numFmtId="0" fontId="0" fillId="0" borderId="2" xfId="0" applyBorder="1"/>
    <xf numFmtId="0" fontId="0" fillId="0" borderId="0" xfId="0" applyBorder="1" applyAlignment="1">
      <alignment horizontal="center"/>
    </xf>
    <xf numFmtId="0" fontId="3" fillId="3" borderId="18" xfId="1" applyNumberFormat="1" applyFont="1" applyFill="1" applyBorder="1" applyAlignment="1">
      <alignment horizontal="center" vertical="center"/>
    </xf>
    <xf numFmtId="0" fontId="3" fillId="3" borderId="23" xfId="1" applyNumberFormat="1" applyFont="1" applyFill="1" applyBorder="1" applyAlignment="1">
      <alignment horizontal="center" vertical="center"/>
    </xf>
    <xf numFmtId="0" fontId="3" fillId="4" borderId="18" xfId="1" applyNumberFormat="1" applyFont="1" applyFill="1" applyBorder="1" applyAlignment="1">
      <alignment horizontal="center" vertical="center"/>
    </xf>
    <xf numFmtId="0" fontId="3" fillId="5" borderId="18" xfId="1" applyNumberFormat="1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/>
    </xf>
    <xf numFmtId="14" fontId="1" fillId="2" borderId="25" xfId="0" applyNumberFormat="1" applyFont="1" applyFill="1" applyBorder="1" applyAlignment="1">
      <alignment horizontal="center"/>
    </xf>
    <xf numFmtId="0" fontId="3" fillId="3" borderId="24" xfId="1" applyNumberFormat="1" applyFont="1" applyFill="1" applyBorder="1" applyAlignment="1">
      <alignment horizontal="center" vertical="center"/>
    </xf>
    <xf numFmtId="0" fontId="3" fillId="5" borderId="24" xfId="1" applyNumberFormat="1" applyFont="1" applyFill="1" applyBorder="1" applyAlignment="1">
      <alignment horizontal="center" vertical="center"/>
    </xf>
    <xf numFmtId="0" fontId="3" fillId="4" borderId="24" xfId="1" applyNumberFormat="1" applyFont="1" applyFill="1" applyBorder="1" applyAlignment="1">
      <alignment horizontal="center" vertical="center"/>
    </xf>
    <xf numFmtId="14" fontId="0" fillId="0" borderId="24" xfId="0" applyNumberForma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0" fillId="0" borderId="0" xfId="0" applyFont="1"/>
    <xf numFmtId="169" fontId="7" fillId="0" borderId="8" xfId="1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horizontal="center"/>
    </xf>
    <xf numFmtId="0" fontId="0" fillId="0" borderId="39" xfId="0" applyFill="1" applyBorder="1" applyAlignment="1">
      <alignment horizontal="center"/>
    </xf>
    <xf numFmtId="0" fontId="0" fillId="0" borderId="40" xfId="0" applyFill="1" applyBorder="1" applyAlignment="1">
      <alignment horizontal="center"/>
    </xf>
    <xf numFmtId="0" fontId="3" fillId="0" borderId="0" xfId="0" applyFont="1" applyFill="1" applyBorder="1" applyAlignment="1"/>
    <xf numFmtId="0" fontId="0" fillId="0" borderId="0" xfId="0" applyFill="1" applyBorder="1" applyAlignment="1"/>
    <xf numFmtId="0" fontId="4" fillId="0" borderId="13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0" fontId="0" fillId="0" borderId="42" xfId="0" applyFill="1" applyBorder="1" applyAlignment="1">
      <alignment horizontal="center"/>
    </xf>
    <xf numFmtId="0" fontId="0" fillId="0" borderId="41" xfId="0" applyFill="1" applyBorder="1" applyAlignment="1">
      <alignment horizontal="center"/>
    </xf>
    <xf numFmtId="0" fontId="6" fillId="0" borderId="5" xfId="0" applyFont="1" applyFill="1" applyBorder="1" applyAlignment="1">
      <alignment horizontal="left"/>
    </xf>
    <xf numFmtId="0" fontId="6" fillId="0" borderId="6" xfId="0" applyFont="1" applyFill="1" applyBorder="1" applyAlignment="1">
      <alignment horizontal="left"/>
    </xf>
    <xf numFmtId="0" fontId="3" fillId="2" borderId="21" xfId="1" applyNumberFormat="1" applyFont="1" applyFill="1" applyBorder="1" applyAlignment="1">
      <alignment horizontal="left" vertical="center"/>
    </xf>
    <xf numFmtId="0" fontId="3" fillId="2" borderId="29" xfId="1" applyNumberFormat="1" applyFont="1" applyFill="1" applyBorder="1" applyAlignment="1">
      <alignment horizontal="left" vertical="center"/>
    </xf>
    <xf numFmtId="0" fontId="3" fillId="2" borderId="19" xfId="1" applyNumberFormat="1" applyFont="1" applyFill="1" applyBorder="1" applyAlignment="1">
      <alignment horizontal="left" vertical="center"/>
    </xf>
    <xf numFmtId="0" fontId="3" fillId="2" borderId="27" xfId="1" applyNumberFormat="1" applyFont="1" applyFill="1" applyBorder="1" applyAlignment="1">
      <alignment horizontal="left" vertical="center"/>
    </xf>
    <xf numFmtId="0" fontId="0" fillId="0" borderId="6" xfId="0" applyFill="1" applyBorder="1"/>
    <xf numFmtId="0" fontId="6" fillId="0" borderId="35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right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8" fillId="0" borderId="39" xfId="0" applyFont="1" applyFill="1" applyBorder="1" applyAlignment="1">
      <alignment horizontal="center"/>
    </xf>
    <xf numFmtId="0" fontId="8" fillId="0" borderId="25" xfId="0" applyFont="1" applyFill="1" applyBorder="1" applyAlignment="1">
      <alignment horizontal="center"/>
    </xf>
    <xf numFmtId="0" fontId="8" fillId="0" borderId="40" xfId="0" applyFont="1" applyFill="1" applyBorder="1" applyAlignment="1">
      <alignment horizontal="center"/>
    </xf>
    <xf numFmtId="0" fontId="8" fillId="0" borderId="38" xfId="0" applyFont="1" applyFill="1" applyBorder="1" applyAlignment="1">
      <alignment horizontal="center"/>
    </xf>
    <xf numFmtId="0" fontId="8" fillId="0" borderId="33" xfId="0" applyFont="1" applyFill="1" applyBorder="1" applyAlignment="1">
      <alignment horizontal="center"/>
    </xf>
    <xf numFmtId="0" fontId="8" fillId="0" borderId="34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2" borderId="39" xfId="1" applyNumberFormat="1" applyFont="1" applyFill="1" applyBorder="1" applyAlignment="1">
      <alignment horizontal="center" vertical="center"/>
    </xf>
    <xf numFmtId="0" fontId="3" fillId="2" borderId="25" xfId="1" applyNumberFormat="1" applyFont="1" applyFill="1" applyBorder="1" applyAlignment="1">
      <alignment horizontal="center" vertical="center"/>
    </xf>
    <xf numFmtId="0" fontId="3" fillId="2" borderId="33" xfId="1" applyNumberFormat="1" applyFont="1" applyFill="1" applyBorder="1" applyAlignment="1">
      <alignment horizontal="center" vertical="center"/>
    </xf>
    <xf numFmtId="0" fontId="3" fillId="2" borderId="34" xfId="1" applyNumberFormat="1" applyFont="1" applyFill="1" applyBorder="1" applyAlignment="1">
      <alignment horizontal="center" vertical="center"/>
    </xf>
    <xf numFmtId="0" fontId="3" fillId="2" borderId="40" xfId="1" applyNumberFormat="1" applyFont="1" applyFill="1" applyBorder="1" applyAlignment="1">
      <alignment horizontal="center" vertical="center"/>
    </xf>
    <xf numFmtId="0" fontId="3" fillId="2" borderId="38" xfId="1" applyNumberFormat="1" applyFont="1" applyFill="1" applyBorder="1" applyAlignment="1">
      <alignment horizontal="center" vertical="center"/>
    </xf>
    <xf numFmtId="0" fontId="3" fillId="0" borderId="0" xfId="0" applyFont="1"/>
    <xf numFmtId="0" fontId="1" fillId="0" borderId="24" xfId="0" applyFont="1" applyBorder="1" applyAlignment="1">
      <alignment horizontal="center"/>
    </xf>
    <xf numFmtId="14" fontId="0" fillId="0" borderId="24" xfId="0" applyNumberFormat="1" applyBorder="1" applyAlignment="1">
      <alignment horizontal="center"/>
    </xf>
    <xf numFmtId="0" fontId="0" fillId="0" borderId="24" xfId="0" applyBorder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1" fillId="0" borderId="0" xfId="0" quotePrefix="1" applyFont="1"/>
    <xf numFmtId="0" fontId="8" fillId="0" borderId="8" xfId="0" applyFont="1" applyFill="1" applyBorder="1" applyAlignment="1">
      <alignment horizontal="center"/>
    </xf>
    <xf numFmtId="0" fontId="8" fillId="0" borderId="26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8" fillId="0" borderId="22" xfId="0" applyFont="1" applyFill="1" applyBorder="1" applyAlignment="1">
      <alignment horizontal="center"/>
    </xf>
    <xf numFmtId="170" fontId="5" fillId="0" borderId="24" xfId="0" applyNumberFormat="1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 wrapText="1"/>
    </xf>
    <xf numFmtId="0" fontId="3" fillId="2" borderId="19" xfId="1" quotePrefix="1" applyNumberFormat="1" applyFont="1" applyFill="1" applyBorder="1" applyAlignment="1">
      <alignment horizontal="left" vertical="center"/>
    </xf>
  </cellXfs>
  <cellStyles count="2">
    <cellStyle name="Milliers 2" xfId="1"/>
    <cellStyle name="Normal" xfId="0" builtinId="0"/>
  </cellStyles>
  <dxfs count="144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/>
        <right/>
        <top style="thin">
          <color auto="1"/>
        </top>
        <bottom/>
        <vertical/>
        <horizontal/>
      </border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46F421CA-312F-682f-3DD2-61675219B42D}">
      <x14:dxfs count="20">
        <dxf>
          <fill>
            <patternFill>
              <bgColor theme="0" tint="-0.24994659260841701"/>
            </patternFill>
          </fill>
        </dxf>
        <dxf>
          <fill>
            <patternFill>
              <bgColor theme="0" tint="-0.24994659260841701"/>
            </patternFill>
          </fill>
        </dxf>
        <dxf>
          <fill>
            <patternFill>
              <bgColor theme="0" tint="-0.24994659260841701"/>
            </patternFill>
          </fill>
        </dxf>
        <dxf>
          <fill>
            <patternFill>
              <bgColor theme="0" tint="-0.24994659260841701"/>
            </patternFill>
          </fill>
        </dxf>
        <dxf>
          <fill>
            <patternFill>
              <bgColor theme="0" tint="-0.24994659260841701"/>
            </patternFill>
          </fill>
        </dxf>
        <dxf>
          <fill>
            <patternFill>
              <bgColor theme="0" tint="-0.24994659260841701"/>
            </patternFill>
          </fill>
        </dxf>
        <dxf>
          <fill>
            <patternFill>
              <bgColor theme="0" tint="-0.24994659260841701"/>
            </patternFill>
          </fill>
        </dxf>
        <dxf>
          <fill>
            <patternFill>
              <bgColor theme="0" tint="-0.24994659260841701"/>
            </patternFill>
          </fill>
        </dxf>
        <dxf>
          <fill>
            <patternFill>
              <bgColor theme="0" tint="-0.24994659260841701"/>
            </patternFill>
          </fill>
        </dxf>
        <dxf>
          <fill>
            <patternFill>
              <bgColor theme="0" tint="-0.24994659260841701"/>
            </patternFill>
          </fill>
        </dxf>
        <dxf>
          <fill>
            <patternFill>
              <bgColor theme="0" tint="-0.24994659260841701"/>
            </patternFill>
          </fill>
        </dxf>
        <dxf>
          <fill>
            <patternFill>
              <bgColor theme="0" tint="-0.24994659260841701"/>
            </patternFill>
          </fill>
        </dxf>
        <dxf>
          <fill>
            <patternFill>
              <bgColor theme="0" tint="-0.24994659260841701"/>
            </patternFill>
          </fill>
        </dxf>
        <dxf>
          <fill>
            <patternFill>
              <bgColor theme="0" tint="-0.24994659260841701"/>
            </patternFill>
          </fill>
        </dxf>
        <dxf>
          <fill>
            <patternFill>
              <bgColor theme="0" tint="-0.24994659260841701"/>
            </patternFill>
          </fill>
        </dxf>
        <dxf>
          <fill>
            <patternFill>
              <bgColor theme="0" tint="-0.24994659260841701"/>
            </patternFill>
          </fill>
        </dxf>
        <dxf>
          <fill>
            <patternFill>
              <bgColor theme="0" tint="-0.24994659260841701"/>
            </patternFill>
          </fill>
        </dxf>
        <dxf>
          <fill>
            <patternFill>
              <bgColor theme="0" tint="-0.24994659260841701"/>
            </patternFill>
          </fill>
        </dxf>
        <dxf>
          <fill>
            <patternFill>
              <bgColor theme="0" tint="-0.24994659260841701"/>
            </patternFill>
          </fill>
        </dxf>
        <dxf>
          <fill>
            <patternFill>
              <bgColor theme="0" tint="-0.24994659260841701"/>
            </patternFill>
          </fill>
        </dxf>
      </x14:dxfs>
    </ex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16" fmlaLink="$B$8" max="9999" min="1900" page="10" val="2015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6</xdr:row>
          <xdr:rowOff>85725</xdr:rowOff>
        </xdr:from>
        <xdr:to>
          <xdr:col>2</xdr:col>
          <xdr:colOff>323850</xdr:colOff>
          <xdr:row>8</xdr:row>
          <xdr:rowOff>57150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14</xdr:col>
      <xdr:colOff>638736</xdr:colOff>
      <xdr:row>1</xdr:row>
      <xdr:rowOff>134471</xdr:rowOff>
    </xdr:from>
    <xdr:to>
      <xdr:col>15</xdr:col>
      <xdr:colOff>347383</xdr:colOff>
      <xdr:row>8</xdr:row>
      <xdr:rowOff>56030</xdr:rowOff>
    </xdr:to>
    <xdr:cxnSp macro="">
      <xdr:nvCxnSpPr>
        <xdr:cNvPr id="3" name="Connecteur droit avec flèche 2"/>
        <xdr:cNvCxnSpPr/>
      </xdr:nvCxnSpPr>
      <xdr:spPr>
        <a:xfrm flipH="1">
          <a:off x="12046324" y="291353"/>
          <a:ext cx="470647" cy="105335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OINTAGE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uration"/>
      <sheetName val="MANOUBI"/>
      <sheetName val="GAROUACHI"/>
      <sheetName val="CHARFADI"/>
      <sheetName val="LAABIDI"/>
      <sheetName val="NAILI"/>
      <sheetName val="TAREK"/>
      <sheetName val="JERY"/>
      <sheetName val="WESLATI"/>
      <sheetName val="ALAIMI"/>
      <sheetName val="MEDINI"/>
      <sheetName val="SBIKA"/>
      <sheetName val="Etat de Congé"/>
      <sheetName val="gest de pointage de quart"/>
      <sheetName val="Groupes"/>
    </sheetNames>
    <sheetDataSet>
      <sheetData sheetId="0">
        <row r="8">
          <cell r="B8">
            <v>2015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0000"/>
  </sheetPr>
  <dimension ref="A1:S30"/>
  <sheetViews>
    <sheetView tabSelected="1" topLeftCell="B1" zoomScale="85" zoomScaleNormal="85" workbookViewId="0">
      <selection activeCell="P19" sqref="P19"/>
    </sheetView>
  </sheetViews>
  <sheetFormatPr baseColWidth="10" defaultRowHeight="12.75" x14ac:dyDescent="0.2"/>
  <cols>
    <col min="6" max="6" width="22.5703125" bestFit="1" customWidth="1"/>
  </cols>
  <sheetData>
    <row r="1" spans="1:19" x14ac:dyDescent="0.2">
      <c r="A1" s="1"/>
      <c r="O1" s="137" t="s">
        <v>56</v>
      </c>
      <c r="P1" s="137" t="s">
        <v>57</v>
      </c>
      <c r="Q1" s="137" t="s">
        <v>58</v>
      </c>
      <c r="R1" s="137" t="s">
        <v>59</v>
      </c>
      <c r="S1" s="137" t="s">
        <v>60</v>
      </c>
    </row>
    <row r="2" spans="1:19" x14ac:dyDescent="0.2">
      <c r="O2" s="138">
        <v>42005</v>
      </c>
      <c r="P2" s="139">
        <v>4</v>
      </c>
      <c r="Q2" s="139">
        <v>5</v>
      </c>
      <c r="R2" s="139">
        <v>2</v>
      </c>
      <c r="S2" s="139">
        <v>8</v>
      </c>
    </row>
    <row r="4" spans="1:19" ht="13.5" thickBot="1" x14ac:dyDescent="0.25"/>
    <row r="5" spans="1:19" ht="13.5" customHeight="1" x14ac:dyDescent="0.2">
      <c r="G5" s="1"/>
      <c r="I5" s="106" t="s">
        <v>45</v>
      </c>
      <c r="J5" s="107"/>
      <c r="K5" s="107"/>
      <c r="L5" s="107"/>
      <c r="M5" s="108"/>
      <c r="P5" s="136" t="s">
        <v>47</v>
      </c>
    </row>
    <row r="6" spans="1:19" ht="13.5" thickBot="1" x14ac:dyDescent="0.25">
      <c r="I6" s="109"/>
      <c r="J6" s="110"/>
      <c r="K6" s="110"/>
      <c r="L6" s="110"/>
      <c r="M6" s="111"/>
      <c r="O6" s="87" t="s">
        <v>48</v>
      </c>
      <c r="P6" s="78" t="s">
        <v>27</v>
      </c>
    </row>
    <row r="7" spans="1:19" x14ac:dyDescent="0.2">
      <c r="O7" s="87" t="s">
        <v>49</v>
      </c>
      <c r="P7" s="78" t="s">
        <v>27</v>
      </c>
    </row>
    <row r="8" spans="1:19" x14ac:dyDescent="0.2">
      <c r="B8" s="2">
        <v>2015</v>
      </c>
      <c r="I8" s="2"/>
      <c r="J8" s="87" t="s">
        <v>41</v>
      </c>
      <c r="K8" s="87" t="s">
        <v>42</v>
      </c>
      <c r="L8" s="87" t="s">
        <v>43</v>
      </c>
      <c r="M8" s="87" t="s">
        <v>44</v>
      </c>
      <c r="O8" s="87" t="s">
        <v>50</v>
      </c>
      <c r="P8" s="79" t="s">
        <v>28</v>
      </c>
    </row>
    <row r="9" spans="1:19" x14ac:dyDescent="0.2">
      <c r="I9" s="86" t="s">
        <v>26</v>
      </c>
      <c r="J9" s="78" t="s">
        <v>27</v>
      </c>
      <c r="K9" s="79" t="s">
        <v>28</v>
      </c>
      <c r="L9" s="80" t="s">
        <v>29</v>
      </c>
      <c r="M9" s="80" t="s">
        <v>30</v>
      </c>
      <c r="O9" s="87" t="s">
        <v>51</v>
      </c>
      <c r="P9" s="79" t="s">
        <v>28</v>
      </c>
    </row>
    <row r="10" spans="1:19" x14ac:dyDescent="0.2">
      <c r="I10" s="86" t="s">
        <v>31</v>
      </c>
      <c r="J10" s="78" t="s">
        <v>27</v>
      </c>
      <c r="K10" s="79" t="s">
        <v>28</v>
      </c>
      <c r="L10" s="80" t="s">
        <v>29</v>
      </c>
      <c r="M10" s="80" t="s">
        <v>30</v>
      </c>
      <c r="O10" s="87" t="s">
        <v>52</v>
      </c>
      <c r="P10" s="80" t="s">
        <v>29</v>
      </c>
    </row>
    <row r="11" spans="1:19" x14ac:dyDescent="0.2">
      <c r="B11" s="3">
        <f>EDATE(DATE(an_ref,1,1),0)</f>
        <v>42005</v>
      </c>
      <c r="I11" s="86" t="s">
        <v>32</v>
      </c>
      <c r="J11" s="79" t="s">
        <v>28</v>
      </c>
      <c r="K11" s="80" t="s">
        <v>29</v>
      </c>
      <c r="L11" s="80" t="s">
        <v>30</v>
      </c>
      <c r="M11" s="78" t="s">
        <v>27</v>
      </c>
      <c r="O11" s="87" t="s">
        <v>53</v>
      </c>
      <c r="P11" s="80" t="s">
        <v>37</v>
      </c>
    </row>
    <row r="12" spans="1:19" ht="12.75" customHeight="1" x14ac:dyDescent="0.2">
      <c r="D12" s="4">
        <f>DATE(an_ref,1,1)</f>
        <v>42005</v>
      </c>
      <c r="E12" s="5" t="s">
        <v>0</v>
      </c>
      <c r="F12" t="s">
        <v>1</v>
      </c>
      <c r="G12" s="1" t="s">
        <v>2</v>
      </c>
      <c r="I12" s="86" t="s">
        <v>33</v>
      </c>
      <c r="J12" s="79" t="s">
        <v>28</v>
      </c>
      <c r="K12" s="80" t="s">
        <v>29</v>
      </c>
      <c r="L12" s="80" t="s">
        <v>30</v>
      </c>
      <c r="M12" s="78" t="s">
        <v>27</v>
      </c>
      <c r="O12" s="87" t="s">
        <v>54</v>
      </c>
      <c r="P12" s="80" t="s">
        <v>35</v>
      </c>
    </row>
    <row r="13" spans="1:19" x14ac:dyDescent="0.2">
      <c r="D13" s="4">
        <f>DATE(an_ref,1,14)</f>
        <v>42018</v>
      </c>
      <c r="E13" s="6">
        <v>42383</v>
      </c>
      <c r="F13" t="s">
        <v>3</v>
      </c>
      <c r="G13" s="1" t="s">
        <v>2</v>
      </c>
      <c r="I13" s="86" t="s">
        <v>34</v>
      </c>
      <c r="J13" s="80" t="s">
        <v>29</v>
      </c>
      <c r="K13" s="80" t="s">
        <v>35</v>
      </c>
      <c r="L13" s="78" t="s">
        <v>27</v>
      </c>
      <c r="M13" s="79" t="s">
        <v>40</v>
      </c>
      <c r="O13" s="87" t="s">
        <v>55</v>
      </c>
      <c r="P13" s="80" t="s">
        <v>35</v>
      </c>
    </row>
    <row r="14" spans="1:19" x14ac:dyDescent="0.2">
      <c r="D14" s="4">
        <f>DATE(an_ref,3,20)</f>
        <v>42083</v>
      </c>
      <c r="E14" s="6">
        <v>42449</v>
      </c>
      <c r="F14" t="s">
        <v>4</v>
      </c>
      <c r="G14" s="1" t="s">
        <v>2</v>
      </c>
      <c r="I14" s="86" t="s">
        <v>36</v>
      </c>
      <c r="J14" s="80" t="s">
        <v>37</v>
      </c>
      <c r="K14" s="80" t="s">
        <v>35</v>
      </c>
      <c r="L14" s="78" t="s">
        <v>27</v>
      </c>
      <c r="M14" s="79" t="s">
        <v>40</v>
      </c>
    </row>
    <row r="15" spans="1:19" x14ac:dyDescent="0.2">
      <c r="D15" s="4">
        <f>DATE(an_ref,4,9)</f>
        <v>42103</v>
      </c>
      <c r="E15" s="6">
        <v>42469</v>
      </c>
      <c r="F15" t="s">
        <v>5</v>
      </c>
      <c r="G15" s="1" t="s">
        <v>2</v>
      </c>
      <c r="I15" s="86" t="s">
        <v>38</v>
      </c>
      <c r="J15" s="80" t="s">
        <v>35</v>
      </c>
      <c r="K15" s="78" t="s">
        <v>27</v>
      </c>
      <c r="L15" s="79" t="s">
        <v>40</v>
      </c>
      <c r="M15" s="80" t="s">
        <v>29</v>
      </c>
    </row>
    <row r="16" spans="1:19" x14ac:dyDescent="0.2">
      <c r="D16" s="4">
        <f>DATE(an_ref,5,1)</f>
        <v>42125</v>
      </c>
      <c r="E16" s="6" t="s">
        <v>6</v>
      </c>
      <c r="F16" t="s">
        <v>7</v>
      </c>
      <c r="G16" s="1" t="s">
        <v>2</v>
      </c>
      <c r="I16" s="86" t="s">
        <v>39</v>
      </c>
      <c r="J16" s="80" t="s">
        <v>35</v>
      </c>
      <c r="K16" s="78" t="s">
        <v>27</v>
      </c>
      <c r="L16" s="79" t="s">
        <v>40</v>
      </c>
      <c r="M16" s="80" t="s">
        <v>29</v>
      </c>
    </row>
    <row r="17" spans="4:16" x14ac:dyDescent="0.2">
      <c r="D17" s="4">
        <f>DATE(an_ref,7,25)</f>
        <v>42210</v>
      </c>
      <c r="E17" s="6">
        <v>42576</v>
      </c>
      <c r="F17" t="s">
        <v>8</v>
      </c>
      <c r="G17" s="1" t="s">
        <v>2</v>
      </c>
    </row>
    <row r="18" spans="4:16" ht="13.5" thickBot="1" x14ac:dyDescent="0.25">
      <c r="D18" s="4">
        <f>DATE(an_ref,8,13)</f>
        <v>42229</v>
      </c>
      <c r="E18" s="6">
        <v>42595</v>
      </c>
      <c r="F18" t="s">
        <v>9</v>
      </c>
      <c r="G18" s="1" t="s">
        <v>2</v>
      </c>
    </row>
    <row r="19" spans="4:16" x14ac:dyDescent="0.2">
      <c r="D19" s="4">
        <f>DATE(an_ref,10,15)</f>
        <v>42292</v>
      </c>
      <c r="E19" s="6">
        <v>42658</v>
      </c>
      <c r="F19" t="s">
        <v>10</v>
      </c>
      <c r="G19" s="1" t="s">
        <v>2</v>
      </c>
      <c r="I19" s="106" t="s">
        <v>46</v>
      </c>
      <c r="J19" s="107"/>
      <c r="K19" s="107"/>
      <c r="L19" s="107"/>
      <c r="M19" s="108"/>
    </row>
    <row r="20" spans="4:16" ht="13.5" thickBot="1" x14ac:dyDescent="0.25">
      <c r="E20" s="7" t="s">
        <v>11</v>
      </c>
      <c r="G20" s="1" t="s">
        <v>2</v>
      </c>
      <c r="I20" s="109"/>
      <c r="J20" s="110"/>
      <c r="K20" s="110"/>
      <c r="L20" s="110"/>
      <c r="M20" s="111"/>
    </row>
    <row r="21" spans="4:16" x14ac:dyDescent="0.2">
      <c r="E21" s="7" t="s">
        <v>12</v>
      </c>
      <c r="G21" t="s">
        <v>13</v>
      </c>
    </row>
    <row r="22" spans="4:16" x14ac:dyDescent="0.2">
      <c r="E22" s="7" t="s">
        <v>14</v>
      </c>
      <c r="G22" t="s">
        <v>15</v>
      </c>
      <c r="J22" s="87" t="s">
        <v>41</v>
      </c>
      <c r="K22" s="87" t="s">
        <v>42</v>
      </c>
      <c r="L22" s="87" t="s">
        <v>43</v>
      </c>
      <c r="M22" s="87" t="s">
        <v>44</v>
      </c>
    </row>
    <row r="23" spans="4:16" x14ac:dyDescent="0.2">
      <c r="E23" s="7" t="s">
        <v>16</v>
      </c>
      <c r="G23" s="1" t="s">
        <v>2</v>
      </c>
      <c r="I23" s="83">
        <v>42005</v>
      </c>
      <c r="J23" s="79" t="s">
        <v>28</v>
      </c>
      <c r="K23" s="74" t="s">
        <v>29</v>
      </c>
      <c r="L23" s="78" t="s">
        <v>27</v>
      </c>
      <c r="M23" s="80" t="s">
        <v>35</v>
      </c>
      <c r="P23" s="88"/>
    </row>
    <row r="24" spans="4:16" x14ac:dyDescent="0.2">
      <c r="I24" s="83">
        <v>42006</v>
      </c>
      <c r="J24" s="80" t="s">
        <v>29</v>
      </c>
      <c r="K24" s="74" t="s">
        <v>37</v>
      </c>
      <c r="L24" s="79" t="s">
        <v>28</v>
      </c>
      <c r="M24" s="78" t="s">
        <v>27</v>
      </c>
    </row>
    <row r="25" spans="4:16" x14ac:dyDescent="0.2">
      <c r="I25" s="83">
        <v>42007</v>
      </c>
      <c r="J25" s="80" t="s">
        <v>37</v>
      </c>
      <c r="K25" s="74" t="s">
        <v>35</v>
      </c>
      <c r="L25" s="79" t="s">
        <v>28</v>
      </c>
      <c r="M25" s="78" t="s">
        <v>27</v>
      </c>
    </row>
    <row r="26" spans="4:16" x14ac:dyDescent="0.2">
      <c r="I26" s="83">
        <v>42008</v>
      </c>
      <c r="J26" s="80" t="s">
        <v>35</v>
      </c>
      <c r="K26" s="72" t="s">
        <v>27</v>
      </c>
      <c r="L26" s="80" t="s">
        <v>29</v>
      </c>
      <c r="M26" s="79" t="s">
        <v>28</v>
      </c>
    </row>
    <row r="27" spans="4:16" x14ac:dyDescent="0.2">
      <c r="I27" s="83">
        <v>42009</v>
      </c>
      <c r="J27" s="80" t="s">
        <v>35</v>
      </c>
      <c r="K27" s="73" t="s">
        <v>27</v>
      </c>
      <c r="L27" s="80" t="s">
        <v>37</v>
      </c>
      <c r="M27" s="79" t="s">
        <v>28</v>
      </c>
    </row>
    <row r="28" spans="4:16" x14ac:dyDescent="0.2">
      <c r="I28" s="83">
        <v>42010</v>
      </c>
      <c r="J28" s="78" t="s">
        <v>27</v>
      </c>
      <c r="K28" s="75" t="s">
        <v>28</v>
      </c>
      <c r="L28" s="80" t="s">
        <v>35</v>
      </c>
      <c r="M28" s="80" t="s">
        <v>29</v>
      </c>
    </row>
    <row r="29" spans="4:16" x14ac:dyDescent="0.2">
      <c r="I29" s="83">
        <v>42011</v>
      </c>
      <c r="J29" s="78" t="s">
        <v>27</v>
      </c>
      <c r="K29" s="75" t="s">
        <v>28</v>
      </c>
      <c r="L29" s="80" t="s">
        <v>35</v>
      </c>
      <c r="M29" s="80" t="s">
        <v>37</v>
      </c>
    </row>
    <row r="30" spans="4:16" x14ac:dyDescent="0.2">
      <c r="I30" s="83">
        <v>42012</v>
      </c>
      <c r="J30" s="79" t="s">
        <v>28</v>
      </c>
      <c r="K30" s="74" t="s">
        <v>29</v>
      </c>
      <c r="L30" s="73" t="s">
        <v>27</v>
      </c>
      <c r="M30" s="80" t="s">
        <v>35</v>
      </c>
    </row>
  </sheetData>
  <mergeCells count="2">
    <mergeCell ref="I19:M20"/>
    <mergeCell ref="I5:M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Spinner 1">
              <controlPr defaultSize="0" autoPict="0">
                <anchor moveWithCells="1" sizeWithCells="1">
                  <from>
                    <xdr:col>2</xdr:col>
                    <xdr:colOff>19050</xdr:colOff>
                    <xdr:row>6</xdr:row>
                    <xdr:rowOff>85725</xdr:rowOff>
                  </from>
                  <to>
                    <xdr:col>2</xdr:col>
                    <xdr:colOff>323850</xdr:colOff>
                    <xdr:row>8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2:IV47"/>
  <sheetViews>
    <sheetView topLeftCell="A9" zoomScale="70" zoomScaleNormal="70" workbookViewId="0">
      <selection activeCell="F16" sqref="F16"/>
    </sheetView>
  </sheetViews>
  <sheetFormatPr baseColWidth="10" defaultRowHeight="12.75" x14ac:dyDescent="0.2"/>
  <cols>
    <col min="1" max="1" width="18.5703125" customWidth="1"/>
    <col min="2" max="2" width="22.42578125" bestFit="1" customWidth="1"/>
    <col min="4" max="4" width="16" style="8" customWidth="1"/>
    <col min="5" max="5" width="13.85546875" bestFit="1" customWidth="1"/>
    <col min="6" max="6" width="16" customWidth="1"/>
    <col min="7" max="7" width="11.140625" bestFit="1" customWidth="1"/>
    <col min="8" max="10" width="18.140625" customWidth="1"/>
    <col min="13" max="13" width="16" style="8" customWidth="1"/>
    <col min="14" max="14" width="5.7109375" customWidth="1"/>
    <col min="15" max="15" width="16" customWidth="1"/>
    <col min="17" max="19" width="18.140625" customWidth="1"/>
    <col min="22" max="22" width="16" style="8" customWidth="1"/>
    <col min="23" max="23" width="5.7109375" customWidth="1"/>
    <col min="24" max="24" width="16" customWidth="1"/>
    <col min="26" max="28" width="18.140625" customWidth="1"/>
    <col min="31" max="31" width="16" style="8" customWidth="1"/>
    <col min="32" max="32" width="5.7109375" customWidth="1"/>
    <col min="33" max="33" width="16" customWidth="1"/>
    <col min="35" max="37" width="18.140625" customWidth="1"/>
    <col min="40" max="40" width="16" style="8" customWidth="1"/>
    <col min="41" max="41" width="5.7109375" customWidth="1"/>
    <col min="42" max="42" width="16" customWidth="1"/>
    <col min="44" max="46" width="18.140625" customWidth="1"/>
    <col min="49" max="49" width="16" style="8" customWidth="1"/>
    <col min="50" max="50" width="5.7109375" customWidth="1"/>
    <col min="51" max="51" width="16" customWidth="1"/>
    <col min="53" max="55" width="18.140625" customWidth="1"/>
    <col min="58" max="58" width="16" style="8" customWidth="1"/>
    <col min="59" max="59" width="5.7109375" customWidth="1"/>
    <col min="60" max="60" width="16" customWidth="1"/>
    <col min="62" max="64" width="18.140625" customWidth="1"/>
    <col min="67" max="67" width="16" style="8" customWidth="1"/>
    <col min="68" max="68" width="5.7109375" customWidth="1"/>
    <col min="69" max="69" width="16" customWidth="1"/>
    <col min="71" max="73" width="18.140625" customWidth="1"/>
    <col min="76" max="76" width="16" style="8" customWidth="1"/>
    <col min="77" max="77" width="5.7109375" customWidth="1"/>
    <col min="78" max="78" width="16" customWidth="1"/>
    <col min="80" max="82" width="18.140625" customWidth="1"/>
    <col min="85" max="85" width="16" style="8" customWidth="1"/>
    <col min="86" max="86" width="5.7109375" customWidth="1"/>
    <col min="87" max="87" width="16" customWidth="1"/>
    <col min="89" max="91" width="18.140625" customWidth="1"/>
    <col min="94" max="94" width="16" style="8" customWidth="1"/>
    <col min="95" max="95" width="5.7109375" customWidth="1"/>
    <col min="96" max="96" width="16" customWidth="1"/>
    <col min="98" max="100" width="18.140625" customWidth="1"/>
    <col min="103" max="103" width="16" style="8" customWidth="1"/>
    <col min="104" max="104" width="5.7109375" customWidth="1"/>
    <col min="105" max="105" width="16" customWidth="1"/>
    <col min="107" max="109" width="18.140625" customWidth="1"/>
  </cols>
  <sheetData>
    <row r="2" spans="1:256" x14ac:dyDescent="0.2">
      <c r="E2" s="141" t="s">
        <v>61</v>
      </c>
    </row>
    <row r="6" spans="1:256" s="9" customFormat="1" ht="17.100000000000001" customHeight="1" x14ac:dyDescent="0.25">
      <c r="C6" s="10"/>
      <c r="D6" s="11"/>
      <c r="E6" s="12"/>
      <c r="F6" s="12"/>
      <c r="G6" s="12"/>
      <c r="H6" s="13"/>
      <c r="I6" s="14">
        <f>EDATE(DATE(annee_ref,1,1),0)</f>
        <v>42005</v>
      </c>
      <c r="J6" s="15">
        <f>EDATE(DATE(annee_ref,1,1),0)</f>
        <v>42005</v>
      </c>
      <c r="K6" s="16"/>
      <c r="L6" s="10"/>
      <c r="M6" s="11"/>
      <c r="N6" s="12"/>
      <c r="O6" s="12"/>
      <c r="P6" s="12"/>
      <c r="Q6" s="12"/>
      <c r="R6" s="14">
        <f>EDATE(DATE(annee_ref,2,1),0)</f>
        <v>42036</v>
      </c>
      <c r="S6" s="15">
        <f>EDATE(DATE(annee_ref,1,1),0)</f>
        <v>42005</v>
      </c>
      <c r="T6" s="17"/>
      <c r="U6" s="10"/>
      <c r="V6" s="11"/>
      <c r="W6" s="12"/>
      <c r="X6" s="12"/>
      <c r="Y6" s="12"/>
      <c r="Z6" s="13"/>
      <c r="AA6" s="14">
        <f>EDATE(DATE(annee_ref,3,1),0)</f>
        <v>42064</v>
      </c>
      <c r="AB6" s="15">
        <f>EDATE(DATE(annee_ref,1,1),0)</f>
        <v>42005</v>
      </c>
      <c r="AC6" s="16"/>
      <c r="AD6" s="10"/>
      <c r="AE6" s="11"/>
      <c r="AF6" s="12"/>
      <c r="AG6" s="12"/>
      <c r="AH6" s="12"/>
      <c r="AI6" s="13"/>
      <c r="AJ6" s="14">
        <f>EDATE(DATE(annee_ref,4,1),0)</f>
        <v>42095</v>
      </c>
      <c r="AK6" s="15">
        <f>EDATE(DATE(annee_ref,1,1),0)</f>
        <v>42005</v>
      </c>
      <c r="AL6" s="16"/>
      <c r="AM6" s="10"/>
      <c r="AN6" s="11"/>
      <c r="AO6" s="12"/>
      <c r="AP6" s="12"/>
      <c r="AQ6" s="12"/>
      <c r="AR6" s="13"/>
      <c r="AS6" s="14">
        <f>EDATE(DATE(annee_ref,5,1),0)</f>
        <v>42125</v>
      </c>
      <c r="AT6" s="15">
        <f>EDATE(DATE(annee_ref,1,1),0)</f>
        <v>42005</v>
      </c>
      <c r="AU6" s="16"/>
      <c r="AV6" s="10"/>
      <c r="AW6" s="11"/>
      <c r="AX6" s="12"/>
      <c r="AY6" s="12"/>
      <c r="AZ6" s="12"/>
      <c r="BA6" s="13"/>
      <c r="BB6" s="14">
        <f>EDATE(DATE(annee_ref,6,1),0)</f>
        <v>42156</v>
      </c>
      <c r="BC6" s="15">
        <f>EDATE(DATE(annee_ref,1,1),0)</f>
        <v>42005</v>
      </c>
      <c r="BD6" s="16"/>
      <c r="BE6" s="10"/>
      <c r="BF6" s="11"/>
      <c r="BG6" s="12"/>
      <c r="BH6" s="12"/>
      <c r="BI6" s="12"/>
      <c r="BJ6" s="13"/>
      <c r="BK6" s="14">
        <f>EDATE(DATE(annee_ref,7,1),0)</f>
        <v>42186</v>
      </c>
      <c r="BL6" s="15">
        <f>EDATE(DATE(annee_ref,1,1),0)</f>
        <v>42005</v>
      </c>
      <c r="BM6" s="18"/>
      <c r="BN6" s="10"/>
      <c r="BO6" s="11"/>
      <c r="BP6" s="12"/>
      <c r="BQ6" s="12"/>
      <c r="BR6" s="12"/>
      <c r="BS6" s="13"/>
      <c r="BT6" s="14">
        <f>EDATE(DATE(annee_ref,8,1),0)</f>
        <v>42217</v>
      </c>
      <c r="BU6" s="15">
        <f>EDATE(DATE(annee_ref,1,1),0)</f>
        <v>42005</v>
      </c>
      <c r="BV6" s="18"/>
      <c r="BW6" s="10"/>
      <c r="BX6" s="11"/>
      <c r="BY6" s="12"/>
      <c r="BZ6" s="12"/>
      <c r="CA6" s="12"/>
      <c r="CB6" s="13"/>
      <c r="CC6" s="14">
        <f>EDATE(DATE(annee_ref,9,1),0)</f>
        <v>42248</v>
      </c>
      <c r="CD6" s="15">
        <f>EDATE(DATE(annee_ref,1,1),0)</f>
        <v>42005</v>
      </c>
      <c r="CE6" s="18"/>
      <c r="CF6" s="10"/>
      <c r="CG6" s="11"/>
      <c r="CH6" s="12"/>
      <c r="CI6" s="12"/>
      <c r="CJ6" s="12"/>
      <c r="CK6" s="13"/>
      <c r="CL6" s="14">
        <f>EDATE(DATE(annee_ref,10,1),0)</f>
        <v>42278</v>
      </c>
      <c r="CM6" s="15">
        <f>EDATE(DATE(annee_ref,1,1),0)</f>
        <v>42005</v>
      </c>
      <c r="CN6" s="18"/>
      <c r="CO6" s="10"/>
      <c r="CP6" s="11"/>
      <c r="CQ6" s="12"/>
      <c r="CR6" s="12"/>
      <c r="CS6" s="12"/>
      <c r="CT6" s="13"/>
      <c r="CU6" s="14">
        <f>EDATE(DATE(annee_ref,11,1),0)</f>
        <v>42309</v>
      </c>
      <c r="CV6" s="15">
        <f>EDATE(DATE(annee_ref,1,1),0)</f>
        <v>42005</v>
      </c>
      <c r="CW6" s="19"/>
      <c r="CX6" s="10"/>
      <c r="CY6" s="11"/>
      <c r="CZ6" s="12"/>
      <c r="DA6" s="12"/>
      <c r="DB6" s="12"/>
      <c r="DC6" s="13"/>
      <c r="DD6" s="14">
        <f>EDATE(DATE(annee_ref,12,1),0)</f>
        <v>42339</v>
      </c>
      <c r="DE6" s="15">
        <f>EDATE(DATE(annee_ref,1,1),0)</f>
        <v>42005</v>
      </c>
      <c r="DF6" s="19"/>
    </row>
    <row r="7" spans="1:256" s="20" customFormat="1" ht="19.5" customHeight="1" thickBot="1" x14ac:dyDescent="0.25">
      <c r="C7" s="10"/>
      <c r="D7" s="11"/>
      <c r="E7" s="21"/>
      <c r="F7" s="21"/>
      <c r="G7" s="21"/>
      <c r="H7" s="112"/>
      <c r="I7" s="112"/>
      <c r="J7" s="9"/>
      <c r="K7" s="19"/>
      <c r="L7" s="10"/>
      <c r="M7" s="11"/>
      <c r="N7" s="21"/>
      <c r="O7" s="21"/>
      <c r="P7" s="21"/>
      <c r="Q7" s="112"/>
      <c r="R7" s="112"/>
      <c r="S7" s="9"/>
      <c r="T7" s="19"/>
      <c r="U7" s="10"/>
      <c r="V7" s="11"/>
      <c r="W7" s="21"/>
      <c r="X7" s="21"/>
      <c r="Y7" s="21"/>
      <c r="Z7" s="112"/>
      <c r="AA7" s="112"/>
      <c r="AB7" s="9"/>
      <c r="AC7" s="19"/>
      <c r="AD7" s="10"/>
      <c r="AE7" s="11"/>
      <c r="AF7" s="21"/>
      <c r="AG7" s="21"/>
      <c r="AH7" s="21"/>
      <c r="AI7" s="112"/>
      <c r="AJ7" s="112"/>
      <c r="AK7" s="9"/>
      <c r="AL7" s="19"/>
      <c r="AM7" s="10"/>
      <c r="AN7" s="11"/>
      <c r="AO7" s="21"/>
      <c r="AP7" s="21"/>
      <c r="AQ7" s="21"/>
      <c r="AR7" s="112"/>
      <c r="AS7" s="112"/>
      <c r="AT7" s="9"/>
      <c r="AU7" s="19"/>
      <c r="AV7" s="10"/>
      <c r="AW7" s="11"/>
      <c r="AX7" s="21"/>
      <c r="AY7" s="21"/>
      <c r="AZ7" s="21"/>
      <c r="BA7" s="112"/>
      <c r="BB7" s="112"/>
      <c r="BC7" s="9"/>
      <c r="BD7" s="19"/>
      <c r="BE7" s="10"/>
      <c r="BF7" s="11"/>
      <c r="BG7" s="21"/>
      <c r="BH7" s="21"/>
      <c r="BI7" s="21"/>
      <c r="BJ7" s="112"/>
      <c r="BK7" s="112"/>
      <c r="BL7" s="9"/>
      <c r="BM7" s="19"/>
      <c r="BN7" s="10"/>
      <c r="BO7" s="11"/>
      <c r="BP7" s="21"/>
      <c r="BQ7" s="21"/>
      <c r="BR7" s="21"/>
      <c r="BS7" s="112"/>
      <c r="BT7" s="112"/>
      <c r="BU7" s="9"/>
      <c r="BV7" s="19"/>
      <c r="BW7" s="10"/>
      <c r="BX7" s="11"/>
      <c r="BY7" s="21"/>
      <c r="BZ7" s="21"/>
      <c r="CA7" s="21"/>
      <c r="CB7" s="112"/>
      <c r="CC7" s="112"/>
      <c r="CD7" s="9"/>
      <c r="CE7" s="19"/>
      <c r="CF7" s="10"/>
      <c r="CG7" s="11"/>
      <c r="CH7" s="21"/>
      <c r="CI7" s="21"/>
      <c r="CJ7" s="21"/>
      <c r="CK7" s="112"/>
      <c r="CL7" s="112"/>
      <c r="CM7" s="9"/>
      <c r="CN7" s="19"/>
      <c r="CO7" s="10"/>
      <c r="CP7" s="11"/>
      <c r="CQ7" s="21"/>
      <c r="CR7" s="21"/>
      <c r="CS7" s="21"/>
      <c r="CT7" s="112"/>
      <c r="CU7" s="112"/>
      <c r="CV7" s="9"/>
      <c r="CW7" s="19"/>
      <c r="CX7" s="9"/>
      <c r="CY7" s="11"/>
      <c r="CZ7" s="21"/>
      <c r="DA7" s="21"/>
      <c r="DB7" s="21"/>
      <c r="DC7" s="112"/>
      <c r="DD7" s="112"/>
      <c r="DE7" s="9"/>
      <c r="DF7" s="19"/>
    </row>
    <row r="8" spans="1:256" s="20" customFormat="1" ht="19.5" customHeight="1" thickBot="1" x14ac:dyDescent="0.25">
      <c r="C8" s="10"/>
      <c r="D8" s="113" t="s">
        <v>17</v>
      </c>
      <c r="E8" s="114"/>
      <c r="F8" s="114"/>
      <c r="G8" s="114"/>
      <c r="H8" s="114"/>
      <c r="I8" s="114"/>
      <c r="J8" s="115"/>
      <c r="K8" s="19"/>
      <c r="L8" s="10"/>
      <c r="M8" s="113" t="s">
        <v>17</v>
      </c>
      <c r="N8" s="114"/>
      <c r="O8" s="114"/>
      <c r="P8" s="114"/>
      <c r="Q8" s="114"/>
      <c r="R8" s="114"/>
      <c r="S8" s="115"/>
      <c r="T8" s="19"/>
      <c r="U8" s="10"/>
      <c r="V8" s="113" t="s">
        <v>17</v>
      </c>
      <c r="W8" s="114"/>
      <c r="X8" s="114"/>
      <c r="Y8" s="114"/>
      <c r="Z8" s="114"/>
      <c r="AA8" s="114"/>
      <c r="AB8" s="115"/>
      <c r="AC8" s="19"/>
      <c r="AD8" s="10"/>
      <c r="AE8" s="113" t="s">
        <v>17</v>
      </c>
      <c r="AF8" s="114"/>
      <c r="AG8" s="114"/>
      <c r="AH8" s="114"/>
      <c r="AI8" s="114"/>
      <c r="AJ8" s="114"/>
      <c r="AK8" s="115"/>
      <c r="AL8" s="19"/>
      <c r="AM8" s="10"/>
      <c r="AN8" s="113" t="s">
        <v>17</v>
      </c>
      <c r="AO8" s="114"/>
      <c r="AP8" s="114"/>
      <c r="AQ8" s="114"/>
      <c r="AR8" s="114"/>
      <c r="AS8" s="114"/>
      <c r="AT8" s="115"/>
      <c r="AU8" s="19"/>
      <c r="AV8" s="10"/>
      <c r="AW8" s="113" t="s">
        <v>17</v>
      </c>
      <c r="AX8" s="114"/>
      <c r="AY8" s="114"/>
      <c r="AZ8" s="114"/>
      <c r="BA8" s="114"/>
      <c r="BB8" s="114"/>
      <c r="BC8" s="115"/>
      <c r="BD8" s="19"/>
      <c r="BE8" s="10"/>
      <c r="BF8" s="113" t="s">
        <v>17</v>
      </c>
      <c r="BG8" s="114"/>
      <c r="BH8" s="114"/>
      <c r="BI8" s="114"/>
      <c r="BJ8" s="114"/>
      <c r="BK8" s="114"/>
      <c r="BL8" s="115"/>
      <c r="BM8" s="19"/>
      <c r="BN8" s="10"/>
      <c r="BO8" s="113" t="s">
        <v>17</v>
      </c>
      <c r="BP8" s="114"/>
      <c r="BQ8" s="114"/>
      <c r="BR8" s="114"/>
      <c r="BS8" s="114"/>
      <c r="BT8" s="114"/>
      <c r="BU8" s="115"/>
      <c r="BV8" s="19"/>
      <c r="BW8" s="10"/>
      <c r="BX8" s="113" t="s">
        <v>17</v>
      </c>
      <c r="BY8" s="114"/>
      <c r="BZ8" s="114"/>
      <c r="CA8" s="114"/>
      <c r="CB8" s="114"/>
      <c r="CC8" s="114"/>
      <c r="CD8" s="115"/>
      <c r="CE8" s="19"/>
      <c r="CF8" s="10"/>
      <c r="CG8" s="113" t="s">
        <v>17</v>
      </c>
      <c r="CH8" s="114"/>
      <c r="CI8" s="114"/>
      <c r="CJ8" s="114"/>
      <c r="CK8" s="114"/>
      <c r="CL8" s="114"/>
      <c r="CM8" s="115"/>
      <c r="CN8" s="19"/>
      <c r="CO8" s="10"/>
      <c r="CP8" s="113" t="s">
        <v>17</v>
      </c>
      <c r="CQ8" s="114"/>
      <c r="CR8" s="114"/>
      <c r="CS8" s="114"/>
      <c r="CT8" s="114"/>
      <c r="CU8" s="114"/>
      <c r="CV8" s="115"/>
      <c r="CW8" s="19"/>
      <c r="CX8" s="9"/>
      <c r="CY8" s="113" t="s">
        <v>17</v>
      </c>
      <c r="CZ8" s="114"/>
      <c r="DA8" s="114"/>
      <c r="DB8" s="114"/>
      <c r="DC8" s="114"/>
      <c r="DD8" s="114"/>
      <c r="DE8" s="115"/>
      <c r="DF8" s="19"/>
    </row>
    <row r="9" spans="1:256" s="20" customFormat="1" ht="15.95" customHeight="1" thickBot="1" x14ac:dyDescent="0.25">
      <c r="C9" s="10"/>
      <c r="D9" s="11"/>
      <c r="E9" s="21"/>
      <c r="F9" s="21"/>
      <c r="G9" s="21"/>
      <c r="H9" s="21"/>
      <c r="I9" s="21"/>
      <c r="J9" s="9"/>
      <c r="K9" s="19"/>
      <c r="L9" s="10"/>
      <c r="M9" s="11"/>
      <c r="N9" s="21"/>
      <c r="O9" s="21"/>
      <c r="P9" s="21"/>
      <c r="Q9" s="21"/>
      <c r="R9" s="21"/>
      <c r="S9" s="9"/>
      <c r="T9" s="19"/>
      <c r="U9" s="10"/>
      <c r="V9" s="11"/>
      <c r="W9" s="21"/>
      <c r="X9" s="21"/>
      <c r="Y9" s="21"/>
      <c r="Z9" s="21"/>
      <c r="AA9" s="21"/>
      <c r="AB9" s="9"/>
      <c r="AC9" s="19"/>
      <c r="AD9" s="10"/>
      <c r="AE9" s="11"/>
      <c r="AF9" s="21"/>
      <c r="AG9" s="21"/>
      <c r="AH9" s="21"/>
      <c r="AI9" s="21"/>
      <c r="AJ9" s="21"/>
      <c r="AK9" s="9"/>
      <c r="AL9" s="19"/>
      <c r="AM9" s="10"/>
      <c r="AN9" s="11"/>
      <c r="AO9" s="21"/>
      <c r="AP9" s="21"/>
      <c r="AQ9" s="21"/>
      <c r="AR9" s="21"/>
      <c r="AS9" s="21"/>
      <c r="AT9" s="9"/>
      <c r="AU9" s="19"/>
      <c r="AV9" s="10"/>
      <c r="AW9" s="11"/>
      <c r="AX9" s="21"/>
      <c r="AY9" s="21"/>
      <c r="AZ9" s="21"/>
      <c r="BA9" s="21"/>
      <c r="BB9" s="21"/>
      <c r="BC9" s="9"/>
      <c r="BD9" s="19"/>
      <c r="BE9" s="10"/>
      <c r="BF9" s="11"/>
      <c r="BG9" s="21"/>
      <c r="BH9" s="21"/>
      <c r="BI9" s="21"/>
      <c r="BJ9" s="21"/>
      <c r="BK9" s="21"/>
      <c r="BL9" s="9"/>
      <c r="BM9" s="19"/>
      <c r="BN9" s="10"/>
      <c r="BO9" s="11"/>
      <c r="BP9" s="21"/>
      <c r="BQ9" s="21"/>
      <c r="BR9" s="21"/>
      <c r="BS9" s="21"/>
      <c r="BT9" s="21"/>
      <c r="BU9" s="9"/>
      <c r="BV9" s="19"/>
      <c r="BW9" s="10"/>
      <c r="BX9" s="11"/>
      <c r="BY9" s="21"/>
      <c r="BZ9" s="21"/>
      <c r="CA9" s="21"/>
      <c r="CB9" s="21"/>
      <c r="CC9" s="21"/>
      <c r="CD9" s="9"/>
      <c r="CE9" s="19"/>
      <c r="CF9" s="10"/>
      <c r="CG9" s="11"/>
      <c r="CH9" s="21"/>
      <c r="CI9" s="21"/>
      <c r="CJ9" s="21"/>
      <c r="CK9" s="21"/>
      <c r="CL9" s="21"/>
      <c r="CM9" s="9"/>
      <c r="CN9" s="19"/>
      <c r="CO9" s="10"/>
      <c r="CP9" s="11"/>
      <c r="CQ9" s="21"/>
      <c r="CR9" s="21"/>
      <c r="CS9" s="21"/>
      <c r="CT9" s="21"/>
      <c r="CU9" s="21"/>
      <c r="CV9" s="9"/>
      <c r="CW9" s="19"/>
      <c r="CX9" s="9"/>
      <c r="CY9" s="11"/>
      <c r="CZ9" s="21"/>
      <c r="DA9" s="21"/>
      <c r="DB9" s="21"/>
      <c r="DC9" s="21"/>
      <c r="DD9" s="21"/>
      <c r="DE9" s="9"/>
      <c r="DF9" s="19"/>
    </row>
    <row r="10" spans="1:256" s="20" customFormat="1" ht="21" customHeight="1" thickBot="1" x14ac:dyDescent="0.3">
      <c r="C10" s="10"/>
      <c r="D10" s="22" t="s">
        <v>18</v>
      </c>
      <c r="E10" s="23"/>
      <c r="F10" s="99"/>
      <c r="G10" s="34"/>
      <c r="H10" s="24"/>
      <c r="I10" s="24"/>
      <c r="J10" s="25"/>
      <c r="K10" s="19"/>
      <c r="L10" s="10"/>
      <c r="M10" s="22" t="s">
        <v>18</v>
      </c>
      <c r="N10" s="23"/>
      <c r="O10" s="99"/>
      <c r="P10" s="34"/>
      <c r="Q10" s="24"/>
      <c r="R10" s="24"/>
      <c r="S10" s="25"/>
      <c r="T10" s="19"/>
      <c r="U10" s="10"/>
      <c r="V10" s="22" t="s">
        <v>18</v>
      </c>
      <c r="W10" s="23"/>
      <c r="X10" s="99"/>
      <c r="Y10" s="34"/>
      <c r="Z10" s="24"/>
      <c r="AA10" s="24"/>
      <c r="AB10" s="25"/>
      <c r="AC10" s="19"/>
      <c r="AD10" s="10"/>
      <c r="AE10" s="22" t="s">
        <v>18</v>
      </c>
      <c r="AF10" s="23"/>
      <c r="AG10" s="99"/>
      <c r="AH10" s="34"/>
      <c r="AI10" s="24"/>
      <c r="AJ10" s="24"/>
      <c r="AK10" s="25"/>
      <c r="AL10" s="19"/>
      <c r="AM10" s="10"/>
      <c r="AN10" s="22" t="s">
        <v>18</v>
      </c>
      <c r="AO10" s="23"/>
      <c r="AP10" s="99"/>
      <c r="AQ10" s="34"/>
      <c r="AR10" s="24"/>
      <c r="AS10" s="24"/>
      <c r="AT10" s="25"/>
      <c r="AU10" s="19"/>
      <c r="AV10" s="10"/>
      <c r="AW10" s="22" t="s">
        <v>18</v>
      </c>
      <c r="AX10" s="23"/>
      <c r="AY10" s="99"/>
      <c r="AZ10" s="34"/>
      <c r="BA10" s="24"/>
      <c r="BB10" s="24"/>
      <c r="BC10" s="25"/>
      <c r="BD10" s="19"/>
      <c r="BE10" s="10"/>
      <c r="BF10" s="22" t="s">
        <v>18</v>
      </c>
      <c r="BG10" s="23"/>
      <c r="BH10" s="99"/>
      <c r="BI10" s="34"/>
      <c r="BJ10" s="24"/>
      <c r="BK10" s="24"/>
      <c r="BL10" s="25"/>
      <c r="BM10" s="19"/>
      <c r="BN10" s="10"/>
      <c r="BO10" s="22" t="s">
        <v>18</v>
      </c>
      <c r="BP10" s="23"/>
      <c r="BQ10" s="99"/>
      <c r="BR10" s="34"/>
      <c r="BS10" s="24"/>
      <c r="BT10" s="24"/>
      <c r="BU10" s="25"/>
      <c r="BV10" s="19"/>
      <c r="BW10" s="10"/>
      <c r="BX10" s="22" t="s">
        <v>18</v>
      </c>
      <c r="BY10" s="23"/>
      <c r="BZ10" s="99"/>
      <c r="CA10" s="34"/>
      <c r="CB10" s="24"/>
      <c r="CC10" s="24"/>
      <c r="CD10" s="25"/>
      <c r="CE10" s="19"/>
      <c r="CF10" s="10"/>
      <c r="CG10" s="22" t="s">
        <v>18</v>
      </c>
      <c r="CH10" s="23"/>
      <c r="CI10" s="99"/>
      <c r="CJ10" s="34"/>
      <c r="CK10" s="24"/>
      <c r="CL10" s="24"/>
      <c r="CM10" s="25"/>
      <c r="CN10" s="19"/>
      <c r="CO10" s="10"/>
      <c r="CP10" s="22" t="s">
        <v>18</v>
      </c>
      <c r="CQ10" s="23"/>
      <c r="CR10" s="99"/>
      <c r="CS10" s="34"/>
      <c r="CT10" s="24"/>
      <c r="CU10" s="24"/>
      <c r="CV10" s="25"/>
      <c r="CW10" s="19"/>
      <c r="CX10" s="9"/>
      <c r="CY10" s="22" t="s">
        <v>18</v>
      </c>
      <c r="CZ10" s="23"/>
      <c r="DA10" s="99"/>
      <c r="DB10" s="34"/>
      <c r="DC10" s="24"/>
      <c r="DD10" s="24"/>
      <c r="DE10" s="25"/>
      <c r="DF10" s="19"/>
    </row>
    <row r="11" spans="1:256" s="20" customFormat="1" ht="21" customHeight="1" thickBot="1" x14ac:dyDescent="0.3">
      <c r="C11" s="10"/>
      <c r="D11" s="26" t="s">
        <v>19</v>
      </c>
      <c r="E11" s="27"/>
      <c r="F11" s="28">
        <v>1111</v>
      </c>
      <c r="G11" s="34"/>
      <c r="H11" s="24"/>
      <c r="I11" s="24"/>
      <c r="J11" s="25"/>
      <c r="K11" s="19"/>
      <c r="L11" s="10"/>
      <c r="M11" s="26" t="s">
        <v>19</v>
      </c>
      <c r="N11" s="27"/>
      <c r="O11" s="28">
        <v>1111</v>
      </c>
      <c r="P11" s="34"/>
      <c r="Q11" s="24"/>
      <c r="R11" s="24"/>
      <c r="S11" s="25"/>
      <c r="T11" s="19"/>
      <c r="U11" s="10"/>
      <c r="V11" s="26" t="s">
        <v>19</v>
      </c>
      <c r="W11" s="27"/>
      <c r="X11" s="28">
        <v>1111</v>
      </c>
      <c r="Y11" s="34"/>
      <c r="Z11" s="24"/>
      <c r="AA11" s="24"/>
      <c r="AB11" s="25"/>
      <c r="AC11" s="19"/>
      <c r="AD11" s="10"/>
      <c r="AE11" s="26" t="s">
        <v>19</v>
      </c>
      <c r="AF11" s="27"/>
      <c r="AG11" s="28">
        <v>1111</v>
      </c>
      <c r="AH11" s="34"/>
      <c r="AI11" s="24"/>
      <c r="AJ11" s="24"/>
      <c r="AK11" s="25"/>
      <c r="AL11" s="19"/>
      <c r="AM11" s="10"/>
      <c r="AN11" s="26" t="s">
        <v>19</v>
      </c>
      <c r="AO11" s="27"/>
      <c r="AP11" s="28">
        <v>1111</v>
      </c>
      <c r="AQ11" s="34"/>
      <c r="AR11" s="24"/>
      <c r="AS11" s="24"/>
      <c r="AT11" s="25"/>
      <c r="AU11" s="19"/>
      <c r="AV11" s="10"/>
      <c r="AW11" s="26" t="s">
        <v>19</v>
      </c>
      <c r="AX11" s="27"/>
      <c r="AY11" s="28">
        <v>1111</v>
      </c>
      <c r="AZ11" s="34"/>
      <c r="BA11" s="24"/>
      <c r="BB11" s="24"/>
      <c r="BC11" s="25"/>
      <c r="BD11" s="19"/>
      <c r="BE11" s="10"/>
      <c r="BF11" s="26" t="s">
        <v>19</v>
      </c>
      <c r="BG11" s="27"/>
      <c r="BH11" s="28">
        <v>1111</v>
      </c>
      <c r="BI11" s="34"/>
      <c r="BJ11" s="24"/>
      <c r="BK11" s="24"/>
      <c r="BL11" s="25"/>
      <c r="BM11" s="19"/>
      <c r="BN11" s="10"/>
      <c r="BO11" s="26" t="s">
        <v>19</v>
      </c>
      <c r="BP11" s="27"/>
      <c r="BQ11" s="28">
        <v>1111</v>
      </c>
      <c r="BR11" s="34"/>
      <c r="BS11" s="24"/>
      <c r="BT11" s="24"/>
      <c r="BU11" s="25"/>
      <c r="BV11" s="19"/>
      <c r="BW11" s="10"/>
      <c r="BX11" s="26" t="s">
        <v>19</v>
      </c>
      <c r="BY11" s="27"/>
      <c r="BZ11" s="28">
        <v>1111</v>
      </c>
      <c r="CA11" s="34"/>
      <c r="CB11" s="24"/>
      <c r="CC11" s="24"/>
      <c r="CD11" s="25"/>
      <c r="CE11" s="19"/>
      <c r="CF11" s="10"/>
      <c r="CG11" s="26" t="s">
        <v>19</v>
      </c>
      <c r="CH11" s="27"/>
      <c r="CI11" s="28">
        <v>1111</v>
      </c>
      <c r="CJ11" s="34"/>
      <c r="CK11" s="24"/>
      <c r="CL11" s="24"/>
      <c r="CM11" s="25"/>
      <c r="CN11" s="19"/>
      <c r="CO11" s="10"/>
      <c r="CP11" s="26" t="s">
        <v>19</v>
      </c>
      <c r="CQ11" s="27"/>
      <c r="CR11" s="28">
        <v>1111</v>
      </c>
      <c r="CS11" s="34"/>
      <c r="CT11" s="24"/>
      <c r="CU11" s="24"/>
      <c r="CV11" s="25"/>
      <c r="CW11" s="19"/>
      <c r="CX11" s="9"/>
      <c r="CY11" s="26" t="s">
        <v>19</v>
      </c>
      <c r="CZ11" s="27"/>
      <c r="DA11" s="28">
        <v>1111</v>
      </c>
      <c r="DB11" s="34"/>
      <c r="DC11" s="24"/>
      <c r="DD11" s="24"/>
      <c r="DE11" s="25"/>
      <c r="DF11" s="19"/>
    </row>
    <row r="12" spans="1:256" s="20" customFormat="1" ht="21" customHeight="1" thickBot="1" x14ac:dyDescent="0.3">
      <c r="B12"/>
      <c r="C12" s="10"/>
      <c r="D12" s="29" t="s">
        <v>20</v>
      </c>
      <c r="E12" s="30"/>
      <c r="F12" s="31" t="s">
        <v>21</v>
      </c>
      <c r="G12" s="32"/>
      <c r="H12" s="24"/>
      <c r="I12" s="24"/>
      <c r="J12" s="25"/>
      <c r="K12" s="19"/>
      <c r="L12" s="10"/>
      <c r="M12" s="29" t="s">
        <v>20</v>
      </c>
      <c r="N12" s="30"/>
      <c r="O12" s="31" t="s">
        <v>21</v>
      </c>
      <c r="P12" s="32"/>
      <c r="Q12" s="24"/>
      <c r="R12" s="24"/>
      <c r="S12" s="25"/>
      <c r="T12" s="19"/>
      <c r="U12" s="10"/>
      <c r="V12" s="29" t="s">
        <v>20</v>
      </c>
      <c r="W12" s="30"/>
      <c r="X12" s="31" t="s">
        <v>21</v>
      </c>
      <c r="Y12" s="32"/>
      <c r="Z12" s="24"/>
      <c r="AA12" s="24"/>
      <c r="AB12" s="25"/>
      <c r="AC12" s="19"/>
      <c r="AD12" s="10"/>
      <c r="AE12" s="29" t="s">
        <v>20</v>
      </c>
      <c r="AF12" s="30"/>
      <c r="AG12" s="31" t="s">
        <v>21</v>
      </c>
      <c r="AH12" s="32"/>
      <c r="AI12" s="24"/>
      <c r="AJ12" s="24"/>
      <c r="AK12" s="25"/>
      <c r="AL12" s="19"/>
      <c r="AM12" s="10"/>
      <c r="AN12" s="29" t="s">
        <v>20</v>
      </c>
      <c r="AO12" s="30"/>
      <c r="AP12" s="31" t="s">
        <v>21</v>
      </c>
      <c r="AQ12" s="32"/>
      <c r="AR12" s="24"/>
      <c r="AS12" s="24"/>
      <c r="AT12" s="25"/>
      <c r="AU12" s="19"/>
      <c r="AV12" s="10"/>
      <c r="AW12" s="29" t="s">
        <v>20</v>
      </c>
      <c r="AX12" s="30"/>
      <c r="AY12" s="31" t="s">
        <v>21</v>
      </c>
      <c r="AZ12" s="32"/>
      <c r="BA12" s="24"/>
      <c r="BB12" s="24"/>
      <c r="BC12" s="25"/>
      <c r="BD12" s="19"/>
      <c r="BE12" s="10"/>
      <c r="BF12" s="29" t="s">
        <v>20</v>
      </c>
      <c r="BG12" s="30"/>
      <c r="BH12" s="31" t="s">
        <v>21</v>
      </c>
      <c r="BI12" s="32"/>
      <c r="BJ12" s="24"/>
      <c r="BK12" s="24"/>
      <c r="BL12" s="25"/>
      <c r="BM12" s="19"/>
      <c r="BN12" s="10"/>
      <c r="BO12" s="29" t="s">
        <v>20</v>
      </c>
      <c r="BP12" s="30"/>
      <c r="BQ12" s="31" t="s">
        <v>21</v>
      </c>
      <c r="BR12" s="32"/>
      <c r="BS12" s="24"/>
      <c r="BT12" s="24"/>
      <c r="BU12" s="25"/>
      <c r="BV12" s="19"/>
      <c r="BW12" s="10"/>
      <c r="BX12" s="29" t="s">
        <v>20</v>
      </c>
      <c r="BY12" s="30"/>
      <c r="BZ12" s="31" t="s">
        <v>21</v>
      </c>
      <c r="CA12" s="32"/>
      <c r="CB12" s="24"/>
      <c r="CC12" s="24"/>
      <c r="CD12" s="25"/>
      <c r="CE12" s="19"/>
      <c r="CF12" s="10"/>
      <c r="CG12" s="29" t="s">
        <v>20</v>
      </c>
      <c r="CH12" s="30"/>
      <c r="CI12" s="31" t="s">
        <v>21</v>
      </c>
      <c r="CJ12" s="32"/>
      <c r="CK12" s="24"/>
      <c r="CL12" s="24"/>
      <c r="CM12" s="25"/>
      <c r="CN12" s="19"/>
      <c r="CO12" s="10"/>
      <c r="CP12" s="29" t="s">
        <v>20</v>
      </c>
      <c r="CQ12" s="30"/>
      <c r="CR12" s="31" t="s">
        <v>21</v>
      </c>
      <c r="CS12" s="32"/>
      <c r="CT12" s="24"/>
      <c r="CU12" s="24"/>
      <c r="CV12" s="25"/>
      <c r="CW12" s="19"/>
      <c r="CX12" s="9"/>
      <c r="CY12" s="29" t="s">
        <v>20</v>
      </c>
      <c r="CZ12" s="30"/>
      <c r="DA12" s="31" t="s">
        <v>21</v>
      </c>
      <c r="DB12" s="32"/>
      <c r="DC12" s="24"/>
      <c r="DD12" s="24"/>
      <c r="DE12" s="25"/>
      <c r="DF12" s="19"/>
    </row>
    <row r="13" spans="1:256" s="20" customFormat="1" ht="21" customHeight="1" thickBot="1" x14ac:dyDescent="0.3">
      <c r="C13" s="10"/>
      <c r="D13" s="33"/>
      <c r="E13" s="34"/>
      <c r="F13" s="34"/>
      <c r="G13" s="34"/>
      <c r="H13" s="34"/>
      <c r="I13" s="34"/>
      <c r="J13" s="35"/>
      <c r="K13" s="19"/>
      <c r="L13" s="10"/>
      <c r="M13" s="33"/>
      <c r="N13" s="34"/>
      <c r="O13" s="34"/>
      <c r="P13" s="34"/>
      <c r="Q13" s="34"/>
      <c r="R13" s="34"/>
      <c r="S13" s="35"/>
      <c r="T13" s="19"/>
      <c r="U13" s="10"/>
      <c r="V13" s="33"/>
      <c r="W13" s="34"/>
      <c r="X13" s="34"/>
      <c r="Y13" s="34"/>
      <c r="Z13" s="34"/>
      <c r="AA13" s="34"/>
      <c r="AB13" s="35"/>
      <c r="AC13" s="19"/>
      <c r="AD13" s="10"/>
      <c r="AE13" s="33"/>
      <c r="AF13" s="34"/>
      <c r="AG13" s="34"/>
      <c r="AH13" s="34"/>
      <c r="AI13" s="34"/>
      <c r="AJ13" s="34"/>
      <c r="AK13" s="35"/>
      <c r="AL13" s="19"/>
      <c r="AM13" s="10"/>
      <c r="AN13" s="33"/>
      <c r="AO13" s="34"/>
      <c r="AP13" s="34"/>
      <c r="AQ13" s="34"/>
      <c r="AR13" s="34"/>
      <c r="AS13" s="34"/>
      <c r="AT13" s="35"/>
      <c r="AU13" s="19"/>
      <c r="AV13" s="10"/>
      <c r="AW13" s="33"/>
      <c r="AX13" s="34"/>
      <c r="AY13" s="34"/>
      <c r="AZ13" s="34"/>
      <c r="BA13" s="34"/>
      <c r="BB13" s="34"/>
      <c r="BC13" s="35"/>
      <c r="BD13" s="19"/>
      <c r="BE13" s="10"/>
      <c r="BF13" s="33"/>
      <c r="BG13" s="34"/>
      <c r="BH13" s="34"/>
      <c r="BI13" s="34"/>
      <c r="BJ13" s="34"/>
      <c r="BK13" s="34"/>
      <c r="BL13" s="35"/>
      <c r="BM13" s="19"/>
      <c r="BN13" s="10"/>
      <c r="BO13" s="33"/>
      <c r="BP13" s="34"/>
      <c r="BQ13" s="34"/>
      <c r="BR13" s="34"/>
      <c r="BS13" s="34"/>
      <c r="BT13" s="34"/>
      <c r="BU13" s="35"/>
      <c r="BV13" s="19"/>
      <c r="BW13" s="10"/>
      <c r="BX13" s="33"/>
      <c r="BY13" s="34"/>
      <c r="BZ13" s="34"/>
      <c r="CA13" s="34"/>
      <c r="CB13" s="34"/>
      <c r="CC13" s="34"/>
      <c r="CD13" s="35"/>
      <c r="CE13" s="19"/>
      <c r="CF13" s="10"/>
      <c r="CG13" s="33"/>
      <c r="CH13" s="34"/>
      <c r="CI13" s="34"/>
      <c r="CJ13" s="34"/>
      <c r="CK13" s="34"/>
      <c r="CL13" s="34"/>
      <c r="CM13" s="35"/>
      <c r="CN13" s="19"/>
      <c r="CO13" s="10"/>
      <c r="CP13" s="33"/>
      <c r="CQ13" s="34"/>
      <c r="CR13" s="34"/>
      <c r="CS13" s="34"/>
      <c r="CT13" s="34"/>
      <c r="CU13" s="34"/>
      <c r="CV13" s="35"/>
      <c r="CW13" s="19"/>
      <c r="CX13" s="9"/>
      <c r="CY13" s="33"/>
      <c r="CZ13" s="34"/>
      <c r="DA13" s="34"/>
      <c r="DB13" s="34"/>
      <c r="DC13" s="34"/>
      <c r="DD13" s="34"/>
      <c r="DE13" s="35"/>
      <c r="DF13" s="19"/>
    </row>
    <row r="14" spans="1:256" s="36" customFormat="1" ht="19.5" customHeight="1" thickBot="1" x14ac:dyDescent="0.25">
      <c r="A14" s="140"/>
      <c r="C14" s="37"/>
      <c r="D14" s="38"/>
      <c r="E14" s="39"/>
      <c r="F14" s="116" t="s">
        <v>22</v>
      </c>
      <c r="G14" s="118" t="s">
        <v>23</v>
      </c>
      <c r="H14" s="119"/>
      <c r="I14" s="95"/>
      <c r="J14" s="96"/>
      <c r="K14" s="40"/>
      <c r="L14" s="37"/>
      <c r="M14" s="38"/>
      <c r="N14" s="39"/>
      <c r="O14" s="116" t="s">
        <v>22</v>
      </c>
      <c r="P14" s="118" t="s">
        <v>23</v>
      </c>
      <c r="Q14" s="119"/>
      <c r="R14" s="95"/>
      <c r="S14" s="96"/>
      <c r="T14" s="40"/>
      <c r="U14" s="37"/>
      <c r="V14" s="38"/>
      <c r="W14" s="39"/>
      <c r="X14" s="116" t="s">
        <v>22</v>
      </c>
      <c r="Y14" s="118" t="s">
        <v>23</v>
      </c>
      <c r="Z14" s="119"/>
      <c r="AA14" s="95"/>
      <c r="AB14" s="96"/>
      <c r="AC14" s="40"/>
      <c r="AD14" s="37"/>
      <c r="AE14" s="38"/>
      <c r="AF14" s="39"/>
      <c r="AG14" s="116" t="s">
        <v>22</v>
      </c>
      <c r="AH14" s="118" t="s">
        <v>23</v>
      </c>
      <c r="AI14" s="119"/>
      <c r="AJ14" s="95"/>
      <c r="AK14" s="96"/>
      <c r="AL14" s="40"/>
      <c r="AM14" s="37"/>
      <c r="AN14" s="38"/>
      <c r="AO14" s="39"/>
      <c r="AP14" s="116" t="s">
        <v>22</v>
      </c>
      <c r="AQ14" s="118" t="s">
        <v>23</v>
      </c>
      <c r="AR14" s="119"/>
      <c r="AS14" s="95"/>
      <c r="AT14" s="96"/>
      <c r="AU14" s="40"/>
      <c r="AV14" s="37"/>
      <c r="AW14" s="38"/>
      <c r="AX14" s="39"/>
      <c r="AY14" s="116" t="s">
        <v>22</v>
      </c>
      <c r="AZ14" s="118" t="s">
        <v>23</v>
      </c>
      <c r="BA14" s="119"/>
      <c r="BB14" s="95"/>
      <c r="BC14" s="96"/>
      <c r="BD14" s="40"/>
      <c r="BE14" s="37"/>
      <c r="BF14" s="38"/>
      <c r="BG14" s="39"/>
      <c r="BH14" s="116" t="s">
        <v>22</v>
      </c>
      <c r="BI14" s="118" t="s">
        <v>23</v>
      </c>
      <c r="BJ14" s="119"/>
      <c r="BK14" s="95"/>
      <c r="BL14" s="96"/>
      <c r="BM14" s="40"/>
      <c r="BN14" s="37"/>
      <c r="BO14" s="38"/>
      <c r="BP14" s="39"/>
      <c r="BQ14" s="116" t="s">
        <v>22</v>
      </c>
      <c r="BR14" s="118" t="s">
        <v>23</v>
      </c>
      <c r="BS14" s="119"/>
      <c r="BT14" s="95"/>
      <c r="BU14" s="96"/>
      <c r="BV14" s="40"/>
      <c r="BW14" s="37"/>
      <c r="BX14" s="38"/>
      <c r="BY14" s="39"/>
      <c r="BZ14" s="116" t="s">
        <v>22</v>
      </c>
      <c r="CA14" s="118" t="s">
        <v>23</v>
      </c>
      <c r="CB14" s="119"/>
      <c r="CC14" s="95"/>
      <c r="CD14" s="96"/>
      <c r="CE14" s="40"/>
      <c r="CF14" s="37"/>
      <c r="CG14" s="38"/>
      <c r="CH14" s="39"/>
      <c r="CI14" s="116" t="s">
        <v>22</v>
      </c>
      <c r="CJ14" s="118" t="s">
        <v>23</v>
      </c>
      <c r="CK14" s="119"/>
      <c r="CL14" s="95"/>
      <c r="CM14" s="96"/>
      <c r="CN14" s="40"/>
      <c r="CO14" s="37"/>
      <c r="CP14" s="38"/>
      <c r="CQ14" s="39"/>
      <c r="CR14" s="116" t="s">
        <v>22</v>
      </c>
      <c r="CS14" s="118" t="s">
        <v>23</v>
      </c>
      <c r="CT14" s="119"/>
      <c r="CU14" s="95"/>
      <c r="CV14" s="96"/>
      <c r="CW14" s="40"/>
      <c r="CX14" s="41"/>
      <c r="CY14" s="38"/>
      <c r="CZ14" s="39"/>
      <c r="DA14" s="116" t="s">
        <v>22</v>
      </c>
      <c r="DB14" s="118" t="s">
        <v>23</v>
      </c>
      <c r="DC14" s="119"/>
      <c r="DD14" s="95"/>
      <c r="DE14" s="96"/>
      <c r="DF14" s="40"/>
    </row>
    <row r="15" spans="1:256" s="36" customFormat="1" ht="19.5" customHeight="1" thickBot="1" x14ac:dyDescent="0.25">
      <c r="A15" s="146">
        <v>1</v>
      </c>
      <c r="B15" s="146"/>
      <c r="C15" s="37"/>
      <c r="D15" s="42"/>
      <c r="E15" s="43"/>
      <c r="F15" s="147"/>
      <c r="G15" s="120"/>
      <c r="H15" s="121"/>
      <c r="I15" s="85" t="s">
        <v>24</v>
      </c>
      <c r="J15" s="44" t="s">
        <v>25</v>
      </c>
      <c r="K15" s="40"/>
      <c r="L15" s="37"/>
      <c r="M15" s="42"/>
      <c r="N15" s="43"/>
      <c r="O15" s="117"/>
      <c r="P15" s="120"/>
      <c r="Q15" s="121"/>
      <c r="R15" s="85" t="s">
        <v>24</v>
      </c>
      <c r="S15" s="44" t="s">
        <v>25</v>
      </c>
      <c r="T15" s="40"/>
      <c r="U15" s="37"/>
      <c r="V15" s="42"/>
      <c r="W15" s="43"/>
      <c r="X15" s="117"/>
      <c r="Y15" s="120"/>
      <c r="Z15" s="121"/>
      <c r="AA15" s="85" t="s">
        <v>24</v>
      </c>
      <c r="AB15" s="44" t="s">
        <v>25</v>
      </c>
      <c r="AC15" s="40"/>
      <c r="AD15" s="37"/>
      <c r="AE15" s="42"/>
      <c r="AF15" s="43"/>
      <c r="AG15" s="117"/>
      <c r="AH15" s="120"/>
      <c r="AI15" s="121"/>
      <c r="AJ15" s="85" t="s">
        <v>24</v>
      </c>
      <c r="AK15" s="44" t="s">
        <v>25</v>
      </c>
      <c r="AL15" s="40"/>
      <c r="AM15" s="37"/>
      <c r="AN15" s="42"/>
      <c r="AO15" s="43"/>
      <c r="AP15" s="117"/>
      <c r="AQ15" s="120"/>
      <c r="AR15" s="121"/>
      <c r="AS15" s="85" t="s">
        <v>24</v>
      </c>
      <c r="AT15" s="44" t="s">
        <v>25</v>
      </c>
      <c r="AU15" s="40"/>
      <c r="AV15" s="37"/>
      <c r="AW15" s="42"/>
      <c r="AX15" s="43"/>
      <c r="AY15" s="117"/>
      <c r="AZ15" s="120"/>
      <c r="BA15" s="121"/>
      <c r="BB15" s="85" t="s">
        <v>24</v>
      </c>
      <c r="BC15" s="44" t="s">
        <v>25</v>
      </c>
      <c r="BD15" s="40"/>
      <c r="BE15" s="37"/>
      <c r="BF15" s="42"/>
      <c r="BG15" s="43"/>
      <c r="BH15" s="117"/>
      <c r="BI15" s="120"/>
      <c r="BJ15" s="121"/>
      <c r="BK15" s="85" t="s">
        <v>24</v>
      </c>
      <c r="BL15" s="44" t="s">
        <v>25</v>
      </c>
      <c r="BM15" s="40"/>
      <c r="BN15" s="37"/>
      <c r="BO15" s="42"/>
      <c r="BP15" s="43"/>
      <c r="BQ15" s="117"/>
      <c r="BR15" s="120"/>
      <c r="BS15" s="121"/>
      <c r="BT15" s="85" t="s">
        <v>24</v>
      </c>
      <c r="BU15" s="44" t="s">
        <v>25</v>
      </c>
      <c r="BV15" s="40"/>
      <c r="BW15" s="37"/>
      <c r="BX15" s="42"/>
      <c r="BY15" s="43"/>
      <c r="BZ15" s="117"/>
      <c r="CA15" s="120"/>
      <c r="CB15" s="121"/>
      <c r="CC15" s="85" t="s">
        <v>24</v>
      </c>
      <c r="CD15" s="44" t="s">
        <v>25</v>
      </c>
      <c r="CE15" s="40"/>
      <c r="CF15" s="37"/>
      <c r="CG15" s="42"/>
      <c r="CH15" s="43"/>
      <c r="CI15" s="117"/>
      <c r="CJ15" s="120"/>
      <c r="CK15" s="121"/>
      <c r="CL15" s="85" t="s">
        <v>24</v>
      </c>
      <c r="CM15" s="44" t="s">
        <v>25</v>
      </c>
      <c r="CN15" s="40"/>
      <c r="CO15" s="37"/>
      <c r="CP15" s="42"/>
      <c r="CQ15" s="43"/>
      <c r="CR15" s="117"/>
      <c r="CS15" s="120"/>
      <c r="CT15" s="121"/>
      <c r="CU15" s="85" t="s">
        <v>24</v>
      </c>
      <c r="CV15" s="44" t="s">
        <v>25</v>
      </c>
      <c r="CW15" s="40"/>
      <c r="CX15" s="41"/>
      <c r="CY15" s="42"/>
      <c r="CZ15" s="43"/>
      <c r="DA15" s="117"/>
      <c r="DB15" s="120"/>
      <c r="DC15" s="121"/>
      <c r="DD15" s="85" t="s">
        <v>24</v>
      </c>
      <c r="DE15" s="44" t="s">
        <v>25</v>
      </c>
      <c r="DF15" s="40"/>
    </row>
    <row r="16" spans="1:256" ht="17.25" customHeight="1" x14ac:dyDescent="0.2">
      <c r="A16" s="81">
        <v>42005</v>
      </c>
      <c r="B16" s="79" t="s">
        <v>28</v>
      </c>
      <c r="C16" s="9"/>
      <c r="D16" s="45">
        <f>E16</f>
        <v>42005</v>
      </c>
      <c r="E16" s="89">
        <f>DATE(annee_ref,1,1)</f>
        <v>42005</v>
      </c>
      <c r="F16" s="148" t="str">
        <f>IF(E16="","",INDEX(cycle,MOD(E16-INDEX(J_equip,1)+INDEX(J_equip,$A$15+1)-1,8)+1))</f>
        <v xml:space="preserve">  Nuit </v>
      </c>
      <c r="G16" s="144"/>
      <c r="H16" s="145"/>
      <c r="I16" s="101"/>
      <c r="J16" s="47"/>
      <c r="K16" s="48"/>
      <c r="L16" s="10"/>
      <c r="M16" s="45">
        <f>N16</f>
        <v>42036</v>
      </c>
      <c r="N16" s="46">
        <f>DATE(annee_ref,2,1)</f>
        <v>42036</v>
      </c>
      <c r="O16" s="101"/>
      <c r="P16" s="126"/>
      <c r="Q16" s="127"/>
      <c r="R16" s="97"/>
      <c r="S16" s="47"/>
      <c r="T16" s="48"/>
      <c r="U16" s="10"/>
      <c r="V16" s="45">
        <f>W16</f>
        <v>42064</v>
      </c>
      <c r="W16" s="46">
        <f>DATE(annee_ref,3,1)</f>
        <v>42064</v>
      </c>
      <c r="X16" s="101"/>
      <c r="Y16" s="126"/>
      <c r="Z16" s="127"/>
      <c r="AA16" s="97"/>
      <c r="AB16" s="47"/>
      <c r="AC16" s="48"/>
      <c r="AD16" s="10"/>
      <c r="AE16" s="45">
        <f>AF16</f>
        <v>42095</v>
      </c>
      <c r="AF16" s="46">
        <f>DATE(annee_ref,4,1)</f>
        <v>42095</v>
      </c>
      <c r="AG16" s="101"/>
      <c r="AH16" s="126"/>
      <c r="AI16" s="127"/>
      <c r="AJ16" s="97"/>
      <c r="AK16" s="47"/>
      <c r="AL16" s="48"/>
      <c r="AM16" s="10"/>
      <c r="AN16" s="45">
        <f>AO16</f>
        <v>42125</v>
      </c>
      <c r="AO16" s="46">
        <f>DATE(annee_ref,5,1)</f>
        <v>42125</v>
      </c>
      <c r="AP16" s="101"/>
      <c r="AQ16" s="126"/>
      <c r="AR16" s="127"/>
      <c r="AS16" s="97"/>
      <c r="AT16" s="47"/>
      <c r="AU16" s="48"/>
      <c r="AV16" s="10"/>
      <c r="AW16" s="45">
        <f>AX16</f>
        <v>42156</v>
      </c>
      <c r="AX16" s="46">
        <f>DATE(annee_ref,6,1)</f>
        <v>42156</v>
      </c>
      <c r="AY16" s="101"/>
      <c r="AZ16" s="126"/>
      <c r="BA16" s="127"/>
      <c r="BB16" s="97"/>
      <c r="BC16" s="47"/>
      <c r="BD16" s="48"/>
      <c r="BE16" s="10"/>
      <c r="BF16" s="45">
        <f>BG16</f>
        <v>42186</v>
      </c>
      <c r="BG16" s="46">
        <f>DATE(annee_ref,7,1)</f>
        <v>42186</v>
      </c>
      <c r="BH16" s="101"/>
      <c r="BI16" s="126"/>
      <c r="BJ16" s="127"/>
      <c r="BK16" s="97"/>
      <c r="BL16" s="47"/>
      <c r="BM16" s="19"/>
      <c r="BN16" s="10"/>
      <c r="BO16" s="45">
        <f>BP16</f>
        <v>42217</v>
      </c>
      <c r="BP16" s="46">
        <f>DATE(annee_ref,8,1)</f>
        <v>42217</v>
      </c>
      <c r="BQ16" s="101"/>
      <c r="BR16" s="126"/>
      <c r="BS16" s="127"/>
      <c r="BT16" s="97"/>
      <c r="BU16" s="47"/>
      <c r="BV16" s="19"/>
      <c r="BW16" s="10"/>
      <c r="BX16" s="45">
        <f>BY16</f>
        <v>42248</v>
      </c>
      <c r="BY16" s="46">
        <f>DATE(annee_ref,9,1)</f>
        <v>42248</v>
      </c>
      <c r="BZ16" s="101"/>
      <c r="CA16" s="126"/>
      <c r="CB16" s="127"/>
      <c r="CC16" s="97"/>
      <c r="CD16" s="47"/>
      <c r="CE16" s="19"/>
      <c r="CF16" s="10"/>
      <c r="CG16" s="45">
        <f>CH16</f>
        <v>42278</v>
      </c>
      <c r="CH16" s="46">
        <f>DATE(annee_ref,10,1)</f>
        <v>42278</v>
      </c>
      <c r="CI16" s="101"/>
      <c r="CJ16" s="126"/>
      <c r="CK16" s="127"/>
      <c r="CL16" s="97"/>
      <c r="CM16" s="47"/>
      <c r="CN16" s="19"/>
      <c r="CO16" s="10"/>
      <c r="CP16" s="45">
        <f>CQ16</f>
        <v>42309</v>
      </c>
      <c r="CQ16" s="46">
        <f>DATE(annee_ref,11,1)</f>
        <v>42309</v>
      </c>
      <c r="CR16" s="101"/>
      <c r="CS16" s="126"/>
      <c r="CT16" s="127"/>
      <c r="CU16" s="97"/>
      <c r="CV16" s="47"/>
      <c r="CW16" s="19"/>
      <c r="CX16" s="10"/>
      <c r="CY16" s="45">
        <f>CZ16</f>
        <v>42339</v>
      </c>
      <c r="CZ16" s="46">
        <f>DATE(annee_ref,12,1)</f>
        <v>42339</v>
      </c>
      <c r="DA16" s="101"/>
      <c r="DB16" s="126"/>
      <c r="DC16" s="127"/>
      <c r="DD16" s="97"/>
      <c r="DE16" s="47"/>
      <c r="DF16" s="1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50"/>
      <c r="DW16" s="50"/>
      <c r="DX16" s="50"/>
      <c r="DY16" s="50"/>
      <c r="DZ16" s="50"/>
      <c r="EA16" s="50"/>
      <c r="EB16" s="50"/>
      <c r="EC16" s="50"/>
      <c r="ED16" s="50"/>
      <c r="EE16" s="50"/>
      <c r="EF16" s="50"/>
      <c r="EG16" s="50"/>
      <c r="EH16" s="50"/>
      <c r="EI16" s="50"/>
      <c r="EJ16" s="50"/>
      <c r="EK16" s="50"/>
      <c r="EL16" s="50"/>
      <c r="EM16" s="50"/>
      <c r="EN16" s="50"/>
      <c r="EO16" s="50"/>
      <c r="EP16" s="50"/>
      <c r="EQ16" s="50"/>
      <c r="ER16" s="50"/>
      <c r="ES16" s="50"/>
      <c r="ET16" s="50"/>
      <c r="EU16" s="50"/>
      <c r="EV16" s="50"/>
      <c r="EW16" s="50"/>
      <c r="EX16" s="50"/>
      <c r="EY16" s="50"/>
      <c r="EZ16" s="50"/>
      <c r="FA16" s="50"/>
      <c r="FB16" s="50"/>
      <c r="FC16" s="50"/>
      <c r="FD16" s="50"/>
      <c r="FE16" s="50"/>
      <c r="FF16" s="50"/>
      <c r="FG16" s="50"/>
      <c r="FH16" s="50"/>
      <c r="FI16" s="50"/>
      <c r="FJ16" s="50"/>
      <c r="FK16" s="50"/>
      <c r="FL16" s="50"/>
      <c r="FM16" s="50"/>
      <c r="FN16" s="50"/>
      <c r="FO16" s="50"/>
      <c r="FP16" s="50"/>
      <c r="FQ16" s="50"/>
      <c r="FR16" s="50"/>
      <c r="FS16" s="50"/>
      <c r="FT16" s="50"/>
      <c r="FU16" s="50"/>
      <c r="FV16" s="50"/>
      <c r="FW16" s="50"/>
      <c r="FX16" s="50"/>
      <c r="FY16" s="50"/>
      <c r="FZ16" s="50"/>
      <c r="GA16" s="50"/>
      <c r="GB16" s="50"/>
      <c r="GJ16" s="50"/>
      <c r="GK16" s="50"/>
      <c r="GL16" s="50"/>
      <c r="GM16" s="50"/>
      <c r="GN16" s="50"/>
      <c r="GO16" s="50"/>
      <c r="GP16" s="50"/>
      <c r="GQ16" s="50"/>
      <c r="GR16" s="50"/>
      <c r="GS16" s="50"/>
      <c r="GT16" s="50"/>
      <c r="GU16" s="50"/>
      <c r="GV16" s="50"/>
      <c r="GW16" s="50"/>
      <c r="GX16" s="50"/>
      <c r="GY16" s="50"/>
      <c r="GZ16" s="50"/>
      <c r="HA16" s="50"/>
      <c r="HB16" s="50"/>
      <c r="HC16" s="50"/>
      <c r="HD16" s="50"/>
      <c r="HE16" s="50"/>
      <c r="HF16" s="50"/>
      <c r="HG16" s="50"/>
      <c r="HH16" s="50"/>
      <c r="HI16" s="50"/>
      <c r="HJ16" s="50"/>
      <c r="HK16" s="50"/>
      <c r="HL16" s="50"/>
      <c r="HM16" s="50"/>
      <c r="HN16" s="50"/>
      <c r="HO16" s="50"/>
      <c r="HP16" s="50"/>
      <c r="HQ16" s="50"/>
      <c r="HR16" s="50"/>
      <c r="HS16" s="50"/>
      <c r="HT16" s="50"/>
      <c r="HU16" s="50"/>
      <c r="HV16" s="50"/>
      <c r="HW16" s="50"/>
      <c r="HX16" s="50"/>
      <c r="HY16" s="50"/>
      <c r="HZ16" s="50"/>
      <c r="IA16" s="50"/>
      <c r="IB16" s="50"/>
      <c r="IC16" s="50"/>
      <c r="ID16" s="50"/>
      <c r="IE16" s="50"/>
      <c r="IF16" s="50"/>
      <c r="IG16" s="50"/>
      <c r="IH16" s="50"/>
      <c r="II16" s="50"/>
      <c r="IJ16" s="50"/>
      <c r="IK16" s="50"/>
      <c r="IL16" s="50"/>
      <c r="IM16" s="50"/>
      <c r="IN16" s="50"/>
      <c r="IO16" s="50"/>
      <c r="IP16" s="50"/>
      <c r="IQ16" s="50"/>
      <c r="IR16" s="50"/>
      <c r="IS16" s="50"/>
      <c r="IT16" s="50"/>
      <c r="IU16" s="50"/>
      <c r="IV16" s="50"/>
    </row>
    <row r="17" spans="1:256" ht="17.25" customHeight="1" x14ac:dyDescent="0.2">
      <c r="A17" s="81">
        <v>42006</v>
      </c>
      <c r="B17" s="80" t="s">
        <v>29</v>
      </c>
      <c r="C17" s="50"/>
      <c r="D17" s="45">
        <f t="shared" ref="D17:D46" si="0">E17</f>
        <v>42006</v>
      </c>
      <c r="E17" s="89">
        <f>E16+1</f>
        <v>42006</v>
      </c>
      <c r="F17" s="148" t="str">
        <f>IF(E17="","",INDEX(cycle,MOD(E17-INDEX(J_equip,1)+INDEX(J_equip,$A$15+1)-1,8)+1))</f>
        <v xml:space="preserve">  Repos1</v>
      </c>
      <c r="G17" s="142"/>
      <c r="H17" s="143"/>
      <c r="I17" s="103"/>
      <c r="J17" s="52"/>
      <c r="K17" s="53"/>
      <c r="L17" s="10"/>
      <c r="M17" s="45">
        <f t="shared" ref="M17:M44" si="1">N17</f>
        <v>42037</v>
      </c>
      <c r="N17" s="46">
        <f>N16+1</f>
        <v>42037</v>
      </c>
      <c r="O17" s="103"/>
      <c r="P17" s="122"/>
      <c r="Q17" s="123"/>
      <c r="R17" s="91"/>
      <c r="S17" s="52"/>
      <c r="T17" s="53"/>
      <c r="U17" s="10"/>
      <c r="V17" s="45">
        <f t="shared" ref="V17:V46" si="2">W17</f>
        <v>42065</v>
      </c>
      <c r="W17" s="46">
        <f>W16+1</f>
        <v>42065</v>
      </c>
      <c r="X17" s="103"/>
      <c r="Y17" s="122"/>
      <c r="Z17" s="123"/>
      <c r="AA17" s="91"/>
      <c r="AB17" s="52"/>
      <c r="AC17" s="53"/>
      <c r="AD17" s="10"/>
      <c r="AE17" s="45">
        <f t="shared" ref="AE17:AE45" si="3">AF17</f>
        <v>42096</v>
      </c>
      <c r="AF17" s="46">
        <f>AF16+1</f>
        <v>42096</v>
      </c>
      <c r="AG17" s="103"/>
      <c r="AH17" s="122"/>
      <c r="AI17" s="123"/>
      <c r="AJ17" s="91"/>
      <c r="AK17" s="52"/>
      <c r="AL17" s="53"/>
      <c r="AM17" s="10"/>
      <c r="AN17" s="45">
        <f t="shared" ref="AN17:AN46" si="4">AO17</f>
        <v>42126</v>
      </c>
      <c r="AO17" s="46">
        <f>AO16+1</f>
        <v>42126</v>
      </c>
      <c r="AP17" s="103"/>
      <c r="AQ17" s="122"/>
      <c r="AR17" s="123"/>
      <c r="AS17" s="91"/>
      <c r="AT17" s="52"/>
      <c r="AU17" s="53"/>
      <c r="AV17" s="10"/>
      <c r="AW17" s="45">
        <f t="shared" ref="AW17:AW45" si="5">AX17</f>
        <v>42157</v>
      </c>
      <c r="AX17" s="46">
        <f>AX16+1</f>
        <v>42157</v>
      </c>
      <c r="AY17" s="103"/>
      <c r="AZ17" s="122"/>
      <c r="BA17" s="123"/>
      <c r="BB17" s="91"/>
      <c r="BC17" s="52"/>
      <c r="BD17" s="53"/>
      <c r="BE17" s="10"/>
      <c r="BF17" s="45">
        <f t="shared" ref="BF17:BF46" si="6">BG17</f>
        <v>42187</v>
      </c>
      <c r="BG17" s="46">
        <f>BG16+1</f>
        <v>42187</v>
      </c>
      <c r="BH17" s="103"/>
      <c r="BI17" s="122"/>
      <c r="BJ17" s="123"/>
      <c r="BK17" s="91"/>
      <c r="BL17" s="52"/>
      <c r="BM17" s="19"/>
      <c r="BN17" s="10"/>
      <c r="BO17" s="45">
        <f t="shared" ref="BO17:BO46" si="7">BP17</f>
        <v>42218</v>
      </c>
      <c r="BP17" s="46">
        <f>BP16+1</f>
        <v>42218</v>
      </c>
      <c r="BQ17" s="103"/>
      <c r="BR17" s="122"/>
      <c r="BS17" s="123"/>
      <c r="BT17" s="91"/>
      <c r="BU17" s="52"/>
      <c r="BV17" s="19"/>
      <c r="BW17" s="10"/>
      <c r="BX17" s="45">
        <f t="shared" ref="BX17:BX45" si="8">BY17</f>
        <v>42249</v>
      </c>
      <c r="BY17" s="46">
        <f>BY16+1</f>
        <v>42249</v>
      </c>
      <c r="BZ17" s="103"/>
      <c r="CA17" s="122"/>
      <c r="CB17" s="123"/>
      <c r="CC17" s="91"/>
      <c r="CD17" s="52"/>
      <c r="CE17" s="19"/>
      <c r="CF17" s="10"/>
      <c r="CG17" s="45">
        <f t="shared" ref="CG17:CG46" si="9">CH17</f>
        <v>42279</v>
      </c>
      <c r="CH17" s="46">
        <f>CH16+1</f>
        <v>42279</v>
      </c>
      <c r="CI17" s="103"/>
      <c r="CJ17" s="122"/>
      <c r="CK17" s="123"/>
      <c r="CL17" s="91"/>
      <c r="CM17" s="52"/>
      <c r="CN17" s="19"/>
      <c r="CO17" s="10"/>
      <c r="CP17" s="45">
        <f t="shared" ref="CP17:CP45" si="10">CQ17</f>
        <v>42310</v>
      </c>
      <c r="CQ17" s="46">
        <f>CQ16+1</f>
        <v>42310</v>
      </c>
      <c r="CR17" s="103"/>
      <c r="CS17" s="122"/>
      <c r="CT17" s="123"/>
      <c r="CU17" s="91"/>
      <c r="CV17" s="52"/>
      <c r="CW17" s="19"/>
      <c r="CX17" s="10"/>
      <c r="CY17" s="45">
        <f t="shared" ref="CY17:CY46" si="11">CZ17</f>
        <v>42340</v>
      </c>
      <c r="CZ17" s="46">
        <f>CZ16+1</f>
        <v>42340</v>
      </c>
      <c r="DA17" s="103"/>
      <c r="DB17" s="122"/>
      <c r="DC17" s="123"/>
      <c r="DD17" s="91"/>
      <c r="DE17" s="52"/>
      <c r="DF17" s="1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50"/>
      <c r="DW17" s="50"/>
      <c r="DX17" s="50"/>
      <c r="DY17" s="50"/>
      <c r="DZ17" s="50"/>
      <c r="EA17" s="50"/>
      <c r="EB17" s="50"/>
      <c r="EC17" s="50"/>
      <c r="ED17" s="50"/>
      <c r="EE17" s="50"/>
      <c r="EF17" s="50"/>
      <c r="EG17" s="50"/>
      <c r="EH17" s="50"/>
      <c r="EI17" s="50"/>
      <c r="EJ17" s="50"/>
      <c r="EK17" s="50"/>
      <c r="EL17" s="50"/>
      <c r="EM17" s="50"/>
      <c r="EN17" s="50"/>
      <c r="EO17" s="50"/>
      <c r="EP17" s="50"/>
      <c r="EQ17" s="50"/>
      <c r="ER17" s="50"/>
      <c r="ES17" s="50"/>
      <c r="ET17" s="50"/>
      <c r="EU17" s="50"/>
      <c r="EV17" s="50"/>
      <c r="EW17" s="50"/>
      <c r="EX17" s="50"/>
      <c r="EY17" s="50"/>
      <c r="EZ17" s="50"/>
      <c r="FA17" s="50"/>
      <c r="FB17" s="50"/>
      <c r="FC17" s="50"/>
      <c r="FD17" s="50"/>
      <c r="FE17" s="50"/>
      <c r="FF17" s="50"/>
      <c r="FG17" s="50"/>
      <c r="FH17" s="50"/>
      <c r="FI17" s="50"/>
      <c r="FJ17" s="50"/>
      <c r="FK17" s="50"/>
      <c r="FL17" s="50"/>
      <c r="FM17" s="50"/>
      <c r="FN17" s="50"/>
      <c r="FO17" s="50"/>
      <c r="FP17" s="50"/>
      <c r="FQ17" s="50"/>
      <c r="FR17" s="50"/>
      <c r="FS17" s="50"/>
      <c r="FT17" s="50"/>
      <c r="FU17" s="50"/>
      <c r="FV17" s="50"/>
      <c r="FW17" s="50"/>
      <c r="FX17" s="50"/>
      <c r="FY17" s="50"/>
      <c r="FZ17" s="50"/>
      <c r="GA17" s="50"/>
      <c r="GB17" s="50"/>
      <c r="GJ17" s="50"/>
      <c r="GK17" s="50"/>
      <c r="GL17" s="50"/>
      <c r="GM17" s="50"/>
      <c r="GN17" s="50"/>
      <c r="GO17" s="50"/>
      <c r="GP17" s="50"/>
      <c r="GQ17" s="50"/>
      <c r="GR17" s="50"/>
      <c r="GS17" s="50"/>
      <c r="GT17" s="50"/>
      <c r="GU17" s="50"/>
      <c r="GV17" s="50"/>
      <c r="GW17" s="50"/>
      <c r="GX17" s="50"/>
      <c r="GY17" s="50"/>
      <c r="GZ17" s="50"/>
      <c r="HA17" s="50"/>
      <c r="HB17" s="50"/>
      <c r="HC17" s="50"/>
      <c r="HD17" s="50"/>
      <c r="HE17" s="50"/>
      <c r="HF17" s="50"/>
      <c r="HG17" s="50"/>
      <c r="HH17" s="50"/>
      <c r="HI17" s="50"/>
      <c r="HJ17" s="50"/>
      <c r="HK17" s="50"/>
      <c r="HL17" s="50"/>
      <c r="HM17" s="50"/>
      <c r="HN17" s="50"/>
      <c r="HO17" s="50"/>
      <c r="HP17" s="50"/>
      <c r="HQ17" s="50"/>
      <c r="HR17" s="50"/>
      <c r="HS17" s="50"/>
      <c r="HT17" s="50"/>
      <c r="HU17" s="50"/>
      <c r="HV17" s="50"/>
      <c r="HW17" s="50"/>
      <c r="HX17" s="50"/>
      <c r="HY17" s="50"/>
      <c r="HZ17" s="50"/>
      <c r="IA17" s="50"/>
      <c r="IB17" s="50"/>
      <c r="IC17" s="50"/>
      <c r="ID17" s="50"/>
      <c r="IE17" s="50"/>
      <c r="IF17" s="50"/>
      <c r="IG17" s="50"/>
      <c r="IH17" s="50"/>
      <c r="II17" s="50"/>
      <c r="IJ17" s="50"/>
      <c r="IK17" s="50"/>
      <c r="IL17" s="50"/>
      <c r="IM17" s="50"/>
      <c r="IN17" s="50"/>
      <c r="IO17" s="50"/>
      <c r="IP17" s="50"/>
      <c r="IQ17" s="50"/>
      <c r="IR17" s="50"/>
      <c r="IS17" s="50"/>
      <c r="IT17" s="50"/>
      <c r="IU17" s="50"/>
      <c r="IV17" s="50"/>
    </row>
    <row r="18" spans="1:256" ht="17.25" customHeight="1" thickBot="1" x14ac:dyDescent="0.25">
      <c r="A18" s="81">
        <v>42007</v>
      </c>
      <c r="B18" s="80" t="s">
        <v>37</v>
      </c>
      <c r="C18" s="50"/>
      <c r="D18" s="45">
        <f t="shared" si="0"/>
        <v>42007</v>
      </c>
      <c r="E18" s="89">
        <f t="shared" ref="E18:E41" si="12">E17+1</f>
        <v>42007</v>
      </c>
      <c r="F18" s="148" t="str">
        <f>IF(E18="","",INDEX(cycle,MOD(E18-INDEX(J_equip,1)+INDEX(J_equip,$A$15+1)-1,8)+1))</f>
        <v xml:space="preserve">  Repos1 </v>
      </c>
      <c r="G18" s="142"/>
      <c r="H18" s="143"/>
      <c r="I18" s="104"/>
      <c r="J18" s="54"/>
      <c r="K18" s="55"/>
      <c r="L18" s="10"/>
      <c r="M18" s="45">
        <f t="shared" si="1"/>
        <v>42038</v>
      </c>
      <c r="N18" s="46">
        <f t="shared" ref="N18:N41" si="13">N17+1</f>
        <v>42038</v>
      </c>
      <c r="O18" s="104"/>
      <c r="P18" s="122"/>
      <c r="Q18" s="123"/>
      <c r="R18" s="98"/>
      <c r="S18" s="54"/>
      <c r="T18" s="55"/>
      <c r="U18" s="10"/>
      <c r="V18" s="45">
        <f t="shared" si="2"/>
        <v>42066</v>
      </c>
      <c r="W18" s="46">
        <f t="shared" ref="W18:W41" si="14">W17+1</f>
        <v>42066</v>
      </c>
      <c r="X18" s="104"/>
      <c r="Y18" s="122"/>
      <c r="Z18" s="123"/>
      <c r="AA18" s="98"/>
      <c r="AB18" s="54"/>
      <c r="AC18" s="55"/>
      <c r="AD18" s="10"/>
      <c r="AE18" s="45">
        <f t="shared" si="3"/>
        <v>42097</v>
      </c>
      <c r="AF18" s="46">
        <f t="shared" ref="AF18:AF41" si="15">AF17+1</f>
        <v>42097</v>
      </c>
      <c r="AG18" s="104"/>
      <c r="AH18" s="122"/>
      <c r="AI18" s="123"/>
      <c r="AJ18" s="98"/>
      <c r="AK18" s="54"/>
      <c r="AL18" s="55"/>
      <c r="AM18" s="10"/>
      <c r="AN18" s="45">
        <f t="shared" si="4"/>
        <v>42127</v>
      </c>
      <c r="AO18" s="46">
        <f t="shared" ref="AO18:AO41" si="16">AO17+1</f>
        <v>42127</v>
      </c>
      <c r="AP18" s="104"/>
      <c r="AQ18" s="122"/>
      <c r="AR18" s="123"/>
      <c r="AS18" s="98"/>
      <c r="AT18" s="54"/>
      <c r="AU18" s="55"/>
      <c r="AV18" s="10"/>
      <c r="AW18" s="45">
        <f t="shared" si="5"/>
        <v>42158</v>
      </c>
      <c r="AX18" s="46">
        <f t="shared" ref="AX18:AX41" si="17">AX17+1</f>
        <v>42158</v>
      </c>
      <c r="AY18" s="104"/>
      <c r="AZ18" s="122"/>
      <c r="BA18" s="123"/>
      <c r="BB18" s="98"/>
      <c r="BC18" s="54"/>
      <c r="BD18" s="55"/>
      <c r="BE18" s="10"/>
      <c r="BF18" s="45">
        <f t="shared" si="6"/>
        <v>42188</v>
      </c>
      <c r="BG18" s="46">
        <f t="shared" ref="BG18:BG41" si="18">BG17+1</f>
        <v>42188</v>
      </c>
      <c r="BH18" s="104"/>
      <c r="BI18" s="122"/>
      <c r="BJ18" s="123"/>
      <c r="BK18" s="98"/>
      <c r="BL18" s="54"/>
      <c r="BM18" s="19"/>
      <c r="BN18" s="10"/>
      <c r="BO18" s="45">
        <f t="shared" si="7"/>
        <v>42219</v>
      </c>
      <c r="BP18" s="46">
        <f t="shared" ref="BP18:BP41" si="19">BP17+1</f>
        <v>42219</v>
      </c>
      <c r="BQ18" s="104"/>
      <c r="BR18" s="122"/>
      <c r="BS18" s="123"/>
      <c r="BT18" s="98"/>
      <c r="BU18" s="54"/>
      <c r="BV18" s="19"/>
      <c r="BW18" s="10"/>
      <c r="BX18" s="45">
        <f t="shared" si="8"/>
        <v>42250</v>
      </c>
      <c r="BY18" s="46">
        <f t="shared" ref="BY18:BY41" si="20">BY17+1</f>
        <v>42250</v>
      </c>
      <c r="BZ18" s="104"/>
      <c r="CA18" s="122"/>
      <c r="CB18" s="123"/>
      <c r="CC18" s="98"/>
      <c r="CD18" s="54"/>
      <c r="CE18" s="19"/>
      <c r="CF18" s="10"/>
      <c r="CG18" s="45">
        <f t="shared" si="9"/>
        <v>42280</v>
      </c>
      <c r="CH18" s="46">
        <f t="shared" ref="CH18:CH41" si="21">CH17+1</f>
        <v>42280</v>
      </c>
      <c r="CI18" s="104"/>
      <c r="CJ18" s="122"/>
      <c r="CK18" s="123"/>
      <c r="CL18" s="98"/>
      <c r="CM18" s="54"/>
      <c r="CN18" s="19"/>
      <c r="CO18" s="10"/>
      <c r="CP18" s="45">
        <f t="shared" si="10"/>
        <v>42311</v>
      </c>
      <c r="CQ18" s="46">
        <f t="shared" ref="CQ18:CQ41" si="22">CQ17+1</f>
        <v>42311</v>
      </c>
      <c r="CR18" s="104"/>
      <c r="CS18" s="122"/>
      <c r="CT18" s="123"/>
      <c r="CU18" s="98"/>
      <c r="CV18" s="54"/>
      <c r="CW18" s="19"/>
      <c r="CX18" s="10"/>
      <c r="CY18" s="45">
        <f t="shared" si="11"/>
        <v>42341</v>
      </c>
      <c r="CZ18" s="46">
        <f t="shared" ref="CZ18:CZ41" si="23">CZ17+1</f>
        <v>42341</v>
      </c>
      <c r="DA18" s="104"/>
      <c r="DB18" s="122"/>
      <c r="DC18" s="123"/>
      <c r="DD18" s="98"/>
      <c r="DE18" s="54"/>
      <c r="DF18" s="1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50"/>
      <c r="DW18" s="50"/>
      <c r="DX18" s="50"/>
      <c r="DY18" s="50"/>
      <c r="DZ18" s="50"/>
      <c r="EA18" s="50"/>
      <c r="EB18" s="50"/>
      <c r="EC18" s="50"/>
      <c r="ED18" s="50"/>
      <c r="EE18" s="50"/>
      <c r="EF18" s="50"/>
      <c r="EG18" s="50"/>
      <c r="EH18" s="50"/>
      <c r="EI18" s="50"/>
      <c r="EJ18" s="50"/>
      <c r="EK18" s="50"/>
      <c r="EL18" s="50"/>
      <c r="EM18" s="50"/>
      <c r="EN18" s="50"/>
      <c r="EO18" s="50"/>
      <c r="EP18" s="50"/>
      <c r="EQ18" s="50"/>
      <c r="ER18" s="50"/>
      <c r="ES18" s="50"/>
      <c r="ET18" s="50"/>
      <c r="EU18" s="50"/>
      <c r="EV18" s="50"/>
      <c r="EW18" s="50"/>
      <c r="EX18" s="50"/>
      <c r="EY18" s="50"/>
      <c r="EZ18" s="50"/>
      <c r="FA18" s="50"/>
      <c r="FB18" s="50"/>
      <c r="FC18" s="50"/>
      <c r="FD18" s="50"/>
      <c r="FE18" s="50"/>
      <c r="FF18" s="50"/>
      <c r="FG18" s="50"/>
      <c r="FH18" s="50"/>
      <c r="FI18" s="50"/>
      <c r="FJ18" s="50"/>
      <c r="FK18" s="50"/>
      <c r="FL18" s="50"/>
      <c r="FM18" s="50"/>
      <c r="FN18" s="50"/>
      <c r="FO18" s="50"/>
      <c r="FP18" s="50"/>
      <c r="FQ18" s="50"/>
      <c r="FR18" s="50"/>
      <c r="FS18" s="50"/>
      <c r="FT18" s="50"/>
      <c r="FU18" s="50"/>
      <c r="FV18" s="50"/>
      <c r="FW18" s="50"/>
      <c r="FX18" s="50"/>
      <c r="FY18" s="50"/>
      <c r="FZ18" s="50"/>
      <c r="GA18" s="50"/>
      <c r="GB18" s="50"/>
      <c r="GJ18" s="50"/>
      <c r="GK18" s="50"/>
      <c r="GL18" s="50"/>
      <c r="GM18" s="50"/>
      <c r="GN18" s="50"/>
      <c r="GO18" s="50"/>
      <c r="GP18" s="50"/>
      <c r="GQ18" s="50"/>
      <c r="GR18" s="50"/>
      <c r="GS18" s="50"/>
      <c r="GT18" s="50"/>
      <c r="GU18" s="50"/>
      <c r="GV18" s="50"/>
      <c r="GW18" s="50"/>
      <c r="GX18" s="50"/>
      <c r="GY18" s="50"/>
      <c r="GZ18" s="50"/>
      <c r="HA18" s="50"/>
      <c r="HB18" s="50"/>
      <c r="HC18" s="50"/>
      <c r="HD18" s="50"/>
      <c r="HE18" s="50"/>
      <c r="HF18" s="50"/>
      <c r="HG18" s="50"/>
      <c r="HH18" s="50"/>
      <c r="HI18" s="50"/>
      <c r="HJ18" s="50"/>
      <c r="HK18" s="50"/>
      <c r="HL18" s="50"/>
      <c r="HM18" s="50"/>
      <c r="HN18" s="50"/>
      <c r="HO18" s="50"/>
      <c r="HP18" s="50"/>
      <c r="HQ18" s="50"/>
      <c r="HR18" s="50"/>
      <c r="HS18" s="50"/>
      <c r="HT18" s="50"/>
      <c r="HU18" s="50"/>
      <c r="HV18" s="50"/>
      <c r="HW18" s="50"/>
      <c r="HX18" s="50"/>
      <c r="HY18" s="50"/>
      <c r="HZ18" s="50"/>
      <c r="IA18" s="50"/>
      <c r="IB18" s="50"/>
      <c r="IC18" s="50"/>
      <c r="ID18" s="50"/>
      <c r="IE18" s="50"/>
      <c r="IF18" s="50"/>
      <c r="IG18" s="50"/>
      <c r="IH18" s="50"/>
      <c r="II18" s="50"/>
      <c r="IJ18" s="50"/>
      <c r="IK18" s="50"/>
      <c r="IL18" s="50"/>
      <c r="IM18" s="50"/>
      <c r="IN18" s="50"/>
      <c r="IO18" s="50"/>
      <c r="IP18" s="50"/>
      <c r="IQ18" s="50"/>
      <c r="IR18" s="50"/>
      <c r="IS18" s="50"/>
      <c r="IT18" s="50"/>
      <c r="IU18" s="50"/>
      <c r="IV18" s="50"/>
    </row>
    <row r="19" spans="1:256" ht="17.25" customHeight="1" x14ac:dyDescent="0.2">
      <c r="A19" s="81">
        <v>42008</v>
      </c>
      <c r="B19" s="80" t="s">
        <v>35</v>
      </c>
      <c r="C19" s="50"/>
      <c r="D19" s="45">
        <f t="shared" si="0"/>
        <v>42008</v>
      </c>
      <c r="E19" s="89">
        <f t="shared" si="12"/>
        <v>42008</v>
      </c>
      <c r="F19" s="148" t="str">
        <f>IF(E19="","",INDEX(cycle,MOD(E19-INDEX(J_equip,1)+INDEX(J_equip,$A$15+1)-1,8)+1))</f>
        <v xml:space="preserve">  Repos2 </v>
      </c>
      <c r="G19" s="142"/>
      <c r="H19" s="143"/>
      <c r="I19" s="103"/>
      <c r="J19" s="60"/>
      <c r="K19" s="55"/>
      <c r="L19" s="10"/>
      <c r="M19" s="45">
        <f t="shared" si="1"/>
        <v>42039</v>
      </c>
      <c r="N19" s="46">
        <f t="shared" si="13"/>
        <v>42039</v>
      </c>
      <c r="O19" s="103"/>
      <c r="P19" s="122"/>
      <c r="Q19" s="123"/>
      <c r="R19" s="49"/>
      <c r="S19" s="60"/>
      <c r="T19" s="55"/>
      <c r="U19" s="10"/>
      <c r="V19" s="45">
        <f t="shared" si="2"/>
        <v>42067</v>
      </c>
      <c r="W19" s="46">
        <f t="shared" si="14"/>
        <v>42067</v>
      </c>
      <c r="X19" s="103"/>
      <c r="Y19" s="122"/>
      <c r="Z19" s="123"/>
      <c r="AA19" s="49"/>
      <c r="AB19" s="60"/>
      <c r="AC19" s="55"/>
      <c r="AD19" s="10"/>
      <c r="AE19" s="45">
        <f t="shared" si="3"/>
        <v>42098</v>
      </c>
      <c r="AF19" s="46">
        <f t="shared" si="15"/>
        <v>42098</v>
      </c>
      <c r="AG19" s="103"/>
      <c r="AH19" s="122"/>
      <c r="AI19" s="123"/>
      <c r="AJ19" s="49"/>
      <c r="AK19" s="60"/>
      <c r="AL19" s="55"/>
      <c r="AM19" s="10"/>
      <c r="AN19" s="45">
        <f t="shared" si="4"/>
        <v>42128</v>
      </c>
      <c r="AO19" s="46">
        <f t="shared" si="16"/>
        <v>42128</v>
      </c>
      <c r="AP19" s="103"/>
      <c r="AQ19" s="122"/>
      <c r="AR19" s="123"/>
      <c r="AS19" s="49"/>
      <c r="AT19" s="60"/>
      <c r="AU19" s="55"/>
      <c r="AV19" s="10"/>
      <c r="AW19" s="45">
        <f t="shared" si="5"/>
        <v>42159</v>
      </c>
      <c r="AX19" s="46">
        <f t="shared" si="17"/>
        <v>42159</v>
      </c>
      <c r="AY19" s="103"/>
      <c r="AZ19" s="122"/>
      <c r="BA19" s="123"/>
      <c r="BB19" s="49"/>
      <c r="BC19" s="60"/>
      <c r="BD19" s="55"/>
      <c r="BE19" s="10"/>
      <c r="BF19" s="45">
        <f t="shared" si="6"/>
        <v>42189</v>
      </c>
      <c r="BG19" s="46">
        <f t="shared" si="18"/>
        <v>42189</v>
      </c>
      <c r="BH19" s="103"/>
      <c r="BI19" s="122"/>
      <c r="BJ19" s="123"/>
      <c r="BK19" s="49"/>
      <c r="BL19" s="60"/>
      <c r="BM19" s="19"/>
      <c r="BN19" s="10"/>
      <c r="BO19" s="45">
        <f t="shared" si="7"/>
        <v>42220</v>
      </c>
      <c r="BP19" s="46">
        <f t="shared" si="19"/>
        <v>42220</v>
      </c>
      <c r="BQ19" s="103"/>
      <c r="BR19" s="122"/>
      <c r="BS19" s="123"/>
      <c r="BT19" s="49"/>
      <c r="BU19" s="60"/>
      <c r="BV19" s="19"/>
      <c r="BW19" s="10"/>
      <c r="BX19" s="45">
        <f t="shared" si="8"/>
        <v>42251</v>
      </c>
      <c r="BY19" s="46">
        <f t="shared" si="20"/>
        <v>42251</v>
      </c>
      <c r="BZ19" s="103"/>
      <c r="CA19" s="122"/>
      <c r="CB19" s="123"/>
      <c r="CC19" s="49"/>
      <c r="CD19" s="60"/>
      <c r="CE19" s="19"/>
      <c r="CF19" s="10"/>
      <c r="CG19" s="45">
        <f t="shared" si="9"/>
        <v>42281</v>
      </c>
      <c r="CH19" s="46">
        <f t="shared" si="21"/>
        <v>42281</v>
      </c>
      <c r="CI19" s="103"/>
      <c r="CJ19" s="122"/>
      <c r="CK19" s="123"/>
      <c r="CL19" s="49"/>
      <c r="CM19" s="60"/>
      <c r="CN19" s="19"/>
      <c r="CO19" s="10"/>
      <c r="CP19" s="45">
        <f t="shared" si="10"/>
        <v>42312</v>
      </c>
      <c r="CQ19" s="46">
        <f t="shared" si="22"/>
        <v>42312</v>
      </c>
      <c r="CR19" s="103"/>
      <c r="CS19" s="122"/>
      <c r="CT19" s="123"/>
      <c r="CU19" s="49"/>
      <c r="CV19" s="60"/>
      <c r="CW19" s="19"/>
      <c r="CX19" s="10"/>
      <c r="CY19" s="45">
        <f t="shared" si="11"/>
        <v>42342</v>
      </c>
      <c r="CZ19" s="46">
        <f t="shared" si="23"/>
        <v>42342</v>
      </c>
      <c r="DA19" s="103"/>
      <c r="DB19" s="122"/>
      <c r="DC19" s="123"/>
      <c r="DD19" s="49"/>
      <c r="DE19" s="60"/>
      <c r="DF19" s="1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50"/>
      <c r="DW19" s="50"/>
      <c r="DX19" s="50"/>
      <c r="DY19" s="50"/>
      <c r="DZ19" s="50"/>
      <c r="EA19" s="50"/>
      <c r="EB19" s="50"/>
      <c r="EC19" s="50"/>
      <c r="ED19" s="50"/>
      <c r="EE19" s="50"/>
      <c r="EF19" s="50"/>
      <c r="EG19" s="50"/>
      <c r="EH19" s="50"/>
      <c r="EI19" s="50"/>
      <c r="EJ19" s="50"/>
      <c r="EK19" s="50"/>
      <c r="EL19" s="50"/>
      <c r="EM19" s="50"/>
      <c r="EN19" s="50"/>
      <c r="EO19" s="50"/>
      <c r="EP19" s="50"/>
      <c r="EQ19" s="50"/>
      <c r="ER19" s="50"/>
      <c r="ES19" s="50"/>
      <c r="ET19" s="50"/>
      <c r="EU19" s="50"/>
      <c r="EV19" s="50"/>
      <c r="EW19" s="50"/>
      <c r="EX19" s="50"/>
      <c r="EY19" s="50"/>
      <c r="EZ19" s="50"/>
      <c r="FA19" s="50"/>
      <c r="FB19" s="50"/>
      <c r="FC19" s="50"/>
      <c r="FD19" s="50"/>
      <c r="FE19" s="50"/>
      <c r="FF19" s="50"/>
      <c r="FG19" s="50"/>
      <c r="FH19" s="50"/>
      <c r="FI19" s="50"/>
      <c r="FJ19" s="50"/>
      <c r="FK19" s="50"/>
      <c r="FL19" s="50"/>
      <c r="FM19" s="50"/>
      <c r="FN19" s="50"/>
      <c r="FO19" s="50"/>
      <c r="FP19" s="50"/>
      <c r="FQ19" s="50"/>
      <c r="FR19" s="50"/>
      <c r="FS19" s="50"/>
      <c r="FT19" s="50"/>
      <c r="FU19" s="50"/>
      <c r="FV19" s="50"/>
      <c r="FW19" s="50"/>
      <c r="FX19" s="50"/>
      <c r="FY19" s="50"/>
      <c r="FZ19" s="50"/>
      <c r="GA19" s="50"/>
      <c r="GB19" s="50"/>
      <c r="GJ19" s="50"/>
      <c r="GK19" s="50"/>
      <c r="GL19" s="50"/>
      <c r="GM19" s="50"/>
      <c r="GN19" s="50"/>
      <c r="GO19" s="50"/>
      <c r="GP19" s="50"/>
      <c r="GQ19" s="50"/>
      <c r="GR19" s="50"/>
      <c r="GS19" s="50"/>
      <c r="GT19" s="50"/>
      <c r="GU19" s="50"/>
      <c r="GV19" s="50"/>
      <c r="GW19" s="50"/>
      <c r="GX19" s="50"/>
      <c r="GY19" s="50"/>
      <c r="GZ19" s="50"/>
      <c r="HA19" s="50"/>
      <c r="HB19" s="50"/>
      <c r="HC19" s="50"/>
      <c r="HD19" s="50"/>
      <c r="HE19" s="50"/>
      <c r="HF19" s="50"/>
      <c r="HG19" s="50"/>
      <c r="HH19" s="50"/>
      <c r="HI19" s="50"/>
      <c r="HJ19" s="50"/>
      <c r="HK19" s="50"/>
      <c r="HL19" s="50"/>
      <c r="HM19" s="50"/>
      <c r="HN19" s="50"/>
      <c r="HO19" s="50"/>
      <c r="HP19" s="50"/>
      <c r="HQ19" s="50"/>
      <c r="HR19" s="50"/>
      <c r="HS19" s="50"/>
      <c r="HT19" s="50"/>
      <c r="HU19" s="50"/>
      <c r="HV19" s="50"/>
      <c r="HW19" s="50"/>
      <c r="HX19" s="50"/>
      <c r="HY19" s="50"/>
      <c r="HZ19" s="50"/>
      <c r="IA19" s="50"/>
      <c r="IB19" s="50"/>
      <c r="IC19" s="50"/>
      <c r="ID19" s="50"/>
      <c r="IE19" s="50"/>
      <c r="IF19" s="50"/>
      <c r="IG19" s="50"/>
      <c r="IH19" s="50"/>
      <c r="II19" s="50"/>
      <c r="IJ19" s="50"/>
      <c r="IK19" s="50"/>
      <c r="IL19" s="50"/>
      <c r="IM19" s="50"/>
      <c r="IN19" s="50"/>
      <c r="IO19" s="50"/>
      <c r="IP19" s="50"/>
      <c r="IQ19" s="50"/>
      <c r="IR19" s="50"/>
      <c r="IS19" s="50"/>
      <c r="IT19" s="50"/>
      <c r="IU19" s="50"/>
      <c r="IV19" s="50"/>
    </row>
    <row r="20" spans="1:256" ht="17.25" customHeight="1" thickBot="1" x14ac:dyDescent="0.25">
      <c r="A20" s="81">
        <v>42009</v>
      </c>
      <c r="B20" s="80" t="s">
        <v>35</v>
      </c>
      <c r="C20" s="50"/>
      <c r="D20" s="45">
        <f t="shared" si="0"/>
        <v>42009</v>
      </c>
      <c r="E20" s="89">
        <f t="shared" si="12"/>
        <v>42009</v>
      </c>
      <c r="F20" s="148" t="str">
        <f>IF(E20="","",INDEX(cycle,MOD(E20-INDEX(J_equip,1)+INDEX(J_equip,$A$15+1)-1,8)+1))</f>
        <v xml:space="preserve">  Repos2 </v>
      </c>
      <c r="G20" s="142"/>
      <c r="H20" s="143"/>
      <c r="I20" s="103"/>
      <c r="J20" s="57"/>
      <c r="K20" s="48"/>
      <c r="L20" s="10"/>
      <c r="M20" s="45">
        <f t="shared" si="1"/>
        <v>42040</v>
      </c>
      <c r="N20" s="46">
        <f t="shared" si="13"/>
        <v>42040</v>
      </c>
      <c r="O20" s="103"/>
      <c r="P20" s="122"/>
      <c r="Q20" s="123"/>
      <c r="R20" s="64"/>
      <c r="S20" s="57"/>
      <c r="T20" s="48"/>
      <c r="U20" s="10"/>
      <c r="V20" s="45">
        <f t="shared" si="2"/>
        <v>42068</v>
      </c>
      <c r="W20" s="46">
        <f t="shared" si="14"/>
        <v>42068</v>
      </c>
      <c r="X20" s="103"/>
      <c r="Y20" s="122"/>
      <c r="Z20" s="123"/>
      <c r="AA20" s="64"/>
      <c r="AB20" s="57"/>
      <c r="AC20" s="48"/>
      <c r="AD20" s="10"/>
      <c r="AE20" s="45">
        <f t="shared" si="3"/>
        <v>42099</v>
      </c>
      <c r="AF20" s="46">
        <f t="shared" si="15"/>
        <v>42099</v>
      </c>
      <c r="AG20" s="103"/>
      <c r="AH20" s="122"/>
      <c r="AI20" s="123"/>
      <c r="AJ20" s="64"/>
      <c r="AK20" s="57"/>
      <c r="AL20" s="48"/>
      <c r="AM20" s="10"/>
      <c r="AN20" s="45">
        <f t="shared" si="4"/>
        <v>42129</v>
      </c>
      <c r="AO20" s="46">
        <f t="shared" si="16"/>
        <v>42129</v>
      </c>
      <c r="AP20" s="103"/>
      <c r="AQ20" s="122"/>
      <c r="AR20" s="123"/>
      <c r="AS20" s="64"/>
      <c r="AT20" s="57"/>
      <c r="AU20" s="48"/>
      <c r="AV20" s="10"/>
      <c r="AW20" s="45">
        <f t="shared" si="5"/>
        <v>42160</v>
      </c>
      <c r="AX20" s="46">
        <f t="shared" si="17"/>
        <v>42160</v>
      </c>
      <c r="AY20" s="103"/>
      <c r="AZ20" s="122"/>
      <c r="BA20" s="123"/>
      <c r="BB20" s="64"/>
      <c r="BC20" s="57"/>
      <c r="BD20" s="48"/>
      <c r="BE20" s="10"/>
      <c r="BF20" s="45">
        <f t="shared" si="6"/>
        <v>42190</v>
      </c>
      <c r="BG20" s="46">
        <f t="shared" si="18"/>
        <v>42190</v>
      </c>
      <c r="BH20" s="103"/>
      <c r="BI20" s="122"/>
      <c r="BJ20" s="123"/>
      <c r="BK20" s="64"/>
      <c r="BL20" s="57"/>
      <c r="BM20" s="19"/>
      <c r="BN20" s="10"/>
      <c r="BO20" s="45">
        <f t="shared" si="7"/>
        <v>42221</v>
      </c>
      <c r="BP20" s="46">
        <f t="shared" si="19"/>
        <v>42221</v>
      </c>
      <c r="BQ20" s="103"/>
      <c r="BR20" s="122"/>
      <c r="BS20" s="123"/>
      <c r="BT20" s="64"/>
      <c r="BU20" s="57"/>
      <c r="BV20" s="19"/>
      <c r="BW20" s="10"/>
      <c r="BX20" s="45">
        <f t="shared" si="8"/>
        <v>42252</v>
      </c>
      <c r="BY20" s="46">
        <f t="shared" si="20"/>
        <v>42252</v>
      </c>
      <c r="BZ20" s="103"/>
      <c r="CA20" s="122"/>
      <c r="CB20" s="123"/>
      <c r="CC20" s="64"/>
      <c r="CD20" s="57"/>
      <c r="CE20" s="19"/>
      <c r="CF20" s="10"/>
      <c r="CG20" s="45">
        <f t="shared" si="9"/>
        <v>42282</v>
      </c>
      <c r="CH20" s="46">
        <f t="shared" si="21"/>
        <v>42282</v>
      </c>
      <c r="CI20" s="103"/>
      <c r="CJ20" s="122"/>
      <c r="CK20" s="123"/>
      <c r="CL20" s="64"/>
      <c r="CM20" s="57"/>
      <c r="CN20" s="19"/>
      <c r="CO20" s="10"/>
      <c r="CP20" s="45">
        <f t="shared" si="10"/>
        <v>42313</v>
      </c>
      <c r="CQ20" s="46">
        <f t="shared" si="22"/>
        <v>42313</v>
      </c>
      <c r="CR20" s="103"/>
      <c r="CS20" s="122"/>
      <c r="CT20" s="123"/>
      <c r="CU20" s="64"/>
      <c r="CV20" s="57"/>
      <c r="CW20" s="19"/>
      <c r="CX20" s="10"/>
      <c r="CY20" s="45">
        <f t="shared" si="11"/>
        <v>42343</v>
      </c>
      <c r="CZ20" s="46">
        <f t="shared" si="23"/>
        <v>42343</v>
      </c>
      <c r="DA20" s="103"/>
      <c r="DB20" s="122"/>
      <c r="DC20" s="123"/>
      <c r="DD20" s="64"/>
      <c r="DE20" s="57"/>
      <c r="DF20" s="1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50"/>
      <c r="DW20" s="50"/>
      <c r="DX20" s="50"/>
      <c r="DY20" s="50"/>
      <c r="DZ20" s="50"/>
      <c r="EA20" s="50"/>
      <c r="EB20" s="50"/>
      <c r="EC20" s="50"/>
      <c r="ED20" s="50"/>
      <c r="EE20" s="50"/>
      <c r="EF20" s="50"/>
      <c r="EG20" s="50"/>
      <c r="EH20" s="50"/>
      <c r="EI20" s="50"/>
      <c r="EJ20" s="50"/>
      <c r="EK20" s="50"/>
      <c r="EL20" s="50"/>
      <c r="EM20" s="50"/>
      <c r="EN20" s="50"/>
      <c r="EO20" s="50"/>
      <c r="EP20" s="50"/>
      <c r="EQ20" s="50"/>
      <c r="ER20" s="50"/>
      <c r="ES20" s="50"/>
      <c r="ET20" s="50"/>
      <c r="EU20" s="50"/>
      <c r="EV20" s="50"/>
      <c r="EW20" s="50"/>
      <c r="EX20" s="50"/>
      <c r="EY20" s="50"/>
      <c r="EZ20" s="50"/>
      <c r="FA20" s="50"/>
      <c r="FB20" s="50"/>
      <c r="FC20" s="50"/>
      <c r="FD20" s="50"/>
      <c r="FE20" s="50"/>
      <c r="FF20" s="50"/>
      <c r="FG20" s="50"/>
      <c r="FH20" s="50"/>
      <c r="FI20" s="50"/>
      <c r="FJ20" s="50"/>
      <c r="FK20" s="50"/>
      <c r="FL20" s="50"/>
      <c r="FM20" s="50"/>
      <c r="FN20" s="50"/>
      <c r="FO20" s="50"/>
      <c r="FP20" s="50"/>
      <c r="FQ20" s="50"/>
      <c r="FR20" s="50"/>
      <c r="FS20" s="50"/>
      <c r="FT20" s="50"/>
      <c r="FU20" s="50"/>
      <c r="FV20" s="50"/>
      <c r="FW20" s="50"/>
      <c r="FX20" s="50"/>
      <c r="FY20" s="50"/>
      <c r="FZ20" s="50"/>
      <c r="GA20" s="50"/>
      <c r="GB20" s="50"/>
      <c r="GJ20" s="50"/>
      <c r="GK20" s="50"/>
      <c r="GL20" s="50"/>
      <c r="GM20" s="50"/>
      <c r="GN20" s="50"/>
      <c r="GO20" s="50"/>
      <c r="GP20" s="50"/>
      <c r="GQ20" s="50"/>
      <c r="GR20" s="50"/>
      <c r="GS20" s="50"/>
      <c r="GT20" s="50"/>
      <c r="GU20" s="50"/>
      <c r="GV20" s="50"/>
      <c r="GW20" s="50"/>
      <c r="GX20" s="50"/>
      <c r="GY20" s="50"/>
      <c r="GZ20" s="50"/>
      <c r="HA20" s="50"/>
      <c r="HB20" s="50"/>
      <c r="HC20" s="50"/>
      <c r="HD20" s="50"/>
      <c r="HE20" s="50"/>
      <c r="HF20" s="50"/>
      <c r="HG20" s="50"/>
      <c r="HH20" s="50"/>
      <c r="HI20" s="50"/>
      <c r="HJ20" s="50"/>
      <c r="HK20" s="50"/>
      <c r="HL20" s="50"/>
      <c r="HM20" s="50"/>
      <c r="HN20" s="50"/>
      <c r="HO20" s="50"/>
      <c r="HP20" s="50"/>
      <c r="HQ20" s="50"/>
      <c r="HR20" s="50"/>
      <c r="HS20" s="50"/>
      <c r="HT20" s="50"/>
      <c r="HU20" s="50"/>
      <c r="HV20" s="50"/>
      <c r="HW20" s="50"/>
      <c r="HX20" s="50"/>
      <c r="HY20" s="50"/>
      <c r="HZ20" s="50"/>
      <c r="IA20" s="50"/>
      <c r="IB20" s="50"/>
      <c r="IC20" s="50"/>
      <c r="ID20" s="50"/>
      <c r="IE20" s="50"/>
      <c r="IF20" s="50"/>
      <c r="IG20" s="50"/>
      <c r="IH20" s="50"/>
      <c r="II20" s="50"/>
      <c r="IJ20" s="50"/>
      <c r="IK20" s="50"/>
      <c r="IL20" s="50"/>
      <c r="IM20" s="50"/>
      <c r="IN20" s="50"/>
      <c r="IO20" s="50"/>
      <c r="IP20" s="50"/>
      <c r="IQ20" s="50"/>
      <c r="IR20" s="50"/>
      <c r="IS20" s="50"/>
      <c r="IT20" s="50"/>
      <c r="IU20" s="50"/>
      <c r="IV20" s="50"/>
    </row>
    <row r="21" spans="1:256" ht="17.25" customHeight="1" x14ac:dyDescent="0.2">
      <c r="A21" s="81">
        <v>42010</v>
      </c>
      <c r="B21" s="78" t="s">
        <v>27</v>
      </c>
      <c r="C21" s="50"/>
      <c r="D21" s="45">
        <f t="shared" si="0"/>
        <v>42010</v>
      </c>
      <c r="E21" s="89">
        <f t="shared" si="12"/>
        <v>42010</v>
      </c>
      <c r="F21" s="148" t="str">
        <f>IF(E21="","",INDEX(cycle,MOD(E21-INDEX(J_equip,1)+INDEX(J_equip,$A$15+1)-1,8)+1))</f>
        <v xml:space="preserve">  Jour</v>
      </c>
      <c r="G21" s="142"/>
      <c r="H21" s="143"/>
      <c r="I21" s="103"/>
      <c r="J21" s="52"/>
      <c r="K21" s="53"/>
      <c r="L21" s="10"/>
      <c r="M21" s="45">
        <f t="shared" si="1"/>
        <v>42041</v>
      </c>
      <c r="N21" s="46">
        <f t="shared" si="13"/>
        <v>42041</v>
      </c>
      <c r="O21" s="103"/>
      <c r="P21" s="122"/>
      <c r="Q21" s="123"/>
      <c r="R21" s="90"/>
      <c r="S21" s="52"/>
      <c r="T21" s="53"/>
      <c r="U21" s="10"/>
      <c r="V21" s="45">
        <f t="shared" si="2"/>
        <v>42069</v>
      </c>
      <c r="W21" s="46">
        <f t="shared" si="14"/>
        <v>42069</v>
      </c>
      <c r="X21" s="103"/>
      <c r="Y21" s="122"/>
      <c r="Z21" s="123"/>
      <c r="AA21" s="90"/>
      <c r="AB21" s="52"/>
      <c r="AC21" s="53"/>
      <c r="AD21" s="10"/>
      <c r="AE21" s="45">
        <f t="shared" si="3"/>
        <v>42100</v>
      </c>
      <c r="AF21" s="46">
        <f t="shared" si="15"/>
        <v>42100</v>
      </c>
      <c r="AG21" s="103"/>
      <c r="AH21" s="122"/>
      <c r="AI21" s="123"/>
      <c r="AJ21" s="90"/>
      <c r="AK21" s="52"/>
      <c r="AL21" s="53"/>
      <c r="AM21" s="10"/>
      <c r="AN21" s="45">
        <f t="shared" si="4"/>
        <v>42130</v>
      </c>
      <c r="AO21" s="46">
        <f t="shared" si="16"/>
        <v>42130</v>
      </c>
      <c r="AP21" s="103"/>
      <c r="AQ21" s="122"/>
      <c r="AR21" s="123"/>
      <c r="AS21" s="90"/>
      <c r="AT21" s="52"/>
      <c r="AU21" s="53"/>
      <c r="AV21" s="10"/>
      <c r="AW21" s="45">
        <f t="shared" si="5"/>
        <v>42161</v>
      </c>
      <c r="AX21" s="46">
        <f t="shared" si="17"/>
        <v>42161</v>
      </c>
      <c r="AY21" s="103"/>
      <c r="AZ21" s="122"/>
      <c r="BA21" s="123"/>
      <c r="BB21" s="90"/>
      <c r="BC21" s="52"/>
      <c r="BD21" s="53"/>
      <c r="BE21" s="10"/>
      <c r="BF21" s="45">
        <f t="shared" si="6"/>
        <v>42191</v>
      </c>
      <c r="BG21" s="46">
        <f t="shared" si="18"/>
        <v>42191</v>
      </c>
      <c r="BH21" s="103"/>
      <c r="BI21" s="122"/>
      <c r="BJ21" s="123"/>
      <c r="BK21" s="90"/>
      <c r="BL21" s="52"/>
      <c r="BM21" s="19"/>
      <c r="BN21" s="10"/>
      <c r="BO21" s="45">
        <f t="shared" si="7"/>
        <v>42222</v>
      </c>
      <c r="BP21" s="46">
        <f t="shared" si="19"/>
        <v>42222</v>
      </c>
      <c r="BQ21" s="103"/>
      <c r="BR21" s="122"/>
      <c r="BS21" s="123"/>
      <c r="BT21" s="90"/>
      <c r="BU21" s="52"/>
      <c r="BV21" s="19"/>
      <c r="BW21" s="10"/>
      <c r="BX21" s="45">
        <f t="shared" si="8"/>
        <v>42253</v>
      </c>
      <c r="BY21" s="46">
        <f t="shared" si="20"/>
        <v>42253</v>
      </c>
      <c r="BZ21" s="103"/>
      <c r="CA21" s="122"/>
      <c r="CB21" s="123"/>
      <c r="CC21" s="90"/>
      <c r="CD21" s="52"/>
      <c r="CE21" s="19"/>
      <c r="CF21" s="10"/>
      <c r="CG21" s="45">
        <f t="shared" si="9"/>
        <v>42283</v>
      </c>
      <c r="CH21" s="46">
        <f t="shared" si="21"/>
        <v>42283</v>
      </c>
      <c r="CI21" s="103"/>
      <c r="CJ21" s="122"/>
      <c r="CK21" s="123"/>
      <c r="CL21" s="90"/>
      <c r="CM21" s="52"/>
      <c r="CN21" s="19"/>
      <c r="CO21" s="10"/>
      <c r="CP21" s="45">
        <f t="shared" si="10"/>
        <v>42314</v>
      </c>
      <c r="CQ21" s="46">
        <f t="shared" si="22"/>
        <v>42314</v>
      </c>
      <c r="CR21" s="103"/>
      <c r="CS21" s="122"/>
      <c r="CT21" s="123"/>
      <c r="CU21" s="90"/>
      <c r="CV21" s="52"/>
      <c r="CW21" s="19"/>
      <c r="CX21" s="10"/>
      <c r="CY21" s="45">
        <f t="shared" si="11"/>
        <v>42344</v>
      </c>
      <c r="CZ21" s="46">
        <f t="shared" si="23"/>
        <v>42344</v>
      </c>
      <c r="DA21" s="103"/>
      <c r="DB21" s="122"/>
      <c r="DC21" s="123"/>
      <c r="DD21" s="90"/>
      <c r="DE21" s="52"/>
      <c r="DF21" s="1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50"/>
      <c r="DW21" s="50"/>
      <c r="DX21" s="50"/>
      <c r="DY21" s="50"/>
      <c r="DZ21" s="50"/>
      <c r="EA21" s="50"/>
      <c r="EB21" s="50"/>
      <c r="EC21" s="50"/>
      <c r="ED21" s="50"/>
      <c r="EE21" s="50"/>
      <c r="EF21" s="50"/>
      <c r="EG21" s="50"/>
      <c r="EH21" s="50"/>
      <c r="EI21" s="50"/>
      <c r="EJ21" s="50"/>
      <c r="EK21" s="50"/>
      <c r="EL21" s="50"/>
      <c r="EM21" s="50"/>
      <c r="EN21" s="50"/>
      <c r="EO21" s="50"/>
      <c r="EP21" s="50"/>
      <c r="EQ21" s="50"/>
      <c r="ER21" s="50"/>
      <c r="ES21" s="50"/>
      <c r="ET21" s="50"/>
      <c r="EU21" s="50"/>
      <c r="EV21" s="50"/>
      <c r="EW21" s="50"/>
      <c r="EX21" s="50"/>
      <c r="EY21" s="50"/>
      <c r="EZ21" s="50"/>
      <c r="FA21" s="50"/>
      <c r="FB21" s="50"/>
      <c r="FC21" s="50"/>
      <c r="FD21" s="50"/>
      <c r="FE21" s="50"/>
      <c r="FF21" s="50"/>
      <c r="FG21" s="50"/>
      <c r="FH21" s="50"/>
      <c r="FI21" s="50"/>
      <c r="FJ21" s="50"/>
      <c r="FK21" s="50"/>
      <c r="FL21" s="50"/>
      <c r="FM21" s="50"/>
      <c r="FN21" s="50"/>
      <c r="FO21" s="50"/>
      <c r="FP21" s="50"/>
      <c r="FQ21" s="50"/>
      <c r="FR21" s="50"/>
      <c r="FS21" s="50"/>
      <c r="FT21" s="50"/>
      <c r="FU21" s="50"/>
      <c r="FV21" s="50"/>
      <c r="FW21" s="50"/>
      <c r="FX21" s="50"/>
      <c r="FY21" s="50"/>
      <c r="FZ21" s="50"/>
      <c r="GA21" s="50"/>
      <c r="GB21" s="50"/>
      <c r="GJ21" s="50"/>
      <c r="GK21" s="50"/>
      <c r="GL21" s="50"/>
      <c r="GM21" s="50"/>
      <c r="GN21" s="50"/>
      <c r="GO21" s="50"/>
      <c r="GP21" s="50"/>
      <c r="GQ21" s="50"/>
      <c r="GR21" s="50"/>
      <c r="GS21" s="50"/>
      <c r="GT21" s="50"/>
      <c r="GU21" s="50"/>
      <c r="GV21" s="50"/>
      <c r="GW21" s="50"/>
      <c r="GX21" s="50"/>
      <c r="GY21" s="50"/>
      <c r="GZ21" s="50"/>
      <c r="HA21" s="50"/>
      <c r="HB21" s="50"/>
      <c r="HC21" s="50"/>
      <c r="HD21" s="50"/>
      <c r="HE21" s="50"/>
      <c r="HF21" s="50"/>
      <c r="HG21" s="50"/>
      <c r="HH21" s="50"/>
      <c r="HI21" s="50"/>
      <c r="HJ21" s="50"/>
      <c r="HK21" s="50"/>
      <c r="HL21" s="50"/>
      <c r="HM21" s="50"/>
      <c r="HN21" s="50"/>
      <c r="HO21" s="50"/>
      <c r="HP21" s="50"/>
      <c r="HQ21" s="50"/>
      <c r="HR21" s="50"/>
      <c r="HS21" s="50"/>
      <c r="HT21" s="50"/>
      <c r="HU21" s="50"/>
      <c r="HV21" s="50"/>
      <c r="HW21" s="50"/>
      <c r="HX21" s="50"/>
      <c r="HY21" s="50"/>
      <c r="HZ21" s="50"/>
      <c r="IA21" s="50"/>
      <c r="IB21" s="50"/>
      <c r="IC21" s="50"/>
      <c r="ID21" s="50"/>
      <c r="IE21" s="50"/>
      <c r="IF21" s="50"/>
      <c r="IG21" s="50"/>
      <c r="IH21" s="50"/>
      <c r="II21" s="50"/>
      <c r="IJ21" s="50"/>
      <c r="IK21" s="50"/>
      <c r="IL21" s="50"/>
      <c r="IM21" s="50"/>
      <c r="IN21" s="50"/>
      <c r="IO21" s="50"/>
      <c r="IP21" s="50"/>
      <c r="IQ21" s="50"/>
      <c r="IR21" s="50"/>
      <c r="IS21" s="50"/>
      <c r="IT21" s="50"/>
      <c r="IU21" s="50"/>
      <c r="IV21" s="50"/>
    </row>
    <row r="22" spans="1:256" ht="17.25" customHeight="1" x14ac:dyDescent="0.2">
      <c r="A22" s="81">
        <v>42011</v>
      </c>
      <c r="B22" s="78" t="s">
        <v>27</v>
      </c>
      <c r="C22" s="50"/>
      <c r="D22" s="45">
        <f t="shared" si="0"/>
        <v>42011</v>
      </c>
      <c r="E22" s="89">
        <f t="shared" si="12"/>
        <v>42011</v>
      </c>
      <c r="F22" s="148" t="str">
        <f>IF(E22="","",INDEX(cycle,MOD(E22-INDEX(J_equip,1)+INDEX(J_equip,$A$15+1)-1,8)+1))</f>
        <v xml:space="preserve">  Jour</v>
      </c>
      <c r="G22" s="142"/>
      <c r="H22" s="143"/>
      <c r="I22" s="103"/>
      <c r="J22" s="52"/>
      <c r="K22" s="48"/>
      <c r="L22" s="10"/>
      <c r="M22" s="45">
        <f t="shared" si="1"/>
        <v>42042</v>
      </c>
      <c r="N22" s="46">
        <f t="shared" si="13"/>
        <v>42042</v>
      </c>
      <c r="O22" s="103"/>
      <c r="P22" s="122"/>
      <c r="Q22" s="123"/>
      <c r="R22" s="91"/>
      <c r="S22" s="52"/>
      <c r="T22" s="48"/>
      <c r="U22" s="10"/>
      <c r="V22" s="45">
        <f t="shared" si="2"/>
        <v>42070</v>
      </c>
      <c r="W22" s="46">
        <f t="shared" si="14"/>
        <v>42070</v>
      </c>
      <c r="X22" s="103"/>
      <c r="Y22" s="122"/>
      <c r="Z22" s="123"/>
      <c r="AA22" s="91"/>
      <c r="AB22" s="52"/>
      <c r="AC22" s="48"/>
      <c r="AD22" s="10"/>
      <c r="AE22" s="45">
        <f t="shared" si="3"/>
        <v>42101</v>
      </c>
      <c r="AF22" s="46">
        <f t="shared" si="15"/>
        <v>42101</v>
      </c>
      <c r="AG22" s="103"/>
      <c r="AH22" s="122"/>
      <c r="AI22" s="123"/>
      <c r="AJ22" s="91"/>
      <c r="AK22" s="52"/>
      <c r="AL22" s="48"/>
      <c r="AM22" s="10"/>
      <c r="AN22" s="45">
        <f t="shared" si="4"/>
        <v>42131</v>
      </c>
      <c r="AO22" s="46">
        <f t="shared" si="16"/>
        <v>42131</v>
      </c>
      <c r="AP22" s="103"/>
      <c r="AQ22" s="122"/>
      <c r="AR22" s="123"/>
      <c r="AS22" s="91"/>
      <c r="AT22" s="52"/>
      <c r="AU22" s="48"/>
      <c r="AV22" s="10"/>
      <c r="AW22" s="45">
        <f t="shared" si="5"/>
        <v>42162</v>
      </c>
      <c r="AX22" s="46">
        <f t="shared" si="17"/>
        <v>42162</v>
      </c>
      <c r="AY22" s="103"/>
      <c r="AZ22" s="122"/>
      <c r="BA22" s="123"/>
      <c r="BB22" s="91"/>
      <c r="BC22" s="52"/>
      <c r="BD22" s="48"/>
      <c r="BE22" s="10"/>
      <c r="BF22" s="45">
        <f t="shared" si="6"/>
        <v>42192</v>
      </c>
      <c r="BG22" s="46">
        <f t="shared" si="18"/>
        <v>42192</v>
      </c>
      <c r="BH22" s="103"/>
      <c r="BI22" s="122"/>
      <c r="BJ22" s="123"/>
      <c r="BK22" s="91"/>
      <c r="BL22" s="52"/>
      <c r="BM22" s="19"/>
      <c r="BN22" s="10"/>
      <c r="BO22" s="45">
        <f t="shared" si="7"/>
        <v>42223</v>
      </c>
      <c r="BP22" s="46">
        <f t="shared" si="19"/>
        <v>42223</v>
      </c>
      <c r="BQ22" s="103"/>
      <c r="BR22" s="122"/>
      <c r="BS22" s="123"/>
      <c r="BT22" s="91"/>
      <c r="BU22" s="52"/>
      <c r="BV22" s="19"/>
      <c r="BW22" s="10"/>
      <c r="BX22" s="45">
        <f t="shared" si="8"/>
        <v>42254</v>
      </c>
      <c r="BY22" s="46">
        <f t="shared" si="20"/>
        <v>42254</v>
      </c>
      <c r="BZ22" s="103"/>
      <c r="CA22" s="122"/>
      <c r="CB22" s="123"/>
      <c r="CC22" s="91"/>
      <c r="CD22" s="52"/>
      <c r="CE22" s="19"/>
      <c r="CF22" s="10"/>
      <c r="CG22" s="45">
        <f t="shared" si="9"/>
        <v>42284</v>
      </c>
      <c r="CH22" s="46">
        <f t="shared" si="21"/>
        <v>42284</v>
      </c>
      <c r="CI22" s="103"/>
      <c r="CJ22" s="122"/>
      <c r="CK22" s="123"/>
      <c r="CL22" s="91"/>
      <c r="CM22" s="52"/>
      <c r="CN22" s="19"/>
      <c r="CO22" s="10"/>
      <c r="CP22" s="45">
        <f t="shared" si="10"/>
        <v>42315</v>
      </c>
      <c r="CQ22" s="46">
        <f t="shared" si="22"/>
        <v>42315</v>
      </c>
      <c r="CR22" s="103"/>
      <c r="CS22" s="122"/>
      <c r="CT22" s="123"/>
      <c r="CU22" s="91"/>
      <c r="CV22" s="52"/>
      <c r="CW22" s="19"/>
      <c r="CX22" s="10"/>
      <c r="CY22" s="45">
        <f t="shared" si="11"/>
        <v>42345</v>
      </c>
      <c r="CZ22" s="46">
        <f t="shared" si="23"/>
        <v>42345</v>
      </c>
      <c r="DA22" s="103"/>
      <c r="DB22" s="122"/>
      <c r="DC22" s="123"/>
      <c r="DD22" s="91"/>
      <c r="DE22" s="52"/>
      <c r="DF22" s="1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50"/>
      <c r="DW22" s="50"/>
      <c r="DX22" s="50"/>
      <c r="DY22" s="50"/>
      <c r="DZ22" s="50"/>
      <c r="EA22" s="50"/>
      <c r="EB22" s="50"/>
      <c r="EC22" s="50"/>
      <c r="ED22" s="50"/>
      <c r="EE22" s="50"/>
      <c r="EF22" s="50"/>
      <c r="EG22" s="50"/>
      <c r="EH22" s="50"/>
      <c r="EI22" s="50"/>
      <c r="EJ22" s="50"/>
      <c r="EK22" s="50"/>
      <c r="EL22" s="50"/>
      <c r="EM22" s="50"/>
      <c r="EN22" s="50"/>
      <c r="EO22" s="50"/>
      <c r="EP22" s="50"/>
      <c r="EQ22" s="50"/>
      <c r="ER22" s="50"/>
      <c r="ES22" s="50"/>
      <c r="ET22" s="50"/>
      <c r="EU22" s="50"/>
      <c r="EV22" s="50"/>
      <c r="EW22" s="50"/>
      <c r="EX22" s="50"/>
      <c r="EY22" s="50"/>
      <c r="EZ22" s="50"/>
      <c r="FA22" s="50"/>
      <c r="FB22" s="50"/>
      <c r="FC22" s="50"/>
      <c r="FD22" s="50"/>
      <c r="FE22" s="50"/>
      <c r="FF22" s="50"/>
      <c r="FG22" s="50"/>
      <c r="FH22" s="50"/>
      <c r="FI22" s="50"/>
      <c r="FJ22" s="50"/>
      <c r="FK22" s="50"/>
      <c r="FL22" s="50"/>
      <c r="FM22" s="50"/>
      <c r="FN22" s="50"/>
      <c r="FO22" s="50"/>
      <c r="FP22" s="50"/>
      <c r="FQ22" s="50"/>
      <c r="FR22" s="50"/>
      <c r="FS22" s="50"/>
      <c r="FT22" s="50"/>
      <c r="FU22" s="50"/>
      <c r="FV22" s="50"/>
      <c r="FW22" s="50"/>
      <c r="FX22" s="50"/>
      <c r="FY22" s="50"/>
      <c r="FZ22" s="50"/>
      <c r="GA22" s="50"/>
      <c r="GB22" s="50"/>
      <c r="GJ22" s="50"/>
      <c r="GK22" s="50"/>
      <c r="GL22" s="50"/>
      <c r="GM22" s="50"/>
      <c r="GN22" s="50"/>
      <c r="GO22" s="50"/>
      <c r="GP22" s="50"/>
      <c r="GQ22" s="50"/>
      <c r="GR22" s="50"/>
      <c r="GS22" s="50"/>
      <c r="GT22" s="50"/>
      <c r="GU22" s="50"/>
      <c r="GV22" s="50"/>
      <c r="GW22" s="50"/>
      <c r="GX22" s="50"/>
      <c r="GY22" s="50"/>
      <c r="GZ22" s="50"/>
      <c r="HA22" s="50"/>
      <c r="HB22" s="50"/>
      <c r="HC22" s="50"/>
      <c r="HD22" s="50"/>
      <c r="HE22" s="50"/>
      <c r="HF22" s="50"/>
      <c r="HG22" s="50"/>
      <c r="HH22" s="50"/>
      <c r="HI22" s="50"/>
      <c r="HJ22" s="50"/>
      <c r="HK22" s="50"/>
      <c r="HL22" s="50"/>
      <c r="HM22" s="50"/>
      <c r="HN22" s="50"/>
      <c r="HO22" s="50"/>
      <c r="HP22" s="50"/>
      <c r="HQ22" s="50"/>
      <c r="HR22" s="50"/>
      <c r="HS22" s="50"/>
      <c r="HT22" s="50"/>
      <c r="HU22" s="50"/>
      <c r="HV22" s="50"/>
      <c r="HW22" s="50"/>
      <c r="HX22" s="50"/>
      <c r="HY22" s="50"/>
      <c r="HZ22" s="50"/>
      <c r="IA22" s="50"/>
      <c r="IB22" s="50"/>
      <c r="IC22" s="50"/>
      <c r="ID22" s="50"/>
      <c r="IE22" s="50"/>
      <c r="IF22" s="50"/>
      <c r="IG22" s="50"/>
      <c r="IH22" s="50"/>
      <c r="II22" s="50"/>
      <c r="IJ22" s="50"/>
      <c r="IK22" s="50"/>
      <c r="IL22" s="50"/>
      <c r="IM22" s="50"/>
      <c r="IN22" s="50"/>
      <c r="IO22" s="50"/>
      <c r="IP22" s="50"/>
      <c r="IQ22" s="50"/>
      <c r="IR22" s="50"/>
      <c r="IS22" s="50"/>
      <c r="IT22" s="50"/>
      <c r="IU22" s="50"/>
      <c r="IV22" s="50"/>
    </row>
    <row r="23" spans="1:256" ht="17.25" customHeight="1" x14ac:dyDescent="0.2">
      <c r="A23" s="81">
        <v>42012</v>
      </c>
      <c r="B23" s="79" t="s">
        <v>28</v>
      </c>
      <c r="C23" s="50"/>
      <c r="D23" s="45">
        <f t="shared" si="0"/>
        <v>42012</v>
      </c>
      <c r="E23" s="89">
        <f t="shared" si="12"/>
        <v>42012</v>
      </c>
      <c r="F23" s="148" t="str">
        <f>IF(E23="","",INDEX(cycle,MOD(E23-INDEX(J_equip,1)+INDEX(J_equip,$A$15+1)-1,8)+1))</f>
        <v xml:space="preserve">  Nuit </v>
      </c>
      <c r="G23" s="142"/>
      <c r="H23" s="143"/>
      <c r="I23" s="103"/>
      <c r="J23" s="54"/>
      <c r="K23" s="48"/>
      <c r="L23" s="10"/>
      <c r="M23" s="45">
        <f t="shared" si="1"/>
        <v>42043</v>
      </c>
      <c r="N23" s="46">
        <f t="shared" si="13"/>
        <v>42043</v>
      </c>
      <c r="O23" s="103"/>
      <c r="P23" s="122"/>
      <c r="Q23" s="123"/>
      <c r="R23" s="91"/>
      <c r="S23" s="54"/>
      <c r="T23" s="48"/>
      <c r="U23" s="10"/>
      <c r="V23" s="45">
        <f t="shared" si="2"/>
        <v>42071</v>
      </c>
      <c r="W23" s="46">
        <f t="shared" si="14"/>
        <v>42071</v>
      </c>
      <c r="X23" s="103"/>
      <c r="Y23" s="122"/>
      <c r="Z23" s="123"/>
      <c r="AA23" s="91"/>
      <c r="AB23" s="54"/>
      <c r="AC23" s="48"/>
      <c r="AD23" s="10"/>
      <c r="AE23" s="45">
        <f t="shared" si="3"/>
        <v>42102</v>
      </c>
      <c r="AF23" s="46">
        <f t="shared" si="15"/>
        <v>42102</v>
      </c>
      <c r="AG23" s="103"/>
      <c r="AH23" s="122"/>
      <c r="AI23" s="123"/>
      <c r="AJ23" s="91"/>
      <c r="AK23" s="54"/>
      <c r="AL23" s="48"/>
      <c r="AM23" s="10"/>
      <c r="AN23" s="45">
        <f t="shared" si="4"/>
        <v>42132</v>
      </c>
      <c r="AO23" s="46">
        <f t="shared" si="16"/>
        <v>42132</v>
      </c>
      <c r="AP23" s="103"/>
      <c r="AQ23" s="122"/>
      <c r="AR23" s="123"/>
      <c r="AS23" s="91"/>
      <c r="AT23" s="54"/>
      <c r="AU23" s="48"/>
      <c r="AV23" s="10"/>
      <c r="AW23" s="45">
        <f t="shared" si="5"/>
        <v>42163</v>
      </c>
      <c r="AX23" s="46">
        <f t="shared" si="17"/>
        <v>42163</v>
      </c>
      <c r="AY23" s="103"/>
      <c r="AZ23" s="122"/>
      <c r="BA23" s="123"/>
      <c r="BB23" s="91"/>
      <c r="BC23" s="54"/>
      <c r="BD23" s="48"/>
      <c r="BE23" s="10"/>
      <c r="BF23" s="45">
        <f t="shared" si="6"/>
        <v>42193</v>
      </c>
      <c r="BG23" s="46">
        <f t="shared" si="18"/>
        <v>42193</v>
      </c>
      <c r="BH23" s="103"/>
      <c r="BI23" s="122"/>
      <c r="BJ23" s="123"/>
      <c r="BK23" s="91"/>
      <c r="BL23" s="54"/>
      <c r="BM23" s="19"/>
      <c r="BN23" s="10"/>
      <c r="BO23" s="45">
        <f t="shared" si="7"/>
        <v>42224</v>
      </c>
      <c r="BP23" s="46">
        <f t="shared" si="19"/>
        <v>42224</v>
      </c>
      <c r="BQ23" s="103"/>
      <c r="BR23" s="122"/>
      <c r="BS23" s="123"/>
      <c r="BT23" s="91"/>
      <c r="BU23" s="54"/>
      <c r="BV23" s="19"/>
      <c r="BW23" s="10"/>
      <c r="BX23" s="45">
        <f t="shared" si="8"/>
        <v>42255</v>
      </c>
      <c r="BY23" s="46">
        <f t="shared" si="20"/>
        <v>42255</v>
      </c>
      <c r="BZ23" s="103"/>
      <c r="CA23" s="122"/>
      <c r="CB23" s="123"/>
      <c r="CC23" s="91"/>
      <c r="CD23" s="54"/>
      <c r="CE23" s="19"/>
      <c r="CF23" s="10"/>
      <c r="CG23" s="45">
        <f t="shared" si="9"/>
        <v>42285</v>
      </c>
      <c r="CH23" s="46">
        <f t="shared" si="21"/>
        <v>42285</v>
      </c>
      <c r="CI23" s="103"/>
      <c r="CJ23" s="122"/>
      <c r="CK23" s="123"/>
      <c r="CL23" s="91"/>
      <c r="CM23" s="54"/>
      <c r="CN23" s="19"/>
      <c r="CO23" s="10"/>
      <c r="CP23" s="45">
        <f t="shared" si="10"/>
        <v>42316</v>
      </c>
      <c r="CQ23" s="46">
        <f t="shared" si="22"/>
        <v>42316</v>
      </c>
      <c r="CR23" s="103"/>
      <c r="CS23" s="122"/>
      <c r="CT23" s="123"/>
      <c r="CU23" s="91"/>
      <c r="CV23" s="54"/>
      <c r="CW23" s="19"/>
      <c r="CX23" s="10"/>
      <c r="CY23" s="45">
        <f t="shared" si="11"/>
        <v>42346</v>
      </c>
      <c r="CZ23" s="46">
        <f t="shared" si="23"/>
        <v>42346</v>
      </c>
      <c r="DA23" s="103"/>
      <c r="DB23" s="122"/>
      <c r="DC23" s="123"/>
      <c r="DD23" s="91"/>
      <c r="DE23" s="54"/>
      <c r="DF23" s="1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50"/>
      <c r="DW23" s="50"/>
      <c r="DX23" s="50"/>
      <c r="DY23" s="50"/>
      <c r="DZ23" s="50"/>
      <c r="EA23" s="50"/>
      <c r="EB23" s="50"/>
      <c r="EC23" s="50"/>
      <c r="ED23" s="50"/>
      <c r="EE23" s="50"/>
      <c r="EF23" s="50"/>
      <c r="EG23" s="50"/>
      <c r="EH23" s="50"/>
      <c r="EI23" s="50"/>
      <c r="EJ23" s="50"/>
      <c r="EK23" s="50"/>
      <c r="EL23" s="50"/>
      <c r="EM23" s="50"/>
      <c r="EN23" s="50"/>
      <c r="EO23" s="50"/>
      <c r="EP23" s="50"/>
      <c r="EQ23" s="50"/>
      <c r="ER23" s="50"/>
      <c r="ES23" s="50"/>
      <c r="ET23" s="50"/>
      <c r="EU23" s="50"/>
      <c r="EV23" s="50"/>
      <c r="EW23" s="50"/>
      <c r="EX23" s="50"/>
      <c r="EY23" s="50"/>
      <c r="EZ23" s="50"/>
      <c r="FA23" s="50"/>
      <c r="FB23" s="50"/>
      <c r="FC23" s="50"/>
      <c r="FD23" s="50"/>
      <c r="FE23" s="50"/>
      <c r="FF23" s="50"/>
      <c r="FG23" s="50"/>
      <c r="FH23" s="50"/>
      <c r="FI23" s="50"/>
      <c r="FJ23" s="50"/>
      <c r="FK23" s="50"/>
      <c r="FL23" s="50"/>
      <c r="FM23" s="50"/>
      <c r="FN23" s="50"/>
      <c r="FO23" s="50"/>
      <c r="FP23" s="50"/>
      <c r="FQ23" s="50"/>
      <c r="FR23" s="50"/>
      <c r="FS23" s="50"/>
      <c r="FT23" s="50"/>
      <c r="FU23" s="50"/>
      <c r="FV23" s="50"/>
      <c r="FW23" s="50"/>
      <c r="FX23" s="50"/>
      <c r="FY23" s="50"/>
      <c r="FZ23" s="50"/>
      <c r="GA23" s="50"/>
      <c r="GB23" s="50"/>
      <c r="GJ23" s="50"/>
      <c r="GK23" s="50"/>
      <c r="GL23" s="50"/>
      <c r="GM23" s="50"/>
      <c r="GN23" s="50"/>
      <c r="GO23" s="50"/>
      <c r="GP23" s="50"/>
      <c r="GQ23" s="50"/>
      <c r="GR23" s="50"/>
      <c r="GS23" s="50"/>
      <c r="GT23" s="50"/>
      <c r="GU23" s="50"/>
      <c r="GV23" s="50"/>
      <c r="GW23" s="50"/>
      <c r="GX23" s="50"/>
      <c r="GY23" s="50"/>
      <c r="GZ23" s="50"/>
      <c r="HA23" s="50"/>
      <c r="HB23" s="50"/>
      <c r="HC23" s="50"/>
      <c r="HD23" s="50"/>
      <c r="HE23" s="50"/>
      <c r="HF23" s="50"/>
      <c r="HG23" s="50"/>
      <c r="HH23" s="50"/>
      <c r="HI23" s="50"/>
      <c r="HJ23" s="50"/>
      <c r="HK23" s="50"/>
      <c r="HL23" s="50"/>
      <c r="HM23" s="50"/>
      <c r="HN23" s="50"/>
      <c r="HO23" s="50"/>
      <c r="HP23" s="50"/>
      <c r="HQ23" s="50"/>
      <c r="HR23" s="50"/>
      <c r="HS23" s="50"/>
      <c r="HT23" s="50"/>
      <c r="HU23" s="50"/>
      <c r="HV23" s="50"/>
      <c r="HW23" s="50"/>
      <c r="HX23" s="50"/>
      <c r="HY23" s="50"/>
      <c r="HZ23" s="50"/>
      <c r="IA23" s="50"/>
      <c r="IB23" s="50"/>
      <c r="IC23" s="50"/>
      <c r="ID23" s="50"/>
      <c r="IE23" s="50"/>
      <c r="IF23" s="50"/>
      <c r="IG23" s="50"/>
      <c r="IH23" s="50"/>
      <c r="II23" s="50"/>
      <c r="IJ23" s="50"/>
      <c r="IK23" s="50"/>
      <c r="IL23" s="50"/>
      <c r="IM23" s="50"/>
      <c r="IN23" s="50"/>
      <c r="IO23" s="50"/>
      <c r="IP23" s="50"/>
      <c r="IQ23" s="50"/>
      <c r="IR23" s="50"/>
      <c r="IS23" s="50"/>
      <c r="IT23" s="50"/>
      <c r="IU23" s="50"/>
      <c r="IV23" s="50"/>
    </row>
    <row r="24" spans="1:256" ht="17.25" customHeight="1" x14ac:dyDescent="0.2">
      <c r="C24" s="51"/>
      <c r="D24" s="45">
        <f t="shared" si="0"/>
        <v>42013</v>
      </c>
      <c r="E24" s="89">
        <f t="shared" si="12"/>
        <v>42013</v>
      </c>
      <c r="F24" s="148" t="str">
        <f>IF(E24="","",INDEX(cycle,MOD(E24-INDEX(J_equip,1)+INDEX(J_equip,$A$15+1)-1,8)+1))</f>
        <v xml:space="preserve">  Nuit </v>
      </c>
      <c r="G24" s="142"/>
      <c r="H24" s="143"/>
      <c r="I24" s="103"/>
      <c r="J24" s="54"/>
      <c r="K24" s="48"/>
      <c r="L24" s="10"/>
      <c r="M24" s="45">
        <f t="shared" si="1"/>
        <v>42044</v>
      </c>
      <c r="N24" s="46">
        <f t="shared" si="13"/>
        <v>42044</v>
      </c>
      <c r="O24" s="103"/>
      <c r="P24" s="122"/>
      <c r="Q24" s="123"/>
      <c r="R24" s="91"/>
      <c r="S24" s="54"/>
      <c r="T24" s="48"/>
      <c r="U24" s="10"/>
      <c r="V24" s="45">
        <f t="shared" si="2"/>
        <v>42072</v>
      </c>
      <c r="W24" s="46">
        <f t="shared" si="14"/>
        <v>42072</v>
      </c>
      <c r="X24" s="103"/>
      <c r="Y24" s="122"/>
      <c r="Z24" s="123"/>
      <c r="AA24" s="91"/>
      <c r="AB24" s="54"/>
      <c r="AC24" s="48"/>
      <c r="AD24" s="10"/>
      <c r="AE24" s="45">
        <f t="shared" si="3"/>
        <v>42103</v>
      </c>
      <c r="AF24" s="46">
        <f t="shared" si="15"/>
        <v>42103</v>
      </c>
      <c r="AG24" s="103"/>
      <c r="AH24" s="122"/>
      <c r="AI24" s="123"/>
      <c r="AJ24" s="91"/>
      <c r="AK24" s="54"/>
      <c r="AL24" s="48"/>
      <c r="AM24" s="10"/>
      <c r="AN24" s="45">
        <f t="shared" si="4"/>
        <v>42133</v>
      </c>
      <c r="AO24" s="46">
        <f t="shared" si="16"/>
        <v>42133</v>
      </c>
      <c r="AP24" s="103"/>
      <c r="AQ24" s="122"/>
      <c r="AR24" s="123"/>
      <c r="AS24" s="91"/>
      <c r="AT24" s="54"/>
      <c r="AU24" s="48"/>
      <c r="AV24" s="10"/>
      <c r="AW24" s="45">
        <f t="shared" si="5"/>
        <v>42164</v>
      </c>
      <c r="AX24" s="46">
        <f t="shared" si="17"/>
        <v>42164</v>
      </c>
      <c r="AY24" s="103"/>
      <c r="AZ24" s="122"/>
      <c r="BA24" s="123"/>
      <c r="BB24" s="91"/>
      <c r="BC24" s="54"/>
      <c r="BD24" s="48"/>
      <c r="BE24" s="10"/>
      <c r="BF24" s="45">
        <f t="shared" si="6"/>
        <v>42194</v>
      </c>
      <c r="BG24" s="46">
        <f t="shared" si="18"/>
        <v>42194</v>
      </c>
      <c r="BH24" s="103"/>
      <c r="BI24" s="122"/>
      <c r="BJ24" s="123"/>
      <c r="BK24" s="91"/>
      <c r="BL24" s="54"/>
      <c r="BM24" s="19"/>
      <c r="BN24" s="10"/>
      <c r="BO24" s="45">
        <f t="shared" si="7"/>
        <v>42225</v>
      </c>
      <c r="BP24" s="46">
        <f t="shared" si="19"/>
        <v>42225</v>
      </c>
      <c r="BQ24" s="103"/>
      <c r="BR24" s="122"/>
      <c r="BS24" s="123"/>
      <c r="BT24" s="91"/>
      <c r="BU24" s="54"/>
      <c r="BV24" s="19"/>
      <c r="BW24" s="10"/>
      <c r="BX24" s="45">
        <f t="shared" si="8"/>
        <v>42256</v>
      </c>
      <c r="BY24" s="46">
        <f t="shared" si="20"/>
        <v>42256</v>
      </c>
      <c r="BZ24" s="103"/>
      <c r="CA24" s="122"/>
      <c r="CB24" s="123"/>
      <c r="CC24" s="91"/>
      <c r="CD24" s="54"/>
      <c r="CE24" s="19"/>
      <c r="CF24" s="10"/>
      <c r="CG24" s="45">
        <f t="shared" si="9"/>
        <v>42286</v>
      </c>
      <c r="CH24" s="46">
        <f t="shared" si="21"/>
        <v>42286</v>
      </c>
      <c r="CI24" s="103"/>
      <c r="CJ24" s="122"/>
      <c r="CK24" s="123"/>
      <c r="CL24" s="91"/>
      <c r="CM24" s="54"/>
      <c r="CN24" s="19"/>
      <c r="CO24" s="10"/>
      <c r="CP24" s="45">
        <f t="shared" si="10"/>
        <v>42317</v>
      </c>
      <c r="CQ24" s="46">
        <f t="shared" si="22"/>
        <v>42317</v>
      </c>
      <c r="CR24" s="103"/>
      <c r="CS24" s="122"/>
      <c r="CT24" s="123"/>
      <c r="CU24" s="91"/>
      <c r="CV24" s="54"/>
      <c r="CW24" s="19"/>
      <c r="CX24" s="10"/>
      <c r="CY24" s="45">
        <f t="shared" si="11"/>
        <v>42347</v>
      </c>
      <c r="CZ24" s="46">
        <f t="shared" si="23"/>
        <v>42347</v>
      </c>
      <c r="DA24" s="103"/>
      <c r="DB24" s="122"/>
      <c r="DC24" s="123"/>
      <c r="DD24" s="91"/>
      <c r="DE24" s="54"/>
      <c r="DF24" s="1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50"/>
      <c r="DW24" s="50"/>
      <c r="DX24" s="50"/>
      <c r="DY24" s="50"/>
      <c r="DZ24" s="50"/>
      <c r="EA24" s="50"/>
      <c r="EB24" s="50"/>
      <c r="EC24" s="50"/>
      <c r="ED24" s="50"/>
      <c r="EE24" s="50"/>
      <c r="EF24" s="50"/>
      <c r="EG24" s="50"/>
      <c r="EH24" s="50"/>
      <c r="EI24" s="50"/>
      <c r="EJ24" s="50"/>
      <c r="EK24" s="50"/>
      <c r="EL24" s="50"/>
      <c r="EM24" s="50"/>
      <c r="EN24" s="50"/>
      <c r="EO24" s="50"/>
      <c r="EP24" s="50"/>
      <c r="EQ24" s="50"/>
      <c r="ER24" s="50"/>
      <c r="ES24" s="50"/>
      <c r="ET24" s="50"/>
      <c r="EU24" s="50"/>
      <c r="EV24" s="50"/>
      <c r="EW24" s="50"/>
      <c r="EX24" s="50"/>
      <c r="EY24" s="50"/>
      <c r="EZ24" s="50"/>
      <c r="FA24" s="50"/>
      <c r="FB24" s="50"/>
      <c r="FC24" s="50"/>
      <c r="FD24" s="50"/>
      <c r="FE24" s="50"/>
      <c r="FF24" s="50"/>
      <c r="FG24" s="50"/>
      <c r="FH24" s="50"/>
      <c r="FI24" s="50"/>
      <c r="FJ24" s="50"/>
      <c r="FK24" s="50"/>
      <c r="FL24" s="50"/>
      <c r="FM24" s="50"/>
      <c r="FN24" s="50"/>
      <c r="FO24" s="50"/>
      <c r="FP24" s="50"/>
      <c r="FQ24" s="50"/>
      <c r="FR24" s="50"/>
      <c r="FS24" s="50"/>
      <c r="FT24" s="50"/>
      <c r="FU24" s="50"/>
      <c r="FV24" s="50"/>
      <c r="FW24" s="50"/>
      <c r="FX24" s="50"/>
      <c r="FY24" s="50"/>
      <c r="FZ24" s="50"/>
      <c r="GA24" s="50"/>
      <c r="GB24" s="50"/>
      <c r="GJ24" s="50"/>
      <c r="GK24" s="50"/>
      <c r="GL24" s="50"/>
      <c r="GM24" s="50"/>
      <c r="GN24" s="50"/>
      <c r="GO24" s="50"/>
      <c r="GP24" s="50"/>
      <c r="GQ24" s="50"/>
      <c r="GR24" s="50"/>
      <c r="GS24" s="50"/>
      <c r="GT24" s="50"/>
      <c r="GU24" s="50"/>
      <c r="GV24" s="50"/>
      <c r="GW24" s="50"/>
      <c r="GX24" s="50"/>
      <c r="GY24" s="50"/>
      <c r="GZ24" s="50"/>
      <c r="HA24" s="50"/>
      <c r="HB24" s="50"/>
      <c r="HC24" s="50"/>
      <c r="HD24" s="50"/>
      <c r="HE24" s="50"/>
      <c r="HF24" s="50"/>
      <c r="HG24" s="50"/>
      <c r="HH24" s="50"/>
      <c r="HI24" s="50"/>
      <c r="HJ24" s="50"/>
      <c r="HK24" s="50"/>
      <c r="HL24" s="50"/>
      <c r="HM24" s="50"/>
      <c r="HN24" s="50"/>
      <c r="HO24" s="50"/>
      <c r="HP24" s="50"/>
      <c r="HQ24" s="50"/>
      <c r="HR24" s="50"/>
      <c r="HS24" s="50"/>
      <c r="HT24" s="50"/>
      <c r="HU24" s="50"/>
      <c r="HV24" s="50"/>
      <c r="HW24" s="50"/>
      <c r="HX24" s="50"/>
      <c r="HY24" s="50"/>
      <c r="HZ24" s="50"/>
      <c r="IA24" s="50"/>
      <c r="IB24" s="50"/>
      <c r="IC24" s="50"/>
      <c r="ID24" s="50"/>
      <c r="IE24" s="50"/>
      <c r="IF24" s="50"/>
      <c r="IG24" s="50"/>
      <c r="IH24" s="50"/>
      <c r="II24" s="50"/>
      <c r="IJ24" s="50"/>
      <c r="IK24" s="50"/>
      <c r="IL24" s="50"/>
      <c r="IM24" s="50"/>
      <c r="IN24" s="50"/>
      <c r="IO24" s="50"/>
      <c r="IP24" s="50"/>
      <c r="IQ24" s="50"/>
      <c r="IR24" s="50"/>
      <c r="IS24" s="50"/>
      <c r="IT24" s="50"/>
      <c r="IU24" s="50"/>
      <c r="IV24" s="50"/>
    </row>
    <row r="25" spans="1:256" ht="17.25" customHeight="1" x14ac:dyDescent="0.2">
      <c r="C25" s="51"/>
      <c r="D25" s="45">
        <f t="shared" si="0"/>
        <v>42014</v>
      </c>
      <c r="E25" s="89">
        <f t="shared" si="12"/>
        <v>42014</v>
      </c>
      <c r="F25" s="148" t="str">
        <f>IF(E25="","",INDEX(cycle,MOD(E25-INDEX(J_equip,1)+INDEX(J_equip,$A$15+1)-1,8)+1))</f>
        <v xml:space="preserve">  Repos1</v>
      </c>
      <c r="G25" s="142"/>
      <c r="H25" s="143"/>
      <c r="I25" s="103"/>
      <c r="J25" s="54"/>
      <c r="K25" s="48"/>
      <c r="L25" s="10"/>
      <c r="M25" s="45">
        <f t="shared" si="1"/>
        <v>42045</v>
      </c>
      <c r="N25" s="46">
        <f t="shared" si="13"/>
        <v>42045</v>
      </c>
      <c r="O25" s="103"/>
      <c r="P25" s="122"/>
      <c r="Q25" s="123"/>
      <c r="R25" s="91"/>
      <c r="S25" s="54"/>
      <c r="T25" s="48"/>
      <c r="U25" s="10"/>
      <c r="V25" s="45">
        <f t="shared" si="2"/>
        <v>42073</v>
      </c>
      <c r="W25" s="46">
        <f t="shared" si="14"/>
        <v>42073</v>
      </c>
      <c r="X25" s="103"/>
      <c r="Y25" s="122"/>
      <c r="Z25" s="123"/>
      <c r="AA25" s="91"/>
      <c r="AB25" s="54"/>
      <c r="AC25" s="48"/>
      <c r="AD25" s="10"/>
      <c r="AE25" s="45">
        <f t="shared" si="3"/>
        <v>42104</v>
      </c>
      <c r="AF25" s="46">
        <f t="shared" si="15"/>
        <v>42104</v>
      </c>
      <c r="AG25" s="103"/>
      <c r="AH25" s="122"/>
      <c r="AI25" s="123"/>
      <c r="AJ25" s="91"/>
      <c r="AK25" s="54"/>
      <c r="AL25" s="48"/>
      <c r="AM25" s="10"/>
      <c r="AN25" s="45">
        <f t="shared" si="4"/>
        <v>42134</v>
      </c>
      <c r="AO25" s="46">
        <f t="shared" si="16"/>
        <v>42134</v>
      </c>
      <c r="AP25" s="103"/>
      <c r="AQ25" s="122"/>
      <c r="AR25" s="123"/>
      <c r="AS25" s="91"/>
      <c r="AT25" s="54"/>
      <c r="AU25" s="48"/>
      <c r="AV25" s="10"/>
      <c r="AW25" s="45">
        <f t="shared" si="5"/>
        <v>42165</v>
      </c>
      <c r="AX25" s="46">
        <f t="shared" si="17"/>
        <v>42165</v>
      </c>
      <c r="AY25" s="103"/>
      <c r="AZ25" s="122"/>
      <c r="BA25" s="123"/>
      <c r="BB25" s="91"/>
      <c r="BC25" s="54"/>
      <c r="BD25" s="48"/>
      <c r="BE25" s="10"/>
      <c r="BF25" s="45">
        <f t="shared" si="6"/>
        <v>42195</v>
      </c>
      <c r="BG25" s="46">
        <f t="shared" si="18"/>
        <v>42195</v>
      </c>
      <c r="BH25" s="103"/>
      <c r="BI25" s="122"/>
      <c r="BJ25" s="123"/>
      <c r="BK25" s="91"/>
      <c r="BL25" s="54"/>
      <c r="BM25" s="19"/>
      <c r="BN25" s="10"/>
      <c r="BO25" s="45">
        <f t="shared" si="7"/>
        <v>42226</v>
      </c>
      <c r="BP25" s="46">
        <f t="shared" si="19"/>
        <v>42226</v>
      </c>
      <c r="BQ25" s="103"/>
      <c r="BR25" s="122"/>
      <c r="BS25" s="123"/>
      <c r="BT25" s="91"/>
      <c r="BU25" s="54"/>
      <c r="BV25" s="19"/>
      <c r="BW25" s="10"/>
      <c r="BX25" s="45">
        <f t="shared" si="8"/>
        <v>42257</v>
      </c>
      <c r="BY25" s="46">
        <f t="shared" si="20"/>
        <v>42257</v>
      </c>
      <c r="BZ25" s="103"/>
      <c r="CA25" s="122"/>
      <c r="CB25" s="123"/>
      <c r="CC25" s="91"/>
      <c r="CD25" s="54"/>
      <c r="CE25" s="19"/>
      <c r="CF25" s="10"/>
      <c r="CG25" s="45">
        <f t="shared" si="9"/>
        <v>42287</v>
      </c>
      <c r="CH25" s="46">
        <f t="shared" si="21"/>
        <v>42287</v>
      </c>
      <c r="CI25" s="103"/>
      <c r="CJ25" s="122"/>
      <c r="CK25" s="123"/>
      <c r="CL25" s="91"/>
      <c r="CM25" s="54"/>
      <c r="CN25" s="19"/>
      <c r="CO25" s="10"/>
      <c r="CP25" s="45">
        <f t="shared" si="10"/>
        <v>42318</v>
      </c>
      <c r="CQ25" s="46">
        <f t="shared" si="22"/>
        <v>42318</v>
      </c>
      <c r="CR25" s="103"/>
      <c r="CS25" s="122"/>
      <c r="CT25" s="123"/>
      <c r="CU25" s="91"/>
      <c r="CV25" s="54"/>
      <c r="CW25" s="19"/>
      <c r="CX25" s="10"/>
      <c r="CY25" s="45">
        <f t="shared" si="11"/>
        <v>42348</v>
      </c>
      <c r="CZ25" s="46">
        <f t="shared" si="23"/>
        <v>42348</v>
      </c>
      <c r="DA25" s="103"/>
      <c r="DB25" s="122"/>
      <c r="DC25" s="123"/>
      <c r="DD25" s="91"/>
      <c r="DE25" s="54"/>
      <c r="DF25" s="1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50"/>
      <c r="DW25" s="50"/>
      <c r="DX25" s="50"/>
      <c r="DY25" s="50"/>
      <c r="DZ25" s="50"/>
      <c r="EA25" s="50"/>
      <c r="EB25" s="50"/>
      <c r="EC25" s="50"/>
      <c r="ED25" s="50"/>
      <c r="EE25" s="50"/>
      <c r="EF25" s="50"/>
      <c r="EG25" s="50"/>
      <c r="EH25" s="50"/>
      <c r="EI25" s="50"/>
      <c r="EJ25" s="50"/>
      <c r="EK25" s="50"/>
      <c r="EL25" s="50"/>
      <c r="EM25" s="50"/>
      <c r="EN25" s="50"/>
      <c r="EO25" s="50"/>
      <c r="EP25" s="50"/>
      <c r="EQ25" s="50"/>
      <c r="ER25" s="50"/>
      <c r="ES25" s="50"/>
      <c r="ET25" s="50"/>
      <c r="EU25" s="50"/>
      <c r="EV25" s="50"/>
      <c r="EW25" s="50"/>
      <c r="EX25" s="50"/>
      <c r="EY25" s="50"/>
      <c r="EZ25" s="50"/>
      <c r="FA25" s="50"/>
      <c r="FB25" s="50"/>
      <c r="FC25" s="50"/>
      <c r="FD25" s="50"/>
      <c r="FE25" s="50"/>
      <c r="FF25" s="50"/>
      <c r="FG25" s="50"/>
      <c r="FH25" s="50"/>
      <c r="FI25" s="50"/>
      <c r="FJ25" s="50"/>
      <c r="FK25" s="50"/>
      <c r="FL25" s="50"/>
      <c r="FM25" s="50"/>
      <c r="FN25" s="50"/>
      <c r="FO25" s="50"/>
      <c r="FP25" s="50"/>
      <c r="FQ25" s="50"/>
      <c r="FR25" s="50"/>
      <c r="FS25" s="50"/>
      <c r="FT25" s="50"/>
      <c r="FU25" s="50"/>
      <c r="FV25" s="50"/>
      <c r="FW25" s="50"/>
      <c r="FX25" s="50"/>
      <c r="FY25" s="50"/>
      <c r="FZ25" s="50"/>
      <c r="GA25" s="50"/>
      <c r="GB25" s="50"/>
      <c r="GJ25" s="50"/>
      <c r="GK25" s="50"/>
      <c r="GL25" s="50"/>
      <c r="GM25" s="50"/>
      <c r="GN25" s="50"/>
      <c r="GO25" s="50"/>
      <c r="GP25" s="50"/>
      <c r="GQ25" s="50"/>
      <c r="GR25" s="50"/>
      <c r="GS25" s="50"/>
      <c r="GT25" s="50"/>
      <c r="GU25" s="50"/>
      <c r="GV25" s="50"/>
      <c r="GW25" s="50"/>
      <c r="GX25" s="50"/>
      <c r="GY25" s="50"/>
      <c r="GZ25" s="50"/>
      <c r="HA25" s="50"/>
      <c r="HB25" s="50"/>
      <c r="HC25" s="50"/>
      <c r="HD25" s="50"/>
      <c r="HE25" s="50"/>
      <c r="HF25" s="50"/>
      <c r="HG25" s="50"/>
      <c r="HH25" s="50"/>
      <c r="HI25" s="50"/>
      <c r="HJ25" s="50"/>
      <c r="HK25" s="50"/>
      <c r="HL25" s="50"/>
      <c r="HM25" s="50"/>
      <c r="HN25" s="50"/>
      <c r="HO25" s="50"/>
      <c r="HP25" s="50"/>
      <c r="HQ25" s="50"/>
      <c r="HR25" s="50"/>
      <c r="HS25" s="50"/>
      <c r="HT25" s="50"/>
      <c r="HU25" s="50"/>
      <c r="HV25" s="50"/>
      <c r="HW25" s="50"/>
      <c r="HX25" s="50"/>
      <c r="HY25" s="50"/>
      <c r="HZ25" s="50"/>
      <c r="IA25" s="50"/>
      <c r="IB25" s="50"/>
      <c r="IC25" s="50"/>
      <c r="ID25" s="50"/>
      <c r="IE25" s="50"/>
      <c r="IF25" s="50"/>
      <c r="IG25" s="50"/>
      <c r="IH25" s="50"/>
      <c r="II25" s="50"/>
      <c r="IJ25" s="50"/>
      <c r="IK25" s="50"/>
      <c r="IL25" s="50"/>
      <c r="IM25" s="50"/>
      <c r="IN25" s="50"/>
      <c r="IO25" s="50"/>
      <c r="IP25" s="50"/>
      <c r="IQ25" s="50"/>
      <c r="IR25" s="50"/>
      <c r="IS25" s="50"/>
      <c r="IT25" s="50"/>
      <c r="IU25" s="50"/>
      <c r="IV25" s="50"/>
    </row>
    <row r="26" spans="1:256" ht="17.25" customHeight="1" x14ac:dyDescent="0.2">
      <c r="C26" s="51"/>
      <c r="D26" s="45">
        <f t="shared" si="0"/>
        <v>42015</v>
      </c>
      <c r="E26" s="89">
        <f t="shared" si="12"/>
        <v>42015</v>
      </c>
      <c r="F26" s="148" t="str">
        <f>IF(E26="","",INDEX(cycle,MOD(E26-INDEX(J_equip,1)+INDEX(J_equip,$A$15+1)-1,8)+1))</f>
        <v xml:space="preserve">  Repos1 </v>
      </c>
      <c r="G26" s="142"/>
      <c r="H26" s="143"/>
      <c r="I26" s="103"/>
      <c r="J26" s="52"/>
      <c r="K26" s="53"/>
      <c r="L26" s="10"/>
      <c r="M26" s="45">
        <f t="shared" si="1"/>
        <v>42046</v>
      </c>
      <c r="N26" s="46">
        <f t="shared" si="13"/>
        <v>42046</v>
      </c>
      <c r="O26" s="103"/>
      <c r="P26" s="122"/>
      <c r="Q26" s="123"/>
      <c r="R26" s="91"/>
      <c r="S26" s="52"/>
      <c r="T26" s="53"/>
      <c r="U26" s="10"/>
      <c r="V26" s="45">
        <f t="shared" si="2"/>
        <v>42074</v>
      </c>
      <c r="W26" s="46">
        <f t="shared" si="14"/>
        <v>42074</v>
      </c>
      <c r="X26" s="103"/>
      <c r="Y26" s="122"/>
      <c r="Z26" s="123"/>
      <c r="AA26" s="91"/>
      <c r="AB26" s="52"/>
      <c r="AC26" s="53"/>
      <c r="AD26" s="10"/>
      <c r="AE26" s="45">
        <f t="shared" si="3"/>
        <v>42105</v>
      </c>
      <c r="AF26" s="46">
        <f t="shared" si="15"/>
        <v>42105</v>
      </c>
      <c r="AG26" s="103"/>
      <c r="AH26" s="122"/>
      <c r="AI26" s="123"/>
      <c r="AJ26" s="91"/>
      <c r="AK26" s="52"/>
      <c r="AL26" s="53"/>
      <c r="AM26" s="10"/>
      <c r="AN26" s="45">
        <f t="shared" si="4"/>
        <v>42135</v>
      </c>
      <c r="AO26" s="46">
        <f t="shared" si="16"/>
        <v>42135</v>
      </c>
      <c r="AP26" s="103"/>
      <c r="AQ26" s="122"/>
      <c r="AR26" s="123"/>
      <c r="AS26" s="91"/>
      <c r="AT26" s="52"/>
      <c r="AU26" s="53"/>
      <c r="AV26" s="10"/>
      <c r="AW26" s="45">
        <f t="shared" si="5"/>
        <v>42166</v>
      </c>
      <c r="AX26" s="46">
        <f t="shared" si="17"/>
        <v>42166</v>
      </c>
      <c r="AY26" s="103"/>
      <c r="AZ26" s="122"/>
      <c r="BA26" s="123"/>
      <c r="BB26" s="91"/>
      <c r="BC26" s="52"/>
      <c r="BD26" s="53"/>
      <c r="BE26" s="10"/>
      <c r="BF26" s="45">
        <f t="shared" si="6"/>
        <v>42196</v>
      </c>
      <c r="BG26" s="46">
        <f t="shared" si="18"/>
        <v>42196</v>
      </c>
      <c r="BH26" s="103"/>
      <c r="BI26" s="122"/>
      <c r="BJ26" s="123"/>
      <c r="BK26" s="91"/>
      <c r="BL26" s="52"/>
      <c r="BM26" s="19"/>
      <c r="BN26" s="10"/>
      <c r="BO26" s="45">
        <f t="shared" si="7"/>
        <v>42227</v>
      </c>
      <c r="BP26" s="46">
        <f t="shared" si="19"/>
        <v>42227</v>
      </c>
      <c r="BQ26" s="103"/>
      <c r="BR26" s="122"/>
      <c r="BS26" s="123"/>
      <c r="BT26" s="91"/>
      <c r="BU26" s="52"/>
      <c r="BV26" s="19"/>
      <c r="BW26" s="10"/>
      <c r="BX26" s="45">
        <f t="shared" si="8"/>
        <v>42258</v>
      </c>
      <c r="BY26" s="46">
        <f t="shared" si="20"/>
        <v>42258</v>
      </c>
      <c r="BZ26" s="103"/>
      <c r="CA26" s="122"/>
      <c r="CB26" s="123"/>
      <c r="CC26" s="91"/>
      <c r="CD26" s="52"/>
      <c r="CE26" s="19"/>
      <c r="CF26" s="10"/>
      <c r="CG26" s="45">
        <f t="shared" si="9"/>
        <v>42288</v>
      </c>
      <c r="CH26" s="46">
        <f t="shared" si="21"/>
        <v>42288</v>
      </c>
      <c r="CI26" s="103"/>
      <c r="CJ26" s="122"/>
      <c r="CK26" s="123"/>
      <c r="CL26" s="91"/>
      <c r="CM26" s="52"/>
      <c r="CN26" s="19"/>
      <c r="CO26" s="10"/>
      <c r="CP26" s="45">
        <f t="shared" si="10"/>
        <v>42319</v>
      </c>
      <c r="CQ26" s="46">
        <f t="shared" si="22"/>
        <v>42319</v>
      </c>
      <c r="CR26" s="103"/>
      <c r="CS26" s="122"/>
      <c r="CT26" s="123"/>
      <c r="CU26" s="91"/>
      <c r="CV26" s="52"/>
      <c r="CW26" s="19"/>
      <c r="CX26" s="10"/>
      <c r="CY26" s="45">
        <f t="shared" si="11"/>
        <v>42349</v>
      </c>
      <c r="CZ26" s="46">
        <f t="shared" si="23"/>
        <v>42349</v>
      </c>
      <c r="DA26" s="103"/>
      <c r="DB26" s="122"/>
      <c r="DC26" s="123"/>
      <c r="DD26" s="91"/>
      <c r="DE26" s="52"/>
      <c r="DF26" s="1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</row>
    <row r="27" spans="1:256" ht="17.25" customHeight="1" x14ac:dyDescent="0.2">
      <c r="C27" s="51"/>
      <c r="D27" s="45">
        <f t="shared" si="0"/>
        <v>42016</v>
      </c>
      <c r="E27" s="89">
        <f t="shared" si="12"/>
        <v>42016</v>
      </c>
      <c r="F27" s="148" t="str">
        <f>IF(E27="","",INDEX(cycle,MOD(E27-INDEX(J_equip,1)+INDEX(J_equip,$A$15+1)-1,8)+1))</f>
        <v xml:space="preserve">  Repos2 </v>
      </c>
      <c r="G27" s="142"/>
      <c r="H27" s="143"/>
      <c r="I27" s="103"/>
      <c r="J27" s="52"/>
      <c r="K27" s="53"/>
      <c r="L27" s="10"/>
      <c r="M27" s="45">
        <f t="shared" si="1"/>
        <v>42047</v>
      </c>
      <c r="N27" s="46">
        <f t="shared" si="13"/>
        <v>42047</v>
      </c>
      <c r="O27" s="103"/>
      <c r="P27" s="122"/>
      <c r="Q27" s="123"/>
      <c r="R27" s="91"/>
      <c r="S27" s="52"/>
      <c r="T27" s="53"/>
      <c r="U27" s="10"/>
      <c r="V27" s="45">
        <f t="shared" si="2"/>
        <v>42075</v>
      </c>
      <c r="W27" s="46">
        <f t="shared" si="14"/>
        <v>42075</v>
      </c>
      <c r="X27" s="103"/>
      <c r="Y27" s="122"/>
      <c r="Z27" s="123"/>
      <c r="AA27" s="91"/>
      <c r="AB27" s="52"/>
      <c r="AC27" s="53"/>
      <c r="AD27" s="10"/>
      <c r="AE27" s="45">
        <f t="shared" si="3"/>
        <v>42106</v>
      </c>
      <c r="AF27" s="46">
        <f t="shared" si="15"/>
        <v>42106</v>
      </c>
      <c r="AG27" s="103"/>
      <c r="AH27" s="122"/>
      <c r="AI27" s="123"/>
      <c r="AJ27" s="91"/>
      <c r="AK27" s="52"/>
      <c r="AL27" s="53"/>
      <c r="AM27" s="10"/>
      <c r="AN27" s="45">
        <f t="shared" si="4"/>
        <v>42136</v>
      </c>
      <c r="AO27" s="46">
        <f t="shared" si="16"/>
        <v>42136</v>
      </c>
      <c r="AP27" s="103"/>
      <c r="AQ27" s="122"/>
      <c r="AR27" s="123"/>
      <c r="AS27" s="91"/>
      <c r="AT27" s="52"/>
      <c r="AU27" s="53"/>
      <c r="AV27" s="10"/>
      <c r="AW27" s="45">
        <f t="shared" si="5"/>
        <v>42167</v>
      </c>
      <c r="AX27" s="46">
        <f t="shared" si="17"/>
        <v>42167</v>
      </c>
      <c r="AY27" s="103"/>
      <c r="AZ27" s="122"/>
      <c r="BA27" s="123"/>
      <c r="BB27" s="91"/>
      <c r="BC27" s="52"/>
      <c r="BD27" s="53"/>
      <c r="BE27" s="10"/>
      <c r="BF27" s="45">
        <f t="shared" si="6"/>
        <v>42197</v>
      </c>
      <c r="BG27" s="46">
        <f t="shared" si="18"/>
        <v>42197</v>
      </c>
      <c r="BH27" s="103"/>
      <c r="BI27" s="122"/>
      <c r="BJ27" s="123"/>
      <c r="BK27" s="91"/>
      <c r="BL27" s="52"/>
      <c r="BM27" s="19"/>
      <c r="BN27" s="10"/>
      <c r="BO27" s="45">
        <f t="shared" si="7"/>
        <v>42228</v>
      </c>
      <c r="BP27" s="46">
        <f t="shared" si="19"/>
        <v>42228</v>
      </c>
      <c r="BQ27" s="103"/>
      <c r="BR27" s="122"/>
      <c r="BS27" s="123"/>
      <c r="BT27" s="91"/>
      <c r="BU27" s="52"/>
      <c r="BV27" s="19"/>
      <c r="BW27" s="10"/>
      <c r="BX27" s="45">
        <f t="shared" si="8"/>
        <v>42259</v>
      </c>
      <c r="BY27" s="46">
        <f t="shared" si="20"/>
        <v>42259</v>
      </c>
      <c r="BZ27" s="103"/>
      <c r="CA27" s="122"/>
      <c r="CB27" s="123"/>
      <c r="CC27" s="91"/>
      <c r="CD27" s="52"/>
      <c r="CE27" s="19"/>
      <c r="CF27" s="10"/>
      <c r="CG27" s="45">
        <f t="shared" si="9"/>
        <v>42289</v>
      </c>
      <c r="CH27" s="46">
        <f t="shared" si="21"/>
        <v>42289</v>
      </c>
      <c r="CI27" s="103"/>
      <c r="CJ27" s="122"/>
      <c r="CK27" s="123"/>
      <c r="CL27" s="91"/>
      <c r="CM27" s="52"/>
      <c r="CN27" s="19"/>
      <c r="CO27" s="10"/>
      <c r="CP27" s="45">
        <f t="shared" si="10"/>
        <v>42320</v>
      </c>
      <c r="CQ27" s="46">
        <f t="shared" si="22"/>
        <v>42320</v>
      </c>
      <c r="CR27" s="103"/>
      <c r="CS27" s="122"/>
      <c r="CT27" s="123"/>
      <c r="CU27" s="91"/>
      <c r="CV27" s="52"/>
      <c r="CW27" s="19"/>
      <c r="CX27" s="10"/>
      <c r="CY27" s="45">
        <f t="shared" si="11"/>
        <v>42350</v>
      </c>
      <c r="CZ27" s="46">
        <f t="shared" si="23"/>
        <v>42350</v>
      </c>
      <c r="DA27" s="103"/>
      <c r="DB27" s="122"/>
      <c r="DC27" s="123"/>
      <c r="DD27" s="91"/>
      <c r="DE27" s="52"/>
      <c r="DF27" s="1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50"/>
      <c r="DW27" s="50"/>
      <c r="DX27" s="50"/>
      <c r="DY27" s="50"/>
      <c r="DZ27" s="50"/>
      <c r="EA27" s="50"/>
      <c r="EB27" s="50"/>
      <c r="EC27" s="50"/>
      <c r="ED27" s="50"/>
      <c r="EE27" s="50"/>
      <c r="EF27" s="50"/>
      <c r="EG27" s="50"/>
      <c r="EH27" s="50"/>
      <c r="EI27" s="50"/>
      <c r="EJ27" s="50"/>
      <c r="EK27" s="50"/>
      <c r="EL27" s="50"/>
      <c r="EM27" s="50"/>
      <c r="EN27" s="50"/>
      <c r="EO27" s="50"/>
      <c r="EP27" s="50"/>
      <c r="EQ27" s="50"/>
      <c r="ER27" s="50"/>
      <c r="ES27" s="50"/>
      <c r="ET27" s="50"/>
      <c r="EU27" s="50"/>
      <c r="EV27" s="50"/>
      <c r="EW27" s="50"/>
      <c r="EX27" s="50"/>
      <c r="EY27" s="50"/>
      <c r="EZ27" s="50"/>
      <c r="FA27" s="50"/>
      <c r="FB27" s="50"/>
      <c r="FC27" s="50"/>
      <c r="FD27" s="50"/>
      <c r="FE27" s="50"/>
      <c r="FF27" s="50"/>
      <c r="FG27" s="50"/>
      <c r="FH27" s="50"/>
      <c r="FI27" s="50"/>
      <c r="FJ27" s="50"/>
      <c r="FK27" s="50"/>
      <c r="FL27" s="50"/>
      <c r="FM27" s="50"/>
      <c r="FN27" s="50"/>
      <c r="FO27" s="50"/>
      <c r="FP27" s="50"/>
      <c r="FQ27" s="50"/>
      <c r="FR27" s="50"/>
      <c r="FS27" s="50"/>
      <c r="FT27" s="50"/>
      <c r="FU27" s="50"/>
      <c r="FV27" s="50"/>
      <c r="FW27" s="50"/>
      <c r="FX27" s="50"/>
      <c r="FY27" s="50"/>
      <c r="FZ27" s="50"/>
      <c r="GA27" s="50"/>
      <c r="GB27" s="50"/>
      <c r="GJ27" s="50"/>
      <c r="GK27" s="50"/>
      <c r="GL27" s="50"/>
      <c r="GM27" s="50"/>
      <c r="GN27" s="50"/>
      <c r="GO27" s="50"/>
      <c r="GP27" s="50"/>
      <c r="GQ27" s="50"/>
      <c r="GR27" s="50"/>
      <c r="GS27" s="50"/>
      <c r="GT27" s="50"/>
      <c r="GU27" s="50"/>
      <c r="GV27" s="50"/>
      <c r="GW27" s="50"/>
      <c r="GX27" s="50"/>
      <c r="GY27" s="50"/>
      <c r="GZ27" s="50"/>
      <c r="HA27" s="50"/>
      <c r="HB27" s="50"/>
      <c r="HC27" s="50"/>
      <c r="HD27" s="50"/>
      <c r="HE27" s="50"/>
      <c r="HF27" s="50"/>
      <c r="HG27" s="50"/>
      <c r="HH27" s="50"/>
      <c r="HI27" s="50"/>
      <c r="HJ27" s="50"/>
      <c r="HK27" s="50"/>
      <c r="HL27" s="50"/>
      <c r="HM27" s="50"/>
      <c r="HN27" s="50"/>
      <c r="HO27" s="50"/>
      <c r="HP27" s="50"/>
      <c r="HQ27" s="50"/>
      <c r="HR27" s="50"/>
      <c r="HS27" s="50"/>
      <c r="HT27" s="50"/>
      <c r="HU27" s="50"/>
      <c r="HV27" s="50"/>
      <c r="HW27" s="50"/>
      <c r="HX27" s="50"/>
      <c r="HY27" s="50"/>
      <c r="HZ27" s="50"/>
      <c r="IA27" s="50"/>
      <c r="IB27" s="50"/>
      <c r="IC27" s="50"/>
      <c r="ID27" s="50"/>
      <c r="IE27" s="50"/>
      <c r="IF27" s="50"/>
      <c r="IG27" s="50"/>
      <c r="IH27" s="50"/>
      <c r="II27" s="50"/>
      <c r="IJ27" s="50"/>
      <c r="IK27" s="50"/>
      <c r="IL27" s="50"/>
      <c r="IM27" s="50"/>
      <c r="IN27" s="50"/>
      <c r="IO27" s="50"/>
      <c r="IP27" s="50"/>
      <c r="IQ27" s="50"/>
      <c r="IR27" s="50"/>
      <c r="IS27" s="50"/>
      <c r="IT27" s="50"/>
      <c r="IU27" s="50"/>
      <c r="IV27" s="50"/>
    </row>
    <row r="28" spans="1:256" ht="17.25" customHeight="1" x14ac:dyDescent="0.2">
      <c r="C28" s="51"/>
      <c r="D28" s="45">
        <f t="shared" si="0"/>
        <v>42017</v>
      </c>
      <c r="E28" s="89">
        <f t="shared" si="12"/>
        <v>42017</v>
      </c>
      <c r="F28" s="148" t="str">
        <f>IF(E28="","",INDEX(cycle,MOD(E28-INDEX(J_equip,1)+INDEX(J_equip,$A$15+1)-1,8)+1))</f>
        <v xml:space="preserve">  Repos2 </v>
      </c>
      <c r="G28" s="122"/>
      <c r="H28" s="123"/>
      <c r="I28" s="91"/>
      <c r="J28" s="52"/>
      <c r="K28" s="48"/>
      <c r="L28" s="10"/>
      <c r="M28" s="45">
        <f t="shared" si="1"/>
        <v>42048</v>
      </c>
      <c r="N28" s="46">
        <f t="shared" si="13"/>
        <v>42048</v>
      </c>
      <c r="O28" s="103"/>
      <c r="P28" s="122"/>
      <c r="Q28" s="123"/>
      <c r="R28" s="91"/>
      <c r="S28" s="52"/>
      <c r="T28" s="48"/>
      <c r="U28" s="10"/>
      <c r="V28" s="45">
        <f t="shared" si="2"/>
        <v>42076</v>
      </c>
      <c r="W28" s="46">
        <f t="shared" si="14"/>
        <v>42076</v>
      </c>
      <c r="X28" s="103"/>
      <c r="Y28" s="122"/>
      <c r="Z28" s="123"/>
      <c r="AA28" s="91"/>
      <c r="AB28" s="52"/>
      <c r="AC28" s="48"/>
      <c r="AD28" s="10"/>
      <c r="AE28" s="45">
        <f t="shared" si="3"/>
        <v>42107</v>
      </c>
      <c r="AF28" s="46">
        <f t="shared" si="15"/>
        <v>42107</v>
      </c>
      <c r="AG28" s="103"/>
      <c r="AH28" s="122"/>
      <c r="AI28" s="123"/>
      <c r="AJ28" s="91"/>
      <c r="AK28" s="52"/>
      <c r="AL28" s="48"/>
      <c r="AM28" s="10"/>
      <c r="AN28" s="45">
        <f t="shared" si="4"/>
        <v>42137</v>
      </c>
      <c r="AO28" s="46">
        <f t="shared" si="16"/>
        <v>42137</v>
      </c>
      <c r="AP28" s="103"/>
      <c r="AQ28" s="122"/>
      <c r="AR28" s="123"/>
      <c r="AS28" s="91"/>
      <c r="AT28" s="52"/>
      <c r="AU28" s="48"/>
      <c r="AV28" s="10"/>
      <c r="AW28" s="45">
        <f t="shared" si="5"/>
        <v>42168</v>
      </c>
      <c r="AX28" s="46">
        <f t="shared" si="17"/>
        <v>42168</v>
      </c>
      <c r="AY28" s="103"/>
      <c r="AZ28" s="122"/>
      <c r="BA28" s="123"/>
      <c r="BB28" s="91"/>
      <c r="BC28" s="52"/>
      <c r="BD28" s="48"/>
      <c r="BE28" s="10"/>
      <c r="BF28" s="45">
        <f t="shared" si="6"/>
        <v>42198</v>
      </c>
      <c r="BG28" s="46">
        <f t="shared" si="18"/>
        <v>42198</v>
      </c>
      <c r="BH28" s="103"/>
      <c r="BI28" s="122"/>
      <c r="BJ28" s="123"/>
      <c r="BK28" s="91"/>
      <c r="BL28" s="52"/>
      <c r="BM28" s="19"/>
      <c r="BN28" s="10"/>
      <c r="BO28" s="45">
        <f t="shared" si="7"/>
        <v>42229</v>
      </c>
      <c r="BP28" s="46">
        <f t="shared" si="19"/>
        <v>42229</v>
      </c>
      <c r="BQ28" s="103"/>
      <c r="BR28" s="122"/>
      <c r="BS28" s="123"/>
      <c r="BT28" s="91"/>
      <c r="BU28" s="52"/>
      <c r="BV28" s="19"/>
      <c r="BW28" s="10"/>
      <c r="BX28" s="45">
        <f t="shared" si="8"/>
        <v>42260</v>
      </c>
      <c r="BY28" s="46">
        <f t="shared" si="20"/>
        <v>42260</v>
      </c>
      <c r="BZ28" s="103"/>
      <c r="CA28" s="122"/>
      <c r="CB28" s="123"/>
      <c r="CC28" s="91"/>
      <c r="CD28" s="52"/>
      <c r="CE28" s="19"/>
      <c r="CF28" s="10"/>
      <c r="CG28" s="45">
        <f t="shared" si="9"/>
        <v>42290</v>
      </c>
      <c r="CH28" s="46">
        <f t="shared" si="21"/>
        <v>42290</v>
      </c>
      <c r="CI28" s="103"/>
      <c r="CJ28" s="122"/>
      <c r="CK28" s="123"/>
      <c r="CL28" s="91"/>
      <c r="CM28" s="52"/>
      <c r="CN28" s="19"/>
      <c r="CO28" s="10"/>
      <c r="CP28" s="45">
        <f t="shared" si="10"/>
        <v>42321</v>
      </c>
      <c r="CQ28" s="46">
        <f t="shared" si="22"/>
        <v>42321</v>
      </c>
      <c r="CR28" s="103"/>
      <c r="CS28" s="122"/>
      <c r="CT28" s="123"/>
      <c r="CU28" s="91"/>
      <c r="CV28" s="52"/>
      <c r="CW28" s="19"/>
      <c r="CX28" s="10"/>
      <c r="CY28" s="45">
        <f t="shared" si="11"/>
        <v>42351</v>
      </c>
      <c r="CZ28" s="46">
        <f t="shared" si="23"/>
        <v>42351</v>
      </c>
      <c r="DA28" s="103"/>
      <c r="DB28" s="122"/>
      <c r="DC28" s="123"/>
      <c r="DD28" s="91"/>
      <c r="DE28" s="52"/>
      <c r="DF28" s="1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50"/>
      <c r="DW28" s="50"/>
      <c r="DX28" s="50"/>
      <c r="DY28" s="50"/>
      <c r="DZ28" s="50"/>
      <c r="EA28" s="50"/>
      <c r="EB28" s="50"/>
      <c r="EC28" s="50"/>
      <c r="ED28" s="50"/>
      <c r="EE28" s="50"/>
      <c r="EF28" s="50"/>
      <c r="EG28" s="50"/>
      <c r="EH28" s="50"/>
      <c r="EI28" s="50"/>
      <c r="EJ28" s="50"/>
      <c r="EK28" s="50"/>
      <c r="EL28" s="50"/>
      <c r="EM28" s="50"/>
      <c r="EN28" s="50"/>
      <c r="EO28" s="50"/>
      <c r="EP28" s="50"/>
      <c r="EQ28" s="50"/>
      <c r="ER28" s="50"/>
      <c r="ES28" s="50"/>
      <c r="ET28" s="50"/>
      <c r="EU28" s="50"/>
      <c r="EV28" s="50"/>
      <c r="EW28" s="50"/>
      <c r="EX28" s="50"/>
      <c r="EY28" s="50"/>
      <c r="EZ28" s="50"/>
      <c r="FA28" s="50"/>
      <c r="FB28" s="50"/>
      <c r="FC28" s="50"/>
      <c r="FD28" s="50"/>
      <c r="FE28" s="50"/>
      <c r="FF28" s="50"/>
      <c r="FG28" s="50"/>
      <c r="FH28" s="50"/>
      <c r="FI28" s="50"/>
      <c r="FJ28" s="50"/>
      <c r="FK28" s="50"/>
      <c r="FL28" s="50"/>
      <c r="FM28" s="50"/>
      <c r="FN28" s="50"/>
      <c r="FO28" s="50"/>
      <c r="FP28" s="50"/>
      <c r="FQ28" s="50"/>
      <c r="FR28" s="50"/>
      <c r="FS28" s="50"/>
      <c r="FT28" s="50"/>
      <c r="FU28" s="50"/>
      <c r="FV28" s="50"/>
      <c r="FW28" s="50"/>
      <c r="FX28" s="50"/>
      <c r="FY28" s="50"/>
      <c r="FZ28" s="50"/>
      <c r="GA28" s="50"/>
      <c r="GB28" s="50"/>
      <c r="GJ28" s="50"/>
      <c r="GK28" s="50"/>
      <c r="GL28" s="50"/>
      <c r="GM28" s="50"/>
      <c r="GN28" s="50"/>
      <c r="GO28" s="50"/>
      <c r="GP28" s="50"/>
      <c r="GQ28" s="50"/>
      <c r="GR28" s="50"/>
      <c r="GS28" s="50"/>
      <c r="GT28" s="50"/>
      <c r="GU28" s="50"/>
      <c r="GV28" s="50"/>
      <c r="GW28" s="50"/>
      <c r="GX28" s="50"/>
      <c r="GY28" s="50"/>
      <c r="GZ28" s="50"/>
      <c r="HA28" s="50"/>
      <c r="HB28" s="50"/>
      <c r="HC28" s="50"/>
      <c r="HD28" s="50"/>
      <c r="HE28" s="50"/>
      <c r="HF28" s="50"/>
      <c r="HG28" s="50"/>
      <c r="HH28" s="50"/>
      <c r="HI28" s="50"/>
      <c r="HJ28" s="50"/>
      <c r="HK28" s="50"/>
      <c r="HL28" s="50"/>
      <c r="HM28" s="50"/>
      <c r="HN28" s="50"/>
      <c r="HO28" s="50"/>
      <c r="HP28" s="50"/>
      <c r="HQ28" s="50"/>
      <c r="HR28" s="50"/>
      <c r="HS28" s="50"/>
      <c r="HT28" s="50"/>
      <c r="HU28" s="50"/>
      <c r="HV28" s="50"/>
      <c r="HW28" s="50"/>
      <c r="HX28" s="50"/>
      <c r="HY28" s="50"/>
      <c r="HZ28" s="50"/>
      <c r="IA28" s="50"/>
      <c r="IB28" s="50"/>
      <c r="IC28" s="50"/>
      <c r="ID28" s="50"/>
      <c r="IE28" s="50"/>
      <c r="IF28" s="50"/>
      <c r="IG28" s="50"/>
      <c r="IH28" s="50"/>
      <c r="II28" s="50"/>
      <c r="IJ28" s="50"/>
      <c r="IK28" s="50"/>
      <c r="IL28" s="50"/>
      <c r="IM28" s="50"/>
      <c r="IN28" s="50"/>
      <c r="IO28" s="50"/>
      <c r="IP28" s="50"/>
      <c r="IQ28" s="50"/>
      <c r="IR28" s="50"/>
      <c r="IS28" s="50"/>
      <c r="IT28" s="50"/>
      <c r="IU28" s="50"/>
      <c r="IV28" s="50"/>
    </row>
    <row r="29" spans="1:256" ht="17.25" customHeight="1" x14ac:dyDescent="0.2">
      <c r="C29" s="51"/>
      <c r="D29" s="45">
        <f t="shared" si="0"/>
        <v>42018</v>
      </c>
      <c r="E29" s="89">
        <f t="shared" si="12"/>
        <v>42018</v>
      </c>
      <c r="F29" s="148" t="str">
        <f>IF(E29="","",INDEX(cycle,MOD(E29-INDEX(J_equip,1)+INDEX(J_equip,$A$15+1)-1,8)+1))</f>
        <v xml:space="preserve">  Jour</v>
      </c>
      <c r="G29" s="122"/>
      <c r="H29" s="123"/>
      <c r="I29" s="91"/>
      <c r="J29" s="54"/>
      <c r="K29" s="48"/>
      <c r="L29" s="10"/>
      <c r="M29" s="45">
        <f t="shared" si="1"/>
        <v>42049</v>
      </c>
      <c r="N29" s="46">
        <f t="shared" si="13"/>
        <v>42049</v>
      </c>
      <c r="O29" s="103"/>
      <c r="P29" s="122"/>
      <c r="Q29" s="123"/>
      <c r="R29" s="91"/>
      <c r="S29" s="54"/>
      <c r="T29" s="48"/>
      <c r="U29" s="10"/>
      <c r="V29" s="45">
        <f t="shared" si="2"/>
        <v>42077</v>
      </c>
      <c r="W29" s="46">
        <f t="shared" si="14"/>
        <v>42077</v>
      </c>
      <c r="X29" s="103"/>
      <c r="Y29" s="122"/>
      <c r="Z29" s="123"/>
      <c r="AA29" s="91"/>
      <c r="AB29" s="54"/>
      <c r="AC29" s="48"/>
      <c r="AD29" s="10"/>
      <c r="AE29" s="45">
        <f t="shared" si="3"/>
        <v>42108</v>
      </c>
      <c r="AF29" s="46">
        <f t="shared" si="15"/>
        <v>42108</v>
      </c>
      <c r="AG29" s="103"/>
      <c r="AH29" s="122"/>
      <c r="AI29" s="123"/>
      <c r="AJ29" s="91"/>
      <c r="AK29" s="54"/>
      <c r="AL29" s="48"/>
      <c r="AM29" s="10"/>
      <c r="AN29" s="45">
        <f t="shared" si="4"/>
        <v>42138</v>
      </c>
      <c r="AO29" s="46">
        <f t="shared" si="16"/>
        <v>42138</v>
      </c>
      <c r="AP29" s="103"/>
      <c r="AQ29" s="122"/>
      <c r="AR29" s="123"/>
      <c r="AS29" s="91"/>
      <c r="AT29" s="54"/>
      <c r="AU29" s="48"/>
      <c r="AV29" s="10"/>
      <c r="AW29" s="45">
        <f t="shared" si="5"/>
        <v>42169</v>
      </c>
      <c r="AX29" s="46">
        <f t="shared" si="17"/>
        <v>42169</v>
      </c>
      <c r="AY29" s="103"/>
      <c r="AZ29" s="122"/>
      <c r="BA29" s="123"/>
      <c r="BB29" s="91"/>
      <c r="BC29" s="54"/>
      <c r="BD29" s="48"/>
      <c r="BE29" s="10"/>
      <c r="BF29" s="45">
        <f t="shared" si="6"/>
        <v>42199</v>
      </c>
      <c r="BG29" s="46">
        <f t="shared" si="18"/>
        <v>42199</v>
      </c>
      <c r="BH29" s="103"/>
      <c r="BI29" s="122"/>
      <c r="BJ29" s="123"/>
      <c r="BK29" s="91"/>
      <c r="BL29" s="54"/>
      <c r="BM29" s="19"/>
      <c r="BN29" s="10"/>
      <c r="BO29" s="45">
        <f t="shared" si="7"/>
        <v>42230</v>
      </c>
      <c r="BP29" s="46">
        <f t="shared" si="19"/>
        <v>42230</v>
      </c>
      <c r="BQ29" s="103"/>
      <c r="BR29" s="122"/>
      <c r="BS29" s="123"/>
      <c r="BT29" s="91"/>
      <c r="BU29" s="54"/>
      <c r="BV29" s="19"/>
      <c r="BW29" s="10"/>
      <c r="BX29" s="45">
        <f t="shared" si="8"/>
        <v>42261</v>
      </c>
      <c r="BY29" s="46">
        <f t="shared" si="20"/>
        <v>42261</v>
      </c>
      <c r="BZ29" s="103"/>
      <c r="CA29" s="122"/>
      <c r="CB29" s="123"/>
      <c r="CC29" s="91"/>
      <c r="CD29" s="54"/>
      <c r="CE29" s="19"/>
      <c r="CF29" s="10"/>
      <c r="CG29" s="45">
        <f t="shared" si="9"/>
        <v>42291</v>
      </c>
      <c r="CH29" s="46">
        <f t="shared" si="21"/>
        <v>42291</v>
      </c>
      <c r="CI29" s="103"/>
      <c r="CJ29" s="122"/>
      <c r="CK29" s="123"/>
      <c r="CL29" s="91"/>
      <c r="CM29" s="54"/>
      <c r="CN29" s="19"/>
      <c r="CO29" s="10"/>
      <c r="CP29" s="45">
        <f t="shared" si="10"/>
        <v>42322</v>
      </c>
      <c r="CQ29" s="46">
        <f t="shared" si="22"/>
        <v>42322</v>
      </c>
      <c r="CR29" s="103"/>
      <c r="CS29" s="122"/>
      <c r="CT29" s="123"/>
      <c r="CU29" s="91"/>
      <c r="CV29" s="54"/>
      <c r="CW29" s="19"/>
      <c r="CX29" s="10"/>
      <c r="CY29" s="45">
        <f t="shared" si="11"/>
        <v>42352</v>
      </c>
      <c r="CZ29" s="46">
        <f t="shared" si="23"/>
        <v>42352</v>
      </c>
      <c r="DA29" s="103"/>
      <c r="DB29" s="122"/>
      <c r="DC29" s="123"/>
      <c r="DD29" s="91"/>
      <c r="DE29" s="54"/>
      <c r="DF29" s="1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50"/>
      <c r="DW29" s="50"/>
      <c r="DX29" s="50"/>
      <c r="DY29" s="50"/>
      <c r="DZ29" s="50"/>
      <c r="EA29" s="50"/>
      <c r="EB29" s="50"/>
      <c r="EC29" s="50"/>
      <c r="ED29" s="50"/>
      <c r="EE29" s="50"/>
      <c r="EF29" s="50"/>
      <c r="EG29" s="50"/>
      <c r="EH29" s="50"/>
      <c r="EI29" s="50"/>
      <c r="EJ29" s="50"/>
      <c r="EK29" s="50"/>
      <c r="EL29" s="50"/>
      <c r="EM29" s="50"/>
      <c r="EN29" s="50"/>
      <c r="EO29" s="50"/>
      <c r="EP29" s="50"/>
      <c r="EQ29" s="50"/>
      <c r="ER29" s="50"/>
      <c r="ES29" s="50"/>
      <c r="ET29" s="50"/>
      <c r="EU29" s="50"/>
      <c r="EV29" s="50"/>
      <c r="EW29" s="50"/>
      <c r="EX29" s="50"/>
      <c r="EY29" s="50"/>
      <c r="EZ29" s="50"/>
      <c r="FA29" s="50"/>
      <c r="FB29" s="50"/>
      <c r="FC29" s="50"/>
      <c r="FD29" s="50"/>
      <c r="FE29" s="50"/>
      <c r="FF29" s="50"/>
      <c r="FG29" s="50"/>
      <c r="FH29" s="50"/>
      <c r="FI29" s="50"/>
      <c r="FJ29" s="50"/>
      <c r="FK29" s="50"/>
      <c r="FL29" s="50"/>
      <c r="FM29" s="50"/>
      <c r="FN29" s="50"/>
      <c r="FO29" s="50"/>
      <c r="FP29" s="50"/>
      <c r="FQ29" s="50"/>
      <c r="FR29" s="50"/>
      <c r="FS29" s="50"/>
      <c r="FT29" s="50"/>
      <c r="FU29" s="50"/>
      <c r="FV29" s="50"/>
      <c r="FW29" s="50"/>
      <c r="FX29" s="50"/>
      <c r="FY29" s="50"/>
      <c r="FZ29" s="50"/>
      <c r="GA29" s="50"/>
      <c r="GB29" s="50"/>
      <c r="GJ29" s="50"/>
      <c r="GK29" s="50"/>
      <c r="GL29" s="50"/>
      <c r="GM29" s="50"/>
      <c r="GN29" s="50"/>
      <c r="GO29" s="50"/>
      <c r="GP29" s="50"/>
      <c r="GQ29" s="50"/>
      <c r="GR29" s="50"/>
      <c r="GS29" s="50"/>
      <c r="GT29" s="50"/>
      <c r="GU29" s="50"/>
      <c r="GV29" s="50"/>
      <c r="GW29" s="50"/>
      <c r="GX29" s="50"/>
      <c r="GY29" s="50"/>
      <c r="GZ29" s="50"/>
      <c r="HA29" s="50"/>
      <c r="HB29" s="50"/>
      <c r="HC29" s="50"/>
      <c r="HD29" s="50"/>
      <c r="HE29" s="50"/>
      <c r="HF29" s="50"/>
      <c r="HG29" s="50"/>
      <c r="HH29" s="50"/>
      <c r="HI29" s="50"/>
      <c r="HJ29" s="50"/>
      <c r="HK29" s="50"/>
      <c r="HL29" s="50"/>
      <c r="HM29" s="50"/>
      <c r="HN29" s="50"/>
      <c r="HO29" s="50"/>
      <c r="HP29" s="50"/>
      <c r="HQ29" s="50"/>
      <c r="HR29" s="50"/>
      <c r="HS29" s="50"/>
      <c r="HT29" s="50"/>
      <c r="HU29" s="50"/>
      <c r="HV29" s="50"/>
      <c r="HW29" s="50"/>
      <c r="HX29" s="50"/>
      <c r="HY29" s="50"/>
      <c r="HZ29" s="50"/>
      <c r="IA29" s="50"/>
      <c r="IB29" s="50"/>
      <c r="IC29" s="50"/>
      <c r="ID29" s="50"/>
      <c r="IE29" s="50"/>
      <c r="IF29" s="50"/>
      <c r="IG29" s="50"/>
      <c r="IH29" s="50"/>
      <c r="II29" s="50"/>
      <c r="IJ29" s="50"/>
      <c r="IK29" s="50"/>
      <c r="IL29" s="50"/>
      <c r="IM29" s="50"/>
      <c r="IN29" s="50"/>
      <c r="IO29" s="50"/>
      <c r="IP29" s="50"/>
      <c r="IQ29" s="50"/>
      <c r="IR29" s="50"/>
      <c r="IS29" s="50"/>
      <c r="IT29" s="50"/>
      <c r="IU29" s="50"/>
      <c r="IV29" s="50"/>
    </row>
    <row r="30" spans="1:256" ht="17.25" customHeight="1" x14ac:dyDescent="0.2">
      <c r="C30" s="51"/>
      <c r="D30" s="45">
        <f t="shared" si="0"/>
        <v>42019</v>
      </c>
      <c r="E30" s="89">
        <f t="shared" si="12"/>
        <v>42019</v>
      </c>
      <c r="F30" s="148" t="str">
        <f>IF(E30="","",INDEX(cycle,MOD(E30-INDEX(J_equip,1)+INDEX(J_equip,$A$15+1)-1,8)+1))</f>
        <v xml:space="preserve">  Jour</v>
      </c>
      <c r="G30" s="122"/>
      <c r="H30" s="123"/>
      <c r="I30" s="91"/>
      <c r="J30" s="54"/>
      <c r="K30" s="48"/>
      <c r="L30" s="10"/>
      <c r="M30" s="45">
        <f t="shared" si="1"/>
        <v>42050</v>
      </c>
      <c r="N30" s="46">
        <f t="shared" si="13"/>
        <v>42050</v>
      </c>
      <c r="O30" s="103"/>
      <c r="P30" s="122"/>
      <c r="Q30" s="123"/>
      <c r="R30" s="91"/>
      <c r="S30" s="54"/>
      <c r="T30" s="48"/>
      <c r="U30" s="10"/>
      <c r="V30" s="45">
        <f t="shared" si="2"/>
        <v>42078</v>
      </c>
      <c r="W30" s="46">
        <f t="shared" si="14"/>
        <v>42078</v>
      </c>
      <c r="X30" s="103"/>
      <c r="Y30" s="122"/>
      <c r="Z30" s="123"/>
      <c r="AA30" s="91"/>
      <c r="AB30" s="54"/>
      <c r="AC30" s="48"/>
      <c r="AD30" s="10"/>
      <c r="AE30" s="45">
        <f t="shared" si="3"/>
        <v>42109</v>
      </c>
      <c r="AF30" s="46">
        <f t="shared" si="15"/>
        <v>42109</v>
      </c>
      <c r="AG30" s="103"/>
      <c r="AH30" s="122"/>
      <c r="AI30" s="123"/>
      <c r="AJ30" s="91"/>
      <c r="AK30" s="54"/>
      <c r="AL30" s="48"/>
      <c r="AM30" s="10"/>
      <c r="AN30" s="45">
        <f t="shared" si="4"/>
        <v>42139</v>
      </c>
      <c r="AO30" s="46">
        <f t="shared" si="16"/>
        <v>42139</v>
      </c>
      <c r="AP30" s="103"/>
      <c r="AQ30" s="122"/>
      <c r="AR30" s="123"/>
      <c r="AS30" s="91"/>
      <c r="AT30" s="54"/>
      <c r="AU30" s="48"/>
      <c r="AV30" s="10"/>
      <c r="AW30" s="45">
        <f t="shared" si="5"/>
        <v>42170</v>
      </c>
      <c r="AX30" s="46">
        <f t="shared" si="17"/>
        <v>42170</v>
      </c>
      <c r="AY30" s="103"/>
      <c r="AZ30" s="122"/>
      <c r="BA30" s="123"/>
      <c r="BB30" s="91"/>
      <c r="BC30" s="54"/>
      <c r="BD30" s="48"/>
      <c r="BE30" s="10"/>
      <c r="BF30" s="45">
        <f t="shared" si="6"/>
        <v>42200</v>
      </c>
      <c r="BG30" s="46">
        <f t="shared" si="18"/>
        <v>42200</v>
      </c>
      <c r="BH30" s="103"/>
      <c r="BI30" s="122"/>
      <c r="BJ30" s="123"/>
      <c r="BK30" s="91"/>
      <c r="BL30" s="54"/>
      <c r="BM30" s="19"/>
      <c r="BN30" s="10"/>
      <c r="BO30" s="45">
        <f t="shared" si="7"/>
        <v>42231</v>
      </c>
      <c r="BP30" s="46">
        <f t="shared" si="19"/>
        <v>42231</v>
      </c>
      <c r="BQ30" s="103"/>
      <c r="BR30" s="122"/>
      <c r="BS30" s="123"/>
      <c r="BT30" s="91"/>
      <c r="BU30" s="54"/>
      <c r="BV30" s="19"/>
      <c r="BW30" s="10"/>
      <c r="BX30" s="45">
        <f t="shared" si="8"/>
        <v>42262</v>
      </c>
      <c r="BY30" s="46">
        <f t="shared" si="20"/>
        <v>42262</v>
      </c>
      <c r="BZ30" s="103"/>
      <c r="CA30" s="122"/>
      <c r="CB30" s="123"/>
      <c r="CC30" s="91"/>
      <c r="CD30" s="54"/>
      <c r="CE30" s="19"/>
      <c r="CF30" s="10"/>
      <c r="CG30" s="45">
        <f t="shared" si="9"/>
        <v>42292</v>
      </c>
      <c r="CH30" s="46">
        <f t="shared" si="21"/>
        <v>42292</v>
      </c>
      <c r="CI30" s="103"/>
      <c r="CJ30" s="122"/>
      <c r="CK30" s="123"/>
      <c r="CL30" s="91"/>
      <c r="CM30" s="54"/>
      <c r="CN30" s="19"/>
      <c r="CO30" s="10"/>
      <c r="CP30" s="45">
        <f t="shared" si="10"/>
        <v>42323</v>
      </c>
      <c r="CQ30" s="46">
        <f t="shared" si="22"/>
        <v>42323</v>
      </c>
      <c r="CR30" s="103"/>
      <c r="CS30" s="122"/>
      <c r="CT30" s="123"/>
      <c r="CU30" s="91"/>
      <c r="CV30" s="54"/>
      <c r="CW30" s="19"/>
      <c r="CX30" s="10"/>
      <c r="CY30" s="45">
        <f t="shared" si="11"/>
        <v>42353</v>
      </c>
      <c r="CZ30" s="46">
        <f t="shared" si="23"/>
        <v>42353</v>
      </c>
      <c r="DA30" s="103"/>
      <c r="DB30" s="122"/>
      <c r="DC30" s="123"/>
      <c r="DD30" s="91"/>
      <c r="DE30" s="54"/>
      <c r="DF30" s="1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50"/>
      <c r="DW30" s="50"/>
      <c r="DX30" s="50"/>
      <c r="DY30" s="50"/>
      <c r="DZ30" s="50"/>
      <c r="EA30" s="50"/>
      <c r="EB30" s="50"/>
      <c r="EC30" s="50"/>
      <c r="ED30" s="50"/>
      <c r="EE30" s="50"/>
      <c r="EF30" s="50"/>
      <c r="EG30" s="50"/>
      <c r="EH30" s="50"/>
      <c r="EI30" s="50"/>
      <c r="EJ30" s="50"/>
      <c r="EK30" s="50"/>
      <c r="EL30" s="50"/>
      <c r="EM30" s="50"/>
      <c r="EN30" s="50"/>
      <c r="EO30" s="50"/>
      <c r="EP30" s="50"/>
      <c r="EQ30" s="50"/>
      <c r="ER30" s="50"/>
      <c r="ES30" s="50"/>
      <c r="ET30" s="50"/>
      <c r="EU30" s="50"/>
      <c r="EV30" s="50"/>
      <c r="EW30" s="50"/>
      <c r="EX30" s="50"/>
      <c r="EY30" s="50"/>
      <c r="EZ30" s="50"/>
      <c r="FA30" s="50"/>
      <c r="FB30" s="50"/>
      <c r="FC30" s="50"/>
      <c r="FD30" s="50"/>
      <c r="FE30" s="50"/>
      <c r="FF30" s="50"/>
      <c r="FG30" s="50"/>
      <c r="FH30" s="50"/>
      <c r="FI30" s="50"/>
      <c r="FJ30" s="50"/>
      <c r="FK30" s="50"/>
      <c r="FL30" s="50"/>
      <c r="FM30" s="50"/>
      <c r="FN30" s="50"/>
      <c r="FO30" s="50"/>
      <c r="FP30" s="50"/>
      <c r="FQ30" s="50"/>
      <c r="FR30" s="50"/>
      <c r="FS30" s="50"/>
      <c r="FT30" s="50"/>
      <c r="FU30" s="50"/>
      <c r="FV30" s="50"/>
      <c r="FW30" s="50"/>
      <c r="FX30" s="50"/>
      <c r="FY30" s="50"/>
      <c r="FZ30" s="50"/>
      <c r="GA30" s="50"/>
      <c r="GB30" s="50"/>
      <c r="GJ30" s="50"/>
      <c r="GK30" s="50"/>
      <c r="GL30" s="50"/>
      <c r="GM30" s="50"/>
      <c r="GN30" s="50"/>
      <c r="GO30" s="50"/>
      <c r="GP30" s="50"/>
      <c r="GQ30" s="50"/>
      <c r="GR30" s="50"/>
      <c r="GS30" s="50"/>
      <c r="GT30" s="50"/>
      <c r="GU30" s="50"/>
      <c r="GV30" s="50"/>
      <c r="GW30" s="50"/>
      <c r="GX30" s="50"/>
      <c r="GY30" s="50"/>
      <c r="GZ30" s="50"/>
      <c r="HA30" s="50"/>
      <c r="HB30" s="50"/>
      <c r="HC30" s="50"/>
      <c r="HD30" s="50"/>
      <c r="HE30" s="50"/>
      <c r="HF30" s="50"/>
      <c r="HG30" s="50"/>
      <c r="HH30" s="50"/>
      <c r="HI30" s="50"/>
      <c r="HJ30" s="50"/>
      <c r="HK30" s="50"/>
      <c r="HL30" s="50"/>
      <c r="HM30" s="50"/>
      <c r="HN30" s="50"/>
      <c r="HO30" s="50"/>
      <c r="HP30" s="50"/>
      <c r="HQ30" s="50"/>
      <c r="HR30" s="50"/>
      <c r="HS30" s="50"/>
      <c r="HT30" s="50"/>
      <c r="HU30" s="50"/>
      <c r="HV30" s="50"/>
      <c r="HW30" s="50"/>
      <c r="HX30" s="50"/>
      <c r="HY30" s="50"/>
      <c r="HZ30" s="50"/>
      <c r="IA30" s="50"/>
      <c r="IB30" s="50"/>
      <c r="IC30" s="50"/>
      <c r="ID30" s="50"/>
      <c r="IE30" s="50"/>
      <c r="IF30" s="50"/>
      <c r="IG30" s="50"/>
      <c r="IH30" s="50"/>
      <c r="II30" s="50"/>
      <c r="IJ30" s="50"/>
      <c r="IK30" s="50"/>
      <c r="IL30" s="50"/>
      <c r="IM30" s="50"/>
      <c r="IN30" s="50"/>
      <c r="IO30" s="50"/>
      <c r="IP30" s="50"/>
      <c r="IQ30" s="50"/>
      <c r="IR30" s="50"/>
      <c r="IS30" s="50"/>
      <c r="IT30" s="50"/>
      <c r="IU30" s="50"/>
      <c r="IV30" s="50"/>
    </row>
    <row r="31" spans="1:256" ht="17.25" customHeight="1" x14ac:dyDescent="0.2">
      <c r="C31" s="51"/>
      <c r="D31" s="45">
        <f t="shared" si="0"/>
        <v>42020</v>
      </c>
      <c r="E31" s="89">
        <f t="shared" si="12"/>
        <v>42020</v>
      </c>
      <c r="F31" s="148" t="str">
        <f>IF(E31="","",INDEX(cycle,MOD(E31-INDEX(J_equip,1)+INDEX(J_equip,$A$15+1)-1,8)+1))</f>
        <v xml:space="preserve">  Nuit </v>
      </c>
      <c r="G31" s="122"/>
      <c r="H31" s="123"/>
      <c r="I31" s="91"/>
      <c r="J31" s="54"/>
      <c r="K31" s="48"/>
      <c r="L31" s="10"/>
      <c r="M31" s="45">
        <f t="shared" si="1"/>
        <v>42051</v>
      </c>
      <c r="N31" s="46">
        <f t="shared" si="13"/>
        <v>42051</v>
      </c>
      <c r="O31" s="103"/>
      <c r="P31" s="122"/>
      <c r="Q31" s="123"/>
      <c r="R31" s="91"/>
      <c r="S31" s="54"/>
      <c r="T31" s="48"/>
      <c r="U31" s="10"/>
      <c r="V31" s="45">
        <f t="shared" si="2"/>
        <v>42079</v>
      </c>
      <c r="W31" s="46">
        <f t="shared" si="14"/>
        <v>42079</v>
      </c>
      <c r="X31" s="103"/>
      <c r="Y31" s="122"/>
      <c r="Z31" s="123"/>
      <c r="AA31" s="91"/>
      <c r="AB31" s="54"/>
      <c r="AC31" s="48"/>
      <c r="AD31" s="10"/>
      <c r="AE31" s="45">
        <f t="shared" si="3"/>
        <v>42110</v>
      </c>
      <c r="AF31" s="46">
        <f t="shared" si="15"/>
        <v>42110</v>
      </c>
      <c r="AG31" s="103"/>
      <c r="AH31" s="122"/>
      <c r="AI31" s="123"/>
      <c r="AJ31" s="91"/>
      <c r="AK31" s="54"/>
      <c r="AL31" s="48"/>
      <c r="AM31" s="10"/>
      <c r="AN31" s="45">
        <f t="shared" si="4"/>
        <v>42140</v>
      </c>
      <c r="AO31" s="46">
        <f t="shared" si="16"/>
        <v>42140</v>
      </c>
      <c r="AP31" s="103"/>
      <c r="AQ31" s="122"/>
      <c r="AR31" s="123"/>
      <c r="AS31" s="91"/>
      <c r="AT31" s="54"/>
      <c r="AU31" s="48"/>
      <c r="AV31" s="10"/>
      <c r="AW31" s="45">
        <f t="shared" si="5"/>
        <v>42171</v>
      </c>
      <c r="AX31" s="46">
        <f t="shared" si="17"/>
        <v>42171</v>
      </c>
      <c r="AY31" s="103"/>
      <c r="AZ31" s="122"/>
      <c r="BA31" s="123"/>
      <c r="BB31" s="91"/>
      <c r="BC31" s="54"/>
      <c r="BD31" s="48"/>
      <c r="BE31" s="10"/>
      <c r="BF31" s="45">
        <f t="shared" si="6"/>
        <v>42201</v>
      </c>
      <c r="BG31" s="46">
        <f t="shared" si="18"/>
        <v>42201</v>
      </c>
      <c r="BH31" s="103"/>
      <c r="BI31" s="122"/>
      <c r="BJ31" s="123"/>
      <c r="BK31" s="91"/>
      <c r="BL31" s="54"/>
      <c r="BM31" s="19"/>
      <c r="BN31" s="10"/>
      <c r="BO31" s="45">
        <f t="shared" si="7"/>
        <v>42232</v>
      </c>
      <c r="BP31" s="46">
        <f t="shared" si="19"/>
        <v>42232</v>
      </c>
      <c r="BQ31" s="103"/>
      <c r="BR31" s="122"/>
      <c r="BS31" s="123"/>
      <c r="BT31" s="91"/>
      <c r="BU31" s="54"/>
      <c r="BV31" s="19"/>
      <c r="BW31" s="10"/>
      <c r="BX31" s="45">
        <f t="shared" si="8"/>
        <v>42263</v>
      </c>
      <c r="BY31" s="46">
        <f t="shared" si="20"/>
        <v>42263</v>
      </c>
      <c r="BZ31" s="103"/>
      <c r="CA31" s="122"/>
      <c r="CB31" s="123"/>
      <c r="CC31" s="91"/>
      <c r="CD31" s="54"/>
      <c r="CE31" s="19"/>
      <c r="CF31" s="10"/>
      <c r="CG31" s="45">
        <f t="shared" si="9"/>
        <v>42293</v>
      </c>
      <c r="CH31" s="46">
        <f t="shared" si="21"/>
        <v>42293</v>
      </c>
      <c r="CI31" s="103"/>
      <c r="CJ31" s="122"/>
      <c r="CK31" s="123"/>
      <c r="CL31" s="91"/>
      <c r="CM31" s="54"/>
      <c r="CN31" s="19"/>
      <c r="CO31" s="10"/>
      <c r="CP31" s="45">
        <f t="shared" si="10"/>
        <v>42324</v>
      </c>
      <c r="CQ31" s="46">
        <f t="shared" si="22"/>
        <v>42324</v>
      </c>
      <c r="CR31" s="103"/>
      <c r="CS31" s="122"/>
      <c r="CT31" s="123"/>
      <c r="CU31" s="91"/>
      <c r="CV31" s="54"/>
      <c r="CW31" s="19"/>
      <c r="CX31" s="10"/>
      <c r="CY31" s="45">
        <f t="shared" si="11"/>
        <v>42354</v>
      </c>
      <c r="CZ31" s="46">
        <f t="shared" si="23"/>
        <v>42354</v>
      </c>
      <c r="DA31" s="103"/>
      <c r="DB31" s="122"/>
      <c r="DC31" s="123"/>
      <c r="DD31" s="91"/>
      <c r="DE31" s="54"/>
      <c r="DF31" s="1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50"/>
      <c r="DW31" s="50"/>
      <c r="DX31" s="50"/>
      <c r="DY31" s="50"/>
      <c r="DZ31" s="50"/>
      <c r="EA31" s="50"/>
      <c r="EB31" s="50"/>
      <c r="EC31" s="50"/>
      <c r="ED31" s="50"/>
      <c r="EE31" s="50"/>
      <c r="EF31" s="50"/>
      <c r="EG31" s="50"/>
      <c r="EH31" s="50"/>
      <c r="EI31" s="50"/>
      <c r="EJ31" s="50"/>
      <c r="EK31" s="50"/>
      <c r="EL31" s="50"/>
      <c r="EM31" s="50"/>
      <c r="EN31" s="50"/>
      <c r="EO31" s="50"/>
      <c r="EP31" s="50"/>
      <c r="EQ31" s="50"/>
      <c r="ER31" s="50"/>
      <c r="ES31" s="50"/>
      <c r="ET31" s="50"/>
      <c r="EU31" s="50"/>
      <c r="EV31" s="50"/>
      <c r="EW31" s="50"/>
      <c r="EX31" s="50"/>
      <c r="EY31" s="50"/>
      <c r="EZ31" s="50"/>
      <c r="FA31" s="50"/>
      <c r="FB31" s="50"/>
      <c r="FC31" s="50"/>
      <c r="FD31" s="50"/>
      <c r="FE31" s="50"/>
      <c r="FF31" s="50"/>
      <c r="FG31" s="50"/>
      <c r="FH31" s="50"/>
      <c r="FI31" s="50"/>
      <c r="FJ31" s="50"/>
      <c r="FK31" s="50"/>
      <c r="FL31" s="50"/>
      <c r="FM31" s="50"/>
      <c r="FN31" s="50"/>
      <c r="FO31" s="50"/>
      <c r="FP31" s="50"/>
      <c r="FQ31" s="50"/>
      <c r="FR31" s="50"/>
      <c r="FS31" s="50"/>
      <c r="FT31" s="50"/>
      <c r="FU31" s="50"/>
      <c r="FV31" s="50"/>
      <c r="FW31" s="50"/>
      <c r="FX31" s="50"/>
      <c r="FY31" s="50"/>
      <c r="FZ31" s="50"/>
      <c r="GA31" s="50"/>
      <c r="GB31" s="50"/>
      <c r="GJ31" s="50"/>
      <c r="GK31" s="50"/>
      <c r="GL31" s="50"/>
      <c r="GM31" s="50"/>
      <c r="GN31" s="50"/>
      <c r="GO31" s="50"/>
      <c r="GP31" s="50"/>
      <c r="GQ31" s="50"/>
      <c r="GR31" s="50"/>
      <c r="GS31" s="50"/>
      <c r="GT31" s="50"/>
      <c r="GU31" s="50"/>
      <c r="GV31" s="50"/>
      <c r="GW31" s="50"/>
      <c r="GX31" s="50"/>
      <c r="GY31" s="50"/>
      <c r="GZ31" s="50"/>
      <c r="HA31" s="50"/>
      <c r="HB31" s="50"/>
      <c r="HC31" s="50"/>
      <c r="HD31" s="50"/>
      <c r="HE31" s="50"/>
      <c r="HF31" s="50"/>
      <c r="HG31" s="50"/>
      <c r="HH31" s="50"/>
      <c r="HI31" s="50"/>
      <c r="HJ31" s="50"/>
      <c r="HK31" s="50"/>
      <c r="HL31" s="50"/>
      <c r="HM31" s="50"/>
      <c r="HN31" s="50"/>
      <c r="HO31" s="50"/>
      <c r="HP31" s="50"/>
      <c r="HQ31" s="50"/>
      <c r="HR31" s="50"/>
      <c r="HS31" s="50"/>
      <c r="HT31" s="50"/>
      <c r="HU31" s="50"/>
      <c r="HV31" s="50"/>
      <c r="HW31" s="50"/>
      <c r="HX31" s="50"/>
      <c r="HY31" s="50"/>
      <c r="HZ31" s="50"/>
      <c r="IA31" s="50"/>
      <c r="IB31" s="50"/>
      <c r="IC31" s="50"/>
      <c r="ID31" s="50"/>
      <c r="IE31" s="50"/>
      <c r="IF31" s="50"/>
      <c r="IG31" s="50"/>
      <c r="IH31" s="50"/>
      <c r="II31" s="50"/>
      <c r="IJ31" s="50"/>
      <c r="IK31" s="50"/>
      <c r="IL31" s="50"/>
      <c r="IM31" s="50"/>
      <c r="IN31" s="50"/>
      <c r="IO31" s="50"/>
      <c r="IP31" s="50"/>
      <c r="IQ31" s="50"/>
      <c r="IR31" s="50"/>
      <c r="IS31" s="50"/>
      <c r="IT31" s="50"/>
      <c r="IU31" s="50"/>
      <c r="IV31" s="50"/>
    </row>
    <row r="32" spans="1:256" ht="17.25" customHeight="1" x14ac:dyDescent="0.2">
      <c r="C32" s="51"/>
      <c r="D32" s="45">
        <f t="shared" si="0"/>
        <v>42021</v>
      </c>
      <c r="E32" s="89">
        <f t="shared" si="12"/>
        <v>42021</v>
      </c>
      <c r="F32" s="148" t="str">
        <f>IF(E32="","",INDEX(cycle,MOD(E32-INDEX(J_equip,1)+INDEX(J_equip,$A$15+1)-1,8)+1))</f>
        <v xml:space="preserve">  Nuit </v>
      </c>
      <c r="G32" s="122"/>
      <c r="H32" s="123"/>
      <c r="I32" s="91"/>
      <c r="J32" s="58"/>
      <c r="K32" s="53"/>
      <c r="L32" s="10"/>
      <c r="M32" s="45">
        <f t="shared" si="1"/>
        <v>42052</v>
      </c>
      <c r="N32" s="46">
        <f t="shared" si="13"/>
        <v>42052</v>
      </c>
      <c r="O32" s="103"/>
      <c r="P32" s="122"/>
      <c r="Q32" s="123"/>
      <c r="R32" s="91"/>
      <c r="S32" s="58"/>
      <c r="T32" s="53"/>
      <c r="U32" s="10"/>
      <c r="V32" s="45">
        <f t="shared" si="2"/>
        <v>42080</v>
      </c>
      <c r="W32" s="46">
        <f t="shared" si="14"/>
        <v>42080</v>
      </c>
      <c r="X32" s="103"/>
      <c r="Y32" s="122"/>
      <c r="Z32" s="123"/>
      <c r="AA32" s="91"/>
      <c r="AB32" s="58"/>
      <c r="AC32" s="53"/>
      <c r="AD32" s="10"/>
      <c r="AE32" s="45">
        <f t="shared" si="3"/>
        <v>42111</v>
      </c>
      <c r="AF32" s="46">
        <f t="shared" si="15"/>
        <v>42111</v>
      </c>
      <c r="AG32" s="103"/>
      <c r="AH32" s="122"/>
      <c r="AI32" s="123"/>
      <c r="AJ32" s="91"/>
      <c r="AK32" s="58"/>
      <c r="AL32" s="53"/>
      <c r="AM32" s="10"/>
      <c r="AN32" s="45">
        <f t="shared" si="4"/>
        <v>42141</v>
      </c>
      <c r="AO32" s="46">
        <f t="shared" si="16"/>
        <v>42141</v>
      </c>
      <c r="AP32" s="103"/>
      <c r="AQ32" s="122"/>
      <c r="AR32" s="123"/>
      <c r="AS32" s="91"/>
      <c r="AT32" s="58"/>
      <c r="AU32" s="53"/>
      <c r="AV32" s="10"/>
      <c r="AW32" s="45">
        <f t="shared" si="5"/>
        <v>42172</v>
      </c>
      <c r="AX32" s="46">
        <f t="shared" si="17"/>
        <v>42172</v>
      </c>
      <c r="AY32" s="103"/>
      <c r="AZ32" s="122"/>
      <c r="BA32" s="123"/>
      <c r="BB32" s="91"/>
      <c r="BC32" s="58"/>
      <c r="BD32" s="53"/>
      <c r="BE32" s="10"/>
      <c r="BF32" s="45">
        <f t="shared" si="6"/>
        <v>42202</v>
      </c>
      <c r="BG32" s="46">
        <f t="shared" si="18"/>
        <v>42202</v>
      </c>
      <c r="BH32" s="103"/>
      <c r="BI32" s="122"/>
      <c r="BJ32" s="123"/>
      <c r="BK32" s="91"/>
      <c r="BL32" s="58"/>
      <c r="BM32" s="19"/>
      <c r="BN32" s="10"/>
      <c r="BO32" s="45">
        <f t="shared" si="7"/>
        <v>42233</v>
      </c>
      <c r="BP32" s="46">
        <f t="shared" si="19"/>
        <v>42233</v>
      </c>
      <c r="BQ32" s="103"/>
      <c r="BR32" s="122"/>
      <c r="BS32" s="123"/>
      <c r="BT32" s="91"/>
      <c r="BU32" s="58"/>
      <c r="BV32" s="19"/>
      <c r="BW32" s="10"/>
      <c r="BX32" s="45">
        <f t="shared" si="8"/>
        <v>42264</v>
      </c>
      <c r="BY32" s="46">
        <f t="shared" si="20"/>
        <v>42264</v>
      </c>
      <c r="BZ32" s="103"/>
      <c r="CA32" s="122"/>
      <c r="CB32" s="123"/>
      <c r="CC32" s="91"/>
      <c r="CD32" s="58"/>
      <c r="CE32" s="19"/>
      <c r="CF32" s="10"/>
      <c r="CG32" s="45">
        <f t="shared" si="9"/>
        <v>42294</v>
      </c>
      <c r="CH32" s="46">
        <f t="shared" si="21"/>
        <v>42294</v>
      </c>
      <c r="CI32" s="103"/>
      <c r="CJ32" s="122"/>
      <c r="CK32" s="123"/>
      <c r="CL32" s="91"/>
      <c r="CM32" s="58"/>
      <c r="CN32" s="19"/>
      <c r="CO32" s="10"/>
      <c r="CP32" s="45">
        <f t="shared" si="10"/>
        <v>42325</v>
      </c>
      <c r="CQ32" s="46">
        <f t="shared" si="22"/>
        <v>42325</v>
      </c>
      <c r="CR32" s="103"/>
      <c r="CS32" s="122"/>
      <c r="CT32" s="123"/>
      <c r="CU32" s="91"/>
      <c r="CV32" s="58"/>
      <c r="CW32" s="19"/>
      <c r="CX32" s="10"/>
      <c r="CY32" s="45">
        <f t="shared" si="11"/>
        <v>42355</v>
      </c>
      <c r="CZ32" s="46">
        <f t="shared" si="23"/>
        <v>42355</v>
      </c>
      <c r="DA32" s="103"/>
      <c r="DB32" s="122"/>
      <c r="DC32" s="123"/>
      <c r="DD32" s="91"/>
      <c r="DE32" s="58"/>
      <c r="DF32" s="1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50"/>
      <c r="DW32" s="50"/>
      <c r="DX32" s="50"/>
      <c r="DY32" s="50"/>
      <c r="DZ32" s="50"/>
      <c r="EA32" s="50"/>
      <c r="EB32" s="50"/>
      <c r="EC32" s="50"/>
      <c r="ED32" s="50"/>
      <c r="EE32" s="50"/>
      <c r="EF32" s="50"/>
      <c r="EG32" s="50"/>
      <c r="EH32" s="50"/>
      <c r="EI32" s="50"/>
      <c r="EJ32" s="50"/>
      <c r="EK32" s="50"/>
      <c r="EL32" s="50"/>
      <c r="EM32" s="50"/>
      <c r="EN32" s="50"/>
      <c r="EO32" s="50"/>
      <c r="EP32" s="50"/>
      <c r="EQ32" s="50"/>
      <c r="ER32" s="50"/>
      <c r="ES32" s="50"/>
      <c r="ET32" s="50"/>
      <c r="EU32" s="50"/>
      <c r="EV32" s="50"/>
      <c r="EW32" s="50"/>
      <c r="EX32" s="50"/>
      <c r="EY32" s="50"/>
      <c r="EZ32" s="50"/>
      <c r="FA32" s="50"/>
      <c r="FB32" s="50"/>
      <c r="FC32" s="50"/>
      <c r="FD32" s="50"/>
      <c r="FE32" s="50"/>
      <c r="FF32" s="50"/>
      <c r="FG32" s="50"/>
      <c r="FH32" s="50"/>
      <c r="FI32" s="50"/>
      <c r="FJ32" s="50"/>
      <c r="FK32" s="50"/>
      <c r="FL32" s="50"/>
      <c r="FM32" s="50"/>
      <c r="FN32" s="50"/>
      <c r="FO32" s="50"/>
      <c r="FP32" s="50"/>
      <c r="FQ32" s="50"/>
      <c r="FR32" s="50"/>
      <c r="FS32" s="50"/>
      <c r="FT32" s="50"/>
      <c r="FU32" s="50"/>
      <c r="FV32" s="50"/>
      <c r="FW32" s="50"/>
      <c r="FX32" s="50"/>
      <c r="FY32" s="50"/>
      <c r="FZ32" s="50"/>
      <c r="GA32" s="50"/>
      <c r="GB32" s="50"/>
      <c r="GJ32" s="50"/>
      <c r="GK32" s="50"/>
      <c r="GL32" s="50"/>
      <c r="GM32" s="50"/>
      <c r="GN32" s="50"/>
      <c r="GO32" s="50"/>
      <c r="GP32" s="50"/>
      <c r="GQ32" s="50"/>
      <c r="GR32" s="50"/>
      <c r="GS32" s="50"/>
      <c r="GT32" s="50"/>
      <c r="GU32" s="50"/>
      <c r="GV32" s="50"/>
      <c r="GW32" s="50"/>
      <c r="GX32" s="50"/>
      <c r="GY32" s="50"/>
      <c r="GZ32" s="50"/>
      <c r="HA32" s="50"/>
      <c r="HB32" s="50"/>
      <c r="HC32" s="50"/>
      <c r="HD32" s="50"/>
      <c r="HE32" s="50"/>
      <c r="HF32" s="50"/>
      <c r="HG32" s="50"/>
      <c r="HH32" s="50"/>
      <c r="HI32" s="50"/>
      <c r="HJ32" s="50"/>
      <c r="HK32" s="50"/>
      <c r="HL32" s="50"/>
      <c r="HM32" s="50"/>
      <c r="HN32" s="50"/>
      <c r="HO32" s="50"/>
      <c r="HP32" s="50"/>
      <c r="HQ32" s="50"/>
      <c r="HR32" s="50"/>
      <c r="HS32" s="50"/>
      <c r="HT32" s="50"/>
      <c r="HU32" s="50"/>
      <c r="HV32" s="50"/>
      <c r="HW32" s="50"/>
      <c r="HX32" s="50"/>
      <c r="HY32" s="50"/>
      <c r="HZ32" s="50"/>
      <c r="IA32" s="50"/>
      <c r="IB32" s="50"/>
      <c r="IC32" s="50"/>
      <c r="ID32" s="50"/>
      <c r="IE32" s="50"/>
      <c r="IF32" s="50"/>
      <c r="IG32" s="50"/>
      <c r="IH32" s="50"/>
      <c r="II32" s="50"/>
      <c r="IJ32" s="50"/>
      <c r="IK32" s="50"/>
      <c r="IL32" s="50"/>
      <c r="IM32" s="50"/>
      <c r="IN32" s="50"/>
      <c r="IO32" s="50"/>
      <c r="IP32" s="50"/>
      <c r="IQ32" s="50"/>
      <c r="IR32" s="50"/>
      <c r="IS32" s="50"/>
      <c r="IT32" s="50"/>
      <c r="IU32" s="50"/>
      <c r="IV32" s="50"/>
    </row>
    <row r="33" spans="1:256" ht="17.25" customHeight="1" x14ac:dyDescent="0.2">
      <c r="C33" s="51"/>
      <c r="D33" s="45">
        <f t="shared" si="0"/>
        <v>42022</v>
      </c>
      <c r="E33" s="89">
        <f t="shared" si="12"/>
        <v>42022</v>
      </c>
      <c r="F33" s="148" t="str">
        <f>IF(E33="","",INDEX(cycle,MOD(E33-INDEX(J_equip,1)+INDEX(J_equip,$A$15+1)-1,8)+1))</f>
        <v xml:space="preserve">  Repos1</v>
      </c>
      <c r="G33" s="122"/>
      <c r="H33" s="123"/>
      <c r="I33" s="91"/>
      <c r="J33" s="52"/>
      <c r="K33" s="48"/>
      <c r="L33" s="10"/>
      <c r="M33" s="45">
        <f t="shared" si="1"/>
        <v>42053</v>
      </c>
      <c r="N33" s="46">
        <f t="shared" si="13"/>
        <v>42053</v>
      </c>
      <c r="O33" s="103"/>
      <c r="P33" s="122"/>
      <c r="Q33" s="123"/>
      <c r="R33" s="91"/>
      <c r="S33" s="52"/>
      <c r="T33" s="48"/>
      <c r="U33" s="10"/>
      <c r="V33" s="45">
        <f t="shared" si="2"/>
        <v>42081</v>
      </c>
      <c r="W33" s="46">
        <f t="shared" si="14"/>
        <v>42081</v>
      </c>
      <c r="X33" s="103"/>
      <c r="Y33" s="122"/>
      <c r="Z33" s="123"/>
      <c r="AA33" s="91"/>
      <c r="AB33" s="52"/>
      <c r="AC33" s="48"/>
      <c r="AD33" s="10"/>
      <c r="AE33" s="45">
        <f t="shared" si="3"/>
        <v>42112</v>
      </c>
      <c r="AF33" s="46">
        <f t="shared" si="15"/>
        <v>42112</v>
      </c>
      <c r="AG33" s="103"/>
      <c r="AH33" s="122"/>
      <c r="AI33" s="123"/>
      <c r="AJ33" s="91"/>
      <c r="AK33" s="52"/>
      <c r="AL33" s="48"/>
      <c r="AM33" s="10"/>
      <c r="AN33" s="45">
        <f t="shared" si="4"/>
        <v>42142</v>
      </c>
      <c r="AO33" s="46">
        <f t="shared" si="16"/>
        <v>42142</v>
      </c>
      <c r="AP33" s="103"/>
      <c r="AQ33" s="122"/>
      <c r="AR33" s="123"/>
      <c r="AS33" s="91"/>
      <c r="AT33" s="52"/>
      <c r="AU33" s="48"/>
      <c r="AV33" s="10"/>
      <c r="AW33" s="45">
        <f t="shared" si="5"/>
        <v>42173</v>
      </c>
      <c r="AX33" s="46">
        <f t="shared" si="17"/>
        <v>42173</v>
      </c>
      <c r="AY33" s="103"/>
      <c r="AZ33" s="122"/>
      <c r="BA33" s="123"/>
      <c r="BB33" s="91"/>
      <c r="BC33" s="52"/>
      <c r="BD33" s="48"/>
      <c r="BE33" s="10"/>
      <c r="BF33" s="45">
        <f t="shared" si="6"/>
        <v>42203</v>
      </c>
      <c r="BG33" s="46">
        <f t="shared" si="18"/>
        <v>42203</v>
      </c>
      <c r="BH33" s="103"/>
      <c r="BI33" s="122"/>
      <c r="BJ33" s="123"/>
      <c r="BK33" s="91"/>
      <c r="BL33" s="52"/>
      <c r="BM33" s="19"/>
      <c r="BN33" s="10"/>
      <c r="BO33" s="45">
        <f t="shared" si="7"/>
        <v>42234</v>
      </c>
      <c r="BP33" s="46">
        <f t="shared" si="19"/>
        <v>42234</v>
      </c>
      <c r="BQ33" s="103"/>
      <c r="BR33" s="122"/>
      <c r="BS33" s="123"/>
      <c r="BT33" s="91"/>
      <c r="BU33" s="52"/>
      <c r="BV33" s="19"/>
      <c r="BW33" s="10"/>
      <c r="BX33" s="45">
        <f t="shared" si="8"/>
        <v>42265</v>
      </c>
      <c r="BY33" s="46">
        <f t="shared" si="20"/>
        <v>42265</v>
      </c>
      <c r="BZ33" s="103"/>
      <c r="CA33" s="122"/>
      <c r="CB33" s="123"/>
      <c r="CC33" s="91"/>
      <c r="CD33" s="52"/>
      <c r="CE33" s="19"/>
      <c r="CF33" s="10"/>
      <c r="CG33" s="45">
        <f t="shared" si="9"/>
        <v>42295</v>
      </c>
      <c r="CH33" s="46">
        <f t="shared" si="21"/>
        <v>42295</v>
      </c>
      <c r="CI33" s="103"/>
      <c r="CJ33" s="122"/>
      <c r="CK33" s="123"/>
      <c r="CL33" s="91"/>
      <c r="CM33" s="52"/>
      <c r="CN33" s="19"/>
      <c r="CO33" s="10"/>
      <c r="CP33" s="45">
        <f t="shared" si="10"/>
        <v>42326</v>
      </c>
      <c r="CQ33" s="46">
        <f t="shared" si="22"/>
        <v>42326</v>
      </c>
      <c r="CR33" s="103"/>
      <c r="CS33" s="122"/>
      <c r="CT33" s="123"/>
      <c r="CU33" s="91"/>
      <c r="CV33" s="52"/>
      <c r="CW33" s="19"/>
      <c r="CX33" s="10"/>
      <c r="CY33" s="45">
        <f t="shared" si="11"/>
        <v>42356</v>
      </c>
      <c r="CZ33" s="46">
        <f t="shared" si="23"/>
        <v>42356</v>
      </c>
      <c r="DA33" s="103"/>
      <c r="DB33" s="122"/>
      <c r="DC33" s="123"/>
      <c r="DD33" s="91"/>
      <c r="DE33" s="52"/>
      <c r="DF33" s="1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50"/>
      <c r="DW33" s="50"/>
      <c r="DX33" s="50"/>
      <c r="DY33" s="50"/>
      <c r="DZ33" s="50"/>
      <c r="EA33" s="50"/>
      <c r="EB33" s="50"/>
      <c r="EC33" s="50"/>
      <c r="ED33" s="50"/>
      <c r="EE33" s="50"/>
      <c r="EF33" s="50"/>
      <c r="EG33" s="50"/>
      <c r="EH33" s="50"/>
      <c r="EI33" s="50"/>
      <c r="EJ33" s="50"/>
      <c r="EK33" s="50"/>
      <c r="EL33" s="50"/>
      <c r="EM33" s="50"/>
      <c r="EN33" s="50"/>
      <c r="EO33" s="50"/>
      <c r="EP33" s="50"/>
      <c r="EQ33" s="50"/>
      <c r="ER33" s="50"/>
      <c r="ES33" s="50"/>
      <c r="ET33" s="50"/>
      <c r="EU33" s="50"/>
      <c r="EV33" s="50"/>
      <c r="EW33" s="50"/>
      <c r="EX33" s="50"/>
      <c r="EY33" s="50"/>
      <c r="EZ33" s="50"/>
      <c r="FA33" s="50"/>
      <c r="FB33" s="50"/>
      <c r="FC33" s="50"/>
      <c r="FD33" s="50"/>
      <c r="FE33" s="50"/>
      <c r="FF33" s="50"/>
      <c r="FG33" s="50"/>
      <c r="FH33" s="50"/>
      <c r="FI33" s="50"/>
      <c r="FJ33" s="50"/>
      <c r="FK33" s="50"/>
      <c r="FL33" s="50"/>
      <c r="FM33" s="50"/>
      <c r="FN33" s="50"/>
      <c r="FO33" s="50"/>
      <c r="FP33" s="50"/>
      <c r="FQ33" s="50"/>
      <c r="FR33" s="50"/>
      <c r="FS33" s="50"/>
      <c r="FT33" s="50"/>
      <c r="FU33" s="50"/>
      <c r="FV33" s="50"/>
      <c r="FW33" s="50"/>
      <c r="FX33" s="50"/>
      <c r="FY33" s="50"/>
      <c r="FZ33" s="50"/>
      <c r="GA33" s="50"/>
      <c r="GB33" s="50"/>
      <c r="GJ33" s="50"/>
      <c r="GK33" s="50"/>
      <c r="GL33" s="50"/>
      <c r="GM33" s="50"/>
      <c r="GN33" s="50"/>
      <c r="GO33" s="50"/>
      <c r="GP33" s="50"/>
      <c r="GQ33" s="50"/>
      <c r="GR33" s="50"/>
      <c r="GS33" s="50"/>
      <c r="GT33" s="50"/>
      <c r="GU33" s="50"/>
      <c r="GV33" s="50"/>
      <c r="GW33" s="50"/>
      <c r="GX33" s="50"/>
      <c r="GY33" s="50"/>
      <c r="GZ33" s="50"/>
      <c r="HA33" s="50"/>
      <c r="HB33" s="50"/>
      <c r="HC33" s="50"/>
      <c r="HD33" s="50"/>
      <c r="HE33" s="50"/>
      <c r="HF33" s="50"/>
      <c r="HG33" s="50"/>
      <c r="HH33" s="50"/>
      <c r="HI33" s="50"/>
      <c r="HJ33" s="50"/>
      <c r="HK33" s="50"/>
      <c r="HL33" s="50"/>
      <c r="HM33" s="50"/>
      <c r="HN33" s="50"/>
      <c r="HO33" s="50"/>
      <c r="HP33" s="50"/>
      <c r="HQ33" s="50"/>
      <c r="HR33" s="50"/>
      <c r="HS33" s="50"/>
      <c r="HT33" s="50"/>
      <c r="HU33" s="50"/>
      <c r="HV33" s="50"/>
      <c r="HW33" s="50"/>
      <c r="HX33" s="50"/>
      <c r="HY33" s="50"/>
      <c r="HZ33" s="50"/>
      <c r="IA33" s="50"/>
      <c r="IB33" s="50"/>
      <c r="IC33" s="50"/>
      <c r="ID33" s="50"/>
      <c r="IE33" s="50"/>
      <c r="IF33" s="50"/>
      <c r="IG33" s="50"/>
      <c r="IH33" s="50"/>
      <c r="II33" s="50"/>
      <c r="IJ33" s="50"/>
      <c r="IK33" s="50"/>
      <c r="IL33" s="50"/>
      <c r="IM33" s="50"/>
      <c r="IN33" s="50"/>
      <c r="IO33" s="50"/>
      <c r="IP33" s="50"/>
      <c r="IQ33" s="50"/>
      <c r="IR33" s="50"/>
      <c r="IS33" s="50"/>
      <c r="IT33" s="50"/>
      <c r="IU33" s="50"/>
      <c r="IV33" s="50"/>
    </row>
    <row r="34" spans="1:256" ht="17.25" customHeight="1" x14ac:dyDescent="0.2">
      <c r="C34" s="51"/>
      <c r="D34" s="45">
        <f t="shared" si="0"/>
        <v>42023</v>
      </c>
      <c r="E34" s="89">
        <f t="shared" si="12"/>
        <v>42023</v>
      </c>
      <c r="F34" s="148" t="str">
        <f>IF(E34="","",INDEX(cycle,MOD(E34-INDEX(J_equip,1)+INDEX(J_equip,$A$15+1)-1,8)+1))</f>
        <v xml:space="preserve">  Repos1 </v>
      </c>
      <c r="G34" s="122"/>
      <c r="H34" s="123"/>
      <c r="I34" s="91"/>
      <c r="J34" s="56"/>
      <c r="K34" s="59"/>
      <c r="L34" s="10"/>
      <c r="M34" s="45">
        <f t="shared" si="1"/>
        <v>42054</v>
      </c>
      <c r="N34" s="46">
        <f t="shared" si="13"/>
        <v>42054</v>
      </c>
      <c r="O34" s="103"/>
      <c r="P34" s="122"/>
      <c r="Q34" s="123"/>
      <c r="R34" s="91"/>
      <c r="S34" s="56"/>
      <c r="T34" s="59"/>
      <c r="U34" s="10"/>
      <c r="V34" s="45">
        <f t="shared" si="2"/>
        <v>42082</v>
      </c>
      <c r="W34" s="46">
        <f t="shared" si="14"/>
        <v>42082</v>
      </c>
      <c r="X34" s="103"/>
      <c r="Y34" s="122"/>
      <c r="Z34" s="123"/>
      <c r="AA34" s="91"/>
      <c r="AB34" s="56"/>
      <c r="AC34" s="59"/>
      <c r="AD34" s="10"/>
      <c r="AE34" s="45">
        <f t="shared" si="3"/>
        <v>42113</v>
      </c>
      <c r="AF34" s="46">
        <f t="shared" si="15"/>
        <v>42113</v>
      </c>
      <c r="AG34" s="103"/>
      <c r="AH34" s="122"/>
      <c r="AI34" s="123"/>
      <c r="AJ34" s="91"/>
      <c r="AK34" s="56"/>
      <c r="AL34" s="59"/>
      <c r="AM34" s="10"/>
      <c r="AN34" s="45">
        <f t="shared" si="4"/>
        <v>42143</v>
      </c>
      <c r="AO34" s="46">
        <f t="shared" si="16"/>
        <v>42143</v>
      </c>
      <c r="AP34" s="103"/>
      <c r="AQ34" s="122"/>
      <c r="AR34" s="123"/>
      <c r="AS34" s="91"/>
      <c r="AT34" s="56"/>
      <c r="AU34" s="59"/>
      <c r="AV34" s="10"/>
      <c r="AW34" s="45">
        <f t="shared" si="5"/>
        <v>42174</v>
      </c>
      <c r="AX34" s="46">
        <f t="shared" si="17"/>
        <v>42174</v>
      </c>
      <c r="AY34" s="103"/>
      <c r="AZ34" s="122"/>
      <c r="BA34" s="123"/>
      <c r="BB34" s="91"/>
      <c r="BC34" s="56"/>
      <c r="BD34" s="59"/>
      <c r="BE34" s="10"/>
      <c r="BF34" s="45">
        <f t="shared" si="6"/>
        <v>42204</v>
      </c>
      <c r="BG34" s="46">
        <f t="shared" si="18"/>
        <v>42204</v>
      </c>
      <c r="BH34" s="103"/>
      <c r="BI34" s="122"/>
      <c r="BJ34" s="123"/>
      <c r="BK34" s="91"/>
      <c r="BL34" s="56"/>
      <c r="BM34" s="19"/>
      <c r="BN34" s="10"/>
      <c r="BO34" s="45">
        <f t="shared" si="7"/>
        <v>42235</v>
      </c>
      <c r="BP34" s="46">
        <f t="shared" si="19"/>
        <v>42235</v>
      </c>
      <c r="BQ34" s="103"/>
      <c r="BR34" s="122"/>
      <c r="BS34" s="123"/>
      <c r="BT34" s="91"/>
      <c r="BU34" s="56"/>
      <c r="BV34" s="19"/>
      <c r="BW34" s="10"/>
      <c r="BX34" s="45">
        <f t="shared" si="8"/>
        <v>42266</v>
      </c>
      <c r="BY34" s="46">
        <f t="shared" si="20"/>
        <v>42266</v>
      </c>
      <c r="BZ34" s="103"/>
      <c r="CA34" s="122"/>
      <c r="CB34" s="123"/>
      <c r="CC34" s="91"/>
      <c r="CD34" s="56"/>
      <c r="CE34" s="19"/>
      <c r="CF34" s="10"/>
      <c r="CG34" s="45">
        <f t="shared" si="9"/>
        <v>42296</v>
      </c>
      <c r="CH34" s="46">
        <f t="shared" si="21"/>
        <v>42296</v>
      </c>
      <c r="CI34" s="103"/>
      <c r="CJ34" s="122"/>
      <c r="CK34" s="123"/>
      <c r="CL34" s="91"/>
      <c r="CM34" s="56"/>
      <c r="CN34" s="19"/>
      <c r="CO34" s="10"/>
      <c r="CP34" s="45">
        <f t="shared" si="10"/>
        <v>42327</v>
      </c>
      <c r="CQ34" s="46">
        <f t="shared" si="22"/>
        <v>42327</v>
      </c>
      <c r="CR34" s="103"/>
      <c r="CS34" s="122"/>
      <c r="CT34" s="123"/>
      <c r="CU34" s="91"/>
      <c r="CV34" s="56"/>
      <c r="CW34" s="19"/>
      <c r="CX34" s="10"/>
      <c r="CY34" s="45">
        <f t="shared" si="11"/>
        <v>42357</v>
      </c>
      <c r="CZ34" s="46">
        <f t="shared" si="23"/>
        <v>42357</v>
      </c>
      <c r="DA34" s="103"/>
      <c r="DB34" s="122"/>
      <c r="DC34" s="123"/>
      <c r="DD34" s="91"/>
      <c r="DE34" s="56"/>
      <c r="DF34" s="1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50"/>
      <c r="DW34" s="50"/>
      <c r="DX34" s="50"/>
      <c r="DY34" s="50"/>
      <c r="DZ34" s="50"/>
      <c r="EA34" s="50"/>
      <c r="EB34" s="50"/>
      <c r="EC34" s="50"/>
      <c r="ED34" s="50"/>
      <c r="EE34" s="50"/>
      <c r="EF34" s="50"/>
      <c r="EG34" s="50"/>
      <c r="EH34" s="50"/>
      <c r="EI34" s="50"/>
      <c r="EJ34" s="50"/>
      <c r="EK34" s="50"/>
      <c r="EL34" s="50"/>
      <c r="EM34" s="50"/>
      <c r="EN34" s="50"/>
      <c r="EO34" s="50"/>
      <c r="EP34" s="50"/>
      <c r="EQ34" s="50"/>
      <c r="ER34" s="50"/>
      <c r="ES34" s="50"/>
      <c r="ET34" s="50"/>
      <c r="EU34" s="50"/>
      <c r="EV34" s="50"/>
      <c r="EW34" s="50"/>
      <c r="EX34" s="50"/>
      <c r="EY34" s="50"/>
      <c r="EZ34" s="50"/>
      <c r="FA34" s="50"/>
      <c r="FB34" s="50"/>
      <c r="FC34" s="50"/>
      <c r="FD34" s="50"/>
      <c r="FE34" s="50"/>
      <c r="FF34" s="50"/>
      <c r="FG34" s="50"/>
      <c r="FH34" s="50"/>
      <c r="FI34" s="50"/>
      <c r="FJ34" s="50"/>
      <c r="FK34" s="50"/>
      <c r="FL34" s="50"/>
      <c r="FM34" s="50"/>
      <c r="FN34" s="50"/>
      <c r="FO34" s="50"/>
      <c r="FP34" s="50"/>
      <c r="FQ34" s="50"/>
      <c r="FR34" s="50"/>
      <c r="FS34" s="50"/>
      <c r="FT34" s="50"/>
      <c r="FU34" s="50"/>
      <c r="FV34" s="50"/>
      <c r="FW34" s="50"/>
      <c r="FX34" s="50"/>
      <c r="FY34" s="50"/>
      <c r="FZ34" s="50"/>
      <c r="GA34" s="50"/>
      <c r="GB34" s="50"/>
      <c r="GJ34" s="50"/>
      <c r="GK34" s="50"/>
      <c r="GL34" s="50"/>
      <c r="GM34" s="50"/>
      <c r="GN34" s="50"/>
      <c r="GO34" s="50"/>
      <c r="GP34" s="50"/>
      <c r="GQ34" s="50"/>
      <c r="GR34" s="50"/>
      <c r="GS34" s="50"/>
      <c r="GT34" s="50"/>
      <c r="GU34" s="50"/>
      <c r="GV34" s="50"/>
      <c r="GW34" s="50"/>
      <c r="GX34" s="50"/>
      <c r="GY34" s="50"/>
      <c r="GZ34" s="50"/>
      <c r="HA34" s="50"/>
      <c r="HB34" s="50"/>
      <c r="HC34" s="50"/>
      <c r="HD34" s="50"/>
      <c r="HE34" s="50"/>
      <c r="HF34" s="50"/>
      <c r="HG34" s="50"/>
      <c r="HH34" s="50"/>
      <c r="HI34" s="50"/>
      <c r="HJ34" s="50"/>
      <c r="HK34" s="50"/>
      <c r="HL34" s="50"/>
      <c r="HM34" s="50"/>
      <c r="HN34" s="50"/>
      <c r="HO34" s="50"/>
      <c r="HP34" s="50"/>
      <c r="HQ34" s="50"/>
      <c r="HR34" s="50"/>
      <c r="HS34" s="50"/>
      <c r="HT34" s="50"/>
      <c r="HU34" s="50"/>
      <c r="HV34" s="50"/>
      <c r="HW34" s="50"/>
      <c r="HX34" s="50"/>
      <c r="HY34" s="50"/>
      <c r="HZ34" s="50"/>
      <c r="IA34" s="50"/>
      <c r="IB34" s="50"/>
      <c r="IC34" s="50"/>
      <c r="ID34" s="50"/>
      <c r="IE34" s="50"/>
      <c r="IF34" s="50"/>
      <c r="IG34" s="50"/>
      <c r="IH34" s="50"/>
      <c r="II34" s="50"/>
      <c r="IJ34" s="50"/>
      <c r="IK34" s="50"/>
      <c r="IL34" s="50"/>
      <c r="IM34" s="50"/>
      <c r="IN34" s="50"/>
      <c r="IO34" s="50"/>
      <c r="IP34" s="50"/>
      <c r="IQ34" s="50"/>
      <c r="IR34" s="50"/>
      <c r="IS34" s="50"/>
      <c r="IT34" s="50"/>
      <c r="IU34" s="50"/>
      <c r="IV34" s="50"/>
    </row>
    <row r="35" spans="1:256" ht="17.25" customHeight="1" x14ac:dyDescent="0.2">
      <c r="C35" s="51"/>
      <c r="D35" s="45">
        <f t="shared" si="0"/>
        <v>42024</v>
      </c>
      <c r="E35" s="89">
        <f t="shared" si="12"/>
        <v>42024</v>
      </c>
      <c r="F35" s="148" t="str">
        <f>IF(E35="","",INDEX(cycle,MOD(E35-INDEX(J_equip,1)+INDEX(J_equip,$A$15+1)-1,8)+1))</f>
        <v xml:space="preserve">  Repos2 </v>
      </c>
      <c r="G35" s="122"/>
      <c r="H35" s="123"/>
      <c r="I35" s="91"/>
      <c r="J35" s="56"/>
      <c r="K35" s="48"/>
      <c r="L35" s="10"/>
      <c r="M35" s="45">
        <f t="shared" si="1"/>
        <v>42055</v>
      </c>
      <c r="N35" s="46">
        <f t="shared" si="13"/>
        <v>42055</v>
      </c>
      <c r="O35" s="103"/>
      <c r="P35" s="122"/>
      <c r="Q35" s="123"/>
      <c r="R35" s="91"/>
      <c r="S35" s="56"/>
      <c r="T35" s="48"/>
      <c r="U35" s="10"/>
      <c r="V35" s="45">
        <f t="shared" si="2"/>
        <v>42083</v>
      </c>
      <c r="W35" s="46">
        <f t="shared" si="14"/>
        <v>42083</v>
      </c>
      <c r="X35" s="103"/>
      <c r="Y35" s="122"/>
      <c r="Z35" s="123"/>
      <c r="AA35" s="91"/>
      <c r="AB35" s="56"/>
      <c r="AC35" s="48"/>
      <c r="AD35" s="10"/>
      <c r="AE35" s="45">
        <f t="shared" si="3"/>
        <v>42114</v>
      </c>
      <c r="AF35" s="46">
        <f t="shared" si="15"/>
        <v>42114</v>
      </c>
      <c r="AG35" s="103"/>
      <c r="AH35" s="122"/>
      <c r="AI35" s="123"/>
      <c r="AJ35" s="91"/>
      <c r="AK35" s="56"/>
      <c r="AL35" s="48"/>
      <c r="AM35" s="10"/>
      <c r="AN35" s="45">
        <f t="shared" si="4"/>
        <v>42144</v>
      </c>
      <c r="AO35" s="46">
        <f t="shared" si="16"/>
        <v>42144</v>
      </c>
      <c r="AP35" s="103"/>
      <c r="AQ35" s="122"/>
      <c r="AR35" s="123"/>
      <c r="AS35" s="91"/>
      <c r="AT35" s="56"/>
      <c r="AU35" s="48"/>
      <c r="AV35" s="10"/>
      <c r="AW35" s="45">
        <f t="shared" si="5"/>
        <v>42175</v>
      </c>
      <c r="AX35" s="46">
        <f t="shared" si="17"/>
        <v>42175</v>
      </c>
      <c r="AY35" s="103"/>
      <c r="AZ35" s="122"/>
      <c r="BA35" s="123"/>
      <c r="BB35" s="91"/>
      <c r="BC35" s="56"/>
      <c r="BD35" s="48"/>
      <c r="BE35" s="10"/>
      <c r="BF35" s="45">
        <f t="shared" si="6"/>
        <v>42205</v>
      </c>
      <c r="BG35" s="46">
        <f t="shared" si="18"/>
        <v>42205</v>
      </c>
      <c r="BH35" s="103"/>
      <c r="BI35" s="122"/>
      <c r="BJ35" s="123"/>
      <c r="BK35" s="91"/>
      <c r="BL35" s="56"/>
      <c r="BM35" s="19"/>
      <c r="BN35" s="10"/>
      <c r="BO35" s="45">
        <f t="shared" si="7"/>
        <v>42236</v>
      </c>
      <c r="BP35" s="46">
        <f t="shared" si="19"/>
        <v>42236</v>
      </c>
      <c r="BQ35" s="103"/>
      <c r="BR35" s="122"/>
      <c r="BS35" s="123"/>
      <c r="BT35" s="91"/>
      <c r="BU35" s="56"/>
      <c r="BV35" s="19"/>
      <c r="BW35" s="10"/>
      <c r="BX35" s="45">
        <f t="shared" si="8"/>
        <v>42267</v>
      </c>
      <c r="BY35" s="46">
        <f t="shared" si="20"/>
        <v>42267</v>
      </c>
      <c r="BZ35" s="103"/>
      <c r="CA35" s="122"/>
      <c r="CB35" s="123"/>
      <c r="CC35" s="91"/>
      <c r="CD35" s="56"/>
      <c r="CE35" s="19"/>
      <c r="CF35" s="10"/>
      <c r="CG35" s="45">
        <f t="shared" si="9"/>
        <v>42297</v>
      </c>
      <c r="CH35" s="46">
        <f t="shared" si="21"/>
        <v>42297</v>
      </c>
      <c r="CI35" s="103"/>
      <c r="CJ35" s="122"/>
      <c r="CK35" s="123"/>
      <c r="CL35" s="91"/>
      <c r="CM35" s="56"/>
      <c r="CN35" s="19"/>
      <c r="CO35" s="10"/>
      <c r="CP35" s="45">
        <f t="shared" si="10"/>
        <v>42328</v>
      </c>
      <c r="CQ35" s="46">
        <f t="shared" si="22"/>
        <v>42328</v>
      </c>
      <c r="CR35" s="103"/>
      <c r="CS35" s="122"/>
      <c r="CT35" s="123"/>
      <c r="CU35" s="91"/>
      <c r="CV35" s="56"/>
      <c r="CW35" s="19"/>
      <c r="CX35" s="10"/>
      <c r="CY35" s="45">
        <f t="shared" si="11"/>
        <v>42358</v>
      </c>
      <c r="CZ35" s="46">
        <f t="shared" si="23"/>
        <v>42358</v>
      </c>
      <c r="DA35" s="103"/>
      <c r="DB35" s="122"/>
      <c r="DC35" s="123"/>
      <c r="DD35" s="91"/>
      <c r="DE35" s="56"/>
      <c r="DF35" s="1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50"/>
      <c r="DW35" s="50"/>
      <c r="DX35" s="50"/>
      <c r="DY35" s="50"/>
      <c r="DZ35" s="50"/>
      <c r="EA35" s="50"/>
      <c r="EB35" s="50"/>
      <c r="EC35" s="50"/>
      <c r="ED35" s="50"/>
      <c r="EE35" s="50"/>
      <c r="EF35" s="50"/>
      <c r="EG35" s="50"/>
      <c r="EH35" s="50"/>
      <c r="EI35" s="50"/>
      <c r="EJ35" s="50"/>
      <c r="EK35" s="50"/>
      <c r="EL35" s="50"/>
      <c r="EM35" s="50"/>
      <c r="EN35" s="50"/>
      <c r="EO35" s="50"/>
      <c r="EP35" s="50"/>
      <c r="EQ35" s="50"/>
      <c r="ER35" s="50"/>
      <c r="ES35" s="50"/>
      <c r="ET35" s="50"/>
      <c r="EU35" s="50"/>
      <c r="EV35" s="50"/>
      <c r="EW35" s="50"/>
      <c r="EX35" s="50"/>
      <c r="EY35" s="50"/>
      <c r="EZ35" s="50"/>
      <c r="FA35" s="50"/>
      <c r="FB35" s="50"/>
      <c r="FC35" s="50"/>
      <c r="FD35" s="50"/>
      <c r="FE35" s="50"/>
      <c r="FF35" s="50"/>
      <c r="FG35" s="50"/>
      <c r="FH35" s="50"/>
      <c r="FI35" s="50"/>
      <c r="FJ35" s="50"/>
      <c r="FK35" s="50"/>
      <c r="FL35" s="50"/>
      <c r="FM35" s="50"/>
      <c r="FN35" s="50"/>
      <c r="FO35" s="50"/>
      <c r="FP35" s="50"/>
      <c r="FQ35" s="50"/>
      <c r="FR35" s="50"/>
      <c r="FS35" s="50"/>
      <c r="FT35" s="50"/>
      <c r="FU35" s="50"/>
      <c r="FV35" s="50"/>
      <c r="FW35" s="50"/>
      <c r="FX35" s="50"/>
      <c r="FY35" s="50"/>
      <c r="FZ35" s="50"/>
      <c r="GA35" s="50"/>
      <c r="GB35" s="50"/>
      <c r="GJ35" s="50"/>
      <c r="GK35" s="50"/>
      <c r="GL35" s="50"/>
      <c r="GM35" s="50"/>
      <c r="GN35" s="50"/>
      <c r="GO35" s="50"/>
      <c r="GP35" s="50"/>
      <c r="GQ35" s="50"/>
      <c r="GR35" s="50"/>
      <c r="GS35" s="50"/>
      <c r="GT35" s="50"/>
      <c r="GU35" s="50"/>
      <c r="GV35" s="50"/>
      <c r="GW35" s="50"/>
      <c r="GX35" s="50"/>
      <c r="GY35" s="50"/>
      <c r="GZ35" s="50"/>
      <c r="HA35" s="50"/>
      <c r="HB35" s="50"/>
      <c r="HC35" s="50"/>
      <c r="HD35" s="50"/>
      <c r="HE35" s="50"/>
      <c r="HF35" s="50"/>
      <c r="HG35" s="50"/>
      <c r="HH35" s="50"/>
      <c r="HI35" s="50"/>
      <c r="HJ35" s="50"/>
      <c r="HK35" s="50"/>
      <c r="HL35" s="50"/>
      <c r="HM35" s="50"/>
      <c r="HN35" s="50"/>
      <c r="HO35" s="50"/>
      <c r="HP35" s="50"/>
      <c r="HQ35" s="50"/>
      <c r="HR35" s="50"/>
      <c r="HS35" s="50"/>
      <c r="HT35" s="50"/>
      <c r="HU35" s="50"/>
      <c r="HV35" s="50"/>
      <c r="HW35" s="50"/>
      <c r="HX35" s="50"/>
      <c r="HY35" s="50"/>
      <c r="HZ35" s="50"/>
      <c r="IA35" s="50"/>
      <c r="IB35" s="50"/>
      <c r="IC35" s="50"/>
      <c r="ID35" s="50"/>
      <c r="IE35" s="50"/>
      <c r="IF35" s="50"/>
      <c r="IG35" s="50"/>
      <c r="IH35" s="50"/>
      <c r="II35" s="50"/>
      <c r="IJ35" s="50"/>
      <c r="IK35" s="50"/>
      <c r="IL35" s="50"/>
      <c r="IM35" s="50"/>
      <c r="IN35" s="50"/>
      <c r="IO35" s="50"/>
      <c r="IP35" s="50"/>
      <c r="IQ35" s="50"/>
      <c r="IR35" s="50"/>
      <c r="IS35" s="50"/>
      <c r="IT35" s="50"/>
      <c r="IU35" s="50"/>
      <c r="IV35" s="50"/>
    </row>
    <row r="36" spans="1:256" ht="17.25" customHeight="1" x14ac:dyDescent="0.2">
      <c r="C36" s="51"/>
      <c r="D36" s="45">
        <f t="shared" si="0"/>
        <v>42025</v>
      </c>
      <c r="E36" s="89">
        <f t="shared" si="12"/>
        <v>42025</v>
      </c>
      <c r="F36" s="148" t="str">
        <f>IF(E36="","",INDEX(cycle,MOD(E36-INDEX(J_equip,1)+INDEX(J_equip,$A$15+1)-1,8)+1))</f>
        <v xml:space="preserve">  Repos2 </v>
      </c>
      <c r="G36" s="122"/>
      <c r="H36" s="123"/>
      <c r="I36" s="91"/>
      <c r="J36" s="52"/>
      <c r="K36" s="48"/>
      <c r="L36" s="10"/>
      <c r="M36" s="45">
        <f t="shared" si="1"/>
        <v>42056</v>
      </c>
      <c r="N36" s="46">
        <f t="shared" si="13"/>
        <v>42056</v>
      </c>
      <c r="O36" s="103"/>
      <c r="P36" s="122"/>
      <c r="Q36" s="123"/>
      <c r="R36" s="91"/>
      <c r="S36" s="52"/>
      <c r="T36" s="48"/>
      <c r="U36" s="10"/>
      <c r="V36" s="45">
        <f t="shared" si="2"/>
        <v>42084</v>
      </c>
      <c r="W36" s="46">
        <f t="shared" si="14"/>
        <v>42084</v>
      </c>
      <c r="X36" s="103"/>
      <c r="Y36" s="122"/>
      <c r="Z36" s="123"/>
      <c r="AA36" s="91"/>
      <c r="AB36" s="52"/>
      <c r="AC36" s="48"/>
      <c r="AD36" s="10"/>
      <c r="AE36" s="45">
        <f t="shared" si="3"/>
        <v>42115</v>
      </c>
      <c r="AF36" s="46">
        <f t="shared" si="15"/>
        <v>42115</v>
      </c>
      <c r="AG36" s="103"/>
      <c r="AH36" s="122"/>
      <c r="AI36" s="123"/>
      <c r="AJ36" s="91"/>
      <c r="AK36" s="52"/>
      <c r="AL36" s="48"/>
      <c r="AM36" s="10"/>
      <c r="AN36" s="45">
        <f t="shared" si="4"/>
        <v>42145</v>
      </c>
      <c r="AO36" s="46">
        <f t="shared" si="16"/>
        <v>42145</v>
      </c>
      <c r="AP36" s="103"/>
      <c r="AQ36" s="122"/>
      <c r="AR36" s="123"/>
      <c r="AS36" s="91"/>
      <c r="AT36" s="52"/>
      <c r="AU36" s="48"/>
      <c r="AV36" s="10"/>
      <c r="AW36" s="45">
        <f t="shared" si="5"/>
        <v>42176</v>
      </c>
      <c r="AX36" s="46">
        <f t="shared" si="17"/>
        <v>42176</v>
      </c>
      <c r="AY36" s="103"/>
      <c r="AZ36" s="122"/>
      <c r="BA36" s="123"/>
      <c r="BB36" s="91"/>
      <c r="BC36" s="52"/>
      <c r="BD36" s="48"/>
      <c r="BE36" s="10"/>
      <c r="BF36" s="45">
        <f t="shared" si="6"/>
        <v>42206</v>
      </c>
      <c r="BG36" s="46">
        <f t="shared" si="18"/>
        <v>42206</v>
      </c>
      <c r="BH36" s="103"/>
      <c r="BI36" s="122"/>
      <c r="BJ36" s="123"/>
      <c r="BK36" s="91"/>
      <c r="BL36" s="52"/>
      <c r="BM36" s="19"/>
      <c r="BN36" s="10"/>
      <c r="BO36" s="45">
        <f t="shared" si="7"/>
        <v>42237</v>
      </c>
      <c r="BP36" s="46">
        <f t="shared" si="19"/>
        <v>42237</v>
      </c>
      <c r="BQ36" s="103"/>
      <c r="BR36" s="122"/>
      <c r="BS36" s="123"/>
      <c r="BT36" s="91"/>
      <c r="BU36" s="52"/>
      <c r="BV36" s="19"/>
      <c r="BW36" s="10"/>
      <c r="BX36" s="45">
        <f t="shared" si="8"/>
        <v>42268</v>
      </c>
      <c r="BY36" s="46">
        <f t="shared" si="20"/>
        <v>42268</v>
      </c>
      <c r="BZ36" s="103"/>
      <c r="CA36" s="122"/>
      <c r="CB36" s="123"/>
      <c r="CC36" s="91"/>
      <c r="CD36" s="52"/>
      <c r="CE36" s="19"/>
      <c r="CF36" s="10"/>
      <c r="CG36" s="45">
        <f t="shared" si="9"/>
        <v>42298</v>
      </c>
      <c r="CH36" s="46">
        <f t="shared" si="21"/>
        <v>42298</v>
      </c>
      <c r="CI36" s="103"/>
      <c r="CJ36" s="122"/>
      <c r="CK36" s="123"/>
      <c r="CL36" s="91"/>
      <c r="CM36" s="52"/>
      <c r="CN36" s="19"/>
      <c r="CO36" s="10"/>
      <c r="CP36" s="45">
        <f t="shared" si="10"/>
        <v>42329</v>
      </c>
      <c r="CQ36" s="46">
        <f t="shared" si="22"/>
        <v>42329</v>
      </c>
      <c r="CR36" s="103"/>
      <c r="CS36" s="122"/>
      <c r="CT36" s="123"/>
      <c r="CU36" s="91"/>
      <c r="CV36" s="52"/>
      <c r="CW36" s="19"/>
      <c r="CX36" s="10"/>
      <c r="CY36" s="45">
        <f t="shared" si="11"/>
        <v>42359</v>
      </c>
      <c r="CZ36" s="46">
        <f t="shared" si="23"/>
        <v>42359</v>
      </c>
      <c r="DA36" s="103"/>
      <c r="DB36" s="122"/>
      <c r="DC36" s="123"/>
      <c r="DD36" s="91"/>
      <c r="DE36" s="52"/>
      <c r="DF36" s="1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50"/>
      <c r="DW36" s="50"/>
      <c r="DX36" s="50"/>
      <c r="DY36" s="50"/>
      <c r="DZ36" s="50"/>
      <c r="EA36" s="50"/>
      <c r="EB36" s="50"/>
      <c r="EC36" s="50"/>
      <c r="ED36" s="50"/>
      <c r="EE36" s="50"/>
      <c r="EF36" s="50"/>
      <c r="EG36" s="50"/>
      <c r="EH36" s="50"/>
      <c r="EI36" s="50"/>
      <c r="EJ36" s="50"/>
      <c r="EK36" s="50"/>
      <c r="EL36" s="50"/>
      <c r="EM36" s="50"/>
      <c r="EN36" s="50"/>
      <c r="EO36" s="50"/>
      <c r="EP36" s="50"/>
      <c r="EQ36" s="50"/>
      <c r="ER36" s="50"/>
      <c r="ES36" s="50"/>
      <c r="ET36" s="50"/>
      <c r="EU36" s="50"/>
      <c r="EV36" s="50"/>
      <c r="EW36" s="50"/>
      <c r="EX36" s="50"/>
      <c r="EY36" s="50"/>
      <c r="EZ36" s="50"/>
      <c r="FA36" s="50"/>
      <c r="FB36" s="50"/>
      <c r="FC36" s="50"/>
      <c r="FD36" s="50"/>
      <c r="FE36" s="50"/>
      <c r="FF36" s="50"/>
      <c r="FG36" s="50"/>
      <c r="FH36" s="50"/>
      <c r="FI36" s="50"/>
      <c r="FJ36" s="50"/>
      <c r="FK36" s="50"/>
      <c r="FL36" s="50"/>
      <c r="FM36" s="50"/>
      <c r="FN36" s="50"/>
      <c r="FO36" s="50"/>
      <c r="FP36" s="50"/>
      <c r="FQ36" s="50"/>
      <c r="FR36" s="50"/>
      <c r="FS36" s="50"/>
      <c r="FT36" s="50"/>
      <c r="FU36" s="50"/>
      <c r="FV36" s="50"/>
      <c r="FW36" s="50"/>
      <c r="FX36" s="50"/>
      <c r="FY36" s="50"/>
      <c r="FZ36" s="50"/>
      <c r="GA36" s="50"/>
      <c r="GB36" s="50"/>
      <c r="GJ36" s="50"/>
      <c r="GK36" s="50"/>
      <c r="GL36" s="50"/>
      <c r="GM36" s="50"/>
      <c r="GN36" s="50"/>
      <c r="GO36" s="50"/>
      <c r="GP36" s="50"/>
      <c r="GQ36" s="50"/>
      <c r="GR36" s="50"/>
      <c r="GS36" s="50"/>
      <c r="GT36" s="50"/>
      <c r="GU36" s="50"/>
      <c r="GV36" s="50"/>
      <c r="GW36" s="50"/>
      <c r="GX36" s="50"/>
      <c r="GY36" s="50"/>
      <c r="GZ36" s="50"/>
      <c r="HA36" s="50"/>
      <c r="HB36" s="50"/>
      <c r="HC36" s="50"/>
      <c r="HD36" s="50"/>
      <c r="HE36" s="50"/>
      <c r="HF36" s="50"/>
      <c r="HG36" s="50"/>
      <c r="HH36" s="50"/>
      <c r="HI36" s="50"/>
      <c r="HJ36" s="50"/>
      <c r="HK36" s="50"/>
      <c r="HL36" s="50"/>
      <c r="HM36" s="50"/>
      <c r="HN36" s="50"/>
      <c r="HO36" s="50"/>
      <c r="HP36" s="50"/>
      <c r="HQ36" s="50"/>
      <c r="HR36" s="50"/>
      <c r="HS36" s="50"/>
      <c r="HT36" s="50"/>
      <c r="HU36" s="50"/>
      <c r="HV36" s="50"/>
      <c r="HW36" s="50"/>
      <c r="HX36" s="50"/>
      <c r="HY36" s="50"/>
      <c r="HZ36" s="50"/>
      <c r="IA36" s="50"/>
      <c r="IB36" s="50"/>
      <c r="IC36" s="50"/>
      <c r="ID36" s="50"/>
      <c r="IE36" s="50"/>
      <c r="IF36" s="50"/>
      <c r="IG36" s="50"/>
      <c r="IH36" s="50"/>
      <c r="II36" s="50"/>
      <c r="IJ36" s="50"/>
      <c r="IK36" s="50"/>
      <c r="IL36" s="50"/>
      <c r="IM36" s="50"/>
      <c r="IN36" s="50"/>
      <c r="IO36" s="50"/>
      <c r="IP36" s="50"/>
      <c r="IQ36" s="50"/>
      <c r="IR36" s="50"/>
      <c r="IS36" s="50"/>
      <c r="IT36" s="50"/>
      <c r="IU36" s="50"/>
      <c r="IV36" s="50"/>
    </row>
    <row r="37" spans="1:256" ht="17.25" customHeight="1" x14ac:dyDescent="0.2">
      <c r="C37" s="51"/>
      <c r="D37" s="45">
        <f t="shared" si="0"/>
        <v>42026</v>
      </c>
      <c r="E37" s="89">
        <f t="shared" si="12"/>
        <v>42026</v>
      </c>
      <c r="F37" s="148" t="str">
        <f>IF(E37="","",INDEX(cycle,MOD(E37-INDEX(J_equip,1)+INDEX(J_equip,$A$15+1)-1,8)+1))</f>
        <v xml:space="preserve">  Jour</v>
      </c>
      <c r="G37" s="122"/>
      <c r="H37" s="123"/>
      <c r="I37" s="91"/>
      <c r="J37" s="58"/>
      <c r="K37" s="48"/>
      <c r="L37" s="10"/>
      <c r="M37" s="45">
        <f t="shared" si="1"/>
        <v>42057</v>
      </c>
      <c r="N37" s="46">
        <f t="shared" si="13"/>
        <v>42057</v>
      </c>
      <c r="O37" s="103"/>
      <c r="P37" s="122"/>
      <c r="Q37" s="123"/>
      <c r="R37" s="91"/>
      <c r="S37" s="58"/>
      <c r="T37" s="48"/>
      <c r="U37" s="10"/>
      <c r="V37" s="45">
        <f t="shared" si="2"/>
        <v>42085</v>
      </c>
      <c r="W37" s="46">
        <f t="shared" si="14"/>
        <v>42085</v>
      </c>
      <c r="X37" s="103"/>
      <c r="Y37" s="122"/>
      <c r="Z37" s="123"/>
      <c r="AA37" s="91"/>
      <c r="AB37" s="58"/>
      <c r="AC37" s="48"/>
      <c r="AD37" s="10"/>
      <c r="AE37" s="45">
        <f t="shared" si="3"/>
        <v>42116</v>
      </c>
      <c r="AF37" s="46">
        <f t="shared" si="15"/>
        <v>42116</v>
      </c>
      <c r="AG37" s="103"/>
      <c r="AH37" s="122"/>
      <c r="AI37" s="123"/>
      <c r="AJ37" s="91"/>
      <c r="AK37" s="58"/>
      <c r="AL37" s="53"/>
      <c r="AM37" s="10"/>
      <c r="AN37" s="45">
        <f t="shared" si="4"/>
        <v>42146</v>
      </c>
      <c r="AO37" s="46">
        <f t="shared" si="16"/>
        <v>42146</v>
      </c>
      <c r="AP37" s="103"/>
      <c r="AQ37" s="122"/>
      <c r="AR37" s="123"/>
      <c r="AS37" s="91"/>
      <c r="AT37" s="58"/>
      <c r="AU37" s="53"/>
      <c r="AV37" s="10"/>
      <c r="AW37" s="45">
        <f t="shared" si="5"/>
        <v>42177</v>
      </c>
      <c r="AX37" s="46">
        <f t="shared" si="17"/>
        <v>42177</v>
      </c>
      <c r="AY37" s="103"/>
      <c r="AZ37" s="122"/>
      <c r="BA37" s="123"/>
      <c r="BB37" s="91"/>
      <c r="BC37" s="58"/>
      <c r="BD37" s="48"/>
      <c r="BE37" s="10"/>
      <c r="BF37" s="45">
        <f t="shared" si="6"/>
        <v>42207</v>
      </c>
      <c r="BG37" s="46">
        <f t="shared" si="18"/>
        <v>42207</v>
      </c>
      <c r="BH37" s="103"/>
      <c r="BI37" s="122"/>
      <c r="BJ37" s="123"/>
      <c r="BK37" s="91"/>
      <c r="BL37" s="58"/>
      <c r="BM37" s="19"/>
      <c r="BN37" s="10"/>
      <c r="BO37" s="45">
        <f t="shared" si="7"/>
        <v>42238</v>
      </c>
      <c r="BP37" s="46">
        <f t="shared" si="19"/>
        <v>42238</v>
      </c>
      <c r="BQ37" s="103"/>
      <c r="BR37" s="122"/>
      <c r="BS37" s="123"/>
      <c r="BT37" s="91"/>
      <c r="BU37" s="58"/>
      <c r="BV37" s="19"/>
      <c r="BW37" s="10"/>
      <c r="BX37" s="45">
        <f t="shared" si="8"/>
        <v>42269</v>
      </c>
      <c r="BY37" s="46">
        <f t="shared" si="20"/>
        <v>42269</v>
      </c>
      <c r="BZ37" s="103"/>
      <c r="CA37" s="122"/>
      <c r="CB37" s="123"/>
      <c r="CC37" s="91"/>
      <c r="CD37" s="58"/>
      <c r="CE37" s="19"/>
      <c r="CF37" s="10"/>
      <c r="CG37" s="45">
        <f t="shared" si="9"/>
        <v>42299</v>
      </c>
      <c r="CH37" s="46">
        <f t="shared" si="21"/>
        <v>42299</v>
      </c>
      <c r="CI37" s="103"/>
      <c r="CJ37" s="122"/>
      <c r="CK37" s="123"/>
      <c r="CL37" s="91"/>
      <c r="CM37" s="58"/>
      <c r="CN37" s="19"/>
      <c r="CO37" s="10"/>
      <c r="CP37" s="45">
        <f t="shared" si="10"/>
        <v>42330</v>
      </c>
      <c r="CQ37" s="46">
        <f t="shared" si="22"/>
        <v>42330</v>
      </c>
      <c r="CR37" s="103"/>
      <c r="CS37" s="122"/>
      <c r="CT37" s="123"/>
      <c r="CU37" s="91"/>
      <c r="CV37" s="58"/>
      <c r="CW37" s="19"/>
      <c r="CX37" s="10"/>
      <c r="CY37" s="45">
        <f t="shared" si="11"/>
        <v>42360</v>
      </c>
      <c r="CZ37" s="46">
        <f t="shared" si="23"/>
        <v>42360</v>
      </c>
      <c r="DA37" s="103"/>
      <c r="DB37" s="122"/>
      <c r="DC37" s="123"/>
      <c r="DD37" s="91"/>
      <c r="DE37" s="58"/>
      <c r="DF37" s="1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50"/>
      <c r="DW37" s="50"/>
      <c r="DX37" s="50"/>
      <c r="DY37" s="50"/>
      <c r="DZ37" s="50"/>
      <c r="EA37" s="50"/>
      <c r="EB37" s="50"/>
      <c r="EC37" s="50"/>
      <c r="ED37" s="50"/>
      <c r="EE37" s="50"/>
      <c r="EF37" s="50"/>
      <c r="EG37" s="50"/>
      <c r="EH37" s="50"/>
      <c r="EI37" s="50"/>
      <c r="EJ37" s="50"/>
      <c r="EK37" s="50"/>
      <c r="EL37" s="50"/>
      <c r="EM37" s="50"/>
      <c r="EN37" s="50"/>
      <c r="EO37" s="50"/>
      <c r="EP37" s="50"/>
      <c r="EQ37" s="50"/>
      <c r="ER37" s="50"/>
      <c r="ES37" s="50"/>
      <c r="ET37" s="50"/>
      <c r="EU37" s="50"/>
      <c r="EV37" s="50"/>
      <c r="EW37" s="50"/>
      <c r="EX37" s="50"/>
      <c r="EY37" s="50"/>
      <c r="EZ37" s="50"/>
      <c r="FA37" s="50"/>
      <c r="FB37" s="50"/>
      <c r="FC37" s="50"/>
      <c r="FD37" s="50"/>
      <c r="FE37" s="50"/>
      <c r="FF37" s="50"/>
      <c r="FG37" s="50"/>
      <c r="FH37" s="50"/>
      <c r="FI37" s="50"/>
      <c r="FJ37" s="50"/>
      <c r="FK37" s="50"/>
      <c r="FL37" s="50"/>
      <c r="FM37" s="50"/>
      <c r="FN37" s="50"/>
      <c r="FO37" s="50"/>
      <c r="FP37" s="50"/>
      <c r="FQ37" s="50"/>
      <c r="FR37" s="50"/>
      <c r="FS37" s="50"/>
      <c r="FT37" s="50"/>
      <c r="FU37" s="50"/>
      <c r="FV37" s="50"/>
      <c r="FW37" s="50"/>
      <c r="FX37" s="50"/>
      <c r="FY37" s="50"/>
      <c r="FZ37" s="50"/>
      <c r="GA37" s="50"/>
      <c r="GB37" s="50"/>
      <c r="GJ37" s="50"/>
      <c r="GK37" s="50"/>
      <c r="GL37" s="50"/>
      <c r="GM37" s="50"/>
      <c r="GN37" s="50"/>
      <c r="GO37" s="50"/>
      <c r="GP37" s="50"/>
      <c r="GQ37" s="50"/>
      <c r="GR37" s="50"/>
      <c r="GS37" s="50"/>
      <c r="GT37" s="50"/>
      <c r="GU37" s="50"/>
      <c r="GV37" s="50"/>
      <c r="GW37" s="50"/>
      <c r="GX37" s="50"/>
      <c r="GY37" s="50"/>
      <c r="GZ37" s="50"/>
      <c r="HA37" s="50"/>
      <c r="HB37" s="50"/>
      <c r="HC37" s="50"/>
      <c r="HD37" s="50"/>
      <c r="HE37" s="50"/>
      <c r="HF37" s="50"/>
      <c r="HG37" s="50"/>
      <c r="HH37" s="50"/>
      <c r="HI37" s="50"/>
      <c r="HJ37" s="50"/>
      <c r="HK37" s="50"/>
      <c r="HL37" s="50"/>
      <c r="HM37" s="50"/>
      <c r="HN37" s="50"/>
      <c r="HO37" s="50"/>
      <c r="HP37" s="50"/>
      <c r="HQ37" s="50"/>
      <c r="HR37" s="50"/>
      <c r="HS37" s="50"/>
      <c r="HT37" s="50"/>
      <c r="HU37" s="50"/>
      <c r="HV37" s="50"/>
      <c r="HW37" s="50"/>
      <c r="HX37" s="50"/>
      <c r="HY37" s="50"/>
      <c r="HZ37" s="50"/>
      <c r="IA37" s="50"/>
      <c r="IB37" s="50"/>
      <c r="IC37" s="50"/>
      <c r="ID37" s="50"/>
      <c r="IE37" s="50"/>
      <c r="IF37" s="50"/>
      <c r="IG37" s="50"/>
      <c r="IH37" s="50"/>
      <c r="II37" s="50"/>
      <c r="IJ37" s="50"/>
      <c r="IK37" s="50"/>
      <c r="IL37" s="50"/>
      <c r="IM37" s="50"/>
      <c r="IN37" s="50"/>
      <c r="IO37" s="50"/>
      <c r="IP37" s="50"/>
      <c r="IQ37" s="50"/>
      <c r="IR37" s="50"/>
      <c r="IS37" s="50"/>
      <c r="IT37" s="50"/>
      <c r="IU37" s="50"/>
      <c r="IV37" s="50"/>
    </row>
    <row r="38" spans="1:256" ht="17.25" customHeight="1" x14ac:dyDescent="0.2">
      <c r="C38" s="51"/>
      <c r="D38" s="45">
        <f t="shared" si="0"/>
        <v>42027</v>
      </c>
      <c r="E38" s="89">
        <f t="shared" si="12"/>
        <v>42027</v>
      </c>
      <c r="F38" s="148" t="str">
        <f>IF(E38="","",INDEX(cycle,MOD(E38-INDEX(J_equip,1)+INDEX(J_equip,$A$15+1)-1,8)+1))</f>
        <v xml:space="preserve">  Jour</v>
      </c>
      <c r="G38" s="122"/>
      <c r="H38" s="123"/>
      <c r="I38" s="91"/>
      <c r="J38" s="58"/>
      <c r="K38" s="48"/>
      <c r="L38" s="10"/>
      <c r="M38" s="45">
        <f t="shared" si="1"/>
        <v>42058</v>
      </c>
      <c r="N38" s="46">
        <f t="shared" si="13"/>
        <v>42058</v>
      </c>
      <c r="O38" s="103"/>
      <c r="P38" s="122"/>
      <c r="Q38" s="123"/>
      <c r="R38" s="91"/>
      <c r="S38" s="58"/>
      <c r="T38" s="48"/>
      <c r="U38" s="10"/>
      <c r="V38" s="45">
        <f t="shared" si="2"/>
        <v>42086</v>
      </c>
      <c r="W38" s="46">
        <f t="shared" si="14"/>
        <v>42086</v>
      </c>
      <c r="X38" s="103"/>
      <c r="Y38" s="122"/>
      <c r="Z38" s="123"/>
      <c r="AA38" s="91"/>
      <c r="AB38" s="58"/>
      <c r="AC38" s="48"/>
      <c r="AD38" s="10"/>
      <c r="AE38" s="45">
        <f t="shared" si="3"/>
        <v>42117</v>
      </c>
      <c r="AF38" s="46">
        <f t="shared" si="15"/>
        <v>42117</v>
      </c>
      <c r="AG38" s="103"/>
      <c r="AH38" s="122"/>
      <c r="AI38" s="123"/>
      <c r="AJ38" s="91"/>
      <c r="AK38" s="58"/>
      <c r="AL38" s="53"/>
      <c r="AM38" s="10"/>
      <c r="AN38" s="45">
        <f t="shared" si="4"/>
        <v>42147</v>
      </c>
      <c r="AO38" s="46">
        <f t="shared" si="16"/>
        <v>42147</v>
      </c>
      <c r="AP38" s="103"/>
      <c r="AQ38" s="122"/>
      <c r="AR38" s="123"/>
      <c r="AS38" s="91"/>
      <c r="AT38" s="58"/>
      <c r="AU38" s="53"/>
      <c r="AV38" s="10"/>
      <c r="AW38" s="45">
        <f t="shared" si="5"/>
        <v>42178</v>
      </c>
      <c r="AX38" s="46">
        <f t="shared" si="17"/>
        <v>42178</v>
      </c>
      <c r="AY38" s="103"/>
      <c r="AZ38" s="122"/>
      <c r="BA38" s="123"/>
      <c r="BB38" s="91"/>
      <c r="BC38" s="58"/>
      <c r="BD38" s="48"/>
      <c r="BE38" s="10"/>
      <c r="BF38" s="45">
        <f t="shared" si="6"/>
        <v>42208</v>
      </c>
      <c r="BG38" s="46">
        <f t="shared" si="18"/>
        <v>42208</v>
      </c>
      <c r="BH38" s="103"/>
      <c r="BI38" s="122"/>
      <c r="BJ38" s="123"/>
      <c r="BK38" s="91"/>
      <c r="BL38" s="58"/>
      <c r="BM38" s="19"/>
      <c r="BN38" s="10"/>
      <c r="BO38" s="45">
        <f t="shared" si="7"/>
        <v>42239</v>
      </c>
      <c r="BP38" s="46">
        <f t="shared" si="19"/>
        <v>42239</v>
      </c>
      <c r="BQ38" s="103"/>
      <c r="BR38" s="122"/>
      <c r="BS38" s="123"/>
      <c r="BT38" s="91"/>
      <c r="BU38" s="58"/>
      <c r="BV38" s="19"/>
      <c r="BW38" s="10"/>
      <c r="BX38" s="45">
        <f t="shared" si="8"/>
        <v>42270</v>
      </c>
      <c r="BY38" s="46">
        <f t="shared" si="20"/>
        <v>42270</v>
      </c>
      <c r="BZ38" s="103"/>
      <c r="CA38" s="122"/>
      <c r="CB38" s="123"/>
      <c r="CC38" s="91"/>
      <c r="CD38" s="58"/>
      <c r="CE38" s="19"/>
      <c r="CF38" s="10"/>
      <c r="CG38" s="45">
        <f t="shared" si="9"/>
        <v>42300</v>
      </c>
      <c r="CH38" s="46">
        <f t="shared" si="21"/>
        <v>42300</v>
      </c>
      <c r="CI38" s="103"/>
      <c r="CJ38" s="122"/>
      <c r="CK38" s="123"/>
      <c r="CL38" s="91"/>
      <c r="CM38" s="58"/>
      <c r="CN38" s="19"/>
      <c r="CO38" s="10"/>
      <c r="CP38" s="45">
        <f t="shared" si="10"/>
        <v>42331</v>
      </c>
      <c r="CQ38" s="46">
        <f t="shared" si="22"/>
        <v>42331</v>
      </c>
      <c r="CR38" s="103"/>
      <c r="CS38" s="122"/>
      <c r="CT38" s="123"/>
      <c r="CU38" s="91"/>
      <c r="CV38" s="58"/>
      <c r="CW38" s="19"/>
      <c r="CX38" s="10"/>
      <c r="CY38" s="45">
        <f t="shared" si="11"/>
        <v>42361</v>
      </c>
      <c r="CZ38" s="46">
        <f t="shared" si="23"/>
        <v>42361</v>
      </c>
      <c r="DA38" s="103"/>
      <c r="DB38" s="122"/>
      <c r="DC38" s="123"/>
      <c r="DD38" s="91"/>
      <c r="DE38" s="58"/>
      <c r="DF38" s="1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50"/>
      <c r="DW38" s="50"/>
      <c r="DX38" s="50"/>
      <c r="DY38" s="50"/>
      <c r="DZ38" s="50"/>
      <c r="EA38" s="50"/>
      <c r="EB38" s="50"/>
      <c r="EC38" s="50"/>
      <c r="ED38" s="50"/>
      <c r="EE38" s="50"/>
      <c r="EF38" s="50"/>
      <c r="EG38" s="50"/>
      <c r="EH38" s="50"/>
      <c r="EI38" s="50"/>
      <c r="EJ38" s="50"/>
      <c r="EK38" s="50"/>
      <c r="EL38" s="50"/>
      <c r="EM38" s="50"/>
      <c r="EN38" s="50"/>
      <c r="EO38" s="50"/>
      <c r="EP38" s="50"/>
      <c r="EQ38" s="50"/>
      <c r="ER38" s="50"/>
      <c r="ES38" s="50"/>
      <c r="ET38" s="50"/>
      <c r="EU38" s="50"/>
      <c r="EV38" s="50"/>
      <c r="EW38" s="50"/>
      <c r="EX38" s="50"/>
      <c r="EY38" s="50"/>
      <c r="EZ38" s="50"/>
      <c r="FA38" s="50"/>
      <c r="FB38" s="50"/>
      <c r="FC38" s="50"/>
      <c r="FD38" s="50"/>
      <c r="FE38" s="50"/>
      <c r="FF38" s="50"/>
      <c r="FG38" s="50"/>
      <c r="FH38" s="50"/>
      <c r="FI38" s="50"/>
      <c r="FJ38" s="50"/>
      <c r="FK38" s="50"/>
      <c r="FL38" s="50"/>
      <c r="FM38" s="50"/>
      <c r="FN38" s="50"/>
      <c r="FO38" s="50"/>
      <c r="FP38" s="50"/>
      <c r="FQ38" s="50"/>
      <c r="FR38" s="50"/>
      <c r="FS38" s="50"/>
      <c r="FT38" s="50"/>
      <c r="FU38" s="50"/>
      <c r="FV38" s="50"/>
      <c r="FW38" s="50"/>
      <c r="FX38" s="50"/>
      <c r="FY38" s="50"/>
      <c r="FZ38" s="50"/>
      <c r="GA38" s="50"/>
      <c r="GB38" s="50"/>
      <c r="GJ38" s="50"/>
      <c r="GK38" s="50"/>
      <c r="GL38" s="50"/>
      <c r="GM38" s="50"/>
      <c r="GN38" s="50"/>
      <c r="GO38" s="50"/>
      <c r="GP38" s="50"/>
      <c r="GQ38" s="50"/>
      <c r="GR38" s="50"/>
      <c r="GS38" s="50"/>
      <c r="GT38" s="50"/>
      <c r="GU38" s="50"/>
      <c r="GV38" s="50"/>
      <c r="GW38" s="50"/>
      <c r="GX38" s="50"/>
      <c r="GY38" s="50"/>
      <c r="GZ38" s="50"/>
      <c r="HA38" s="50"/>
      <c r="HB38" s="50"/>
      <c r="HC38" s="50"/>
      <c r="HD38" s="50"/>
      <c r="HE38" s="50"/>
      <c r="HF38" s="50"/>
      <c r="HG38" s="50"/>
      <c r="HH38" s="50"/>
      <c r="HI38" s="50"/>
      <c r="HJ38" s="50"/>
      <c r="HK38" s="50"/>
      <c r="HL38" s="50"/>
      <c r="HM38" s="50"/>
      <c r="HN38" s="50"/>
      <c r="HO38" s="50"/>
      <c r="HP38" s="50"/>
      <c r="HQ38" s="50"/>
      <c r="HR38" s="50"/>
      <c r="HS38" s="50"/>
      <c r="HT38" s="50"/>
      <c r="HU38" s="50"/>
      <c r="HV38" s="50"/>
      <c r="HW38" s="50"/>
      <c r="HX38" s="50"/>
      <c r="HY38" s="50"/>
      <c r="HZ38" s="50"/>
      <c r="IA38" s="50"/>
      <c r="IB38" s="50"/>
      <c r="IC38" s="50"/>
      <c r="ID38" s="50"/>
      <c r="IE38" s="50"/>
      <c r="IF38" s="50"/>
      <c r="IG38" s="50"/>
      <c r="IH38" s="50"/>
      <c r="II38" s="50"/>
      <c r="IJ38" s="50"/>
      <c r="IK38" s="50"/>
      <c r="IL38" s="50"/>
      <c r="IM38" s="50"/>
      <c r="IN38" s="50"/>
      <c r="IO38" s="50"/>
      <c r="IP38" s="50"/>
      <c r="IQ38" s="50"/>
      <c r="IR38" s="50"/>
      <c r="IS38" s="50"/>
      <c r="IT38" s="50"/>
      <c r="IU38" s="50"/>
      <c r="IV38" s="50"/>
    </row>
    <row r="39" spans="1:256" ht="17.25" customHeight="1" x14ac:dyDescent="0.2">
      <c r="C39" s="51"/>
      <c r="D39" s="45">
        <f t="shared" si="0"/>
        <v>42028</v>
      </c>
      <c r="E39" s="89">
        <f t="shared" si="12"/>
        <v>42028</v>
      </c>
      <c r="F39" s="148" t="str">
        <f>IF(E39="","",INDEX(cycle,MOD(E39-INDEX(J_equip,1)+INDEX(J_equip,$A$15+1)-1,8)+1))</f>
        <v xml:space="preserve">  Nuit </v>
      </c>
      <c r="G39" s="122"/>
      <c r="H39" s="123"/>
      <c r="I39" s="91"/>
      <c r="J39" s="52"/>
      <c r="K39" s="48"/>
      <c r="L39" s="10"/>
      <c r="M39" s="45">
        <f t="shared" si="1"/>
        <v>42059</v>
      </c>
      <c r="N39" s="46">
        <f t="shared" si="13"/>
        <v>42059</v>
      </c>
      <c r="O39" s="103"/>
      <c r="P39" s="122"/>
      <c r="Q39" s="123"/>
      <c r="R39" s="91"/>
      <c r="S39" s="52"/>
      <c r="T39" s="48"/>
      <c r="U39" s="10"/>
      <c r="V39" s="45">
        <f t="shared" si="2"/>
        <v>42087</v>
      </c>
      <c r="W39" s="46">
        <f t="shared" si="14"/>
        <v>42087</v>
      </c>
      <c r="X39" s="103"/>
      <c r="Y39" s="122"/>
      <c r="Z39" s="123"/>
      <c r="AA39" s="91"/>
      <c r="AB39" s="52"/>
      <c r="AC39" s="48"/>
      <c r="AD39" s="10"/>
      <c r="AE39" s="45">
        <f t="shared" si="3"/>
        <v>42118</v>
      </c>
      <c r="AF39" s="46">
        <f t="shared" si="15"/>
        <v>42118</v>
      </c>
      <c r="AG39" s="103"/>
      <c r="AH39" s="122"/>
      <c r="AI39" s="123"/>
      <c r="AJ39" s="91"/>
      <c r="AK39" s="52"/>
      <c r="AL39" s="48"/>
      <c r="AM39" s="10"/>
      <c r="AN39" s="45">
        <f t="shared" si="4"/>
        <v>42148</v>
      </c>
      <c r="AO39" s="46">
        <f t="shared" si="16"/>
        <v>42148</v>
      </c>
      <c r="AP39" s="103"/>
      <c r="AQ39" s="122"/>
      <c r="AR39" s="123"/>
      <c r="AS39" s="91"/>
      <c r="AT39" s="52"/>
      <c r="AU39" s="48"/>
      <c r="AV39" s="10"/>
      <c r="AW39" s="45">
        <f t="shared" si="5"/>
        <v>42179</v>
      </c>
      <c r="AX39" s="46">
        <f t="shared" si="17"/>
        <v>42179</v>
      </c>
      <c r="AY39" s="103"/>
      <c r="AZ39" s="122"/>
      <c r="BA39" s="123"/>
      <c r="BB39" s="91"/>
      <c r="BC39" s="52"/>
      <c r="BD39" s="48"/>
      <c r="BE39" s="10"/>
      <c r="BF39" s="45">
        <f t="shared" si="6"/>
        <v>42209</v>
      </c>
      <c r="BG39" s="46">
        <f t="shared" si="18"/>
        <v>42209</v>
      </c>
      <c r="BH39" s="103"/>
      <c r="BI39" s="122"/>
      <c r="BJ39" s="123"/>
      <c r="BK39" s="91"/>
      <c r="BL39" s="52"/>
      <c r="BM39" s="19"/>
      <c r="BN39" s="10"/>
      <c r="BO39" s="45">
        <f t="shared" si="7"/>
        <v>42240</v>
      </c>
      <c r="BP39" s="46">
        <f t="shared" si="19"/>
        <v>42240</v>
      </c>
      <c r="BQ39" s="103"/>
      <c r="BR39" s="122"/>
      <c r="BS39" s="123"/>
      <c r="BT39" s="91"/>
      <c r="BU39" s="52"/>
      <c r="BV39" s="19"/>
      <c r="BW39" s="10"/>
      <c r="BX39" s="45">
        <f t="shared" si="8"/>
        <v>42271</v>
      </c>
      <c r="BY39" s="46">
        <f t="shared" si="20"/>
        <v>42271</v>
      </c>
      <c r="BZ39" s="103"/>
      <c r="CA39" s="122"/>
      <c r="CB39" s="123"/>
      <c r="CC39" s="91"/>
      <c r="CD39" s="52"/>
      <c r="CE39" s="19"/>
      <c r="CF39" s="10"/>
      <c r="CG39" s="45">
        <f t="shared" si="9"/>
        <v>42301</v>
      </c>
      <c r="CH39" s="46">
        <f t="shared" si="21"/>
        <v>42301</v>
      </c>
      <c r="CI39" s="103"/>
      <c r="CJ39" s="122"/>
      <c r="CK39" s="123"/>
      <c r="CL39" s="91"/>
      <c r="CM39" s="52"/>
      <c r="CN39" s="19"/>
      <c r="CO39" s="10"/>
      <c r="CP39" s="45">
        <f t="shared" si="10"/>
        <v>42332</v>
      </c>
      <c r="CQ39" s="46">
        <f t="shared" si="22"/>
        <v>42332</v>
      </c>
      <c r="CR39" s="103"/>
      <c r="CS39" s="122"/>
      <c r="CT39" s="123"/>
      <c r="CU39" s="91"/>
      <c r="CV39" s="52"/>
      <c r="CW39" s="19"/>
      <c r="CX39" s="10"/>
      <c r="CY39" s="45">
        <f t="shared" si="11"/>
        <v>42362</v>
      </c>
      <c r="CZ39" s="46">
        <f t="shared" si="23"/>
        <v>42362</v>
      </c>
      <c r="DA39" s="103"/>
      <c r="DB39" s="122"/>
      <c r="DC39" s="123"/>
      <c r="DD39" s="91"/>
      <c r="DE39" s="52"/>
      <c r="DF39" s="1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50"/>
      <c r="DW39" s="50"/>
      <c r="DX39" s="50"/>
      <c r="DY39" s="50"/>
      <c r="DZ39" s="50"/>
      <c r="EA39" s="50"/>
      <c r="EB39" s="50"/>
      <c r="EC39" s="50"/>
      <c r="ED39" s="50"/>
      <c r="EE39" s="50"/>
      <c r="EF39" s="50"/>
      <c r="EG39" s="50"/>
      <c r="EH39" s="50"/>
      <c r="EI39" s="50"/>
      <c r="EJ39" s="50"/>
      <c r="EK39" s="50"/>
      <c r="EL39" s="50"/>
      <c r="EM39" s="50"/>
      <c r="EN39" s="50"/>
      <c r="EO39" s="50"/>
      <c r="EP39" s="50"/>
      <c r="EQ39" s="50"/>
      <c r="ER39" s="50"/>
      <c r="ES39" s="50"/>
      <c r="ET39" s="50"/>
      <c r="EU39" s="50"/>
      <c r="EV39" s="50"/>
      <c r="EW39" s="50"/>
      <c r="EX39" s="50"/>
      <c r="EY39" s="50"/>
      <c r="EZ39" s="50"/>
      <c r="FA39" s="50"/>
      <c r="FB39" s="50"/>
      <c r="FC39" s="50"/>
      <c r="FD39" s="50"/>
      <c r="FE39" s="50"/>
      <c r="FF39" s="50"/>
      <c r="FG39" s="50"/>
      <c r="FH39" s="50"/>
      <c r="FI39" s="50"/>
      <c r="FJ39" s="50"/>
      <c r="FK39" s="50"/>
      <c r="FL39" s="50"/>
      <c r="FM39" s="50"/>
      <c r="FN39" s="50"/>
      <c r="FO39" s="50"/>
      <c r="FP39" s="50"/>
      <c r="FQ39" s="50"/>
      <c r="FR39" s="50"/>
      <c r="FS39" s="50"/>
      <c r="FT39" s="50"/>
      <c r="FU39" s="50"/>
      <c r="FV39" s="50"/>
      <c r="FW39" s="50"/>
      <c r="FX39" s="50"/>
      <c r="FY39" s="50"/>
      <c r="FZ39" s="50"/>
      <c r="GA39" s="50"/>
      <c r="GB39" s="50"/>
      <c r="GJ39" s="50"/>
      <c r="GK39" s="50"/>
      <c r="GL39" s="50"/>
      <c r="GM39" s="50"/>
      <c r="GN39" s="50"/>
      <c r="GO39" s="50"/>
      <c r="GP39" s="50"/>
      <c r="GQ39" s="50"/>
      <c r="GR39" s="50"/>
      <c r="GS39" s="50"/>
      <c r="GT39" s="50"/>
      <c r="GU39" s="50"/>
      <c r="GV39" s="50"/>
      <c r="GW39" s="50"/>
      <c r="GX39" s="50"/>
      <c r="GY39" s="50"/>
      <c r="GZ39" s="50"/>
      <c r="HA39" s="50"/>
      <c r="HB39" s="50"/>
      <c r="HC39" s="50"/>
      <c r="HD39" s="50"/>
      <c r="HE39" s="50"/>
      <c r="HF39" s="50"/>
      <c r="HG39" s="50"/>
      <c r="HH39" s="50"/>
      <c r="HI39" s="50"/>
      <c r="HJ39" s="50"/>
      <c r="HK39" s="50"/>
      <c r="HL39" s="50"/>
      <c r="HM39" s="50"/>
      <c r="HN39" s="50"/>
      <c r="HO39" s="50"/>
      <c r="HP39" s="50"/>
      <c r="HQ39" s="50"/>
      <c r="HR39" s="50"/>
      <c r="HS39" s="50"/>
      <c r="HT39" s="50"/>
      <c r="HU39" s="50"/>
      <c r="HV39" s="50"/>
      <c r="HW39" s="50"/>
      <c r="HX39" s="50"/>
      <c r="HY39" s="50"/>
      <c r="HZ39" s="50"/>
      <c r="IA39" s="50"/>
      <c r="IB39" s="50"/>
      <c r="IC39" s="50"/>
      <c r="ID39" s="50"/>
      <c r="IE39" s="50"/>
      <c r="IF39" s="50"/>
      <c r="IG39" s="50"/>
      <c r="IH39" s="50"/>
      <c r="II39" s="50"/>
      <c r="IJ39" s="50"/>
      <c r="IK39" s="50"/>
      <c r="IL39" s="50"/>
      <c r="IM39" s="50"/>
      <c r="IN39" s="50"/>
      <c r="IO39" s="50"/>
      <c r="IP39" s="50"/>
      <c r="IQ39" s="50"/>
      <c r="IR39" s="50"/>
      <c r="IS39" s="50"/>
      <c r="IT39" s="50"/>
      <c r="IU39" s="50"/>
      <c r="IV39" s="50"/>
    </row>
    <row r="40" spans="1:256" ht="17.25" customHeight="1" x14ac:dyDescent="0.2">
      <c r="C40" s="51"/>
      <c r="D40" s="45">
        <f t="shared" si="0"/>
        <v>42029</v>
      </c>
      <c r="E40" s="89">
        <f t="shared" si="12"/>
        <v>42029</v>
      </c>
      <c r="F40" s="148" t="str">
        <f>IF(E40="","",INDEX(cycle,MOD(E40-INDEX(J_equip,1)+INDEX(J_equip,$A$15+1)-1,8)+1))</f>
        <v xml:space="preserve">  Nuit </v>
      </c>
      <c r="G40" s="122"/>
      <c r="H40" s="123"/>
      <c r="I40" s="91"/>
      <c r="J40" s="54"/>
      <c r="K40" s="48"/>
      <c r="L40" s="10"/>
      <c r="M40" s="45">
        <f t="shared" si="1"/>
        <v>42060</v>
      </c>
      <c r="N40" s="46">
        <f t="shared" si="13"/>
        <v>42060</v>
      </c>
      <c r="O40" s="103"/>
      <c r="P40" s="122"/>
      <c r="Q40" s="123"/>
      <c r="R40" s="91"/>
      <c r="S40" s="54"/>
      <c r="T40" s="48"/>
      <c r="U40" s="10"/>
      <c r="V40" s="45">
        <f t="shared" si="2"/>
        <v>42088</v>
      </c>
      <c r="W40" s="46">
        <f t="shared" si="14"/>
        <v>42088</v>
      </c>
      <c r="X40" s="103"/>
      <c r="Y40" s="122"/>
      <c r="Z40" s="123"/>
      <c r="AA40" s="91"/>
      <c r="AB40" s="54"/>
      <c r="AC40" s="48"/>
      <c r="AD40" s="10"/>
      <c r="AE40" s="45">
        <f t="shared" si="3"/>
        <v>42119</v>
      </c>
      <c r="AF40" s="46">
        <f t="shared" si="15"/>
        <v>42119</v>
      </c>
      <c r="AG40" s="103"/>
      <c r="AH40" s="122"/>
      <c r="AI40" s="123"/>
      <c r="AJ40" s="91"/>
      <c r="AK40" s="54"/>
      <c r="AL40" s="48"/>
      <c r="AM40" s="10"/>
      <c r="AN40" s="45">
        <f t="shared" si="4"/>
        <v>42149</v>
      </c>
      <c r="AO40" s="46">
        <f t="shared" si="16"/>
        <v>42149</v>
      </c>
      <c r="AP40" s="103"/>
      <c r="AQ40" s="122"/>
      <c r="AR40" s="123"/>
      <c r="AS40" s="91"/>
      <c r="AT40" s="54"/>
      <c r="AU40" s="48"/>
      <c r="AV40" s="10"/>
      <c r="AW40" s="45">
        <f t="shared" si="5"/>
        <v>42180</v>
      </c>
      <c r="AX40" s="46">
        <f t="shared" si="17"/>
        <v>42180</v>
      </c>
      <c r="AY40" s="103"/>
      <c r="AZ40" s="122"/>
      <c r="BA40" s="123"/>
      <c r="BB40" s="91"/>
      <c r="BC40" s="54"/>
      <c r="BD40" s="48"/>
      <c r="BE40" s="10"/>
      <c r="BF40" s="45">
        <f t="shared" si="6"/>
        <v>42210</v>
      </c>
      <c r="BG40" s="46">
        <f t="shared" si="18"/>
        <v>42210</v>
      </c>
      <c r="BH40" s="103"/>
      <c r="BI40" s="122"/>
      <c r="BJ40" s="123"/>
      <c r="BK40" s="91"/>
      <c r="BL40" s="54"/>
      <c r="BM40" s="19"/>
      <c r="BN40" s="10"/>
      <c r="BO40" s="45">
        <f t="shared" si="7"/>
        <v>42241</v>
      </c>
      <c r="BP40" s="46">
        <f t="shared" si="19"/>
        <v>42241</v>
      </c>
      <c r="BQ40" s="103"/>
      <c r="BR40" s="122"/>
      <c r="BS40" s="123"/>
      <c r="BT40" s="91"/>
      <c r="BU40" s="54"/>
      <c r="BV40" s="19"/>
      <c r="BW40" s="10"/>
      <c r="BX40" s="45">
        <f t="shared" si="8"/>
        <v>42272</v>
      </c>
      <c r="BY40" s="46">
        <f t="shared" si="20"/>
        <v>42272</v>
      </c>
      <c r="BZ40" s="103"/>
      <c r="CA40" s="122"/>
      <c r="CB40" s="123"/>
      <c r="CC40" s="91"/>
      <c r="CD40" s="54"/>
      <c r="CE40" s="19"/>
      <c r="CF40" s="10"/>
      <c r="CG40" s="45">
        <f t="shared" si="9"/>
        <v>42302</v>
      </c>
      <c r="CH40" s="46">
        <f t="shared" si="21"/>
        <v>42302</v>
      </c>
      <c r="CI40" s="103"/>
      <c r="CJ40" s="122"/>
      <c r="CK40" s="123"/>
      <c r="CL40" s="91"/>
      <c r="CM40" s="54"/>
      <c r="CN40" s="19"/>
      <c r="CO40" s="10"/>
      <c r="CP40" s="45">
        <f t="shared" si="10"/>
        <v>42333</v>
      </c>
      <c r="CQ40" s="46">
        <f t="shared" si="22"/>
        <v>42333</v>
      </c>
      <c r="CR40" s="103"/>
      <c r="CS40" s="122"/>
      <c r="CT40" s="123"/>
      <c r="CU40" s="91"/>
      <c r="CV40" s="54"/>
      <c r="CW40" s="19"/>
      <c r="CX40" s="10"/>
      <c r="CY40" s="45">
        <f t="shared" si="11"/>
        <v>42363</v>
      </c>
      <c r="CZ40" s="46">
        <f t="shared" si="23"/>
        <v>42363</v>
      </c>
      <c r="DA40" s="103"/>
      <c r="DB40" s="122"/>
      <c r="DC40" s="123"/>
      <c r="DD40" s="91"/>
      <c r="DE40" s="54"/>
      <c r="DF40" s="1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50"/>
      <c r="DW40" s="50"/>
      <c r="DX40" s="50"/>
      <c r="DY40" s="50"/>
      <c r="DZ40" s="50"/>
      <c r="EA40" s="50"/>
      <c r="EB40" s="50"/>
      <c r="EC40" s="50"/>
      <c r="ED40" s="50"/>
      <c r="EE40" s="50"/>
      <c r="EF40" s="50"/>
      <c r="EG40" s="50"/>
      <c r="EH40" s="50"/>
      <c r="EI40" s="50"/>
      <c r="EJ40" s="50"/>
      <c r="EK40" s="50"/>
      <c r="EL40" s="50"/>
      <c r="EM40" s="50"/>
      <c r="EN40" s="50"/>
      <c r="EO40" s="50"/>
      <c r="EP40" s="50"/>
      <c r="EQ40" s="50"/>
      <c r="ER40" s="50"/>
      <c r="ES40" s="50"/>
      <c r="ET40" s="50"/>
      <c r="EU40" s="50"/>
      <c r="EV40" s="50"/>
      <c r="EW40" s="50"/>
      <c r="EX40" s="50"/>
      <c r="EY40" s="50"/>
      <c r="EZ40" s="50"/>
      <c r="FA40" s="50"/>
      <c r="FB40" s="50"/>
      <c r="FC40" s="50"/>
      <c r="FD40" s="50"/>
      <c r="FE40" s="50"/>
      <c r="FF40" s="50"/>
      <c r="FG40" s="50"/>
      <c r="FH40" s="50"/>
      <c r="FI40" s="50"/>
      <c r="FJ40" s="50"/>
      <c r="FK40" s="50"/>
      <c r="FL40" s="50"/>
      <c r="FM40" s="50"/>
      <c r="FN40" s="50"/>
      <c r="FO40" s="50"/>
      <c r="FP40" s="50"/>
      <c r="FQ40" s="50"/>
      <c r="FR40" s="50"/>
      <c r="FS40" s="50"/>
      <c r="FT40" s="50"/>
      <c r="FU40" s="50"/>
      <c r="FV40" s="50"/>
      <c r="FW40" s="50"/>
      <c r="FX40" s="50"/>
      <c r="FY40" s="50"/>
      <c r="FZ40" s="50"/>
      <c r="GA40" s="50"/>
      <c r="GB40" s="50"/>
      <c r="GJ40" s="50"/>
      <c r="GK40" s="50"/>
      <c r="GL40" s="50"/>
      <c r="GM40" s="50"/>
      <c r="GN40" s="50"/>
      <c r="GO40" s="50"/>
      <c r="GP40" s="50"/>
      <c r="GQ40" s="50"/>
      <c r="GR40" s="50"/>
      <c r="GS40" s="50"/>
      <c r="GT40" s="50"/>
      <c r="GU40" s="50"/>
      <c r="GV40" s="50"/>
      <c r="GW40" s="50"/>
      <c r="GX40" s="50"/>
      <c r="GY40" s="50"/>
      <c r="GZ40" s="50"/>
      <c r="HA40" s="50"/>
      <c r="HB40" s="50"/>
      <c r="HC40" s="50"/>
      <c r="HD40" s="50"/>
      <c r="HE40" s="50"/>
      <c r="HF40" s="50"/>
      <c r="HG40" s="50"/>
      <c r="HH40" s="50"/>
      <c r="HI40" s="50"/>
      <c r="HJ40" s="50"/>
      <c r="HK40" s="50"/>
      <c r="HL40" s="50"/>
      <c r="HM40" s="50"/>
      <c r="HN40" s="50"/>
      <c r="HO40" s="50"/>
      <c r="HP40" s="50"/>
      <c r="HQ40" s="50"/>
      <c r="HR40" s="50"/>
      <c r="HS40" s="50"/>
      <c r="HT40" s="50"/>
      <c r="HU40" s="50"/>
      <c r="HV40" s="50"/>
      <c r="HW40" s="50"/>
      <c r="HX40" s="50"/>
      <c r="HY40" s="50"/>
      <c r="HZ40" s="50"/>
      <c r="IA40" s="50"/>
      <c r="IB40" s="50"/>
      <c r="IC40" s="50"/>
      <c r="ID40" s="50"/>
      <c r="IE40" s="50"/>
      <c r="IF40" s="50"/>
      <c r="IG40" s="50"/>
      <c r="IH40" s="50"/>
      <c r="II40" s="50"/>
      <c r="IJ40" s="50"/>
      <c r="IK40" s="50"/>
      <c r="IL40" s="50"/>
      <c r="IM40" s="50"/>
      <c r="IN40" s="50"/>
      <c r="IO40" s="50"/>
      <c r="IP40" s="50"/>
      <c r="IQ40" s="50"/>
      <c r="IR40" s="50"/>
      <c r="IS40" s="50"/>
      <c r="IT40" s="50"/>
      <c r="IU40" s="50"/>
      <c r="IV40" s="50"/>
    </row>
    <row r="41" spans="1:256" ht="17.25" customHeight="1" x14ac:dyDescent="0.2">
      <c r="C41" s="51"/>
      <c r="D41" s="45">
        <f t="shared" si="0"/>
        <v>42030</v>
      </c>
      <c r="E41" s="89">
        <f t="shared" si="12"/>
        <v>42030</v>
      </c>
      <c r="F41" s="148" t="str">
        <f>IF(E41="","",INDEX(cycle,MOD(E41-INDEX(J_equip,1)+INDEX(J_equip,$A$15+1)-1,8)+1))</f>
        <v xml:space="preserve">  Repos1</v>
      </c>
      <c r="G41" s="122"/>
      <c r="H41" s="123"/>
      <c r="I41" s="91"/>
      <c r="J41" s="58"/>
      <c r="K41" s="53"/>
      <c r="L41" s="10"/>
      <c r="M41" s="45">
        <f t="shared" si="1"/>
        <v>42061</v>
      </c>
      <c r="N41" s="46">
        <f t="shared" si="13"/>
        <v>42061</v>
      </c>
      <c r="O41" s="103"/>
      <c r="P41" s="122"/>
      <c r="Q41" s="123"/>
      <c r="R41" s="91"/>
      <c r="S41" s="58"/>
      <c r="T41" s="53"/>
      <c r="U41" s="10"/>
      <c r="V41" s="45">
        <f t="shared" si="2"/>
        <v>42089</v>
      </c>
      <c r="W41" s="46">
        <f t="shared" si="14"/>
        <v>42089</v>
      </c>
      <c r="X41" s="103"/>
      <c r="Y41" s="122"/>
      <c r="Z41" s="123"/>
      <c r="AA41" s="91"/>
      <c r="AB41" s="58"/>
      <c r="AC41" s="53"/>
      <c r="AD41" s="10"/>
      <c r="AE41" s="45">
        <f t="shared" si="3"/>
        <v>42120</v>
      </c>
      <c r="AF41" s="46">
        <f t="shared" si="15"/>
        <v>42120</v>
      </c>
      <c r="AG41" s="103"/>
      <c r="AH41" s="122"/>
      <c r="AI41" s="123"/>
      <c r="AJ41" s="91"/>
      <c r="AK41" s="58"/>
      <c r="AL41" s="53"/>
      <c r="AM41" s="10"/>
      <c r="AN41" s="45">
        <f t="shared" si="4"/>
        <v>42150</v>
      </c>
      <c r="AO41" s="46">
        <f t="shared" si="16"/>
        <v>42150</v>
      </c>
      <c r="AP41" s="103"/>
      <c r="AQ41" s="122"/>
      <c r="AR41" s="123"/>
      <c r="AS41" s="91"/>
      <c r="AT41" s="58"/>
      <c r="AU41" s="53"/>
      <c r="AV41" s="10"/>
      <c r="AW41" s="45">
        <f t="shared" si="5"/>
        <v>42181</v>
      </c>
      <c r="AX41" s="46">
        <f t="shared" si="17"/>
        <v>42181</v>
      </c>
      <c r="AY41" s="103"/>
      <c r="AZ41" s="122"/>
      <c r="BA41" s="123"/>
      <c r="BB41" s="91"/>
      <c r="BC41" s="58"/>
      <c r="BD41" s="53"/>
      <c r="BE41" s="10"/>
      <c r="BF41" s="45">
        <f t="shared" si="6"/>
        <v>42211</v>
      </c>
      <c r="BG41" s="46">
        <f t="shared" si="18"/>
        <v>42211</v>
      </c>
      <c r="BH41" s="103"/>
      <c r="BI41" s="122"/>
      <c r="BJ41" s="123"/>
      <c r="BK41" s="91"/>
      <c r="BL41" s="58"/>
      <c r="BM41" s="19"/>
      <c r="BN41" s="10"/>
      <c r="BO41" s="45">
        <f t="shared" si="7"/>
        <v>42242</v>
      </c>
      <c r="BP41" s="46">
        <f t="shared" si="19"/>
        <v>42242</v>
      </c>
      <c r="BQ41" s="103"/>
      <c r="BR41" s="122"/>
      <c r="BS41" s="123"/>
      <c r="BT41" s="91"/>
      <c r="BU41" s="58"/>
      <c r="BV41" s="19"/>
      <c r="BW41" s="10"/>
      <c r="BX41" s="45">
        <f t="shared" si="8"/>
        <v>42273</v>
      </c>
      <c r="BY41" s="46">
        <f t="shared" si="20"/>
        <v>42273</v>
      </c>
      <c r="BZ41" s="103"/>
      <c r="CA41" s="122"/>
      <c r="CB41" s="123"/>
      <c r="CC41" s="91"/>
      <c r="CD41" s="58"/>
      <c r="CE41" s="19"/>
      <c r="CF41" s="10"/>
      <c r="CG41" s="45">
        <f t="shared" si="9"/>
        <v>42303</v>
      </c>
      <c r="CH41" s="46">
        <f t="shared" si="21"/>
        <v>42303</v>
      </c>
      <c r="CI41" s="103"/>
      <c r="CJ41" s="122"/>
      <c r="CK41" s="123"/>
      <c r="CL41" s="91"/>
      <c r="CM41" s="58"/>
      <c r="CN41" s="19"/>
      <c r="CO41" s="10"/>
      <c r="CP41" s="45">
        <f t="shared" si="10"/>
        <v>42334</v>
      </c>
      <c r="CQ41" s="46">
        <f t="shared" si="22"/>
        <v>42334</v>
      </c>
      <c r="CR41" s="103"/>
      <c r="CS41" s="122"/>
      <c r="CT41" s="123"/>
      <c r="CU41" s="91"/>
      <c r="CV41" s="58"/>
      <c r="CW41" s="19"/>
      <c r="CX41" s="10"/>
      <c r="CY41" s="45">
        <f t="shared" si="11"/>
        <v>42364</v>
      </c>
      <c r="CZ41" s="46">
        <f t="shared" si="23"/>
        <v>42364</v>
      </c>
      <c r="DA41" s="103"/>
      <c r="DB41" s="122"/>
      <c r="DC41" s="123"/>
      <c r="DD41" s="91"/>
      <c r="DE41" s="58"/>
      <c r="DF41" s="1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50"/>
      <c r="DW41" s="50"/>
      <c r="DX41" s="50"/>
      <c r="DY41" s="50"/>
      <c r="DZ41" s="50"/>
      <c r="EA41" s="50"/>
      <c r="EB41" s="50"/>
      <c r="EC41" s="50"/>
      <c r="ED41" s="50"/>
      <c r="EE41" s="50"/>
      <c r="EF41" s="50"/>
      <c r="EG41" s="50"/>
      <c r="EH41" s="50"/>
      <c r="EI41" s="50"/>
      <c r="EJ41" s="50"/>
      <c r="EK41" s="50"/>
      <c r="EL41" s="50"/>
      <c r="EM41" s="50"/>
      <c r="EN41" s="50"/>
      <c r="EO41" s="50"/>
      <c r="EP41" s="50"/>
      <c r="EQ41" s="50"/>
      <c r="ER41" s="50"/>
      <c r="ES41" s="50"/>
      <c r="ET41" s="50"/>
      <c r="EU41" s="50"/>
      <c r="EV41" s="50"/>
      <c r="EW41" s="50"/>
      <c r="EX41" s="50"/>
      <c r="EY41" s="50"/>
      <c r="EZ41" s="50"/>
      <c r="FA41" s="50"/>
      <c r="FB41" s="50"/>
      <c r="FC41" s="50"/>
      <c r="FD41" s="50"/>
      <c r="FE41" s="50"/>
      <c r="FF41" s="50"/>
      <c r="FG41" s="50"/>
      <c r="FH41" s="50"/>
      <c r="FI41" s="50"/>
      <c r="FJ41" s="50"/>
      <c r="FK41" s="50"/>
      <c r="FL41" s="50"/>
      <c r="FM41" s="50"/>
      <c r="FN41" s="50"/>
      <c r="FO41" s="50"/>
      <c r="FP41" s="50"/>
      <c r="FQ41" s="50"/>
      <c r="FR41" s="50"/>
      <c r="FS41" s="50"/>
      <c r="FT41" s="50"/>
      <c r="FU41" s="50"/>
      <c r="FV41" s="50"/>
      <c r="FW41" s="50"/>
      <c r="FX41" s="50"/>
      <c r="FY41" s="50"/>
      <c r="FZ41" s="50"/>
      <c r="GA41" s="50"/>
      <c r="GB41" s="50"/>
      <c r="GJ41" s="50"/>
      <c r="GK41" s="50"/>
      <c r="GL41" s="50"/>
      <c r="GM41" s="50"/>
      <c r="GN41" s="50"/>
      <c r="GO41" s="50"/>
      <c r="GP41" s="50"/>
      <c r="GQ41" s="50"/>
      <c r="GR41" s="50"/>
      <c r="GS41" s="50"/>
      <c r="GT41" s="50"/>
      <c r="GU41" s="50"/>
      <c r="GV41" s="50"/>
      <c r="GW41" s="50"/>
      <c r="GX41" s="50"/>
      <c r="GY41" s="50"/>
      <c r="GZ41" s="50"/>
      <c r="HA41" s="50"/>
      <c r="HB41" s="50"/>
      <c r="HC41" s="50"/>
      <c r="HD41" s="50"/>
      <c r="HE41" s="50"/>
      <c r="HF41" s="50"/>
      <c r="HG41" s="50"/>
      <c r="HH41" s="50"/>
      <c r="HI41" s="50"/>
      <c r="HJ41" s="50"/>
      <c r="HK41" s="50"/>
      <c r="HL41" s="50"/>
      <c r="HM41" s="50"/>
      <c r="HN41" s="50"/>
      <c r="HO41" s="50"/>
      <c r="HP41" s="50"/>
      <c r="HQ41" s="50"/>
      <c r="HR41" s="50"/>
      <c r="HS41" s="50"/>
      <c r="HT41" s="50"/>
      <c r="HU41" s="50"/>
      <c r="HV41" s="50"/>
      <c r="HW41" s="50"/>
      <c r="HX41" s="50"/>
      <c r="HY41" s="50"/>
      <c r="HZ41" s="50"/>
      <c r="IA41" s="50"/>
      <c r="IB41" s="50"/>
      <c r="IC41" s="50"/>
      <c r="ID41" s="50"/>
      <c r="IE41" s="50"/>
      <c r="IF41" s="50"/>
      <c r="IG41" s="50"/>
      <c r="IH41" s="50"/>
      <c r="II41" s="50"/>
      <c r="IJ41" s="50"/>
      <c r="IK41" s="50"/>
      <c r="IL41" s="50"/>
      <c r="IM41" s="50"/>
      <c r="IN41" s="50"/>
      <c r="IO41" s="50"/>
      <c r="IP41" s="50"/>
      <c r="IQ41" s="50"/>
      <c r="IR41" s="50"/>
      <c r="IS41" s="50"/>
      <c r="IT41" s="50"/>
      <c r="IU41" s="50"/>
      <c r="IV41" s="50"/>
    </row>
    <row r="42" spans="1:256" ht="17.25" customHeight="1" x14ac:dyDescent="0.2">
      <c r="C42" s="51"/>
      <c r="D42" s="45">
        <f t="shared" si="0"/>
        <v>42031</v>
      </c>
      <c r="E42" s="89">
        <f>IF(E41&lt;EOMONTH($I$6,0),E41+1,"")</f>
        <v>42031</v>
      </c>
      <c r="F42" s="148" t="str">
        <f>IF(E42="","",INDEX(cycle,MOD(E42-INDEX(J_equip,1)+INDEX(J_equip,$A$15+1)-1,8)+1))</f>
        <v xml:space="preserve">  Repos1 </v>
      </c>
      <c r="G42" s="122"/>
      <c r="H42" s="123"/>
      <c r="I42" s="91"/>
      <c r="J42" s="52"/>
      <c r="K42" s="48"/>
      <c r="L42" s="10"/>
      <c r="M42" s="45">
        <f t="shared" si="1"/>
        <v>42062</v>
      </c>
      <c r="N42" s="46">
        <f>IF(N41&lt;EOMONTH($R$6,0),N41+1,"")</f>
        <v>42062</v>
      </c>
      <c r="O42" s="103"/>
      <c r="P42" s="122"/>
      <c r="Q42" s="123"/>
      <c r="R42" s="91"/>
      <c r="S42" s="52"/>
      <c r="T42" s="48"/>
      <c r="U42" s="10"/>
      <c r="V42" s="45">
        <f t="shared" si="2"/>
        <v>42090</v>
      </c>
      <c r="W42" s="46">
        <f>IF(W41&lt;EOMONTH($AA$6,0),W41+1,"")</f>
        <v>42090</v>
      </c>
      <c r="X42" s="103"/>
      <c r="Y42" s="122"/>
      <c r="Z42" s="123"/>
      <c r="AA42" s="91"/>
      <c r="AB42" s="52"/>
      <c r="AC42" s="48"/>
      <c r="AD42" s="10"/>
      <c r="AE42" s="45">
        <f t="shared" si="3"/>
        <v>42121</v>
      </c>
      <c r="AF42" s="46">
        <f>IF(AF41&lt;EOMONTH($AJ$6,0),AF41+1,"")</f>
        <v>42121</v>
      </c>
      <c r="AG42" s="103"/>
      <c r="AH42" s="122"/>
      <c r="AI42" s="123"/>
      <c r="AJ42" s="91"/>
      <c r="AK42" s="52"/>
      <c r="AL42" s="48"/>
      <c r="AM42" s="10"/>
      <c r="AN42" s="45">
        <f t="shared" si="4"/>
        <v>42151</v>
      </c>
      <c r="AO42" s="46">
        <f>IF(AO41&lt;EOMONTH($AS$6,0),AO41+1,"")</f>
        <v>42151</v>
      </c>
      <c r="AP42" s="103"/>
      <c r="AQ42" s="122"/>
      <c r="AR42" s="123"/>
      <c r="AS42" s="91"/>
      <c r="AT42" s="52"/>
      <c r="AU42" s="48"/>
      <c r="AV42" s="10"/>
      <c r="AW42" s="45">
        <f t="shared" si="5"/>
        <v>42182</v>
      </c>
      <c r="AX42" s="46">
        <f>IF(AX41&lt;EOMONTH($BB$6,0),AX41+1,"")</f>
        <v>42182</v>
      </c>
      <c r="AY42" s="103"/>
      <c r="AZ42" s="122"/>
      <c r="BA42" s="123"/>
      <c r="BB42" s="91"/>
      <c r="BC42" s="52"/>
      <c r="BD42" s="48"/>
      <c r="BE42" s="10"/>
      <c r="BF42" s="45">
        <f t="shared" si="6"/>
        <v>42212</v>
      </c>
      <c r="BG42" s="46">
        <f>IF(BG41&lt;EOMONTH($BK$6,0),BG41+1,"")</f>
        <v>42212</v>
      </c>
      <c r="BH42" s="103"/>
      <c r="BI42" s="122"/>
      <c r="BJ42" s="123"/>
      <c r="BK42" s="91"/>
      <c r="BL42" s="52"/>
      <c r="BM42" s="19"/>
      <c r="BN42" s="10"/>
      <c r="BO42" s="45">
        <f t="shared" si="7"/>
        <v>42243</v>
      </c>
      <c r="BP42" s="46">
        <f>IF(BP41&lt;EOMONTH($BT$6,0),BP41+1,"")</f>
        <v>42243</v>
      </c>
      <c r="BQ42" s="103"/>
      <c r="BR42" s="122"/>
      <c r="BS42" s="123"/>
      <c r="BT42" s="91"/>
      <c r="BU42" s="52"/>
      <c r="BV42" s="19"/>
      <c r="BW42" s="10"/>
      <c r="BX42" s="45">
        <f t="shared" si="8"/>
        <v>42274</v>
      </c>
      <c r="BY42" s="46">
        <f>IF(BY41&lt;EOMONTH($CC$6,0),BY41+1,"")</f>
        <v>42274</v>
      </c>
      <c r="BZ42" s="103"/>
      <c r="CA42" s="122"/>
      <c r="CB42" s="123"/>
      <c r="CC42" s="91"/>
      <c r="CD42" s="52"/>
      <c r="CE42" s="19"/>
      <c r="CF42" s="10"/>
      <c r="CG42" s="45">
        <f t="shared" si="9"/>
        <v>42304</v>
      </c>
      <c r="CH42" s="46">
        <f>IF(CH41&lt;EOMONTH($CL$6,0),CH41+1,"")</f>
        <v>42304</v>
      </c>
      <c r="CI42" s="103"/>
      <c r="CJ42" s="122"/>
      <c r="CK42" s="123"/>
      <c r="CL42" s="91"/>
      <c r="CM42" s="52"/>
      <c r="CN42" s="19"/>
      <c r="CO42" s="10"/>
      <c r="CP42" s="45">
        <f t="shared" si="10"/>
        <v>42335</v>
      </c>
      <c r="CQ42" s="46">
        <f>IF(CQ41&lt;EOMONTH($CU$6,0),CQ41+1,"")</f>
        <v>42335</v>
      </c>
      <c r="CR42" s="103"/>
      <c r="CS42" s="122"/>
      <c r="CT42" s="123"/>
      <c r="CU42" s="91"/>
      <c r="CV42" s="52"/>
      <c r="CW42" s="19"/>
      <c r="CX42" s="10"/>
      <c r="CY42" s="45">
        <f t="shared" si="11"/>
        <v>42365</v>
      </c>
      <c r="CZ42" s="46">
        <f>IF(CZ41&lt;EOMONTH($DD$6,0),CZ41+1,"")</f>
        <v>42365</v>
      </c>
      <c r="DA42" s="103"/>
      <c r="DB42" s="122"/>
      <c r="DC42" s="123"/>
      <c r="DD42" s="91"/>
      <c r="DE42" s="52"/>
      <c r="DF42" s="1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50"/>
      <c r="DW42" s="50"/>
      <c r="DX42" s="50"/>
      <c r="DY42" s="50"/>
      <c r="DZ42" s="50"/>
      <c r="EA42" s="50"/>
      <c r="EB42" s="50"/>
      <c r="EC42" s="50"/>
      <c r="ED42" s="50"/>
      <c r="EE42" s="50"/>
      <c r="EF42" s="50"/>
      <c r="EG42" s="50"/>
      <c r="EH42" s="50"/>
      <c r="EI42" s="50"/>
      <c r="EJ42" s="50"/>
      <c r="EK42" s="50"/>
      <c r="EL42" s="50"/>
      <c r="EM42" s="50"/>
      <c r="EN42" s="50"/>
      <c r="EO42" s="50"/>
      <c r="EP42" s="50"/>
      <c r="EQ42" s="50"/>
      <c r="ER42" s="50"/>
      <c r="ES42" s="50"/>
      <c r="ET42" s="50"/>
      <c r="EU42" s="50"/>
      <c r="EV42" s="50"/>
      <c r="EW42" s="50"/>
      <c r="EX42" s="50"/>
      <c r="EY42" s="50"/>
      <c r="EZ42" s="50"/>
      <c r="FA42" s="50"/>
      <c r="FB42" s="50"/>
      <c r="FC42" s="50"/>
      <c r="FD42" s="50"/>
      <c r="FE42" s="50"/>
      <c r="FF42" s="50"/>
      <c r="FG42" s="50"/>
      <c r="FH42" s="50"/>
      <c r="FI42" s="50"/>
      <c r="FJ42" s="50"/>
      <c r="FK42" s="50"/>
      <c r="FL42" s="50"/>
      <c r="FM42" s="50"/>
      <c r="FN42" s="50"/>
      <c r="FO42" s="50"/>
      <c r="FP42" s="50"/>
      <c r="FQ42" s="50"/>
      <c r="FR42" s="50"/>
      <c r="FS42" s="50"/>
      <c r="FT42" s="50"/>
      <c r="FU42" s="50"/>
      <c r="FV42" s="50"/>
      <c r="FW42" s="50"/>
      <c r="FX42" s="50"/>
      <c r="FY42" s="50"/>
      <c r="FZ42" s="50"/>
      <c r="GA42" s="50"/>
      <c r="GB42" s="50"/>
      <c r="GJ42" s="50"/>
      <c r="GK42" s="50"/>
      <c r="GL42" s="50"/>
      <c r="GM42" s="50"/>
      <c r="GN42" s="50"/>
      <c r="GO42" s="50"/>
      <c r="GP42" s="50"/>
      <c r="GQ42" s="50"/>
      <c r="GR42" s="50"/>
      <c r="GS42" s="50"/>
      <c r="GT42" s="50"/>
      <c r="GU42" s="50"/>
      <c r="GV42" s="50"/>
      <c r="GW42" s="50"/>
      <c r="GX42" s="50"/>
      <c r="GY42" s="50"/>
      <c r="GZ42" s="50"/>
      <c r="HA42" s="50"/>
      <c r="HB42" s="50"/>
      <c r="HC42" s="50"/>
      <c r="HD42" s="50"/>
      <c r="HE42" s="50"/>
      <c r="HF42" s="50"/>
      <c r="HG42" s="50"/>
      <c r="HH42" s="50"/>
      <c r="HI42" s="50"/>
      <c r="HJ42" s="50"/>
      <c r="HK42" s="50"/>
      <c r="HL42" s="50"/>
      <c r="HM42" s="50"/>
      <c r="HN42" s="50"/>
      <c r="HO42" s="50"/>
      <c r="HP42" s="50"/>
      <c r="HQ42" s="50"/>
      <c r="HR42" s="50"/>
      <c r="HS42" s="50"/>
      <c r="HT42" s="50"/>
      <c r="HU42" s="50"/>
      <c r="HV42" s="50"/>
      <c r="HW42" s="50"/>
      <c r="HX42" s="50"/>
      <c r="HY42" s="50"/>
      <c r="HZ42" s="50"/>
      <c r="IA42" s="50"/>
      <c r="IB42" s="50"/>
      <c r="IC42" s="50"/>
      <c r="ID42" s="50"/>
      <c r="IE42" s="50"/>
      <c r="IF42" s="50"/>
      <c r="IG42" s="50"/>
      <c r="IH42" s="50"/>
      <c r="II42" s="50"/>
      <c r="IJ42" s="50"/>
      <c r="IK42" s="50"/>
      <c r="IL42" s="50"/>
      <c r="IM42" s="50"/>
      <c r="IN42" s="50"/>
      <c r="IO42" s="50"/>
      <c r="IP42" s="50"/>
      <c r="IQ42" s="50"/>
      <c r="IR42" s="50"/>
      <c r="IS42" s="50"/>
      <c r="IT42" s="50"/>
      <c r="IU42" s="50"/>
      <c r="IV42" s="50"/>
    </row>
    <row r="43" spans="1:256" ht="17.25" customHeight="1" x14ac:dyDescent="0.2">
      <c r="C43" s="51"/>
      <c r="D43" s="45">
        <f t="shared" si="0"/>
        <v>42032</v>
      </c>
      <c r="E43" s="89">
        <f t="shared" ref="E43:E46" si="24">IF(E42&lt;EOMONTH($I$6,0),E42+1,"")</f>
        <v>42032</v>
      </c>
      <c r="F43" s="148" t="str">
        <f>IF(E43="","",INDEX(cycle,MOD(E43-INDEX(J_equip,1)+INDEX(J_equip,$A$15+1)-1,8)+1))</f>
        <v xml:space="preserve">  Repos2 </v>
      </c>
      <c r="G43" s="122"/>
      <c r="H43" s="123"/>
      <c r="I43" s="91"/>
      <c r="J43" s="61"/>
      <c r="K43" s="48"/>
      <c r="L43" s="10"/>
      <c r="M43" s="45">
        <f t="shared" si="1"/>
        <v>42063</v>
      </c>
      <c r="N43" s="46">
        <f>IF(N42&lt;EOMONTH($R$6,0),N42+1,"")</f>
        <v>42063</v>
      </c>
      <c r="O43" s="103"/>
      <c r="P43" s="122"/>
      <c r="Q43" s="123"/>
      <c r="R43" s="91"/>
      <c r="S43" s="61"/>
      <c r="T43" s="48"/>
      <c r="U43" s="10"/>
      <c r="V43" s="45">
        <f t="shared" si="2"/>
        <v>42091</v>
      </c>
      <c r="W43" s="46">
        <f t="shared" ref="W43:W46" si="25">IF(W42&lt;EOMONTH($AA$6,0),W42+1,"")</f>
        <v>42091</v>
      </c>
      <c r="X43" s="103"/>
      <c r="Y43" s="122"/>
      <c r="Z43" s="123"/>
      <c r="AA43" s="91"/>
      <c r="AB43" s="61"/>
      <c r="AC43" s="48"/>
      <c r="AD43" s="10"/>
      <c r="AE43" s="45">
        <f t="shared" si="3"/>
        <v>42122</v>
      </c>
      <c r="AF43" s="46">
        <f t="shared" ref="AF43:AF45" si="26">IF(AF42&lt;EOMONTH($AJ$6,0),AF42+1,"")</f>
        <v>42122</v>
      </c>
      <c r="AG43" s="103"/>
      <c r="AH43" s="122"/>
      <c r="AI43" s="123"/>
      <c r="AJ43" s="91"/>
      <c r="AK43" s="61"/>
      <c r="AL43" s="48"/>
      <c r="AM43" s="10"/>
      <c r="AN43" s="45">
        <f t="shared" si="4"/>
        <v>42152</v>
      </c>
      <c r="AO43" s="46">
        <f t="shared" ref="AO43:AO46" si="27">IF(AO42&lt;EOMONTH($AS$6,0),AO42+1,"")</f>
        <v>42152</v>
      </c>
      <c r="AP43" s="103"/>
      <c r="AQ43" s="122"/>
      <c r="AR43" s="123"/>
      <c r="AS43" s="91"/>
      <c r="AT43" s="61"/>
      <c r="AU43" s="48"/>
      <c r="AV43" s="10"/>
      <c r="AW43" s="45">
        <f t="shared" si="5"/>
        <v>42183</v>
      </c>
      <c r="AX43" s="46">
        <f t="shared" ref="AX43:AX45" si="28">IF(AX42&lt;EOMONTH($BB$6,0),AX42+1,"")</f>
        <v>42183</v>
      </c>
      <c r="AY43" s="103"/>
      <c r="AZ43" s="122"/>
      <c r="BA43" s="123"/>
      <c r="BB43" s="91"/>
      <c r="BC43" s="61"/>
      <c r="BD43" s="48"/>
      <c r="BE43" s="10"/>
      <c r="BF43" s="45">
        <f t="shared" si="6"/>
        <v>42213</v>
      </c>
      <c r="BG43" s="46">
        <f t="shared" ref="BG43:BG46" si="29">IF(BG42&lt;EOMONTH($BK$6,0),BG42+1,"")</f>
        <v>42213</v>
      </c>
      <c r="BH43" s="103"/>
      <c r="BI43" s="122"/>
      <c r="BJ43" s="123"/>
      <c r="BK43" s="91"/>
      <c r="BL43" s="61"/>
      <c r="BM43" s="19"/>
      <c r="BN43" s="10"/>
      <c r="BO43" s="45">
        <f t="shared" si="7"/>
        <v>42244</v>
      </c>
      <c r="BP43" s="46">
        <f t="shared" ref="BP43:BP46" si="30">IF(BP42&lt;EOMONTH($BT$6,0),BP42+1,"")</f>
        <v>42244</v>
      </c>
      <c r="BQ43" s="103"/>
      <c r="BR43" s="122"/>
      <c r="BS43" s="123"/>
      <c r="BT43" s="91"/>
      <c r="BU43" s="61"/>
      <c r="BV43" s="19"/>
      <c r="BW43" s="10"/>
      <c r="BX43" s="45">
        <f t="shared" si="8"/>
        <v>42275</v>
      </c>
      <c r="BY43" s="46">
        <f t="shared" ref="BY43:BY45" si="31">IF(BY42&lt;EOMONTH($CC$6,0),BY42+1,"")</f>
        <v>42275</v>
      </c>
      <c r="BZ43" s="103"/>
      <c r="CA43" s="122"/>
      <c r="CB43" s="123"/>
      <c r="CC43" s="91"/>
      <c r="CD43" s="61"/>
      <c r="CE43" s="19"/>
      <c r="CF43" s="10"/>
      <c r="CG43" s="45">
        <f t="shared" si="9"/>
        <v>42305</v>
      </c>
      <c r="CH43" s="46">
        <f t="shared" ref="CH43:CH46" si="32">IF(CH42&lt;EOMONTH($CL$6,0),CH42+1,"")</f>
        <v>42305</v>
      </c>
      <c r="CI43" s="103"/>
      <c r="CJ43" s="122"/>
      <c r="CK43" s="123"/>
      <c r="CL43" s="91"/>
      <c r="CM43" s="61"/>
      <c r="CN43" s="19"/>
      <c r="CO43" s="10"/>
      <c r="CP43" s="45">
        <f t="shared" si="10"/>
        <v>42336</v>
      </c>
      <c r="CQ43" s="46">
        <f t="shared" ref="CQ43:CQ45" si="33">IF(CQ42&lt;EOMONTH($CU$6,0),CQ42+1,"")</f>
        <v>42336</v>
      </c>
      <c r="CR43" s="103"/>
      <c r="CS43" s="122"/>
      <c r="CT43" s="123"/>
      <c r="CU43" s="91"/>
      <c r="CV43" s="61"/>
      <c r="CW43" s="19"/>
      <c r="CX43" s="10"/>
      <c r="CY43" s="45">
        <f t="shared" si="11"/>
        <v>42366</v>
      </c>
      <c r="CZ43" s="46">
        <f t="shared" ref="CZ43:CZ46" si="34">IF(CZ42&lt;EOMONTH($DD$6,0),CZ42+1,"")</f>
        <v>42366</v>
      </c>
      <c r="DA43" s="103"/>
      <c r="DB43" s="122"/>
      <c r="DC43" s="123"/>
      <c r="DD43" s="91"/>
      <c r="DE43" s="61"/>
      <c r="DF43" s="1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50"/>
      <c r="DW43" s="50"/>
      <c r="DX43" s="50"/>
      <c r="DY43" s="50"/>
      <c r="DZ43" s="50"/>
      <c r="EA43" s="50"/>
      <c r="EB43" s="50"/>
      <c r="EC43" s="50"/>
      <c r="ED43" s="50"/>
      <c r="EE43" s="50"/>
      <c r="EF43" s="50"/>
      <c r="EG43" s="50"/>
      <c r="EH43" s="50"/>
      <c r="EI43" s="50"/>
      <c r="EJ43" s="50"/>
      <c r="EK43" s="50"/>
      <c r="EL43" s="50"/>
      <c r="EM43" s="50"/>
      <c r="EN43" s="50"/>
      <c r="EO43" s="50"/>
      <c r="EP43" s="50"/>
      <c r="EQ43" s="50"/>
      <c r="ER43" s="50"/>
      <c r="ES43" s="50"/>
      <c r="ET43" s="50"/>
      <c r="EU43" s="50"/>
      <c r="EV43" s="50"/>
      <c r="EW43" s="50"/>
      <c r="EX43" s="50"/>
      <c r="EY43" s="50"/>
      <c r="EZ43" s="50"/>
      <c r="FA43" s="50"/>
      <c r="FB43" s="50"/>
      <c r="FC43" s="50"/>
      <c r="FD43" s="50"/>
      <c r="FE43" s="50"/>
      <c r="FF43" s="50"/>
      <c r="FG43" s="50"/>
      <c r="FH43" s="50"/>
      <c r="FI43" s="50"/>
      <c r="FJ43" s="50"/>
      <c r="FK43" s="50"/>
      <c r="FL43" s="50"/>
      <c r="FM43" s="50"/>
      <c r="FN43" s="50"/>
      <c r="FO43" s="50"/>
      <c r="FP43" s="50"/>
      <c r="FQ43" s="50"/>
      <c r="FR43" s="50"/>
      <c r="FS43" s="50"/>
      <c r="FT43" s="50"/>
      <c r="FU43" s="50"/>
      <c r="FV43" s="50"/>
      <c r="FW43" s="50"/>
      <c r="FX43" s="50"/>
      <c r="FY43" s="50"/>
      <c r="FZ43" s="50"/>
      <c r="GA43" s="50"/>
      <c r="GB43" s="50"/>
      <c r="GJ43" s="50"/>
      <c r="GK43" s="50"/>
      <c r="GL43" s="50"/>
      <c r="GM43" s="50"/>
      <c r="GN43" s="50"/>
      <c r="GO43" s="50"/>
      <c r="GP43" s="50"/>
      <c r="GQ43" s="50"/>
      <c r="GR43" s="50"/>
      <c r="GS43" s="50"/>
      <c r="GT43" s="50"/>
      <c r="GU43" s="50"/>
      <c r="GV43" s="50"/>
      <c r="GW43" s="50"/>
      <c r="GX43" s="50"/>
      <c r="GY43" s="50"/>
      <c r="GZ43" s="50"/>
      <c r="HA43" s="50"/>
      <c r="HB43" s="50"/>
      <c r="HC43" s="50"/>
      <c r="HD43" s="50"/>
      <c r="HE43" s="50"/>
      <c r="HF43" s="50"/>
      <c r="HG43" s="50"/>
      <c r="HH43" s="50"/>
      <c r="HI43" s="50"/>
      <c r="HJ43" s="50"/>
      <c r="HK43" s="50"/>
      <c r="HL43" s="50"/>
      <c r="HM43" s="50"/>
      <c r="HN43" s="50"/>
      <c r="HO43" s="50"/>
      <c r="HP43" s="50"/>
      <c r="HQ43" s="50"/>
      <c r="HR43" s="50"/>
      <c r="HS43" s="50"/>
      <c r="HT43" s="50"/>
      <c r="HU43" s="50"/>
      <c r="HV43" s="50"/>
      <c r="HW43" s="50"/>
      <c r="HX43" s="50"/>
      <c r="HY43" s="50"/>
      <c r="HZ43" s="50"/>
      <c r="IA43" s="50"/>
      <c r="IB43" s="50"/>
      <c r="IC43" s="50"/>
      <c r="ID43" s="50"/>
      <c r="IE43" s="50"/>
      <c r="IF43" s="50"/>
      <c r="IG43" s="50"/>
      <c r="IH43" s="50"/>
      <c r="II43" s="50"/>
      <c r="IJ43" s="50"/>
      <c r="IK43" s="50"/>
      <c r="IL43" s="50"/>
      <c r="IM43" s="50"/>
      <c r="IN43" s="50"/>
      <c r="IO43" s="50"/>
      <c r="IP43" s="50"/>
      <c r="IQ43" s="50"/>
      <c r="IR43" s="50"/>
      <c r="IS43" s="50"/>
      <c r="IT43" s="50"/>
      <c r="IU43" s="50"/>
      <c r="IV43" s="50"/>
    </row>
    <row r="44" spans="1:256" x14ac:dyDescent="0.2">
      <c r="C44" s="51"/>
      <c r="D44" s="45">
        <f t="shared" si="0"/>
        <v>42033</v>
      </c>
      <c r="E44" s="89">
        <f t="shared" si="24"/>
        <v>42033</v>
      </c>
      <c r="F44" s="148" t="str">
        <f>IF(E44="","",INDEX(cycle,MOD(E44-INDEX(J_equip,1)+INDEX(J_equip,$A$15+1)-1,8)+1))</f>
        <v xml:space="preserve">  Repos2 </v>
      </c>
      <c r="G44" s="122"/>
      <c r="H44" s="123"/>
      <c r="I44" s="91"/>
      <c r="J44" s="52"/>
      <c r="K44" s="48"/>
      <c r="L44" s="10"/>
      <c r="M44" s="45" t="str">
        <f t="shared" si="1"/>
        <v/>
      </c>
      <c r="N44" s="46" t="str">
        <f>IF(N43&lt;EOMONTH($R$6,0),N43+1,"")</f>
        <v/>
      </c>
      <c r="O44" s="103"/>
      <c r="P44" s="122"/>
      <c r="Q44" s="123"/>
      <c r="R44" s="91"/>
      <c r="S44" s="52"/>
      <c r="T44" s="48"/>
      <c r="U44" s="10"/>
      <c r="V44" s="45">
        <f t="shared" si="2"/>
        <v>42092</v>
      </c>
      <c r="W44" s="46">
        <f t="shared" si="25"/>
        <v>42092</v>
      </c>
      <c r="X44" s="103"/>
      <c r="Y44" s="122"/>
      <c r="Z44" s="123"/>
      <c r="AA44" s="91"/>
      <c r="AB44" s="52"/>
      <c r="AC44" s="48"/>
      <c r="AD44" s="10"/>
      <c r="AE44" s="45">
        <f t="shared" si="3"/>
        <v>42123</v>
      </c>
      <c r="AF44" s="46">
        <f t="shared" si="26"/>
        <v>42123</v>
      </c>
      <c r="AG44" s="103"/>
      <c r="AH44" s="122"/>
      <c r="AI44" s="123"/>
      <c r="AJ44" s="91"/>
      <c r="AK44" s="52"/>
      <c r="AL44" s="48"/>
      <c r="AM44" s="10"/>
      <c r="AN44" s="45">
        <f t="shared" si="4"/>
        <v>42153</v>
      </c>
      <c r="AO44" s="46">
        <f t="shared" si="27"/>
        <v>42153</v>
      </c>
      <c r="AP44" s="103"/>
      <c r="AQ44" s="122"/>
      <c r="AR44" s="123"/>
      <c r="AS44" s="91"/>
      <c r="AT44" s="52"/>
      <c r="AU44" s="48"/>
      <c r="AV44" s="10"/>
      <c r="AW44" s="45">
        <f t="shared" si="5"/>
        <v>42184</v>
      </c>
      <c r="AX44" s="46">
        <f t="shared" si="28"/>
        <v>42184</v>
      </c>
      <c r="AY44" s="103"/>
      <c r="AZ44" s="122"/>
      <c r="BA44" s="123"/>
      <c r="BB44" s="91"/>
      <c r="BC44" s="52"/>
      <c r="BD44" s="48"/>
      <c r="BE44" s="10"/>
      <c r="BF44" s="45">
        <f t="shared" si="6"/>
        <v>42214</v>
      </c>
      <c r="BG44" s="46">
        <f t="shared" si="29"/>
        <v>42214</v>
      </c>
      <c r="BH44" s="103"/>
      <c r="BI44" s="122"/>
      <c r="BJ44" s="123"/>
      <c r="BK44" s="91"/>
      <c r="BL44" s="52"/>
      <c r="BM44" s="19"/>
      <c r="BN44" s="10"/>
      <c r="BO44" s="45">
        <f t="shared" si="7"/>
        <v>42245</v>
      </c>
      <c r="BP44" s="46">
        <f t="shared" si="30"/>
        <v>42245</v>
      </c>
      <c r="BQ44" s="103"/>
      <c r="BR44" s="122"/>
      <c r="BS44" s="123"/>
      <c r="BT44" s="91"/>
      <c r="BU44" s="52"/>
      <c r="BV44" s="19"/>
      <c r="BW44" s="10"/>
      <c r="BX44" s="45">
        <f t="shared" si="8"/>
        <v>42276</v>
      </c>
      <c r="BY44" s="46">
        <f t="shared" si="31"/>
        <v>42276</v>
      </c>
      <c r="BZ44" s="103"/>
      <c r="CA44" s="122"/>
      <c r="CB44" s="123"/>
      <c r="CC44" s="91"/>
      <c r="CD44" s="52"/>
      <c r="CE44" s="19"/>
      <c r="CF44" s="10"/>
      <c r="CG44" s="45">
        <f t="shared" si="9"/>
        <v>42306</v>
      </c>
      <c r="CH44" s="46">
        <f t="shared" si="32"/>
        <v>42306</v>
      </c>
      <c r="CI44" s="103"/>
      <c r="CJ44" s="122"/>
      <c r="CK44" s="123"/>
      <c r="CL44" s="91"/>
      <c r="CM44" s="52"/>
      <c r="CN44" s="19"/>
      <c r="CO44" s="10"/>
      <c r="CP44" s="45">
        <f t="shared" si="10"/>
        <v>42337</v>
      </c>
      <c r="CQ44" s="46">
        <f t="shared" si="33"/>
        <v>42337</v>
      </c>
      <c r="CR44" s="103"/>
      <c r="CS44" s="122"/>
      <c r="CT44" s="123"/>
      <c r="CU44" s="91"/>
      <c r="CV44" s="52"/>
      <c r="CW44" s="19"/>
      <c r="CX44" s="10"/>
      <c r="CY44" s="45">
        <f t="shared" si="11"/>
        <v>42367</v>
      </c>
      <c r="CZ44" s="46">
        <f t="shared" si="34"/>
        <v>42367</v>
      </c>
      <c r="DA44" s="148" t="str">
        <f>IF(CZ44="","",INDEX(cycle,MOD(CZ44-INDEX(J_equip,1)+INDEX(J_equip,$A$15+1)-1,8)+1))</f>
        <v xml:space="preserve">  Repos1 </v>
      </c>
      <c r="DB44" s="122"/>
      <c r="DC44" s="123"/>
      <c r="DD44" s="91"/>
      <c r="DE44" s="52"/>
      <c r="DF44" s="1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50"/>
      <c r="DW44" s="50"/>
      <c r="DX44" s="50"/>
      <c r="DY44" s="50"/>
      <c r="DZ44" s="50"/>
      <c r="EA44" s="50"/>
      <c r="EB44" s="50"/>
      <c r="EC44" s="50"/>
      <c r="ED44" s="50"/>
      <c r="EE44" s="50"/>
      <c r="EF44" s="50"/>
      <c r="EG44" s="50"/>
      <c r="EH44" s="50"/>
      <c r="EI44" s="50"/>
      <c r="EJ44" s="50"/>
      <c r="EK44" s="50"/>
      <c r="EL44" s="50"/>
      <c r="EM44" s="50"/>
      <c r="EN44" s="50"/>
      <c r="EO44" s="50"/>
      <c r="EP44" s="50"/>
      <c r="EQ44" s="50"/>
      <c r="ER44" s="50"/>
      <c r="ES44" s="50"/>
      <c r="ET44" s="50"/>
      <c r="EU44" s="50"/>
      <c r="EV44" s="50"/>
      <c r="EW44" s="50"/>
      <c r="EX44" s="50"/>
      <c r="EY44" s="50"/>
      <c r="EZ44" s="50"/>
      <c r="FA44" s="50"/>
      <c r="FB44" s="50"/>
      <c r="FC44" s="50"/>
      <c r="FD44" s="50"/>
      <c r="FE44" s="50"/>
      <c r="FF44" s="50"/>
      <c r="FG44" s="50"/>
      <c r="FH44" s="50"/>
      <c r="FI44" s="50"/>
      <c r="FJ44" s="50"/>
      <c r="FK44" s="50"/>
      <c r="FL44" s="50"/>
      <c r="FM44" s="50"/>
      <c r="FN44" s="50"/>
      <c r="FO44" s="50"/>
      <c r="FP44" s="50"/>
      <c r="FQ44" s="50"/>
      <c r="FR44" s="50"/>
      <c r="FS44" s="50"/>
      <c r="FT44" s="50"/>
      <c r="FU44" s="50"/>
      <c r="FV44" s="50"/>
      <c r="FW44" s="50"/>
      <c r="FX44" s="50"/>
      <c r="FY44" s="50"/>
      <c r="FZ44" s="50"/>
      <c r="GA44" s="50"/>
      <c r="GB44" s="50"/>
      <c r="GJ44" s="50"/>
      <c r="GK44" s="50"/>
      <c r="GL44" s="50"/>
      <c r="GM44" s="50"/>
      <c r="GN44" s="50"/>
      <c r="GO44" s="50"/>
      <c r="GP44" s="50"/>
      <c r="GQ44" s="50"/>
      <c r="GR44" s="50"/>
      <c r="GS44" s="50"/>
      <c r="GT44" s="50"/>
      <c r="GU44" s="50"/>
      <c r="GV44" s="50"/>
      <c r="GW44" s="50"/>
      <c r="GX44" s="50"/>
      <c r="GY44" s="50"/>
      <c r="GZ44" s="50"/>
      <c r="HA44" s="50"/>
      <c r="HB44" s="50"/>
      <c r="HC44" s="50"/>
      <c r="HD44" s="50"/>
      <c r="HE44" s="50"/>
      <c r="HF44" s="50"/>
      <c r="HG44" s="50"/>
      <c r="HH44" s="50"/>
      <c r="HI44" s="50"/>
      <c r="HJ44" s="50"/>
      <c r="HK44" s="50"/>
      <c r="HL44" s="50"/>
      <c r="HM44" s="50"/>
      <c r="HN44" s="50"/>
      <c r="HO44" s="50"/>
      <c r="HP44" s="50"/>
      <c r="HQ44" s="50"/>
      <c r="HR44" s="50"/>
      <c r="HS44" s="50"/>
      <c r="HT44" s="50"/>
      <c r="HU44" s="50"/>
      <c r="HV44" s="50"/>
      <c r="HW44" s="50"/>
      <c r="HX44" s="50"/>
      <c r="HY44" s="50"/>
      <c r="HZ44" s="50"/>
      <c r="IA44" s="50"/>
      <c r="IB44" s="50"/>
      <c r="IC44" s="50"/>
      <c r="ID44" s="50"/>
      <c r="IE44" s="50"/>
      <c r="IF44" s="50"/>
      <c r="IG44" s="50"/>
      <c r="IH44" s="50"/>
      <c r="II44" s="50"/>
      <c r="IJ44" s="50"/>
      <c r="IK44" s="50"/>
      <c r="IL44" s="50"/>
      <c r="IM44" s="50"/>
      <c r="IN44" s="50"/>
      <c r="IO44" s="50"/>
      <c r="IP44" s="50"/>
      <c r="IQ44" s="50"/>
      <c r="IR44" s="50"/>
      <c r="IS44" s="50"/>
      <c r="IT44" s="50"/>
      <c r="IU44" s="50"/>
      <c r="IV44" s="50"/>
    </row>
    <row r="45" spans="1:256" ht="17.25" customHeight="1" x14ac:dyDescent="0.25">
      <c r="C45" s="51"/>
      <c r="D45" s="45">
        <f t="shared" si="0"/>
        <v>42034</v>
      </c>
      <c r="E45" s="89">
        <f t="shared" si="24"/>
        <v>42034</v>
      </c>
      <c r="F45" s="148" t="str">
        <f>IF(E45="","",INDEX(cycle,MOD(E45-INDEX(J_equip,1)+INDEX(J_equip,$A$15+1)-1,8)+1))</f>
        <v xml:space="preserve">  Jour</v>
      </c>
      <c r="G45" s="122"/>
      <c r="H45" s="123"/>
      <c r="I45" s="91"/>
      <c r="J45" s="52"/>
      <c r="K45" s="48"/>
      <c r="L45" s="10"/>
      <c r="M45" s="21"/>
      <c r="N45" s="21"/>
      <c r="O45" s="63"/>
      <c r="P45" s="62"/>
      <c r="Q45" s="62"/>
      <c r="R45" s="62"/>
      <c r="S45" s="62"/>
      <c r="T45" s="48"/>
      <c r="U45" s="10"/>
      <c r="V45" s="45">
        <f t="shared" si="2"/>
        <v>42093</v>
      </c>
      <c r="W45" s="46">
        <f t="shared" si="25"/>
        <v>42093</v>
      </c>
      <c r="X45" s="103"/>
      <c r="Y45" s="122"/>
      <c r="Z45" s="123"/>
      <c r="AA45" s="91"/>
      <c r="AB45" s="52"/>
      <c r="AC45" s="48"/>
      <c r="AD45" s="10"/>
      <c r="AE45" s="45">
        <f t="shared" si="3"/>
        <v>42124</v>
      </c>
      <c r="AF45" s="46">
        <f t="shared" si="26"/>
        <v>42124</v>
      </c>
      <c r="AG45" s="103"/>
      <c r="AH45" s="122"/>
      <c r="AI45" s="123"/>
      <c r="AJ45" s="91"/>
      <c r="AK45" s="52"/>
      <c r="AL45" s="48"/>
      <c r="AM45" s="10"/>
      <c r="AN45" s="45">
        <f t="shared" si="4"/>
        <v>42154</v>
      </c>
      <c r="AO45" s="46">
        <f t="shared" si="27"/>
        <v>42154</v>
      </c>
      <c r="AP45" s="103"/>
      <c r="AQ45" s="122"/>
      <c r="AR45" s="123"/>
      <c r="AS45" s="91"/>
      <c r="AT45" s="52"/>
      <c r="AU45" s="48"/>
      <c r="AV45" s="10"/>
      <c r="AW45" s="45">
        <f t="shared" si="5"/>
        <v>42185</v>
      </c>
      <c r="AX45" s="46">
        <f t="shared" si="28"/>
        <v>42185</v>
      </c>
      <c r="AY45" s="103"/>
      <c r="AZ45" s="122"/>
      <c r="BA45" s="123"/>
      <c r="BB45" s="91"/>
      <c r="BC45" s="52"/>
      <c r="BD45" s="48"/>
      <c r="BE45" s="10"/>
      <c r="BF45" s="45">
        <f t="shared" si="6"/>
        <v>42215</v>
      </c>
      <c r="BG45" s="46">
        <f t="shared" si="29"/>
        <v>42215</v>
      </c>
      <c r="BH45" s="103"/>
      <c r="BI45" s="122"/>
      <c r="BJ45" s="123"/>
      <c r="BK45" s="91"/>
      <c r="BL45" s="52"/>
      <c r="BM45" s="19"/>
      <c r="BN45" s="10"/>
      <c r="BO45" s="45">
        <f t="shared" si="7"/>
        <v>42246</v>
      </c>
      <c r="BP45" s="46">
        <f t="shared" si="30"/>
        <v>42246</v>
      </c>
      <c r="BQ45" s="103"/>
      <c r="BR45" s="122"/>
      <c r="BS45" s="123"/>
      <c r="BT45" s="91"/>
      <c r="BU45" s="52"/>
      <c r="BV45" s="19"/>
      <c r="BW45" s="10"/>
      <c r="BX45" s="45">
        <f t="shared" si="8"/>
        <v>42277</v>
      </c>
      <c r="BY45" s="46">
        <f t="shared" si="31"/>
        <v>42277</v>
      </c>
      <c r="BZ45" s="103"/>
      <c r="CA45" s="122"/>
      <c r="CB45" s="123"/>
      <c r="CC45" s="91"/>
      <c r="CD45" s="52"/>
      <c r="CE45" s="19"/>
      <c r="CF45" s="10"/>
      <c r="CG45" s="45">
        <f t="shared" si="9"/>
        <v>42307</v>
      </c>
      <c r="CH45" s="46">
        <f t="shared" si="32"/>
        <v>42307</v>
      </c>
      <c r="CI45" s="103"/>
      <c r="CJ45" s="122"/>
      <c r="CK45" s="123"/>
      <c r="CL45" s="91"/>
      <c r="CM45" s="52"/>
      <c r="CN45" s="19"/>
      <c r="CO45" s="10"/>
      <c r="CP45" s="45">
        <f t="shared" si="10"/>
        <v>42338</v>
      </c>
      <c r="CQ45" s="46">
        <f t="shared" si="33"/>
        <v>42338</v>
      </c>
      <c r="CR45" s="103"/>
      <c r="CS45" s="122"/>
      <c r="CT45" s="123"/>
      <c r="CU45" s="91"/>
      <c r="CV45" s="52"/>
      <c r="CW45" s="19"/>
      <c r="CX45" s="10"/>
      <c r="CY45" s="45">
        <f t="shared" si="11"/>
        <v>42368</v>
      </c>
      <c r="CZ45" s="46">
        <f t="shared" si="34"/>
        <v>42368</v>
      </c>
      <c r="DA45" s="148" t="str">
        <f>IF(CZ45="","",INDEX(cycle,MOD(CZ45-INDEX(J_equip,1)+INDEX(J_equip,$A$15+1)-1,8)+1))</f>
        <v xml:space="preserve">  Repos2 </v>
      </c>
      <c r="DB45" s="122"/>
      <c r="DC45" s="123"/>
      <c r="DD45" s="91"/>
      <c r="DE45" s="52"/>
      <c r="DF45" s="1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50"/>
      <c r="DW45" s="50"/>
      <c r="DX45" s="50"/>
      <c r="DY45" s="50"/>
      <c r="DZ45" s="50"/>
      <c r="EA45" s="50"/>
      <c r="EB45" s="50"/>
      <c r="EC45" s="50"/>
      <c r="ED45" s="50"/>
      <c r="EE45" s="50"/>
      <c r="EF45" s="50"/>
      <c r="EG45" s="50"/>
      <c r="EH45" s="50"/>
      <c r="EI45" s="50"/>
      <c r="EJ45" s="50"/>
      <c r="EK45" s="50"/>
      <c r="EL45" s="50"/>
      <c r="EM45" s="50"/>
      <c r="EN45" s="50"/>
      <c r="EO45" s="50"/>
      <c r="EP45" s="50"/>
      <c r="EQ45" s="50"/>
      <c r="ER45" s="50"/>
      <c r="ES45" s="50"/>
      <c r="ET45" s="50"/>
      <c r="EU45" s="50"/>
      <c r="EV45" s="50"/>
      <c r="EW45" s="50"/>
      <c r="EX45" s="50"/>
      <c r="EY45" s="50"/>
      <c r="EZ45" s="50"/>
      <c r="FA45" s="50"/>
      <c r="FB45" s="50"/>
      <c r="FC45" s="50"/>
      <c r="FD45" s="50"/>
      <c r="FE45" s="50"/>
      <c r="FF45" s="50"/>
      <c r="FG45" s="50"/>
      <c r="FH45" s="50"/>
      <c r="FI45" s="50"/>
      <c r="FJ45" s="50"/>
      <c r="FK45" s="50"/>
      <c r="FL45" s="50"/>
      <c r="FM45" s="50"/>
      <c r="FN45" s="50"/>
      <c r="FO45" s="50"/>
      <c r="FP45" s="50"/>
      <c r="FQ45" s="50"/>
      <c r="FR45" s="50"/>
      <c r="FS45" s="50"/>
      <c r="FT45" s="50"/>
      <c r="FU45" s="50"/>
      <c r="FV45" s="50"/>
      <c r="FW45" s="50"/>
      <c r="FX45" s="50"/>
      <c r="FY45" s="50"/>
      <c r="FZ45" s="50"/>
      <c r="GA45" s="50"/>
      <c r="GB45" s="50"/>
      <c r="GJ45" s="50"/>
      <c r="GK45" s="50"/>
      <c r="GL45" s="50"/>
      <c r="GM45" s="50"/>
      <c r="GN45" s="50"/>
      <c r="GO45" s="50"/>
      <c r="GP45" s="50"/>
      <c r="GQ45" s="50"/>
      <c r="GR45" s="50"/>
      <c r="GS45" s="50"/>
      <c r="GT45" s="50"/>
      <c r="GU45" s="50"/>
      <c r="GV45" s="50"/>
      <c r="GW45" s="50"/>
      <c r="GX45" s="50"/>
      <c r="GY45" s="50"/>
      <c r="GZ45" s="50"/>
      <c r="HA45" s="50"/>
      <c r="HB45" s="50"/>
      <c r="HC45" s="50"/>
      <c r="HD45" s="50"/>
      <c r="HE45" s="50"/>
      <c r="HF45" s="50"/>
      <c r="HG45" s="50"/>
      <c r="HH45" s="50"/>
      <c r="HI45" s="50"/>
      <c r="HJ45" s="50"/>
      <c r="HK45" s="50"/>
      <c r="HL45" s="50"/>
      <c r="HM45" s="50"/>
      <c r="HN45" s="50"/>
      <c r="HO45" s="50"/>
      <c r="HP45" s="50"/>
      <c r="HQ45" s="50"/>
      <c r="HR45" s="50"/>
      <c r="HS45" s="50"/>
      <c r="HT45" s="50"/>
      <c r="HU45" s="50"/>
      <c r="HV45" s="50"/>
      <c r="HW45" s="50"/>
      <c r="HX45" s="50"/>
      <c r="HY45" s="50"/>
      <c r="HZ45" s="50"/>
      <c r="IA45" s="50"/>
      <c r="IB45" s="50"/>
      <c r="IC45" s="50"/>
      <c r="ID45" s="50"/>
      <c r="IE45" s="50"/>
      <c r="IF45" s="50"/>
      <c r="IG45" s="50"/>
      <c r="IH45" s="50"/>
      <c r="II45" s="50"/>
      <c r="IJ45" s="50"/>
      <c r="IK45" s="50"/>
      <c r="IL45" s="50"/>
      <c r="IM45" s="50"/>
      <c r="IN45" s="50"/>
      <c r="IO45" s="50"/>
      <c r="IP45" s="50"/>
      <c r="IQ45" s="50"/>
      <c r="IR45" s="50"/>
      <c r="IS45" s="50"/>
      <c r="IT45" s="50"/>
      <c r="IU45" s="50"/>
      <c r="IV45" s="50"/>
    </row>
    <row r="46" spans="1:256" ht="17.25" customHeight="1" thickBot="1" x14ac:dyDescent="0.3">
      <c r="C46" s="51"/>
      <c r="D46" s="45">
        <f t="shared" si="0"/>
        <v>42035</v>
      </c>
      <c r="E46" s="89">
        <f t="shared" si="24"/>
        <v>42035</v>
      </c>
      <c r="F46" s="148" t="str">
        <f>IF(E46="","",INDEX(cycle,MOD(E46-INDEX(J_equip,1)+INDEX(J_equip,$A$15+1)-1,8)+1))</f>
        <v xml:space="preserve">  Jour</v>
      </c>
      <c r="G46" s="124"/>
      <c r="H46" s="125"/>
      <c r="I46" s="92"/>
      <c r="J46" s="65"/>
      <c r="K46" s="19"/>
      <c r="L46" s="10"/>
      <c r="M46" s="21"/>
      <c r="N46" s="21"/>
      <c r="O46" s="62"/>
      <c r="P46" s="62"/>
      <c r="Q46" s="62"/>
      <c r="R46" s="62"/>
      <c r="S46" s="62"/>
      <c r="T46" s="19"/>
      <c r="U46" s="10"/>
      <c r="V46" s="45">
        <f t="shared" si="2"/>
        <v>42094</v>
      </c>
      <c r="W46" s="46">
        <f t="shared" si="25"/>
        <v>42094</v>
      </c>
      <c r="X46" s="102"/>
      <c r="Y46" s="124"/>
      <c r="Z46" s="125"/>
      <c r="AA46" s="92"/>
      <c r="AB46" s="65"/>
      <c r="AC46" s="19"/>
      <c r="AD46" s="66"/>
      <c r="AE46" s="66"/>
      <c r="AF46" s="66"/>
      <c r="AG46" s="66"/>
      <c r="AH46" s="9"/>
      <c r="AI46" s="9"/>
      <c r="AJ46" s="9"/>
      <c r="AK46" s="9"/>
      <c r="AL46" s="19"/>
      <c r="AM46" s="10"/>
      <c r="AN46" s="45">
        <f t="shared" si="4"/>
        <v>42155</v>
      </c>
      <c r="AO46" s="46">
        <f t="shared" si="27"/>
        <v>42155</v>
      </c>
      <c r="AP46" s="102"/>
      <c r="AQ46" s="124"/>
      <c r="AR46" s="125"/>
      <c r="AS46" s="92"/>
      <c r="AT46" s="65"/>
      <c r="AU46" s="48"/>
      <c r="AV46" s="10"/>
      <c r="AW46" s="67"/>
      <c r="AX46" s="67"/>
      <c r="AY46" s="67"/>
      <c r="AZ46" s="9"/>
      <c r="BA46" s="9"/>
      <c r="BB46" s="9"/>
      <c r="BC46" s="9"/>
      <c r="BD46" s="19"/>
      <c r="BE46" s="10"/>
      <c r="BF46" s="45">
        <f t="shared" si="6"/>
        <v>42216</v>
      </c>
      <c r="BG46" s="46">
        <f t="shared" si="29"/>
        <v>42216</v>
      </c>
      <c r="BH46" s="102"/>
      <c r="BI46" s="124"/>
      <c r="BJ46" s="125"/>
      <c r="BK46" s="92"/>
      <c r="BL46" s="65"/>
      <c r="BM46" s="19"/>
      <c r="BN46" s="10"/>
      <c r="BO46" s="45">
        <f t="shared" si="7"/>
        <v>42247</v>
      </c>
      <c r="BP46" s="46">
        <f t="shared" si="30"/>
        <v>42247</v>
      </c>
      <c r="BQ46" s="102"/>
      <c r="BR46" s="124"/>
      <c r="BS46" s="125"/>
      <c r="BT46" s="92"/>
      <c r="BU46" s="65"/>
      <c r="BV46" s="19"/>
      <c r="BW46" s="10"/>
      <c r="BX46" s="12"/>
      <c r="BY46" s="12"/>
      <c r="BZ46" s="12"/>
      <c r="CA46" s="12"/>
      <c r="CB46" s="12"/>
      <c r="CC46" s="12"/>
      <c r="CD46" s="12"/>
      <c r="CE46" s="19"/>
      <c r="CF46" s="10"/>
      <c r="CG46" s="45">
        <f t="shared" si="9"/>
        <v>42308</v>
      </c>
      <c r="CH46" s="46">
        <f t="shared" si="32"/>
        <v>42308</v>
      </c>
      <c r="CI46" s="102"/>
      <c r="CJ46" s="124"/>
      <c r="CK46" s="125"/>
      <c r="CL46" s="92"/>
      <c r="CM46" s="65"/>
      <c r="CN46" s="19"/>
      <c r="CO46" s="10"/>
      <c r="CP46" s="67"/>
      <c r="CQ46" s="67"/>
      <c r="CR46" s="67"/>
      <c r="CS46" s="67"/>
      <c r="CT46" s="9"/>
      <c r="CU46" s="9"/>
      <c r="CV46" s="9"/>
      <c r="CW46" s="19"/>
      <c r="CX46" s="10"/>
      <c r="CY46" s="45">
        <f t="shared" si="11"/>
        <v>42369</v>
      </c>
      <c r="CZ46" s="46">
        <f t="shared" si="34"/>
        <v>42369</v>
      </c>
      <c r="DA46" s="148" t="str">
        <f>IF(CZ46="","",INDEX(cycle,MOD(CZ46-INDEX(J_equip,1)+INDEX(J_equip,$A$15+1)-1,8)+1))</f>
        <v xml:space="preserve">  Repos2 </v>
      </c>
      <c r="DB46" s="124"/>
      <c r="DC46" s="125"/>
      <c r="DD46" s="92"/>
      <c r="DE46" s="65"/>
      <c r="DF46" s="1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50"/>
      <c r="DW46" s="50"/>
      <c r="DX46" s="50"/>
      <c r="DY46" s="50"/>
      <c r="DZ46" s="50"/>
      <c r="EA46" s="50"/>
      <c r="EB46" s="50"/>
      <c r="EC46" s="50"/>
      <c r="ED46" s="50"/>
      <c r="EE46" s="50"/>
      <c r="EF46" s="50"/>
      <c r="EG46" s="50"/>
      <c r="EH46" s="50"/>
      <c r="EI46" s="50"/>
      <c r="EJ46" s="50"/>
      <c r="EK46" s="50"/>
      <c r="EL46" s="50"/>
      <c r="EM46" s="50"/>
      <c r="EN46" s="50"/>
      <c r="EO46" s="50"/>
      <c r="EP46" s="50"/>
      <c r="EQ46" s="50"/>
      <c r="ER46" s="50"/>
      <c r="ES46" s="50"/>
      <c r="ET46" s="50"/>
      <c r="EU46" s="50"/>
      <c r="EV46" s="50"/>
      <c r="EW46" s="50"/>
      <c r="EX46" s="50"/>
      <c r="EY46" s="50"/>
      <c r="EZ46" s="50"/>
      <c r="FA46" s="50"/>
      <c r="FB46" s="50"/>
      <c r="FC46" s="50"/>
      <c r="FD46" s="50"/>
      <c r="FE46" s="50"/>
      <c r="FF46" s="50"/>
      <c r="FG46" s="50"/>
      <c r="FH46" s="50"/>
      <c r="FI46" s="50"/>
      <c r="FJ46" s="50"/>
      <c r="FK46" s="50"/>
      <c r="FL46" s="50"/>
      <c r="FM46" s="50"/>
      <c r="FN46" s="50"/>
      <c r="FO46" s="50"/>
      <c r="FP46" s="50"/>
      <c r="FQ46" s="50"/>
      <c r="FR46" s="50"/>
      <c r="FS46" s="50"/>
      <c r="FT46" s="50"/>
      <c r="FU46" s="50"/>
      <c r="FV46" s="50"/>
      <c r="FW46" s="50"/>
      <c r="FX46" s="50"/>
      <c r="FY46" s="50"/>
      <c r="FZ46" s="50"/>
      <c r="GA46" s="50"/>
      <c r="GB46" s="50"/>
      <c r="GJ46" s="50"/>
      <c r="GK46" s="50"/>
      <c r="GL46" s="50"/>
      <c r="GM46" s="50"/>
      <c r="GN46" s="50"/>
      <c r="GO46" s="50"/>
      <c r="GP46" s="50"/>
      <c r="GQ46" s="50"/>
      <c r="GR46" s="50"/>
      <c r="GS46" s="50"/>
      <c r="GT46" s="50"/>
      <c r="GU46" s="50"/>
      <c r="GV46" s="50"/>
      <c r="GW46" s="50"/>
      <c r="GX46" s="50"/>
      <c r="GY46" s="50"/>
      <c r="GZ46" s="50"/>
      <c r="HA46" s="50"/>
      <c r="HB46" s="50"/>
      <c r="HC46" s="50"/>
      <c r="HD46" s="50"/>
      <c r="HE46" s="50"/>
      <c r="HF46" s="50"/>
      <c r="HG46" s="50"/>
      <c r="HH46" s="50"/>
      <c r="HI46" s="50"/>
      <c r="HJ46" s="50"/>
      <c r="HK46" s="50"/>
      <c r="HL46" s="50"/>
      <c r="HM46" s="50"/>
      <c r="HN46" s="50"/>
      <c r="HO46" s="50"/>
      <c r="HP46" s="50"/>
      <c r="HQ46" s="50"/>
      <c r="HR46" s="50"/>
      <c r="HS46" s="50"/>
      <c r="HT46" s="50"/>
      <c r="HU46" s="50"/>
      <c r="HV46" s="50"/>
      <c r="HW46" s="50"/>
      <c r="HX46" s="50"/>
      <c r="HY46" s="50"/>
      <c r="HZ46" s="50"/>
      <c r="IA46" s="50"/>
      <c r="IB46" s="50"/>
      <c r="IC46" s="50"/>
      <c r="ID46" s="50"/>
      <c r="IE46" s="50"/>
      <c r="IF46" s="50"/>
      <c r="IG46" s="50"/>
      <c r="IH46" s="50"/>
      <c r="II46" s="50"/>
      <c r="IJ46" s="50"/>
      <c r="IK46" s="50"/>
      <c r="IL46" s="50"/>
      <c r="IM46" s="50"/>
      <c r="IN46" s="50"/>
      <c r="IO46" s="50"/>
      <c r="IP46" s="50"/>
      <c r="IQ46" s="50"/>
      <c r="IR46" s="50"/>
      <c r="IS46" s="50"/>
      <c r="IT46" s="50"/>
      <c r="IU46" s="50"/>
      <c r="IV46" s="50"/>
    </row>
    <row r="47" spans="1:256" s="20" customFormat="1" ht="15.95" customHeight="1" x14ac:dyDescent="0.25">
      <c r="A47"/>
      <c r="B47"/>
      <c r="C47" s="51"/>
      <c r="D47" s="11"/>
      <c r="E47" s="21"/>
      <c r="F47" s="12"/>
      <c r="G47" s="12"/>
      <c r="H47" s="12"/>
      <c r="I47" s="12"/>
      <c r="J47" s="12"/>
      <c r="K47" s="68"/>
      <c r="L47" s="69"/>
      <c r="M47" s="21"/>
      <c r="N47" s="21"/>
      <c r="O47" s="21"/>
      <c r="P47" s="21"/>
      <c r="Q47" s="12"/>
      <c r="R47" s="12"/>
      <c r="S47" s="12"/>
      <c r="T47" s="68"/>
      <c r="U47" s="51"/>
      <c r="V47" s="11"/>
      <c r="W47" s="21"/>
      <c r="X47" s="21"/>
      <c r="Y47" s="21"/>
      <c r="Z47" s="12"/>
      <c r="AA47" s="12"/>
      <c r="AB47" s="12"/>
      <c r="AC47" s="68"/>
      <c r="AD47" s="51"/>
      <c r="AE47" s="11"/>
      <c r="AF47" s="21"/>
      <c r="AG47" s="21"/>
      <c r="AH47" s="21"/>
      <c r="AI47" s="12"/>
      <c r="AJ47" s="12"/>
      <c r="AK47" s="12"/>
      <c r="AL47" s="68"/>
      <c r="AM47" s="51"/>
      <c r="AN47" s="11"/>
      <c r="AO47" s="21"/>
      <c r="AP47" s="21"/>
      <c r="AQ47" s="21"/>
      <c r="AR47" s="12"/>
      <c r="AS47" s="12"/>
      <c r="AT47" s="12"/>
      <c r="AU47" s="68"/>
      <c r="AV47" s="51"/>
      <c r="AW47" s="11"/>
      <c r="AX47" s="21"/>
      <c r="AY47" s="21"/>
      <c r="AZ47" s="21"/>
      <c r="BA47" s="12"/>
      <c r="BB47" s="12"/>
      <c r="BC47" s="12"/>
      <c r="BD47" s="68"/>
      <c r="BE47" s="51"/>
      <c r="BF47" s="11"/>
      <c r="BG47" s="21"/>
      <c r="BH47" s="21"/>
      <c r="BI47" s="21"/>
      <c r="BJ47" s="12"/>
      <c r="BK47" s="12"/>
      <c r="BL47" s="12"/>
      <c r="BM47" s="70"/>
      <c r="BN47" s="51"/>
      <c r="BO47" s="11"/>
      <c r="BP47" s="21"/>
      <c r="BQ47" s="21"/>
      <c r="BR47" s="21"/>
      <c r="BS47" s="12"/>
      <c r="BT47" s="12"/>
      <c r="BU47" s="12"/>
      <c r="BV47" s="70"/>
      <c r="BW47" s="51"/>
      <c r="BX47" s="11"/>
      <c r="BY47" s="21"/>
      <c r="BZ47" s="21"/>
      <c r="CA47" s="21"/>
      <c r="CB47" s="12"/>
      <c r="CC47" s="12"/>
      <c r="CD47" s="71"/>
      <c r="CE47" s="70"/>
      <c r="CF47" s="51"/>
      <c r="CG47" s="11"/>
      <c r="CH47" s="21"/>
      <c r="CI47" s="21"/>
      <c r="CJ47" s="21"/>
      <c r="CK47" s="12"/>
      <c r="CL47" s="12"/>
      <c r="CM47" s="71"/>
      <c r="CN47" s="70"/>
      <c r="CO47" s="51"/>
      <c r="CP47" s="11"/>
      <c r="CQ47" s="21"/>
      <c r="CR47" s="21"/>
      <c r="CS47" s="21"/>
      <c r="CT47" s="12"/>
      <c r="CU47" s="12"/>
      <c r="CV47" s="71"/>
      <c r="CW47" s="70"/>
      <c r="CX47" s="51"/>
      <c r="CY47" s="11"/>
      <c r="CZ47" s="21"/>
      <c r="DA47" s="21"/>
      <c r="DB47" s="21"/>
      <c r="DC47" s="12"/>
      <c r="DD47" s="12"/>
      <c r="DE47" s="71"/>
      <c r="DF47" s="70"/>
    </row>
  </sheetData>
  <mergeCells count="415">
    <mergeCell ref="CS45:CT45"/>
    <mergeCell ref="CS39:CT39"/>
    <mergeCell ref="CS40:CT40"/>
    <mergeCell ref="CS41:CT41"/>
    <mergeCell ref="CS42:CT42"/>
    <mergeCell ref="CS43:CT43"/>
    <mergeCell ref="CS44:CT44"/>
    <mergeCell ref="CS33:CT33"/>
    <mergeCell ref="CS34:CT34"/>
    <mergeCell ref="CS35:CT35"/>
    <mergeCell ref="CS36:CT36"/>
    <mergeCell ref="CS37:CT37"/>
    <mergeCell ref="CS38:CT38"/>
    <mergeCell ref="CS28:CT28"/>
    <mergeCell ref="CS29:CT29"/>
    <mergeCell ref="CS30:CT30"/>
    <mergeCell ref="CS31:CT31"/>
    <mergeCell ref="CS32:CT32"/>
    <mergeCell ref="CS21:CT21"/>
    <mergeCell ref="CS22:CT22"/>
    <mergeCell ref="CS23:CT23"/>
    <mergeCell ref="CS24:CT24"/>
    <mergeCell ref="CS25:CT25"/>
    <mergeCell ref="CS26:CT26"/>
    <mergeCell ref="CS16:CT16"/>
    <mergeCell ref="CS17:CT17"/>
    <mergeCell ref="CS18:CT18"/>
    <mergeCell ref="CS19:CT19"/>
    <mergeCell ref="CS20:CT20"/>
    <mergeCell ref="CA40:CB40"/>
    <mergeCell ref="CA41:CB41"/>
    <mergeCell ref="CA42:CB42"/>
    <mergeCell ref="CA28:CB28"/>
    <mergeCell ref="CA29:CB29"/>
    <mergeCell ref="CA30:CB30"/>
    <mergeCell ref="CA31:CB31"/>
    <mergeCell ref="CA32:CB32"/>
    <mergeCell ref="CA33:CB33"/>
    <mergeCell ref="CA22:CB22"/>
    <mergeCell ref="CA23:CB23"/>
    <mergeCell ref="CA24:CB24"/>
    <mergeCell ref="CA25:CB25"/>
    <mergeCell ref="CA26:CB26"/>
    <mergeCell ref="CA27:CB27"/>
    <mergeCell ref="CA16:CB16"/>
    <mergeCell ref="CA17:CB17"/>
    <mergeCell ref="CA18:CB18"/>
    <mergeCell ref="CS27:CT27"/>
    <mergeCell ref="CA43:CB43"/>
    <mergeCell ref="CA44:CB44"/>
    <mergeCell ref="CA45:CB45"/>
    <mergeCell ref="CA34:CB34"/>
    <mergeCell ref="CA35:CB35"/>
    <mergeCell ref="CA36:CB36"/>
    <mergeCell ref="CA37:CB37"/>
    <mergeCell ref="CA38:CB38"/>
    <mergeCell ref="CA39:CB39"/>
    <mergeCell ref="CA19:CB19"/>
    <mergeCell ref="CA20:CB20"/>
    <mergeCell ref="CA21:CB21"/>
    <mergeCell ref="AZ40:BA40"/>
    <mergeCell ref="AZ41:BA41"/>
    <mergeCell ref="AZ42:BA42"/>
    <mergeCell ref="AZ43:BA43"/>
    <mergeCell ref="AZ44:BA44"/>
    <mergeCell ref="AZ45:BA45"/>
    <mergeCell ref="AZ34:BA34"/>
    <mergeCell ref="AZ35:BA35"/>
    <mergeCell ref="AZ36:BA36"/>
    <mergeCell ref="AZ37:BA37"/>
    <mergeCell ref="AZ38:BA38"/>
    <mergeCell ref="AZ39:BA39"/>
    <mergeCell ref="AZ28:BA28"/>
    <mergeCell ref="AZ29:BA29"/>
    <mergeCell ref="AZ30:BA30"/>
    <mergeCell ref="AZ31:BA31"/>
    <mergeCell ref="AZ32:BA32"/>
    <mergeCell ref="AZ33:BA33"/>
    <mergeCell ref="AZ22:BA22"/>
    <mergeCell ref="AZ23:BA23"/>
    <mergeCell ref="AZ24:BA24"/>
    <mergeCell ref="AZ25:BA25"/>
    <mergeCell ref="AZ26:BA26"/>
    <mergeCell ref="AZ27:BA27"/>
    <mergeCell ref="AZ16:BA16"/>
    <mergeCell ref="AZ17:BA17"/>
    <mergeCell ref="AZ18:BA18"/>
    <mergeCell ref="AZ19:BA19"/>
    <mergeCell ref="AZ20:BA20"/>
    <mergeCell ref="AZ21:BA21"/>
    <mergeCell ref="AH40:AI40"/>
    <mergeCell ref="AH41:AI41"/>
    <mergeCell ref="AH42:AI42"/>
    <mergeCell ref="AH43:AI43"/>
    <mergeCell ref="AH44:AI44"/>
    <mergeCell ref="AH45:AI45"/>
    <mergeCell ref="AH34:AI34"/>
    <mergeCell ref="AH35:AI35"/>
    <mergeCell ref="AH36:AI36"/>
    <mergeCell ref="AH37:AI37"/>
    <mergeCell ref="AH38:AI38"/>
    <mergeCell ref="AH39:AI39"/>
    <mergeCell ref="AH28:AI28"/>
    <mergeCell ref="AH29:AI29"/>
    <mergeCell ref="AH30:AI30"/>
    <mergeCell ref="AH31:AI31"/>
    <mergeCell ref="AH32:AI32"/>
    <mergeCell ref="AH33:AI33"/>
    <mergeCell ref="AH22:AI22"/>
    <mergeCell ref="AH23:AI23"/>
    <mergeCell ref="AH24:AI24"/>
    <mergeCell ref="AH25:AI25"/>
    <mergeCell ref="AH26:AI26"/>
    <mergeCell ref="AH27:AI27"/>
    <mergeCell ref="P42:Q42"/>
    <mergeCell ref="P43:Q43"/>
    <mergeCell ref="P44:Q44"/>
    <mergeCell ref="AH14:AI15"/>
    <mergeCell ref="AH16:AI16"/>
    <mergeCell ref="AH17:AI17"/>
    <mergeCell ref="AH18:AI18"/>
    <mergeCell ref="AH19:AI19"/>
    <mergeCell ref="AH20:AI20"/>
    <mergeCell ref="AH21:AI21"/>
    <mergeCell ref="P36:Q36"/>
    <mergeCell ref="P37:Q37"/>
    <mergeCell ref="P38:Q38"/>
    <mergeCell ref="P39:Q39"/>
    <mergeCell ref="P40:Q40"/>
    <mergeCell ref="P41:Q41"/>
    <mergeCell ref="P30:Q30"/>
    <mergeCell ref="P31:Q31"/>
    <mergeCell ref="P32:Q32"/>
    <mergeCell ref="P33:Q33"/>
    <mergeCell ref="P34:Q34"/>
    <mergeCell ref="P35:Q35"/>
    <mergeCell ref="P24:Q24"/>
    <mergeCell ref="P25:Q25"/>
    <mergeCell ref="P26:Q26"/>
    <mergeCell ref="P27:Q27"/>
    <mergeCell ref="P28:Q28"/>
    <mergeCell ref="P29:Q29"/>
    <mergeCell ref="DB46:DC46"/>
    <mergeCell ref="P14:Q15"/>
    <mergeCell ref="P16:Q16"/>
    <mergeCell ref="P17:Q17"/>
    <mergeCell ref="P18:Q18"/>
    <mergeCell ref="P19:Q19"/>
    <mergeCell ref="P20:Q20"/>
    <mergeCell ref="P21:Q21"/>
    <mergeCell ref="P22:Q22"/>
    <mergeCell ref="P23:Q23"/>
    <mergeCell ref="DB40:DC40"/>
    <mergeCell ref="DB41:DC41"/>
    <mergeCell ref="DB42:DC42"/>
    <mergeCell ref="DB43:DC43"/>
    <mergeCell ref="DB44:DC44"/>
    <mergeCell ref="DB45:DC45"/>
    <mergeCell ref="DB34:DC34"/>
    <mergeCell ref="DB35:DC35"/>
    <mergeCell ref="DB36:DC36"/>
    <mergeCell ref="DB37:DC37"/>
    <mergeCell ref="DB38:DC38"/>
    <mergeCell ref="DB39:DC39"/>
    <mergeCell ref="DB28:DC28"/>
    <mergeCell ref="DB29:DC29"/>
    <mergeCell ref="DB30:DC30"/>
    <mergeCell ref="DB31:DC31"/>
    <mergeCell ref="DB32:DC32"/>
    <mergeCell ref="DB33:DC33"/>
    <mergeCell ref="DB22:DC22"/>
    <mergeCell ref="DB23:DC23"/>
    <mergeCell ref="DB24:DC24"/>
    <mergeCell ref="DB25:DC25"/>
    <mergeCell ref="DB26:DC26"/>
    <mergeCell ref="DB27:DC27"/>
    <mergeCell ref="CJ44:CK44"/>
    <mergeCell ref="CJ45:CK45"/>
    <mergeCell ref="CJ46:CK46"/>
    <mergeCell ref="DB14:DC15"/>
    <mergeCell ref="DB16:DC16"/>
    <mergeCell ref="DB17:DC17"/>
    <mergeCell ref="DB18:DC18"/>
    <mergeCell ref="DB19:DC19"/>
    <mergeCell ref="DB20:DC20"/>
    <mergeCell ref="DB21:DC21"/>
    <mergeCell ref="CJ38:CK38"/>
    <mergeCell ref="CJ39:CK39"/>
    <mergeCell ref="CJ40:CK40"/>
    <mergeCell ref="CJ41:CK41"/>
    <mergeCell ref="CJ42:CK42"/>
    <mergeCell ref="CJ43:CK43"/>
    <mergeCell ref="CJ32:CK32"/>
    <mergeCell ref="CJ33:CK33"/>
    <mergeCell ref="CJ34:CK34"/>
    <mergeCell ref="CJ35:CK35"/>
    <mergeCell ref="CJ36:CK36"/>
    <mergeCell ref="CJ37:CK37"/>
    <mergeCell ref="CJ26:CK26"/>
    <mergeCell ref="CJ27:CK27"/>
    <mergeCell ref="CJ28:CK28"/>
    <mergeCell ref="CJ29:CK29"/>
    <mergeCell ref="CJ30:CK30"/>
    <mergeCell ref="CJ31:CK31"/>
    <mergeCell ref="CJ20:CK20"/>
    <mergeCell ref="CJ21:CK21"/>
    <mergeCell ref="CJ22:CK22"/>
    <mergeCell ref="CJ23:CK23"/>
    <mergeCell ref="CJ24:CK24"/>
    <mergeCell ref="CJ25:CK25"/>
    <mergeCell ref="BR42:BS42"/>
    <mergeCell ref="BR43:BS43"/>
    <mergeCell ref="BR44:BS44"/>
    <mergeCell ref="BR45:BS45"/>
    <mergeCell ref="BR46:BS46"/>
    <mergeCell ref="CJ14:CK15"/>
    <mergeCell ref="CJ16:CK16"/>
    <mergeCell ref="CJ17:CK17"/>
    <mergeCell ref="CJ18:CK18"/>
    <mergeCell ref="CJ19:CK19"/>
    <mergeCell ref="BR36:BS36"/>
    <mergeCell ref="BR37:BS37"/>
    <mergeCell ref="BR38:BS38"/>
    <mergeCell ref="BR39:BS39"/>
    <mergeCell ref="BR40:BS40"/>
    <mergeCell ref="BR41:BS41"/>
    <mergeCell ref="BR30:BS30"/>
    <mergeCell ref="BR31:BS31"/>
    <mergeCell ref="BR32:BS32"/>
    <mergeCell ref="BR33:BS33"/>
    <mergeCell ref="BR34:BS34"/>
    <mergeCell ref="BR35:BS35"/>
    <mergeCell ref="BR24:BS24"/>
    <mergeCell ref="BR25:BS25"/>
    <mergeCell ref="BR26:BS26"/>
    <mergeCell ref="BR27:BS27"/>
    <mergeCell ref="BR28:BS28"/>
    <mergeCell ref="BR29:BS29"/>
    <mergeCell ref="BI46:BJ46"/>
    <mergeCell ref="BR14:BS15"/>
    <mergeCell ref="BR16:BS16"/>
    <mergeCell ref="BR17:BS17"/>
    <mergeCell ref="BR18:BS18"/>
    <mergeCell ref="BR19:BS19"/>
    <mergeCell ref="BR20:BS20"/>
    <mergeCell ref="BR21:BS21"/>
    <mergeCell ref="BR22:BS22"/>
    <mergeCell ref="BR23:BS23"/>
    <mergeCell ref="BI40:BJ40"/>
    <mergeCell ref="BI41:BJ41"/>
    <mergeCell ref="BI42:BJ42"/>
    <mergeCell ref="BI43:BJ43"/>
    <mergeCell ref="BI44:BJ44"/>
    <mergeCell ref="BI45:BJ45"/>
    <mergeCell ref="BI34:BJ34"/>
    <mergeCell ref="BI35:BJ35"/>
    <mergeCell ref="BI36:BJ36"/>
    <mergeCell ref="BI37:BJ37"/>
    <mergeCell ref="BI29:BJ29"/>
    <mergeCell ref="BI30:BJ30"/>
    <mergeCell ref="BI31:BJ31"/>
    <mergeCell ref="BI32:BJ32"/>
    <mergeCell ref="BI33:BJ33"/>
    <mergeCell ref="BI22:BJ22"/>
    <mergeCell ref="BI23:BJ23"/>
    <mergeCell ref="BI24:BJ24"/>
    <mergeCell ref="BI25:BJ25"/>
    <mergeCell ref="BI26:BJ26"/>
    <mergeCell ref="BI27:BJ27"/>
    <mergeCell ref="BI16:BJ16"/>
    <mergeCell ref="BI17:BJ17"/>
    <mergeCell ref="BI18:BJ18"/>
    <mergeCell ref="BI19:BJ19"/>
    <mergeCell ref="BI20:BJ20"/>
    <mergeCell ref="BI21:BJ21"/>
    <mergeCell ref="AQ41:AR41"/>
    <mergeCell ref="AQ42:AR42"/>
    <mergeCell ref="AQ43:AR43"/>
    <mergeCell ref="AQ29:AR29"/>
    <mergeCell ref="AQ30:AR30"/>
    <mergeCell ref="AQ31:AR31"/>
    <mergeCell ref="AQ32:AR32"/>
    <mergeCell ref="AQ33:AR33"/>
    <mergeCell ref="AQ34:AR34"/>
    <mergeCell ref="AQ23:AR23"/>
    <mergeCell ref="AQ24:AR24"/>
    <mergeCell ref="AQ25:AR25"/>
    <mergeCell ref="AQ26:AR26"/>
    <mergeCell ref="AQ27:AR27"/>
    <mergeCell ref="AQ28:AR28"/>
    <mergeCell ref="BI38:BJ38"/>
    <mergeCell ref="BI39:BJ39"/>
    <mergeCell ref="BI28:BJ28"/>
    <mergeCell ref="AQ44:AR44"/>
    <mergeCell ref="AQ45:AR45"/>
    <mergeCell ref="AQ46:AR46"/>
    <mergeCell ref="AQ35:AR35"/>
    <mergeCell ref="AQ36:AR36"/>
    <mergeCell ref="AQ37:AR37"/>
    <mergeCell ref="AQ38:AR38"/>
    <mergeCell ref="AQ39:AR39"/>
    <mergeCell ref="AQ40:AR40"/>
    <mergeCell ref="Y45:Z45"/>
    <mergeCell ref="Y46:Z46"/>
    <mergeCell ref="AQ14:AR15"/>
    <mergeCell ref="AQ16:AR16"/>
    <mergeCell ref="AQ17:AR17"/>
    <mergeCell ref="AQ18:AR18"/>
    <mergeCell ref="AQ19:AR19"/>
    <mergeCell ref="AQ20:AR20"/>
    <mergeCell ref="AQ21:AR21"/>
    <mergeCell ref="AQ22:AR22"/>
    <mergeCell ref="Y39:Z39"/>
    <mergeCell ref="Y40:Z40"/>
    <mergeCell ref="Y41:Z41"/>
    <mergeCell ref="Y42:Z42"/>
    <mergeCell ref="Y43:Z43"/>
    <mergeCell ref="Y44:Z44"/>
    <mergeCell ref="Y33:Z33"/>
    <mergeCell ref="Y34:Z34"/>
    <mergeCell ref="Y35:Z35"/>
    <mergeCell ref="Y36:Z36"/>
    <mergeCell ref="Y37:Z37"/>
    <mergeCell ref="Y38:Z38"/>
    <mergeCell ref="Y27:Z27"/>
    <mergeCell ref="Y28:Z28"/>
    <mergeCell ref="Y29:Z29"/>
    <mergeCell ref="Y30:Z30"/>
    <mergeCell ref="Y31:Z31"/>
    <mergeCell ref="Y32:Z32"/>
    <mergeCell ref="Y21:Z21"/>
    <mergeCell ref="Y22:Z22"/>
    <mergeCell ref="Y23:Z23"/>
    <mergeCell ref="Y24:Z24"/>
    <mergeCell ref="Y25:Z25"/>
    <mergeCell ref="Y26:Z26"/>
    <mergeCell ref="Y16:Z16"/>
    <mergeCell ref="Y17:Z17"/>
    <mergeCell ref="Y18:Z18"/>
    <mergeCell ref="Y19:Z19"/>
    <mergeCell ref="Y20:Z20"/>
    <mergeCell ref="G14:H15"/>
    <mergeCell ref="G16:H16"/>
    <mergeCell ref="G17:H17"/>
    <mergeCell ref="G18:H18"/>
    <mergeCell ref="G19:H19"/>
    <mergeCell ref="G45:H45"/>
    <mergeCell ref="G46:H46"/>
    <mergeCell ref="G39:H39"/>
    <mergeCell ref="G40:H40"/>
    <mergeCell ref="G41:H41"/>
    <mergeCell ref="G42:H42"/>
    <mergeCell ref="G43:H43"/>
    <mergeCell ref="G44:H44"/>
    <mergeCell ref="G33:H33"/>
    <mergeCell ref="G34:H34"/>
    <mergeCell ref="G35:H35"/>
    <mergeCell ref="G36:H36"/>
    <mergeCell ref="G37:H37"/>
    <mergeCell ref="G38:H38"/>
    <mergeCell ref="G27:H27"/>
    <mergeCell ref="G28:H28"/>
    <mergeCell ref="G29:H29"/>
    <mergeCell ref="G30:H30"/>
    <mergeCell ref="G31:H31"/>
    <mergeCell ref="G32:H32"/>
    <mergeCell ref="A15:B15"/>
    <mergeCell ref="G21:H21"/>
    <mergeCell ref="G22:H22"/>
    <mergeCell ref="G23:H23"/>
    <mergeCell ref="G24:H24"/>
    <mergeCell ref="G25:H25"/>
    <mergeCell ref="G26:H26"/>
    <mergeCell ref="G20:H20"/>
    <mergeCell ref="CP8:CV8"/>
    <mergeCell ref="CY8:DE8"/>
    <mergeCell ref="BX8:CD8"/>
    <mergeCell ref="F14:F15"/>
    <mergeCell ref="O14:O15"/>
    <mergeCell ref="X14:X15"/>
    <mergeCell ref="AG14:AG15"/>
    <mergeCell ref="AP14:AP15"/>
    <mergeCell ref="DA14:DA15"/>
    <mergeCell ref="BZ14:BZ15"/>
    <mergeCell ref="CI14:CI15"/>
    <mergeCell ref="CR14:CR15"/>
    <mergeCell ref="CA14:CB15"/>
    <mergeCell ref="AY14:AY15"/>
    <mergeCell ref="BH14:BH15"/>
    <mergeCell ref="BQ14:BQ15"/>
    <mergeCell ref="BI14:BJ15"/>
    <mergeCell ref="AZ14:BA15"/>
    <mergeCell ref="Y14:Z15"/>
    <mergeCell ref="CS14:CT15"/>
    <mergeCell ref="D8:J8"/>
    <mergeCell ref="M8:S8"/>
    <mergeCell ref="V8:AB8"/>
    <mergeCell ref="AE8:AK8"/>
    <mergeCell ref="AN8:AT8"/>
    <mergeCell ref="AW8:BC8"/>
    <mergeCell ref="BF8:BL8"/>
    <mergeCell ref="BO8:BU8"/>
    <mergeCell ref="CG8:CM8"/>
    <mergeCell ref="DC7:DD7"/>
    <mergeCell ref="BA7:BB7"/>
    <mergeCell ref="BJ7:BK7"/>
    <mergeCell ref="BS7:BT7"/>
    <mergeCell ref="CB7:CC7"/>
    <mergeCell ref="CK7:CL7"/>
    <mergeCell ref="CT7:CU7"/>
    <mergeCell ref="H7:I7"/>
    <mergeCell ref="Q7:R7"/>
    <mergeCell ref="Z7:AA7"/>
    <mergeCell ref="AI7:AJ7"/>
    <mergeCell ref="AR7:AS7"/>
  </mergeCells>
  <conditionalFormatting sqref="D16:E46">
    <cfRule type="expression" dxfId="143" priority="97" stopIfTrue="1">
      <formula xml:space="preserve"> WEEKDAY(D16)=7</formula>
    </cfRule>
    <cfRule type="expression" dxfId="142" priority="98" stopIfTrue="1">
      <formula>WEEKDAY(D16)=1</formula>
    </cfRule>
  </conditionalFormatting>
  <conditionalFormatting sqref="M16:N44">
    <cfRule type="expression" dxfId="141" priority="43" stopIfTrue="1">
      <formula xml:space="preserve"> WEEKDAY(M16)=7</formula>
    </cfRule>
    <cfRule type="expression" dxfId="140" priority="44" stopIfTrue="1">
      <formula>WEEKDAY(M16)=1</formula>
    </cfRule>
  </conditionalFormatting>
  <conditionalFormatting sqref="V16:W46">
    <cfRule type="expression" dxfId="139" priority="40" stopIfTrue="1">
      <formula xml:space="preserve"> WEEKDAY(V16)=7</formula>
    </cfRule>
    <cfRule type="expression" dxfId="138" priority="41" stopIfTrue="1">
      <formula>WEEKDAY(V16)=1</formula>
    </cfRule>
  </conditionalFormatting>
  <conditionalFormatting sqref="AE16:AF45">
    <cfRule type="expression" dxfId="137" priority="37" stopIfTrue="1">
      <formula xml:space="preserve"> WEEKDAY(AE16)=7</formula>
    </cfRule>
    <cfRule type="expression" dxfId="136" priority="38" stopIfTrue="1">
      <formula>WEEKDAY(AE16)=1</formula>
    </cfRule>
  </conditionalFormatting>
  <conditionalFormatting sqref="AN16:AO46">
    <cfRule type="expression" dxfId="135" priority="34" stopIfTrue="1">
      <formula xml:space="preserve"> WEEKDAY(AN16)=7</formula>
    </cfRule>
    <cfRule type="expression" dxfId="134" priority="35" stopIfTrue="1">
      <formula>WEEKDAY(AN16)=1</formula>
    </cfRule>
  </conditionalFormatting>
  <conditionalFormatting sqref="AW16:AX45">
    <cfRule type="expression" dxfId="133" priority="31" stopIfTrue="1">
      <formula xml:space="preserve"> WEEKDAY(AW16)=7</formula>
    </cfRule>
    <cfRule type="expression" dxfId="132" priority="32" stopIfTrue="1">
      <formula>WEEKDAY(AW16)=1</formula>
    </cfRule>
  </conditionalFormatting>
  <conditionalFormatting sqref="BF16:BG46">
    <cfRule type="expression" dxfId="131" priority="28" stopIfTrue="1">
      <formula xml:space="preserve"> WEEKDAY(BF16)=7</formula>
    </cfRule>
    <cfRule type="expression" dxfId="130" priority="29" stopIfTrue="1">
      <formula>WEEKDAY(BF16)=1</formula>
    </cfRule>
  </conditionalFormatting>
  <conditionalFormatting sqref="BO16:BP46">
    <cfRule type="expression" dxfId="129" priority="25" stopIfTrue="1">
      <formula xml:space="preserve"> WEEKDAY(BO16)=7</formula>
    </cfRule>
    <cfRule type="expression" dxfId="128" priority="26" stopIfTrue="1">
      <formula>WEEKDAY(BO16)=1</formula>
    </cfRule>
  </conditionalFormatting>
  <conditionalFormatting sqref="BX16:BY45">
    <cfRule type="expression" dxfId="127" priority="22" stopIfTrue="1">
      <formula xml:space="preserve"> WEEKDAY(BX16)=7</formula>
    </cfRule>
    <cfRule type="expression" dxfId="126" priority="23" stopIfTrue="1">
      <formula>WEEKDAY(BX16)=1</formula>
    </cfRule>
  </conditionalFormatting>
  <conditionalFormatting sqref="CG16:CH46">
    <cfRule type="expression" dxfId="125" priority="19" stopIfTrue="1">
      <formula xml:space="preserve"> WEEKDAY(CG16)=7</formula>
    </cfRule>
    <cfRule type="expression" dxfId="124" priority="20" stopIfTrue="1">
      <formula>WEEKDAY(CG16)=1</formula>
    </cfRule>
  </conditionalFormatting>
  <conditionalFormatting sqref="CP16:CQ45">
    <cfRule type="expression" dxfId="123" priority="16" stopIfTrue="1">
      <formula xml:space="preserve"> WEEKDAY(CP16)=7</formula>
    </cfRule>
    <cfRule type="expression" dxfId="122" priority="17" stopIfTrue="1">
      <formula>WEEKDAY(CP16)=1</formula>
    </cfRule>
  </conditionalFormatting>
  <conditionalFormatting sqref="CY16:CZ46">
    <cfRule type="expression" dxfId="121" priority="13" stopIfTrue="1">
      <formula xml:space="preserve"> WEEKDAY(CY16)=7</formula>
    </cfRule>
    <cfRule type="expression" dxfId="120" priority="14" stopIfTrue="1">
      <formula>WEEKDAY(CY16)=1</formula>
    </cfRule>
  </conditionalFormatting>
  <conditionalFormatting sqref="N44">
    <cfRule type="expression" dxfId="119" priority="11" stopIfTrue="1">
      <formula>OR(M44="",N44="")</formula>
    </cfRule>
    <cfRule type="expression" dxfId="118" priority="12" stopIfTrue="1">
      <formula>OR(M44&lt;&gt;"",N44&lt;&gt;"")</formula>
    </cfRule>
  </conditionalFormatting>
  <conditionalFormatting sqref="M44">
    <cfRule type="expression" dxfId="117" priority="9" stopIfTrue="1">
      <formula>OR(M44="",N44="")</formula>
    </cfRule>
    <cfRule type="expression" dxfId="116" priority="10" stopIfTrue="1">
      <formula>OR(M44&lt;&gt;"",N44&lt;&gt;"")</formula>
    </cfRule>
  </conditionalFormatting>
  <conditionalFormatting sqref="O44">
    <cfRule type="expression" dxfId="115" priority="7">
      <formula>OR(M44="",N44="")</formula>
    </cfRule>
    <cfRule type="expression" dxfId="114" priority="8">
      <formula>OR(M44&lt;&gt;"",N44&lt;&gt;"")</formula>
    </cfRule>
  </conditionalFormatting>
  <conditionalFormatting sqref="P44:Q44">
    <cfRule type="expression" dxfId="113" priority="5">
      <formula>OR(M44="",N44="")</formula>
    </cfRule>
    <cfRule type="expression" dxfId="112" priority="6">
      <formula>OR(M44&lt;&gt;"",N44&lt;&gt;"")</formula>
    </cfRule>
  </conditionalFormatting>
  <conditionalFormatting sqref="R44">
    <cfRule type="expression" dxfId="111" priority="3">
      <formula>OR(M44="",N44="")</formula>
    </cfRule>
    <cfRule type="expression" dxfId="110" priority="4">
      <formula>OR(M44&lt;&gt;"",N44&lt;&gt;"")</formula>
    </cfRule>
  </conditionalFormatting>
  <conditionalFormatting sqref="S44">
    <cfRule type="expression" dxfId="109" priority="1">
      <formula>OR(M44="",N44="")</formula>
    </cfRule>
    <cfRule type="expression" dxfId="108" priority="2">
      <formula>OR(M44&lt;&gt;"",N44&lt;&gt;"")</formula>
    </cfRule>
  </conditionalFormatting>
  <printOptions horizontalCentered="1" verticalCentered="1"/>
  <pageMargins left="0" right="0" top="0.19685039370078741" bottom="0" header="0" footer="0"/>
  <pageSetup paperSize="9" scale="96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9" stopIfTrue="1" id="{690F19E5-212E-4ECD-AA11-1AE4848DE4DE}">
            <xm:f>OR(D16=Configuration!$D$12,D16=Configuration!$D$13,D16=Configuration!$D$14,D16=Configuration!$D$15,D16=Configuration!C16,D16=Configuration!$D$17,D16=Configuration!$D$18,D16=Configuration!$D$19,D16="samedi",D16="dimanche")</xm:f>
            <x14:dxf>
              <fill>
                <patternFill>
                  <bgColor theme="0" tint="-0.24994659260841701"/>
                </patternFill>
              </fill>
            </x14:dxf>
          </x14:cfRule>
          <xm:sqref>D16:E46 AE16:AF45 AN16:AO46 AW16:AX45 BF16:BG46 BO16:BP46 BX16:BY45 CG16:CH46 CP16:CQ45 CY16:CZ46</xm:sqref>
        </x14:conditionalFormatting>
        <x14:conditionalFormatting xmlns:xm="http://schemas.microsoft.com/office/excel/2006/main">
          <x14:cfRule type="expression" priority="101" stopIfTrue="1" id="{690F19E5-212E-4ECD-AA11-1AE4848DE4DE}">
            <xm:f>OR(M39=Configuration!$D$12,M39=Configuration!$D$13,M39=Configuration!$D$14,M39=Configuration!$D$15,M39=Configuration!R38,M39=Configuration!$D$17,M39=Configuration!$D$18,M39=Configuration!$D$19,M39="samedi",M39="dimanche")</xm:f>
            <x14:dxf>
              <fill>
                <patternFill>
                  <bgColor theme="0" tint="-0.24994659260841701"/>
                </patternFill>
              </fill>
            </x14:dxf>
          </x14:cfRule>
          <xm:sqref>M39:N44</xm:sqref>
        </x14:conditionalFormatting>
        <x14:conditionalFormatting xmlns:xm="http://schemas.microsoft.com/office/excel/2006/main">
          <x14:cfRule type="expression" priority="102" stopIfTrue="1" id="{690F19E5-212E-4ECD-AA11-1AE4848DE4DE}">
            <xm:f>OR(V16=Configuration!$D$12,V16=Configuration!$D$13,V16=Configuration!$D$14,V16=Configuration!$D$15,V16=Configuration!#REF!,V16=Configuration!$D$17,V16=Configuration!$D$18,V16=Configuration!$D$19,V16="samedi",V16="dimanche")</xm:f>
            <x14:dxf>
              <fill>
                <patternFill>
                  <bgColor theme="0" tint="-0.24994659260841701"/>
                </patternFill>
              </fill>
            </x14:dxf>
          </x14:cfRule>
          <xm:sqref>V16:W46</xm:sqref>
        </x14:conditionalFormatting>
        <x14:conditionalFormatting xmlns:xm="http://schemas.microsoft.com/office/excel/2006/main">
          <x14:cfRule type="expression" priority="198" stopIfTrue="1" id="{690F19E5-212E-4ECD-AA11-1AE4848DE4DE}">
            <xm:f>OR(M25=Configuration!$D$12,M25=Configuration!$D$13,M25=Configuration!$D$14,M25=Configuration!$D$15,M25=Configuration!R29,M25=Configuration!$D$17,M25=Configuration!$D$18,M25=Configuration!$D$19,M25="samedi",M25="dimanche")</xm:f>
            <x14:dxf>
              <fill>
                <patternFill>
                  <bgColor theme="0" tint="-0.24994659260841701"/>
                </patternFill>
              </fill>
            </x14:dxf>
          </x14:cfRule>
          <xm:sqref>M25:N38</xm:sqref>
        </x14:conditionalFormatting>
        <x14:conditionalFormatting xmlns:xm="http://schemas.microsoft.com/office/excel/2006/main">
          <x14:cfRule type="expression" priority="247" stopIfTrue="1" id="{690F19E5-212E-4ECD-AA11-1AE4848DE4DE}">
            <xm:f>OR(M16=Configuration!$D$12,M16=Configuration!$D$13,M16=Configuration!$D$14,M16=Configuration!$D$15,M16=Configuration!K22,M16=Configuration!$D$17,M16=Configuration!$D$18,M16=Configuration!$D$19,M16="samedi",M16="dimanche")</xm:f>
            <x14:dxf>
              <fill>
                <patternFill>
                  <bgColor theme="0" tint="-0.24994659260841701"/>
                </patternFill>
              </fill>
            </x14:dxf>
          </x14:cfRule>
          <xm:sqref>M16:N24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IV46"/>
  <sheetViews>
    <sheetView topLeftCell="A8" zoomScale="70" zoomScaleNormal="70" workbookViewId="0">
      <selection activeCell="G31" sqref="G31:H31"/>
    </sheetView>
  </sheetViews>
  <sheetFormatPr baseColWidth="10" defaultRowHeight="12.75" x14ac:dyDescent="0.2"/>
  <cols>
    <col min="1" max="1" width="18.5703125" customWidth="1"/>
    <col min="2" max="2" width="22.42578125" bestFit="1" customWidth="1"/>
    <col min="4" max="4" width="16" style="8" customWidth="1"/>
    <col min="5" max="5" width="13.85546875" bestFit="1" customWidth="1"/>
    <col min="6" max="6" width="16" customWidth="1"/>
    <col min="7" max="7" width="11.140625" bestFit="1" customWidth="1"/>
    <col min="8" max="10" width="18.140625" customWidth="1"/>
    <col min="13" max="13" width="16" style="8" customWidth="1"/>
    <col min="14" max="14" width="5.7109375" customWidth="1"/>
    <col min="15" max="15" width="16" customWidth="1"/>
    <col min="17" max="19" width="18.140625" customWidth="1"/>
    <col min="22" max="22" width="16" style="8" customWidth="1"/>
    <col min="23" max="23" width="5.7109375" customWidth="1"/>
    <col min="24" max="24" width="16" customWidth="1"/>
    <col min="26" max="28" width="18.140625" customWidth="1"/>
    <col min="31" max="31" width="16" style="8" customWidth="1"/>
    <col min="32" max="32" width="5.7109375" customWidth="1"/>
    <col min="33" max="33" width="16" customWidth="1"/>
    <col min="35" max="37" width="18.140625" customWidth="1"/>
    <col min="40" max="40" width="16" style="8" customWidth="1"/>
    <col min="41" max="41" width="5.7109375" customWidth="1"/>
    <col min="42" max="42" width="16" customWidth="1"/>
    <col min="44" max="46" width="18.140625" customWidth="1"/>
    <col min="49" max="49" width="16" style="8" customWidth="1"/>
    <col min="50" max="50" width="5.7109375" customWidth="1"/>
    <col min="51" max="51" width="16" customWidth="1"/>
    <col min="53" max="55" width="18.140625" customWidth="1"/>
    <col min="58" max="58" width="16" style="8" customWidth="1"/>
    <col min="59" max="59" width="5.7109375" customWidth="1"/>
    <col min="60" max="60" width="16" customWidth="1"/>
    <col min="62" max="64" width="18.140625" customWidth="1"/>
    <col min="67" max="67" width="16" style="8" customWidth="1"/>
    <col min="68" max="68" width="5.7109375" customWidth="1"/>
    <col min="69" max="69" width="16" customWidth="1"/>
    <col min="71" max="73" width="18.140625" customWidth="1"/>
    <col min="76" max="76" width="16" style="8" customWidth="1"/>
    <col min="77" max="77" width="5.7109375" customWidth="1"/>
    <col min="78" max="78" width="16" customWidth="1"/>
    <col min="80" max="82" width="18.140625" customWidth="1"/>
    <col min="85" max="85" width="16" style="8" customWidth="1"/>
    <col min="86" max="86" width="5.7109375" customWidth="1"/>
    <col min="87" max="87" width="16" customWidth="1"/>
    <col min="89" max="91" width="18.140625" customWidth="1"/>
    <col min="94" max="94" width="16" style="8" customWidth="1"/>
    <col min="95" max="95" width="5.7109375" customWidth="1"/>
    <col min="96" max="96" width="16" customWidth="1"/>
    <col min="98" max="100" width="18.140625" customWidth="1"/>
    <col min="103" max="103" width="16" style="8" customWidth="1"/>
    <col min="104" max="104" width="5.7109375" customWidth="1"/>
    <col min="105" max="105" width="16" customWidth="1"/>
    <col min="107" max="109" width="18.140625" customWidth="1"/>
  </cols>
  <sheetData>
    <row r="1" spans="1:256" ht="12.75" customHeight="1" x14ac:dyDescent="0.2">
      <c r="A1" s="82"/>
      <c r="B1" s="82"/>
      <c r="C1" s="82"/>
      <c r="D1" s="82"/>
    </row>
    <row r="2" spans="1:256" ht="12.75" customHeight="1" x14ac:dyDescent="0.2">
      <c r="A2" s="82"/>
      <c r="B2" s="82"/>
      <c r="C2" s="82"/>
      <c r="D2" s="82"/>
    </row>
    <row r="3" spans="1:256" ht="25.5" customHeight="1" x14ac:dyDescent="0.2">
      <c r="A3" s="82"/>
      <c r="B3" s="82"/>
      <c r="C3" s="82"/>
      <c r="D3" s="82"/>
    </row>
    <row r="4" spans="1:256" ht="25.5" customHeight="1" x14ac:dyDescent="0.2">
      <c r="A4" s="82"/>
      <c r="B4" s="82"/>
      <c r="C4" s="82"/>
      <c r="D4" s="82"/>
    </row>
    <row r="5" spans="1:256" ht="25.5" customHeight="1" x14ac:dyDescent="0.2">
      <c r="A5" s="82"/>
      <c r="B5" s="82"/>
      <c r="C5" s="82"/>
      <c r="D5" s="82"/>
    </row>
    <row r="6" spans="1:256" s="9" customFormat="1" ht="17.100000000000001" customHeight="1" x14ac:dyDescent="0.25">
      <c r="C6" s="10"/>
      <c r="D6" s="11"/>
      <c r="E6" s="12"/>
      <c r="F6" s="12"/>
      <c r="G6" s="12"/>
      <c r="H6" s="13"/>
      <c r="I6" s="14">
        <f>EDATE(DATE(annee_ref,1,1),0)</f>
        <v>42005</v>
      </c>
      <c r="J6" s="15">
        <f>EDATE(DATE(annee_ref,1,1),0)</f>
        <v>42005</v>
      </c>
      <c r="K6" s="16"/>
      <c r="L6" s="10"/>
      <c r="M6" s="11"/>
      <c r="N6" s="12"/>
      <c r="O6" s="12"/>
      <c r="P6" s="12"/>
      <c r="Q6" s="12"/>
      <c r="R6" s="14">
        <f>EDATE(DATE(annee_ref,2,1),0)</f>
        <v>42036</v>
      </c>
      <c r="S6" s="15">
        <f>EDATE(DATE(annee_ref,1,1),0)</f>
        <v>42005</v>
      </c>
      <c r="T6" s="17"/>
      <c r="U6" s="10"/>
      <c r="V6" s="11"/>
      <c r="W6" s="12"/>
      <c r="X6" s="12"/>
      <c r="Y6" s="12"/>
      <c r="Z6" s="13"/>
      <c r="AA6" s="14">
        <f>EDATE(DATE(annee_ref,3,1),0)</f>
        <v>42064</v>
      </c>
      <c r="AB6" s="15">
        <f>EDATE(DATE(annee_ref,1,1),0)</f>
        <v>42005</v>
      </c>
      <c r="AC6" s="16"/>
      <c r="AD6" s="10"/>
      <c r="AE6" s="11"/>
      <c r="AF6" s="12"/>
      <c r="AG6" s="12"/>
      <c r="AH6" s="12"/>
      <c r="AI6" s="13"/>
      <c r="AJ6" s="14">
        <f>EDATE(DATE(annee_ref,4,1),0)</f>
        <v>42095</v>
      </c>
      <c r="AK6" s="15">
        <f>EDATE(DATE(annee_ref,1,1),0)</f>
        <v>42005</v>
      </c>
      <c r="AL6" s="16"/>
      <c r="AM6" s="10"/>
      <c r="AN6" s="11"/>
      <c r="AO6" s="12"/>
      <c r="AP6" s="12"/>
      <c r="AQ6" s="12"/>
      <c r="AR6" s="13"/>
      <c r="AS6" s="14">
        <f>EDATE(DATE(annee_ref,5,1),0)</f>
        <v>42125</v>
      </c>
      <c r="AT6" s="15">
        <f>EDATE(DATE(annee_ref,1,1),0)</f>
        <v>42005</v>
      </c>
      <c r="AU6" s="16"/>
      <c r="AV6" s="10"/>
      <c r="AW6" s="11"/>
      <c r="AX6" s="12"/>
      <c r="AY6" s="12"/>
      <c r="AZ6" s="12"/>
      <c r="BA6" s="13"/>
      <c r="BB6" s="14">
        <f>EDATE(DATE(annee_ref,6,1),0)</f>
        <v>42156</v>
      </c>
      <c r="BC6" s="15">
        <f>EDATE(DATE(annee_ref,1,1),0)</f>
        <v>42005</v>
      </c>
      <c r="BD6" s="16"/>
      <c r="BE6" s="10"/>
      <c r="BF6" s="11"/>
      <c r="BG6" s="12"/>
      <c r="BH6" s="12"/>
      <c r="BI6" s="12"/>
      <c r="BJ6" s="13"/>
      <c r="BK6" s="14">
        <f>EDATE(DATE(annee_ref,7,1),0)</f>
        <v>42186</v>
      </c>
      <c r="BL6" s="15">
        <f>EDATE(DATE(annee_ref,1,1),0)</f>
        <v>42005</v>
      </c>
      <c r="BM6" s="18"/>
      <c r="BN6" s="10"/>
      <c r="BO6" s="11"/>
      <c r="BP6" s="12"/>
      <c r="BQ6" s="12"/>
      <c r="BR6" s="12"/>
      <c r="BS6" s="13"/>
      <c r="BT6" s="14">
        <f>EDATE(DATE(annee_ref,8,1),0)</f>
        <v>42217</v>
      </c>
      <c r="BU6" s="15">
        <f>EDATE(DATE(annee_ref,1,1),0)</f>
        <v>42005</v>
      </c>
      <c r="BV6" s="18"/>
      <c r="BW6" s="10"/>
      <c r="BX6" s="11"/>
      <c r="BY6" s="12"/>
      <c r="BZ6" s="12"/>
      <c r="CA6" s="12"/>
      <c r="CB6" s="13"/>
      <c r="CC6" s="14">
        <f>EDATE(DATE(annee_ref,9,1),0)</f>
        <v>42248</v>
      </c>
      <c r="CD6" s="15">
        <f>EDATE(DATE(annee_ref,1,1),0)</f>
        <v>42005</v>
      </c>
      <c r="CE6" s="18"/>
      <c r="CF6" s="10"/>
      <c r="CG6" s="11"/>
      <c r="CH6" s="12"/>
      <c r="CI6" s="12"/>
      <c r="CJ6" s="12"/>
      <c r="CK6" s="13"/>
      <c r="CL6" s="14">
        <f>EDATE(DATE(annee_ref,10,1),0)</f>
        <v>42278</v>
      </c>
      <c r="CM6" s="15">
        <f>EDATE(DATE(annee_ref,1,1),0)</f>
        <v>42005</v>
      </c>
      <c r="CN6" s="18"/>
      <c r="CO6" s="10"/>
      <c r="CP6" s="11"/>
      <c r="CQ6" s="12"/>
      <c r="CR6" s="12"/>
      <c r="CS6" s="12"/>
      <c r="CT6" s="13"/>
      <c r="CU6" s="14">
        <f>EDATE(DATE(annee_ref,11,1),0)</f>
        <v>42309</v>
      </c>
      <c r="CV6" s="15">
        <f>EDATE(DATE(annee_ref,1,1),0)</f>
        <v>42005</v>
      </c>
      <c r="CW6" s="19"/>
      <c r="CX6" s="10"/>
      <c r="CY6" s="11"/>
      <c r="CZ6" s="12"/>
      <c r="DA6" s="12"/>
      <c r="DB6" s="12"/>
      <c r="DC6" s="13"/>
      <c r="DD6" s="14">
        <f>EDATE(DATE(annee_ref,12,1),0)</f>
        <v>42339</v>
      </c>
      <c r="DE6" s="15">
        <f>EDATE(DATE(annee_ref,1,1),0)</f>
        <v>42005</v>
      </c>
      <c r="DF6" s="19"/>
    </row>
    <row r="7" spans="1:256" s="20" customFormat="1" ht="19.5" customHeight="1" thickBot="1" x14ac:dyDescent="0.25">
      <c r="C7" s="10"/>
      <c r="D7" s="11"/>
      <c r="E7" s="21"/>
      <c r="F7" s="21"/>
      <c r="G7" s="21"/>
      <c r="H7" s="112"/>
      <c r="I7" s="112"/>
      <c r="J7" s="9"/>
      <c r="K7" s="19"/>
      <c r="L7" s="10"/>
      <c r="M7" s="11"/>
      <c r="N7" s="21"/>
      <c r="O7" s="21"/>
      <c r="P7" s="21"/>
      <c r="Q7" s="112"/>
      <c r="R7" s="112"/>
      <c r="S7" s="9"/>
      <c r="T7" s="19"/>
      <c r="U7" s="10"/>
      <c r="V7" s="11"/>
      <c r="W7" s="21"/>
      <c r="X7" s="21"/>
      <c r="Y7" s="21"/>
      <c r="Z7" s="112"/>
      <c r="AA7" s="112"/>
      <c r="AB7" s="9"/>
      <c r="AC7" s="19"/>
      <c r="AD7" s="10"/>
      <c r="AE7" s="11"/>
      <c r="AF7" s="21"/>
      <c r="AG7" s="21"/>
      <c r="AH7" s="21"/>
      <c r="AI7" s="112"/>
      <c r="AJ7" s="112"/>
      <c r="AK7" s="9"/>
      <c r="AL7" s="19"/>
      <c r="AM7" s="10"/>
      <c r="AN7" s="11"/>
      <c r="AO7" s="21"/>
      <c r="AP7" s="21"/>
      <c r="AQ7" s="21"/>
      <c r="AR7" s="112"/>
      <c r="AS7" s="112"/>
      <c r="AT7" s="9"/>
      <c r="AU7" s="19"/>
      <c r="AV7" s="10"/>
      <c r="AW7" s="11"/>
      <c r="AX7" s="21"/>
      <c r="AY7" s="21"/>
      <c r="AZ7" s="21"/>
      <c r="BA7" s="112"/>
      <c r="BB7" s="112"/>
      <c r="BC7" s="9"/>
      <c r="BD7" s="19"/>
      <c r="BE7" s="10"/>
      <c r="BF7" s="11"/>
      <c r="BG7" s="21"/>
      <c r="BH7" s="21"/>
      <c r="BI7" s="21"/>
      <c r="BJ7" s="112"/>
      <c r="BK7" s="112"/>
      <c r="BL7" s="9"/>
      <c r="BM7" s="19"/>
      <c r="BN7" s="10"/>
      <c r="BO7" s="11"/>
      <c r="BP7" s="21"/>
      <c r="BQ7" s="21"/>
      <c r="BR7" s="21"/>
      <c r="BS7" s="112"/>
      <c r="BT7" s="112"/>
      <c r="BU7" s="9"/>
      <c r="BV7" s="19"/>
      <c r="BW7" s="10"/>
      <c r="BX7" s="11"/>
      <c r="BY7" s="21"/>
      <c r="BZ7" s="21"/>
      <c r="CA7" s="21"/>
      <c r="CB7" s="112"/>
      <c r="CC7" s="112"/>
      <c r="CD7" s="9"/>
      <c r="CE7" s="19"/>
      <c r="CF7" s="10"/>
      <c r="CG7" s="11"/>
      <c r="CH7" s="21"/>
      <c r="CI7" s="21"/>
      <c r="CJ7" s="21"/>
      <c r="CK7" s="112"/>
      <c r="CL7" s="112"/>
      <c r="CM7" s="9"/>
      <c r="CN7" s="19"/>
      <c r="CO7" s="10"/>
      <c r="CP7" s="11"/>
      <c r="CQ7" s="21"/>
      <c r="CR7" s="21"/>
      <c r="CS7" s="21"/>
      <c r="CT7" s="112"/>
      <c r="CU7" s="112"/>
      <c r="CV7" s="9"/>
      <c r="CW7" s="19"/>
      <c r="CX7" s="9"/>
      <c r="CY7" s="11"/>
      <c r="CZ7" s="21"/>
      <c r="DA7" s="21"/>
      <c r="DB7" s="21"/>
      <c r="DC7" s="112"/>
      <c r="DD7" s="112"/>
      <c r="DE7" s="9"/>
      <c r="DF7" s="19"/>
    </row>
    <row r="8" spans="1:256" s="20" customFormat="1" ht="19.5" customHeight="1" thickBot="1" x14ac:dyDescent="0.25">
      <c r="C8" s="10"/>
      <c r="D8" s="113" t="s">
        <v>17</v>
      </c>
      <c r="E8" s="114"/>
      <c r="F8" s="114"/>
      <c r="G8" s="114"/>
      <c r="H8" s="114"/>
      <c r="I8" s="114"/>
      <c r="J8" s="115"/>
      <c r="K8" s="19"/>
      <c r="L8" s="10"/>
      <c r="M8" s="113" t="s">
        <v>17</v>
      </c>
      <c r="N8" s="114"/>
      <c r="O8" s="114"/>
      <c r="P8" s="114"/>
      <c r="Q8" s="114"/>
      <c r="R8" s="114"/>
      <c r="S8" s="115"/>
      <c r="T8" s="19"/>
      <c r="U8" s="10"/>
      <c r="V8" s="113" t="s">
        <v>17</v>
      </c>
      <c r="W8" s="114"/>
      <c r="X8" s="114"/>
      <c r="Y8" s="114"/>
      <c r="Z8" s="114"/>
      <c r="AA8" s="114"/>
      <c r="AB8" s="115"/>
      <c r="AC8" s="19"/>
      <c r="AD8" s="10"/>
      <c r="AE8" s="113" t="s">
        <v>17</v>
      </c>
      <c r="AF8" s="114"/>
      <c r="AG8" s="114"/>
      <c r="AH8" s="114"/>
      <c r="AI8" s="114"/>
      <c r="AJ8" s="114"/>
      <c r="AK8" s="115"/>
      <c r="AL8" s="19"/>
      <c r="AM8" s="10"/>
      <c r="AN8" s="113" t="s">
        <v>17</v>
      </c>
      <c r="AO8" s="114"/>
      <c r="AP8" s="114"/>
      <c r="AQ8" s="114"/>
      <c r="AR8" s="114"/>
      <c r="AS8" s="114"/>
      <c r="AT8" s="115"/>
      <c r="AU8" s="19"/>
      <c r="AV8" s="10"/>
      <c r="AW8" s="113" t="s">
        <v>17</v>
      </c>
      <c r="AX8" s="114"/>
      <c r="AY8" s="114"/>
      <c r="AZ8" s="114"/>
      <c r="BA8" s="114"/>
      <c r="BB8" s="114"/>
      <c r="BC8" s="115"/>
      <c r="BD8" s="19"/>
      <c r="BE8" s="10"/>
      <c r="BF8" s="113" t="s">
        <v>17</v>
      </c>
      <c r="BG8" s="114"/>
      <c r="BH8" s="114"/>
      <c r="BI8" s="114"/>
      <c r="BJ8" s="114"/>
      <c r="BK8" s="114"/>
      <c r="BL8" s="115"/>
      <c r="BM8" s="19"/>
      <c r="BN8" s="10"/>
      <c r="BO8" s="113" t="s">
        <v>17</v>
      </c>
      <c r="BP8" s="114"/>
      <c r="BQ8" s="114"/>
      <c r="BR8" s="114"/>
      <c r="BS8" s="114"/>
      <c r="BT8" s="114"/>
      <c r="BU8" s="115"/>
      <c r="BV8" s="19"/>
      <c r="BW8" s="10"/>
      <c r="BX8" s="113" t="s">
        <v>17</v>
      </c>
      <c r="BY8" s="114"/>
      <c r="BZ8" s="114"/>
      <c r="CA8" s="114"/>
      <c r="CB8" s="114"/>
      <c r="CC8" s="114"/>
      <c r="CD8" s="115"/>
      <c r="CE8" s="19"/>
      <c r="CF8" s="10"/>
      <c r="CG8" s="113" t="s">
        <v>17</v>
      </c>
      <c r="CH8" s="114"/>
      <c r="CI8" s="114"/>
      <c r="CJ8" s="114"/>
      <c r="CK8" s="114"/>
      <c r="CL8" s="114"/>
      <c r="CM8" s="115"/>
      <c r="CN8" s="19"/>
      <c r="CO8" s="10"/>
      <c r="CP8" s="113" t="s">
        <v>17</v>
      </c>
      <c r="CQ8" s="114"/>
      <c r="CR8" s="114"/>
      <c r="CS8" s="114"/>
      <c r="CT8" s="114"/>
      <c r="CU8" s="114"/>
      <c r="CV8" s="115"/>
      <c r="CW8" s="19"/>
      <c r="CX8" s="9"/>
      <c r="CY8" s="113" t="s">
        <v>17</v>
      </c>
      <c r="CZ8" s="114"/>
      <c r="DA8" s="114"/>
      <c r="DB8" s="114"/>
      <c r="DC8" s="114"/>
      <c r="DD8" s="114"/>
      <c r="DE8" s="115"/>
      <c r="DF8" s="19"/>
    </row>
    <row r="9" spans="1:256" s="20" customFormat="1" ht="15.95" customHeight="1" thickBot="1" x14ac:dyDescent="0.25">
      <c r="C9" s="10"/>
      <c r="D9" s="11"/>
      <c r="E9" s="21"/>
      <c r="F9" s="21"/>
      <c r="G9" s="21"/>
      <c r="H9" s="93"/>
      <c r="I9" s="93"/>
      <c r="J9" s="94"/>
      <c r="K9" s="19"/>
      <c r="L9" s="10"/>
      <c r="M9" s="11"/>
      <c r="N9" s="21"/>
      <c r="O9" s="21"/>
      <c r="P9" s="21"/>
      <c r="Q9" s="21"/>
      <c r="R9" s="21"/>
      <c r="S9" s="9"/>
      <c r="T9" s="19"/>
      <c r="U9" s="10"/>
      <c r="V9" s="11"/>
      <c r="W9" s="21"/>
      <c r="X9" s="21"/>
      <c r="Y9" s="21"/>
      <c r="Z9" s="21"/>
      <c r="AA9" s="21"/>
      <c r="AB9" s="9"/>
      <c r="AC9" s="19"/>
      <c r="AD9" s="10"/>
      <c r="AE9" s="11"/>
      <c r="AF9" s="21"/>
      <c r="AG9" s="21"/>
      <c r="AH9" s="21"/>
      <c r="AI9" s="21"/>
      <c r="AJ9" s="21"/>
      <c r="AK9" s="9"/>
      <c r="AL9" s="19"/>
      <c r="AM9" s="10"/>
      <c r="AN9" s="11"/>
      <c r="AO9" s="21"/>
      <c r="AP9" s="21"/>
      <c r="AQ9" s="21"/>
      <c r="AR9" s="21"/>
      <c r="AS9" s="21"/>
      <c r="AT9" s="9"/>
      <c r="AU9" s="19"/>
      <c r="AV9" s="10"/>
      <c r="AW9" s="11"/>
      <c r="AX9" s="21"/>
      <c r="AY9" s="21"/>
      <c r="AZ9" s="21"/>
      <c r="BA9" s="21"/>
      <c r="BB9" s="21"/>
      <c r="BC9" s="9"/>
      <c r="BD9" s="19"/>
      <c r="BE9" s="10"/>
      <c r="BF9" s="11"/>
      <c r="BG9" s="21"/>
      <c r="BH9" s="21"/>
      <c r="BI9" s="21"/>
      <c r="BJ9" s="21"/>
      <c r="BK9" s="21"/>
      <c r="BL9" s="9"/>
      <c r="BM9" s="19"/>
      <c r="BN9" s="10"/>
      <c r="BO9" s="11"/>
      <c r="BP9" s="21"/>
      <c r="BQ9" s="21"/>
      <c r="BR9" s="21"/>
      <c r="BS9" s="21"/>
      <c r="BT9" s="21"/>
      <c r="BU9" s="9"/>
      <c r="BV9" s="19"/>
      <c r="BW9" s="10"/>
      <c r="BX9" s="11"/>
      <c r="BY9" s="21"/>
      <c r="BZ9" s="21"/>
      <c r="CA9" s="21"/>
      <c r="CB9" s="21"/>
      <c r="CC9" s="21"/>
      <c r="CD9" s="9"/>
      <c r="CE9" s="19"/>
      <c r="CF9" s="10"/>
      <c r="CG9" s="11"/>
      <c r="CH9" s="21"/>
      <c r="CI9" s="21"/>
      <c r="CJ9" s="21"/>
      <c r="CK9" s="21"/>
      <c r="CL9" s="21"/>
      <c r="CM9" s="9"/>
      <c r="CN9" s="19"/>
      <c r="CO9" s="10"/>
      <c r="CP9" s="11"/>
      <c r="CQ9" s="21"/>
      <c r="CR9" s="21"/>
      <c r="CS9" s="21"/>
      <c r="CT9" s="21"/>
      <c r="CU9" s="21"/>
      <c r="CV9" s="9"/>
      <c r="CW9" s="19"/>
      <c r="CX9" s="9"/>
      <c r="CY9" s="11"/>
      <c r="CZ9" s="21"/>
      <c r="DA9" s="21"/>
      <c r="DB9" s="21"/>
      <c r="DC9" s="21"/>
      <c r="DD9" s="21"/>
      <c r="DE9" s="9"/>
      <c r="DF9" s="19"/>
    </row>
    <row r="10" spans="1:256" s="20" customFormat="1" ht="21" customHeight="1" thickBot="1" x14ac:dyDescent="0.3">
      <c r="C10" s="10"/>
      <c r="D10" s="22" t="s">
        <v>18</v>
      </c>
      <c r="E10" s="23"/>
      <c r="F10" s="99"/>
      <c r="G10" s="34"/>
      <c r="H10" s="105"/>
      <c r="I10" s="24"/>
      <c r="J10" s="25"/>
      <c r="K10" s="19"/>
      <c r="L10" s="10"/>
      <c r="M10" s="22" t="s">
        <v>18</v>
      </c>
      <c r="N10" s="23"/>
      <c r="O10" s="99"/>
      <c r="P10" s="34"/>
      <c r="Q10" s="24"/>
      <c r="R10" s="24"/>
      <c r="S10" s="25"/>
      <c r="T10" s="19"/>
      <c r="U10" s="10"/>
      <c r="V10" s="22" t="s">
        <v>18</v>
      </c>
      <c r="W10" s="23"/>
      <c r="X10" s="99"/>
      <c r="Y10" s="34"/>
      <c r="Z10" s="24"/>
      <c r="AA10" s="24"/>
      <c r="AB10" s="25"/>
      <c r="AC10" s="19"/>
      <c r="AD10" s="10"/>
      <c r="AE10" s="22" t="s">
        <v>18</v>
      </c>
      <c r="AF10" s="23"/>
      <c r="AG10" s="99"/>
      <c r="AH10" s="34"/>
      <c r="AI10" s="24"/>
      <c r="AJ10" s="24"/>
      <c r="AK10" s="25"/>
      <c r="AL10" s="19"/>
      <c r="AM10" s="10"/>
      <c r="AN10" s="22" t="s">
        <v>18</v>
      </c>
      <c r="AO10" s="23"/>
      <c r="AP10" s="99"/>
      <c r="AQ10" s="34"/>
      <c r="AR10" s="24"/>
      <c r="AS10" s="24"/>
      <c r="AT10" s="25"/>
      <c r="AU10" s="19"/>
      <c r="AV10" s="10"/>
      <c r="AW10" s="22" t="s">
        <v>18</v>
      </c>
      <c r="AX10" s="23"/>
      <c r="AY10" s="99"/>
      <c r="AZ10" s="34"/>
      <c r="BA10" s="24"/>
      <c r="BB10" s="24"/>
      <c r="BC10" s="25"/>
      <c r="BD10" s="19"/>
      <c r="BE10" s="10"/>
      <c r="BF10" s="22" t="s">
        <v>18</v>
      </c>
      <c r="BG10" s="23"/>
      <c r="BH10" s="99"/>
      <c r="BI10" s="34"/>
      <c r="BJ10" s="24"/>
      <c r="BK10" s="24"/>
      <c r="BL10" s="25"/>
      <c r="BM10" s="19"/>
      <c r="BN10" s="10"/>
      <c r="BO10" s="22" t="s">
        <v>18</v>
      </c>
      <c r="BP10" s="23"/>
      <c r="BQ10" s="99"/>
      <c r="BR10" s="34"/>
      <c r="BS10" s="24"/>
      <c r="BT10" s="24"/>
      <c r="BU10" s="25"/>
      <c r="BV10" s="19"/>
      <c r="BW10" s="10"/>
      <c r="BX10" s="22" t="s">
        <v>18</v>
      </c>
      <c r="BY10" s="23"/>
      <c r="BZ10" s="99"/>
      <c r="CA10" s="34"/>
      <c r="CB10" s="24"/>
      <c r="CC10" s="24"/>
      <c r="CD10" s="25"/>
      <c r="CE10" s="19"/>
      <c r="CF10" s="10"/>
      <c r="CG10" s="22" t="s">
        <v>18</v>
      </c>
      <c r="CH10" s="23"/>
      <c r="CI10" s="99"/>
      <c r="CJ10" s="34"/>
      <c r="CK10" s="24"/>
      <c r="CL10" s="24"/>
      <c r="CM10" s="25"/>
      <c r="CN10" s="19"/>
      <c r="CO10" s="10"/>
      <c r="CP10" s="22" t="s">
        <v>18</v>
      </c>
      <c r="CQ10" s="23"/>
      <c r="CR10" s="99"/>
      <c r="CS10" s="34"/>
      <c r="CT10" s="24"/>
      <c r="CU10" s="24"/>
      <c r="CV10" s="25"/>
      <c r="CW10" s="19"/>
      <c r="CX10" s="9"/>
      <c r="CY10" s="22" t="s">
        <v>18</v>
      </c>
      <c r="CZ10" s="23"/>
      <c r="DA10" s="99"/>
      <c r="DB10" s="34"/>
      <c r="DC10" s="24"/>
      <c r="DD10" s="24"/>
      <c r="DE10" s="25"/>
      <c r="DF10" s="19"/>
    </row>
    <row r="11" spans="1:256" s="20" customFormat="1" ht="21" customHeight="1" thickBot="1" x14ac:dyDescent="0.3">
      <c r="C11" s="10"/>
      <c r="D11" s="26" t="s">
        <v>19</v>
      </c>
      <c r="E11" s="27"/>
      <c r="F11" s="28">
        <v>1111</v>
      </c>
      <c r="G11" s="34"/>
      <c r="H11" s="24"/>
      <c r="I11" s="24"/>
      <c r="J11" s="25"/>
      <c r="K11" s="19"/>
      <c r="L11" s="10"/>
      <c r="M11" s="26" t="s">
        <v>19</v>
      </c>
      <c r="N11" s="27"/>
      <c r="O11" s="28">
        <v>1111</v>
      </c>
      <c r="P11" s="34"/>
      <c r="Q11" s="24"/>
      <c r="R11" s="24"/>
      <c r="S11" s="25"/>
      <c r="T11" s="19"/>
      <c r="U11" s="10"/>
      <c r="V11" s="26" t="s">
        <v>19</v>
      </c>
      <c r="W11" s="27"/>
      <c r="X11" s="28">
        <v>1111</v>
      </c>
      <c r="Y11" s="34"/>
      <c r="Z11" s="24"/>
      <c r="AA11" s="24"/>
      <c r="AB11" s="25"/>
      <c r="AC11" s="19"/>
      <c r="AD11" s="10"/>
      <c r="AE11" s="26" t="s">
        <v>19</v>
      </c>
      <c r="AF11" s="27"/>
      <c r="AG11" s="28">
        <v>1111</v>
      </c>
      <c r="AH11" s="34"/>
      <c r="AI11" s="24"/>
      <c r="AJ11" s="24"/>
      <c r="AK11" s="25"/>
      <c r="AL11" s="19"/>
      <c r="AM11" s="10"/>
      <c r="AN11" s="26" t="s">
        <v>19</v>
      </c>
      <c r="AO11" s="27"/>
      <c r="AP11" s="28">
        <v>1111</v>
      </c>
      <c r="AQ11" s="34"/>
      <c r="AR11" s="24"/>
      <c r="AS11" s="24"/>
      <c r="AT11" s="25"/>
      <c r="AU11" s="19"/>
      <c r="AV11" s="10"/>
      <c r="AW11" s="26" t="s">
        <v>19</v>
      </c>
      <c r="AX11" s="27"/>
      <c r="AY11" s="28">
        <v>1111</v>
      </c>
      <c r="AZ11" s="34"/>
      <c r="BA11" s="24"/>
      <c r="BB11" s="24"/>
      <c r="BC11" s="25"/>
      <c r="BD11" s="19"/>
      <c r="BE11" s="10"/>
      <c r="BF11" s="26" t="s">
        <v>19</v>
      </c>
      <c r="BG11" s="27"/>
      <c r="BH11" s="28">
        <v>1111</v>
      </c>
      <c r="BI11" s="34"/>
      <c r="BJ11" s="24"/>
      <c r="BK11" s="24"/>
      <c r="BL11" s="25"/>
      <c r="BM11" s="19"/>
      <c r="BN11" s="10"/>
      <c r="BO11" s="26" t="s">
        <v>19</v>
      </c>
      <c r="BP11" s="27"/>
      <c r="BQ11" s="28">
        <v>1111</v>
      </c>
      <c r="BR11" s="34"/>
      <c r="BS11" s="24"/>
      <c r="BT11" s="24"/>
      <c r="BU11" s="25"/>
      <c r="BV11" s="19"/>
      <c r="BW11" s="10"/>
      <c r="BX11" s="26" t="s">
        <v>19</v>
      </c>
      <c r="BY11" s="27"/>
      <c r="BZ11" s="28">
        <v>1111</v>
      </c>
      <c r="CA11" s="34"/>
      <c r="CB11" s="24"/>
      <c r="CC11" s="24"/>
      <c r="CD11" s="25"/>
      <c r="CE11" s="19"/>
      <c r="CF11" s="10"/>
      <c r="CG11" s="26" t="s">
        <v>19</v>
      </c>
      <c r="CH11" s="27"/>
      <c r="CI11" s="28">
        <v>1111</v>
      </c>
      <c r="CJ11" s="34"/>
      <c r="CK11" s="24"/>
      <c r="CL11" s="24"/>
      <c r="CM11" s="25"/>
      <c r="CN11" s="19"/>
      <c r="CO11" s="10"/>
      <c r="CP11" s="26" t="s">
        <v>19</v>
      </c>
      <c r="CQ11" s="27"/>
      <c r="CR11" s="28">
        <v>1111</v>
      </c>
      <c r="CS11" s="34"/>
      <c r="CT11" s="24"/>
      <c r="CU11" s="24"/>
      <c r="CV11" s="25"/>
      <c r="CW11" s="19"/>
      <c r="CX11" s="9"/>
      <c r="CY11" s="26" t="s">
        <v>19</v>
      </c>
      <c r="CZ11" s="27"/>
      <c r="DA11" s="28">
        <v>1111</v>
      </c>
      <c r="DB11" s="34"/>
      <c r="DC11" s="24"/>
      <c r="DD11" s="24"/>
      <c r="DE11" s="25"/>
      <c r="DF11" s="19"/>
    </row>
    <row r="12" spans="1:256" s="20" customFormat="1" ht="21" customHeight="1" thickBot="1" x14ac:dyDescent="0.3">
      <c r="B12"/>
      <c r="C12" s="10"/>
      <c r="D12" s="29" t="s">
        <v>20</v>
      </c>
      <c r="E12" s="30"/>
      <c r="F12" s="99" t="s">
        <v>21</v>
      </c>
      <c r="G12" s="100"/>
      <c r="H12" s="24"/>
      <c r="I12" s="24"/>
      <c r="J12" s="25"/>
      <c r="K12" s="19"/>
      <c r="L12" s="10"/>
      <c r="M12" s="29" t="s">
        <v>20</v>
      </c>
      <c r="N12" s="30"/>
      <c r="O12" s="31" t="s">
        <v>21</v>
      </c>
      <c r="P12" s="32"/>
      <c r="Q12" s="24"/>
      <c r="R12" s="24"/>
      <c r="S12" s="25"/>
      <c r="T12" s="19"/>
      <c r="U12" s="10"/>
      <c r="V12" s="29" t="s">
        <v>20</v>
      </c>
      <c r="W12" s="30"/>
      <c r="X12" s="31" t="s">
        <v>21</v>
      </c>
      <c r="Y12" s="32"/>
      <c r="Z12" s="24"/>
      <c r="AA12" s="24"/>
      <c r="AB12" s="25"/>
      <c r="AC12" s="19"/>
      <c r="AD12" s="10"/>
      <c r="AE12" s="29" t="s">
        <v>20</v>
      </c>
      <c r="AF12" s="30"/>
      <c r="AG12" s="31" t="s">
        <v>21</v>
      </c>
      <c r="AH12" s="32"/>
      <c r="AI12" s="24"/>
      <c r="AJ12" s="24"/>
      <c r="AK12" s="25"/>
      <c r="AL12" s="19"/>
      <c r="AM12" s="10"/>
      <c r="AN12" s="29" t="s">
        <v>20</v>
      </c>
      <c r="AO12" s="30"/>
      <c r="AP12" s="31" t="s">
        <v>21</v>
      </c>
      <c r="AQ12" s="32"/>
      <c r="AR12" s="24"/>
      <c r="AS12" s="24"/>
      <c r="AT12" s="25"/>
      <c r="AU12" s="19"/>
      <c r="AV12" s="10"/>
      <c r="AW12" s="29" t="s">
        <v>20</v>
      </c>
      <c r="AX12" s="30"/>
      <c r="AY12" s="31" t="s">
        <v>21</v>
      </c>
      <c r="AZ12" s="32"/>
      <c r="BA12" s="24"/>
      <c r="BB12" s="24"/>
      <c r="BC12" s="25"/>
      <c r="BD12" s="19"/>
      <c r="BE12" s="10"/>
      <c r="BF12" s="29" t="s">
        <v>20</v>
      </c>
      <c r="BG12" s="30"/>
      <c r="BH12" s="31" t="s">
        <v>21</v>
      </c>
      <c r="BI12" s="32"/>
      <c r="BJ12" s="24"/>
      <c r="BK12" s="24"/>
      <c r="BL12" s="25"/>
      <c r="BM12" s="19"/>
      <c r="BN12" s="10"/>
      <c r="BO12" s="29" t="s">
        <v>20</v>
      </c>
      <c r="BP12" s="30"/>
      <c r="BQ12" s="31" t="s">
        <v>21</v>
      </c>
      <c r="BR12" s="32"/>
      <c r="BS12" s="24"/>
      <c r="BT12" s="24"/>
      <c r="BU12" s="25"/>
      <c r="BV12" s="19"/>
      <c r="BW12" s="10"/>
      <c r="BX12" s="29" t="s">
        <v>20</v>
      </c>
      <c r="BY12" s="30"/>
      <c r="BZ12" s="31" t="s">
        <v>21</v>
      </c>
      <c r="CA12" s="32"/>
      <c r="CB12" s="24"/>
      <c r="CC12" s="24"/>
      <c r="CD12" s="25"/>
      <c r="CE12" s="19"/>
      <c r="CF12" s="10"/>
      <c r="CG12" s="29" t="s">
        <v>20</v>
      </c>
      <c r="CH12" s="30"/>
      <c r="CI12" s="31" t="s">
        <v>21</v>
      </c>
      <c r="CJ12" s="32"/>
      <c r="CK12" s="24"/>
      <c r="CL12" s="24"/>
      <c r="CM12" s="25"/>
      <c r="CN12" s="19"/>
      <c r="CO12" s="10"/>
      <c r="CP12" s="29" t="s">
        <v>20</v>
      </c>
      <c r="CQ12" s="30"/>
      <c r="CR12" s="31" t="s">
        <v>21</v>
      </c>
      <c r="CS12" s="32"/>
      <c r="CT12" s="24"/>
      <c r="CU12" s="24"/>
      <c r="CV12" s="25"/>
      <c r="CW12" s="19"/>
      <c r="CX12" s="9"/>
      <c r="CY12" s="29" t="s">
        <v>20</v>
      </c>
      <c r="CZ12" s="30"/>
      <c r="DA12" s="31" t="s">
        <v>21</v>
      </c>
      <c r="DB12" s="32"/>
      <c r="DC12" s="24"/>
      <c r="DD12" s="24"/>
      <c r="DE12" s="25"/>
      <c r="DF12" s="19"/>
    </row>
    <row r="13" spans="1:256" s="20" customFormat="1" ht="21" customHeight="1" thickBot="1" x14ac:dyDescent="0.3">
      <c r="C13" s="10"/>
      <c r="D13" s="33"/>
      <c r="E13" s="34"/>
      <c r="F13" s="34"/>
      <c r="G13" s="34"/>
      <c r="H13" s="34"/>
      <c r="I13" s="34"/>
      <c r="J13" s="35"/>
      <c r="K13" s="19"/>
      <c r="L13" s="10"/>
      <c r="M13" s="33"/>
      <c r="N13" s="34"/>
      <c r="O13" s="34"/>
      <c r="P13" s="34"/>
      <c r="Q13" s="34"/>
      <c r="R13" s="34"/>
      <c r="S13" s="35"/>
      <c r="T13" s="19"/>
      <c r="U13" s="10"/>
      <c r="V13" s="33"/>
      <c r="W13" s="34"/>
      <c r="X13" s="34"/>
      <c r="Y13" s="34"/>
      <c r="Z13" s="34"/>
      <c r="AA13" s="34"/>
      <c r="AB13" s="35"/>
      <c r="AC13" s="19"/>
      <c r="AD13" s="10"/>
      <c r="AE13" s="33"/>
      <c r="AF13" s="34"/>
      <c r="AG13" s="34"/>
      <c r="AH13" s="34"/>
      <c r="AI13" s="34"/>
      <c r="AJ13" s="34"/>
      <c r="AK13" s="35"/>
      <c r="AL13" s="19"/>
      <c r="AM13" s="10"/>
      <c r="AN13" s="33"/>
      <c r="AO13" s="34"/>
      <c r="AP13" s="34"/>
      <c r="AQ13" s="34"/>
      <c r="AR13" s="34"/>
      <c r="AS13" s="34"/>
      <c r="AT13" s="35"/>
      <c r="AU13" s="19"/>
      <c r="AV13" s="10"/>
      <c r="AW13" s="33"/>
      <c r="AX13" s="34"/>
      <c r="AY13" s="34"/>
      <c r="AZ13" s="34"/>
      <c r="BA13" s="34"/>
      <c r="BB13" s="34"/>
      <c r="BC13" s="35"/>
      <c r="BD13" s="19"/>
      <c r="BE13" s="10"/>
      <c r="BF13" s="33"/>
      <c r="BG13" s="34"/>
      <c r="BH13" s="34"/>
      <c r="BI13" s="34"/>
      <c r="BJ13" s="34"/>
      <c r="BK13" s="34"/>
      <c r="BL13" s="35"/>
      <c r="BM13" s="19"/>
      <c r="BN13" s="10"/>
      <c r="BO13" s="33"/>
      <c r="BP13" s="34"/>
      <c r="BQ13" s="34"/>
      <c r="BR13" s="34"/>
      <c r="BS13" s="34"/>
      <c r="BT13" s="34"/>
      <c r="BU13" s="35"/>
      <c r="BV13" s="19"/>
      <c r="BW13" s="10"/>
      <c r="BX13" s="33"/>
      <c r="BY13" s="34"/>
      <c r="BZ13" s="34"/>
      <c r="CA13" s="34"/>
      <c r="CB13" s="34"/>
      <c r="CC13" s="34"/>
      <c r="CD13" s="35"/>
      <c r="CE13" s="19"/>
      <c r="CF13" s="10"/>
      <c r="CG13" s="33"/>
      <c r="CH13" s="34"/>
      <c r="CI13" s="34"/>
      <c r="CJ13" s="34"/>
      <c r="CK13" s="34"/>
      <c r="CL13" s="34"/>
      <c r="CM13" s="35"/>
      <c r="CN13" s="19"/>
      <c r="CO13" s="10"/>
      <c r="CP13" s="33"/>
      <c r="CQ13" s="34"/>
      <c r="CR13" s="34"/>
      <c r="CS13" s="34"/>
      <c r="CT13" s="34"/>
      <c r="CU13" s="34"/>
      <c r="CV13" s="35"/>
      <c r="CW13" s="19"/>
      <c r="CX13" s="9"/>
      <c r="CY13" s="33"/>
      <c r="CZ13" s="34"/>
      <c r="DA13" s="34"/>
      <c r="DB13" s="34"/>
      <c r="DC13" s="34"/>
      <c r="DD13" s="34"/>
      <c r="DE13" s="35"/>
      <c r="DF13" s="19"/>
    </row>
    <row r="14" spans="1:256" s="36" customFormat="1" ht="19.5" customHeight="1" x14ac:dyDescent="0.2">
      <c r="C14" s="37"/>
      <c r="D14" s="38"/>
      <c r="E14" s="41"/>
      <c r="F14" s="116" t="s">
        <v>22</v>
      </c>
      <c r="G14" s="118" t="s">
        <v>23</v>
      </c>
      <c r="H14" s="119"/>
      <c r="I14" s="119" t="s">
        <v>24</v>
      </c>
      <c r="J14" s="128" t="s">
        <v>25</v>
      </c>
      <c r="K14" s="40"/>
      <c r="L14" s="37"/>
      <c r="M14" s="38"/>
      <c r="N14" s="39"/>
      <c r="O14" s="116" t="s">
        <v>22</v>
      </c>
      <c r="P14" s="118" t="s">
        <v>23</v>
      </c>
      <c r="Q14" s="119"/>
      <c r="R14" s="119" t="s">
        <v>24</v>
      </c>
      <c r="S14" s="128" t="s">
        <v>25</v>
      </c>
      <c r="T14" s="40"/>
      <c r="U14" s="37"/>
      <c r="V14" s="38"/>
      <c r="W14" s="39"/>
      <c r="X14" s="116" t="s">
        <v>22</v>
      </c>
      <c r="Y14" s="118" t="s">
        <v>23</v>
      </c>
      <c r="Z14" s="119"/>
      <c r="AA14" s="119" t="s">
        <v>24</v>
      </c>
      <c r="AB14" s="128" t="s">
        <v>25</v>
      </c>
      <c r="AC14" s="40"/>
      <c r="AD14" s="37"/>
      <c r="AE14" s="38"/>
      <c r="AF14" s="39"/>
      <c r="AG14" s="116" t="s">
        <v>22</v>
      </c>
      <c r="AH14" s="118" t="s">
        <v>23</v>
      </c>
      <c r="AI14" s="119"/>
      <c r="AJ14" s="119" t="s">
        <v>24</v>
      </c>
      <c r="AK14" s="128" t="s">
        <v>25</v>
      </c>
      <c r="AL14" s="40"/>
      <c r="AM14" s="37"/>
      <c r="AN14" s="38"/>
      <c r="AO14" s="39"/>
      <c r="AP14" s="116" t="s">
        <v>22</v>
      </c>
      <c r="AQ14" s="118" t="s">
        <v>23</v>
      </c>
      <c r="AR14" s="119"/>
      <c r="AS14" s="119" t="s">
        <v>24</v>
      </c>
      <c r="AT14" s="128" t="s">
        <v>25</v>
      </c>
      <c r="AU14" s="40"/>
      <c r="AV14" s="37"/>
      <c r="AW14" s="38"/>
      <c r="AX14" s="39"/>
      <c r="AY14" s="116" t="s">
        <v>22</v>
      </c>
      <c r="AZ14" s="118" t="s">
        <v>23</v>
      </c>
      <c r="BA14" s="119"/>
      <c r="BB14" s="119" t="s">
        <v>24</v>
      </c>
      <c r="BC14" s="128" t="s">
        <v>25</v>
      </c>
      <c r="BD14" s="40"/>
      <c r="BE14" s="37"/>
      <c r="BF14" s="38"/>
      <c r="BG14" s="39"/>
      <c r="BH14" s="116" t="s">
        <v>22</v>
      </c>
      <c r="BI14" s="118" t="s">
        <v>23</v>
      </c>
      <c r="BJ14" s="119"/>
      <c r="BK14" s="119" t="s">
        <v>24</v>
      </c>
      <c r="BL14" s="128" t="s">
        <v>25</v>
      </c>
      <c r="BM14" s="40"/>
      <c r="BN14" s="37"/>
      <c r="BO14" s="38"/>
      <c r="BP14" s="39"/>
      <c r="BQ14" s="116" t="s">
        <v>22</v>
      </c>
      <c r="BR14" s="118" t="s">
        <v>23</v>
      </c>
      <c r="BS14" s="119"/>
      <c r="BT14" s="119" t="s">
        <v>24</v>
      </c>
      <c r="BU14" s="128" t="s">
        <v>25</v>
      </c>
      <c r="BV14" s="40"/>
      <c r="BW14" s="37"/>
      <c r="BX14" s="38"/>
      <c r="BY14" s="39"/>
      <c r="BZ14" s="116" t="s">
        <v>22</v>
      </c>
      <c r="CA14" s="118" t="s">
        <v>23</v>
      </c>
      <c r="CB14" s="119"/>
      <c r="CC14" s="119" t="s">
        <v>24</v>
      </c>
      <c r="CD14" s="128" t="s">
        <v>25</v>
      </c>
      <c r="CE14" s="40"/>
      <c r="CF14" s="37"/>
      <c r="CG14" s="38"/>
      <c r="CH14" s="39"/>
      <c r="CI14" s="116" t="s">
        <v>22</v>
      </c>
      <c r="CJ14" s="118" t="s">
        <v>23</v>
      </c>
      <c r="CK14" s="119"/>
      <c r="CL14" s="119" t="s">
        <v>24</v>
      </c>
      <c r="CM14" s="128" t="s">
        <v>25</v>
      </c>
      <c r="CN14" s="40"/>
      <c r="CO14" s="37"/>
      <c r="CP14" s="38"/>
      <c r="CQ14" s="39"/>
      <c r="CR14" s="116" t="s">
        <v>22</v>
      </c>
      <c r="CS14" s="118" t="s">
        <v>23</v>
      </c>
      <c r="CT14" s="119"/>
      <c r="CU14" s="119" t="s">
        <v>24</v>
      </c>
      <c r="CV14" s="128" t="s">
        <v>25</v>
      </c>
      <c r="CW14" s="40"/>
      <c r="CX14" s="41"/>
      <c r="CY14" s="38"/>
      <c r="CZ14" s="39"/>
      <c r="DA14" s="116" t="s">
        <v>22</v>
      </c>
      <c r="DB14" s="118" t="s">
        <v>23</v>
      </c>
      <c r="DC14" s="119"/>
      <c r="DD14" s="119" t="s">
        <v>24</v>
      </c>
      <c r="DE14" s="128" t="s">
        <v>25</v>
      </c>
      <c r="DF14" s="40"/>
    </row>
    <row r="15" spans="1:256" s="36" customFormat="1" ht="19.5" customHeight="1" thickBot="1" x14ac:dyDescent="0.25">
      <c r="A15" s="146">
        <v>2</v>
      </c>
      <c r="B15" s="146"/>
      <c r="C15" s="37"/>
      <c r="D15" s="42"/>
      <c r="E15" s="84"/>
      <c r="F15" s="147"/>
      <c r="G15" s="120"/>
      <c r="H15" s="121"/>
      <c r="I15" s="121" t="s">
        <v>24</v>
      </c>
      <c r="J15" s="129" t="s">
        <v>25</v>
      </c>
      <c r="K15" s="40"/>
      <c r="L15" s="37"/>
      <c r="M15" s="42"/>
      <c r="N15" s="43"/>
      <c r="O15" s="117"/>
      <c r="P15" s="120"/>
      <c r="Q15" s="121"/>
      <c r="R15" s="121" t="s">
        <v>24</v>
      </c>
      <c r="S15" s="129" t="s">
        <v>25</v>
      </c>
      <c r="T15" s="40"/>
      <c r="U15" s="37"/>
      <c r="V15" s="42"/>
      <c r="W15" s="43"/>
      <c r="X15" s="117"/>
      <c r="Y15" s="120"/>
      <c r="Z15" s="121"/>
      <c r="AA15" s="121" t="s">
        <v>24</v>
      </c>
      <c r="AB15" s="129" t="s">
        <v>25</v>
      </c>
      <c r="AC15" s="40"/>
      <c r="AD15" s="37"/>
      <c r="AE15" s="42"/>
      <c r="AF15" s="43"/>
      <c r="AG15" s="117"/>
      <c r="AH15" s="120"/>
      <c r="AI15" s="121"/>
      <c r="AJ15" s="121" t="s">
        <v>24</v>
      </c>
      <c r="AK15" s="129" t="s">
        <v>25</v>
      </c>
      <c r="AL15" s="40"/>
      <c r="AM15" s="37"/>
      <c r="AN15" s="42"/>
      <c r="AO15" s="43"/>
      <c r="AP15" s="117"/>
      <c r="AQ15" s="120"/>
      <c r="AR15" s="121"/>
      <c r="AS15" s="121" t="s">
        <v>24</v>
      </c>
      <c r="AT15" s="129" t="s">
        <v>25</v>
      </c>
      <c r="AU15" s="40"/>
      <c r="AV15" s="37"/>
      <c r="AW15" s="42"/>
      <c r="AX15" s="43"/>
      <c r="AY15" s="117"/>
      <c r="AZ15" s="120"/>
      <c r="BA15" s="121"/>
      <c r="BB15" s="121" t="s">
        <v>24</v>
      </c>
      <c r="BC15" s="129" t="s">
        <v>25</v>
      </c>
      <c r="BD15" s="40"/>
      <c r="BE15" s="37"/>
      <c r="BF15" s="42"/>
      <c r="BG15" s="43"/>
      <c r="BH15" s="117"/>
      <c r="BI15" s="120"/>
      <c r="BJ15" s="121"/>
      <c r="BK15" s="121" t="s">
        <v>24</v>
      </c>
      <c r="BL15" s="129" t="s">
        <v>25</v>
      </c>
      <c r="BM15" s="40"/>
      <c r="BN15" s="37"/>
      <c r="BO15" s="42"/>
      <c r="BP15" s="43"/>
      <c r="BQ15" s="117"/>
      <c r="BR15" s="120"/>
      <c r="BS15" s="121"/>
      <c r="BT15" s="121" t="s">
        <v>24</v>
      </c>
      <c r="BU15" s="129" t="s">
        <v>25</v>
      </c>
      <c r="BV15" s="40"/>
      <c r="BW15" s="37"/>
      <c r="BX15" s="42"/>
      <c r="BY15" s="43"/>
      <c r="BZ15" s="117"/>
      <c r="CA15" s="120"/>
      <c r="CB15" s="121"/>
      <c r="CC15" s="121" t="s">
        <v>24</v>
      </c>
      <c r="CD15" s="129" t="s">
        <v>25</v>
      </c>
      <c r="CE15" s="40"/>
      <c r="CF15" s="37"/>
      <c r="CG15" s="42"/>
      <c r="CH15" s="43"/>
      <c r="CI15" s="117"/>
      <c r="CJ15" s="120"/>
      <c r="CK15" s="121"/>
      <c r="CL15" s="121" t="s">
        <v>24</v>
      </c>
      <c r="CM15" s="129" t="s">
        <v>25</v>
      </c>
      <c r="CN15" s="40"/>
      <c r="CO15" s="37"/>
      <c r="CP15" s="42"/>
      <c r="CQ15" s="43"/>
      <c r="CR15" s="117"/>
      <c r="CS15" s="120"/>
      <c r="CT15" s="121"/>
      <c r="CU15" s="121" t="s">
        <v>24</v>
      </c>
      <c r="CV15" s="129" t="s">
        <v>25</v>
      </c>
      <c r="CW15" s="40"/>
      <c r="CX15" s="41"/>
      <c r="CY15" s="42"/>
      <c r="CZ15" s="43"/>
      <c r="DA15" s="117"/>
      <c r="DB15" s="120"/>
      <c r="DC15" s="121"/>
      <c r="DD15" s="121" t="s">
        <v>24</v>
      </c>
      <c r="DE15" s="129" t="s">
        <v>25</v>
      </c>
      <c r="DF15" s="40"/>
    </row>
    <row r="16" spans="1:256" ht="17.25" customHeight="1" x14ac:dyDescent="0.2">
      <c r="A16" s="81">
        <v>42005</v>
      </c>
      <c r="B16" s="74" t="s">
        <v>29</v>
      </c>
      <c r="C16" s="10"/>
      <c r="D16" s="45">
        <f>E16</f>
        <v>42005</v>
      </c>
      <c r="E16" s="89">
        <f>DATE(annee_ref,1,1)</f>
        <v>42005</v>
      </c>
      <c r="F16" s="103" t="str">
        <f>IF(E16="","",INDEX(cycle,MOD(E16-INDEX(J_equip,1)+INDEX(J_equip,$A$15+1)-1,8)+1))</f>
        <v xml:space="preserve">  Repos1</v>
      </c>
      <c r="G16" s="132"/>
      <c r="H16" s="133"/>
      <c r="I16" s="90"/>
      <c r="J16" s="76"/>
      <c r="K16" s="48"/>
      <c r="L16" s="10"/>
      <c r="M16" s="45">
        <f>N16</f>
        <v>42036</v>
      </c>
      <c r="N16" s="46">
        <f>DATE(annee_ref,2,1)</f>
        <v>42036</v>
      </c>
      <c r="O16" s="101"/>
      <c r="P16" s="126"/>
      <c r="Q16" s="127"/>
      <c r="R16" s="97"/>
      <c r="S16" s="47"/>
      <c r="T16" s="48"/>
      <c r="U16" s="10"/>
      <c r="V16" s="45">
        <f>W16</f>
        <v>42064</v>
      </c>
      <c r="W16" s="46">
        <f>DATE(annee_ref,3,1)</f>
        <v>42064</v>
      </c>
      <c r="X16" s="101"/>
      <c r="Y16" s="132"/>
      <c r="Z16" s="133"/>
      <c r="AA16" s="90"/>
      <c r="AB16" s="76"/>
      <c r="AC16" s="48"/>
      <c r="AD16" s="10"/>
      <c r="AE16" s="45">
        <f>AF16</f>
        <v>42095</v>
      </c>
      <c r="AF16" s="46">
        <f>DATE(annee_ref,4,1)</f>
        <v>42095</v>
      </c>
      <c r="AG16" s="101"/>
      <c r="AH16" s="132"/>
      <c r="AI16" s="133"/>
      <c r="AJ16" s="90"/>
      <c r="AK16" s="76"/>
      <c r="AL16" s="48"/>
      <c r="AM16" s="10"/>
      <c r="AN16" s="45">
        <f>AO16</f>
        <v>42125</v>
      </c>
      <c r="AO16" s="46">
        <f>DATE(annee_ref,5,1)</f>
        <v>42125</v>
      </c>
      <c r="AP16" s="101"/>
      <c r="AQ16" s="132"/>
      <c r="AR16" s="133"/>
      <c r="AS16" s="90"/>
      <c r="AT16" s="76"/>
      <c r="AU16" s="48"/>
      <c r="AV16" s="10"/>
      <c r="AW16" s="45">
        <f>AX16</f>
        <v>42156</v>
      </c>
      <c r="AX16" s="46">
        <f>DATE(annee_ref,6,1)</f>
        <v>42156</v>
      </c>
      <c r="AY16" s="101"/>
      <c r="AZ16" s="132"/>
      <c r="BA16" s="133"/>
      <c r="BB16" s="90"/>
      <c r="BC16" s="76"/>
      <c r="BD16" s="48"/>
      <c r="BE16" s="10"/>
      <c r="BF16" s="45">
        <f>BG16</f>
        <v>42186</v>
      </c>
      <c r="BG16" s="46">
        <f>DATE(annee_ref,7,1)</f>
        <v>42186</v>
      </c>
      <c r="BH16" s="101"/>
      <c r="BI16" s="132"/>
      <c r="BJ16" s="133"/>
      <c r="BK16" s="90"/>
      <c r="BL16" s="76"/>
      <c r="BM16" s="19"/>
      <c r="BN16" s="10"/>
      <c r="BO16" s="45">
        <f>BP16</f>
        <v>42217</v>
      </c>
      <c r="BP16" s="46">
        <f>DATE(annee_ref,8,1)</f>
        <v>42217</v>
      </c>
      <c r="BQ16" s="101"/>
      <c r="BR16" s="132"/>
      <c r="BS16" s="133"/>
      <c r="BT16" s="90"/>
      <c r="BU16" s="76"/>
      <c r="BV16" s="19"/>
      <c r="BW16" s="10"/>
      <c r="BX16" s="45">
        <f>BY16</f>
        <v>42248</v>
      </c>
      <c r="BY16" s="46">
        <f>DATE(annee_ref,9,1)</f>
        <v>42248</v>
      </c>
      <c r="BZ16" s="101"/>
      <c r="CA16" s="132"/>
      <c r="CB16" s="133"/>
      <c r="CC16" s="90"/>
      <c r="CD16" s="76"/>
      <c r="CE16" s="19"/>
      <c r="CF16" s="10"/>
      <c r="CG16" s="45">
        <f>CH16</f>
        <v>42278</v>
      </c>
      <c r="CH16" s="46">
        <f>DATE(annee_ref,10,1)</f>
        <v>42278</v>
      </c>
      <c r="CI16" s="101"/>
      <c r="CJ16" s="132"/>
      <c r="CK16" s="133"/>
      <c r="CL16" s="90"/>
      <c r="CM16" s="76"/>
      <c r="CN16" s="19"/>
      <c r="CO16" s="10"/>
      <c r="CP16" s="45">
        <f>CQ16</f>
        <v>42309</v>
      </c>
      <c r="CQ16" s="46">
        <f>DATE(annee_ref,11,1)</f>
        <v>42309</v>
      </c>
      <c r="CR16" s="101"/>
      <c r="CS16" s="132"/>
      <c r="CT16" s="133"/>
      <c r="CU16" s="90"/>
      <c r="CV16" s="76"/>
      <c r="CW16" s="19"/>
      <c r="CX16" s="10"/>
      <c r="CY16" s="45">
        <f>CZ16</f>
        <v>42339</v>
      </c>
      <c r="CZ16" s="46">
        <f>DATE(annee_ref,12,1)</f>
        <v>42339</v>
      </c>
      <c r="DA16" s="101"/>
      <c r="DB16" s="132"/>
      <c r="DC16" s="133"/>
      <c r="DD16" s="90"/>
      <c r="DE16" s="76"/>
      <c r="DF16" s="1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50"/>
      <c r="DW16" s="50"/>
      <c r="DX16" s="50"/>
      <c r="DY16" s="50"/>
      <c r="DZ16" s="50"/>
      <c r="EA16" s="50"/>
      <c r="EB16" s="50"/>
      <c r="EC16" s="50"/>
      <c r="ED16" s="50"/>
      <c r="EE16" s="50"/>
      <c r="EF16" s="50"/>
      <c r="EG16" s="50"/>
      <c r="EH16" s="50"/>
      <c r="EI16" s="50"/>
      <c r="EJ16" s="50"/>
      <c r="EK16" s="50"/>
      <c r="EL16" s="50"/>
      <c r="EM16" s="50"/>
      <c r="EN16" s="50"/>
      <c r="EO16" s="50"/>
      <c r="EP16" s="50"/>
      <c r="EQ16" s="50"/>
      <c r="ER16" s="50"/>
      <c r="ES16" s="50"/>
      <c r="ET16" s="50"/>
      <c r="EU16" s="50"/>
      <c r="EV16" s="50"/>
      <c r="EW16" s="50"/>
      <c r="EX16" s="50"/>
      <c r="EY16" s="50"/>
      <c r="EZ16" s="50"/>
      <c r="FA16" s="50"/>
      <c r="FB16" s="50"/>
      <c r="FC16" s="50"/>
      <c r="FD16" s="50"/>
      <c r="FE16" s="50"/>
      <c r="FF16" s="50"/>
      <c r="FG16" s="50"/>
      <c r="FH16" s="50"/>
      <c r="FI16" s="50"/>
      <c r="FJ16" s="50"/>
      <c r="FK16" s="50"/>
      <c r="FL16" s="50"/>
      <c r="FM16" s="50"/>
      <c r="FN16" s="50"/>
      <c r="FO16" s="50"/>
      <c r="FP16" s="50"/>
      <c r="FQ16" s="50"/>
      <c r="FR16" s="50"/>
      <c r="FS16" s="50"/>
      <c r="FT16" s="50"/>
      <c r="FU16" s="50"/>
      <c r="FV16" s="50"/>
      <c r="FW16" s="50"/>
      <c r="FX16" s="50"/>
      <c r="FY16" s="50"/>
      <c r="FZ16" s="50"/>
      <c r="GA16" s="50"/>
      <c r="GB16" s="50"/>
      <c r="GJ16" s="50"/>
      <c r="GK16" s="50"/>
      <c r="GL16" s="50"/>
      <c r="GM16" s="50"/>
      <c r="GN16" s="50"/>
      <c r="GO16" s="50"/>
      <c r="GP16" s="50"/>
      <c r="GQ16" s="50"/>
      <c r="GR16" s="50"/>
      <c r="GS16" s="50"/>
      <c r="GT16" s="50"/>
      <c r="GU16" s="50"/>
      <c r="GV16" s="50"/>
      <c r="GW16" s="50"/>
      <c r="GX16" s="50"/>
      <c r="GY16" s="50"/>
      <c r="GZ16" s="50"/>
      <c r="HA16" s="50"/>
      <c r="HB16" s="50"/>
      <c r="HC16" s="50"/>
      <c r="HD16" s="50"/>
      <c r="HE16" s="50"/>
      <c r="HF16" s="50"/>
      <c r="HG16" s="50"/>
      <c r="HH16" s="50"/>
      <c r="HI16" s="50"/>
      <c r="HJ16" s="50"/>
      <c r="HK16" s="50"/>
      <c r="HL16" s="50"/>
      <c r="HM16" s="50"/>
      <c r="HN16" s="50"/>
      <c r="HO16" s="50"/>
      <c r="HP16" s="50"/>
      <c r="HQ16" s="50"/>
      <c r="HR16" s="50"/>
      <c r="HS16" s="50"/>
      <c r="HT16" s="50"/>
      <c r="HU16" s="50"/>
      <c r="HV16" s="50"/>
      <c r="HW16" s="50"/>
      <c r="HX16" s="50"/>
      <c r="HY16" s="50"/>
      <c r="HZ16" s="50"/>
      <c r="IA16" s="50"/>
      <c r="IB16" s="50"/>
      <c r="IC16" s="50"/>
      <c r="ID16" s="50"/>
      <c r="IE16" s="50"/>
      <c r="IF16" s="50"/>
      <c r="IG16" s="50"/>
      <c r="IH16" s="50"/>
      <c r="II16" s="50"/>
      <c r="IJ16" s="50"/>
      <c r="IK16" s="50"/>
      <c r="IL16" s="50"/>
      <c r="IM16" s="50"/>
      <c r="IN16" s="50"/>
      <c r="IO16" s="50"/>
      <c r="IP16" s="50"/>
      <c r="IQ16" s="50"/>
      <c r="IR16" s="50"/>
      <c r="IS16" s="50"/>
      <c r="IT16" s="50"/>
      <c r="IU16" s="50"/>
      <c r="IV16" s="50"/>
    </row>
    <row r="17" spans="1:256" ht="17.25" customHeight="1" x14ac:dyDescent="0.2">
      <c r="A17" s="81">
        <v>42006</v>
      </c>
      <c r="B17" s="74" t="s">
        <v>37</v>
      </c>
      <c r="C17" s="51"/>
      <c r="D17" s="45">
        <f t="shared" ref="D17:D46" si="0">E17</f>
        <v>42006</v>
      </c>
      <c r="E17" s="89">
        <f>E16+1</f>
        <v>42006</v>
      </c>
      <c r="F17" s="103" t="str">
        <f>IF(E17="","",INDEX(cycle,MOD(E17-INDEX(J_equip,1)+INDEX(J_equip,$A$15+1)-1,8)+1))</f>
        <v xml:space="preserve">  Repos1 </v>
      </c>
      <c r="G17" s="130"/>
      <c r="H17" s="131"/>
      <c r="I17" s="91"/>
      <c r="J17" s="58"/>
      <c r="K17" s="53"/>
      <c r="L17" s="10"/>
      <c r="M17" s="45">
        <f t="shared" ref="M17:M44" si="1">N17</f>
        <v>42037</v>
      </c>
      <c r="N17" s="46">
        <f>N16+1</f>
        <v>42037</v>
      </c>
      <c r="O17" s="103"/>
      <c r="P17" s="122"/>
      <c r="Q17" s="123"/>
      <c r="R17" s="91"/>
      <c r="S17" s="52"/>
      <c r="T17" s="53"/>
      <c r="U17" s="10"/>
      <c r="V17" s="45">
        <f t="shared" ref="V17:V46" si="2">W17</f>
        <v>42065</v>
      </c>
      <c r="W17" s="46">
        <f>W16+1</f>
        <v>42065</v>
      </c>
      <c r="X17" s="103"/>
      <c r="Y17" s="130"/>
      <c r="Z17" s="131"/>
      <c r="AA17" s="91"/>
      <c r="AB17" s="58"/>
      <c r="AC17" s="53"/>
      <c r="AD17" s="10"/>
      <c r="AE17" s="45">
        <f t="shared" ref="AE17:AE45" si="3">AF17</f>
        <v>42096</v>
      </c>
      <c r="AF17" s="46">
        <f>AF16+1</f>
        <v>42096</v>
      </c>
      <c r="AG17" s="103"/>
      <c r="AH17" s="130"/>
      <c r="AI17" s="131"/>
      <c r="AJ17" s="91"/>
      <c r="AK17" s="58"/>
      <c r="AL17" s="53"/>
      <c r="AM17" s="10"/>
      <c r="AN17" s="45">
        <f t="shared" ref="AN17:AN46" si="4">AO17</f>
        <v>42126</v>
      </c>
      <c r="AO17" s="46">
        <f>AO16+1</f>
        <v>42126</v>
      </c>
      <c r="AP17" s="103"/>
      <c r="AQ17" s="130"/>
      <c r="AR17" s="131"/>
      <c r="AS17" s="91"/>
      <c r="AT17" s="58"/>
      <c r="AU17" s="53"/>
      <c r="AV17" s="10"/>
      <c r="AW17" s="45">
        <f t="shared" ref="AW17:AW45" si="5">AX17</f>
        <v>42157</v>
      </c>
      <c r="AX17" s="46">
        <f>AX16+1</f>
        <v>42157</v>
      </c>
      <c r="AY17" s="103"/>
      <c r="AZ17" s="130"/>
      <c r="BA17" s="131"/>
      <c r="BB17" s="91"/>
      <c r="BC17" s="58"/>
      <c r="BD17" s="53"/>
      <c r="BE17" s="10"/>
      <c r="BF17" s="45">
        <f t="shared" ref="BF17:BF46" si="6">BG17</f>
        <v>42187</v>
      </c>
      <c r="BG17" s="46">
        <f>BG16+1</f>
        <v>42187</v>
      </c>
      <c r="BH17" s="103"/>
      <c r="BI17" s="130"/>
      <c r="BJ17" s="131"/>
      <c r="BK17" s="91"/>
      <c r="BL17" s="58"/>
      <c r="BM17" s="19"/>
      <c r="BN17" s="10"/>
      <c r="BO17" s="45">
        <f t="shared" ref="BO17:BO46" si="7">BP17</f>
        <v>42218</v>
      </c>
      <c r="BP17" s="46">
        <f>BP16+1</f>
        <v>42218</v>
      </c>
      <c r="BQ17" s="103"/>
      <c r="BR17" s="130"/>
      <c r="BS17" s="131"/>
      <c r="BT17" s="91"/>
      <c r="BU17" s="58"/>
      <c r="BV17" s="19"/>
      <c r="BW17" s="10"/>
      <c r="BX17" s="45">
        <f t="shared" ref="BX17:BX45" si="8">BY17</f>
        <v>42249</v>
      </c>
      <c r="BY17" s="46">
        <f>BY16+1</f>
        <v>42249</v>
      </c>
      <c r="BZ17" s="103"/>
      <c r="CA17" s="130"/>
      <c r="CB17" s="131"/>
      <c r="CC17" s="91"/>
      <c r="CD17" s="58"/>
      <c r="CE17" s="19"/>
      <c r="CF17" s="10"/>
      <c r="CG17" s="45">
        <f t="shared" ref="CG17:CG46" si="9">CH17</f>
        <v>42279</v>
      </c>
      <c r="CH17" s="46">
        <f>CH16+1</f>
        <v>42279</v>
      </c>
      <c r="CI17" s="103"/>
      <c r="CJ17" s="130"/>
      <c r="CK17" s="131"/>
      <c r="CL17" s="91"/>
      <c r="CM17" s="58"/>
      <c r="CN17" s="19"/>
      <c r="CO17" s="10"/>
      <c r="CP17" s="45">
        <f t="shared" ref="CP17:CP45" si="10">CQ17</f>
        <v>42310</v>
      </c>
      <c r="CQ17" s="46">
        <f>CQ16+1</f>
        <v>42310</v>
      </c>
      <c r="CR17" s="103"/>
      <c r="CS17" s="130"/>
      <c r="CT17" s="131"/>
      <c r="CU17" s="91"/>
      <c r="CV17" s="58"/>
      <c r="CW17" s="19"/>
      <c r="CX17" s="10"/>
      <c r="CY17" s="45">
        <f t="shared" ref="CY17:CY46" si="11">CZ17</f>
        <v>42340</v>
      </c>
      <c r="CZ17" s="46">
        <f>CZ16+1</f>
        <v>42340</v>
      </c>
      <c r="DA17" s="103"/>
      <c r="DB17" s="130"/>
      <c r="DC17" s="131"/>
      <c r="DD17" s="91"/>
      <c r="DE17" s="58"/>
      <c r="DF17" s="1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50"/>
      <c r="DW17" s="50"/>
      <c r="DX17" s="50"/>
      <c r="DY17" s="50"/>
      <c r="DZ17" s="50"/>
      <c r="EA17" s="50"/>
      <c r="EB17" s="50"/>
      <c r="EC17" s="50"/>
      <c r="ED17" s="50"/>
      <c r="EE17" s="50"/>
      <c r="EF17" s="50"/>
      <c r="EG17" s="50"/>
      <c r="EH17" s="50"/>
      <c r="EI17" s="50"/>
      <c r="EJ17" s="50"/>
      <c r="EK17" s="50"/>
      <c r="EL17" s="50"/>
      <c r="EM17" s="50"/>
      <c r="EN17" s="50"/>
      <c r="EO17" s="50"/>
      <c r="EP17" s="50"/>
      <c r="EQ17" s="50"/>
      <c r="ER17" s="50"/>
      <c r="ES17" s="50"/>
      <c r="ET17" s="50"/>
      <c r="EU17" s="50"/>
      <c r="EV17" s="50"/>
      <c r="EW17" s="50"/>
      <c r="EX17" s="50"/>
      <c r="EY17" s="50"/>
      <c r="EZ17" s="50"/>
      <c r="FA17" s="50"/>
      <c r="FB17" s="50"/>
      <c r="FC17" s="50"/>
      <c r="FD17" s="50"/>
      <c r="FE17" s="50"/>
      <c r="FF17" s="50"/>
      <c r="FG17" s="50"/>
      <c r="FH17" s="50"/>
      <c r="FI17" s="50"/>
      <c r="FJ17" s="50"/>
      <c r="FK17" s="50"/>
      <c r="FL17" s="50"/>
      <c r="FM17" s="50"/>
      <c r="FN17" s="50"/>
      <c r="FO17" s="50"/>
      <c r="FP17" s="50"/>
      <c r="FQ17" s="50"/>
      <c r="FR17" s="50"/>
      <c r="FS17" s="50"/>
      <c r="FT17" s="50"/>
      <c r="FU17" s="50"/>
      <c r="FV17" s="50"/>
      <c r="FW17" s="50"/>
      <c r="FX17" s="50"/>
      <c r="FY17" s="50"/>
      <c r="FZ17" s="50"/>
      <c r="GA17" s="50"/>
      <c r="GB17" s="50"/>
      <c r="GJ17" s="50"/>
      <c r="GK17" s="50"/>
      <c r="GL17" s="50"/>
      <c r="GM17" s="50"/>
      <c r="GN17" s="50"/>
      <c r="GO17" s="50"/>
      <c r="GP17" s="50"/>
      <c r="GQ17" s="50"/>
      <c r="GR17" s="50"/>
      <c r="GS17" s="50"/>
      <c r="GT17" s="50"/>
      <c r="GU17" s="50"/>
      <c r="GV17" s="50"/>
      <c r="GW17" s="50"/>
      <c r="GX17" s="50"/>
      <c r="GY17" s="50"/>
      <c r="GZ17" s="50"/>
      <c r="HA17" s="50"/>
      <c r="HB17" s="50"/>
      <c r="HC17" s="50"/>
      <c r="HD17" s="50"/>
      <c r="HE17" s="50"/>
      <c r="HF17" s="50"/>
      <c r="HG17" s="50"/>
      <c r="HH17" s="50"/>
      <c r="HI17" s="50"/>
      <c r="HJ17" s="50"/>
      <c r="HK17" s="50"/>
      <c r="HL17" s="50"/>
      <c r="HM17" s="50"/>
      <c r="HN17" s="50"/>
      <c r="HO17" s="50"/>
      <c r="HP17" s="50"/>
      <c r="HQ17" s="50"/>
      <c r="HR17" s="50"/>
      <c r="HS17" s="50"/>
      <c r="HT17" s="50"/>
      <c r="HU17" s="50"/>
      <c r="HV17" s="50"/>
      <c r="HW17" s="50"/>
      <c r="HX17" s="50"/>
      <c r="HY17" s="50"/>
      <c r="HZ17" s="50"/>
      <c r="IA17" s="50"/>
      <c r="IB17" s="50"/>
      <c r="IC17" s="50"/>
      <c r="ID17" s="50"/>
      <c r="IE17" s="50"/>
      <c r="IF17" s="50"/>
      <c r="IG17" s="50"/>
      <c r="IH17" s="50"/>
      <c r="II17" s="50"/>
      <c r="IJ17" s="50"/>
      <c r="IK17" s="50"/>
      <c r="IL17" s="50"/>
      <c r="IM17" s="50"/>
      <c r="IN17" s="50"/>
      <c r="IO17" s="50"/>
      <c r="IP17" s="50"/>
      <c r="IQ17" s="50"/>
      <c r="IR17" s="50"/>
      <c r="IS17" s="50"/>
      <c r="IT17" s="50"/>
      <c r="IU17" s="50"/>
      <c r="IV17" s="50"/>
    </row>
    <row r="18" spans="1:256" ht="17.25" customHeight="1" thickBot="1" x14ac:dyDescent="0.25">
      <c r="A18" s="81">
        <v>42007</v>
      </c>
      <c r="B18" s="74" t="s">
        <v>35</v>
      </c>
      <c r="C18" s="51"/>
      <c r="D18" s="45">
        <f t="shared" si="0"/>
        <v>42007</v>
      </c>
      <c r="E18" s="89">
        <f t="shared" ref="E18:E41" si="12">E17+1</f>
        <v>42007</v>
      </c>
      <c r="F18" s="103" t="str">
        <f>IF(E18="","",INDEX(cycle,MOD(E18-INDEX(J_equip,1)+INDEX(J_equip,$A$15+1)-1,8)+1))</f>
        <v xml:space="preserve">  Repos2 </v>
      </c>
      <c r="G18" s="130"/>
      <c r="H18" s="131"/>
      <c r="I18" s="91"/>
      <c r="J18" s="52"/>
      <c r="K18" s="55"/>
      <c r="L18" s="10"/>
      <c r="M18" s="45">
        <f t="shared" si="1"/>
        <v>42038</v>
      </c>
      <c r="N18" s="46">
        <f t="shared" ref="N18:N41" si="13">N17+1</f>
        <v>42038</v>
      </c>
      <c r="O18" s="104"/>
      <c r="P18" s="122"/>
      <c r="Q18" s="123"/>
      <c r="R18" s="98"/>
      <c r="S18" s="54"/>
      <c r="T18" s="55"/>
      <c r="U18" s="10"/>
      <c r="V18" s="45">
        <f t="shared" si="2"/>
        <v>42066</v>
      </c>
      <c r="W18" s="46">
        <f t="shared" ref="W18:W41" si="14">W17+1</f>
        <v>42066</v>
      </c>
      <c r="X18" s="104"/>
      <c r="Y18" s="130"/>
      <c r="Z18" s="131"/>
      <c r="AA18" s="91"/>
      <c r="AB18" s="52"/>
      <c r="AC18" s="55"/>
      <c r="AD18" s="10"/>
      <c r="AE18" s="45">
        <f t="shared" si="3"/>
        <v>42097</v>
      </c>
      <c r="AF18" s="46">
        <f t="shared" ref="AF18:AF41" si="15">AF17+1</f>
        <v>42097</v>
      </c>
      <c r="AG18" s="104"/>
      <c r="AH18" s="130"/>
      <c r="AI18" s="131"/>
      <c r="AJ18" s="91"/>
      <c r="AK18" s="52"/>
      <c r="AL18" s="55"/>
      <c r="AM18" s="10"/>
      <c r="AN18" s="45">
        <f t="shared" si="4"/>
        <v>42127</v>
      </c>
      <c r="AO18" s="46">
        <f t="shared" ref="AO18:AO41" si="16">AO17+1</f>
        <v>42127</v>
      </c>
      <c r="AP18" s="104"/>
      <c r="AQ18" s="130"/>
      <c r="AR18" s="131"/>
      <c r="AS18" s="91"/>
      <c r="AT18" s="52"/>
      <c r="AU18" s="55"/>
      <c r="AV18" s="10"/>
      <c r="AW18" s="45">
        <f t="shared" si="5"/>
        <v>42158</v>
      </c>
      <c r="AX18" s="46">
        <f t="shared" ref="AX18:AX41" si="17">AX17+1</f>
        <v>42158</v>
      </c>
      <c r="AY18" s="104"/>
      <c r="AZ18" s="130"/>
      <c r="BA18" s="131"/>
      <c r="BB18" s="91"/>
      <c r="BC18" s="52"/>
      <c r="BD18" s="55"/>
      <c r="BE18" s="10"/>
      <c r="BF18" s="45">
        <f t="shared" si="6"/>
        <v>42188</v>
      </c>
      <c r="BG18" s="46">
        <f t="shared" ref="BG18:BG41" si="18">BG17+1</f>
        <v>42188</v>
      </c>
      <c r="BH18" s="104"/>
      <c r="BI18" s="130"/>
      <c r="BJ18" s="131"/>
      <c r="BK18" s="91"/>
      <c r="BL18" s="52"/>
      <c r="BM18" s="19"/>
      <c r="BN18" s="10"/>
      <c r="BO18" s="45">
        <f t="shared" si="7"/>
        <v>42219</v>
      </c>
      <c r="BP18" s="46">
        <f t="shared" ref="BP18:BP41" si="19">BP17+1</f>
        <v>42219</v>
      </c>
      <c r="BQ18" s="104"/>
      <c r="BR18" s="130"/>
      <c r="BS18" s="131"/>
      <c r="BT18" s="91"/>
      <c r="BU18" s="52"/>
      <c r="BV18" s="19"/>
      <c r="BW18" s="10"/>
      <c r="BX18" s="45">
        <f t="shared" si="8"/>
        <v>42250</v>
      </c>
      <c r="BY18" s="46">
        <f t="shared" ref="BY18:BY41" si="20">BY17+1</f>
        <v>42250</v>
      </c>
      <c r="BZ18" s="104"/>
      <c r="CA18" s="130"/>
      <c r="CB18" s="131"/>
      <c r="CC18" s="91"/>
      <c r="CD18" s="52"/>
      <c r="CE18" s="19"/>
      <c r="CF18" s="10"/>
      <c r="CG18" s="45">
        <f t="shared" si="9"/>
        <v>42280</v>
      </c>
      <c r="CH18" s="46">
        <f t="shared" ref="CH18:CH41" si="21">CH17+1</f>
        <v>42280</v>
      </c>
      <c r="CI18" s="104"/>
      <c r="CJ18" s="130"/>
      <c r="CK18" s="131"/>
      <c r="CL18" s="91"/>
      <c r="CM18" s="52"/>
      <c r="CN18" s="19"/>
      <c r="CO18" s="10"/>
      <c r="CP18" s="45">
        <f t="shared" si="10"/>
        <v>42311</v>
      </c>
      <c r="CQ18" s="46">
        <f t="shared" ref="CQ18:CQ41" si="22">CQ17+1</f>
        <v>42311</v>
      </c>
      <c r="CR18" s="104"/>
      <c r="CS18" s="130"/>
      <c r="CT18" s="131"/>
      <c r="CU18" s="91"/>
      <c r="CV18" s="52"/>
      <c r="CW18" s="19"/>
      <c r="CX18" s="10"/>
      <c r="CY18" s="45">
        <f t="shared" si="11"/>
        <v>42341</v>
      </c>
      <c r="CZ18" s="46">
        <f t="shared" ref="CZ18:CZ41" si="23">CZ17+1</f>
        <v>42341</v>
      </c>
      <c r="DA18" s="104"/>
      <c r="DB18" s="130"/>
      <c r="DC18" s="131"/>
      <c r="DD18" s="91"/>
      <c r="DE18" s="52"/>
      <c r="DF18" s="1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50"/>
      <c r="DW18" s="50"/>
      <c r="DX18" s="50"/>
      <c r="DY18" s="50"/>
      <c r="DZ18" s="50"/>
      <c r="EA18" s="50"/>
      <c r="EB18" s="50"/>
      <c r="EC18" s="50"/>
      <c r="ED18" s="50"/>
      <c r="EE18" s="50"/>
      <c r="EF18" s="50"/>
      <c r="EG18" s="50"/>
      <c r="EH18" s="50"/>
      <c r="EI18" s="50"/>
      <c r="EJ18" s="50"/>
      <c r="EK18" s="50"/>
      <c r="EL18" s="50"/>
      <c r="EM18" s="50"/>
      <c r="EN18" s="50"/>
      <c r="EO18" s="50"/>
      <c r="EP18" s="50"/>
      <c r="EQ18" s="50"/>
      <c r="ER18" s="50"/>
      <c r="ES18" s="50"/>
      <c r="ET18" s="50"/>
      <c r="EU18" s="50"/>
      <c r="EV18" s="50"/>
      <c r="EW18" s="50"/>
      <c r="EX18" s="50"/>
      <c r="EY18" s="50"/>
      <c r="EZ18" s="50"/>
      <c r="FA18" s="50"/>
      <c r="FB18" s="50"/>
      <c r="FC18" s="50"/>
      <c r="FD18" s="50"/>
      <c r="FE18" s="50"/>
      <c r="FF18" s="50"/>
      <c r="FG18" s="50"/>
      <c r="FH18" s="50"/>
      <c r="FI18" s="50"/>
      <c r="FJ18" s="50"/>
      <c r="FK18" s="50"/>
      <c r="FL18" s="50"/>
      <c r="FM18" s="50"/>
      <c r="FN18" s="50"/>
      <c r="FO18" s="50"/>
      <c r="FP18" s="50"/>
      <c r="FQ18" s="50"/>
      <c r="FR18" s="50"/>
      <c r="FS18" s="50"/>
      <c r="FT18" s="50"/>
      <c r="FU18" s="50"/>
      <c r="FV18" s="50"/>
      <c r="FW18" s="50"/>
      <c r="FX18" s="50"/>
      <c r="FY18" s="50"/>
      <c r="FZ18" s="50"/>
      <c r="GA18" s="50"/>
      <c r="GB18" s="50"/>
      <c r="GJ18" s="50"/>
      <c r="GK18" s="50"/>
      <c r="GL18" s="50"/>
      <c r="GM18" s="50"/>
      <c r="GN18" s="50"/>
      <c r="GO18" s="50"/>
      <c r="GP18" s="50"/>
      <c r="GQ18" s="50"/>
      <c r="GR18" s="50"/>
      <c r="GS18" s="50"/>
      <c r="GT18" s="50"/>
      <c r="GU18" s="50"/>
      <c r="GV18" s="50"/>
      <c r="GW18" s="50"/>
      <c r="GX18" s="50"/>
      <c r="GY18" s="50"/>
      <c r="GZ18" s="50"/>
      <c r="HA18" s="50"/>
      <c r="HB18" s="50"/>
      <c r="HC18" s="50"/>
      <c r="HD18" s="50"/>
      <c r="HE18" s="50"/>
      <c r="HF18" s="50"/>
      <c r="HG18" s="50"/>
      <c r="HH18" s="50"/>
      <c r="HI18" s="50"/>
      <c r="HJ18" s="50"/>
      <c r="HK18" s="50"/>
      <c r="HL18" s="50"/>
      <c r="HM18" s="50"/>
      <c r="HN18" s="50"/>
      <c r="HO18" s="50"/>
      <c r="HP18" s="50"/>
      <c r="HQ18" s="50"/>
      <c r="HR18" s="50"/>
      <c r="HS18" s="50"/>
      <c r="HT18" s="50"/>
      <c r="HU18" s="50"/>
      <c r="HV18" s="50"/>
      <c r="HW18" s="50"/>
      <c r="HX18" s="50"/>
      <c r="HY18" s="50"/>
      <c r="HZ18" s="50"/>
      <c r="IA18" s="50"/>
      <c r="IB18" s="50"/>
      <c r="IC18" s="50"/>
      <c r="ID18" s="50"/>
      <c r="IE18" s="50"/>
      <c r="IF18" s="50"/>
      <c r="IG18" s="50"/>
      <c r="IH18" s="50"/>
      <c r="II18" s="50"/>
      <c r="IJ18" s="50"/>
      <c r="IK18" s="50"/>
      <c r="IL18" s="50"/>
      <c r="IM18" s="50"/>
      <c r="IN18" s="50"/>
      <c r="IO18" s="50"/>
      <c r="IP18" s="50"/>
      <c r="IQ18" s="50"/>
      <c r="IR18" s="50"/>
      <c r="IS18" s="50"/>
      <c r="IT18" s="50"/>
      <c r="IU18" s="50"/>
      <c r="IV18" s="50"/>
    </row>
    <row r="19" spans="1:256" ht="17.25" customHeight="1" x14ac:dyDescent="0.2">
      <c r="A19" s="81">
        <v>42008</v>
      </c>
      <c r="B19" s="72" t="s">
        <v>27</v>
      </c>
      <c r="C19" s="51"/>
      <c r="D19" s="45">
        <f t="shared" si="0"/>
        <v>42008</v>
      </c>
      <c r="E19" s="89">
        <f t="shared" si="12"/>
        <v>42008</v>
      </c>
      <c r="F19" s="103" t="str">
        <f>IF(E19="","",INDEX(cycle,MOD(E19-INDEX(J_equip,1)+INDEX(J_equip,$A$15+1)-1,8)+1))</f>
        <v xml:space="preserve">  Repos2 </v>
      </c>
      <c r="G19" s="130"/>
      <c r="H19" s="131"/>
      <c r="I19" s="91"/>
      <c r="J19" s="77"/>
      <c r="K19" s="55"/>
      <c r="L19" s="10"/>
      <c r="M19" s="45">
        <f t="shared" si="1"/>
        <v>42039</v>
      </c>
      <c r="N19" s="46">
        <f t="shared" si="13"/>
        <v>42039</v>
      </c>
      <c r="O19" s="103"/>
      <c r="P19" s="122"/>
      <c r="Q19" s="123"/>
      <c r="R19" s="49"/>
      <c r="S19" s="60"/>
      <c r="T19" s="55"/>
      <c r="U19" s="10"/>
      <c r="V19" s="45">
        <f t="shared" si="2"/>
        <v>42067</v>
      </c>
      <c r="W19" s="46">
        <f t="shared" si="14"/>
        <v>42067</v>
      </c>
      <c r="X19" s="103"/>
      <c r="Y19" s="130"/>
      <c r="Z19" s="131"/>
      <c r="AA19" s="91"/>
      <c r="AB19" s="77"/>
      <c r="AC19" s="55"/>
      <c r="AD19" s="10"/>
      <c r="AE19" s="45">
        <f t="shared" si="3"/>
        <v>42098</v>
      </c>
      <c r="AF19" s="46">
        <f t="shared" si="15"/>
        <v>42098</v>
      </c>
      <c r="AG19" s="103"/>
      <c r="AH19" s="130"/>
      <c r="AI19" s="131"/>
      <c r="AJ19" s="91"/>
      <c r="AK19" s="77"/>
      <c r="AL19" s="55"/>
      <c r="AM19" s="10"/>
      <c r="AN19" s="45">
        <f t="shared" si="4"/>
        <v>42128</v>
      </c>
      <c r="AO19" s="46">
        <f t="shared" si="16"/>
        <v>42128</v>
      </c>
      <c r="AP19" s="103"/>
      <c r="AQ19" s="130"/>
      <c r="AR19" s="131"/>
      <c r="AS19" s="91"/>
      <c r="AT19" s="77"/>
      <c r="AU19" s="55"/>
      <c r="AV19" s="10"/>
      <c r="AW19" s="45">
        <f t="shared" si="5"/>
        <v>42159</v>
      </c>
      <c r="AX19" s="46">
        <f t="shared" si="17"/>
        <v>42159</v>
      </c>
      <c r="AY19" s="103"/>
      <c r="AZ19" s="130"/>
      <c r="BA19" s="131"/>
      <c r="BB19" s="91"/>
      <c r="BC19" s="77"/>
      <c r="BD19" s="55"/>
      <c r="BE19" s="10"/>
      <c r="BF19" s="45">
        <f t="shared" si="6"/>
        <v>42189</v>
      </c>
      <c r="BG19" s="46">
        <f t="shared" si="18"/>
        <v>42189</v>
      </c>
      <c r="BH19" s="103"/>
      <c r="BI19" s="130"/>
      <c r="BJ19" s="131"/>
      <c r="BK19" s="91"/>
      <c r="BL19" s="77"/>
      <c r="BM19" s="19"/>
      <c r="BN19" s="10"/>
      <c r="BO19" s="45">
        <f t="shared" si="7"/>
        <v>42220</v>
      </c>
      <c r="BP19" s="46">
        <f t="shared" si="19"/>
        <v>42220</v>
      </c>
      <c r="BQ19" s="103"/>
      <c r="BR19" s="130"/>
      <c r="BS19" s="131"/>
      <c r="BT19" s="91"/>
      <c r="BU19" s="77"/>
      <c r="BV19" s="19"/>
      <c r="BW19" s="10"/>
      <c r="BX19" s="45">
        <f t="shared" si="8"/>
        <v>42251</v>
      </c>
      <c r="BY19" s="46">
        <f t="shared" si="20"/>
        <v>42251</v>
      </c>
      <c r="BZ19" s="103"/>
      <c r="CA19" s="130"/>
      <c r="CB19" s="131"/>
      <c r="CC19" s="91"/>
      <c r="CD19" s="77"/>
      <c r="CE19" s="19"/>
      <c r="CF19" s="10"/>
      <c r="CG19" s="45">
        <f t="shared" si="9"/>
        <v>42281</v>
      </c>
      <c r="CH19" s="46">
        <f t="shared" si="21"/>
        <v>42281</v>
      </c>
      <c r="CI19" s="103"/>
      <c r="CJ19" s="130"/>
      <c r="CK19" s="131"/>
      <c r="CL19" s="91"/>
      <c r="CM19" s="77"/>
      <c r="CN19" s="19"/>
      <c r="CO19" s="10"/>
      <c r="CP19" s="45">
        <f t="shared" si="10"/>
        <v>42312</v>
      </c>
      <c r="CQ19" s="46">
        <f t="shared" si="22"/>
        <v>42312</v>
      </c>
      <c r="CR19" s="103"/>
      <c r="CS19" s="130"/>
      <c r="CT19" s="131"/>
      <c r="CU19" s="91"/>
      <c r="CV19" s="77"/>
      <c r="CW19" s="19"/>
      <c r="CX19" s="10"/>
      <c r="CY19" s="45">
        <f t="shared" si="11"/>
        <v>42342</v>
      </c>
      <c r="CZ19" s="46">
        <f t="shared" si="23"/>
        <v>42342</v>
      </c>
      <c r="DA19" s="103"/>
      <c r="DB19" s="130"/>
      <c r="DC19" s="131"/>
      <c r="DD19" s="91"/>
      <c r="DE19" s="77"/>
      <c r="DF19" s="1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50"/>
      <c r="DW19" s="50"/>
      <c r="DX19" s="50"/>
      <c r="DY19" s="50"/>
      <c r="DZ19" s="50"/>
      <c r="EA19" s="50"/>
      <c r="EB19" s="50"/>
      <c r="EC19" s="50"/>
      <c r="ED19" s="50"/>
      <c r="EE19" s="50"/>
      <c r="EF19" s="50"/>
      <c r="EG19" s="50"/>
      <c r="EH19" s="50"/>
      <c r="EI19" s="50"/>
      <c r="EJ19" s="50"/>
      <c r="EK19" s="50"/>
      <c r="EL19" s="50"/>
      <c r="EM19" s="50"/>
      <c r="EN19" s="50"/>
      <c r="EO19" s="50"/>
      <c r="EP19" s="50"/>
      <c r="EQ19" s="50"/>
      <c r="ER19" s="50"/>
      <c r="ES19" s="50"/>
      <c r="ET19" s="50"/>
      <c r="EU19" s="50"/>
      <c r="EV19" s="50"/>
      <c r="EW19" s="50"/>
      <c r="EX19" s="50"/>
      <c r="EY19" s="50"/>
      <c r="EZ19" s="50"/>
      <c r="FA19" s="50"/>
      <c r="FB19" s="50"/>
      <c r="FC19" s="50"/>
      <c r="FD19" s="50"/>
      <c r="FE19" s="50"/>
      <c r="FF19" s="50"/>
      <c r="FG19" s="50"/>
      <c r="FH19" s="50"/>
      <c r="FI19" s="50"/>
      <c r="FJ19" s="50"/>
      <c r="FK19" s="50"/>
      <c r="FL19" s="50"/>
      <c r="FM19" s="50"/>
      <c r="FN19" s="50"/>
      <c r="FO19" s="50"/>
      <c r="FP19" s="50"/>
      <c r="FQ19" s="50"/>
      <c r="FR19" s="50"/>
      <c r="FS19" s="50"/>
      <c r="FT19" s="50"/>
      <c r="FU19" s="50"/>
      <c r="FV19" s="50"/>
      <c r="FW19" s="50"/>
      <c r="FX19" s="50"/>
      <c r="FY19" s="50"/>
      <c r="FZ19" s="50"/>
      <c r="GA19" s="50"/>
      <c r="GB19" s="50"/>
      <c r="GJ19" s="50"/>
      <c r="GK19" s="50"/>
      <c r="GL19" s="50"/>
      <c r="GM19" s="50"/>
      <c r="GN19" s="50"/>
      <c r="GO19" s="50"/>
      <c r="GP19" s="50"/>
      <c r="GQ19" s="50"/>
      <c r="GR19" s="50"/>
      <c r="GS19" s="50"/>
      <c r="GT19" s="50"/>
      <c r="GU19" s="50"/>
      <c r="GV19" s="50"/>
      <c r="GW19" s="50"/>
      <c r="GX19" s="50"/>
      <c r="GY19" s="50"/>
      <c r="GZ19" s="50"/>
      <c r="HA19" s="50"/>
      <c r="HB19" s="50"/>
      <c r="HC19" s="50"/>
      <c r="HD19" s="50"/>
      <c r="HE19" s="50"/>
      <c r="HF19" s="50"/>
      <c r="HG19" s="50"/>
      <c r="HH19" s="50"/>
      <c r="HI19" s="50"/>
      <c r="HJ19" s="50"/>
      <c r="HK19" s="50"/>
      <c r="HL19" s="50"/>
      <c r="HM19" s="50"/>
      <c r="HN19" s="50"/>
      <c r="HO19" s="50"/>
      <c r="HP19" s="50"/>
      <c r="HQ19" s="50"/>
      <c r="HR19" s="50"/>
      <c r="HS19" s="50"/>
      <c r="HT19" s="50"/>
      <c r="HU19" s="50"/>
      <c r="HV19" s="50"/>
      <c r="HW19" s="50"/>
      <c r="HX19" s="50"/>
      <c r="HY19" s="50"/>
      <c r="HZ19" s="50"/>
      <c r="IA19" s="50"/>
      <c r="IB19" s="50"/>
      <c r="IC19" s="50"/>
      <c r="ID19" s="50"/>
      <c r="IE19" s="50"/>
      <c r="IF19" s="50"/>
      <c r="IG19" s="50"/>
      <c r="IH19" s="50"/>
      <c r="II19" s="50"/>
      <c r="IJ19" s="50"/>
      <c r="IK19" s="50"/>
      <c r="IL19" s="50"/>
      <c r="IM19" s="50"/>
      <c r="IN19" s="50"/>
      <c r="IO19" s="50"/>
      <c r="IP19" s="50"/>
      <c r="IQ19" s="50"/>
      <c r="IR19" s="50"/>
      <c r="IS19" s="50"/>
      <c r="IT19" s="50"/>
      <c r="IU19" s="50"/>
      <c r="IV19" s="50"/>
    </row>
    <row r="20" spans="1:256" ht="17.25" customHeight="1" thickBot="1" x14ac:dyDescent="0.25">
      <c r="A20" s="81">
        <v>42009</v>
      </c>
      <c r="B20" s="73" t="s">
        <v>27</v>
      </c>
      <c r="C20" s="51"/>
      <c r="D20" s="45">
        <f t="shared" si="0"/>
        <v>42009</v>
      </c>
      <c r="E20" s="89">
        <f t="shared" si="12"/>
        <v>42009</v>
      </c>
      <c r="F20" s="103" t="str">
        <f>IF(E20="","",INDEX(cycle,MOD(E20-INDEX(J_equip,1)+INDEX(J_equip,$A$15+1)-1,8)+1))</f>
        <v xml:space="preserve">  Jour</v>
      </c>
      <c r="G20" s="130"/>
      <c r="H20" s="131"/>
      <c r="I20" s="91"/>
      <c r="J20" s="54"/>
      <c r="K20" s="48"/>
      <c r="L20" s="10"/>
      <c r="M20" s="45">
        <f t="shared" si="1"/>
        <v>42040</v>
      </c>
      <c r="N20" s="46">
        <f t="shared" si="13"/>
        <v>42040</v>
      </c>
      <c r="O20" s="103"/>
      <c r="P20" s="122"/>
      <c r="Q20" s="123"/>
      <c r="R20" s="64"/>
      <c r="S20" s="57"/>
      <c r="T20" s="48"/>
      <c r="U20" s="10"/>
      <c r="V20" s="45">
        <f t="shared" si="2"/>
        <v>42068</v>
      </c>
      <c r="W20" s="46">
        <f t="shared" si="14"/>
        <v>42068</v>
      </c>
      <c r="X20" s="103"/>
      <c r="Y20" s="130"/>
      <c r="Z20" s="131"/>
      <c r="AA20" s="91"/>
      <c r="AB20" s="54"/>
      <c r="AC20" s="48"/>
      <c r="AD20" s="10"/>
      <c r="AE20" s="45">
        <f t="shared" si="3"/>
        <v>42099</v>
      </c>
      <c r="AF20" s="46">
        <f t="shared" si="15"/>
        <v>42099</v>
      </c>
      <c r="AG20" s="103"/>
      <c r="AH20" s="130"/>
      <c r="AI20" s="131"/>
      <c r="AJ20" s="91"/>
      <c r="AK20" s="54"/>
      <c r="AL20" s="48"/>
      <c r="AM20" s="10"/>
      <c r="AN20" s="45">
        <f t="shared" si="4"/>
        <v>42129</v>
      </c>
      <c r="AO20" s="46">
        <f t="shared" si="16"/>
        <v>42129</v>
      </c>
      <c r="AP20" s="103"/>
      <c r="AQ20" s="130"/>
      <c r="AR20" s="131"/>
      <c r="AS20" s="91"/>
      <c r="AT20" s="54"/>
      <c r="AU20" s="48"/>
      <c r="AV20" s="10"/>
      <c r="AW20" s="45">
        <f t="shared" si="5"/>
        <v>42160</v>
      </c>
      <c r="AX20" s="46">
        <f t="shared" si="17"/>
        <v>42160</v>
      </c>
      <c r="AY20" s="103"/>
      <c r="AZ20" s="130"/>
      <c r="BA20" s="131"/>
      <c r="BB20" s="91"/>
      <c r="BC20" s="54"/>
      <c r="BD20" s="48"/>
      <c r="BE20" s="10"/>
      <c r="BF20" s="45">
        <f t="shared" si="6"/>
        <v>42190</v>
      </c>
      <c r="BG20" s="46">
        <f t="shared" si="18"/>
        <v>42190</v>
      </c>
      <c r="BH20" s="103"/>
      <c r="BI20" s="130"/>
      <c r="BJ20" s="131"/>
      <c r="BK20" s="91"/>
      <c r="BL20" s="54"/>
      <c r="BM20" s="19"/>
      <c r="BN20" s="10"/>
      <c r="BO20" s="45">
        <f t="shared" si="7"/>
        <v>42221</v>
      </c>
      <c r="BP20" s="46">
        <f t="shared" si="19"/>
        <v>42221</v>
      </c>
      <c r="BQ20" s="103"/>
      <c r="BR20" s="130"/>
      <c r="BS20" s="131"/>
      <c r="BT20" s="91"/>
      <c r="BU20" s="54"/>
      <c r="BV20" s="19"/>
      <c r="BW20" s="10"/>
      <c r="BX20" s="45">
        <f t="shared" si="8"/>
        <v>42252</v>
      </c>
      <c r="BY20" s="46">
        <f t="shared" si="20"/>
        <v>42252</v>
      </c>
      <c r="BZ20" s="103"/>
      <c r="CA20" s="130"/>
      <c r="CB20" s="131"/>
      <c r="CC20" s="91"/>
      <c r="CD20" s="54"/>
      <c r="CE20" s="19"/>
      <c r="CF20" s="10"/>
      <c r="CG20" s="45">
        <f t="shared" si="9"/>
        <v>42282</v>
      </c>
      <c r="CH20" s="46">
        <f t="shared" si="21"/>
        <v>42282</v>
      </c>
      <c r="CI20" s="103"/>
      <c r="CJ20" s="130"/>
      <c r="CK20" s="131"/>
      <c r="CL20" s="91"/>
      <c r="CM20" s="54"/>
      <c r="CN20" s="19"/>
      <c r="CO20" s="10"/>
      <c r="CP20" s="45">
        <f t="shared" si="10"/>
        <v>42313</v>
      </c>
      <c r="CQ20" s="46">
        <f t="shared" si="22"/>
        <v>42313</v>
      </c>
      <c r="CR20" s="103"/>
      <c r="CS20" s="130"/>
      <c r="CT20" s="131"/>
      <c r="CU20" s="91"/>
      <c r="CV20" s="54"/>
      <c r="CW20" s="19"/>
      <c r="CX20" s="10"/>
      <c r="CY20" s="45">
        <f t="shared" si="11"/>
        <v>42343</v>
      </c>
      <c r="CZ20" s="46">
        <f t="shared" si="23"/>
        <v>42343</v>
      </c>
      <c r="DA20" s="103"/>
      <c r="DB20" s="130"/>
      <c r="DC20" s="131"/>
      <c r="DD20" s="91"/>
      <c r="DE20" s="54"/>
      <c r="DF20" s="1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50"/>
      <c r="DW20" s="50"/>
      <c r="DX20" s="50"/>
      <c r="DY20" s="50"/>
      <c r="DZ20" s="50"/>
      <c r="EA20" s="50"/>
      <c r="EB20" s="50"/>
      <c r="EC20" s="50"/>
      <c r="ED20" s="50"/>
      <c r="EE20" s="50"/>
      <c r="EF20" s="50"/>
      <c r="EG20" s="50"/>
      <c r="EH20" s="50"/>
      <c r="EI20" s="50"/>
      <c r="EJ20" s="50"/>
      <c r="EK20" s="50"/>
      <c r="EL20" s="50"/>
      <c r="EM20" s="50"/>
      <c r="EN20" s="50"/>
      <c r="EO20" s="50"/>
      <c r="EP20" s="50"/>
      <c r="EQ20" s="50"/>
      <c r="ER20" s="50"/>
      <c r="ES20" s="50"/>
      <c r="ET20" s="50"/>
      <c r="EU20" s="50"/>
      <c r="EV20" s="50"/>
      <c r="EW20" s="50"/>
      <c r="EX20" s="50"/>
      <c r="EY20" s="50"/>
      <c r="EZ20" s="50"/>
      <c r="FA20" s="50"/>
      <c r="FB20" s="50"/>
      <c r="FC20" s="50"/>
      <c r="FD20" s="50"/>
      <c r="FE20" s="50"/>
      <c r="FF20" s="50"/>
      <c r="FG20" s="50"/>
      <c r="FH20" s="50"/>
      <c r="FI20" s="50"/>
      <c r="FJ20" s="50"/>
      <c r="FK20" s="50"/>
      <c r="FL20" s="50"/>
      <c r="FM20" s="50"/>
      <c r="FN20" s="50"/>
      <c r="FO20" s="50"/>
      <c r="FP20" s="50"/>
      <c r="FQ20" s="50"/>
      <c r="FR20" s="50"/>
      <c r="FS20" s="50"/>
      <c r="FT20" s="50"/>
      <c r="FU20" s="50"/>
      <c r="FV20" s="50"/>
      <c r="FW20" s="50"/>
      <c r="FX20" s="50"/>
      <c r="FY20" s="50"/>
      <c r="FZ20" s="50"/>
      <c r="GA20" s="50"/>
      <c r="GB20" s="50"/>
      <c r="GJ20" s="50"/>
      <c r="GK20" s="50"/>
      <c r="GL20" s="50"/>
      <c r="GM20" s="50"/>
      <c r="GN20" s="50"/>
      <c r="GO20" s="50"/>
      <c r="GP20" s="50"/>
      <c r="GQ20" s="50"/>
      <c r="GR20" s="50"/>
      <c r="GS20" s="50"/>
      <c r="GT20" s="50"/>
      <c r="GU20" s="50"/>
      <c r="GV20" s="50"/>
      <c r="GW20" s="50"/>
      <c r="GX20" s="50"/>
      <c r="GY20" s="50"/>
      <c r="GZ20" s="50"/>
      <c r="HA20" s="50"/>
      <c r="HB20" s="50"/>
      <c r="HC20" s="50"/>
      <c r="HD20" s="50"/>
      <c r="HE20" s="50"/>
      <c r="HF20" s="50"/>
      <c r="HG20" s="50"/>
      <c r="HH20" s="50"/>
      <c r="HI20" s="50"/>
      <c r="HJ20" s="50"/>
      <c r="HK20" s="50"/>
      <c r="HL20" s="50"/>
      <c r="HM20" s="50"/>
      <c r="HN20" s="50"/>
      <c r="HO20" s="50"/>
      <c r="HP20" s="50"/>
      <c r="HQ20" s="50"/>
      <c r="HR20" s="50"/>
      <c r="HS20" s="50"/>
      <c r="HT20" s="50"/>
      <c r="HU20" s="50"/>
      <c r="HV20" s="50"/>
      <c r="HW20" s="50"/>
      <c r="HX20" s="50"/>
      <c r="HY20" s="50"/>
      <c r="HZ20" s="50"/>
      <c r="IA20" s="50"/>
      <c r="IB20" s="50"/>
      <c r="IC20" s="50"/>
      <c r="ID20" s="50"/>
      <c r="IE20" s="50"/>
      <c r="IF20" s="50"/>
      <c r="IG20" s="50"/>
      <c r="IH20" s="50"/>
      <c r="II20" s="50"/>
      <c r="IJ20" s="50"/>
      <c r="IK20" s="50"/>
      <c r="IL20" s="50"/>
      <c r="IM20" s="50"/>
      <c r="IN20" s="50"/>
      <c r="IO20" s="50"/>
      <c r="IP20" s="50"/>
      <c r="IQ20" s="50"/>
      <c r="IR20" s="50"/>
      <c r="IS20" s="50"/>
      <c r="IT20" s="50"/>
      <c r="IU20" s="50"/>
      <c r="IV20" s="50"/>
    </row>
    <row r="21" spans="1:256" ht="17.25" customHeight="1" x14ac:dyDescent="0.2">
      <c r="A21" s="81">
        <v>42010</v>
      </c>
      <c r="B21" s="75" t="s">
        <v>28</v>
      </c>
      <c r="C21" s="51"/>
      <c r="D21" s="45">
        <f t="shared" si="0"/>
        <v>42010</v>
      </c>
      <c r="E21" s="89">
        <f t="shared" si="12"/>
        <v>42010</v>
      </c>
      <c r="F21" s="103" t="str">
        <f>IF(E21="","",INDEX(cycle,MOD(E21-INDEX(J_equip,1)+INDEX(J_equip,$A$15+1)-1,8)+1))</f>
        <v xml:space="preserve">  Jour</v>
      </c>
      <c r="G21" s="130"/>
      <c r="H21" s="131"/>
      <c r="I21" s="91"/>
      <c r="J21" s="58"/>
      <c r="K21" s="53"/>
      <c r="L21" s="10"/>
      <c r="M21" s="45">
        <f t="shared" si="1"/>
        <v>42041</v>
      </c>
      <c r="N21" s="46">
        <f t="shared" si="13"/>
        <v>42041</v>
      </c>
      <c r="O21" s="103"/>
      <c r="P21" s="122"/>
      <c r="Q21" s="123"/>
      <c r="R21" s="90"/>
      <c r="S21" s="52"/>
      <c r="T21" s="53"/>
      <c r="U21" s="10"/>
      <c r="V21" s="45">
        <f t="shared" si="2"/>
        <v>42069</v>
      </c>
      <c r="W21" s="46">
        <f t="shared" si="14"/>
        <v>42069</v>
      </c>
      <c r="X21" s="103"/>
      <c r="Y21" s="130"/>
      <c r="Z21" s="131"/>
      <c r="AA21" s="91"/>
      <c r="AB21" s="58"/>
      <c r="AC21" s="53"/>
      <c r="AD21" s="10"/>
      <c r="AE21" s="45">
        <f t="shared" si="3"/>
        <v>42100</v>
      </c>
      <c r="AF21" s="46">
        <f t="shared" si="15"/>
        <v>42100</v>
      </c>
      <c r="AG21" s="103"/>
      <c r="AH21" s="130"/>
      <c r="AI21" s="131"/>
      <c r="AJ21" s="91"/>
      <c r="AK21" s="58"/>
      <c r="AL21" s="53"/>
      <c r="AM21" s="10"/>
      <c r="AN21" s="45">
        <f t="shared" si="4"/>
        <v>42130</v>
      </c>
      <c r="AO21" s="46">
        <f t="shared" si="16"/>
        <v>42130</v>
      </c>
      <c r="AP21" s="103"/>
      <c r="AQ21" s="130"/>
      <c r="AR21" s="131"/>
      <c r="AS21" s="91"/>
      <c r="AT21" s="58"/>
      <c r="AU21" s="53"/>
      <c r="AV21" s="10"/>
      <c r="AW21" s="45">
        <f t="shared" si="5"/>
        <v>42161</v>
      </c>
      <c r="AX21" s="46">
        <f t="shared" si="17"/>
        <v>42161</v>
      </c>
      <c r="AY21" s="103"/>
      <c r="AZ21" s="130"/>
      <c r="BA21" s="131"/>
      <c r="BB21" s="91"/>
      <c r="BC21" s="58"/>
      <c r="BD21" s="53"/>
      <c r="BE21" s="10"/>
      <c r="BF21" s="45">
        <f t="shared" si="6"/>
        <v>42191</v>
      </c>
      <c r="BG21" s="46">
        <f t="shared" si="18"/>
        <v>42191</v>
      </c>
      <c r="BH21" s="103"/>
      <c r="BI21" s="130"/>
      <c r="BJ21" s="131"/>
      <c r="BK21" s="91"/>
      <c r="BL21" s="58"/>
      <c r="BM21" s="19"/>
      <c r="BN21" s="10"/>
      <c r="BO21" s="45">
        <f t="shared" si="7"/>
        <v>42222</v>
      </c>
      <c r="BP21" s="46">
        <f t="shared" si="19"/>
        <v>42222</v>
      </c>
      <c r="BQ21" s="103"/>
      <c r="BR21" s="130"/>
      <c r="BS21" s="131"/>
      <c r="BT21" s="91"/>
      <c r="BU21" s="58"/>
      <c r="BV21" s="19"/>
      <c r="BW21" s="10"/>
      <c r="BX21" s="45">
        <f t="shared" si="8"/>
        <v>42253</v>
      </c>
      <c r="BY21" s="46">
        <f t="shared" si="20"/>
        <v>42253</v>
      </c>
      <c r="BZ21" s="103"/>
      <c r="CA21" s="130"/>
      <c r="CB21" s="131"/>
      <c r="CC21" s="91"/>
      <c r="CD21" s="58"/>
      <c r="CE21" s="19"/>
      <c r="CF21" s="10"/>
      <c r="CG21" s="45">
        <f t="shared" si="9"/>
        <v>42283</v>
      </c>
      <c r="CH21" s="46">
        <f t="shared" si="21"/>
        <v>42283</v>
      </c>
      <c r="CI21" s="103"/>
      <c r="CJ21" s="130"/>
      <c r="CK21" s="131"/>
      <c r="CL21" s="91"/>
      <c r="CM21" s="58"/>
      <c r="CN21" s="19"/>
      <c r="CO21" s="10"/>
      <c r="CP21" s="45">
        <f t="shared" si="10"/>
        <v>42314</v>
      </c>
      <c r="CQ21" s="46">
        <f t="shared" si="22"/>
        <v>42314</v>
      </c>
      <c r="CR21" s="103"/>
      <c r="CS21" s="130"/>
      <c r="CT21" s="131"/>
      <c r="CU21" s="91"/>
      <c r="CV21" s="58"/>
      <c r="CW21" s="19"/>
      <c r="CX21" s="10"/>
      <c r="CY21" s="45">
        <f t="shared" si="11"/>
        <v>42344</v>
      </c>
      <c r="CZ21" s="46">
        <f t="shared" si="23"/>
        <v>42344</v>
      </c>
      <c r="DA21" s="103"/>
      <c r="DB21" s="130"/>
      <c r="DC21" s="131"/>
      <c r="DD21" s="91"/>
      <c r="DE21" s="58"/>
      <c r="DF21" s="1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50"/>
      <c r="DW21" s="50"/>
      <c r="DX21" s="50"/>
      <c r="DY21" s="50"/>
      <c r="DZ21" s="50"/>
      <c r="EA21" s="50"/>
      <c r="EB21" s="50"/>
      <c r="EC21" s="50"/>
      <c r="ED21" s="50"/>
      <c r="EE21" s="50"/>
      <c r="EF21" s="50"/>
      <c r="EG21" s="50"/>
      <c r="EH21" s="50"/>
      <c r="EI21" s="50"/>
      <c r="EJ21" s="50"/>
      <c r="EK21" s="50"/>
      <c r="EL21" s="50"/>
      <c r="EM21" s="50"/>
      <c r="EN21" s="50"/>
      <c r="EO21" s="50"/>
      <c r="EP21" s="50"/>
      <c r="EQ21" s="50"/>
      <c r="ER21" s="50"/>
      <c r="ES21" s="50"/>
      <c r="ET21" s="50"/>
      <c r="EU21" s="50"/>
      <c r="EV21" s="50"/>
      <c r="EW21" s="50"/>
      <c r="EX21" s="50"/>
      <c r="EY21" s="50"/>
      <c r="EZ21" s="50"/>
      <c r="FA21" s="50"/>
      <c r="FB21" s="50"/>
      <c r="FC21" s="50"/>
      <c r="FD21" s="50"/>
      <c r="FE21" s="50"/>
      <c r="FF21" s="50"/>
      <c r="FG21" s="50"/>
      <c r="FH21" s="50"/>
      <c r="FI21" s="50"/>
      <c r="FJ21" s="50"/>
      <c r="FK21" s="50"/>
      <c r="FL21" s="50"/>
      <c r="FM21" s="50"/>
      <c r="FN21" s="50"/>
      <c r="FO21" s="50"/>
      <c r="FP21" s="50"/>
      <c r="FQ21" s="50"/>
      <c r="FR21" s="50"/>
      <c r="FS21" s="50"/>
      <c r="FT21" s="50"/>
      <c r="FU21" s="50"/>
      <c r="FV21" s="50"/>
      <c r="FW21" s="50"/>
      <c r="FX21" s="50"/>
      <c r="FY21" s="50"/>
      <c r="FZ21" s="50"/>
      <c r="GA21" s="50"/>
      <c r="GB21" s="50"/>
      <c r="GJ21" s="50"/>
      <c r="GK21" s="50"/>
      <c r="GL21" s="50"/>
      <c r="GM21" s="50"/>
      <c r="GN21" s="50"/>
      <c r="GO21" s="50"/>
      <c r="GP21" s="50"/>
      <c r="GQ21" s="50"/>
      <c r="GR21" s="50"/>
      <c r="GS21" s="50"/>
      <c r="GT21" s="50"/>
      <c r="GU21" s="50"/>
      <c r="GV21" s="50"/>
      <c r="GW21" s="50"/>
      <c r="GX21" s="50"/>
      <c r="GY21" s="50"/>
      <c r="GZ21" s="50"/>
      <c r="HA21" s="50"/>
      <c r="HB21" s="50"/>
      <c r="HC21" s="50"/>
      <c r="HD21" s="50"/>
      <c r="HE21" s="50"/>
      <c r="HF21" s="50"/>
      <c r="HG21" s="50"/>
      <c r="HH21" s="50"/>
      <c r="HI21" s="50"/>
      <c r="HJ21" s="50"/>
      <c r="HK21" s="50"/>
      <c r="HL21" s="50"/>
      <c r="HM21" s="50"/>
      <c r="HN21" s="50"/>
      <c r="HO21" s="50"/>
      <c r="HP21" s="50"/>
      <c r="HQ21" s="50"/>
      <c r="HR21" s="50"/>
      <c r="HS21" s="50"/>
      <c r="HT21" s="50"/>
      <c r="HU21" s="50"/>
      <c r="HV21" s="50"/>
      <c r="HW21" s="50"/>
      <c r="HX21" s="50"/>
      <c r="HY21" s="50"/>
      <c r="HZ21" s="50"/>
      <c r="IA21" s="50"/>
      <c r="IB21" s="50"/>
      <c r="IC21" s="50"/>
      <c r="ID21" s="50"/>
      <c r="IE21" s="50"/>
      <c r="IF21" s="50"/>
      <c r="IG21" s="50"/>
      <c r="IH21" s="50"/>
      <c r="II21" s="50"/>
      <c r="IJ21" s="50"/>
      <c r="IK21" s="50"/>
      <c r="IL21" s="50"/>
      <c r="IM21" s="50"/>
      <c r="IN21" s="50"/>
      <c r="IO21" s="50"/>
      <c r="IP21" s="50"/>
      <c r="IQ21" s="50"/>
      <c r="IR21" s="50"/>
      <c r="IS21" s="50"/>
      <c r="IT21" s="50"/>
      <c r="IU21" s="50"/>
      <c r="IV21" s="50"/>
    </row>
    <row r="22" spans="1:256" ht="17.25" customHeight="1" x14ac:dyDescent="0.2">
      <c r="A22" s="81">
        <v>42011</v>
      </c>
      <c r="B22" s="75" t="s">
        <v>28</v>
      </c>
      <c r="C22" s="51"/>
      <c r="D22" s="45">
        <f t="shared" si="0"/>
        <v>42011</v>
      </c>
      <c r="E22" s="89">
        <f t="shared" si="12"/>
        <v>42011</v>
      </c>
      <c r="F22" s="103" t="str">
        <f>IF(E22="","",INDEX(cycle,MOD(E22-INDEX(J_equip,1)+INDEX(J_equip,$A$15+1)-1,8)+1))</f>
        <v xml:space="preserve">  Nuit </v>
      </c>
      <c r="G22" s="130"/>
      <c r="H22" s="131"/>
      <c r="I22" s="91"/>
      <c r="J22" s="52"/>
      <c r="K22" s="48"/>
      <c r="L22" s="10"/>
      <c r="M22" s="45">
        <f t="shared" si="1"/>
        <v>42042</v>
      </c>
      <c r="N22" s="46">
        <f t="shared" si="13"/>
        <v>42042</v>
      </c>
      <c r="O22" s="103"/>
      <c r="P22" s="122"/>
      <c r="Q22" s="123"/>
      <c r="R22" s="91"/>
      <c r="S22" s="52"/>
      <c r="T22" s="48"/>
      <c r="U22" s="10"/>
      <c r="V22" s="45">
        <f t="shared" si="2"/>
        <v>42070</v>
      </c>
      <c r="W22" s="46">
        <f t="shared" si="14"/>
        <v>42070</v>
      </c>
      <c r="X22" s="103"/>
      <c r="Y22" s="130"/>
      <c r="Z22" s="131"/>
      <c r="AA22" s="91"/>
      <c r="AB22" s="52"/>
      <c r="AC22" s="48"/>
      <c r="AD22" s="10"/>
      <c r="AE22" s="45">
        <f t="shared" si="3"/>
        <v>42101</v>
      </c>
      <c r="AF22" s="46">
        <f t="shared" si="15"/>
        <v>42101</v>
      </c>
      <c r="AG22" s="103"/>
      <c r="AH22" s="130"/>
      <c r="AI22" s="131"/>
      <c r="AJ22" s="91"/>
      <c r="AK22" s="52"/>
      <c r="AL22" s="48"/>
      <c r="AM22" s="10"/>
      <c r="AN22" s="45">
        <f t="shared" si="4"/>
        <v>42131</v>
      </c>
      <c r="AO22" s="46">
        <f t="shared" si="16"/>
        <v>42131</v>
      </c>
      <c r="AP22" s="103"/>
      <c r="AQ22" s="130"/>
      <c r="AR22" s="131"/>
      <c r="AS22" s="91"/>
      <c r="AT22" s="52"/>
      <c r="AU22" s="48"/>
      <c r="AV22" s="10"/>
      <c r="AW22" s="45">
        <f t="shared" si="5"/>
        <v>42162</v>
      </c>
      <c r="AX22" s="46">
        <f t="shared" si="17"/>
        <v>42162</v>
      </c>
      <c r="AY22" s="103"/>
      <c r="AZ22" s="130"/>
      <c r="BA22" s="131"/>
      <c r="BB22" s="91"/>
      <c r="BC22" s="52"/>
      <c r="BD22" s="48"/>
      <c r="BE22" s="10"/>
      <c r="BF22" s="45">
        <f t="shared" si="6"/>
        <v>42192</v>
      </c>
      <c r="BG22" s="46">
        <f t="shared" si="18"/>
        <v>42192</v>
      </c>
      <c r="BH22" s="103"/>
      <c r="BI22" s="130"/>
      <c r="BJ22" s="131"/>
      <c r="BK22" s="91"/>
      <c r="BL22" s="52"/>
      <c r="BM22" s="19"/>
      <c r="BN22" s="10"/>
      <c r="BO22" s="45">
        <f t="shared" si="7"/>
        <v>42223</v>
      </c>
      <c r="BP22" s="46">
        <f t="shared" si="19"/>
        <v>42223</v>
      </c>
      <c r="BQ22" s="103"/>
      <c r="BR22" s="130"/>
      <c r="BS22" s="131"/>
      <c r="BT22" s="91"/>
      <c r="BU22" s="52"/>
      <c r="BV22" s="19"/>
      <c r="BW22" s="10"/>
      <c r="BX22" s="45">
        <f t="shared" si="8"/>
        <v>42254</v>
      </c>
      <c r="BY22" s="46">
        <f t="shared" si="20"/>
        <v>42254</v>
      </c>
      <c r="BZ22" s="103"/>
      <c r="CA22" s="130"/>
      <c r="CB22" s="131"/>
      <c r="CC22" s="91"/>
      <c r="CD22" s="52"/>
      <c r="CE22" s="19"/>
      <c r="CF22" s="10"/>
      <c r="CG22" s="45">
        <f t="shared" si="9"/>
        <v>42284</v>
      </c>
      <c r="CH22" s="46">
        <f t="shared" si="21"/>
        <v>42284</v>
      </c>
      <c r="CI22" s="103"/>
      <c r="CJ22" s="130"/>
      <c r="CK22" s="131"/>
      <c r="CL22" s="91"/>
      <c r="CM22" s="52"/>
      <c r="CN22" s="19"/>
      <c r="CO22" s="10"/>
      <c r="CP22" s="45">
        <f t="shared" si="10"/>
        <v>42315</v>
      </c>
      <c r="CQ22" s="46">
        <f t="shared" si="22"/>
        <v>42315</v>
      </c>
      <c r="CR22" s="103"/>
      <c r="CS22" s="130"/>
      <c r="CT22" s="131"/>
      <c r="CU22" s="91"/>
      <c r="CV22" s="52"/>
      <c r="CW22" s="19"/>
      <c r="CX22" s="10"/>
      <c r="CY22" s="45">
        <f t="shared" si="11"/>
        <v>42345</v>
      </c>
      <c r="CZ22" s="46">
        <f t="shared" si="23"/>
        <v>42345</v>
      </c>
      <c r="DA22" s="103"/>
      <c r="DB22" s="130"/>
      <c r="DC22" s="131"/>
      <c r="DD22" s="91"/>
      <c r="DE22" s="52"/>
      <c r="DF22" s="1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50"/>
      <c r="DW22" s="50"/>
      <c r="DX22" s="50"/>
      <c r="DY22" s="50"/>
      <c r="DZ22" s="50"/>
      <c r="EA22" s="50"/>
      <c r="EB22" s="50"/>
      <c r="EC22" s="50"/>
      <c r="ED22" s="50"/>
      <c r="EE22" s="50"/>
      <c r="EF22" s="50"/>
      <c r="EG22" s="50"/>
      <c r="EH22" s="50"/>
      <c r="EI22" s="50"/>
      <c r="EJ22" s="50"/>
      <c r="EK22" s="50"/>
      <c r="EL22" s="50"/>
      <c r="EM22" s="50"/>
      <c r="EN22" s="50"/>
      <c r="EO22" s="50"/>
      <c r="EP22" s="50"/>
      <c r="EQ22" s="50"/>
      <c r="ER22" s="50"/>
      <c r="ES22" s="50"/>
      <c r="ET22" s="50"/>
      <c r="EU22" s="50"/>
      <c r="EV22" s="50"/>
      <c r="EW22" s="50"/>
      <c r="EX22" s="50"/>
      <c r="EY22" s="50"/>
      <c r="EZ22" s="50"/>
      <c r="FA22" s="50"/>
      <c r="FB22" s="50"/>
      <c r="FC22" s="50"/>
      <c r="FD22" s="50"/>
      <c r="FE22" s="50"/>
      <c r="FF22" s="50"/>
      <c r="FG22" s="50"/>
      <c r="FH22" s="50"/>
      <c r="FI22" s="50"/>
      <c r="FJ22" s="50"/>
      <c r="FK22" s="50"/>
      <c r="FL22" s="50"/>
      <c r="FM22" s="50"/>
      <c r="FN22" s="50"/>
      <c r="FO22" s="50"/>
      <c r="FP22" s="50"/>
      <c r="FQ22" s="50"/>
      <c r="FR22" s="50"/>
      <c r="FS22" s="50"/>
      <c r="FT22" s="50"/>
      <c r="FU22" s="50"/>
      <c r="FV22" s="50"/>
      <c r="FW22" s="50"/>
      <c r="FX22" s="50"/>
      <c r="FY22" s="50"/>
      <c r="FZ22" s="50"/>
      <c r="GA22" s="50"/>
      <c r="GB22" s="50"/>
      <c r="GJ22" s="50"/>
      <c r="GK22" s="50"/>
      <c r="GL22" s="50"/>
      <c r="GM22" s="50"/>
      <c r="GN22" s="50"/>
      <c r="GO22" s="50"/>
      <c r="GP22" s="50"/>
      <c r="GQ22" s="50"/>
      <c r="GR22" s="50"/>
      <c r="GS22" s="50"/>
      <c r="GT22" s="50"/>
      <c r="GU22" s="50"/>
      <c r="GV22" s="50"/>
      <c r="GW22" s="50"/>
      <c r="GX22" s="50"/>
      <c r="GY22" s="50"/>
      <c r="GZ22" s="50"/>
      <c r="HA22" s="50"/>
      <c r="HB22" s="50"/>
      <c r="HC22" s="50"/>
      <c r="HD22" s="50"/>
      <c r="HE22" s="50"/>
      <c r="HF22" s="50"/>
      <c r="HG22" s="50"/>
      <c r="HH22" s="50"/>
      <c r="HI22" s="50"/>
      <c r="HJ22" s="50"/>
      <c r="HK22" s="50"/>
      <c r="HL22" s="50"/>
      <c r="HM22" s="50"/>
      <c r="HN22" s="50"/>
      <c r="HO22" s="50"/>
      <c r="HP22" s="50"/>
      <c r="HQ22" s="50"/>
      <c r="HR22" s="50"/>
      <c r="HS22" s="50"/>
      <c r="HT22" s="50"/>
      <c r="HU22" s="50"/>
      <c r="HV22" s="50"/>
      <c r="HW22" s="50"/>
      <c r="HX22" s="50"/>
      <c r="HY22" s="50"/>
      <c r="HZ22" s="50"/>
      <c r="IA22" s="50"/>
      <c r="IB22" s="50"/>
      <c r="IC22" s="50"/>
      <c r="ID22" s="50"/>
      <c r="IE22" s="50"/>
      <c r="IF22" s="50"/>
      <c r="IG22" s="50"/>
      <c r="IH22" s="50"/>
      <c r="II22" s="50"/>
      <c r="IJ22" s="50"/>
      <c r="IK22" s="50"/>
      <c r="IL22" s="50"/>
      <c r="IM22" s="50"/>
      <c r="IN22" s="50"/>
      <c r="IO22" s="50"/>
      <c r="IP22" s="50"/>
      <c r="IQ22" s="50"/>
      <c r="IR22" s="50"/>
      <c r="IS22" s="50"/>
      <c r="IT22" s="50"/>
      <c r="IU22" s="50"/>
      <c r="IV22" s="50"/>
    </row>
    <row r="23" spans="1:256" ht="17.25" customHeight="1" x14ac:dyDescent="0.2">
      <c r="A23" s="81">
        <v>42012</v>
      </c>
      <c r="B23" s="74" t="s">
        <v>29</v>
      </c>
      <c r="C23" s="51"/>
      <c r="D23" s="45">
        <f t="shared" si="0"/>
        <v>42012</v>
      </c>
      <c r="E23" s="89">
        <f t="shared" si="12"/>
        <v>42012</v>
      </c>
      <c r="F23" s="103" t="str">
        <f>IF(E23="","",INDEX(cycle,MOD(E23-INDEX(J_equip,1)+INDEX(J_equip,$A$15+1)-1,8)+1))</f>
        <v xml:space="preserve">  Nuit </v>
      </c>
      <c r="G23" s="130"/>
      <c r="H23" s="131"/>
      <c r="I23" s="91"/>
      <c r="J23" s="54"/>
      <c r="K23" s="48"/>
      <c r="L23" s="10"/>
      <c r="M23" s="45">
        <f t="shared" si="1"/>
        <v>42043</v>
      </c>
      <c r="N23" s="46">
        <f t="shared" si="13"/>
        <v>42043</v>
      </c>
      <c r="O23" s="103"/>
      <c r="P23" s="122"/>
      <c r="Q23" s="123"/>
      <c r="R23" s="91"/>
      <c r="S23" s="54"/>
      <c r="T23" s="48"/>
      <c r="U23" s="10"/>
      <c r="V23" s="45">
        <f t="shared" si="2"/>
        <v>42071</v>
      </c>
      <c r="W23" s="46">
        <f t="shared" si="14"/>
        <v>42071</v>
      </c>
      <c r="X23" s="103"/>
      <c r="Y23" s="130"/>
      <c r="Z23" s="131"/>
      <c r="AA23" s="91"/>
      <c r="AB23" s="54"/>
      <c r="AC23" s="48"/>
      <c r="AD23" s="10"/>
      <c r="AE23" s="45">
        <f t="shared" si="3"/>
        <v>42102</v>
      </c>
      <c r="AF23" s="46">
        <f t="shared" si="15"/>
        <v>42102</v>
      </c>
      <c r="AG23" s="103"/>
      <c r="AH23" s="130"/>
      <c r="AI23" s="131"/>
      <c r="AJ23" s="91"/>
      <c r="AK23" s="54"/>
      <c r="AL23" s="48"/>
      <c r="AM23" s="10"/>
      <c r="AN23" s="45">
        <f t="shared" si="4"/>
        <v>42132</v>
      </c>
      <c r="AO23" s="46">
        <f t="shared" si="16"/>
        <v>42132</v>
      </c>
      <c r="AP23" s="103"/>
      <c r="AQ23" s="130"/>
      <c r="AR23" s="131"/>
      <c r="AS23" s="91"/>
      <c r="AT23" s="54"/>
      <c r="AU23" s="48"/>
      <c r="AV23" s="10"/>
      <c r="AW23" s="45">
        <f t="shared" si="5"/>
        <v>42163</v>
      </c>
      <c r="AX23" s="46">
        <f t="shared" si="17"/>
        <v>42163</v>
      </c>
      <c r="AY23" s="103"/>
      <c r="AZ23" s="130"/>
      <c r="BA23" s="131"/>
      <c r="BB23" s="91"/>
      <c r="BC23" s="54"/>
      <c r="BD23" s="48"/>
      <c r="BE23" s="10"/>
      <c r="BF23" s="45">
        <f t="shared" si="6"/>
        <v>42193</v>
      </c>
      <c r="BG23" s="46">
        <f t="shared" si="18"/>
        <v>42193</v>
      </c>
      <c r="BH23" s="103"/>
      <c r="BI23" s="130"/>
      <c r="BJ23" s="131"/>
      <c r="BK23" s="91"/>
      <c r="BL23" s="54"/>
      <c r="BM23" s="19"/>
      <c r="BN23" s="10"/>
      <c r="BO23" s="45">
        <f t="shared" si="7"/>
        <v>42224</v>
      </c>
      <c r="BP23" s="46">
        <f t="shared" si="19"/>
        <v>42224</v>
      </c>
      <c r="BQ23" s="103"/>
      <c r="BR23" s="130"/>
      <c r="BS23" s="131"/>
      <c r="BT23" s="91"/>
      <c r="BU23" s="54"/>
      <c r="BV23" s="19"/>
      <c r="BW23" s="10"/>
      <c r="BX23" s="45">
        <f t="shared" si="8"/>
        <v>42255</v>
      </c>
      <c r="BY23" s="46">
        <f t="shared" si="20"/>
        <v>42255</v>
      </c>
      <c r="BZ23" s="103"/>
      <c r="CA23" s="130"/>
      <c r="CB23" s="131"/>
      <c r="CC23" s="91"/>
      <c r="CD23" s="54"/>
      <c r="CE23" s="19"/>
      <c r="CF23" s="10"/>
      <c r="CG23" s="45">
        <f t="shared" si="9"/>
        <v>42285</v>
      </c>
      <c r="CH23" s="46">
        <f t="shared" si="21"/>
        <v>42285</v>
      </c>
      <c r="CI23" s="103"/>
      <c r="CJ23" s="130"/>
      <c r="CK23" s="131"/>
      <c r="CL23" s="91"/>
      <c r="CM23" s="54"/>
      <c r="CN23" s="19"/>
      <c r="CO23" s="10"/>
      <c r="CP23" s="45">
        <f t="shared" si="10"/>
        <v>42316</v>
      </c>
      <c r="CQ23" s="46">
        <f t="shared" si="22"/>
        <v>42316</v>
      </c>
      <c r="CR23" s="103"/>
      <c r="CS23" s="130"/>
      <c r="CT23" s="131"/>
      <c r="CU23" s="91"/>
      <c r="CV23" s="54"/>
      <c r="CW23" s="19"/>
      <c r="CX23" s="10"/>
      <c r="CY23" s="45">
        <f t="shared" si="11"/>
        <v>42346</v>
      </c>
      <c r="CZ23" s="46">
        <f t="shared" si="23"/>
        <v>42346</v>
      </c>
      <c r="DA23" s="103"/>
      <c r="DB23" s="130"/>
      <c r="DC23" s="131"/>
      <c r="DD23" s="91"/>
      <c r="DE23" s="54"/>
      <c r="DF23" s="1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50"/>
      <c r="DW23" s="50"/>
      <c r="DX23" s="50"/>
      <c r="DY23" s="50"/>
      <c r="DZ23" s="50"/>
      <c r="EA23" s="50"/>
      <c r="EB23" s="50"/>
      <c r="EC23" s="50"/>
      <c r="ED23" s="50"/>
      <c r="EE23" s="50"/>
      <c r="EF23" s="50"/>
      <c r="EG23" s="50"/>
      <c r="EH23" s="50"/>
      <c r="EI23" s="50"/>
      <c r="EJ23" s="50"/>
      <c r="EK23" s="50"/>
      <c r="EL23" s="50"/>
      <c r="EM23" s="50"/>
      <c r="EN23" s="50"/>
      <c r="EO23" s="50"/>
      <c r="EP23" s="50"/>
      <c r="EQ23" s="50"/>
      <c r="ER23" s="50"/>
      <c r="ES23" s="50"/>
      <c r="ET23" s="50"/>
      <c r="EU23" s="50"/>
      <c r="EV23" s="50"/>
      <c r="EW23" s="50"/>
      <c r="EX23" s="50"/>
      <c r="EY23" s="50"/>
      <c r="EZ23" s="50"/>
      <c r="FA23" s="50"/>
      <c r="FB23" s="50"/>
      <c r="FC23" s="50"/>
      <c r="FD23" s="50"/>
      <c r="FE23" s="50"/>
      <c r="FF23" s="50"/>
      <c r="FG23" s="50"/>
      <c r="FH23" s="50"/>
      <c r="FI23" s="50"/>
      <c r="FJ23" s="50"/>
      <c r="FK23" s="50"/>
      <c r="FL23" s="50"/>
      <c r="FM23" s="50"/>
      <c r="FN23" s="50"/>
      <c r="FO23" s="50"/>
      <c r="FP23" s="50"/>
      <c r="FQ23" s="50"/>
      <c r="FR23" s="50"/>
      <c r="FS23" s="50"/>
      <c r="FT23" s="50"/>
      <c r="FU23" s="50"/>
      <c r="FV23" s="50"/>
      <c r="FW23" s="50"/>
      <c r="FX23" s="50"/>
      <c r="FY23" s="50"/>
      <c r="FZ23" s="50"/>
      <c r="GA23" s="50"/>
      <c r="GB23" s="50"/>
      <c r="GJ23" s="50"/>
      <c r="GK23" s="50"/>
      <c r="GL23" s="50"/>
      <c r="GM23" s="50"/>
      <c r="GN23" s="50"/>
      <c r="GO23" s="50"/>
      <c r="GP23" s="50"/>
      <c r="GQ23" s="50"/>
      <c r="GR23" s="50"/>
      <c r="GS23" s="50"/>
      <c r="GT23" s="50"/>
      <c r="GU23" s="50"/>
      <c r="GV23" s="50"/>
      <c r="GW23" s="50"/>
      <c r="GX23" s="50"/>
      <c r="GY23" s="50"/>
      <c r="GZ23" s="50"/>
      <c r="HA23" s="50"/>
      <c r="HB23" s="50"/>
      <c r="HC23" s="50"/>
      <c r="HD23" s="50"/>
      <c r="HE23" s="50"/>
      <c r="HF23" s="50"/>
      <c r="HG23" s="50"/>
      <c r="HH23" s="50"/>
      <c r="HI23" s="50"/>
      <c r="HJ23" s="50"/>
      <c r="HK23" s="50"/>
      <c r="HL23" s="50"/>
      <c r="HM23" s="50"/>
      <c r="HN23" s="50"/>
      <c r="HO23" s="50"/>
      <c r="HP23" s="50"/>
      <c r="HQ23" s="50"/>
      <c r="HR23" s="50"/>
      <c r="HS23" s="50"/>
      <c r="HT23" s="50"/>
      <c r="HU23" s="50"/>
      <c r="HV23" s="50"/>
      <c r="HW23" s="50"/>
      <c r="HX23" s="50"/>
      <c r="HY23" s="50"/>
      <c r="HZ23" s="50"/>
      <c r="IA23" s="50"/>
      <c r="IB23" s="50"/>
      <c r="IC23" s="50"/>
      <c r="ID23" s="50"/>
      <c r="IE23" s="50"/>
      <c r="IF23" s="50"/>
      <c r="IG23" s="50"/>
      <c r="IH23" s="50"/>
      <c r="II23" s="50"/>
      <c r="IJ23" s="50"/>
      <c r="IK23" s="50"/>
      <c r="IL23" s="50"/>
      <c r="IM23" s="50"/>
      <c r="IN23" s="50"/>
      <c r="IO23" s="50"/>
      <c r="IP23" s="50"/>
      <c r="IQ23" s="50"/>
      <c r="IR23" s="50"/>
      <c r="IS23" s="50"/>
      <c r="IT23" s="50"/>
      <c r="IU23" s="50"/>
      <c r="IV23" s="50"/>
    </row>
    <row r="24" spans="1:256" ht="17.25" customHeight="1" x14ac:dyDescent="0.2">
      <c r="C24" s="51"/>
      <c r="D24" s="45">
        <f t="shared" si="0"/>
        <v>42013</v>
      </c>
      <c r="E24" s="89">
        <f t="shared" si="12"/>
        <v>42013</v>
      </c>
      <c r="F24" s="103" t="str">
        <f>IF(E24="","",INDEX(cycle,MOD(E24-INDEX(J_equip,1)+INDEX(J_equip,$A$15+1)-1,8)+1))</f>
        <v xml:space="preserve">  Repos1</v>
      </c>
      <c r="G24" s="130"/>
      <c r="H24" s="131"/>
      <c r="I24" s="91"/>
      <c r="J24" s="54"/>
      <c r="K24" s="48"/>
      <c r="L24" s="10"/>
      <c r="M24" s="45">
        <f t="shared" si="1"/>
        <v>42044</v>
      </c>
      <c r="N24" s="46">
        <f t="shared" si="13"/>
        <v>42044</v>
      </c>
      <c r="O24" s="103"/>
      <c r="P24" s="122"/>
      <c r="Q24" s="123"/>
      <c r="R24" s="91"/>
      <c r="S24" s="54"/>
      <c r="T24" s="48"/>
      <c r="U24" s="10"/>
      <c r="V24" s="45">
        <f t="shared" si="2"/>
        <v>42072</v>
      </c>
      <c r="W24" s="46">
        <f t="shared" si="14"/>
        <v>42072</v>
      </c>
      <c r="X24" s="103"/>
      <c r="Y24" s="130"/>
      <c r="Z24" s="131"/>
      <c r="AA24" s="91"/>
      <c r="AB24" s="54"/>
      <c r="AC24" s="48"/>
      <c r="AD24" s="10"/>
      <c r="AE24" s="45">
        <f t="shared" si="3"/>
        <v>42103</v>
      </c>
      <c r="AF24" s="46">
        <f t="shared" si="15"/>
        <v>42103</v>
      </c>
      <c r="AG24" s="103"/>
      <c r="AH24" s="130"/>
      <c r="AI24" s="131"/>
      <c r="AJ24" s="91"/>
      <c r="AK24" s="54"/>
      <c r="AL24" s="48"/>
      <c r="AM24" s="10"/>
      <c r="AN24" s="45">
        <f t="shared" si="4"/>
        <v>42133</v>
      </c>
      <c r="AO24" s="46">
        <f t="shared" si="16"/>
        <v>42133</v>
      </c>
      <c r="AP24" s="103"/>
      <c r="AQ24" s="130"/>
      <c r="AR24" s="131"/>
      <c r="AS24" s="91"/>
      <c r="AT24" s="54"/>
      <c r="AU24" s="48"/>
      <c r="AV24" s="10"/>
      <c r="AW24" s="45">
        <f t="shared" si="5"/>
        <v>42164</v>
      </c>
      <c r="AX24" s="46">
        <f t="shared" si="17"/>
        <v>42164</v>
      </c>
      <c r="AY24" s="103"/>
      <c r="AZ24" s="130"/>
      <c r="BA24" s="131"/>
      <c r="BB24" s="91"/>
      <c r="BC24" s="54"/>
      <c r="BD24" s="48"/>
      <c r="BE24" s="10"/>
      <c r="BF24" s="45">
        <f t="shared" si="6"/>
        <v>42194</v>
      </c>
      <c r="BG24" s="46">
        <f t="shared" si="18"/>
        <v>42194</v>
      </c>
      <c r="BH24" s="103"/>
      <c r="BI24" s="130"/>
      <c r="BJ24" s="131"/>
      <c r="BK24" s="91"/>
      <c r="BL24" s="54"/>
      <c r="BM24" s="19"/>
      <c r="BN24" s="10"/>
      <c r="BO24" s="45">
        <f t="shared" si="7"/>
        <v>42225</v>
      </c>
      <c r="BP24" s="46">
        <f t="shared" si="19"/>
        <v>42225</v>
      </c>
      <c r="BQ24" s="103"/>
      <c r="BR24" s="130"/>
      <c r="BS24" s="131"/>
      <c r="BT24" s="91"/>
      <c r="BU24" s="54"/>
      <c r="BV24" s="19"/>
      <c r="BW24" s="10"/>
      <c r="BX24" s="45">
        <f t="shared" si="8"/>
        <v>42256</v>
      </c>
      <c r="BY24" s="46">
        <f t="shared" si="20"/>
        <v>42256</v>
      </c>
      <c r="BZ24" s="103"/>
      <c r="CA24" s="130"/>
      <c r="CB24" s="131"/>
      <c r="CC24" s="91"/>
      <c r="CD24" s="54"/>
      <c r="CE24" s="19"/>
      <c r="CF24" s="10"/>
      <c r="CG24" s="45">
        <f t="shared" si="9"/>
        <v>42286</v>
      </c>
      <c r="CH24" s="46">
        <f t="shared" si="21"/>
        <v>42286</v>
      </c>
      <c r="CI24" s="103"/>
      <c r="CJ24" s="130"/>
      <c r="CK24" s="131"/>
      <c r="CL24" s="91"/>
      <c r="CM24" s="54"/>
      <c r="CN24" s="19"/>
      <c r="CO24" s="10"/>
      <c r="CP24" s="45">
        <f t="shared" si="10"/>
        <v>42317</v>
      </c>
      <c r="CQ24" s="46">
        <f t="shared" si="22"/>
        <v>42317</v>
      </c>
      <c r="CR24" s="103"/>
      <c r="CS24" s="130"/>
      <c r="CT24" s="131"/>
      <c r="CU24" s="91"/>
      <c r="CV24" s="54"/>
      <c r="CW24" s="19"/>
      <c r="CX24" s="10"/>
      <c r="CY24" s="45">
        <f t="shared" si="11"/>
        <v>42347</v>
      </c>
      <c r="CZ24" s="46">
        <f t="shared" si="23"/>
        <v>42347</v>
      </c>
      <c r="DA24" s="103"/>
      <c r="DB24" s="130"/>
      <c r="DC24" s="131"/>
      <c r="DD24" s="91"/>
      <c r="DE24" s="54"/>
      <c r="DF24" s="1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50"/>
      <c r="DW24" s="50"/>
      <c r="DX24" s="50"/>
      <c r="DY24" s="50"/>
      <c r="DZ24" s="50"/>
      <c r="EA24" s="50"/>
      <c r="EB24" s="50"/>
      <c r="EC24" s="50"/>
      <c r="ED24" s="50"/>
      <c r="EE24" s="50"/>
      <c r="EF24" s="50"/>
      <c r="EG24" s="50"/>
      <c r="EH24" s="50"/>
      <c r="EI24" s="50"/>
      <c r="EJ24" s="50"/>
      <c r="EK24" s="50"/>
      <c r="EL24" s="50"/>
      <c r="EM24" s="50"/>
      <c r="EN24" s="50"/>
      <c r="EO24" s="50"/>
      <c r="EP24" s="50"/>
      <c r="EQ24" s="50"/>
      <c r="ER24" s="50"/>
      <c r="ES24" s="50"/>
      <c r="ET24" s="50"/>
      <c r="EU24" s="50"/>
      <c r="EV24" s="50"/>
      <c r="EW24" s="50"/>
      <c r="EX24" s="50"/>
      <c r="EY24" s="50"/>
      <c r="EZ24" s="50"/>
      <c r="FA24" s="50"/>
      <c r="FB24" s="50"/>
      <c r="FC24" s="50"/>
      <c r="FD24" s="50"/>
      <c r="FE24" s="50"/>
      <c r="FF24" s="50"/>
      <c r="FG24" s="50"/>
      <c r="FH24" s="50"/>
      <c r="FI24" s="50"/>
      <c r="FJ24" s="50"/>
      <c r="FK24" s="50"/>
      <c r="FL24" s="50"/>
      <c r="FM24" s="50"/>
      <c r="FN24" s="50"/>
      <c r="FO24" s="50"/>
      <c r="FP24" s="50"/>
      <c r="FQ24" s="50"/>
      <c r="FR24" s="50"/>
      <c r="FS24" s="50"/>
      <c r="FT24" s="50"/>
      <c r="FU24" s="50"/>
      <c r="FV24" s="50"/>
      <c r="FW24" s="50"/>
      <c r="FX24" s="50"/>
      <c r="FY24" s="50"/>
      <c r="FZ24" s="50"/>
      <c r="GA24" s="50"/>
      <c r="GB24" s="50"/>
      <c r="GJ24" s="50"/>
      <c r="GK24" s="50"/>
      <c r="GL24" s="50"/>
      <c r="GM24" s="50"/>
      <c r="GN24" s="50"/>
      <c r="GO24" s="50"/>
      <c r="GP24" s="50"/>
      <c r="GQ24" s="50"/>
      <c r="GR24" s="50"/>
      <c r="GS24" s="50"/>
      <c r="GT24" s="50"/>
      <c r="GU24" s="50"/>
      <c r="GV24" s="50"/>
      <c r="GW24" s="50"/>
      <c r="GX24" s="50"/>
      <c r="GY24" s="50"/>
      <c r="GZ24" s="50"/>
      <c r="HA24" s="50"/>
      <c r="HB24" s="50"/>
      <c r="HC24" s="50"/>
      <c r="HD24" s="50"/>
      <c r="HE24" s="50"/>
      <c r="HF24" s="50"/>
      <c r="HG24" s="50"/>
      <c r="HH24" s="50"/>
      <c r="HI24" s="50"/>
      <c r="HJ24" s="50"/>
      <c r="HK24" s="50"/>
      <c r="HL24" s="50"/>
      <c r="HM24" s="50"/>
      <c r="HN24" s="50"/>
      <c r="HO24" s="50"/>
      <c r="HP24" s="50"/>
      <c r="HQ24" s="50"/>
      <c r="HR24" s="50"/>
      <c r="HS24" s="50"/>
      <c r="HT24" s="50"/>
      <c r="HU24" s="50"/>
      <c r="HV24" s="50"/>
      <c r="HW24" s="50"/>
      <c r="HX24" s="50"/>
      <c r="HY24" s="50"/>
      <c r="HZ24" s="50"/>
      <c r="IA24" s="50"/>
      <c r="IB24" s="50"/>
      <c r="IC24" s="50"/>
      <c r="ID24" s="50"/>
      <c r="IE24" s="50"/>
      <c r="IF24" s="50"/>
      <c r="IG24" s="50"/>
      <c r="IH24" s="50"/>
      <c r="II24" s="50"/>
      <c r="IJ24" s="50"/>
      <c r="IK24" s="50"/>
      <c r="IL24" s="50"/>
      <c r="IM24" s="50"/>
      <c r="IN24" s="50"/>
      <c r="IO24" s="50"/>
      <c r="IP24" s="50"/>
      <c r="IQ24" s="50"/>
      <c r="IR24" s="50"/>
      <c r="IS24" s="50"/>
      <c r="IT24" s="50"/>
      <c r="IU24" s="50"/>
      <c r="IV24" s="50"/>
    </row>
    <row r="25" spans="1:256" ht="17.25" customHeight="1" x14ac:dyDescent="0.2">
      <c r="C25" s="51"/>
      <c r="D25" s="45">
        <f t="shared" si="0"/>
        <v>42014</v>
      </c>
      <c r="E25" s="89">
        <f t="shared" si="12"/>
        <v>42014</v>
      </c>
      <c r="F25" s="103" t="str">
        <f>IF(E25="","",INDEX(cycle,MOD(E25-INDEX(J_equip,1)+INDEX(J_equip,$A$15+1)-1,8)+1))</f>
        <v xml:space="preserve">  Repos1 </v>
      </c>
      <c r="G25" s="130"/>
      <c r="H25" s="131"/>
      <c r="I25" s="91"/>
      <c r="J25" s="54"/>
      <c r="K25" s="48"/>
      <c r="L25" s="10"/>
      <c r="M25" s="45">
        <f t="shared" si="1"/>
        <v>42045</v>
      </c>
      <c r="N25" s="46">
        <f t="shared" si="13"/>
        <v>42045</v>
      </c>
      <c r="O25" s="103"/>
      <c r="P25" s="122"/>
      <c r="Q25" s="123"/>
      <c r="R25" s="91"/>
      <c r="S25" s="54"/>
      <c r="T25" s="48"/>
      <c r="U25" s="10"/>
      <c r="V25" s="45">
        <f t="shared" si="2"/>
        <v>42073</v>
      </c>
      <c r="W25" s="46">
        <f t="shared" si="14"/>
        <v>42073</v>
      </c>
      <c r="X25" s="103"/>
      <c r="Y25" s="130"/>
      <c r="Z25" s="131"/>
      <c r="AA25" s="91"/>
      <c r="AB25" s="54"/>
      <c r="AC25" s="48"/>
      <c r="AD25" s="10"/>
      <c r="AE25" s="45">
        <f t="shared" si="3"/>
        <v>42104</v>
      </c>
      <c r="AF25" s="46">
        <f t="shared" si="15"/>
        <v>42104</v>
      </c>
      <c r="AG25" s="103"/>
      <c r="AH25" s="130"/>
      <c r="AI25" s="131"/>
      <c r="AJ25" s="91"/>
      <c r="AK25" s="54"/>
      <c r="AL25" s="48"/>
      <c r="AM25" s="10"/>
      <c r="AN25" s="45">
        <f t="shared" si="4"/>
        <v>42134</v>
      </c>
      <c r="AO25" s="46">
        <f t="shared" si="16"/>
        <v>42134</v>
      </c>
      <c r="AP25" s="103"/>
      <c r="AQ25" s="130"/>
      <c r="AR25" s="131"/>
      <c r="AS25" s="91"/>
      <c r="AT25" s="54"/>
      <c r="AU25" s="48"/>
      <c r="AV25" s="10"/>
      <c r="AW25" s="45">
        <f t="shared" si="5"/>
        <v>42165</v>
      </c>
      <c r="AX25" s="46">
        <f t="shared" si="17"/>
        <v>42165</v>
      </c>
      <c r="AY25" s="103"/>
      <c r="AZ25" s="130"/>
      <c r="BA25" s="131"/>
      <c r="BB25" s="91"/>
      <c r="BC25" s="54"/>
      <c r="BD25" s="48"/>
      <c r="BE25" s="10"/>
      <c r="BF25" s="45">
        <f t="shared" si="6"/>
        <v>42195</v>
      </c>
      <c r="BG25" s="46">
        <f t="shared" si="18"/>
        <v>42195</v>
      </c>
      <c r="BH25" s="103"/>
      <c r="BI25" s="130"/>
      <c r="BJ25" s="131"/>
      <c r="BK25" s="91"/>
      <c r="BL25" s="54"/>
      <c r="BM25" s="19"/>
      <c r="BN25" s="10"/>
      <c r="BO25" s="45">
        <f t="shared" si="7"/>
        <v>42226</v>
      </c>
      <c r="BP25" s="46">
        <f t="shared" si="19"/>
        <v>42226</v>
      </c>
      <c r="BQ25" s="103"/>
      <c r="BR25" s="130"/>
      <c r="BS25" s="131"/>
      <c r="BT25" s="91"/>
      <c r="BU25" s="54"/>
      <c r="BV25" s="19"/>
      <c r="BW25" s="10"/>
      <c r="BX25" s="45">
        <f t="shared" si="8"/>
        <v>42257</v>
      </c>
      <c r="BY25" s="46">
        <f t="shared" si="20"/>
        <v>42257</v>
      </c>
      <c r="BZ25" s="103"/>
      <c r="CA25" s="130"/>
      <c r="CB25" s="131"/>
      <c r="CC25" s="91"/>
      <c r="CD25" s="54"/>
      <c r="CE25" s="19"/>
      <c r="CF25" s="10"/>
      <c r="CG25" s="45">
        <f t="shared" si="9"/>
        <v>42287</v>
      </c>
      <c r="CH25" s="46">
        <f t="shared" si="21"/>
        <v>42287</v>
      </c>
      <c r="CI25" s="103"/>
      <c r="CJ25" s="130"/>
      <c r="CK25" s="131"/>
      <c r="CL25" s="91"/>
      <c r="CM25" s="54"/>
      <c r="CN25" s="19"/>
      <c r="CO25" s="10"/>
      <c r="CP25" s="45">
        <f t="shared" si="10"/>
        <v>42318</v>
      </c>
      <c r="CQ25" s="46">
        <f t="shared" si="22"/>
        <v>42318</v>
      </c>
      <c r="CR25" s="103"/>
      <c r="CS25" s="130"/>
      <c r="CT25" s="131"/>
      <c r="CU25" s="91"/>
      <c r="CV25" s="54"/>
      <c r="CW25" s="19"/>
      <c r="CX25" s="10"/>
      <c r="CY25" s="45">
        <f t="shared" si="11"/>
        <v>42348</v>
      </c>
      <c r="CZ25" s="46">
        <f t="shared" si="23"/>
        <v>42348</v>
      </c>
      <c r="DA25" s="103"/>
      <c r="DB25" s="130"/>
      <c r="DC25" s="131"/>
      <c r="DD25" s="91"/>
      <c r="DE25" s="54"/>
      <c r="DF25" s="1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50"/>
      <c r="DW25" s="50"/>
      <c r="DX25" s="50"/>
      <c r="DY25" s="50"/>
      <c r="DZ25" s="50"/>
      <c r="EA25" s="50"/>
      <c r="EB25" s="50"/>
      <c r="EC25" s="50"/>
      <c r="ED25" s="50"/>
      <c r="EE25" s="50"/>
      <c r="EF25" s="50"/>
      <c r="EG25" s="50"/>
      <c r="EH25" s="50"/>
      <c r="EI25" s="50"/>
      <c r="EJ25" s="50"/>
      <c r="EK25" s="50"/>
      <c r="EL25" s="50"/>
      <c r="EM25" s="50"/>
      <c r="EN25" s="50"/>
      <c r="EO25" s="50"/>
      <c r="EP25" s="50"/>
      <c r="EQ25" s="50"/>
      <c r="ER25" s="50"/>
      <c r="ES25" s="50"/>
      <c r="ET25" s="50"/>
      <c r="EU25" s="50"/>
      <c r="EV25" s="50"/>
      <c r="EW25" s="50"/>
      <c r="EX25" s="50"/>
      <c r="EY25" s="50"/>
      <c r="EZ25" s="50"/>
      <c r="FA25" s="50"/>
      <c r="FB25" s="50"/>
      <c r="FC25" s="50"/>
      <c r="FD25" s="50"/>
      <c r="FE25" s="50"/>
      <c r="FF25" s="50"/>
      <c r="FG25" s="50"/>
      <c r="FH25" s="50"/>
      <c r="FI25" s="50"/>
      <c r="FJ25" s="50"/>
      <c r="FK25" s="50"/>
      <c r="FL25" s="50"/>
      <c r="FM25" s="50"/>
      <c r="FN25" s="50"/>
      <c r="FO25" s="50"/>
      <c r="FP25" s="50"/>
      <c r="FQ25" s="50"/>
      <c r="FR25" s="50"/>
      <c r="FS25" s="50"/>
      <c r="FT25" s="50"/>
      <c r="FU25" s="50"/>
      <c r="FV25" s="50"/>
      <c r="FW25" s="50"/>
      <c r="FX25" s="50"/>
      <c r="FY25" s="50"/>
      <c r="FZ25" s="50"/>
      <c r="GA25" s="50"/>
      <c r="GB25" s="50"/>
      <c r="GJ25" s="50"/>
      <c r="GK25" s="50"/>
      <c r="GL25" s="50"/>
      <c r="GM25" s="50"/>
      <c r="GN25" s="50"/>
      <c r="GO25" s="50"/>
      <c r="GP25" s="50"/>
      <c r="GQ25" s="50"/>
      <c r="GR25" s="50"/>
      <c r="GS25" s="50"/>
      <c r="GT25" s="50"/>
      <c r="GU25" s="50"/>
      <c r="GV25" s="50"/>
      <c r="GW25" s="50"/>
      <c r="GX25" s="50"/>
      <c r="GY25" s="50"/>
      <c r="GZ25" s="50"/>
      <c r="HA25" s="50"/>
      <c r="HB25" s="50"/>
      <c r="HC25" s="50"/>
      <c r="HD25" s="50"/>
      <c r="HE25" s="50"/>
      <c r="HF25" s="50"/>
      <c r="HG25" s="50"/>
      <c r="HH25" s="50"/>
      <c r="HI25" s="50"/>
      <c r="HJ25" s="50"/>
      <c r="HK25" s="50"/>
      <c r="HL25" s="50"/>
      <c r="HM25" s="50"/>
      <c r="HN25" s="50"/>
      <c r="HO25" s="50"/>
      <c r="HP25" s="50"/>
      <c r="HQ25" s="50"/>
      <c r="HR25" s="50"/>
      <c r="HS25" s="50"/>
      <c r="HT25" s="50"/>
      <c r="HU25" s="50"/>
      <c r="HV25" s="50"/>
      <c r="HW25" s="50"/>
      <c r="HX25" s="50"/>
      <c r="HY25" s="50"/>
      <c r="HZ25" s="50"/>
      <c r="IA25" s="50"/>
      <c r="IB25" s="50"/>
      <c r="IC25" s="50"/>
      <c r="ID25" s="50"/>
      <c r="IE25" s="50"/>
      <c r="IF25" s="50"/>
      <c r="IG25" s="50"/>
      <c r="IH25" s="50"/>
      <c r="II25" s="50"/>
      <c r="IJ25" s="50"/>
      <c r="IK25" s="50"/>
      <c r="IL25" s="50"/>
      <c r="IM25" s="50"/>
      <c r="IN25" s="50"/>
      <c r="IO25" s="50"/>
      <c r="IP25" s="50"/>
      <c r="IQ25" s="50"/>
      <c r="IR25" s="50"/>
      <c r="IS25" s="50"/>
      <c r="IT25" s="50"/>
      <c r="IU25" s="50"/>
      <c r="IV25" s="50"/>
    </row>
    <row r="26" spans="1:256" ht="17.25" customHeight="1" x14ac:dyDescent="0.2">
      <c r="C26" s="51"/>
      <c r="D26" s="45">
        <f t="shared" si="0"/>
        <v>42015</v>
      </c>
      <c r="E26" s="89">
        <f t="shared" si="12"/>
        <v>42015</v>
      </c>
      <c r="F26" s="103" t="str">
        <f>IF(E26="","",INDEX(cycle,MOD(E26-INDEX(J_equip,1)+INDEX(J_equip,$A$15+1)-1,8)+1))</f>
        <v xml:space="preserve">  Repos2 </v>
      </c>
      <c r="G26" s="130"/>
      <c r="H26" s="131"/>
      <c r="I26" s="91"/>
      <c r="J26" s="58"/>
      <c r="K26" s="53"/>
      <c r="L26" s="10"/>
      <c r="M26" s="45">
        <f t="shared" si="1"/>
        <v>42046</v>
      </c>
      <c r="N26" s="46">
        <f t="shared" si="13"/>
        <v>42046</v>
      </c>
      <c r="O26" s="103"/>
      <c r="P26" s="122"/>
      <c r="Q26" s="123"/>
      <c r="R26" s="91"/>
      <c r="S26" s="52"/>
      <c r="T26" s="53"/>
      <c r="U26" s="10"/>
      <c r="V26" s="45">
        <f t="shared" si="2"/>
        <v>42074</v>
      </c>
      <c r="W26" s="46">
        <f t="shared" si="14"/>
        <v>42074</v>
      </c>
      <c r="X26" s="103"/>
      <c r="Y26" s="130"/>
      <c r="Z26" s="131"/>
      <c r="AA26" s="91"/>
      <c r="AB26" s="58"/>
      <c r="AC26" s="53"/>
      <c r="AD26" s="10"/>
      <c r="AE26" s="45">
        <f t="shared" si="3"/>
        <v>42105</v>
      </c>
      <c r="AF26" s="46">
        <f t="shared" si="15"/>
        <v>42105</v>
      </c>
      <c r="AG26" s="103"/>
      <c r="AH26" s="130"/>
      <c r="AI26" s="131"/>
      <c r="AJ26" s="91"/>
      <c r="AK26" s="58"/>
      <c r="AL26" s="53"/>
      <c r="AM26" s="10"/>
      <c r="AN26" s="45">
        <f t="shared" si="4"/>
        <v>42135</v>
      </c>
      <c r="AO26" s="46">
        <f t="shared" si="16"/>
        <v>42135</v>
      </c>
      <c r="AP26" s="103"/>
      <c r="AQ26" s="130"/>
      <c r="AR26" s="131"/>
      <c r="AS26" s="91"/>
      <c r="AT26" s="58"/>
      <c r="AU26" s="53"/>
      <c r="AV26" s="10"/>
      <c r="AW26" s="45">
        <f t="shared" si="5"/>
        <v>42166</v>
      </c>
      <c r="AX26" s="46">
        <f t="shared" si="17"/>
        <v>42166</v>
      </c>
      <c r="AY26" s="103"/>
      <c r="AZ26" s="130"/>
      <c r="BA26" s="131"/>
      <c r="BB26" s="91"/>
      <c r="BC26" s="58"/>
      <c r="BD26" s="53"/>
      <c r="BE26" s="10"/>
      <c r="BF26" s="45">
        <f t="shared" si="6"/>
        <v>42196</v>
      </c>
      <c r="BG26" s="46">
        <f t="shared" si="18"/>
        <v>42196</v>
      </c>
      <c r="BH26" s="103"/>
      <c r="BI26" s="130"/>
      <c r="BJ26" s="131"/>
      <c r="BK26" s="91"/>
      <c r="BL26" s="58"/>
      <c r="BM26" s="19"/>
      <c r="BN26" s="10"/>
      <c r="BO26" s="45">
        <f t="shared" si="7"/>
        <v>42227</v>
      </c>
      <c r="BP26" s="46">
        <f t="shared" si="19"/>
        <v>42227</v>
      </c>
      <c r="BQ26" s="103"/>
      <c r="BR26" s="130"/>
      <c r="BS26" s="131"/>
      <c r="BT26" s="91"/>
      <c r="BU26" s="58"/>
      <c r="BV26" s="19"/>
      <c r="BW26" s="10"/>
      <c r="BX26" s="45">
        <f t="shared" si="8"/>
        <v>42258</v>
      </c>
      <c r="BY26" s="46">
        <f t="shared" si="20"/>
        <v>42258</v>
      </c>
      <c r="BZ26" s="103"/>
      <c r="CA26" s="130"/>
      <c r="CB26" s="131"/>
      <c r="CC26" s="91"/>
      <c r="CD26" s="58"/>
      <c r="CE26" s="19"/>
      <c r="CF26" s="10"/>
      <c r="CG26" s="45">
        <f t="shared" si="9"/>
        <v>42288</v>
      </c>
      <c r="CH26" s="46">
        <f t="shared" si="21"/>
        <v>42288</v>
      </c>
      <c r="CI26" s="103"/>
      <c r="CJ26" s="130"/>
      <c r="CK26" s="131"/>
      <c r="CL26" s="91"/>
      <c r="CM26" s="58"/>
      <c r="CN26" s="19"/>
      <c r="CO26" s="10"/>
      <c r="CP26" s="45">
        <f t="shared" si="10"/>
        <v>42319</v>
      </c>
      <c r="CQ26" s="46">
        <f t="shared" si="22"/>
        <v>42319</v>
      </c>
      <c r="CR26" s="103"/>
      <c r="CS26" s="130"/>
      <c r="CT26" s="131"/>
      <c r="CU26" s="91"/>
      <c r="CV26" s="58"/>
      <c r="CW26" s="19"/>
      <c r="CX26" s="10"/>
      <c r="CY26" s="45">
        <f t="shared" si="11"/>
        <v>42349</v>
      </c>
      <c r="CZ26" s="46">
        <f t="shared" si="23"/>
        <v>42349</v>
      </c>
      <c r="DA26" s="103"/>
      <c r="DB26" s="130"/>
      <c r="DC26" s="131"/>
      <c r="DD26" s="91"/>
      <c r="DE26" s="58"/>
      <c r="DF26" s="1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</row>
    <row r="27" spans="1:256" ht="17.25" customHeight="1" x14ac:dyDescent="0.2">
      <c r="C27" s="51"/>
      <c r="D27" s="45">
        <f t="shared" si="0"/>
        <v>42016</v>
      </c>
      <c r="E27" s="89">
        <f t="shared" si="12"/>
        <v>42016</v>
      </c>
      <c r="F27" s="103" t="str">
        <f>IF(E27="","",INDEX(cycle,MOD(E27-INDEX(J_equip,1)+INDEX(J_equip,$A$15+1)-1,8)+1))</f>
        <v xml:space="preserve">  Repos2 </v>
      </c>
      <c r="G27" s="130"/>
      <c r="H27" s="131"/>
      <c r="I27" s="91"/>
      <c r="J27" s="58"/>
      <c r="K27" s="53"/>
      <c r="L27" s="10"/>
      <c r="M27" s="45">
        <f t="shared" si="1"/>
        <v>42047</v>
      </c>
      <c r="N27" s="46">
        <f t="shared" si="13"/>
        <v>42047</v>
      </c>
      <c r="O27" s="103"/>
      <c r="P27" s="122"/>
      <c r="Q27" s="123"/>
      <c r="R27" s="91"/>
      <c r="S27" s="52"/>
      <c r="T27" s="53"/>
      <c r="U27" s="10"/>
      <c r="V27" s="45">
        <f t="shared" si="2"/>
        <v>42075</v>
      </c>
      <c r="W27" s="46">
        <f t="shared" si="14"/>
        <v>42075</v>
      </c>
      <c r="X27" s="103"/>
      <c r="Y27" s="130"/>
      <c r="Z27" s="131"/>
      <c r="AA27" s="91"/>
      <c r="AB27" s="58"/>
      <c r="AC27" s="53"/>
      <c r="AD27" s="10"/>
      <c r="AE27" s="45">
        <f t="shared" si="3"/>
        <v>42106</v>
      </c>
      <c r="AF27" s="46">
        <f t="shared" si="15"/>
        <v>42106</v>
      </c>
      <c r="AG27" s="103"/>
      <c r="AH27" s="130"/>
      <c r="AI27" s="131"/>
      <c r="AJ27" s="91"/>
      <c r="AK27" s="58"/>
      <c r="AL27" s="53"/>
      <c r="AM27" s="10"/>
      <c r="AN27" s="45">
        <f t="shared" si="4"/>
        <v>42136</v>
      </c>
      <c r="AO27" s="46">
        <f t="shared" si="16"/>
        <v>42136</v>
      </c>
      <c r="AP27" s="103"/>
      <c r="AQ27" s="130"/>
      <c r="AR27" s="131"/>
      <c r="AS27" s="91"/>
      <c r="AT27" s="58"/>
      <c r="AU27" s="53"/>
      <c r="AV27" s="10"/>
      <c r="AW27" s="45">
        <f t="shared" si="5"/>
        <v>42167</v>
      </c>
      <c r="AX27" s="46">
        <f t="shared" si="17"/>
        <v>42167</v>
      </c>
      <c r="AY27" s="103"/>
      <c r="AZ27" s="130"/>
      <c r="BA27" s="131"/>
      <c r="BB27" s="91"/>
      <c r="BC27" s="58"/>
      <c r="BD27" s="53"/>
      <c r="BE27" s="10"/>
      <c r="BF27" s="45">
        <f t="shared" si="6"/>
        <v>42197</v>
      </c>
      <c r="BG27" s="46">
        <f t="shared" si="18"/>
        <v>42197</v>
      </c>
      <c r="BH27" s="103"/>
      <c r="BI27" s="130"/>
      <c r="BJ27" s="131"/>
      <c r="BK27" s="91"/>
      <c r="BL27" s="58"/>
      <c r="BM27" s="19"/>
      <c r="BN27" s="10"/>
      <c r="BO27" s="45">
        <f t="shared" si="7"/>
        <v>42228</v>
      </c>
      <c r="BP27" s="46">
        <f t="shared" si="19"/>
        <v>42228</v>
      </c>
      <c r="BQ27" s="103"/>
      <c r="BR27" s="130"/>
      <c r="BS27" s="131"/>
      <c r="BT27" s="91"/>
      <c r="BU27" s="58"/>
      <c r="BV27" s="19"/>
      <c r="BW27" s="10"/>
      <c r="BX27" s="45">
        <f t="shared" si="8"/>
        <v>42259</v>
      </c>
      <c r="BY27" s="46">
        <f t="shared" si="20"/>
        <v>42259</v>
      </c>
      <c r="BZ27" s="103"/>
      <c r="CA27" s="130"/>
      <c r="CB27" s="131"/>
      <c r="CC27" s="91"/>
      <c r="CD27" s="58"/>
      <c r="CE27" s="19"/>
      <c r="CF27" s="10"/>
      <c r="CG27" s="45">
        <f t="shared" si="9"/>
        <v>42289</v>
      </c>
      <c r="CH27" s="46">
        <f t="shared" si="21"/>
        <v>42289</v>
      </c>
      <c r="CI27" s="103"/>
      <c r="CJ27" s="130"/>
      <c r="CK27" s="131"/>
      <c r="CL27" s="91"/>
      <c r="CM27" s="58"/>
      <c r="CN27" s="19"/>
      <c r="CO27" s="10"/>
      <c r="CP27" s="45">
        <f t="shared" si="10"/>
        <v>42320</v>
      </c>
      <c r="CQ27" s="46">
        <f t="shared" si="22"/>
        <v>42320</v>
      </c>
      <c r="CR27" s="103"/>
      <c r="CS27" s="130"/>
      <c r="CT27" s="131"/>
      <c r="CU27" s="91"/>
      <c r="CV27" s="58"/>
      <c r="CW27" s="19"/>
      <c r="CX27" s="10"/>
      <c r="CY27" s="45">
        <f t="shared" si="11"/>
        <v>42350</v>
      </c>
      <c r="CZ27" s="46">
        <f t="shared" si="23"/>
        <v>42350</v>
      </c>
      <c r="DA27" s="103"/>
      <c r="DB27" s="130"/>
      <c r="DC27" s="131"/>
      <c r="DD27" s="91"/>
      <c r="DE27" s="58"/>
      <c r="DF27" s="1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50"/>
      <c r="DW27" s="50"/>
      <c r="DX27" s="50"/>
      <c r="DY27" s="50"/>
      <c r="DZ27" s="50"/>
      <c r="EA27" s="50"/>
      <c r="EB27" s="50"/>
      <c r="EC27" s="50"/>
      <c r="ED27" s="50"/>
      <c r="EE27" s="50"/>
      <c r="EF27" s="50"/>
      <c r="EG27" s="50"/>
      <c r="EH27" s="50"/>
      <c r="EI27" s="50"/>
      <c r="EJ27" s="50"/>
      <c r="EK27" s="50"/>
      <c r="EL27" s="50"/>
      <c r="EM27" s="50"/>
      <c r="EN27" s="50"/>
      <c r="EO27" s="50"/>
      <c r="EP27" s="50"/>
      <c r="EQ27" s="50"/>
      <c r="ER27" s="50"/>
      <c r="ES27" s="50"/>
      <c r="ET27" s="50"/>
      <c r="EU27" s="50"/>
      <c r="EV27" s="50"/>
      <c r="EW27" s="50"/>
      <c r="EX27" s="50"/>
      <c r="EY27" s="50"/>
      <c r="EZ27" s="50"/>
      <c r="FA27" s="50"/>
      <c r="FB27" s="50"/>
      <c r="FC27" s="50"/>
      <c r="FD27" s="50"/>
      <c r="FE27" s="50"/>
      <c r="FF27" s="50"/>
      <c r="FG27" s="50"/>
      <c r="FH27" s="50"/>
      <c r="FI27" s="50"/>
      <c r="FJ27" s="50"/>
      <c r="FK27" s="50"/>
      <c r="FL27" s="50"/>
      <c r="FM27" s="50"/>
      <c r="FN27" s="50"/>
      <c r="FO27" s="50"/>
      <c r="FP27" s="50"/>
      <c r="FQ27" s="50"/>
      <c r="FR27" s="50"/>
      <c r="FS27" s="50"/>
      <c r="FT27" s="50"/>
      <c r="FU27" s="50"/>
      <c r="FV27" s="50"/>
      <c r="FW27" s="50"/>
      <c r="FX27" s="50"/>
      <c r="FY27" s="50"/>
      <c r="FZ27" s="50"/>
      <c r="GA27" s="50"/>
      <c r="GB27" s="50"/>
      <c r="GJ27" s="50"/>
      <c r="GK27" s="50"/>
      <c r="GL27" s="50"/>
      <c r="GM27" s="50"/>
      <c r="GN27" s="50"/>
      <c r="GO27" s="50"/>
      <c r="GP27" s="50"/>
      <c r="GQ27" s="50"/>
      <c r="GR27" s="50"/>
      <c r="GS27" s="50"/>
      <c r="GT27" s="50"/>
      <c r="GU27" s="50"/>
      <c r="GV27" s="50"/>
      <c r="GW27" s="50"/>
      <c r="GX27" s="50"/>
      <c r="GY27" s="50"/>
      <c r="GZ27" s="50"/>
      <c r="HA27" s="50"/>
      <c r="HB27" s="50"/>
      <c r="HC27" s="50"/>
      <c r="HD27" s="50"/>
      <c r="HE27" s="50"/>
      <c r="HF27" s="50"/>
      <c r="HG27" s="50"/>
      <c r="HH27" s="50"/>
      <c r="HI27" s="50"/>
      <c r="HJ27" s="50"/>
      <c r="HK27" s="50"/>
      <c r="HL27" s="50"/>
      <c r="HM27" s="50"/>
      <c r="HN27" s="50"/>
      <c r="HO27" s="50"/>
      <c r="HP27" s="50"/>
      <c r="HQ27" s="50"/>
      <c r="HR27" s="50"/>
      <c r="HS27" s="50"/>
      <c r="HT27" s="50"/>
      <c r="HU27" s="50"/>
      <c r="HV27" s="50"/>
      <c r="HW27" s="50"/>
      <c r="HX27" s="50"/>
      <c r="HY27" s="50"/>
      <c r="HZ27" s="50"/>
      <c r="IA27" s="50"/>
      <c r="IB27" s="50"/>
      <c r="IC27" s="50"/>
      <c r="ID27" s="50"/>
      <c r="IE27" s="50"/>
      <c r="IF27" s="50"/>
      <c r="IG27" s="50"/>
      <c r="IH27" s="50"/>
      <c r="II27" s="50"/>
      <c r="IJ27" s="50"/>
      <c r="IK27" s="50"/>
      <c r="IL27" s="50"/>
      <c r="IM27" s="50"/>
      <c r="IN27" s="50"/>
      <c r="IO27" s="50"/>
      <c r="IP27" s="50"/>
      <c r="IQ27" s="50"/>
      <c r="IR27" s="50"/>
      <c r="IS27" s="50"/>
      <c r="IT27" s="50"/>
      <c r="IU27" s="50"/>
      <c r="IV27" s="50"/>
    </row>
    <row r="28" spans="1:256" ht="17.25" customHeight="1" x14ac:dyDescent="0.2">
      <c r="C28" s="51"/>
      <c r="D28" s="45">
        <f t="shared" si="0"/>
        <v>42017</v>
      </c>
      <c r="E28" s="89">
        <f t="shared" si="12"/>
        <v>42017</v>
      </c>
      <c r="F28" s="103" t="str">
        <f>IF(E28="","",INDEX(cycle,MOD(E28-INDEX(J_equip,1)+INDEX(J_equip,$A$15+1)-1,8)+1))</f>
        <v xml:space="preserve">  Jour</v>
      </c>
      <c r="G28" s="130"/>
      <c r="H28" s="131"/>
      <c r="I28" s="91"/>
      <c r="J28" s="52"/>
      <c r="K28" s="48"/>
      <c r="L28" s="10"/>
      <c r="M28" s="45">
        <f t="shared" si="1"/>
        <v>42048</v>
      </c>
      <c r="N28" s="46">
        <f t="shared" si="13"/>
        <v>42048</v>
      </c>
      <c r="O28" s="103"/>
      <c r="P28" s="122"/>
      <c r="Q28" s="123"/>
      <c r="R28" s="91"/>
      <c r="S28" s="52"/>
      <c r="T28" s="48"/>
      <c r="U28" s="10"/>
      <c r="V28" s="45">
        <f t="shared" si="2"/>
        <v>42076</v>
      </c>
      <c r="W28" s="46">
        <f t="shared" si="14"/>
        <v>42076</v>
      </c>
      <c r="X28" s="103"/>
      <c r="Y28" s="130"/>
      <c r="Z28" s="131"/>
      <c r="AA28" s="91"/>
      <c r="AB28" s="52"/>
      <c r="AC28" s="48"/>
      <c r="AD28" s="10"/>
      <c r="AE28" s="45">
        <f t="shared" si="3"/>
        <v>42107</v>
      </c>
      <c r="AF28" s="46">
        <f t="shared" si="15"/>
        <v>42107</v>
      </c>
      <c r="AG28" s="103"/>
      <c r="AH28" s="130"/>
      <c r="AI28" s="131"/>
      <c r="AJ28" s="91"/>
      <c r="AK28" s="52"/>
      <c r="AL28" s="48"/>
      <c r="AM28" s="10"/>
      <c r="AN28" s="45">
        <f t="shared" si="4"/>
        <v>42137</v>
      </c>
      <c r="AO28" s="46">
        <f t="shared" si="16"/>
        <v>42137</v>
      </c>
      <c r="AP28" s="103"/>
      <c r="AQ28" s="130"/>
      <c r="AR28" s="131"/>
      <c r="AS28" s="91"/>
      <c r="AT28" s="52"/>
      <c r="AU28" s="48"/>
      <c r="AV28" s="10"/>
      <c r="AW28" s="45">
        <f t="shared" si="5"/>
        <v>42168</v>
      </c>
      <c r="AX28" s="46">
        <f t="shared" si="17"/>
        <v>42168</v>
      </c>
      <c r="AY28" s="103"/>
      <c r="AZ28" s="130"/>
      <c r="BA28" s="131"/>
      <c r="BB28" s="91"/>
      <c r="BC28" s="52"/>
      <c r="BD28" s="48"/>
      <c r="BE28" s="10"/>
      <c r="BF28" s="45">
        <f t="shared" si="6"/>
        <v>42198</v>
      </c>
      <c r="BG28" s="46">
        <f t="shared" si="18"/>
        <v>42198</v>
      </c>
      <c r="BH28" s="103"/>
      <c r="BI28" s="130"/>
      <c r="BJ28" s="131"/>
      <c r="BK28" s="91"/>
      <c r="BL28" s="52"/>
      <c r="BM28" s="19"/>
      <c r="BN28" s="10"/>
      <c r="BO28" s="45">
        <f t="shared" si="7"/>
        <v>42229</v>
      </c>
      <c r="BP28" s="46">
        <f t="shared" si="19"/>
        <v>42229</v>
      </c>
      <c r="BQ28" s="103"/>
      <c r="BR28" s="130"/>
      <c r="BS28" s="131"/>
      <c r="BT28" s="91"/>
      <c r="BU28" s="52"/>
      <c r="BV28" s="19"/>
      <c r="BW28" s="10"/>
      <c r="BX28" s="45">
        <f t="shared" si="8"/>
        <v>42260</v>
      </c>
      <c r="BY28" s="46">
        <f t="shared" si="20"/>
        <v>42260</v>
      </c>
      <c r="BZ28" s="103"/>
      <c r="CA28" s="130"/>
      <c r="CB28" s="131"/>
      <c r="CC28" s="91"/>
      <c r="CD28" s="52"/>
      <c r="CE28" s="19"/>
      <c r="CF28" s="10"/>
      <c r="CG28" s="45">
        <f t="shared" si="9"/>
        <v>42290</v>
      </c>
      <c r="CH28" s="46">
        <f t="shared" si="21"/>
        <v>42290</v>
      </c>
      <c r="CI28" s="103"/>
      <c r="CJ28" s="130"/>
      <c r="CK28" s="131"/>
      <c r="CL28" s="91"/>
      <c r="CM28" s="52"/>
      <c r="CN28" s="19"/>
      <c r="CO28" s="10"/>
      <c r="CP28" s="45">
        <f t="shared" si="10"/>
        <v>42321</v>
      </c>
      <c r="CQ28" s="46">
        <f t="shared" si="22"/>
        <v>42321</v>
      </c>
      <c r="CR28" s="103"/>
      <c r="CS28" s="130"/>
      <c r="CT28" s="131"/>
      <c r="CU28" s="91"/>
      <c r="CV28" s="52"/>
      <c r="CW28" s="19"/>
      <c r="CX28" s="10"/>
      <c r="CY28" s="45">
        <f t="shared" si="11"/>
        <v>42351</v>
      </c>
      <c r="CZ28" s="46">
        <f t="shared" si="23"/>
        <v>42351</v>
      </c>
      <c r="DA28" s="103"/>
      <c r="DB28" s="130"/>
      <c r="DC28" s="131"/>
      <c r="DD28" s="91"/>
      <c r="DE28" s="52"/>
      <c r="DF28" s="1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50"/>
      <c r="DW28" s="50"/>
      <c r="DX28" s="50"/>
      <c r="DY28" s="50"/>
      <c r="DZ28" s="50"/>
      <c r="EA28" s="50"/>
      <c r="EB28" s="50"/>
      <c r="EC28" s="50"/>
      <c r="ED28" s="50"/>
      <c r="EE28" s="50"/>
      <c r="EF28" s="50"/>
      <c r="EG28" s="50"/>
      <c r="EH28" s="50"/>
      <c r="EI28" s="50"/>
      <c r="EJ28" s="50"/>
      <c r="EK28" s="50"/>
      <c r="EL28" s="50"/>
      <c r="EM28" s="50"/>
      <c r="EN28" s="50"/>
      <c r="EO28" s="50"/>
      <c r="EP28" s="50"/>
      <c r="EQ28" s="50"/>
      <c r="ER28" s="50"/>
      <c r="ES28" s="50"/>
      <c r="ET28" s="50"/>
      <c r="EU28" s="50"/>
      <c r="EV28" s="50"/>
      <c r="EW28" s="50"/>
      <c r="EX28" s="50"/>
      <c r="EY28" s="50"/>
      <c r="EZ28" s="50"/>
      <c r="FA28" s="50"/>
      <c r="FB28" s="50"/>
      <c r="FC28" s="50"/>
      <c r="FD28" s="50"/>
      <c r="FE28" s="50"/>
      <c r="FF28" s="50"/>
      <c r="FG28" s="50"/>
      <c r="FH28" s="50"/>
      <c r="FI28" s="50"/>
      <c r="FJ28" s="50"/>
      <c r="FK28" s="50"/>
      <c r="FL28" s="50"/>
      <c r="FM28" s="50"/>
      <c r="FN28" s="50"/>
      <c r="FO28" s="50"/>
      <c r="FP28" s="50"/>
      <c r="FQ28" s="50"/>
      <c r="FR28" s="50"/>
      <c r="FS28" s="50"/>
      <c r="FT28" s="50"/>
      <c r="FU28" s="50"/>
      <c r="FV28" s="50"/>
      <c r="FW28" s="50"/>
      <c r="FX28" s="50"/>
      <c r="FY28" s="50"/>
      <c r="FZ28" s="50"/>
      <c r="GA28" s="50"/>
      <c r="GB28" s="50"/>
      <c r="GJ28" s="50"/>
      <c r="GK28" s="50"/>
      <c r="GL28" s="50"/>
      <c r="GM28" s="50"/>
      <c r="GN28" s="50"/>
      <c r="GO28" s="50"/>
      <c r="GP28" s="50"/>
      <c r="GQ28" s="50"/>
      <c r="GR28" s="50"/>
      <c r="GS28" s="50"/>
      <c r="GT28" s="50"/>
      <c r="GU28" s="50"/>
      <c r="GV28" s="50"/>
      <c r="GW28" s="50"/>
      <c r="GX28" s="50"/>
      <c r="GY28" s="50"/>
      <c r="GZ28" s="50"/>
      <c r="HA28" s="50"/>
      <c r="HB28" s="50"/>
      <c r="HC28" s="50"/>
      <c r="HD28" s="50"/>
      <c r="HE28" s="50"/>
      <c r="HF28" s="50"/>
      <c r="HG28" s="50"/>
      <c r="HH28" s="50"/>
      <c r="HI28" s="50"/>
      <c r="HJ28" s="50"/>
      <c r="HK28" s="50"/>
      <c r="HL28" s="50"/>
      <c r="HM28" s="50"/>
      <c r="HN28" s="50"/>
      <c r="HO28" s="50"/>
      <c r="HP28" s="50"/>
      <c r="HQ28" s="50"/>
      <c r="HR28" s="50"/>
      <c r="HS28" s="50"/>
      <c r="HT28" s="50"/>
      <c r="HU28" s="50"/>
      <c r="HV28" s="50"/>
      <c r="HW28" s="50"/>
      <c r="HX28" s="50"/>
      <c r="HY28" s="50"/>
      <c r="HZ28" s="50"/>
      <c r="IA28" s="50"/>
      <c r="IB28" s="50"/>
      <c r="IC28" s="50"/>
      <c r="ID28" s="50"/>
      <c r="IE28" s="50"/>
      <c r="IF28" s="50"/>
      <c r="IG28" s="50"/>
      <c r="IH28" s="50"/>
      <c r="II28" s="50"/>
      <c r="IJ28" s="50"/>
      <c r="IK28" s="50"/>
      <c r="IL28" s="50"/>
      <c r="IM28" s="50"/>
      <c r="IN28" s="50"/>
      <c r="IO28" s="50"/>
      <c r="IP28" s="50"/>
      <c r="IQ28" s="50"/>
      <c r="IR28" s="50"/>
      <c r="IS28" s="50"/>
      <c r="IT28" s="50"/>
      <c r="IU28" s="50"/>
      <c r="IV28" s="50"/>
    </row>
    <row r="29" spans="1:256" ht="17.25" customHeight="1" x14ac:dyDescent="0.2">
      <c r="C29" s="51"/>
      <c r="D29" s="45">
        <f t="shared" si="0"/>
        <v>42018</v>
      </c>
      <c r="E29" s="89">
        <f t="shared" si="12"/>
        <v>42018</v>
      </c>
      <c r="F29" s="103" t="str">
        <f>IF(E29="","",INDEX(cycle,MOD(E29-INDEX(J_equip,1)+INDEX(J_equip,$A$15+1)-1,8)+1))</f>
        <v xml:space="preserve">  Jour</v>
      </c>
      <c r="G29" s="130"/>
      <c r="H29" s="131"/>
      <c r="I29" s="91"/>
      <c r="J29" s="52"/>
      <c r="K29" s="48"/>
      <c r="L29" s="10"/>
      <c r="M29" s="45">
        <f t="shared" si="1"/>
        <v>42049</v>
      </c>
      <c r="N29" s="46">
        <f t="shared" si="13"/>
        <v>42049</v>
      </c>
      <c r="O29" s="103"/>
      <c r="P29" s="122"/>
      <c r="Q29" s="123"/>
      <c r="R29" s="91"/>
      <c r="S29" s="54"/>
      <c r="T29" s="48"/>
      <c r="U29" s="10"/>
      <c r="V29" s="45">
        <f t="shared" si="2"/>
        <v>42077</v>
      </c>
      <c r="W29" s="46">
        <f t="shared" si="14"/>
        <v>42077</v>
      </c>
      <c r="X29" s="103"/>
      <c r="Y29" s="130"/>
      <c r="Z29" s="131"/>
      <c r="AA29" s="91"/>
      <c r="AB29" s="52"/>
      <c r="AC29" s="48"/>
      <c r="AD29" s="10"/>
      <c r="AE29" s="45">
        <f t="shared" si="3"/>
        <v>42108</v>
      </c>
      <c r="AF29" s="46">
        <f t="shared" si="15"/>
        <v>42108</v>
      </c>
      <c r="AG29" s="103"/>
      <c r="AH29" s="130"/>
      <c r="AI29" s="131"/>
      <c r="AJ29" s="91"/>
      <c r="AK29" s="52"/>
      <c r="AL29" s="48"/>
      <c r="AM29" s="10"/>
      <c r="AN29" s="45">
        <f t="shared" si="4"/>
        <v>42138</v>
      </c>
      <c r="AO29" s="46">
        <f t="shared" si="16"/>
        <v>42138</v>
      </c>
      <c r="AP29" s="103"/>
      <c r="AQ29" s="130"/>
      <c r="AR29" s="131"/>
      <c r="AS29" s="91"/>
      <c r="AT29" s="52"/>
      <c r="AU29" s="48"/>
      <c r="AV29" s="10"/>
      <c r="AW29" s="45">
        <f t="shared" si="5"/>
        <v>42169</v>
      </c>
      <c r="AX29" s="46">
        <f t="shared" si="17"/>
        <v>42169</v>
      </c>
      <c r="AY29" s="103"/>
      <c r="AZ29" s="130"/>
      <c r="BA29" s="131"/>
      <c r="BB29" s="91"/>
      <c r="BC29" s="52"/>
      <c r="BD29" s="48"/>
      <c r="BE29" s="10"/>
      <c r="BF29" s="45">
        <f t="shared" si="6"/>
        <v>42199</v>
      </c>
      <c r="BG29" s="46">
        <f t="shared" si="18"/>
        <v>42199</v>
      </c>
      <c r="BH29" s="103"/>
      <c r="BI29" s="130"/>
      <c r="BJ29" s="131"/>
      <c r="BK29" s="91"/>
      <c r="BL29" s="52"/>
      <c r="BM29" s="19"/>
      <c r="BN29" s="10"/>
      <c r="BO29" s="45">
        <f t="shared" si="7"/>
        <v>42230</v>
      </c>
      <c r="BP29" s="46">
        <f t="shared" si="19"/>
        <v>42230</v>
      </c>
      <c r="BQ29" s="103"/>
      <c r="BR29" s="130"/>
      <c r="BS29" s="131"/>
      <c r="BT29" s="91"/>
      <c r="BU29" s="52"/>
      <c r="BV29" s="19"/>
      <c r="BW29" s="10"/>
      <c r="BX29" s="45">
        <f t="shared" si="8"/>
        <v>42261</v>
      </c>
      <c r="BY29" s="46">
        <f t="shared" si="20"/>
        <v>42261</v>
      </c>
      <c r="BZ29" s="103"/>
      <c r="CA29" s="130"/>
      <c r="CB29" s="131"/>
      <c r="CC29" s="91"/>
      <c r="CD29" s="52"/>
      <c r="CE29" s="19"/>
      <c r="CF29" s="10"/>
      <c r="CG29" s="45">
        <f t="shared" si="9"/>
        <v>42291</v>
      </c>
      <c r="CH29" s="46">
        <f t="shared" si="21"/>
        <v>42291</v>
      </c>
      <c r="CI29" s="103"/>
      <c r="CJ29" s="130"/>
      <c r="CK29" s="131"/>
      <c r="CL29" s="91"/>
      <c r="CM29" s="52"/>
      <c r="CN29" s="19"/>
      <c r="CO29" s="10"/>
      <c r="CP29" s="45">
        <f t="shared" si="10"/>
        <v>42322</v>
      </c>
      <c r="CQ29" s="46">
        <f t="shared" si="22"/>
        <v>42322</v>
      </c>
      <c r="CR29" s="103"/>
      <c r="CS29" s="130"/>
      <c r="CT29" s="131"/>
      <c r="CU29" s="91"/>
      <c r="CV29" s="52"/>
      <c r="CW29" s="19"/>
      <c r="CX29" s="10"/>
      <c r="CY29" s="45">
        <f t="shared" si="11"/>
        <v>42352</v>
      </c>
      <c r="CZ29" s="46">
        <f t="shared" si="23"/>
        <v>42352</v>
      </c>
      <c r="DA29" s="103"/>
      <c r="DB29" s="130"/>
      <c r="DC29" s="131"/>
      <c r="DD29" s="91"/>
      <c r="DE29" s="52"/>
      <c r="DF29" s="1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50"/>
      <c r="DW29" s="50"/>
      <c r="DX29" s="50"/>
      <c r="DY29" s="50"/>
      <c r="DZ29" s="50"/>
      <c r="EA29" s="50"/>
      <c r="EB29" s="50"/>
      <c r="EC29" s="50"/>
      <c r="ED29" s="50"/>
      <c r="EE29" s="50"/>
      <c r="EF29" s="50"/>
      <c r="EG29" s="50"/>
      <c r="EH29" s="50"/>
      <c r="EI29" s="50"/>
      <c r="EJ29" s="50"/>
      <c r="EK29" s="50"/>
      <c r="EL29" s="50"/>
      <c r="EM29" s="50"/>
      <c r="EN29" s="50"/>
      <c r="EO29" s="50"/>
      <c r="EP29" s="50"/>
      <c r="EQ29" s="50"/>
      <c r="ER29" s="50"/>
      <c r="ES29" s="50"/>
      <c r="ET29" s="50"/>
      <c r="EU29" s="50"/>
      <c r="EV29" s="50"/>
      <c r="EW29" s="50"/>
      <c r="EX29" s="50"/>
      <c r="EY29" s="50"/>
      <c r="EZ29" s="50"/>
      <c r="FA29" s="50"/>
      <c r="FB29" s="50"/>
      <c r="FC29" s="50"/>
      <c r="FD29" s="50"/>
      <c r="FE29" s="50"/>
      <c r="FF29" s="50"/>
      <c r="FG29" s="50"/>
      <c r="FH29" s="50"/>
      <c r="FI29" s="50"/>
      <c r="FJ29" s="50"/>
      <c r="FK29" s="50"/>
      <c r="FL29" s="50"/>
      <c r="FM29" s="50"/>
      <c r="FN29" s="50"/>
      <c r="FO29" s="50"/>
      <c r="FP29" s="50"/>
      <c r="FQ29" s="50"/>
      <c r="FR29" s="50"/>
      <c r="FS29" s="50"/>
      <c r="FT29" s="50"/>
      <c r="FU29" s="50"/>
      <c r="FV29" s="50"/>
      <c r="FW29" s="50"/>
      <c r="FX29" s="50"/>
      <c r="FY29" s="50"/>
      <c r="FZ29" s="50"/>
      <c r="GA29" s="50"/>
      <c r="GB29" s="50"/>
      <c r="GJ29" s="50"/>
      <c r="GK29" s="50"/>
      <c r="GL29" s="50"/>
      <c r="GM29" s="50"/>
      <c r="GN29" s="50"/>
      <c r="GO29" s="50"/>
      <c r="GP29" s="50"/>
      <c r="GQ29" s="50"/>
      <c r="GR29" s="50"/>
      <c r="GS29" s="50"/>
      <c r="GT29" s="50"/>
      <c r="GU29" s="50"/>
      <c r="GV29" s="50"/>
      <c r="GW29" s="50"/>
      <c r="GX29" s="50"/>
      <c r="GY29" s="50"/>
      <c r="GZ29" s="50"/>
      <c r="HA29" s="50"/>
      <c r="HB29" s="50"/>
      <c r="HC29" s="50"/>
      <c r="HD29" s="50"/>
      <c r="HE29" s="50"/>
      <c r="HF29" s="50"/>
      <c r="HG29" s="50"/>
      <c r="HH29" s="50"/>
      <c r="HI29" s="50"/>
      <c r="HJ29" s="50"/>
      <c r="HK29" s="50"/>
      <c r="HL29" s="50"/>
      <c r="HM29" s="50"/>
      <c r="HN29" s="50"/>
      <c r="HO29" s="50"/>
      <c r="HP29" s="50"/>
      <c r="HQ29" s="50"/>
      <c r="HR29" s="50"/>
      <c r="HS29" s="50"/>
      <c r="HT29" s="50"/>
      <c r="HU29" s="50"/>
      <c r="HV29" s="50"/>
      <c r="HW29" s="50"/>
      <c r="HX29" s="50"/>
      <c r="HY29" s="50"/>
      <c r="HZ29" s="50"/>
      <c r="IA29" s="50"/>
      <c r="IB29" s="50"/>
      <c r="IC29" s="50"/>
      <c r="ID29" s="50"/>
      <c r="IE29" s="50"/>
      <c r="IF29" s="50"/>
      <c r="IG29" s="50"/>
      <c r="IH29" s="50"/>
      <c r="II29" s="50"/>
      <c r="IJ29" s="50"/>
      <c r="IK29" s="50"/>
      <c r="IL29" s="50"/>
      <c r="IM29" s="50"/>
      <c r="IN29" s="50"/>
      <c r="IO29" s="50"/>
      <c r="IP29" s="50"/>
      <c r="IQ29" s="50"/>
      <c r="IR29" s="50"/>
      <c r="IS29" s="50"/>
      <c r="IT29" s="50"/>
      <c r="IU29" s="50"/>
      <c r="IV29" s="50"/>
    </row>
    <row r="30" spans="1:256" ht="17.25" customHeight="1" x14ac:dyDescent="0.2">
      <c r="C30" s="51"/>
      <c r="D30" s="45">
        <f t="shared" si="0"/>
        <v>42019</v>
      </c>
      <c r="E30" s="89">
        <f t="shared" si="12"/>
        <v>42019</v>
      </c>
      <c r="F30" s="103" t="str">
        <f>IF(E30="","",INDEX(cycle,MOD(E30-INDEX(J_equip,1)+INDEX(J_equip,$A$15+1)-1,8)+1))</f>
        <v xml:space="preserve">  Nuit </v>
      </c>
      <c r="G30" s="130"/>
      <c r="H30" s="131"/>
      <c r="I30" s="91"/>
      <c r="J30" s="54"/>
      <c r="K30" s="48"/>
      <c r="L30" s="10"/>
      <c r="M30" s="45">
        <f t="shared" si="1"/>
        <v>42050</v>
      </c>
      <c r="N30" s="46">
        <f t="shared" si="13"/>
        <v>42050</v>
      </c>
      <c r="O30" s="103"/>
      <c r="P30" s="122"/>
      <c r="Q30" s="123"/>
      <c r="R30" s="91"/>
      <c r="S30" s="54"/>
      <c r="T30" s="48"/>
      <c r="U30" s="10"/>
      <c r="V30" s="45">
        <f t="shared" si="2"/>
        <v>42078</v>
      </c>
      <c r="W30" s="46">
        <f t="shared" si="14"/>
        <v>42078</v>
      </c>
      <c r="X30" s="103"/>
      <c r="Y30" s="130"/>
      <c r="Z30" s="131"/>
      <c r="AA30" s="91"/>
      <c r="AB30" s="54"/>
      <c r="AC30" s="48"/>
      <c r="AD30" s="10"/>
      <c r="AE30" s="45">
        <f t="shared" si="3"/>
        <v>42109</v>
      </c>
      <c r="AF30" s="46">
        <f t="shared" si="15"/>
        <v>42109</v>
      </c>
      <c r="AG30" s="103"/>
      <c r="AH30" s="130"/>
      <c r="AI30" s="131"/>
      <c r="AJ30" s="91"/>
      <c r="AK30" s="54"/>
      <c r="AL30" s="48"/>
      <c r="AM30" s="10"/>
      <c r="AN30" s="45">
        <f t="shared" si="4"/>
        <v>42139</v>
      </c>
      <c r="AO30" s="46">
        <f t="shared" si="16"/>
        <v>42139</v>
      </c>
      <c r="AP30" s="103"/>
      <c r="AQ30" s="130"/>
      <c r="AR30" s="131"/>
      <c r="AS30" s="91"/>
      <c r="AT30" s="54"/>
      <c r="AU30" s="48"/>
      <c r="AV30" s="10"/>
      <c r="AW30" s="45">
        <f t="shared" si="5"/>
        <v>42170</v>
      </c>
      <c r="AX30" s="46">
        <f t="shared" si="17"/>
        <v>42170</v>
      </c>
      <c r="AY30" s="103"/>
      <c r="AZ30" s="130"/>
      <c r="BA30" s="131"/>
      <c r="BB30" s="91"/>
      <c r="BC30" s="54"/>
      <c r="BD30" s="48"/>
      <c r="BE30" s="10"/>
      <c r="BF30" s="45">
        <f t="shared" si="6"/>
        <v>42200</v>
      </c>
      <c r="BG30" s="46">
        <f t="shared" si="18"/>
        <v>42200</v>
      </c>
      <c r="BH30" s="103"/>
      <c r="BI30" s="130"/>
      <c r="BJ30" s="131"/>
      <c r="BK30" s="91"/>
      <c r="BL30" s="54"/>
      <c r="BM30" s="19"/>
      <c r="BN30" s="10"/>
      <c r="BO30" s="45">
        <f t="shared" si="7"/>
        <v>42231</v>
      </c>
      <c r="BP30" s="46">
        <f t="shared" si="19"/>
        <v>42231</v>
      </c>
      <c r="BQ30" s="103"/>
      <c r="BR30" s="130"/>
      <c r="BS30" s="131"/>
      <c r="BT30" s="91"/>
      <c r="BU30" s="54"/>
      <c r="BV30" s="19"/>
      <c r="BW30" s="10"/>
      <c r="BX30" s="45">
        <f t="shared" si="8"/>
        <v>42262</v>
      </c>
      <c r="BY30" s="46">
        <f t="shared" si="20"/>
        <v>42262</v>
      </c>
      <c r="BZ30" s="103"/>
      <c r="CA30" s="130"/>
      <c r="CB30" s="131"/>
      <c r="CC30" s="91"/>
      <c r="CD30" s="54"/>
      <c r="CE30" s="19"/>
      <c r="CF30" s="10"/>
      <c r="CG30" s="45">
        <f t="shared" si="9"/>
        <v>42292</v>
      </c>
      <c r="CH30" s="46">
        <f t="shared" si="21"/>
        <v>42292</v>
      </c>
      <c r="CI30" s="103"/>
      <c r="CJ30" s="130"/>
      <c r="CK30" s="131"/>
      <c r="CL30" s="91"/>
      <c r="CM30" s="54"/>
      <c r="CN30" s="19"/>
      <c r="CO30" s="10"/>
      <c r="CP30" s="45">
        <f t="shared" si="10"/>
        <v>42323</v>
      </c>
      <c r="CQ30" s="46">
        <f t="shared" si="22"/>
        <v>42323</v>
      </c>
      <c r="CR30" s="103"/>
      <c r="CS30" s="130"/>
      <c r="CT30" s="131"/>
      <c r="CU30" s="91"/>
      <c r="CV30" s="54"/>
      <c r="CW30" s="19"/>
      <c r="CX30" s="10"/>
      <c r="CY30" s="45">
        <f t="shared" si="11"/>
        <v>42353</v>
      </c>
      <c r="CZ30" s="46">
        <f t="shared" si="23"/>
        <v>42353</v>
      </c>
      <c r="DA30" s="103"/>
      <c r="DB30" s="130"/>
      <c r="DC30" s="131"/>
      <c r="DD30" s="91"/>
      <c r="DE30" s="54"/>
      <c r="DF30" s="1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50"/>
      <c r="DW30" s="50"/>
      <c r="DX30" s="50"/>
      <c r="DY30" s="50"/>
      <c r="DZ30" s="50"/>
      <c r="EA30" s="50"/>
      <c r="EB30" s="50"/>
      <c r="EC30" s="50"/>
      <c r="ED30" s="50"/>
      <c r="EE30" s="50"/>
      <c r="EF30" s="50"/>
      <c r="EG30" s="50"/>
      <c r="EH30" s="50"/>
      <c r="EI30" s="50"/>
      <c r="EJ30" s="50"/>
      <c r="EK30" s="50"/>
      <c r="EL30" s="50"/>
      <c r="EM30" s="50"/>
      <c r="EN30" s="50"/>
      <c r="EO30" s="50"/>
      <c r="EP30" s="50"/>
      <c r="EQ30" s="50"/>
      <c r="ER30" s="50"/>
      <c r="ES30" s="50"/>
      <c r="ET30" s="50"/>
      <c r="EU30" s="50"/>
      <c r="EV30" s="50"/>
      <c r="EW30" s="50"/>
      <c r="EX30" s="50"/>
      <c r="EY30" s="50"/>
      <c r="EZ30" s="50"/>
      <c r="FA30" s="50"/>
      <c r="FB30" s="50"/>
      <c r="FC30" s="50"/>
      <c r="FD30" s="50"/>
      <c r="FE30" s="50"/>
      <c r="FF30" s="50"/>
      <c r="FG30" s="50"/>
      <c r="FH30" s="50"/>
      <c r="FI30" s="50"/>
      <c r="FJ30" s="50"/>
      <c r="FK30" s="50"/>
      <c r="FL30" s="50"/>
      <c r="FM30" s="50"/>
      <c r="FN30" s="50"/>
      <c r="FO30" s="50"/>
      <c r="FP30" s="50"/>
      <c r="FQ30" s="50"/>
      <c r="FR30" s="50"/>
      <c r="FS30" s="50"/>
      <c r="FT30" s="50"/>
      <c r="FU30" s="50"/>
      <c r="FV30" s="50"/>
      <c r="FW30" s="50"/>
      <c r="FX30" s="50"/>
      <c r="FY30" s="50"/>
      <c r="FZ30" s="50"/>
      <c r="GA30" s="50"/>
      <c r="GB30" s="50"/>
      <c r="GJ30" s="50"/>
      <c r="GK30" s="50"/>
      <c r="GL30" s="50"/>
      <c r="GM30" s="50"/>
      <c r="GN30" s="50"/>
      <c r="GO30" s="50"/>
      <c r="GP30" s="50"/>
      <c r="GQ30" s="50"/>
      <c r="GR30" s="50"/>
      <c r="GS30" s="50"/>
      <c r="GT30" s="50"/>
      <c r="GU30" s="50"/>
      <c r="GV30" s="50"/>
      <c r="GW30" s="50"/>
      <c r="GX30" s="50"/>
      <c r="GY30" s="50"/>
      <c r="GZ30" s="50"/>
      <c r="HA30" s="50"/>
      <c r="HB30" s="50"/>
      <c r="HC30" s="50"/>
      <c r="HD30" s="50"/>
      <c r="HE30" s="50"/>
      <c r="HF30" s="50"/>
      <c r="HG30" s="50"/>
      <c r="HH30" s="50"/>
      <c r="HI30" s="50"/>
      <c r="HJ30" s="50"/>
      <c r="HK30" s="50"/>
      <c r="HL30" s="50"/>
      <c r="HM30" s="50"/>
      <c r="HN30" s="50"/>
      <c r="HO30" s="50"/>
      <c r="HP30" s="50"/>
      <c r="HQ30" s="50"/>
      <c r="HR30" s="50"/>
      <c r="HS30" s="50"/>
      <c r="HT30" s="50"/>
      <c r="HU30" s="50"/>
      <c r="HV30" s="50"/>
      <c r="HW30" s="50"/>
      <c r="HX30" s="50"/>
      <c r="HY30" s="50"/>
      <c r="HZ30" s="50"/>
      <c r="IA30" s="50"/>
      <c r="IB30" s="50"/>
      <c r="IC30" s="50"/>
      <c r="ID30" s="50"/>
      <c r="IE30" s="50"/>
      <c r="IF30" s="50"/>
      <c r="IG30" s="50"/>
      <c r="IH30" s="50"/>
      <c r="II30" s="50"/>
      <c r="IJ30" s="50"/>
      <c r="IK30" s="50"/>
      <c r="IL30" s="50"/>
      <c r="IM30" s="50"/>
      <c r="IN30" s="50"/>
      <c r="IO30" s="50"/>
      <c r="IP30" s="50"/>
      <c r="IQ30" s="50"/>
      <c r="IR30" s="50"/>
      <c r="IS30" s="50"/>
      <c r="IT30" s="50"/>
      <c r="IU30" s="50"/>
      <c r="IV30" s="50"/>
    </row>
    <row r="31" spans="1:256" ht="17.25" customHeight="1" x14ac:dyDescent="0.2">
      <c r="C31" s="51"/>
      <c r="D31" s="45">
        <f t="shared" si="0"/>
        <v>42020</v>
      </c>
      <c r="E31" s="89">
        <f t="shared" si="12"/>
        <v>42020</v>
      </c>
      <c r="F31" s="103" t="str">
        <f>IF(E31="","",INDEX(cycle,MOD(E31-INDEX(J_equip,1)+INDEX(J_equip,$A$15+1)-1,8)+1))</f>
        <v xml:space="preserve">  Nuit </v>
      </c>
      <c r="G31" s="130"/>
      <c r="H31" s="131"/>
      <c r="I31" s="91"/>
      <c r="J31" s="54"/>
      <c r="K31" s="48"/>
      <c r="L31" s="10"/>
      <c r="M31" s="45">
        <f t="shared" si="1"/>
        <v>42051</v>
      </c>
      <c r="N31" s="46">
        <f t="shared" si="13"/>
        <v>42051</v>
      </c>
      <c r="O31" s="103"/>
      <c r="P31" s="122"/>
      <c r="Q31" s="123"/>
      <c r="R31" s="91"/>
      <c r="S31" s="54"/>
      <c r="T31" s="48"/>
      <c r="U31" s="10"/>
      <c r="V31" s="45">
        <f t="shared" si="2"/>
        <v>42079</v>
      </c>
      <c r="W31" s="46">
        <f t="shared" si="14"/>
        <v>42079</v>
      </c>
      <c r="X31" s="103"/>
      <c r="Y31" s="130"/>
      <c r="Z31" s="131"/>
      <c r="AA31" s="91"/>
      <c r="AB31" s="54"/>
      <c r="AC31" s="48"/>
      <c r="AD31" s="10"/>
      <c r="AE31" s="45">
        <f t="shared" si="3"/>
        <v>42110</v>
      </c>
      <c r="AF31" s="46">
        <f t="shared" si="15"/>
        <v>42110</v>
      </c>
      <c r="AG31" s="103"/>
      <c r="AH31" s="130"/>
      <c r="AI31" s="131"/>
      <c r="AJ31" s="91"/>
      <c r="AK31" s="54"/>
      <c r="AL31" s="48"/>
      <c r="AM31" s="10"/>
      <c r="AN31" s="45">
        <f t="shared" si="4"/>
        <v>42140</v>
      </c>
      <c r="AO31" s="46">
        <f t="shared" si="16"/>
        <v>42140</v>
      </c>
      <c r="AP31" s="103"/>
      <c r="AQ31" s="130"/>
      <c r="AR31" s="131"/>
      <c r="AS31" s="91"/>
      <c r="AT31" s="54"/>
      <c r="AU31" s="48"/>
      <c r="AV31" s="10"/>
      <c r="AW31" s="45">
        <f t="shared" si="5"/>
        <v>42171</v>
      </c>
      <c r="AX31" s="46">
        <f t="shared" si="17"/>
        <v>42171</v>
      </c>
      <c r="AY31" s="103"/>
      <c r="AZ31" s="130"/>
      <c r="BA31" s="131"/>
      <c r="BB31" s="91"/>
      <c r="BC31" s="54"/>
      <c r="BD31" s="48"/>
      <c r="BE31" s="10"/>
      <c r="BF31" s="45">
        <f t="shared" si="6"/>
        <v>42201</v>
      </c>
      <c r="BG31" s="46">
        <f t="shared" si="18"/>
        <v>42201</v>
      </c>
      <c r="BH31" s="103"/>
      <c r="BI31" s="130"/>
      <c r="BJ31" s="131"/>
      <c r="BK31" s="91"/>
      <c r="BL31" s="54"/>
      <c r="BM31" s="19"/>
      <c r="BN31" s="10"/>
      <c r="BO31" s="45">
        <f t="shared" si="7"/>
        <v>42232</v>
      </c>
      <c r="BP31" s="46">
        <f t="shared" si="19"/>
        <v>42232</v>
      </c>
      <c r="BQ31" s="103"/>
      <c r="BR31" s="130"/>
      <c r="BS31" s="131"/>
      <c r="BT31" s="91"/>
      <c r="BU31" s="54"/>
      <c r="BV31" s="19"/>
      <c r="BW31" s="10"/>
      <c r="BX31" s="45">
        <f t="shared" si="8"/>
        <v>42263</v>
      </c>
      <c r="BY31" s="46">
        <f t="shared" si="20"/>
        <v>42263</v>
      </c>
      <c r="BZ31" s="103"/>
      <c r="CA31" s="130"/>
      <c r="CB31" s="131"/>
      <c r="CC31" s="91"/>
      <c r="CD31" s="54"/>
      <c r="CE31" s="19"/>
      <c r="CF31" s="10"/>
      <c r="CG31" s="45">
        <f t="shared" si="9"/>
        <v>42293</v>
      </c>
      <c r="CH31" s="46">
        <f t="shared" si="21"/>
        <v>42293</v>
      </c>
      <c r="CI31" s="103"/>
      <c r="CJ31" s="130"/>
      <c r="CK31" s="131"/>
      <c r="CL31" s="91"/>
      <c r="CM31" s="54"/>
      <c r="CN31" s="19"/>
      <c r="CO31" s="10"/>
      <c r="CP31" s="45">
        <f t="shared" si="10"/>
        <v>42324</v>
      </c>
      <c r="CQ31" s="46">
        <f t="shared" si="22"/>
        <v>42324</v>
      </c>
      <c r="CR31" s="103"/>
      <c r="CS31" s="130"/>
      <c r="CT31" s="131"/>
      <c r="CU31" s="91"/>
      <c r="CV31" s="54"/>
      <c r="CW31" s="19"/>
      <c r="CX31" s="10"/>
      <c r="CY31" s="45">
        <f t="shared" si="11"/>
        <v>42354</v>
      </c>
      <c r="CZ31" s="46">
        <f t="shared" si="23"/>
        <v>42354</v>
      </c>
      <c r="DA31" s="103"/>
      <c r="DB31" s="130"/>
      <c r="DC31" s="131"/>
      <c r="DD31" s="91"/>
      <c r="DE31" s="54"/>
      <c r="DF31" s="1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50"/>
      <c r="DW31" s="50"/>
      <c r="DX31" s="50"/>
      <c r="DY31" s="50"/>
      <c r="DZ31" s="50"/>
      <c r="EA31" s="50"/>
      <c r="EB31" s="50"/>
      <c r="EC31" s="50"/>
      <c r="ED31" s="50"/>
      <c r="EE31" s="50"/>
      <c r="EF31" s="50"/>
      <c r="EG31" s="50"/>
      <c r="EH31" s="50"/>
      <c r="EI31" s="50"/>
      <c r="EJ31" s="50"/>
      <c r="EK31" s="50"/>
      <c r="EL31" s="50"/>
      <c r="EM31" s="50"/>
      <c r="EN31" s="50"/>
      <c r="EO31" s="50"/>
      <c r="EP31" s="50"/>
      <c r="EQ31" s="50"/>
      <c r="ER31" s="50"/>
      <c r="ES31" s="50"/>
      <c r="ET31" s="50"/>
      <c r="EU31" s="50"/>
      <c r="EV31" s="50"/>
      <c r="EW31" s="50"/>
      <c r="EX31" s="50"/>
      <c r="EY31" s="50"/>
      <c r="EZ31" s="50"/>
      <c r="FA31" s="50"/>
      <c r="FB31" s="50"/>
      <c r="FC31" s="50"/>
      <c r="FD31" s="50"/>
      <c r="FE31" s="50"/>
      <c r="FF31" s="50"/>
      <c r="FG31" s="50"/>
      <c r="FH31" s="50"/>
      <c r="FI31" s="50"/>
      <c r="FJ31" s="50"/>
      <c r="FK31" s="50"/>
      <c r="FL31" s="50"/>
      <c r="FM31" s="50"/>
      <c r="FN31" s="50"/>
      <c r="FO31" s="50"/>
      <c r="FP31" s="50"/>
      <c r="FQ31" s="50"/>
      <c r="FR31" s="50"/>
      <c r="FS31" s="50"/>
      <c r="FT31" s="50"/>
      <c r="FU31" s="50"/>
      <c r="FV31" s="50"/>
      <c r="FW31" s="50"/>
      <c r="FX31" s="50"/>
      <c r="FY31" s="50"/>
      <c r="FZ31" s="50"/>
      <c r="GA31" s="50"/>
      <c r="GB31" s="50"/>
      <c r="GJ31" s="50"/>
      <c r="GK31" s="50"/>
      <c r="GL31" s="50"/>
      <c r="GM31" s="50"/>
      <c r="GN31" s="50"/>
      <c r="GO31" s="50"/>
      <c r="GP31" s="50"/>
      <c r="GQ31" s="50"/>
      <c r="GR31" s="50"/>
      <c r="GS31" s="50"/>
      <c r="GT31" s="50"/>
      <c r="GU31" s="50"/>
      <c r="GV31" s="50"/>
      <c r="GW31" s="50"/>
      <c r="GX31" s="50"/>
      <c r="GY31" s="50"/>
      <c r="GZ31" s="50"/>
      <c r="HA31" s="50"/>
      <c r="HB31" s="50"/>
      <c r="HC31" s="50"/>
      <c r="HD31" s="50"/>
      <c r="HE31" s="50"/>
      <c r="HF31" s="50"/>
      <c r="HG31" s="50"/>
      <c r="HH31" s="50"/>
      <c r="HI31" s="50"/>
      <c r="HJ31" s="50"/>
      <c r="HK31" s="50"/>
      <c r="HL31" s="50"/>
      <c r="HM31" s="50"/>
      <c r="HN31" s="50"/>
      <c r="HO31" s="50"/>
      <c r="HP31" s="50"/>
      <c r="HQ31" s="50"/>
      <c r="HR31" s="50"/>
      <c r="HS31" s="50"/>
      <c r="HT31" s="50"/>
      <c r="HU31" s="50"/>
      <c r="HV31" s="50"/>
      <c r="HW31" s="50"/>
      <c r="HX31" s="50"/>
      <c r="HY31" s="50"/>
      <c r="HZ31" s="50"/>
      <c r="IA31" s="50"/>
      <c r="IB31" s="50"/>
      <c r="IC31" s="50"/>
      <c r="ID31" s="50"/>
      <c r="IE31" s="50"/>
      <c r="IF31" s="50"/>
      <c r="IG31" s="50"/>
      <c r="IH31" s="50"/>
      <c r="II31" s="50"/>
      <c r="IJ31" s="50"/>
      <c r="IK31" s="50"/>
      <c r="IL31" s="50"/>
      <c r="IM31" s="50"/>
      <c r="IN31" s="50"/>
      <c r="IO31" s="50"/>
      <c r="IP31" s="50"/>
      <c r="IQ31" s="50"/>
      <c r="IR31" s="50"/>
      <c r="IS31" s="50"/>
      <c r="IT31" s="50"/>
      <c r="IU31" s="50"/>
      <c r="IV31" s="50"/>
    </row>
    <row r="32" spans="1:256" ht="17.25" customHeight="1" x14ac:dyDescent="0.2">
      <c r="C32" s="51"/>
      <c r="D32" s="45">
        <f t="shared" si="0"/>
        <v>42021</v>
      </c>
      <c r="E32" s="89">
        <f t="shared" si="12"/>
        <v>42021</v>
      </c>
      <c r="F32" s="103" t="str">
        <f>IF(E32="","",INDEX(cycle,MOD(E32-INDEX(J_equip,1)+INDEX(J_equip,$A$15+1)-1,8)+1))</f>
        <v xml:space="preserve">  Repos1</v>
      </c>
      <c r="G32" s="130"/>
      <c r="H32" s="131"/>
      <c r="I32" s="91"/>
      <c r="J32" s="58"/>
      <c r="K32" s="53"/>
      <c r="L32" s="10"/>
      <c r="M32" s="45">
        <f t="shared" si="1"/>
        <v>42052</v>
      </c>
      <c r="N32" s="46">
        <f t="shared" si="13"/>
        <v>42052</v>
      </c>
      <c r="O32" s="103"/>
      <c r="P32" s="122"/>
      <c r="Q32" s="123"/>
      <c r="R32" s="91"/>
      <c r="S32" s="58"/>
      <c r="T32" s="53"/>
      <c r="U32" s="10"/>
      <c r="V32" s="45">
        <f t="shared" si="2"/>
        <v>42080</v>
      </c>
      <c r="W32" s="46">
        <f t="shared" si="14"/>
        <v>42080</v>
      </c>
      <c r="X32" s="103"/>
      <c r="Y32" s="130"/>
      <c r="Z32" s="131"/>
      <c r="AA32" s="91"/>
      <c r="AB32" s="58"/>
      <c r="AC32" s="53"/>
      <c r="AD32" s="10"/>
      <c r="AE32" s="45">
        <f t="shared" si="3"/>
        <v>42111</v>
      </c>
      <c r="AF32" s="46">
        <f t="shared" si="15"/>
        <v>42111</v>
      </c>
      <c r="AG32" s="103"/>
      <c r="AH32" s="130"/>
      <c r="AI32" s="131"/>
      <c r="AJ32" s="91"/>
      <c r="AK32" s="58"/>
      <c r="AL32" s="53"/>
      <c r="AM32" s="10"/>
      <c r="AN32" s="45">
        <f t="shared" si="4"/>
        <v>42141</v>
      </c>
      <c r="AO32" s="46">
        <f t="shared" si="16"/>
        <v>42141</v>
      </c>
      <c r="AP32" s="103"/>
      <c r="AQ32" s="130"/>
      <c r="AR32" s="131"/>
      <c r="AS32" s="91"/>
      <c r="AT32" s="58"/>
      <c r="AU32" s="53"/>
      <c r="AV32" s="10"/>
      <c r="AW32" s="45">
        <f t="shared" si="5"/>
        <v>42172</v>
      </c>
      <c r="AX32" s="46">
        <f t="shared" si="17"/>
        <v>42172</v>
      </c>
      <c r="AY32" s="103"/>
      <c r="AZ32" s="130"/>
      <c r="BA32" s="131"/>
      <c r="BB32" s="91"/>
      <c r="BC32" s="58"/>
      <c r="BD32" s="53"/>
      <c r="BE32" s="10"/>
      <c r="BF32" s="45">
        <f t="shared" si="6"/>
        <v>42202</v>
      </c>
      <c r="BG32" s="46">
        <f t="shared" si="18"/>
        <v>42202</v>
      </c>
      <c r="BH32" s="103"/>
      <c r="BI32" s="130"/>
      <c r="BJ32" s="131"/>
      <c r="BK32" s="91"/>
      <c r="BL32" s="58"/>
      <c r="BM32" s="19"/>
      <c r="BN32" s="10"/>
      <c r="BO32" s="45">
        <f t="shared" si="7"/>
        <v>42233</v>
      </c>
      <c r="BP32" s="46">
        <f t="shared" si="19"/>
        <v>42233</v>
      </c>
      <c r="BQ32" s="103"/>
      <c r="BR32" s="130"/>
      <c r="BS32" s="131"/>
      <c r="BT32" s="91"/>
      <c r="BU32" s="58"/>
      <c r="BV32" s="19"/>
      <c r="BW32" s="10"/>
      <c r="BX32" s="45">
        <f t="shared" si="8"/>
        <v>42264</v>
      </c>
      <c r="BY32" s="46">
        <f t="shared" si="20"/>
        <v>42264</v>
      </c>
      <c r="BZ32" s="103"/>
      <c r="CA32" s="130"/>
      <c r="CB32" s="131"/>
      <c r="CC32" s="91"/>
      <c r="CD32" s="58"/>
      <c r="CE32" s="19"/>
      <c r="CF32" s="10"/>
      <c r="CG32" s="45">
        <f t="shared" si="9"/>
        <v>42294</v>
      </c>
      <c r="CH32" s="46">
        <f t="shared" si="21"/>
        <v>42294</v>
      </c>
      <c r="CI32" s="103"/>
      <c r="CJ32" s="130"/>
      <c r="CK32" s="131"/>
      <c r="CL32" s="91"/>
      <c r="CM32" s="58"/>
      <c r="CN32" s="19"/>
      <c r="CO32" s="10"/>
      <c r="CP32" s="45">
        <f t="shared" si="10"/>
        <v>42325</v>
      </c>
      <c r="CQ32" s="46">
        <f t="shared" si="22"/>
        <v>42325</v>
      </c>
      <c r="CR32" s="103"/>
      <c r="CS32" s="130"/>
      <c r="CT32" s="131"/>
      <c r="CU32" s="91"/>
      <c r="CV32" s="58"/>
      <c r="CW32" s="19"/>
      <c r="CX32" s="10"/>
      <c r="CY32" s="45">
        <f t="shared" si="11"/>
        <v>42355</v>
      </c>
      <c r="CZ32" s="46">
        <f t="shared" si="23"/>
        <v>42355</v>
      </c>
      <c r="DA32" s="103"/>
      <c r="DB32" s="130"/>
      <c r="DC32" s="131"/>
      <c r="DD32" s="91"/>
      <c r="DE32" s="58"/>
      <c r="DF32" s="1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50"/>
      <c r="DW32" s="50"/>
      <c r="DX32" s="50"/>
      <c r="DY32" s="50"/>
      <c r="DZ32" s="50"/>
      <c r="EA32" s="50"/>
      <c r="EB32" s="50"/>
      <c r="EC32" s="50"/>
      <c r="ED32" s="50"/>
      <c r="EE32" s="50"/>
      <c r="EF32" s="50"/>
      <c r="EG32" s="50"/>
      <c r="EH32" s="50"/>
      <c r="EI32" s="50"/>
      <c r="EJ32" s="50"/>
      <c r="EK32" s="50"/>
      <c r="EL32" s="50"/>
      <c r="EM32" s="50"/>
      <c r="EN32" s="50"/>
      <c r="EO32" s="50"/>
      <c r="EP32" s="50"/>
      <c r="EQ32" s="50"/>
      <c r="ER32" s="50"/>
      <c r="ES32" s="50"/>
      <c r="ET32" s="50"/>
      <c r="EU32" s="50"/>
      <c r="EV32" s="50"/>
      <c r="EW32" s="50"/>
      <c r="EX32" s="50"/>
      <c r="EY32" s="50"/>
      <c r="EZ32" s="50"/>
      <c r="FA32" s="50"/>
      <c r="FB32" s="50"/>
      <c r="FC32" s="50"/>
      <c r="FD32" s="50"/>
      <c r="FE32" s="50"/>
      <c r="FF32" s="50"/>
      <c r="FG32" s="50"/>
      <c r="FH32" s="50"/>
      <c r="FI32" s="50"/>
      <c r="FJ32" s="50"/>
      <c r="FK32" s="50"/>
      <c r="FL32" s="50"/>
      <c r="FM32" s="50"/>
      <c r="FN32" s="50"/>
      <c r="FO32" s="50"/>
      <c r="FP32" s="50"/>
      <c r="FQ32" s="50"/>
      <c r="FR32" s="50"/>
      <c r="FS32" s="50"/>
      <c r="FT32" s="50"/>
      <c r="FU32" s="50"/>
      <c r="FV32" s="50"/>
      <c r="FW32" s="50"/>
      <c r="FX32" s="50"/>
      <c r="FY32" s="50"/>
      <c r="FZ32" s="50"/>
      <c r="GA32" s="50"/>
      <c r="GB32" s="50"/>
      <c r="GJ32" s="50"/>
      <c r="GK32" s="50"/>
      <c r="GL32" s="50"/>
      <c r="GM32" s="50"/>
      <c r="GN32" s="50"/>
      <c r="GO32" s="50"/>
      <c r="GP32" s="50"/>
      <c r="GQ32" s="50"/>
      <c r="GR32" s="50"/>
      <c r="GS32" s="50"/>
      <c r="GT32" s="50"/>
      <c r="GU32" s="50"/>
      <c r="GV32" s="50"/>
      <c r="GW32" s="50"/>
      <c r="GX32" s="50"/>
      <c r="GY32" s="50"/>
      <c r="GZ32" s="50"/>
      <c r="HA32" s="50"/>
      <c r="HB32" s="50"/>
      <c r="HC32" s="50"/>
      <c r="HD32" s="50"/>
      <c r="HE32" s="50"/>
      <c r="HF32" s="50"/>
      <c r="HG32" s="50"/>
      <c r="HH32" s="50"/>
      <c r="HI32" s="50"/>
      <c r="HJ32" s="50"/>
      <c r="HK32" s="50"/>
      <c r="HL32" s="50"/>
      <c r="HM32" s="50"/>
      <c r="HN32" s="50"/>
      <c r="HO32" s="50"/>
      <c r="HP32" s="50"/>
      <c r="HQ32" s="50"/>
      <c r="HR32" s="50"/>
      <c r="HS32" s="50"/>
      <c r="HT32" s="50"/>
      <c r="HU32" s="50"/>
      <c r="HV32" s="50"/>
      <c r="HW32" s="50"/>
      <c r="HX32" s="50"/>
      <c r="HY32" s="50"/>
      <c r="HZ32" s="50"/>
      <c r="IA32" s="50"/>
      <c r="IB32" s="50"/>
      <c r="IC32" s="50"/>
      <c r="ID32" s="50"/>
      <c r="IE32" s="50"/>
      <c r="IF32" s="50"/>
      <c r="IG32" s="50"/>
      <c r="IH32" s="50"/>
      <c r="II32" s="50"/>
      <c r="IJ32" s="50"/>
      <c r="IK32" s="50"/>
      <c r="IL32" s="50"/>
      <c r="IM32" s="50"/>
      <c r="IN32" s="50"/>
      <c r="IO32" s="50"/>
      <c r="IP32" s="50"/>
      <c r="IQ32" s="50"/>
      <c r="IR32" s="50"/>
      <c r="IS32" s="50"/>
      <c r="IT32" s="50"/>
      <c r="IU32" s="50"/>
      <c r="IV32" s="50"/>
    </row>
    <row r="33" spans="3:256" ht="17.25" customHeight="1" x14ac:dyDescent="0.2">
      <c r="C33" s="51"/>
      <c r="D33" s="45">
        <f t="shared" si="0"/>
        <v>42022</v>
      </c>
      <c r="E33" s="89">
        <f t="shared" si="12"/>
        <v>42022</v>
      </c>
      <c r="F33" s="103" t="str">
        <f>IF(E33="","",INDEX(cycle,MOD(E33-INDEX(J_equip,1)+INDEX(J_equip,$A$15+1)-1,8)+1))</f>
        <v xml:space="preserve">  Repos1 </v>
      </c>
      <c r="G33" s="130"/>
      <c r="H33" s="131"/>
      <c r="I33" s="91"/>
      <c r="J33" s="52"/>
      <c r="K33" s="48"/>
      <c r="L33" s="10"/>
      <c r="M33" s="45">
        <f t="shared" si="1"/>
        <v>42053</v>
      </c>
      <c r="N33" s="46">
        <f t="shared" si="13"/>
        <v>42053</v>
      </c>
      <c r="O33" s="103"/>
      <c r="P33" s="122"/>
      <c r="Q33" s="123"/>
      <c r="R33" s="91"/>
      <c r="S33" s="52"/>
      <c r="T33" s="48"/>
      <c r="U33" s="10"/>
      <c r="V33" s="45">
        <f t="shared" si="2"/>
        <v>42081</v>
      </c>
      <c r="W33" s="46">
        <f t="shared" si="14"/>
        <v>42081</v>
      </c>
      <c r="X33" s="103"/>
      <c r="Y33" s="130"/>
      <c r="Z33" s="131"/>
      <c r="AA33" s="91"/>
      <c r="AB33" s="52"/>
      <c r="AC33" s="48"/>
      <c r="AD33" s="10"/>
      <c r="AE33" s="45">
        <f t="shared" si="3"/>
        <v>42112</v>
      </c>
      <c r="AF33" s="46">
        <f t="shared" si="15"/>
        <v>42112</v>
      </c>
      <c r="AG33" s="103"/>
      <c r="AH33" s="130"/>
      <c r="AI33" s="131"/>
      <c r="AJ33" s="91"/>
      <c r="AK33" s="52"/>
      <c r="AL33" s="48"/>
      <c r="AM33" s="10"/>
      <c r="AN33" s="45">
        <f t="shared" si="4"/>
        <v>42142</v>
      </c>
      <c r="AO33" s="46">
        <f t="shared" si="16"/>
        <v>42142</v>
      </c>
      <c r="AP33" s="103"/>
      <c r="AQ33" s="130"/>
      <c r="AR33" s="131"/>
      <c r="AS33" s="91"/>
      <c r="AT33" s="52"/>
      <c r="AU33" s="48"/>
      <c r="AV33" s="10"/>
      <c r="AW33" s="45">
        <f t="shared" si="5"/>
        <v>42173</v>
      </c>
      <c r="AX33" s="46">
        <f t="shared" si="17"/>
        <v>42173</v>
      </c>
      <c r="AY33" s="103"/>
      <c r="AZ33" s="130"/>
      <c r="BA33" s="131"/>
      <c r="BB33" s="91"/>
      <c r="BC33" s="52"/>
      <c r="BD33" s="48"/>
      <c r="BE33" s="10"/>
      <c r="BF33" s="45">
        <f t="shared" si="6"/>
        <v>42203</v>
      </c>
      <c r="BG33" s="46">
        <f t="shared" si="18"/>
        <v>42203</v>
      </c>
      <c r="BH33" s="103"/>
      <c r="BI33" s="130"/>
      <c r="BJ33" s="131"/>
      <c r="BK33" s="91"/>
      <c r="BL33" s="52"/>
      <c r="BM33" s="19"/>
      <c r="BN33" s="10"/>
      <c r="BO33" s="45">
        <f t="shared" si="7"/>
        <v>42234</v>
      </c>
      <c r="BP33" s="46">
        <f t="shared" si="19"/>
        <v>42234</v>
      </c>
      <c r="BQ33" s="103"/>
      <c r="BR33" s="130"/>
      <c r="BS33" s="131"/>
      <c r="BT33" s="91"/>
      <c r="BU33" s="52"/>
      <c r="BV33" s="19"/>
      <c r="BW33" s="10"/>
      <c r="BX33" s="45">
        <f t="shared" si="8"/>
        <v>42265</v>
      </c>
      <c r="BY33" s="46">
        <f t="shared" si="20"/>
        <v>42265</v>
      </c>
      <c r="BZ33" s="103"/>
      <c r="CA33" s="130"/>
      <c r="CB33" s="131"/>
      <c r="CC33" s="91"/>
      <c r="CD33" s="52"/>
      <c r="CE33" s="19"/>
      <c r="CF33" s="10"/>
      <c r="CG33" s="45">
        <f t="shared" si="9"/>
        <v>42295</v>
      </c>
      <c r="CH33" s="46">
        <f t="shared" si="21"/>
        <v>42295</v>
      </c>
      <c r="CI33" s="103"/>
      <c r="CJ33" s="130"/>
      <c r="CK33" s="131"/>
      <c r="CL33" s="91"/>
      <c r="CM33" s="52"/>
      <c r="CN33" s="19"/>
      <c r="CO33" s="10"/>
      <c r="CP33" s="45">
        <f t="shared" si="10"/>
        <v>42326</v>
      </c>
      <c r="CQ33" s="46">
        <f t="shared" si="22"/>
        <v>42326</v>
      </c>
      <c r="CR33" s="103"/>
      <c r="CS33" s="130"/>
      <c r="CT33" s="131"/>
      <c r="CU33" s="91"/>
      <c r="CV33" s="52"/>
      <c r="CW33" s="19"/>
      <c r="CX33" s="10"/>
      <c r="CY33" s="45">
        <f t="shared" si="11"/>
        <v>42356</v>
      </c>
      <c r="CZ33" s="46">
        <f t="shared" si="23"/>
        <v>42356</v>
      </c>
      <c r="DA33" s="103"/>
      <c r="DB33" s="130"/>
      <c r="DC33" s="131"/>
      <c r="DD33" s="91"/>
      <c r="DE33" s="52"/>
      <c r="DF33" s="1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50"/>
      <c r="DW33" s="50"/>
      <c r="DX33" s="50"/>
      <c r="DY33" s="50"/>
      <c r="DZ33" s="50"/>
      <c r="EA33" s="50"/>
      <c r="EB33" s="50"/>
      <c r="EC33" s="50"/>
      <c r="ED33" s="50"/>
      <c r="EE33" s="50"/>
      <c r="EF33" s="50"/>
      <c r="EG33" s="50"/>
      <c r="EH33" s="50"/>
      <c r="EI33" s="50"/>
      <c r="EJ33" s="50"/>
      <c r="EK33" s="50"/>
      <c r="EL33" s="50"/>
      <c r="EM33" s="50"/>
      <c r="EN33" s="50"/>
      <c r="EO33" s="50"/>
      <c r="EP33" s="50"/>
      <c r="EQ33" s="50"/>
      <c r="ER33" s="50"/>
      <c r="ES33" s="50"/>
      <c r="ET33" s="50"/>
      <c r="EU33" s="50"/>
      <c r="EV33" s="50"/>
      <c r="EW33" s="50"/>
      <c r="EX33" s="50"/>
      <c r="EY33" s="50"/>
      <c r="EZ33" s="50"/>
      <c r="FA33" s="50"/>
      <c r="FB33" s="50"/>
      <c r="FC33" s="50"/>
      <c r="FD33" s="50"/>
      <c r="FE33" s="50"/>
      <c r="FF33" s="50"/>
      <c r="FG33" s="50"/>
      <c r="FH33" s="50"/>
      <c r="FI33" s="50"/>
      <c r="FJ33" s="50"/>
      <c r="FK33" s="50"/>
      <c r="FL33" s="50"/>
      <c r="FM33" s="50"/>
      <c r="FN33" s="50"/>
      <c r="FO33" s="50"/>
      <c r="FP33" s="50"/>
      <c r="FQ33" s="50"/>
      <c r="FR33" s="50"/>
      <c r="FS33" s="50"/>
      <c r="FT33" s="50"/>
      <c r="FU33" s="50"/>
      <c r="FV33" s="50"/>
      <c r="FW33" s="50"/>
      <c r="FX33" s="50"/>
      <c r="FY33" s="50"/>
      <c r="FZ33" s="50"/>
      <c r="GA33" s="50"/>
      <c r="GB33" s="50"/>
      <c r="GJ33" s="50"/>
      <c r="GK33" s="50"/>
      <c r="GL33" s="50"/>
      <c r="GM33" s="50"/>
      <c r="GN33" s="50"/>
      <c r="GO33" s="50"/>
      <c r="GP33" s="50"/>
      <c r="GQ33" s="50"/>
      <c r="GR33" s="50"/>
      <c r="GS33" s="50"/>
      <c r="GT33" s="50"/>
      <c r="GU33" s="50"/>
      <c r="GV33" s="50"/>
      <c r="GW33" s="50"/>
      <c r="GX33" s="50"/>
      <c r="GY33" s="50"/>
      <c r="GZ33" s="50"/>
      <c r="HA33" s="50"/>
      <c r="HB33" s="50"/>
      <c r="HC33" s="50"/>
      <c r="HD33" s="50"/>
      <c r="HE33" s="50"/>
      <c r="HF33" s="50"/>
      <c r="HG33" s="50"/>
      <c r="HH33" s="50"/>
      <c r="HI33" s="50"/>
      <c r="HJ33" s="50"/>
      <c r="HK33" s="50"/>
      <c r="HL33" s="50"/>
      <c r="HM33" s="50"/>
      <c r="HN33" s="50"/>
      <c r="HO33" s="50"/>
      <c r="HP33" s="50"/>
      <c r="HQ33" s="50"/>
      <c r="HR33" s="50"/>
      <c r="HS33" s="50"/>
      <c r="HT33" s="50"/>
      <c r="HU33" s="50"/>
      <c r="HV33" s="50"/>
      <c r="HW33" s="50"/>
      <c r="HX33" s="50"/>
      <c r="HY33" s="50"/>
      <c r="HZ33" s="50"/>
      <c r="IA33" s="50"/>
      <c r="IB33" s="50"/>
      <c r="IC33" s="50"/>
      <c r="ID33" s="50"/>
      <c r="IE33" s="50"/>
      <c r="IF33" s="50"/>
      <c r="IG33" s="50"/>
      <c r="IH33" s="50"/>
      <c r="II33" s="50"/>
      <c r="IJ33" s="50"/>
      <c r="IK33" s="50"/>
      <c r="IL33" s="50"/>
      <c r="IM33" s="50"/>
      <c r="IN33" s="50"/>
      <c r="IO33" s="50"/>
      <c r="IP33" s="50"/>
      <c r="IQ33" s="50"/>
      <c r="IR33" s="50"/>
      <c r="IS33" s="50"/>
      <c r="IT33" s="50"/>
      <c r="IU33" s="50"/>
      <c r="IV33" s="50"/>
    </row>
    <row r="34" spans="3:256" ht="17.25" customHeight="1" x14ac:dyDescent="0.2">
      <c r="C34" s="51"/>
      <c r="D34" s="45">
        <f t="shared" si="0"/>
        <v>42023</v>
      </c>
      <c r="E34" s="89">
        <f t="shared" si="12"/>
        <v>42023</v>
      </c>
      <c r="F34" s="103" t="str">
        <f>IF(E34="","",INDEX(cycle,MOD(E34-INDEX(J_equip,1)+INDEX(J_equip,$A$15+1)-1,8)+1))</f>
        <v xml:space="preserve">  Repos2 </v>
      </c>
      <c r="G34" s="130"/>
      <c r="H34" s="131"/>
      <c r="I34" s="91"/>
      <c r="J34" s="56"/>
      <c r="K34" s="59"/>
      <c r="L34" s="10"/>
      <c r="M34" s="45">
        <f t="shared" si="1"/>
        <v>42054</v>
      </c>
      <c r="N34" s="46">
        <f t="shared" si="13"/>
        <v>42054</v>
      </c>
      <c r="O34" s="103"/>
      <c r="P34" s="122"/>
      <c r="Q34" s="123"/>
      <c r="R34" s="91"/>
      <c r="S34" s="56"/>
      <c r="T34" s="59"/>
      <c r="U34" s="10"/>
      <c r="V34" s="45">
        <f t="shared" si="2"/>
        <v>42082</v>
      </c>
      <c r="W34" s="46">
        <f t="shared" si="14"/>
        <v>42082</v>
      </c>
      <c r="X34" s="103"/>
      <c r="Y34" s="130"/>
      <c r="Z34" s="131"/>
      <c r="AA34" s="91"/>
      <c r="AB34" s="56"/>
      <c r="AC34" s="59"/>
      <c r="AD34" s="10"/>
      <c r="AE34" s="45">
        <f t="shared" si="3"/>
        <v>42113</v>
      </c>
      <c r="AF34" s="46">
        <f t="shared" si="15"/>
        <v>42113</v>
      </c>
      <c r="AG34" s="103"/>
      <c r="AH34" s="130"/>
      <c r="AI34" s="131"/>
      <c r="AJ34" s="91"/>
      <c r="AK34" s="56"/>
      <c r="AL34" s="59"/>
      <c r="AM34" s="10"/>
      <c r="AN34" s="45">
        <f t="shared" si="4"/>
        <v>42143</v>
      </c>
      <c r="AO34" s="46">
        <f t="shared" si="16"/>
        <v>42143</v>
      </c>
      <c r="AP34" s="103"/>
      <c r="AQ34" s="130"/>
      <c r="AR34" s="131"/>
      <c r="AS34" s="91"/>
      <c r="AT34" s="56"/>
      <c r="AU34" s="59"/>
      <c r="AV34" s="10"/>
      <c r="AW34" s="45">
        <f t="shared" si="5"/>
        <v>42174</v>
      </c>
      <c r="AX34" s="46">
        <f t="shared" si="17"/>
        <v>42174</v>
      </c>
      <c r="AY34" s="103"/>
      <c r="AZ34" s="130"/>
      <c r="BA34" s="131"/>
      <c r="BB34" s="91"/>
      <c r="BC34" s="56"/>
      <c r="BD34" s="59"/>
      <c r="BE34" s="10"/>
      <c r="BF34" s="45">
        <f t="shared" si="6"/>
        <v>42204</v>
      </c>
      <c r="BG34" s="46">
        <f t="shared" si="18"/>
        <v>42204</v>
      </c>
      <c r="BH34" s="103"/>
      <c r="BI34" s="130"/>
      <c r="BJ34" s="131"/>
      <c r="BK34" s="91"/>
      <c r="BL34" s="56"/>
      <c r="BM34" s="19"/>
      <c r="BN34" s="10"/>
      <c r="BO34" s="45">
        <f t="shared" si="7"/>
        <v>42235</v>
      </c>
      <c r="BP34" s="46">
        <f t="shared" si="19"/>
        <v>42235</v>
      </c>
      <c r="BQ34" s="103"/>
      <c r="BR34" s="130"/>
      <c r="BS34" s="131"/>
      <c r="BT34" s="91"/>
      <c r="BU34" s="56"/>
      <c r="BV34" s="19"/>
      <c r="BW34" s="10"/>
      <c r="BX34" s="45">
        <f t="shared" si="8"/>
        <v>42266</v>
      </c>
      <c r="BY34" s="46">
        <f t="shared" si="20"/>
        <v>42266</v>
      </c>
      <c r="BZ34" s="103"/>
      <c r="CA34" s="130"/>
      <c r="CB34" s="131"/>
      <c r="CC34" s="91"/>
      <c r="CD34" s="56"/>
      <c r="CE34" s="19"/>
      <c r="CF34" s="10"/>
      <c r="CG34" s="45">
        <f t="shared" si="9"/>
        <v>42296</v>
      </c>
      <c r="CH34" s="46">
        <f t="shared" si="21"/>
        <v>42296</v>
      </c>
      <c r="CI34" s="103"/>
      <c r="CJ34" s="130"/>
      <c r="CK34" s="131"/>
      <c r="CL34" s="91"/>
      <c r="CM34" s="56"/>
      <c r="CN34" s="19"/>
      <c r="CO34" s="10"/>
      <c r="CP34" s="45">
        <f t="shared" si="10"/>
        <v>42327</v>
      </c>
      <c r="CQ34" s="46">
        <f t="shared" si="22"/>
        <v>42327</v>
      </c>
      <c r="CR34" s="103"/>
      <c r="CS34" s="130"/>
      <c r="CT34" s="131"/>
      <c r="CU34" s="91"/>
      <c r="CV34" s="56"/>
      <c r="CW34" s="19"/>
      <c r="CX34" s="10"/>
      <c r="CY34" s="45">
        <f t="shared" si="11"/>
        <v>42357</v>
      </c>
      <c r="CZ34" s="46">
        <f t="shared" si="23"/>
        <v>42357</v>
      </c>
      <c r="DA34" s="103"/>
      <c r="DB34" s="130"/>
      <c r="DC34" s="131"/>
      <c r="DD34" s="91"/>
      <c r="DE34" s="56"/>
      <c r="DF34" s="1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50"/>
      <c r="DW34" s="50"/>
      <c r="DX34" s="50"/>
      <c r="DY34" s="50"/>
      <c r="DZ34" s="50"/>
      <c r="EA34" s="50"/>
      <c r="EB34" s="50"/>
      <c r="EC34" s="50"/>
      <c r="ED34" s="50"/>
      <c r="EE34" s="50"/>
      <c r="EF34" s="50"/>
      <c r="EG34" s="50"/>
      <c r="EH34" s="50"/>
      <c r="EI34" s="50"/>
      <c r="EJ34" s="50"/>
      <c r="EK34" s="50"/>
      <c r="EL34" s="50"/>
      <c r="EM34" s="50"/>
      <c r="EN34" s="50"/>
      <c r="EO34" s="50"/>
      <c r="EP34" s="50"/>
      <c r="EQ34" s="50"/>
      <c r="ER34" s="50"/>
      <c r="ES34" s="50"/>
      <c r="ET34" s="50"/>
      <c r="EU34" s="50"/>
      <c r="EV34" s="50"/>
      <c r="EW34" s="50"/>
      <c r="EX34" s="50"/>
      <c r="EY34" s="50"/>
      <c r="EZ34" s="50"/>
      <c r="FA34" s="50"/>
      <c r="FB34" s="50"/>
      <c r="FC34" s="50"/>
      <c r="FD34" s="50"/>
      <c r="FE34" s="50"/>
      <c r="FF34" s="50"/>
      <c r="FG34" s="50"/>
      <c r="FH34" s="50"/>
      <c r="FI34" s="50"/>
      <c r="FJ34" s="50"/>
      <c r="FK34" s="50"/>
      <c r="FL34" s="50"/>
      <c r="FM34" s="50"/>
      <c r="FN34" s="50"/>
      <c r="FO34" s="50"/>
      <c r="FP34" s="50"/>
      <c r="FQ34" s="50"/>
      <c r="FR34" s="50"/>
      <c r="FS34" s="50"/>
      <c r="FT34" s="50"/>
      <c r="FU34" s="50"/>
      <c r="FV34" s="50"/>
      <c r="FW34" s="50"/>
      <c r="FX34" s="50"/>
      <c r="FY34" s="50"/>
      <c r="FZ34" s="50"/>
      <c r="GA34" s="50"/>
      <c r="GB34" s="50"/>
      <c r="GJ34" s="50"/>
      <c r="GK34" s="50"/>
      <c r="GL34" s="50"/>
      <c r="GM34" s="50"/>
      <c r="GN34" s="50"/>
      <c r="GO34" s="50"/>
      <c r="GP34" s="50"/>
      <c r="GQ34" s="50"/>
      <c r="GR34" s="50"/>
      <c r="GS34" s="50"/>
      <c r="GT34" s="50"/>
      <c r="GU34" s="50"/>
      <c r="GV34" s="50"/>
      <c r="GW34" s="50"/>
      <c r="GX34" s="50"/>
      <c r="GY34" s="50"/>
      <c r="GZ34" s="50"/>
      <c r="HA34" s="50"/>
      <c r="HB34" s="50"/>
      <c r="HC34" s="50"/>
      <c r="HD34" s="50"/>
      <c r="HE34" s="50"/>
      <c r="HF34" s="50"/>
      <c r="HG34" s="50"/>
      <c r="HH34" s="50"/>
      <c r="HI34" s="50"/>
      <c r="HJ34" s="50"/>
      <c r="HK34" s="50"/>
      <c r="HL34" s="50"/>
      <c r="HM34" s="50"/>
      <c r="HN34" s="50"/>
      <c r="HO34" s="50"/>
      <c r="HP34" s="50"/>
      <c r="HQ34" s="50"/>
      <c r="HR34" s="50"/>
      <c r="HS34" s="50"/>
      <c r="HT34" s="50"/>
      <c r="HU34" s="50"/>
      <c r="HV34" s="50"/>
      <c r="HW34" s="50"/>
      <c r="HX34" s="50"/>
      <c r="HY34" s="50"/>
      <c r="HZ34" s="50"/>
      <c r="IA34" s="50"/>
      <c r="IB34" s="50"/>
      <c r="IC34" s="50"/>
      <c r="ID34" s="50"/>
      <c r="IE34" s="50"/>
      <c r="IF34" s="50"/>
      <c r="IG34" s="50"/>
      <c r="IH34" s="50"/>
      <c r="II34" s="50"/>
      <c r="IJ34" s="50"/>
      <c r="IK34" s="50"/>
      <c r="IL34" s="50"/>
      <c r="IM34" s="50"/>
      <c r="IN34" s="50"/>
      <c r="IO34" s="50"/>
      <c r="IP34" s="50"/>
      <c r="IQ34" s="50"/>
      <c r="IR34" s="50"/>
      <c r="IS34" s="50"/>
      <c r="IT34" s="50"/>
      <c r="IU34" s="50"/>
      <c r="IV34" s="50"/>
    </row>
    <row r="35" spans="3:256" ht="17.25" customHeight="1" x14ac:dyDescent="0.2">
      <c r="C35" s="51"/>
      <c r="D35" s="45">
        <f t="shared" si="0"/>
        <v>42024</v>
      </c>
      <c r="E35" s="89">
        <f t="shared" si="12"/>
        <v>42024</v>
      </c>
      <c r="F35" s="103" t="str">
        <f>IF(E35="","",INDEX(cycle,MOD(E35-INDEX(J_equip,1)+INDEX(J_equip,$A$15+1)-1,8)+1))</f>
        <v xml:space="preserve">  Repos2 </v>
      </c>
      <c r="G35" s="130"/>
      <c r="H35" s="131"/>
      <c r="I35" s="91"/>
      <c r="J35" s="56"/>
      <c r="K35" s="48"/>
      <c r="L35" s="10"/>
      <c r="M35" s="45">
        <f t="shared" si="1"/>
        <v>42055</v>
      </c>
      <c r="N35" s="46">
        <f t="shared" si="13"/>
        <v>42055</v>
      </c>
      <c r="O35" s="103"/>
      <c r="P35" s="122"/>
      <c r="Q35" s="123"/>
      <c r="R35" s="91"/>
      <c r="S35" s="56"/>
      <c r="T35" s="48"/>
      <c r="U35" s="10"/>
      <c r="V35" s="45">
        <f t="shared" si="2"/>
        <v>42083</v>
      </c>
      <c r="W35" s="46">
        <f t="shared" si="14"/>
        <v>42083</v>
      </c>
      <c r="X35" s="103"/>
      <c r="Y35" s="130"/>
      <c r="Z35" s="131"/>
      <c r="AA35" s="91"/>
      <c r="AB35" s="56"/>
      <c r="AC35" s="48"/>
      <c r="AD35" s="10"/>
      <c r="AE35" s="45">
        <f t="shared" si="3"/>
        <v>42114</v>
      </c>
      <c r="AF35" s="46">
        <f t="shared" si="15"/>
        <v>42114</v>
      </c>
      <c r="AG35" s="103"/>
      <c r="AH35" s="130"/>
      <c r="AI35" s="131"/>
      <c r="AJ35" s="91"/>
      <c r="AK35" s="56"/>
      <c r="AL35" s="48"/>
      <c r="AM35" s="10"/>
      <c r="AN35" s="45">
        <f t="shared" si="4"/>
        <v>42144</v>
      </c>
      <c r="AO35" s="46">
        <f t="shared" si="16"/>
        <v>42144</v>
      </c>
      <c r="AP35" s="103"/>
      <c r="AQ35" s="130"/>
      <c r="AR35" s="131"/>
      <c r="AS35" s="91"/>
      <c r="AT35" s="56"/>
      <c r="AU35" s="48"/>
      <c r="AV35" s="10"/>
      <c r="AW35" s="45">
        <f t="shared" si="5"/>
        <v>42175</v>
      </c>
      <c r="AX35" s="46">
        <f t="shared" si="17"/>
        <v>42175</v>
      </c>
      <c r="AY35" s="103"/>
      <c r="AZ35" s="130"/>
      <c r="BA35" s="131"/>
      <c r="BB35" s="91"/>
      <c r="BC35" s="56"/>
      <c r="BD35" s="48"/>
      <c r="BE35" s="10"/>
      <c r="BF35" s="45">
        <f t="shared" si="6"/>
        <v>42205</v>
      </c>
      <c r="BG35" s="46">
        <f t="shared" si="18"/>
        <v>42205</v>
      </c>
      <c r="BH35" s="103"/>
      <c r="BI35" s="130"/>
      <c r="BJ35" s="131"/>
      <c r="BK35" s="91"/>
      <c r="BL35" s="56"/>
      <c r="BM35" s="19"/>
      <c r="BN35" s="10"/>
      <c r="BO35" s="45">
        <f t="shared" si="7"/>
        <v>42236</v>
      </c>
      <c r="BP35" s="46">
        <f t="shared" si="19"/>
        <v>42236</v>
      </c>
      <c r="BQ35" s="103"/>
      <c r="BR35" s="130"/>
      <c r="BS35" s="131"/>
      <c r="BT35" s="91"/>
      <c r="BU35" s="56"/>
      <c r="BV35" s="19"/>
      <c r="BW35" s="10"/>
      <c r="BX35" s="45">
        <f t="shared" si="8"/>
        <v>42267</v>
      </c>
      <c r="BY35" s="46">
        <f t="shared" si="20"/>
        <v>42267</v>
      </c>
      <c r="BZ35" s="103"/>
      <c r="CA35" s="130"/>
      <c r="CB35" s="131"/>
      <c r="CC35" s="91"/>
      <c r="CD35" s="56"/>
      <c r="CE35" s="19"/>
      <c r="CF35" s="10"/>
      <c r="CG35" s="45">
        <f t="shared" si="9"/>
        <v>42297</v>
      </c>
      <c r="CH35" s="46">
        <f t="shared" si="21"/>
        <v>42297</v>
      </c>
      <c r="CI35" s="103"/>
      <c r="CJ35" s="130"/>
      <c r="CK35" s="131"/>
      <c r="CL35" s="91"/>
      <c r="CM35" s="56"/>
      <c r="CN35" s="19"/>
      <c r="CO35" s="10"/>
      <c r="CP35" s="45">
        <f t="shared" si="10"/>
        <v>42328</v>
      </c>
      <c r="CQ35" s="46">
        <f t="shared" si="22"/>
        <v>42328</v>
      </c>
      <c r="CR35" s="103"/>
      <c r="CS35" s="130"/>
      <c r="CT35" s="131"/>
      <c r="CU35" s="91"/>
      <c r="CV35" s="56"/>
      <c r="CW35" s="19"/>
      <c r="CX35" s="10"/>
      <c r="CY35" s="45">
        <f t="shared" si="11"/>
        <v>42358</v>
      </c>
      <c r="CZ35" s="46">
        <f t="shared" si="23"/>
        <v>42358</v>
      </c>
      <c r="DA35" s="103"/>
      <c r="DB35" s="130"/>
      <c r="DC35" s="131"/>
      <c r="DD35" s="91"/>
      <c r="DE35" s="56"/>
      <c r="DF35" s="1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50"/>
      <c r="DW35" s="50"/>
      <c r="DX35" s="50"/>
      <c r="DY35" s="50"/>
      <c r="DZ35" s="50"/>
      <c r="EA35" s="50"/>
      <c r="EB35" s="50"/>
      <c r="EC35" s="50"/>
      <c r="ED35" s="50"/>
      <c r="EE35" s="50"/>
      <c r="EF35" s="50"/>
      <c r="EG35" s="50"/>
      <c r="EH35" s="50"/>
      <c r="EI35" s="50"/>
      <c r="EJ35" s="50"/>
      <c r="EK35" s="50"/>
      <c r="EL35" s="50"/>
      <c r="EM35" s="50"/>
      <c r="EN35" s="50"/>
      <c r="EO35" s="50"/>
      <c r="EP35" s="50"/>
      <c r="EQ35" s="50"/>
      <c r="ER35" s="50"/>
      <c r="ES35" s="50"/>
      <c r="ET35" s="50"/>
      <c r="EU35" s="50"/>
      <c r="EV35" s="50"/>
      <c r="EW35" s="50"/>
      <c r="EX35" s="50"/>
      <c r="EY35" s="50"/>
      <c r="EZ35" s="50"/>
      <c r="FA35" s="50"/>
      <c r="FB35" s="50"/>
      <c r="FC35" s="50"/>
      <c r="FD35" s="50"/>
      <c r="FE35" s="50"/>
      <c r="FF35" s="50"/>
      <c r="FG35" s="50"/>
      <c r="FH35" s="50"/>
      <c r="FI35" s="50"/>
      <c r="FJ35" s="50"/>
      <c r="FK35" s="50"/>
      <c r="FL35" s="50"/>
      <c r="FM35" s="50"/>
      <c r="FN35" s="50"/>
      <c r="FO35" s="50"/>
      <c r="FP35" s="50"/>
      <c r="FQ35" s="50"/>
      <c r="FR35" s="50"/>
      <c r="FS35" s="50"/>
      <c r="FT35" s="50"/>
      <c r="FU35" s="50"/>
      <c r="FV35" s="50"/>
      <c r="FW35" s="50"/>
      <c r="FX35" s="50"/>
      <c r="FY35" s="50"/>
      <c r="FZ35" s="50"/>
      <c r="GA35" s="50"/>
      <c r="GB35" s="50"/>
      <c r="GJ35" s="50"/>
      <c r="GK35" s="50"/>
      <c r="GL35" s="50"/>
      <c r="GM35" s="50"/>
      <c r="GN35" s="50"/>
      <c r="GO35" s="50"/>
      <c r="GP35" s="50"/>
      <c r="GQ35" s="50"/>
      <c r="GR35" s="50"/>
      <c r="GS35" s="50"/>
      <c r="GT35" s="50"/>
      <c r="GU35" s="50"/>
      <c r="GV35" s="50"/>
      <c r="GW35" s="50"/>
      <c r="GX35" s="50"/>
      <c r="GY35" s="50"/>
      <c r="GZ35" s="50"/>
      <c r="HA35" s="50"/>
      <c r="HB35" s="50"/>
      <c r="HC35" s="50"/>
      <c r="HD35" s="50"/>
      <c r="HE35" s="50"/>
      <c r="HF35" s="50"/>
      <c r="HG35" s="50"/>
      <c r="HH35" s="50"/>
      <c r="HI35" s="50"/>
      <c r="HJ35" s="50"/>
      <c r="HK35" s="50"/>
      <c r="HL35" s="50"/>
      <c r="HM35" s="50"/>
      <c r="HN35" s="50"/>
      <c r="HO35" s="50"/>
      <c r="HP35" s="50"/>
      <c r="HQ35" s="50"/>
      <c r="HR35" s="50"/>
      <c r="HS35" s="50"/>
      <c r="HT35" s="50"/>
      <c r="HU35" s="50"/>
      <c r="HV35" s="50"/>
      <c r="HW35" s="50"/>
      <c r="HX35" s="50"/>
      <c r="HY35" s="50"/>
      <c r="HZ35" s="50"/>
      <c r="IA35" s="50"/>
      <c r="IB35" s="50"/>
      <c r="IC35" s="50"/>
      <c r="ID35" s="50"/>
      <c r="IE35" s="50"/>
      <c r="IF35" s="50"/>
      <c r="IG35" s="50"/>
      <c r="IH35" s="50"/>
      <c r="II35" s="50"/>
      <c r="IJ35" s="50"/>
      <c r="IK35" s="50"/>
      <c r="IL35" s="50"/>
      <c r="IM35" s="50"/>
      <c r="IN35" s="50"/>
      <c r="IO35" s="50"/>
      <c r="IP35" s="50"/>
      <c r="IQ35" s="50"/>
      <c r="IR35" s="50"/>
      <c r="IS35" s="50"/>
      <c r="IT35" s="50"/>
      <c r="IU35" s="50"/>
      <c r="IV35" s="50"/>
    </row>
    <row r="36" spans="3:256" ht="17.25" customHeight="1" x14ac:dyDescent="0.2">
      <c r="C36" s="51"/>
      <c r="D36" s="45">
        <f t="shared" si="0"/>
        <v>42025</v>
      </c>
      <c r="E36" s="89">
        <f t="shared" si="12"/>
        <v>42025</v>
      </c>
      <c r="F36" s="103" t="str">
        <f>IF(E36="","",INDEX(cycle,MOD(E36-INDEX(J_equip,1)+INDEX(J_equip,$A$15+1)-1,8)+1))</f>
        <v xml:space="preserve">  Jour</v>
      </c>
      <c r="G36" s="130"/>
      <c r="H36" s="131"/>
      <c r="I36" s="91"/>
      <c r="J36" s="52"/>
      <c r="K36" s="48"/>
      <c r="L36" s="10"/>
      <c r="M36" s="45">
        <f t="shared" si="1"/>
        <v>42056</v>
      </c>
      <c r="N36" s="46">
        <f t="shared" si="13"/>
        <v>42056</v>
      </c>
      <c r="O36" s="103"/>
      <c r="P36" s="122"/>
      <c r="Q36" s="123"/>
      <c r="R36" s="91"/>
      <c r="S36" s="52"/>
      <c r="T36" s="48"/>
      <c r="U36" s="10"/>
      <c r="V36" s="45">
        <f t="shared" si="2"/>
        <v>42084</v>
      </c>
      <c r="W36" s="46">
        <f t="shared" si="14"/>
        <v>42084</v>
      </c>
      <c r="X36" s="103"/>
      <c r="Y36" s="130"/>
      <c r="Z36" s="131"/>
      <c r="AA36" s="91"/>
      <c r="AB36" s="52"/>
      <c r="AC36" s="48"/>
      <c r="AD36" s="10"/>
      <c r="AE36" s="45">
        <f t="shared" si="3"/>
        <v>42115</v>
      </c>
      <c r="AF36" s="46">
        <f t="shared" si="15"/>
        <v>42115</v>
      </c>
      <c r="AG36" s="103"/>
      <c r="AH36" s="130"/>
      <c r="AI36" s="131"/>
      <c r="AJ36" s="91"/>
      <c r="AK36" s="52"/>
      <c r="AL36" s="48"/>
      <c r="AM36" s="10"/>
      <c r="AN36" s="45">
        <f t="shared" si="4"/>
        <v>42145</v>
      </c>
      <c r="AO36" s="46">
        <f t="shared" si="16"/>
        <v>42145</v>
      </c>
      <c r="AP36" s="103"/>
      <c r="AQ36" s="130"/>
      <c r="AR36" s="131"/>
      <c r="AS36" s="91"/>
      <c r="AT36" s="52"/>
      <c r="AU36" s="48"/>
      <c r="AV36" s="10"/>
      <c r="AW36" s="45">
        <f t="shared" si="5"/>
        <v>42176</v>
      </c>
      <c r="AX36" s="46">
        <f t="shared" si="17"/>
        <v>42176</v>
      </c>
      <c r="AY36" s="103"/>
      <c r="AZ36" s="130"/>
      <c r="BA36" s="131"/>
      <c r="BB36" s="91"/>
      <c r="BC36" s="52"/>
      <c r="BD36" s="48"/>
      <c r="BE36" s="10"/>
      <c r="BF36" s="45">
        <f t="shared" si="6"/>
        <v>42206</v>
      </c>
      <c r="BG36" s="46">
        <f t="shared" si="18"/>
        <v>42206</v>
      </c>
      <c r="BH36" s="103"/>
      <c r="BI36" s="130"/>
      <c r="BJ36" s="131"/>
      <c r="BK36" s="91"/>
      <c r="BL36" s="52"/>
      <c r="BM36" s="19"/>
      <c r="BN36" s="10"/>
      <c r="BO36" s="45">
        <f t="shared" si="7"/>
        <v>42237</v>
      </c>
      <c r="BP36" s="46">
        <f t="shared" si="19"/>
        <v>42237</v>
      </c>
      <c r="BQ36" s="103"/>
      <c r="BR36" s="130"/>
      <c r="BS36" s="131"/>
      <c r="BT36" s="91"/>
      <c r="BU36" s="52"/>
      <c r="BV36" s="19"/>
      <c r="BW36" s="10"/>
      <c r="BX36" s="45">
        <f t="shared" si="8"/>
        <v>42268</v>
      </c>
      <c r="BY36" s="46">
        <f t="shared" si="20"/>
        <v>42268</v>
      </c>
      <c r="BZ36" s="103"/>
      <c r="CA36" s="130"/>
      <c r="CB36" s="131"/>
      <c r="CC36" s="91"/>
      <c r="CD36" s="52"/>
      <c r="CE36" s="19"/>
      <c r="CF36" s="10"/>
      <c r="CG36" s="45">
        <f t="shared" si="9"/>
        <v>42298</v>
      </c>
      <c r="CH36" s="46">
        <f t="shared" si="21"/>
        <v>42298</v>
      </c>
      <c r="CI36" s="103"/>
      <c r="CJ36" s="130"/>
      <c r="CK36" s="131"/>
      <c r="CL36" s="91"/>
      <c r="CM36" s="52"/>
      <c r="CN36" s="19"/>
      <c r="CO36" s="10"/>
      <c r="CP36" s="45">
        <f t="shared" si="10"/>
        <v>42329</v>
      </c>
      <c r="CQ36" s="46">
        <f t="shared" si="22"/>
        <v>42329</v>
      </c>
      <c r="CR36" s="103"/>
      <c r="CS36" s="130"/>
      <c r="CT36" s="131"/>
      <c r="CU36" s="91"/>
      <c r="CV36" s="52"/>
      <c r="CW36" s="19"/>
      <c r="CX36" s="10"/>
      <c r="CY36" s="45">
        <f t="shared" si="11"/>
        <v>42359</v>
      </c>
      <c r="CZ36" s="46">
        <f t="shared" si="23"/>
        <v>42359</v>
      </c>
      <c r="DA36" s="103"/>
      <c r="DB36" s="130"/>
      <c r="DC36" s="131"/>
      <c r="DD36" s="91"/>
      <c r="DE36" s="52"/>
      <c r="DF36" s="1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50"/>
      <c r="DW36" s="50"/>
      <c r="DX36" s="50"/>
      <c r="DY36" s="50"/>
      <c r="DZ36" s="50"/>
      <c r="EA36" s="50"/>
      <c r="EB36" s="50"/>
      <c r="EC36" s="50"/>
      <c r="ED36" s="50"/>
      <c r="EE36" s="50"/>
      <c r="EF36" s="50"/>
      <c r="EG36" s="50"/>
      <c r="EH36" s="50"/>
      <c r="EI36" s="50"/>
      <c r="EJ36" s="50"/>
      <c r="EK36" s="50"/>
      <c r="EL36" s="50"/>
      <c r="EM36" s="50"/>
      <c r="EN36" s="50"/>
      <c r="EO36" s="50"/>
      <c r="EP36" s="50"/>
      <c r="EQ36" s="50"/>
      <c r="ER36" s="50"/>
      <c r="ES36" s="50"/>
      <c r="ET36" s="50"/>
      <c r="EU36" s="50"/>
      <c r="EV36" s="50"/>
      <c r="EW36" s="50"/>
      <c r="EX36" s="50"/>
      <c r="EY36" s="50"/>
      <c r="EZ36" s="50"/>
      <c r="FA36" s="50"/>
      <c r="FB36" s="50"/>
      <c r="FC36" s="50"/>
      <c r="FD36" s="50"/>
      <c r="FE36" s="50"/>
      <c r="FF36" s="50"/>
      <c r="FG36" s="50"/>
      <c r="FH36" s="50"/>
      <c r="FI36" s="50"/>
      <c r="FJ36" s="50"/>
      <c r="FK36" s="50"/>
      <c r="FL36" s="50"/>
      <c r="FM36" s="50"/>
      <c r="FN36" s="50"/>
      <c r="FO36" s="50"/>
      <c r="FP36" s="50"/>
      <c r="FQ36" s="50"/>
      <c r="FR36" s="50"/>
      <c r="FS36" s="50"/>
      <c r="FT36" s="50"/>
      <c r="FU36" s="50"/>
      <c r="FV36" s="50"/>
      <c r="FW36" s="50"/>
      <c r="FX36" s="50"/>
      <c r="FY36" s="50"/>
      <c r="FZ36" s="50"/>
      <c r="GA36" s="50"/>
      <c r="GB36" s="50"/>
      <c r="GJ36" s="50"/>
      <c r="GK36" s="50"/>
      <c r="GL36" s="50"/>
      <c r="GM36" s="50"/>
      <c r="GN36" s="50"/>
      <c r="GO36" s="50"/>
      <c r="GP36" s="50"/>
      <c r="GQ36" s="50"/>
      <c r="GR36" s="50"/>
      <c r="GS36" s="50"/>
      <c r="GT36" s="50"/>
      <c r="GU36" s="50"/>
      <c r="GV36" s="50"/>
      <c r="GW36" s="50"/>
      <c r="GX36" s="50"/>
      <c r="GY36" s="50"/>
      <c r="GZ36" s="50"/>
      <c r="HA36" s="50"/>
      <c r="HB36" s="50"/>
      <c r="HC36" s="50"/>
      <c r="HD36" s="50"/>
      <c r="HE36" s="50"/>
      <c r="HF36" s="50"/>
      <c r="HG36" s="50"/>
      <c r="HH36" s="50"/>
      <c r="HI36" s="50"/>
      <c r="HJ36" s="50"/>
      <c r="HK36" s="50"/>
      <c r="HL36" s="50"/>
      <c r="HM36" s="50"/>
      <c r="HN36" s="50"/>
      <c r="HO36" s="50"/>
      <c r="HP36" s="50"/>
      <c r="HQ36" s="50"/>
      <c r="HR36" s="50"/>
      <c r="HS36" s="50"/>
      <c r="HT36" s="50"/>
      <c r="HU36" s="50"/>
      <c r="HV36" s="50"/>
      <c r="HW36" s="50"/>
      <c r="HX36" s="50"/>
      <c r="HY36" s="50"/>
      <c r="HZ36" s="50"/>
      <c r="IA36" s="50"/>
      <c r="IB36" s="50"/>
      <c r="IC36" s="50"/>
      <c r="ID36" s="50"/>
      <c r="IE36" s="50"/>
      <c r="IF36" s="50"/>
      <c r="IG36" s="50"/>
      <c r="IH36" s="50"/>
      <c r="II36" s="50"/>
      <c r="IJ36" s="50"/>
      <c r="IK36" s="50"/>
      <c r="IL36" s="50"/>
      <c r="IM36" s="50"/>
      <c r="IN36" s="50"/>
      <c r="IO36" s="50"/>
      <c r="IP36" s="50"/>
      <c r="IQ36" s="50"/>
      <c r="IR36" s="50"/>
      <c r="IS36" s="50"/>
      <c r="IT36" s="50"/>
      <c r="IU36" s="50"/>
      <c r="IV36" s="50"/>
    </row>
    <row r="37" spans="3:256" ht="17.25" customHeight="1" x14ac:dyDescent="0.2">
      <c r="C37" s="51"/>
      <c r="D37" s="45">
        <f t="shared" si="0"/>
        <v>42026</v>
      </c>
      <c r="E37" s="89">
        <f t="shared" si="12"/>
        <v>42026</v>
      </c>
      <c r="F37" s="103" t="str">
        <f>IF(E37="","",INDEX(cycle,MOD(E37-INDEX(J_equip,1)+INDEX(J_equip,$A$15+1)-1,8)+1))</f>
        <v xml:space="preserve">  Jour</v>
      </c>
      <c r="G37" s="130"/>
      <c r="H37" s="131"/>
      <c r="I37" s="91"/>
      <c r="J37" s="58"/>
      <c r="K37" s="48"/>
      <c r="L37" s="10"/>
      <c r="M37" s="45">
        <f t="shared" si="1"/>
        <v>42057</v>
      </c>
      <c r="N37" s="46">
        <f t="shared" si="13"/>
        <v>42057</v>
      </c>
      <c r="O37" s="103"/>
      <c r="P37" s="122"/>
      <c r="Q37" s="123"/>
      <c r="R37" s="91"/>
      <c r="S37" s="58"/>
      <c r="T37" s="48"/>
      <c r="U37" s="10"/>
      <c r="V37" s="45">
        <f t="shared" si="2"/>
        <v>42085</v>
      </c>
      <c r="W37" s="46">
        <f t="shared" si="14"/>
        <v>42085</v>
      </c>
      <c r="X37" s="103"/>
      <c r="Y37" s="130"/>
      <c r="Z37" s="131"/>
      <c r="AA37" s="91"/>
      <c r="AB37" s="58"/>
      <c r="AC37" s="48"/>
      <c r="AD37" s="10"/>
      <c r="AE37" s="45">
        <f t="shared" si="3"/>
        <v>42116</v>
      </c>
      <c r="AF37" s="46">
        <f t="shared" si="15"/>
        <v>42116</v>
      </c>
      <c r="AG37" s="103"/>
      <c r="AH37" s="130"/>
      <c r="AI37" s="131"/>
      <c r="AJ37" s="91"/>
      <c r="AK37" s="58"/>
      <c r="AL37" s="53"/>
      <c r="AM37" s="10"/>
      <c r="AN37" s="45">
        <f t="shared" si="4"/>
        <v>42146</v>
      </c>
      <c r="AO37" s="46">
        <f t="shared" si="16"/>
        <v>42146</v>
      </c>
      <c r="AP37" s="103"/>
      <c r="AQ37" s="130"/>
      <c r="AR37" s="131"/>
      <c r="AS37" s="91"/>
      <c r="AT37" s="58"/>
      <c r="AU37" s="53"/>
      <c r="AV37" s="10"/>
      <c r="AW37" s="45">
        <f t="shared" si="5"/>
        <v>42177</v>
      </c>
      <c r="AX37" s="46">
        <f t="shared" si="17"/>
        <v>42177</v>
      </c>
      <c r="AY37" s="103"/>
      <c r="AZ37" s="130"/>
      <c r="BA37" s="131"/>
      <c r="BB37" s="91"/>
      <c r="BC37" s="58"/>
      <c r="BD37" s="48"/>
      <c r="BE37" s="10"/>
      <c r="BF37" s="45">
        <f t="shared" si="6"/>
        <v>42207</v>
      </c>
      <c r="BG37" s="46">
        <f t="shared" si="18"/>
        <v>42207</v>
      </c>
      <c r="BH37" s="103"/>
      <c r="BI37" s="130"/>
      <c r="BJ37" s="131"/>
      <c r="BK37" s="91"/>
      <c r="BL37" s="58"/>
      <c r="BM37" s="19"/>
      <c r="BN37" s="10"/>
      <c r="BO37" s="45">
        <f t="shared" si="7"/>
        <v>42238</v>
      </c>
      <c r="BP37" s="46">
        <f t="shared" si="19"/>
        <v>42238</v>
      </c>
      <c r="BQ37" s="103"/>
      <c r="BR37" s="130"/>
      <c r="BS37" s="131"/>
      <c r="BT37" s="91"/>
      <c r="BU37" s="58"/>
      <c r="BV37" s="19"/>
      <c r="BW37" s="10"/>
      <c r="BX37" s="45">
        <f t="shared" si="8"/>
        <v>42269</v>
      </c>
      <c r="BY37" s="46">
        <f t="shared" si="20"/>
        <v>42269</v>
      </c>
      <c r="BZ37" s="103"/>
      <c r="CA37" s="130"/>
      <c r="CB37" s="131"/>
      <c r="CC37" s="91"/>
      <c r="CD37" s="58"/>
      <c r="CE37" s="19"/>
      <c r="CF37" s="10"/>
      <c r="CG37" s="45">
        <f t="shared" si="9"/>
        <v>42299</v>
      </c>
      <c r="CH37" s="46">
        <f t="shared" si="21"/>
        <v>42299</v>
      </c>
      <c r="CI37" s="103"/>
      <c r="CJ37" s="130"/>
      <c r="CK37" s="131"/>
      <c r="CL37" s="91"/>
      <c r="CM37" s="58"/>
      <c r="CN37" s="19"/>
      <c r="CO37" s="10"/>
      <c r="CP37" s="45">
        <f t="shared" si="10"/>
        <v>42330</v>
      </c>
      <c r="CQ37" s="46">
        <f t="shared" si="22"/>
        <v>42330</v>
      </c>
      <c r="CR37" s="103"/>
      <c r="CS37" s="130"/>
      <c r="CT37" s="131"/>
      <c r="CU37" s="91"/>
      <c r="CV37" s="58"/>
      <c r="CW37" s="19"/>
      <c r="CX37" s="10"/>
      <c r="CY37" s="45">
        <f t="shared" si="11"/>
        <v>42360</v>
      </c>
      <c r="CZ37" s="46">
        <f t="shared" si="23"/>
        <v>42360</v>
      </c>
      <c r="DA37" s="103"/>
      <c r="DB37" s="130"/>
      <c r="DC37" s="131"/>
      <c r="DD37" s="91"/>
      <c r="DE37" s="58"/>
      <c r="DF37" s="1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50"/>
      <c r="DW37" s="50"/>
      <c r="DX37" s="50"/>
      <c r="DY37" s="50"/>
      <c r="DZ37" s="50"/>
      <c r="EA37" s="50"/>
      <c r="EB37" s="50"/>
      <c r="EC37" s="50"/>
      <c r="ED37" s="50"/>
      <c r="EE37" s="50"/>
      <c r="EF37" s="50"/>
      <c r="EG37" s="50"/>
      <c r="EH37" s="50"/>
      <c r="EI37" s="50"/>
      <c r="EJ37" s="50"/>
      <c r="EK37" s="50"/>
      <c r="EL37" s="50"/>
      <c r="EM37" s="50"/>
      <c r="EN37" s="50"/>
      <c r="EO37" s="50"/>
      <c r="EP37" s="50"/>
      <c r="EQ37" s="50"/>
      <c r="ER37" s="50"/>
      <c r="ES37" s="50"/>
      <c r="ET37" s="50"/>
      <c r="EU37" s="50"/>
      <c r="EV37" s="50"/>
      <c r="EW37" s="50"/>
      <c r="EX37" s="50"/>
      <c r="EY37" s="50"/>
      <c r="EZ37" s="50"/>
      <c r="FA37" s="50"/>
      <c r="FB37" s="50"/>
      <c r="FC37" s="50"/>
      <c r="FD37" s="50"/>
      <c r="FE37" s="50"/>
      <c r="FF37" s="50"/>
      <c r="FG37" s="50"/>
      <c r="FH37" s="50"/>
      <c r="FI37" s="50"/>
      <c r="FJ37" s="50"/>
      <c r="FK37" s="50"/>
      <c r="FL37" s="50"/>
      <c r="FM37" s="50"/>
      <c r="FN37" s="50"/>
      <c r="FO37" s="50"/>
      <c r="FP37" s="50"/>
      <c r="FQ37" s="50"/>
      <c r="FR37" s="50"/>
      <c r="FS37" s="50"/>
      <c r="FT37" s="50"/>
      <c r="FU37" s="50"/>
      <c r="FV37" s="50"/>
      <c r="FW37" s="50"/>
      <c r="FX37" s="50"/>
      <c r="FY37" s="50"/>
      <c r="FZ37" s="50"/>
      <c r="GA37" s="50"/>
      <c r="GB37" s="50"/>
      <c r="GJ37" s="50"/>
      <c r="GK37" s="50"/>
      <c r="GL37" s="50"/>
      <c r="GM37" s="50"/>
      <c r="GN37" s="50"/>
      <c r="GO37" s="50"/>
      <c r="GP37" s="50"/>
      <c r="GQ37" s="50"/>
      <c r="GR37" s="50"/>
      <c r="GS37" s="50"/>
      <c r="GT37" s="50"/>
      <c r="GU37" s="50"/>
      <c r="GV37" s="50"/>
      <c r="GW37" s="50"/>
      <c r="GX37" s="50"/>
      <c r="GY37" s="50"/>
      <c r="GZ37" s="50"/>
      <c r="HA37" s="50"/>
      <c r="HB37" s="50"/>
      <c r="HC37" s="50"/>
      <c r="HD37" s="50"/>
      <c r="HE37" s="50"/>
      <c r="HF37" s="50"/>
      <c r="HG37" s="50"/>
      <c r="HH37" s="50"/>
      <c r="HI37" s="50"/>
      <c r="HJ37" s="50"/>
      <c r="HK37" s="50"/>
      <c r="HL37" s="50"/>
      <c r="HM37" s="50"/>
      <c r="HN37" s="50"/>
      <c r="HO37" s="50"/>
      <c r="HP37" s="50"/>
      <c r="HQ37" s="50"/>
      <c r="HR37" s="50"/>
      <c r="HS37" s="50"/>
      <c r="HT37" s="50"/>
      <c r="HU37" s="50"/>
      <c r="HV37" s="50"/>
      <c r="HW37" s="50"/>
      <c r="HX37" s="50"/>
      <c r="HY37" s="50"/>
      <c r="HZ37" s="50"/>
      <c r="IA37" s="50"/>
      <c r="IB37" s="50"/>
      <c r="IC37" s="50"/>
      <c r="ID37" s="50"/>
      <c r="IE37" s="50"/>
      <c r="IF37" s="50"/>
      <c r="IG37" s="50"/>
      <c r="IH37" s="50"/>
      <c r="II37" s="50"/>
      <c r="IJ37" s="50"/>
      <c r="IK37" s="50"/>
      <c r="IL37" s="50"/>
      <c r="IM37" s="50"/>
      <c r="IN37" s="50"/>
      <c r="IO37" s="50"/>
      <c r="IP37" s="50"/>
      <c r="IQ37" s="50"/>
      <c r="IR37" s="50"/>
      <c r="IS37" s="50"/>
      <c r="IT37" s="50"/>
      <c r="IU37" s="50"/>
      <c r="IV37" s="50"/>
    </row>
    <row r="38" spans="3:256" ht="17.25" customHeight="1" x14ac:dyDescent="0.2">
      <c r="C38" s="51"/>
      <c r="D38" s="45">
        <f t="shared" si="0"/>
        <v>42027</v>
      </c>
      <c r="E38" s="89">
        <f t="shared" si="12"/>
        <v>42027</v>
      </c>
      <c r="F38" s="103" t="str">
        <f>IF(E38="","",INDEX(cycle,MOD(E38-INDEX(J_equip,1)+INDEX(J_equip,$A$15+1)-1,8)+1))</f>
        <v xml:space="preserve">  Nuit </v>
      </c>
      <c r="G38" s="130"/>
      <c r="H38" s="131"/>
      <c r="I38" s="91"/>
      <c r="J38" s="58"/>
      <c r="K38" s="48"/>
      <c r="L38" s="10"/>
      <c r="M38" s="45">
        <f t="shared" si="1"/>
        <v>42058</v>
      </c>
      <c r="N38" s="46">
        <f t="shared" si="13"/>
        <v>42058</v>
      </c>
      <c r="O38" s="103"/>
      <c r="P38" s="122"/>
      <c r="Q38" s="123"/>
      <c r="R38" s="91"/>
      <c r="S38" s="58"/>
      <c r="T38" s="48"/>
      <c r="U38" s="10"/>
      <c r="V38" s="45">
        <f t="shared" si="2"/>
        <v>42086</v>
      </c>
      <c r="W38" s="46">
        <f t="shared" si="14"/>
        <v>42086</v>
      </c>
      <c r="X38" s="103"/>
      <c r="Y38" s="130"/>
      <c r="Z38" s="131"/>
      <c r="AA38" s="91"/>
      <c r="AB38" s="58"/>
      <c r="AC38" s="48"/>
      <c r="AD38" s="10"/>
      <c r="AE38" s="45">
        <f t="shared" si="3"/>
        <v>42117</v>
      </c>
      <c r="AF38" s="46">
        <f t="shared" si="15"/>
        <v>42117</v>
      </c>
      <c r="AG38" s="103"/>
      <c r="AH38" s="130"/>
      <c r="AI38" s="131"/>
      <c r="AJ38" s="91"/>
      <c r="AK38" s="58"/>
      <c r="AL38" s="53"/>
      <c r="AM38" s="10"/>
      <c r="AN38" s="45">
        <f t="shared" si="4"/>
        <v>42147</v>
      </c>
      <c r="AO38" s="46">
        <f t="shared" si="16"/>
        <v>42147</v>
      </c>
      <c r="AP38" s="103"/>
      <c r="AQ38" s="130"/>
      <c r="AR38" s="131"/>
      <c r="AS38" s="91"/>
      <c r="AT38" s="58"/>
      <c r="AU38" s="53"/>
      <c r="AV38" s="10"/>
      <c r="AW38" s="45">
        <f t="shared" si="5"/>
        <v>42178</v>
      </c>
      <c r="AX38" s="46">
        <f t="shared" si="17"/>
        <v>42178</v>
      </c>
      <c r="AY38" s="103"/>
      <c r="AZ38" s="130"/>
      <c r="BA38" s="131"/>
      <c r="BB38" s="91"/>
      <c r="BC38" s="58"/>
      <c r="BD38" s="48"/>
      <c r="BE38" s="10"/>
      <c r="BF38" s="45">
        <f t="shared" si="6"/>
        <v>42208</v>
      </c>
      <c r="BG38" s="46">
        <f t="shared" si="18"/>
        <v>42208</v>
      </c>
      <c r="BH38" s="103"/>
      <c r="BI38" s="130"/>
      <c r="BJ38" s="131"/>
      <c r="BK38" s="91"/>
      <c r="BL38" s="58"/>
      <c r="BM38" s="19"/>
      <c r="BN38" s="10"/>
      <c r="BO38" s="45">
        <f t="shared" si="7"/>
        <v>42239</v>
      </c>
      <c r="BP38" s="46">
        <f t="shared" si="19"/>
        <v>42239</v>
      </c>
      <c r="BQ38" s="103"/>
      <c r="BR38" s="130"/>
      <c r="BS38" s="131"/>
      <c r="BT38" s="91"/>
      <c r="BU38" s="58"/>
      <c r="BV38" s="19"/>
      <c r="BW38" s="10"/>
      <c r="BX38" s="45">
        <f t="shared" si="8"/>
        <v>42270</v>
      </c>
      <c r="BY38" s="46">
        <f t="shared" si="20"/>
        <v>42270</v>
      </c>
      <c r="BZ38" s="103"/>
      <c r="CA38" s="130"/>
      <c r="CB38" s="131"/>
      <c r="CC38" s="91"/>
      <c r="CD38" s="58"/>
      <c r="CE38" s="19"/>
      <c r="CF38" s="10"/>
      <c r="CG38" s="45">
        <f t="shared" si="9"/>
        <v>42300</v>
      </c>
      <c r="CH38" s="46">
        <f t="shared" si="21"/>
        <v>42300</v>
      </c>
      <c r="CI38" s="103"/>
      <c r="CJ38" s="130"/>
      <c r="CK38" s="131"/>
      <c r="CL38" s="91"/>
      <c r="CM38" s="58"/>
      <c r="CN38" s="19"/>
      <c r="CO38" s="10"/>
      <c r="CP38" s="45">
        <f t="shared" si="10"/>
        <v>42331</v>
      </c>
      <c r="CQ38" s="46">
        <f t="shared" si="22"/>
        <v>42331</v>
      </c>
      <c r="CR38" s="103"/>
      <c r="CS38" s="130"/>
      <c r="CT38" s="131"/>
      <c r="CU38" s="91"/>
      <c r="CV38" s="58"/>
      <c r="CW38" s="19"/>
      <c r="CX38" s="10"/>
      <c r="CY38" s="45">
        <f t="shared" si="11"/>
        <v>42361</v>
      </c>
      <c r="CZ38" s="46">
        <f t="shared" si="23"/>
        <v>42361</v>
      </c>
      <c r="DA38" s="103"/>
      <c r="DB38" s="130"/>
      <c r="DC38" s="131"/>
      <c r="DD38" s="91"/>
      <c r="DE38" s="58"/>
      <c r="DF38" s="1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50"/>
      <c r="DW38" s="50"/>
      <c r="DX38" s="50"/>
      <c r="DY38" s="50"/>
      <c r="DZ38" s="50"/>
      <c r="EA38" s="50"/>
      <c r="EB38" s="50"/>
      <c r="EC38" s="50"/>
      <c r="ED38" s="50"/>
      <c r="EE38" s="50"/>
      <c r="EF38" s="50"/>
      <c r="EG38" s="50"/>
      <c r="EH38" s="50"/>
      <c r="EI38" s="50"/>
      <c r="EJ38" s="50"/>
      <c r="EK38" s="50"/>
      <c r="EL38" s="50"/>
      <c r="EM38" s="50"/>
      <c r="EN38" s="50"/>
      <c r="EO38" s="50"/>
      <c r="EP38" s="50"/>
      <c r="EQ38" s="50"/>
      <c r="ER38" s="50"/>
      <c r="ES38" s="50"/>
      <c r="ET38" s="50"/>
      <c r="EU38" s="50"/>
      <c r="EV38" s="50"/>
      <c r="EW38" s="50"/>
      <c r="EX38" s="50"/>
      <c r="EY38" s="50"/>
      <c r="EZ38" s="50"/>
      <c r="FA38" s="50"/>
      <c r="FB38" s="50"/>
      <c r="FC38" s="50"/>
      <c r="FD38" s="50"/>
      <c r="FE38" s="50"/>
      <c r="FF38" s="50"/>
      <c r="FG38" s="50"/>
      <c r="FH38" s="50"/>
      <c r="FI38" s="50"/>
      <c r="FJ38" s="50"/>
      <c r="FK38" s="50"/>
      <c r="FL38" s="50"/>
      <c r="FM38" s="50"/>
      <c r="FN38" s="50"/>
      <c r="FO38" s="50"/>
      <c r="FP38" s="50"/>
      <c r="FQ38" s="50"/>
      <c r="FR38" s="50"/>
      <c r="FS38" s="50"/>
      <c r="FT38" s="50"/>
      <c r="FU38" s="50"/>
      <c r="FV38" s="50"/>
      <c r="FW38" s="50"/>
      <c r="FX38" s="50"/>
      <c r="FY38" s="50"/>
      <c r="FZ38" s="50"/>
      <c r="GA38" s="50"/>
      <c r="GB38" s="50"/>
      <c r="GJ38" s="50"/>
      <c r="GK38" s="50"/>
      <c r="GL38" s="50"/>
      <c r="GM38" s="50"/>
      <c r="GN38" s="50"/>
      <c r="GO38" s="50"/>
      <c r="GP38" s="50"/>
      <c r="GQ38" s="50"/>
      <c r="GR38" s="50"/>
      <c r="GS38" s="50"/>
      <c r="GT38" s="50"/>
      <c r="GU38" s="50"/>
      <c r="GV38" s="50"/>
      <c r="GW38" s="50"/>
      <c r="GX38" s="50"/>
      <c r="GY38" s="50"/>
      <c r="GZ38" s="50"/>
      <c r="HA38" s="50"/>
      <c r="HB38" s="50"/>
      <c r="HC38" s="50"/>
      <c r="HD38" s="50"/>
      <c r="HE38" s="50"/>
      <c r="HF38" s="50"/>
      <c r="HG38" s="50"/>
      <c r="HH38" s="50"/>
      <c r="HI38" s="50"/>
      <c r="HJ38" s="50"/>
      <c r="HK38" s="50"/>
      <c r="HL38" s="50"/>
      <c r="HM38" s="50"/>
      <c r="HN38" s="50"/>
      <c r="HO38" s="50"/>
      <c r="HP38" s="50"/>
      <c r="HQ38" s="50"/>
      <c r="HR38" s="50"/>
      <c r="HS38" s="50"/>
      <c r="HT38" s="50"/>
      <c r="HU38" s="50"/>
      <c r="HV38" s="50"/>
      <c r="HW38" s="50"/>
      <c r="HX38" s="50"/>
      <c r="HY38" s="50"/>
      <c r="HZ38" s="50"/>
      <c r="IA38" s="50"/>
      <c r="IB38" s="50"/>
      <c r="IC38" s="50"/>
      <c r="ID38" s="50"/>
      <c r="IE38" s="50"/>
      <c r="IF38" s="50"/>
      <c r="IG38" s="50"/>
      <c r="IH38" s="50"/>
      <c r="II38" s="50"/>
      <c r="IJ38" s="50"/>
      <c r="IK38" s="50"/>
      <c r="IL38" s="50"/>
      <c r="IM38" s="50"/>
      <c r="IN38" s="50"/>
      <c r="IO38" s="50"/>
      <c r="IP38" s="50"/>
      <c r="IQ38" s="50"/>
      <c r="IR38" s="50"/>
      <c r="IS38" s="50"/>
      <c r="IT38" s="50"/>
      <c r="IU38" s="50"/>
      <c r="IV38" s="50"/>
    </row>
    <row r="39" spans="3:256" ht="17.25" customHeight="1" x14ac:dyDescent="0.2">
      <c r="C39" s="51"/>
      <c r="D39" s="45">
        <f t="shared" si="0"/>
        <v>42028</v>
      </c>
      <c r="E39" s="89">
        <f t="shared" si="12"/>
        <v>42028</v>
      </c>
      <c r="F39" s="103" t="str">
        <f>IF(E39="","",INDEX(cycle,MOD(E39-INDEX(J_equip,1)+INDEX(J_equip,$A$15+1)-1,8)+1))</f>
        <v xml:space="preserve">  Nuit </v>
      </c>
      <c r="G39" s="130"/>
      <c r="H39" s="131"/>
      <c r="I39" s="91"/>
      <c r="J39" s="52"/>
      <c r="K39" s="48"/>
      <c r="L39" s="10"/>
      <c r="M39" s="45">
        <f t="shared" si="1"/>
        <v>42059</v>
      </c>
      <c r="N39" s="46">
        <f t="shared" si="13"/>
        <v>42059</v>
      </c>
      <c r="O39" s="103"/>
      <c r="P39" s="122"/>
      <c r="Q39" s="123"/>
      <c r="R39" s="91"/>
      <c r="S39" s="52"/>
      <c r="T39" s="48"/>
      <c r="U39" s="10"/>
      <c r="V39" s="45">
        <f t="shared" si="2"/>
        <v>42087</v>
      </c>
      <c r="W39" s="46">
        <f t="shared" si="14"/>
        <v>42087</v>
      </c>
      <c r="X39" s="103"/>
      <c r="Y39" s="130"/>
      <c r="Z39" s="131"/>
      <c r="AA39" s="91"/>
      <c r="AB39" s="52"/>
      <c r="AC39" s="48"/>
      <c r="AD39" s="10"/>
      <c r="AE39" s="45">
        <f t="shared" si="3"/>
        <v>42118</v>
      </c>
      <c r="AF39" s="46">
        <f t="shared" si="15"/>
        <v>42118</v>
      </c>
      <c r="AG39" s="103"/>
      <c r="AH39" s="130"/>
      <c r="AI39" s="131"/>
      <c r="AJ39" s="91"/>
      <c r="AK39" s="52"/>
      <c r="AL39" s="48"/>
      <c r="AM39" s="10"/>
      <c r="AN39" s="45">
        <f t="shared" si="4"/>
        <v>42148</v>
      </c>
      <c r="AO39" s="46">
        <f t="shared" si="16"/>
        <v>42148</v>
      </c>
      <c r="AP39" s="103"/>
      <c r="AQ39" s="130"/>
      <c r="AR39" s="131"/>
      <c r="AS39" s="91"/>
      <c r="AT39" s="52"/>
      <c r="AU39" s="48"/>
      <c r="AV39" s="10"/>
      <c r="AW39" s="45">
        <f t="shared" si="5"/>
        <v>42179</v>
      </c>
      <c r="AX39" s="46">
        <f t="shared" si="17"/>
        <v>42179</v>
      </c>
      <c r="AY39" s="103"/>
      <c r="AZ39" s="130"/>
      <c r="BA39" s="131"/>
      <c r="BB39" s="91"/>
      <c r="BC39" s="52"/>
      <c r="BD39" s="48"/>
      <c r="BE39" s="10"/>
      <c r="BF39" s="45">
        <f t="shared" si="6"/>
        <v>42209</v>
      </c>
      <c r="BG39" s="46">
        <f t="shared" si="18"/>
        <v>42209</v>
      </c>
      <c r="BH39" s="103"/>
      <c r="BI39" s="130"/>
      <c r="BJ39" s="131"/>
      <c r="BK39" s="91"/>
      <c r="BL39" s="52"/>
      <c r="BM39" s="19"/>
      <c r="BN39" s="10"/>
      <c r="BO39" s="45">
        <f t="shared" si="7"/>
        <v>42240</v>
      </c>
      <c r="BP39" s="46">
        <f t="shared" si="19"/>
        <v>42240</v>
      </c>
      <c r="BQ39" s="103"/>
      <c r="BR39" s="130"/>
      <c r="BS39" s="131"/>
      <c r="BT39" s="91"/>
      <c r="BU39" s="52"/>
      <c r="BV39" s="19"/>
      <c r="BW39" s="10"/>
      <c r="BX39" s="45">
        <f t="shared" si="8"/>
        <v>42271</v>
      </c>
      <c r="BY39" s="46">
        <f t="shared" si="20"/>
        <v>42271</v>
      </c>
      <c r="BZ39" s="103"/>
      <c r="CA39" s="130"/>
      <c r="CB39" s="131"/>
      <c r="CC39" s="91"/>
      <c r="CD39" s="52"/>
      <c r="CE39" s="19"/>
      <c r="CF39" s="10"/>
      <c r="CG39" s="45">
        <f t="shared" si="9"/>
        <v>42301</v>
      </c>
      <c r="CH39" s="46">
        <f t="shared" si="21"/>
        <v>42301</v>
      </c>
      <c r="CI39" s="103"/>
      <c r="CJ39" s="130"/>
      <c r="CK39" s="131"/>
      <c r="CL39" s="91"/>
      <c r="CM39" s="52"/>
      <c r="CN39" s="19"/>
      <c r="CO39" s="10"/>
      <c r="CP39" s="45">
        <f t="shared" si="10"/>
        <v>42332</v>
      </c>
      <c r="CQ39" s="46">
        <f t="shared" si="22"/>
        <v>42332</v>
      </c>
      <c r="CR39" s="103"/>
      <c r="CS39" s="130"/>
      <c r="CT39" s="131"/>
      <c r="CU39" s="91"/>
      <c r="CV39" s="52"/>
      <c r="CW39" s="19"/>
      <c r="CX39" s="10"/>
      <c r="CY39" s="45">
        <f t="shared" si="11"/>
        <v>42362</v>
      </c>
      <c r="CZ39" s="46">
        <f t="shared" si="23"/>
        <v>42362</v>
      </c>
      <c r="DA39" s="103"/>
      <c r="DB39" s="130"/>
      <c r="DC39" s="131"/>
      <c r="DD39" s="91"/>
      <c r="DE39" s="52"/>
      <c r="DF39" s="1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50"/>
      <c r="DW39" s="50"/>
      <c r="DX39" s="50"/>
      <c r="DY39" s="50"/>
      <c r="DZ39" s="50"/>
      <c r="EA39" s="50"/>
      <c r="EB39" s="50"/>
      <c r="EC39" s="50"/>
      <c r="ED39" s="50"/>
      <c r="EE39" s="50"/>
      <c r="EF39" s="50"/>
      <c r="EG39" s="50"/>
      <c r="EH39" s="50"/>
      <c r="EI39" s="50"/>
      <c r="EJ39" s="50"/>
      <c r="EK39" s="50"/>
      <c r="EL39" s="50"/>
      <c r="EM39" s="50"/>
      <c r="EN39" s="50"/>
      <c r="EO39" s="50"/>
      <c r="EP39" s="50"/>
      <c r="EQ39" s="50"/>
      <c r="ER39" s="50"/>
      <c r="ES39" s="50"/>
      <c r="ET39" s="50"/>
      <c r="EU39" s="50"/>
      <c r="EV39" s="50"/>
      <c r="EW39" s="50"/>
      <c r="EX39" s="50"/>
      <c r="EY39" s="50"/>
      <c r="EZ39" s="50"/>
      <c r="FA39" s="50"/>
      <c r="FB39" s="50"/>
      <c r="FC39" s="50"/>
      <c r="FD39" s="50"/>
      <c r="FE39" s="50"/>
      <c r="FF39" s="50"/>
      <c r="FG39" s="50"/>
      <c r="FH39" s="50"/>
      <c r="FI39" s="50"/>
      <c r="FJ39" s="50"/>
      <c r="FK39" s="50"/>
      <c r="FL39" s="50"/>
      <c r="FM39" s="50"/>
      <c r="FN39" s="50"/>
      <c r="FO39" s="50"/>
      <c r="FP39" s="50"/>
      <c r="FQ39" s="50"/>
      <c r="FR39" s="50"/>
      <c r="FS39" s="50"/>
      <c r="FT39" s="50"/>
      <c r="FU39" s="50"/>
      <c r="FV39" s="50"/>
      <c r="FW39" s="50"/>
      <c r="FX39" s="50"/>
      <c r="FY39" s="50"/>
      <c r="FZ39" s="50"/>
      <c r="GA39" s="50"/>
      <c r="GB39" s="50"/>
      <c r="GJ39" s="50"/>
      <c r="GK39" s="50"/>
      <c r="GL39" s="50"/>
      <c r="GM39" s="50"/>
      <c r="GN39" s="50"/>
      <c r="GO39" s="50"/>
      <c r="GP39" s="50"/>
      <c r="GQ39" s="50"/>
      <c r="GR39" s="50"/>
      <c r="GS39" s="50"/>
      <c r="GT39" s="50"/>
      <c r="GU39" s="50"/>
      <c r="GV39" s="50"/>
      <c r="GW39" s="50"/>
      <c r="GX39" s="50"/>
      <c r="GY39" s="50"/>
      <c r="GZ39" s="50"/>
      <c r="HA39" s="50"/>
      <c r="HB39" s="50"/>
      <c r="HC39" s="50"/>
      <c r="HD39" s="50"/>
      <c r="HE39" s="50"/>
      <c r="HF39" s="50"/>
      <c r="HG39" s="50"/>
      <c r="HH39" s="50"/>
      <c r="HI39" s="50"/>
      <c r="HJ39" s="50"/>
      <c r="HK39" s="50"/>
      <c r="HL39" s="50"/>
      <c r="HM39" s="50"/>
      <c r="HN39" s="50"/>
      <c r="HO39" s="50"/>
      <c r="HP39" s="50"/>
      <c r="HQ39" s="50"/>
      <c r="HR39" s="50"/>
      <c r="HS39" s="50"/>
      <c r="HT39" s="50"/>
      <c r="HU39" s="50"/>
      <c r="HV39" s="50"/>
      <c r="HW39" s="50"/>
      <c r="HX39" s="50"/>
      <c r="HY39" s="50"/>
      <c r="HZ39" s="50"/>
      <c r="IA39" s="50"/>
      <c r="IB39" s="50"/>
      <c r="IC39" s="50"/>
      <c r="ID39" s="50"/>
      <c r="IE39" s="50"/>
      <c r="IF39" s="50"/>
      <c r="IG39" s="50"/>
      <c r="IH39" s="50"/>
      <c r="II39" s="50"/>
      <c r="IJ39" s="50"/>
      <c r="IK39" s="50"/>
      <c r="IL39" s="50"/>
      <c r="IM39" s="50"/>
      <c r="IN39" s="50"/>
      <c r="IO39" s="50"/>
      <c r="IP39" s="50"/>
      <c r="IQ39" s="50"/>
      <c r="IR39" s="50"/>
      <c r="IS39" s="50"/>
      <c r="IT39" s="50"/>
      <c r="IU39" s="50"/>
      <c r="IV39" s="50"/>
    </row>
    <row r="40" spans="3:256" ht="17.25" customHeight="1" x14ac:dyDescent="0.2">
      <c r="C40" s="51"/>
      <c r="D40" s="45">
        <f t="shared" si="0"/>
        <v>42029</v>
      </c>
      <c r="E40" s="89">
        <f t="shared" si="12"/>
        <v>42029</v>
      </c>
      <c r="F40" s="103" t="str">
        <f>IF(E40="","",INDEX(cycle,MOD(E40-INDEX(J_equip,1)+INDEX(J_equip,$A$15+1)-1,8)+1))</f>
        <v xml:space="preserve">  Repos1</v>
      </c>
      <c r="G40" s="130"/>
      <c r="H40" s="131"/>
      <c r="I40" s="91"/>
      <c r="J40" s="54"/>
      <c r="K40" s="48"/>
      <c r="L40" s="10"/>
      <c r="M40" s="45">
        <f t="shared" si="1"/>
        <v>42060</v>
      </c>
      <c r="N40" s="46">
        <f t="shared" si="13"/>
        <v>42060</v>
      </c>
      <c r="O40" s="103"/>
      <c r="P40" s="122"/>
      <c r="Q40" s="123"/>
      <c r="R40" s="91"/>
      <c r="S40" s="54"/>
      <c r="T40" s="48"/>
      <c r="U40" s="10"/>
      <c r="V40" s="45">
        <f t="shared" si="2"/>
        <v>42088</v>
      </c>
      <c r="W40" s="46">
        <f t="shared" si="14"/>
        <v>42088</v>
      </c>
      <c r="X40" s="103"/>
      <c r="Y40" s="130"/>
      <c r="Z40" s="131"/>
      <c r="AA40" s="91"/>
      <c r="AB40" s="54"/>
      <c r="AC40" s="48"/>
      <c r="AD40" s="10"/>
      <c r="AE40" s="45">
        <f t="shared" si="3"/>
        <v>42119</v>
      </c>
      <c r="AF40" s="46">
        <f t="shared" si="15"/>
        <v>42119</v>
      </c>
      <c r="AG40" s="103"/>
      <c r="AH40" s="130"/>
      <c r="AI40" s="131"/>
      <c r="AJ40" s="91"/>
      <c r="AK40" s="54"/>
      <c r="AL40" s="48"/>
      <c r="AM40" s="10"/>
      <c r="AN40" s="45">
        <f t="shared" si="4"/>
        <v>42149</v>
      </c>
      <c r="AO40" s="46">
        <f t="shared" si="16"/>
        <v>42149</v>
      </c>
      <c r="AP40" s="103"/>
      <c r="AQ40" s="130"/>
      <c r="AR40" s="131"/>
      <c r="AS40" s="91"/>
      <c r="AT40" s="54"/>
      <c r="AU40" s="48"/>
      <c r="AV40" s="10"/>
      <c r="AW40" s="45">
        <f t="shared" si="5"/>
        <v>42180</v>
      </c>
      <c r="AX40" s="46">
        <f t="shared" si="17"/>
        <v>42180</v>
      </c>
      <c r="AY40" s="103"/>
      <c r="AZ40" s="130"/>
      <c r="BA40" s="131"/>
      <c r="BB40" s="91"/>
      <c r="BC40" s="54"/>
      <c r="BD40" s="48"/>
      <c r="BE40" s="10"/>
      <c r="BF40" s="45">
        <f t="shared" si="6"/>
        <v>42210</v>
      </c>
      <c r="BG40" s="46">
        <f t="shared" si="18"/>
        <v>42210</v>
      </c>
      <c r="BH40" s="103"/>
      <c r="BI40" s="130"/>
      <c r="BJ40" s="131"/>
      <c r="BK40" s="91"/>
      <c r="BL40" s="54"/>
      <c r="BM40" s="19"/>
      <c r="BN40" s="10"/>
      <c r="BO40" s="45">
        <f t="shared" si="7"/>
        <v>42241</v>
      </c>
      <c r="BP40" s="46">
        <f t="shared" si="19"/>
        <v>42241</v>
      </c>
      <c r="BQ40" s="103"/>
      <c r="BR40" s="130"/>
      <c r="BS40" s="131"/>
      <c r="BT40" s="91"/>
      <c r="BU40" s="54"/>
      <c r="BV40" s="19"/>
      <c r="BW40" s="10"/>
      <c r="BX40" s="45">
        <f t="shared" si="8"/>
        <v>42272</v>
      </c>
      <c r="BY40" s="46">
        <f t="shared" si="20"/>
        <v>42272</v>
      </c>
      <c r="BZ40" s="103"/>
      <c r="CA40" s="130"/>
      <c r="CB40" s="131"/>
      <c r="CC40" s="91"/>
      <c r="CD40" s="54"/>
      <c r="CE40" s="19"/>
      <c r="CF40" s="10"/>
      <c r="CG40" s="45">
        <f t="shared" si="9"/>
        <v>42302</v>
      </c>
      <c r="CH40" s="46">
        <f t="shared" si="21"/>
        <v>42302</v>
      </c>
      <c r="CI40" s="103"/>
      <c r="CJ40" s="130"/>
      <c r="CK40" s="131"/>
      <c r="CL40" s="91"/>
      <c r="CM40" s="54"/>
      <c r="CN40" s="19"/>
      <c r="CO40" s="10"/>
      <c r="CP40" s="45">
        <f t="shared" si="10"/>
        <v>42333</v>
      </c>
      <c r="CQ40" s="46">
        <f t="shared" si="22"/>
        <v>42333</v>
      </c>
      <c r="CR40" s="103"/>
      <c r="CS40" s="130"/>
      <c r="CT40" s="131"/>
      <c r="CU40" s="91"/>
      <c r="CV40" s="54"/>
      <c r="CW40" s="19"/>
      <c r="CX40" s="10"/>
      <c r="CY40" s="45">
        <f t="shared" si="11"/>
        <v>42363</v>
      </c>
      <c r="CZ40" s="46">
        <f t="shared" si="23"/>
        <v>42363</v>
      </c>
      <c r="DA40" s="103"/>
      <c r="DB40" s="130"/>
      <c r="DC40" s="131"/>
      <c r="DD40" s="91"/>
      <c r="DE40" s="54"/>
      <c r="DF40" s="1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50"/>
      <c r="DW40" s="50"/>
      <c r="DX40" s="50"/>
      <c r="DY40" s="50"/>
      <c r="DZ40" s="50"/>
      <c r="EA40" s="50"/>
      <c r="EB40" s="50"/>
      <c r="EC40" s="50"/>
      <c r="ED40" s="50"/>
      <c r="EE40" s="50"/>
      <c r="EF40" s="50"/>
      <c r="EG40" s="50"/>
      <c r="EH40" s="50"/>
      <c r="EI40" s="50"/>
      <c r="EJ40" s="50"/>
      <c r="EK40" s="50"/>
      <c r="EL40" s="50"/>
      <c r="EM40" s="50"/>
      <c r="EN40" s="50"/>
      <c r="EO40" s="50"/>
      <c r="EP40" s="50"/>
      <c r="EQ40" s="50"/>
      <c r="ER40" s="50"/>
      <c r="ES40" s="50"/>
      <c r="ET40" s="50"/>
      <c r="EU40" s="50"/>
      <c r="EV40" s="50"/>
      <c r="EW40" s="50"/>
      <c r="EX40" s="50"/>
      <c r="EY40" s="50"/>
      <c r="EZ40" s="50"/>
      <c r="FA40" s="50"/>
      <c r="FB40" s="50"/>
      <c r="FC40" s="50"/>
      <c r="FD40" s="50"/>
      <c r="FE40" s="50"/>
      <c r="FF40" s="50"/>
      <c r="FG40" s="50"/>
      <c r="FH40" s="50"/>
      <c r="FI40" s="50"/>
      <c r="FJ40" s="50"/>
      <c r="FK40" s="50"/>
      <c r="FL40" s="50"/>
      <c r="FM40" s="50"/>
      <c r="FN40" s="50"/>
      <c r="FO40" s="50"/>
      <c r="FP40" s="50"/>
      <c r="FQ40" s="50"/>
      <c r="FR40" s="50"/>
      <c r="FS40" s="50"/>
      <c r="FT40" s="50"/>
      <c r="FU40" s="50"/>
      <c r="FV40" s="50"/>
      <c r="FW40" s="50"/>
      <c r="FX40" s="50"/>
      <c r="FY40" s="50"/>
      <c r="FZ40" s="50"/>
      <c r="GA40" s="50"/>
      <c r="GB40" s="50"/>
      <c r="GJ40" s="50"/>
      <c r="GK40" s="50"/>
      <c r="GL40" s="50"/>
      <c r="GM40" s="50"/>
      <c r="GN40" s="50"/>
      <c r="GO40" s="50"/>
      <c r="GP40" s="50"/>
      <c r="GQ40" s="50"/>
      <c r="GR40" s="50"/>
      <c r="GS40" s="50"/>
      <c r="GT40" s="50"/>
      <c r="GU40" s="50"/>
      <c r="GV40" s="50"/>
      <c r="GW40" s="50"/>
      <c r="GX40" s="50"/>
      <c r="GY40" s="50"/>
      <c r="GZ40" s="50"/>
      <c r="HA40" s="50"/>
      <c r="HB40" s="50"/>
      <c r="HC40" s="50"/>
      <c r="HD40" s="50"/>
      <c r="HE40" s="50"/>
      <c r="HF40" s="50"/>
      <c r="HG40" s="50"/>
      <c r="HH40" s="50"/>
      <c r="HI40" s="50"/>
      <c r="HJ40" s="50"/>
      <c r="HK40" s="50"/>
      <c r="HL40" s="50"/>
      <c r="HM40" s="50"/>
      <c r="HN40" s="50"/>
      <c r="HO40" s="50"/>
      <c r="HP40" s="50"/>
      <c r="HQ40" s="50"/>
      <c r="HR40" s="50"/>
      <c r="HS40" s="50"/>
      <c r="HT40" s="50"/>
      <c r="HU40" s="50"/>
      <c r="HV40" s="50"/>
      <c r="HW40" s="50"/>
      <c r="HX40" s="50"/>
      <c r="HY40" s="50"/>
      <c r="HZ40" s="50"/>
      <c r="IA40" s="50"/>
      <c r="IB40" s="50"/>
      <c r="IC40" s="50"/>
      <c r="ID40" s="50"/>
      <c r="IE40" s="50"/>
      <c r="IF40" s="50"/>
      <c r="IG40" s="50"/>
      <c r="IH40" s="50"/>
      <c r="II40" s="50"/>
      <c r="IJ40" s="50"/>
      <c r="IK40" s="50"/>
      <c r="IL40" s="50"/>
      <c r="IM40" s="50"/>
      <c r="IN40" s="50"/>
      <c r="IO40" s="50"/>
      <c r="IP40" s="50"/>
      <c r="IQ40" s="50"/>
      <c r="IR40" s="50"/>
      <c r="IS40" s="50"/>
      <c r="IT40" s="50"/>
      <c r="IU40" s="50"/>
      <c r="IV40" s="50"/>
    </row>
    <row r="41" spans="3:256" ht="17.25" customHeight="1" x14ac:dyDescent="0.2">
      <c r="C41" s="51"/>
      <c r="D41" s="45">
        <f t="shared" si="0"/>
        <v>42030</v>
      </c>
      <c r="E41" s="89">
        <f t="shared" si="12"/>
        <v>42030</v>
      </c>
      <c r="F41" s="103" t="str">
        <f>IF(E41="","",INDEX(cycle,MOD(E41-INDEX(J_equip,1)+INDEX(J_equip,$A$15+1)-1,8)+1))</f>
        <v xml:space="preserve">  Repos1 </v>
      </c>
      <c r="G41" s="130"/>
      <c r="H41" s="131"/>
      <c r="I41" s="91"/>
      <c r="J41" s="58"/>
      <c r="K41" s="53"/>
      <c r="L41" s="10"/>
      <c r="M41" s="45">
        <f t="shared" si="1"/>
        <v>42061</v>
      </c>
      <c r="N41" s="46">
        <f t="shared" si="13"/>
        <v>42061</v>
      </c>
      <c r="O41" s="103"/>
      <c r="P41" s="122"/>
      <c r="Q41" s="123"/>
      <c r="R41" s="91"/>
      <c r="S41" s="58"/>
      <c r="T41" s="53"/>
      <c r="U41" s="10"/>
      <c r="V41" s="45">
        <f t="shared" si="2"/>
        <v>42089</v>
      </c>
      <c r="W41" s="46">
        <f t="shared" si="14"/>
        <v>42089</v>
      </c>
      <c r="X41" s="103"/>
      <c r="Y41" s="130"/>
      <c r="Z41" s="131"/>
      <c r="AA41" s="91"/>
      <c r="AB41" s="58"/>
      <c r="AC41" s="53"/>
      <c r="AD41" s="10"/>
      <c r="AE41" s="45">
        <f t="shared" si="3"/>
        <v>42120</v>
      </c>
      <c r="AF41" s="46">
        <f t="shared" si="15"/>
        <v>42120</v>
      </c>
      <c r="AG41" s="103"/>
      <c r="AH41" s="130"/>
      <c r="AI41" s="131"/>
      <c r="AJ41" s="91"/>
      <c r="AK41" s="58"/>
      <c r="AL41" s="53"/>
      <c r="AM41" s="10"/>
      <c r="AN41" s="45">
        <f t="shared" si="4"/>
        <v>42150</v>
      </c>
      <c r="AO41" s="46">
        <f t="shared" si="16"/>
        <v>42150</v>
      </c>
      <c r="AP41" s="103"/>
      <c r="AQ41" s="130"/>
      <c r="AR41" s="131"/>
      <c r="AS41" s="91"/>
      <c r="AT41" s="58"/>
      <c r="AU41" s="53"/>
      <c r="AV41" s="10"/>
      <c r="AW41" s="45">
        <f t="shared" si="5"/>
        <v>42181</v>
      </c>
      <c r="AX41" s="46">
        <f t="shared" si="17"/>
        <v>42181</v>
      </c>
      <c r="AY41" s="103"/>
      <c r="AZ41" s="130"/>
      <c r="BA41" s="131"/>
      <c r="BB41" s="91"/>
      <c r="BC41" s="58"/>
      <c r="BD41" s="53"/>
      <c r="BE41" s="10"/>
      <c r="BF41" s="45">
        <f t="shared" si="6"/>
        <v>42211</v>
      </c>
      <c r="BG41" s="46">
        <f t="shared" si="18"/>
        <v>42211</v>
      </c>
      <c r="BH41" s="103"/>
      <c r="BI41" s="130"/>
      <c r="BJ41" s="131"/>
      <c r="BK41" s="91"/>
      <c r="BL41" s="58"/>
      <c r="BM41" s="19"/>
      <c r="BN41" s="10"/>
      <c r="BO41" s="45">
        <f t="shared" si="7"/>
        <v>42242</v>
      </c>
      <c r="BP41" s="46">
        <f t="shared" si="19"/>
        <v>42242</v>
      </c>
      <c r="BQ41" s="103"/>
      <c r="BR41" s="130"/>
      <c r="BS41" s="131"/>
      <c r="BT41" s="91"/>
      <c r="BU41" s="58"/>
      <c r="BV41" s="19"/>
      <c r="BW41" s="10"/>
      <c r="BX41" s="45">
        <f t="shared" si="8"/>
        <v>42273</v>
      </c>
      <c r="BY41" s="46">
        <f t="shared" si="20"/>
        <v>42273</v>
      </c>
      <c r="BZ41" s="103"/>
      <c r="CA41" s="130"/>
      <c r="CB41" s="131"/>
      <c r="CC41" s="91"/>
      <c r="CD41" s="58"/>
      <c r="CE41" s="19"/>
      <c r="CF41" s="10"/>
      <c r="CG41" s="45">
        <f t="shared" si="9"/>
        <v>42303</v>
      </c>
      <c r="CH41" s="46">
        <f t="shared" si="21"/>
        <v>42303</v>
      </c>
      <c r="CI41" s="103"/>
      <c r="CJ41" s="130"/>
      <c r="CK41" s="131"/>
      <c r="CL41" s="91"/>
      <c r="CM41" s="58"/>
      <c r="CN41" s="19"/>
      <c r="CO41" s="10"/>
      <c r="CP41" s="45">
        <f t="shared" si="10"/>
        <v>42334</v>
      </c>
      <c r="CQ41" s="46">
        <f t="shared" si="22"/>
        <v>42334</v>
      </c>
      <c r="CR41" s="103"/>
      <c r="CS41" s="130"/>
      <c r="CT41" s="131"/>
      <c r="CU41" s="91"/>
      <c r="CV41" s="58"/>
      <c r="CW41" s="19"/>
      <c r="CX41" s="10"/>
      <c r="CY41" s="45">
        <f t="shared" si="11"/>
        <v>42364</v>
      </c>
      <c r="CZ41" s="46">
        <f t="shared" si="23"/>
        <v>42364</v>
      </c>
      <c r="DA41" s="103"/>
      <c r="DB41" s="130"/>
      <c r="DC41" s="131"/>
      <c r="DD41" s="91"/>
      <c r="DE41" s="58"/>
      <c r="DF41" s="1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50"/>
      <c r="DW41" s="50"/>
      <c r="DX41" s="50"/>
      <c r="DY41" s="50"/>
      <c r="DZ41" s="50"/>
      <c r="EA41" s="50"/>
      <c r="EB41" s="50"/>
      <c r="EC41" s="50"/>
      <c r="ED41" s="50"/>
      <c r="EE41" s="50"/>
      <c r="EF41" s="50"/>
      <c r="EG41" s="50"/>
      <c r="EH41" s="50"/>
      <c r="EI41" s="50"/>
      <c r="EJ41" s="50"/>
      <c r="EK41" s="50"/>
      <c r="EL41" s="50"/>
      <c r="EM41" s="50"/>
      <c r="EN41" s="50"/>
      <c r="EO41" s="50"/>
      <c r="EP41" s="50"/>
      <c r="EQ41" s="50"/>
      <c r="ER41" s="50"/>
      <c r="ES41" s="50"/>
      <c r="ET41" s="50"/>
      <c r="EU41" s="50"/>
      <c r="EV41" s="50"/>
      <c r="EW41" s="50"/>
      <c r="EX41" s="50"/>
      <c r="EY41" s="50"/>
      <c r="EZ41" s="50"/>
      <c r="FA41" s="50"/>
      <c r="FB41" s="50"/>
      <c r="FC41" s="50"/>
      <c r="FD41" s="50"/>
      <c r="FE41" s="50"/>
      <c r="FF41" s="50"/>
      <c r="FG41" s="50"/>
      <c r="FH41" s="50"/>
      <c r="FI41" s="50"/>
      <c r="FJ41" s="50"/>
      <c r="FK41" s="50"/>
      <c r="FL41" s="50"/>
      <c r="FM41" s="50"/>
      <c r="FN41" s="50"/>
      <c r="FO41" s="50"/>
      <c r="FP41" s="50"/>
      <c r="FQ41" s="50"/>
      <c r="FR41" s="50"/>
      <c r="FS41" s="50"/>
      <c r="FT41" s="50"/>
      <c r="FU41" s="50"/>
      <c r="FV41" s="50"/>
      <c r="FW41" s="50"/>
      <c r="FX41" s="50"/>
      <c r="FY41" s="50"/>
      <c r="FZ41" s="50"/>
      <c r="GA41" s="50"/>
      <c r="GB41" s="50"/>
      <c r="GJ41" s="50"/>
      <c r="GK41" s="50"/>
      <c r="GL41" s="50"/>
      <c r="GM41" s="50"/>
      <c r="GN41" s="50"/>
      <c r="GO41" s="50"/>
      <c r="GP41" s="50"/>
      <c r="GQ41" s="50"/>
      <c r="GR41" s="50"/>
      <c r="GS41" s="50"/>
      <c r="GT41" s="50"/>
      <c r="GU41" s="50"/>
      <c r="GV41" s="50"/>
      <c r="GW41" s="50"/>
      <c r="GX41" s="50"/>
      <c r="GY41" s="50"/>
      <c r="GZ41" s="50"/>
      <c r="HA41" s="50"/>
      <c r="HB41" s="50"/>
      <c r="HC41" s="50"/>
      <c r="HD41" s="50"/>
      <c r="HE41" s="50"/>
      <c r="HF41" s="50"/>
      <c r="HG41" s="50"/>
      <c r="HH41" s="50"/>
      <c r="HI41" s="50"/>
      <c r="HJ41" s="50"/>
      <c r="HK41" s="50"/>
      <c r="HL41" s="50"/>
      <c r="HM41" s="50"/>
      <c r="HN41" s="50"/>
      <c r="HO41" s="50"/>
      <c r="HP41" s="50"/>
      <c r="HQ41" s="50"/>
      <c r="HR41" s="50"/>
      <c r="HS41" s="50"/>
      <c r="HT41" s="50"/>
      <c r="HU41" s="50"/>
      <c r="HV41" s="50"/>
      <c r="HW41" s="50"/>
      <c r="HX41" s="50"/>
      <c r="HY41" s="50"/>
      <c r="HZ41" s="50"/>
      <c r="IA41" s="50"/>
      <c r="IB41" s="50"/>
      <c r="IC41" s="50"/>
      <c r="ID41" s="50"/>
      <c r="IE41" s="50"/>
      <c r="IF41" s="50"/>
      <c r="IG41" s="50"/>
      <c r="IH41" s="50"/>
      <c r="II41" s="50"/>
      <c r="IJ41" s="50"/>
      <c r="IK41" s="50"/>
      <c r="IL41" s="50"/>
      <c r="IM41" s="50"/>
      <c r="IN41" s="50"/>
      <c r="IO41" s="50"/>
      <c r="IP41" s="50"/>
      <c r="IQ41" s="50"/>
      <c r="IR41" s="50"/>
      <c r="IS41" s="50"/>
      <c r="IT41" s="50"/>
      <c r="IU41" s="50"/>
      <c r="IV41" s="50"/>
    </row>
    <row r="42" spans="3:256" ht="17.25" customHeight="1" x14ac:dyDescent="0.2">
      <c r="C42" s="51"/>
      <c r="D42" s="45">
        <f t="shared" si="0"/>
        <v>42031</v>
      </c>
      <c r="E42" s="89">
        <f>IF(E41&lt;EOMONTH($I$6,0),E41+1,"")</f>
        <v>42031</v>
      </c>
      <c r="F42" s="103" t="str">
        <f>IF(E42="","",INDEX(cycle,MOD(E42-INDEX(J_equip,1)+INDEX(J_equip,$A$15+1)-1,8)+1))</f>
        <v xml:space="preserve">  Repos2 </v>
      </c>
      <c r="G42" s="130"/>
      <c r="H42" s="131"/>
      <c r="I42" s="91"/>
      <c r="J42" s="52"/>
      <c r="K42" s="48"/>
      <c r="L42" s="10"/>
      <c r="M42" s="45">
        <f t="shared" si="1"/>
        <v>42062</v>
      </c>
      <c r="N42" s="46">
        <f>IF(N41&lt;EOMONTH($R$6,0),N41+1,"")</f>
        <v>42062</v>
      </c>
      <c r="O42" s="103"/>
      <c r="P42" s="122"/>
      <c r="Q42" s="123"/>
      <c r="R42" s="91"/>
      <c r="S42" s="52"/>
      <c r="T42" s="48"/>
      <c r="U42" s="10"/>
      <c r="V42" s="45">
        <f t="shared" si="2"/>
        <v>42090</v>
      </c>
      <c r="W42" s="46">
        <f>IF(W41&lt;EOMONTH($AA$6,0),W41+1,"")</f>
        <v>42090</v>
      </c>
      <c r="X42" s="103"/>
      <c r="Y42" s="130"/>
      <c r="Z42" s="131"/>
      <c r="AA42" s="91"/>
      <c r="AB42" s="52"/>
      <c r="AC42" s="48"/>
      <c r="AD42" s="10"/>
      <c r="AE42" s="45">
        <f t="shared" si="3"/>
        <v>42121</v>
      </c>
      <c r="AF42" s="46">
        <f>IF(AF41&lt;EOMONTH($AJ$6,0),AF41+1,"")</f>
        <v>42121</v>
      </c>
      <c r="AG42" s="103"/>
      <c r="AH42" s="130"/>
      <c r="AI42" s="131"/>
      <c r="AJ42" s="91"/>
      <c r="AK42" s="52"/>
      <c r="AL42" s="48"/>
      <c r="AM42" s="10"/>
      <c r="AN42" s="45">
        <f t="shared" si="4"/>
        <v>42151</v>
      </c>
      <c r="AO42" s="46">
        <f>IF(AO41&lt;EOMONTH($AS$6,0),AO41+1,"")</f>
        <v>42151</v>
      </c>
      <c r="AP42" s="103"/>
      <c r="AQ42" s="130"/>
      <c r="AR42" s="131"/>
      <c r="AS42" s="91"/>
      <c r="AT42" s="52"/>
      <c r="AU42" s="48"/>
      <c r="AV42" s="10"/>
      <c r="AW42" s="45">
        <f t="shared" si="5"/>
        <v>42182</v>
      </c>
      <c r="AX42" s="46">
        <f>IF(AX41&lt;EOMONTH($BB$6,0),AX41+1,"")</f>
        <v>42182</v>
      </c>
      <c r="AY42" s="103"/>
      <c r="AZ42" s="130"/>
      <c r="BA42" s="131"/>
      <c r="BB42" s="91"/>
      <c r="BC42" s="52"/>
      <c r="BD42" s="48"/>
      <c r="BE42" s="10"/>
      <c r="BF42" s="45">
        <f t="shared" si="6"/>
        <v>42212</v>
      </c>
      <c r="BG42" s="46">
        <f>IF(BG41&lt;EOMONTH($BK$6,0),BG41+1,"")</f>
        <v>42212</v>
      </c>
      <c r="BH42" s="103"/>
      <c r="BI42" s="130"/>
      <c r="BJ42" s="131"/>
      <c r="BK42" s="91"/>
      <c r="BL42" s="52"/>
      <c r="BM42" s="19"/>
      <c r="BN42" s="10"/>
      <c r="BO42" s="45">
        <f t="shared" si="7"/>
        <v>42243</v>
      </c>
      <c r="BP42" s="46">
        <f>IF(BP41&lt;EOMONTH($BT$6,0),BP41+1,"")</f>
        <v>42243</v>
      </c>
      <c r="BQ42" s="103"/>
      <c r="BR42" s="130"/>
      <c r="BS42" s="131"/>
      <c r="BT42" s="91"/>
      <c r="BU42" s="52"/>
      <c r="BV42" s="19"/>
      <c r="BW42" s="10"/>
      <c r="BX42" s="45">
        <f t="shared" si="8"/>
        <v>42274</v>
      </c>
      <c r="BY42" s="46">
        <f>IF(BY41&lt;EOMONTH($CC$6,0),BY41+1,"")</f>
        <v>42274</v>
      </c>
      <c r="BZ42" s="103"/>
      <c r="CA42" s="130"/>
      <c r="CB42" s="131"/>
      <c r="CC42" s="91"/>
      <c r="CD42" s="52"/>
      <c r="CE42" s="19"/>
      <c r="CF42" s="10"/>
      <c r="CG42" s="45">
        <f t="shared" si="9"/>
        <v>42304</v>
      </c>
      <c r="CH42" s="46">
        <f>IF(CH41&lt;EOMONTH($CL$6,0),CH41+1,"")</f>
        <v>42304</v>
      </c>
      <c r="CI42" s="103"/>
      <c r="CJ42" s="130"/>
      <c r="CK42" s="131"/>
      <c r="CL42" s="91"/>
      <c r="CM42" s="52"/>
      <c r="CN42" s="19"/>
      <c r="CO42" s="10"/>
      <c r="CP42" s="45">
        <f t="shared" si="10"/>
        <v>42335</v>
      </c>
      <c r="CQ42" s="46">
        <f>IF(CQ41&lt;EOMONTH($CU$6,0),CQ41+1,"")</f>
        <v>42335</v>
      </c>
      <c r="CR42" s="103"/>
      <c r="CS42" s="130"/>
      <c r="CT42" s="131"/>
      <c r="CU42" s="91"/>
      <c r="CV42" s="52"/>
      <c r="CW42" s="19"/>
      <c r="CX42" s="10"/>
      <c r="CY42" s="45">
        <f t="shared" si="11"/>
        <v>42365</v>
      </c>
      <c r="CZ42" s="46">
        <f>IF(CZ41&lt;EOMONTH($DD$6,0),CZ41+1,"")</f>
        <v>42365</v>
      </c>
      <c r="DA42" s="103"/>
      <c r="DB42" s="130"/>
      <c r="DC42" s="131"/>
      <c r="DD42" s="91"/>
      <c r="DE42" s="52"/>
      <c r="DF42" s="1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50"/>
      <c r="DW42" s="50"/>
      <c r="DX42" s="50"/>
      <c r="DY42" s="50"/>
      <c r="DZ42" s="50"/>
      <c r="EA42" s="50"/>
      <c r="EB42" s="50"/>
      <c r="EC42" s="50"/>
      <c r="ED42" s="50"/>
      <c r="EE42" s="50"/>
      <c r="EF42" s="50"/>
      <c r="EG42" s="50"/>
      <c r="EH42" s="50"/>
      <c r="EI42" s="50"/>
      <c r="EJ42" s="50"/>
      <c r="EK42" s="50"/>
      <c r="EL42" s="50"/>
      <c r="EM42" s="50"/>
      <c r="EN42" s="50"/>
      <c r="EO42" s="50"/>
      <c r="EP42" s="50"/>
      <c r="EQ42" s="50"/>
      <c r="ER42" s="50"/>
      <c r="ES42" s="50"/>
      <c r="ET42" s="50"/>
      <c r="EU42" s="50"/>
      <c r="EV42" s="50"/>
      <c r="EW42" s="50"/>
      <c r="EX42" s="50"/>
      <c r="EY42" s="50"/>
      <c r="EZ42" s="50"/>
      <c r="FA42" s="50"/>
      <c r="FB42" s="50"/>
      <c r="FC42" s="50"/>
      <c r="FD42" s="50"/>
      <c r="FE42" s="50"/>
      <c r="FF42" s="50"/>
      <c r="FG42" s="50"/>
      <c r="FH42" s="50"/>
      <c r="FI42" s="50"/>
      <c r="FJ42" s="50"/>
      <c r="FK42" s="50"/>
      <c r="FL42" s="50"/>
      <c r="FM42" s="50"/>
      <c r="FN42" s="50"/>
      <c r="FO42" s="50"/>
      <c r="FP42" s="50"/>
      <c r="FQ42" s="50"/>
      <c r="FR42" s="50"/>
      <c r="FS42" s="50"/>
      <c r="FT42" s="50"/>
      <c r="FU42" s="50"/>
      <c r="FV42" s="50"/>
      <c r="FW42" s="50"/>
      <c r="FX42" s="50"/>
      <c r="FY42" s="50"/>
      <c r="FZ42" s="50"/>
      <c r="GA42" s="50"/>
      <c r="GB42" s="50"/>
      <c r="GJ42" s="50"/>
      <c r="GK42" s="50"/>
      <c r="GL42" s="50"/>
      <c r="GM42" s="50"/>
      <c r="GN42" s="50"/>
      <c r="GO42" s="50"/>
      <c r="GP42" s="50"/>
      <c r="GQ42" s="50"/>
      <c r="GR42" s="50"/>
      <c r="GS42" s="50"/>
      <c r="GT42" s="50"/>
      <c r="GU42" s="50"/>
      <c r="GV42" s="50"/>
      <c r="GW42" s="50"/>
      <c r="GX42" s="50"/>
      <c r="GY42" s="50"/>
      <c r="GZ42" s="50"/>
      <c r="HA42" s="50"/>
      <c r="HB42" s="50"/>
      <c r="HC42" s="50"/>
      <c r="HD42" s="50"/>
      <c r="HE42" s="50"/>
      <c r="HF42" s="50"/>
      <c r="HG42" s="50"/>
      <c r="HH42" s="50"/>
      <c r="HI42" s="50"/>
      <c r="HJ42" s="50"/>
      <c r="HK42" s="50"/>
      <c r="HL42" s="50"/>
      <c r="HM42" s="50"/>
      <c r="HN42" s="50"/>
      <c r="HO42" s="50"/>
      <c r="HP42" s="50"/>
      <c r="HQ42" s="50"/>
      <c r="HR42" s="50"/>
      <c r="HS42" s="50"/>
      <c r="HT42" s="50"/>
      <c r="HU42" s="50"/>
      <c r="HV42" s="50"/>
      <c r="HW42" s="50"/>
      <c r="HX42" s="50"/>
      <c r="HY42" s="50"/>
      <c r="HZ42" s="50"/>
      <c r="IA42" s="50"/>
      <c r="IB42" s="50"/>
      <c r="IC42" s="50"/>
      <c r="ID42" s="50"/>
      <c r="IE42" s="50"/>
      <c r="IF42" s="50"/>
      <c r="IG42" s="50"/>
      <c r="IH42" s="50"/>
      <c r="II42" s="50"/>
      <c r="IJ42" s="50"/>
      <c r="IK42" s="50"/>
      <c r="IL42" s="50"/>
      <c r="IM42" s="50"/>
      <c r="IN42" s="50"/>
      <c r="IO42" s="50"/>
      <c r="IP42" s="50"/>
      <c r="IQ42" s="50"/>
      <c r="IR42" s="50"/>
      <c r="IS42" s="50"/>
      <c r="IT42" s="50"/>
      <c r="IU42" s="50"/>
      <c r="IV42" s="50"/>
    </row>
    <row r="43" spans="3:256" ht="17.25" customHeight="1" x14ac:dyDescent="0.2">
      <c r="C43" s="51"/>
      <c r="D43" s="45">
        <f t="shared" si="0"/>
        <v>42032</v>
      </c>
      <c r="E43" s="89">
        <f t="shared" ref="E43:E46" si="24">IF(E42&lt;EOMONTH($I$6,0),E42+1,"")</f>
        <v>42032</v>
      </c>
      <c r="F43" s="103" t="str">
        <f>IF(E43="","",INDEX(cycle,MOD(E43-INDEX(J_equip,1)+INDEX(J_equip,$A$15+1)-1,8)+1))</f>
        <v xml:space="preserve">  Repos2 </v>
      </c>
      <c r="G43" s="130"/>
      <c r="H43" s="131"/>
      <c r="I43" s="91"/>
      <c r="J43" s="61"/>
      <c r="K43" s="48"/>
      <c r="L43" s="10"/>
      <c r="M43" s="45">
        <f t="shared" si="1"/>
        <v>42063</v>
      </c>
      <c r="N43" s="46">
        <f>IF(N42&lt;EOMONTH($R$6,0),N42+1,"")</f>
        <v>42063</v>
      </c>
      <c r="O43" s="103"/>
      <c r="P43" s="122"/>
      <c r="Q43" s="123"/>
      <c r="R43" s="91"/>
      <c r="S43" s="61"/>
      <c r="T43" s="48"/>
      <c r="U43" s="10"/>
      <c r="V43" s="45">
        <f t="shared" si="2"/>
        <v>42091</v>
      </c>
      <c r="W43" s="46">
        <f t="shared" ref="W43:W46" si="25">IF(W42&lt;EOMONTH($AA$6,0),W42+1,"")</f>
        <v>42091</v>
      </c>
      <c r="X43" s="103"/>
      <c r="Y43" s="130"/>
      <c r="Z43" s="131"/>
      <c r="AA43" s="91"/>
      <c r="AB43" s="61"/>
      <c r="AC43" s="48"/>
      <c r="AD43" s="10"/>
      <c r="AE43" s="45">
        <f t="shared" si="3"/>
        <v>42122</v>
      </c>
      <c r="AF43" s="46">
        <f t="shared" ref="AF43:AF45" si="26">IF(AF42&lt;EOMONTH($AJ$6,0),AF42+1,"")</f>
        <v>42122</v>
      </c>
      <c r="AG43" s="103"/>
      <c r="AH43" s="130"/>
      <c r="AI43" s="131"/>
      <c r="AJ43" s="91"/>
      <c r="AK43" s="61"/>
      <c r="AL43" s="48"/>
      <c r="AM43" s="10"/>
      <c r="AN43" s="45">
        <f t="shared" si="4"/>
        <v>42152</v>
      </c>
      <c r="AO43" s="46">
        <f t="shared" ref="AO43:AO46" si="27">IF(AO42&lt;EOMONTH($AS$6,0),AO42+1,"")</f>
        <v>42152</v>
      </c>
      <c r="AP43" s="103"/>
      <c r="AQ43" s="130"/>
      <c r="AR43" s="131"/>
      <c r="AS43" s="91"/>
      <c r="AT43" s="61"/>
      <c r="AU43" s="48"/>
      <c r="AV43" s="10"/>
      <c r="AW43" s="45">
        <f t="shared" si="5"/>
        <v>42183</v>
      </c>
      <c r="AX43" s="46">
        <f t="shared" ref="AX43:AX45" si="28">IF(AX42&lt;EOMONTH($BB$6,0),AX42+1,"")</f>
        <v>42183</v>
      </c>
      <c r="AY43" s="103"/>
      <c r="AZ43" s="130"/>
      <c r="BA43" s="131"/>
      <c r="BB43" s="91"/>
      <c r="BC43" s="61"/>
      <c r="BD43" s="48"/>
      <c r="BE43" s="10"/>
      <c r="BF43" s="45">
        <f t="shared" si="6"/>
        <v>42213</v>
      </c>
      <c r="BG43" s="46">
        <f t="shared" ref="BG43:BG46" si="29">IF(BG42&lt;EOMONTH($BK$6,0),BG42+1,"")</f>
        <v>42213</v>
      </c>
      <c r="BH43" s="103"/>
      <c r="BI43" s="130"/>
      <c r="BJ43" s="131"/>
      <c r="BK43" s="91"/>
      <c r="BL43" s="61"/>
      <c r="BM43" s="19"/>
      <c r="BN43" s="10"/>
      <c r="BO43" s="45">
        <f t="shared" si="7"/>
        <v>42244</v>
      </c>
      <c r="BP43" s="46">
        <f t="shared" ref="BP43:BP46" si="30">IF(BP42&lt;EOMONTH($BT$6,0),BP42+1,"")</f>
        <v>42244</v>
      </c>
      <c r="BQ43" s="103"/>
      <c r="BR43" s="130"/>
      <c r="BS43" s="131"/>
      <c r="BT43" s="91"/>
      <c r="BU43" s="61"/>
      <c r="BV43" s="19"/>
      <c r="BW43" s="10"/>
      <c r="BX43" s="45">
        <f t="shared" si="8"/>
        <v>42275</v>
      </c>
      <c r="BY43" s="46">
        <f t="shared" ref="BY43:BY45" si="31">IF(BY42&lt;EOMONTH($CC$6,0),BY42+1,"")</f>
        <v>42275</v>
      </c>
      <c r="BZ43" s="103"/>
      <c r="CA43" s="130"/>
      <c r="CB43" s="131"/>
      <c r="CC43" s="91"/>
      <c r="CD43" s="61"/>
      <c r="CE43" s="19"/>
      <c r="CF43" s="10"/>
      <c r="CG43" s="45">
        <f t="shared" si="9"/>
        <v>42305</v>
      </c>
      <c r="CH43" s="46">
        <f t="shared" ref="CH43:CH46" si="32">IF(CH42&lt;EOMONTH($CL$6,0),CH42+1,"")</f>
        <v>42305</v>
      </c>
      <c r="CI43" s="103"/>
      <c r="CJ43" s="130"/>
      <c r="CK43" s="131"/>
      <c r="CL43" s="91"/>
      <c r="CM43" s="61"/>
      <c r="CN43" s="19"/>
      <c r="CO43" s="10"/>
      <c r="CP43" s="45">
        <f t="shared" si="10"/>
        <v>42336</v>
      </c>
      <c r="CQ43" s="46">
        <f t="shared" ref="CQ43:CQ45" si="33">IF(CQ42&lt;EOMONTH($CU$6,0),CQ42+1,"")</f>
        <v>42336</v>
      </c>
      <c r="CR43" s="103"/>
      <c r="CS43" s="130"/>
      <c r="CT43" s="131"/>
      <c r="CU43" s="91"/>
      <c r="CV43" s="61"/>
      <c r="CW43" s="19"/>
      <c r="CX43" s="10"/>
      <c r="CY43" s="45">
        <f t="shared" si="11"/>
        <v>42366</v>
      </c>
      <c r="CZ43" s="46">
        <f t="shared" ref="CZ43:CZ46" si="34">IF(CZ42&lt;EOMONTH($DD$6,0),CZ42+1,"")</f>
        <v>42366</v>
      </c>
      <c r="DA43" s="103"/>
      <c r="DB43" s="130"/>
      <c r="DC43" s="131"/>
      <c r="DD43" s="91"/>
      <c r="DE43" s="61"/>
      <c r="DF43" s="1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50"/>
      <c r="DW43" s="50"/>
      <c r="DX43" s="50"/>
      <c r="DY43" s="50"/>
      <c r="DZ43" s="50"/>
      <c r="EA43" s="50"/>
      <c r="EB43" s="50"/>
      <c r="EC43" s="50"/>
      <c r="ED43" s="50"/>
      <c r="EE43" s="50"/>
      <c r="EF43" s="50"/>
      <c r="EG43" s="50"/>
      <c r="EH43" s="50"/>
      <c r="EI43" s="50"/>
      <c r="EJ43" s="50"/>
      <c r="EK43" s="50"/>
      <c r="EL43" s="50"/>
      <c r="EM43" s="50"/>
      <c r="EN43" s="50"/>
      <c r="EO43" s="50"/>
      <c r="EP43" s="50"/>
      <c r="EQ43" s="50"/>
      <c r="ER43" s="50"/>
      <c r="ES43" s="50"/>
      <c r="ET43" s="50"/>
      <c r="EU43" s="50"/>
      <c r="EV43" s="50"/>
      <c r="EW43" s="50"/>
      <c r="EX43" s="50"/>
      <c r="EY43" s="50"/>
      <c r="EZ43" s="50"/>
      <c r="FA43" s="50"/>
      <c r="FB43" s="50"/>
      <c r="FC43" s="50"/>
      <c r="FD43" s="50"/>
      <c r="FE43" s="50"/>
      <c r="FF43" s="50"/>
      <c r="FG43" s="50"/>
      <c r="FH43" s="50"/>
      <c r="FI43" s="50"/>
      <c r="FJ43" s="50"/>
      <c r="FK43" s="50"/>
      <c r="FL43" s="50"/>
      <c r="FM43" s="50"/>
      <c r="FN43" s="50"/>
      <c r="FO43" s="50"/>
      <c r="FP43" s="50"/>
      <c r="FQ43" s="50"/>
      <c r="FR43" s="50"/>
      <c r="FS43" s="50"/>
      <c r="FT43" s="50"/>
      <c r="FU43" s="50"/>
      <c r="FV43" s="50"/>
      <c r="FW43" s="50"/>
      <c r="FX43" s="50"/>
      <c r="FY43" s="50"/>
      <c r="FZ43" s="50"/>
      <c r="GA43" s="50"/>
      <c r="GB43" s="50"/>
      <c r="GJ43" s="50"/>
      <c r="GK43" s="50"/>
      <c r="GL43" s="50"/>
      <c r="GM43" s="50"/>
      <c r="GN43" s="50"/>
      <c r="GO43" s="50"/>
      <c r="GP43" s="50"/>
      <c r="GQ43" s="50"/>
      <c r="GR43" s="50"/>
      <c r="GS43" s="50"/>
      <c r="GT43" s="50"/>
      <c r="GU43" s="50"/>
      <c r="GV43" s="50"/>
      <c r="GW43" s="50"/>
      <c r="GX43" s="50"/>
      <c r="GY43" s="50"/>
      <c r="GZ43" s="50"/>
      <c r="HA43" s="50"/>
      <c r="HB43" s="50"/>
      <c r="HC43" s="50"/>
      <c r="HD43" s="50"/>
      <c r="HE43" s="50"/>
      <c r="HF43" s="50"/>
      <c r="HG43" s="50"/>
      <c r="HH43" s="50"/>
      <c r="HI43" s="50"/>
      <c r="HJ43" s="50"/>
      <c r="HK43" s="50"/>
      <c r="HL43" s="50"/>
      <c r="HM43" s="50"/>
      <c r="HN43" s="50"/>
      <c r="HO43" s="50"/>
      <c r="HP43" s="50"/>
      <c r="HQ43" s="50"/>
      <c r="HR43" s="50"/>
      <c r="HS43" s="50"/>
      <c r="HT43" s="50"/>
      <c r="HU43" s="50"/>
      <c r="HV43" s="50"/>
      <c r="HW43" s="50"/>
      <c r="HX43" s="50"/>
      <c r="HY43" s="50"/>
      <c r="HZ43" s="50"/>
      <c r="IA43" s="50"/>
      <c r="IB43" s="50"/>
      <c r="IC43" s="50"/>
      <c r="ID43" s="50"/>
      <c r="IE43" s="50"/>
      <c r="IF43" s="50"/>
      <c r="IG43" s="50"/>
      <c r="IH43" s="50"/>
      <c r="II43" s="50"/>
      <c r="IJ43" s="50"/>
      <c r="IK43" s="50"/>
      <c r="IL43" s="50"/>
      <c r="IM43" s="50"/>
      <c r="IN43" s="50"/>
      <c r="IO43" s="50"/>
      <c r="IP43" s="50"/>
      <c r="IQ43" s="50"/>
      <c r="IR43" s="50"/>
      <c r="IS43" s="50"/>
      <c r="IT43" s="50"/>
      <c r="IU43" s="50"/>
      <c r="IV43" s="50"/>
    </row>
    <row r="44" spans="3:256" x14ac:dyDescent="0.2">
      <c r="C44" s="51"/>
      <c r="D44" s="45">
        <f t="shared" si="0"/>
        <v>42033</v>
      </c>
      <c r="E44" s="89">
        <f t="shared" si="24"/>
        <v>42033</v>
      </c>
      <c r="F44" s="103" t="str">
        <f>IF(E44="","",INDEX(cycle,MOD(E44-INDEX(J_equip,1)+INDEX(J_equip,$A$15+1)-1,8)+1))</f>
        <v xml:space="preserve">  Jour</v>
      </c>
      <c r="G44" s="130"/>
      <c r="H44" s="131"/>
      <c r="I44" s="91"/>
      <c r="J44" s="52"/>
      <c r="K44" s="48"/>
      <c r="L44" s="10"/>
      <c r="M44" s="45" t="str">
        <f t="shared" si="1"/>
        <v/>
      </c>
      <c r="N44" s="46" t="str">
        <f>IF(N43&lt;EOMONTH($R$6,0),N43+1,"")</f>
        <v/>
      </c>
      <c r="O44" s="103"/>
      <c r="P44" s="122"/>
      <c r="Q44" s="123"/>
      <c r="R44" s="91"/>
      <c r="S44" s="52"/>
      <c r="T44" s="48"/>
      <c r="U44" s="10"/>
      <c r="V44" s="45">
        <f t="shared" si="2"/>
        <v>42092</v>
      </c>
      <c r="W44" s="46">
        <f t="shared" si="25"/>
        <v>42092</v>
      </c>
      <c r="X44" s="103"/>
      <c r="Y44" s="130"/>
      <c r="Z44" s="131"/>
      <c r="AA44" s="91"/>
      <c r="AB44" s="52"/>
      <c r="AC44" s="48"/>
      <c r="AD44" s="10"/>
      <c r="AE44" s="45">
        <f t="shared" si="3"/>
        <v>42123</v>
      </c>
      <c r="AF44" s="46">
        <f t="shared" si="26"/>
        <v>42123</v>
      </c>
      <c r="AG44" s="103"/>
      <c r="AH44" s="130"/>
      <c r="AI44" s="131"/>
      <c r="AJ44" s="91"/>
      <c r="AK44" s="52"/>
      <c r="AL44" s="48"/>
      <c r="AM44" s="10"/>
      <c r="AN44" s="45">
        <f t="shared" si="4"/>
        <v>42153</v>
      </c>
      <c r="AO44" s="46">
        <f t="shared" si="27"/>
        <v>42153</v>
      </c>
      <c r="AP44" s="103"/>
      <c r="AQ44" s="130"/>
      <c r="AR44" s="131"/>
      <c r="AS44" s="91"/>
      <c r="AT44" s="52"/>
      <c r="AU44" s="48"/>
      <c r="AV44" s="10"/>
      <c r="AW44" s="45">
        <f t="shared" si="5"/>
        <v>42184</v>
      </c>
      <c r="AX44" s="46">
        <f t="shared" si="28"/>
        <v>42184</v>
      </c>
      <c r="AY44" s="103"/>
      <c r="AZ44" s="130"/>
      <c r="BA44" s="131"/>
      <c r="BB44" s="91"/>
      <c r="BC44" s="52"/>
      <c r="BD44" s="48"/>
      <c r="BE44" s="10"/>
      <c r="BF44" s="45">
        <f t="shared" si="6"/>
        <v>42214</v>
      </c>
      <c r="BG44" s="46">
        <f t="shared" si="29"/>
        <v>42214</v>
      </c>
      <c r="BH44" s="103"/>
      <c r="BI44" s="130"/>
      <c r="BJ44" s="131"/>
      <c r="BK44" s="91"/>
      <c r="BL44" s="52"/>
      <c r="BM44" s="19"/>
      <c r="BN44" s="10"/>
      <c r="BO44" s="45">
        <f t="shared" si="7"/>
        <v>42245</v>
      </c>
      <c r="BP44" s="46">
        <f t="shared" si="30"/>
        <v>42245</v>
      </c>
      <c r="BQ44" s="103"/>
      <c r="BR44" s="130"/>
      <c r="BS44" s="131"/>
      <c r="BT44" s="91"/>
      <c r="BU44" s="52"/>
      <c r="BV44" s="19"/>
      <c r="BW44" s="10"/>
      <c r="BX44" s="45">
        <f t="shared" si="8"/>
        <v>42276</v>
      </c>
      <c r="BY44" s="46">
        <f t="shared" si="31"/>
        <v>42276</v>
      </c>
      <c r="BZ44" s="103"/>
      <c r="CA44" s="130"/>
      <c r="CB44" s="131"/>
      <c r="CC44" s="91"/>
      <c r="CD44" s="52"/>
      <c r="CE44" s="19"/>
      <c r="CF44" s="10"/>
      <c r="CG44" s="45">
        <f t="shared" si="9"/>
        <v>42306</v>
      </c>
      <c r="CH44" s="46">
        <f t="shared" si="32"/>
        <v>42306</v>
      </c>
      <c r="CI44" s="103"/>
      <c r="CJ44" s="130"/>
      <c r="CK44" s="131"/>
      <c r="CL44" s="91"/>
      <c r="CM44" s="52"/>
      <c r="CN44" s="19"/>
      <c r="CO44" s="10"/>
      <c r="CP44" s="45">
        <f t="shared" si="10"/>
        <v>42337</v>
      </c>
      <c r="CQ44" s="46">
        <f t="shared" si="33"/>
        <v>42337</v>
      </c>
      <c r="CR44" s="103"/>
      <c r="CS44" s="130"/>
      <c r="CT44" s="131"/>
      <c r="CU44" s="91"/>
      <c r="CV44" s="52"/>
      <c r="CW44" s="19"/>
      <c r="CX44" s="10"/>
      <c r="CY44" s="45">
        <f t="shared" si="11"/>
        <v>42367</v>
      </c>
      <c r="CZ44" s="46">
        <f t="shared" si="34"/>
        <v>42367</v>
      </c>
      <c r="DA44" s="103"/>
      <c r="DB44" s="130"/>
      <c r="DC44" s="131"/>
      <c r="DD44" s="91"/>
      <c r="DE44" s="52"/>
      <c r="DF44" s="1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50"/>
      <c r="DW44" s="50"/>
      <c r="DX44" s="50"/>
      <c r="DY44" s="50"/>
      <c r="DZ44" s="50"/>
      <c r="EA44" s="50"/>
      <c r="EB44" s="50"/>
      <c r="EC44" s="50"/>
      <c r="ED44" s="50"/>
      <c r="EE44" s="50"/>
      <c r="EF44" s="50"/>
      <c r="EG44" s="50"/>
      <c r="EH44" s="50"/>
      <c r="EI44" s="50"/>
      <c r="EJ44" s="50"/>
      <c r="EK44" s="50"/>
      <c r="EL44" s="50"/>
      <c r="EM44" s="50"/>
      <c r="EN44" s="50"/>
      <c r="EO44" s="50"/>
      <c r="EP44" s="50"/>
      <c r="EQ44" s="50"/>
      <c r="ER44" s="50"/>
      <c r="ES44" s="50"/>
      <c r="ET44" s="50"/>
      <c r="EU44" s="50"/>
      <c r="EV44" s="50"/>
      <c r="EW44" s="50"/>
      <c r="EX44" s="50"/>
      <c r="EY44" s="50"/>
      <c r="EZ44" s="50"/>
      <c r="FA44" s="50"/>
      <c r="FB44" s="50"/>
      <c r="FC44" s="50"/>
      <c r="FD44" s="50"/>
      <c r="FE44" s="50"/>
      <c r="FF44" s="50"/>
      <c r="FG44" s="50"/>
      <c r="FH44" s="50"/>
      <c r="FI44" s="50"/>
      <c r="FJ44" s="50"/>
      <c r="FK44" s="50"/>
      <c r="FL44" s="50"/>
      <c r="FM44" s="50"/>
      <c r="FN44" s="50"/>
      <c r="FO44" s="50"/>
      <c r="FP44" s="50"/>
      <c r="FQ44" s="50"/>
      <c r="FR44" s="50"/>
      <c r="FS44" s="50"/>
      <c r="FT44" s="50"/>
      <c r="FU44" s="50"/>
      <c r="FV44" s="50"/>
      <c r="FW44" s="50"/>
      <c r="FX44" s="50"/>
      <c r="FY44" s="50"/>
      <c r="FZ44" s="50"/>
      <c r="GA44" s="50"/>
      <c r="GB44" s="50"/>
      <c r="GJ44" s="50"/>
      <c r="GK44" s="50"/>
      <c r="GL44" s="50"/>
      <c r="GM44" s="50"/>
      <c r="GN44" s="50"/>
      <c r="GO44" s="50"/>
      <c r="GP44" s="50"/>
      <c r="GQ44" s="50"/>
      <c r="GR44" s="50"/>
      <c r="GS44" s="50"/>
      <c r="GT44" s="50"/>
      <c r="GU44" s="50"/>
      <c r="GV44" s="50"/>
      <c r="GW44" s="50"/>
      <c r="GX44" s="50"/>
      <c r="GY44" s="50"/>
      <c r="GZ44" s="50"/>
      <c r="HA44" s="50"/>
      <c r="HB44" s="50"/>
      <c r="HC44" s="50"/>
      <c r="HD44" s="50"/>
      <c r="HE44" s="50"/>
      <c r="HF44" s="50"/>
      <c r="HG44" s="50"/>
      <c r="HH44" s="50"/>
      <c r="HI44" s="50"/>
      <c r="HJ44" s="50"/>
      <c r="HK44" s="50"/>
      <c r="HL44" s="50"/>
      <c r="HM44" s="50"/>
      <c r="HN44" s="50"/>
      <c r="HO44" s="50"/>
      <c r="HP44" s="50"/>
      <c r="HQ44" s="50"/>
      <c r="HR44" s="50"/>
      <c r="HS44" s="50"/>
      <c r="HT44" s="50"/>
      <c r="HU44" s="50"/>
      <c r="HV44" s="50"/>
      <c r="HW44" s="50"/>
      <c r="HX44" s="50"/>
      <c r="HY44" s="50"/>
      <c r="HZ44" s="50"/>
      <c r="IA44" s="50"/>
      <c r="IB44" s="50"/>
      <c r="IC44" s="50"/>
      <c r="ID44" s="50"/>
      <c r="IE44" s="50"/>
      <c r="IF44" s="50"/>
      <c r="IG44" s="50"/>
      <c r="IH44" s="50"/>
      <c r="II44" s="50"/>
      <c r="IJ44" s="50"/>
      <c r="IK44" s="50"/>
      <c r="IL44" s="50"/>
      <c r="IM44" s="50"/>
      <c r="IN44" s="50"/>
      <c r="IO44" s="50"/>
      <c r="IP44" s="50"/>
      <c r="IQ44" s="50"/>
      <c r="IR44" s="50"/>
      <c r="IS44" s="50"/>
      <c r="IT44" s="50"/>
      <c r="IU44" s="50"/>
      <c r="IV44" s="50"/>
    </row>
    <row r="45" spans="3:256" ht="17.25" customHeight="1" x14ac:dyDescent="0.25">
      <c r="C45" s="51"/>
      <c r="D45" s="45">
        <f t="shared" si="0"/>
        <v>42034</v>
      </c>
      <c r="E45" s="89">
        <f t="shared" si="24"/>
        <v>42034</v>
      </c>
      <c r="F45" s="103" t="str">
        <f>IF(E45="","",INDEX(cycle,MOD(E45-INDEX(J_equip,1)+INDEX(J_equip,$A$15+1)-1,8)+1))</f>
        <v xml:space="preserve">  Jour</v>
      </c>
      <c r="G45" s="130"/>
      <c r="H45" s="131"/>
      <c r="I45" s="91"/>
      <c r="J45" s="52"/>
      <c r="K45" s="48"/>
      <c r="L45" s="10"/>
      <c r="M45" s="21"/>
      <c r="N45" s="21"/>
      <c r="O45" s="63"/>
      <c r="P45" s="62"/>
      <c r="Q45" s="62"/>
      <c r="R45" s="62"/>
      <c r="S45" s="62"/>
      <c r="T45" s="48"/>
      <c r="U45" s="10"/>
      <c r="V45" s="45">
        <f t="shared" si="2"/>
        <v>42093</v>
      </c>
      <c r="W45" s="46">
        <f t="shared" si="25"/>
        <v>42093</v>
      </c>
      <c r="X45" s="103"/>
      <c r="Y45" s="130"/>
      <c r="Z45" s="131"/>
      <c r="AA45" s="91"/>
      <c r="AB45" s="52"/>
      <c r="AC45" s="48"/>
      <c r="AD45" s="10"/>
      <c r="AE45" s="45">
        <f t="shared" si="3"/>
        <v>42124</v>
      </c>
      <c r="AF45" s="46">
        <f t="shared" si="26"/>
        <v>42124</v>
      </c>
      <c r="AG45" s="103"/>
      <c r="AH45" s="130"/>
      <c r="AI45" s="131"/>
      <c r="AJ45" s="91"/>
      <c r="AK45" s="52"/>
      <c r="AL45" s="48"/>
      <c r="AM45" s="10"/>
      <c r="AN45" s="45">
        <f t="shared" si="4"/>
        <v>42154</v>
      </c>
      <c r="AO45" s="46">
        <f t="shared" si="27"/>
        <v>42154</v>
      </c>
      <c r="AP45" s="103"/>
      <c r="AQ45" s="130"/>
      <c r="AR45" s="131"/>
      <c r="AS45" s="91"/>
      <c r="AT45" s="52"/>
      <c r="AU45" s="48"/>
      <c r="AV45" s="10"/>
      <c r="AW45" s="45">
        <f t="shared" si="5"/>
        <v>42185</v>
      </c>
      <c r="AX45" s="46">
        <f t="shared" si="28"/>
        <v>42185</v>
      </c>
      <c r="AY45" s="103"/>
      <c r="AZ45" s="130"/>
      <c r="BA45" s="131"/>
      <c r="BB45" s="91"/>
      <c r="BC45" s="52"/>
      <c r="BD45" s="48"/>
      <c r="BE45" s="10"/>
      <c r="BF45" s="45">
        <f t="shared" si="6"/>
        <v>42215</v>
      </c>
      <c r="BG45" s="46">
        <f t="shared" si="29"/>
        <v>42215</v>
      </c>
      <c r="BH45" s="103"/>
      <c r="BI45" s="130"/>
      <c r="BJ45" s="131"/>
      <c r="BK45" s="91"/>
      <c r="BL45" s="52"/>
      <c r="BM45" s="19"/>
      <c r="BN45" s="10"/>
      <c r="BO45" s="45">
        <f t="shared" si="7"/>
        <v>42246</v>
      </c>
      <c r="BP45" s="46">
        <f t="shared" si="30"/>
        <v>42246</v>
      </c>
      <c r="BQ45" s="103"/>
      <c r="BR45" s="130"/>
      <c r="BS45" s="131"/>
      <c r="BT45" s="91"/>
      <c r="BU45" s="52"/>
      <c r="BV45" s="19"/>
      <c r="BW45" s="10"/>
      <c r="BX45" s="45">
        <f t="shared" si="8"/>
        <v>42277</v>
      </c>
      <c r="BY45" s="46">
        <f t="shared" si="31"/>
        <v>42277</v>
      </c>
      <c r="BZ45" s="103"/>
      <c r="CA45" s="130"/>
      <c r="CB45" s="131"/>
      <c r="CC45" s="91"/>
      <c r="CD45" s="52"/>
      <c r="CE45" s="19"/>
      <c r="CF45" s="10"/>
      <c r="CG45" s="45">
        <f t="shared" si="9"/>
        <v>42307</v>
      </c>
      <c r="CH45" s="46">
        <f t="shared" si="32"/>
        <v>42307</v>
      </c>
      <c r="CI45" s="103"/>
      <c r="CJ45" s="130"/>
      <c r="CK45" s="131"/>
      <c r="CL45" s="91"/>
      <c r="CM45" s="52"/>
      <c r="CN45" s="19"/>
      <c r="CO45" s="10"/>
      <c r="CP45" s="45">
        <f t="shared" si="10"/>
        <v>42338</v>
      </c>
      <c r="CQ45" s="46">
        <f t="shared" si="33"/>
        <v>42338</v>
      </c>
      <c r="CR45" s="103"/>
      <c r="CS45" s="130"/>
      <c r="CT45" s="131"/>
      <c r="CU45" s="91"/>
      <c r="CV45" s="52"/>
      <c r="CW45" s="19"/>
      <c r="CX45" s="10"/>
      <c r="CY45" s="45">
        <f t="shared" si="11"/>
        <v>42368</v>
      </c>
      <c r="CZ45" s="46">
        <f t="shared" si="34"/>
        <v>42368</v>
      </c>
      <c r="DA45" s="103"/>
      <c r="DB45" s="130"/>
      <c r="DC45" s="131"/>
      <c r="DD45" s="91"/>
      <c r="DE45" s="52"/>
      <c r="DF45" s="1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50"/>
      <c r="DW45" s="50"/>
      <c r="DX45" s="50"/>
      <c r="DY45" s="50"/>
      <c r="DZ45" s="50"/>
      <c r="EA45" s="50"/>
      <c r="EB45" s="50"/>
      <c r="EC45" s="50"/>
      <c r="ED45" s="50"/>
      <c r="EE45" s="50"/>
      <c r="EF45" s="50"/>
      <c r="EG45" s="50"/>
      <c r="EH45" s="50"/>
      <c r="EI45" s="50"/>
      <c r="EJ45" s="50"/>
      <c r="EK45" s="50"/>
      <c r="EL45" s="50"/>
      <c r="EM45" s="50"/>
      <c r="EN45" s="50"/>
      <c r="EO45" s="50"/>
      <c r="EP45" s="50"/>
      <c r="EQ45" s="50"/>
      <c r="ER45" s="50"/>
      <c r="ES45" s="50"/>
      <c r="ET45" s="50"/>
      <c r="EU45" s="50"/>
      <c r="EV45" s="50"/>
      <c r="EW45" s="50"/>
      <c r="EX45" s="50"/>
      <c r="EY45" s="50"/>
      <c r="EZ45" s="50"/>
      <c r="FA45" s="50"/>
      <c r="FB45" s="50"/>
      <c r="FC45" s="50"/>
      <c r="FD45" s="50"/>
      <c r="FE45" s="50"/>
      <c r="FF45" s="50"/>
      <c r="FG45" s="50"/>
      <c r="FH45" s="50"/>
      <c r="FI45" s="50"/>
      <c r="FJ45" s="50"/>
      <c r="FK45" s="50"/>
      <c r="FL45" s="50"/>
      <c r="FM45" s="50"/>
      <c r="FN45" s="50"/>
      <c r="FO45" s="50"/>
      <c r="FP45" s="50"/>
      <c r="FQ45" s="50"/>
      <c r="FR45" s="50"/>
      <c r="FS45" s="50"/>
      <c r="FT45" s="50"/>
      <c r="FU45" s="50"/>
      <c r="FV45" s="50"/>
      <c r="FW45" s="50"/>
      <c r="FX45" s="50"/>
      <c r="FY45" s="50"/>
      <c r="FZ45" s="50"/>
      <c r="GA45" s="50"/>
      <c r="GB45" s="50"/>
      <c r="GJ45" s="50"/>
      <c r="GK45" s="50"/>
      <c r="GL45" s="50"/>
      <c r="GM45" s="50"/>
      <c r="GN45" s="50"/>
      <c r="GO45" s="50"/>
      <c r="GP45" s="50"/>
      <c r="GQ45" s="50"/>
      <c r="GR45" s="50"/>
      <c r="GS45" s="50"/>
      <c r="GT45" s="50"/>
      <c r="GU45" s="50"/>
      <c r="GV45" s="50"/>
      <c r="GW45" s="50"/>
      <c r="GX45" s="50"/>
      <c r="GY45" s="50"/>
      <c r="GZ45" s="50"/>
      <c r="HA45" s="50"/>
      <c r="HB45" s="50"/>
      <c r="HC45" s="50"/>
      <c r="HD45" s="50"/>
      <c r="HE45" s="50"/>
      <c r="HF45" s="50"/>
      <c r="HG45" s="50"/>
      <c r="HH45" s="50"/>
      <c r="HI45" s="50"/>
      <c r="HJ45" s="50"/>
      <c r="HK45" s="50"/>
      <c r="HL45" s="50"/>
      <c r="HM45" s="50"/>
      <c r="HN45" s="50"/>
      <c r="HO45" s="50"/>
      <c r="HP45" s="50"/>
      <c r="HQ45" s="50"/>
      <c r="HR45" s="50"/>
      <c r="HS45" s="50"/>
      <c r="HT45" s="50"/>
      <c r="HU45" s="50"/>
      <c r="HV45" s="50"/>
      <c r="HW45" s="50"/>
      <c r="HX45" s="50"/>
      <c r="HY45" s="50"/>
      <c r="HZ45" s="50"/>
      <c r="IA45" s="50"/>
      <c r="IB45" s="50"/>
      <c r="IC45" s="50"/>
      <c r="ID45" s="50"/>
      <c r="IE45" s="50"/>
      <c r="IF45" s="50"/>
      <c r="IG45" s="50"/>
      <c r="IH45" s="50"/>
      <c r="II45" s="50"/>
      <c r="IJ45" s="50"/>
      <c r="IK45" s="50"/>
      <c r="IL45" s="50"/>
      <c r="IM45" s="50"/>
      <c r="IN45" s="50"/>
      <c r="IO45" s="50"/>
      <c r="IP45" s="50"/>
      <c r="IQ45" s="50"/>
      <c r="IR45" s="50"/>
      <c r="IS45" s="50"/>
      <c r="IT45" s="50"/>
      <c r="IU45" s="50"/>
      <c r="IV45" s="50"/>
    </row>
    <row r="46" spans="3:256" ht="17.25" customHeight="1" thickBot="1" x14ac:dyDescent="0.3">
      <c r="C46" s="51"/>
      <c r="D46" s="45">
        <f t="shared" si="0"/>
        <v>42035</v>
      </c>
      <c r="E46" s="89">
        <f t="shared" si="24"/>
        <v>42035</v>
      </c>
      <c r="F46" s="103" t="str">
        <f>IF(E46="","",INDEX(cycle,MOD(E46-INDEX(J_equip,1)+INDEX(J_equip,$A$15+1)-1,8)+1))</f>
        <v xml:space="preserve">  Nuit </v>
      </c>
      <c r="G46" s="134"/>
      <c r="H46" s="135"/>
      <c r="I46" s="92"/>
      <c r="J46" s="65"/>
      <c r="K46" s="19"/>
      <c r="L46" s="10"/>
      <c r="M46" s="21"/>
      <c r="N46" s="21"/>
      <c r="O46" s="62"/>
      <c r="P46" s="62"/>
      <c r="Q46" s="62"/>
      <c r="R46" s="62"/>
      <c r="S46" s="62"/>
      <c r="T46" s="19"/>
      <c r="U46" s="10"/>
      <c r="V46" s="45">
        <f t="shared" si="2"/>
        <v>42094</v>
      </c>
      <c r="W46" s="46">
        <f t="shared" si="25"/>
        <v>42094</v>
      </c>
      <c r="X46" s="102"/>
      <c r="Y46" s="134"/>
      <c r="Z46" s="135"/>
      <c r="AA46" s="92"/>
      <c r="AB46" s="65"/>
      <c r="AC46" s="19"/>
      <c r="AH46" s="9"/>
      <c r="AI46" s="9"/>
      <c r="AJ46" s="9"/>
      <c r="AK46" s="9"/>
      <c r="AL46" s="19"/>
      <c r="AM46" s="10"/>
      <c r="AN46" s="45">
        <f t="shared" si="4"/>
        <v>42155</v>
      </c>
      <c r="AO46" s="46">
        <f t="shared" si="27"/>
        <v>42155</v>
      </c>
      <c r="AP46" s="102"/>
      <c r="AQ46" s="134"/>
      <c r="AR46" s="135"/>
      <c r="AS46" s="92"/>
      <c r="AT46" s="65"/>
      <c r="AU46" s="48"/>
      <c r="AV46" s="10"/>
      <c r="AY46" s="67"/>
      <c r="AZ46" s="9"/>
      <c r="BA46" s="9"/>
      <c r="BB46" s="9"/>
      <c r="BC46" s="9"/>
      <c r="BD46" s="19"/>
      <c r="BE46" s="10"/>
      <c r="BF46" s="45">
        <f t="shared" si="6"/>
        <v>42216</v>
      </c>
      <c r="BG46" s="46">
        <f t="shared" si="29"/>
        <v>42216</v>
      </c>
      <c r="BH46" s="102"/>
      <c r="BI46" s="134"/>
      <c r="BJ46" s="135"/>
      <c r="BK46" s="92"/>
      <c r="BL46" s="65"/>
      <c r="BM46" s="19"/>
      <c r="BN46" s="10"/>
      <c r="BO46" s="45">
        <f t="shared" si="7"/>
        <v>42247</v>
      </c>
      <c r="BP46" s="46">
        <f t="shared" si="30"/>
        <v>42247</v>
      </c>
      <c r="BQ46" s="102"/>
      <c r="BR46" s="134"/>
      <c r="BS46" s="135"/>
      <c r="BT46" s="92"/>
      <c r="BU46" s="65"/>
      <c r="BV46" s="19"/>
      <c r="BW46" s="10"/>
      <c r="BZ46" s="67"/>
      <c r="CA46" s="12"/>
      <c r="CB46" s="12"/>
      <c r="CC46" s="12"/>
      <c r="CD46" s="12"/>
      <c r="CE46" s="19"/>
      <c r="CF46" s="10"/>
      <c r="CG46" s="45">
        <f t="shared" si="9"/>
        <v>42308</v>
      </c>
      <c r="CH46" s="46">
        <f t="shared" si="32"/>
        <v>42308</v>
      </c>
      <c r="CI46" s="102"/>
      <c r="CJ46" s="134"/>
      <c r="CK46" s="135"/>
      <c r="CL46" s="92"/>
      <c r="CM46" s="65"/>
      <c r="CN46" s="19"/>
      <c r="CO46" s="10"/>
      <c r="CR46" s="67"/>
      <c r="CS46" s="67"/>
      <c r="CT46" s="9"/>
      <c r="CU46" s="9"/>
      <c r="CV46" s="9"/>
      <c r="CW46" s="19"/>
      <c r="CX46" s="10"/>
      <c r="CY46" s="45">
        <f t="shared" si="11"/>
        <v>42369</v>
      </c>
      <c r="CZ46" s="46">
        <f t="shared" si="34"/>
        <v>42369</v>
      </c>
      <c r="DA46" s="102"/>
      <c r="DB46" s="134"/>
      <c r="DC46" s="135"/>
      <c r="DD46" s="92"/>
      <c r="DE46" s="65"/>
      <c r="DF46" s="1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50"/>
      <c r="DW46" s="50"/>
      <c r="DX46" s="50"/>
      <c r="DY46" s="50"/>
      <c r="DZ46" s="50"/>
      <c r="EA46" s="50"/>
      <c r="EB46" s="50"/>
      <c r="EC46" s="50"/>
      <c r="ED46" s="50"/>
      <c r="EE46" s="50"/>
      <c r="EF46" s="50"/>
      <c r="EG46" s="50"/>
      <c r="EH46" s="50"/>
      <c r="EI46" s="50"/>
      <c r="EJ46" s="50"/>
      <c r="EK46" s="50"/>
      <c r="EL46" s="50"/>
      <c r="EM46" s="50"/>
      <c r="EN46" s="50"/>
      <c r="EO46" s="50"/>
      <c r="EP46" s="50"/>
      <c r="EQ46" s="50"/>
      <c r="ER46" s="50"/>
      <c r="ES46" s="50"/>
      <c r="ET46" s="50"/>
      <c r="EU46" s="50"/>
      <c r="EV46" s="50"/>
      <c r="EW46" s="50"/>
      <c r="EX46" s="50"/>
      <c r="EY46" s="50"/>
      <c r="EZ46" s="50"/>
      <c r="FA46" s="50"/>
      <c r="FB46" s="50"/>
      <c r="FC46" s="50"/>
      <c r="FD46" s="50"/>
      <c r="FE46" s="50"/>
      <c r="FF46" s="50"/>
      <c r="FG46" s="50"/>
      <c r="FH46" s="50"/>
      <c r="FI46" s="50"/>
      <c r="FJ46" s="50"/>
      <c r="FK46" s="50"/>
      <c r="FL46" s="50"/>
      <c r="FM46" s="50"/>
      <c r="FN46" s="50"/>
      <c r="FO46" s="50"/>
      <c r="FP46" s="50"/>
      <c r="FQ46" s="50"/>
      <c r="FR46" s="50"/>
      <c r="FS46" s="50"/>
      <c r="FT46" s="50"/>
      <c r="FU46" s="50"/>
      <c r="FV46" s="50"/>
      <c r="FW46" s="50"/>
      <c r="FX46" s="50"/>
      <c r="FY46" s="50"/>
      <c r="FZ46" s="50"/>
      <c r="GA46" s="50"/>
      <c r="GB46" s="50"/>
      <c r="GJ46" s="50"/>
      <c r="GK46" s="50"/>
      <c r="GL46" s="50"/>
      <c r="GM46" s="50"/>
      <c r="GN46" s="50"/>
      <c r="GO46" s="50"/>
      <c r="GP46" s="50"/>
      <c r="GQ46" s="50"/>
      <c r="GR46" s="50"/>
      <c r="GS46" s="50"/>
      <c r="GT46" s="50"/>
      <c r="GU46" s="50"/>
      <c r="GV46" s="50"/>
      <c r="GW46" s="50"/>
      <c r="GX46" s="50"/>
      <c r="GY46" s="50"/>
      <c r="GZ46" s="50"/>
      <c r="HA46" s="50"/>
      <c r="HB46" s="50"/>
      <c r="HC46" s="50"/>
      <c r="HD46" s="50"/>
      <c r="HE46" s="50"/>
      <c r="HF46" s="50"/>
      <c r="HG46" s="50"/>
      <c r="HH46" s="50"/>
      <c r="HI46" s="50"/>
      <c r="HJ46" s="50"/>
      <c r="HK46" s="50"/>
      <c r="HL46" s="50"/>
      <c r="HM46" s="50"/>
      <c r="HN46" s="50"/>
      <c r="HO46" s="50"/>
      <c r="HP46" s="50"/>
      <c r="HQ46" s="50"/>
      <c r="HR46" s="50"/>
      <c r="HS46" s="50"/>
      <c r="HT46" s="50"/>
      <c r="HU46" s="50"/>
      <c r="HV46" s="50"/>
      <c r="HW46" s="50"/>
      <c r="HX46" s="50"/>
      <c r="HY46" s="50"/>
      <c r="HZ46" s="50"/>
      <c r="IA46" s="50"/>
      <c r="IB46" s="50"/>
      <c r="IC46" s="50"/>
      <c r="ID46" s="50"/>
      <c r="IE46" s="50"/>
      <c r="IF46" s="50"/>
      <c r="IG46" s="50"/>
      <c r="IH46" s="50"/>
      <c r="II46" s="50"/>
      <c r="IJ46" s="50"/>
      <c r="IK46" s="50"/>
      <c r="IL46" s="50"/>
      <c r="IM46" s="50"/>
      <c r="IN46" s="50"/>
      <c r="IO46" s="50"/>
      <c r="IP46" s="50"/>
      <c r="IQ46" s="50"/>
      <c r="IR46" s="50"/>
      <c r="IS46" s="50"/>
      <c r="IT46" s="50"/>
      <c r="IU46" s="50"/>
      <c r="IV46" s="50"/>
    </row>
  </sheetData>
  <mergeCells count="439">
    <mergeCell ref="CS43:CT43"/>
    <mergeCell ref="CS44:CT44"/>
    <mergeCell ref="CS45:CT45"/>
    <mergeCell ref="CS31:CT31"/>
    <mergeCell ref="CS32:CT32"/>
    <mergeCell ref="CS33:CT33"/>
    <mergeCell ref="CS34:CT34"/>
    <mergeCell ref="CS35:CT35"/>
    <mergeCell ref="CS36:CT36"/>
    <mergeCell ref="CA45:CB45"/>
    <mergeCell ref="CS14:CT15"/>
    <mergeCell ref="CS16:CT16"/>
    <mergeCell ref="CS17:CT17"/>
    <mergeCell ref="CS18:CT18"/>
    <mergeCell ref="CS19:CT19"/>
    <mergeCell ref="CS20:CT20"/>
    <mergeCell ref="CS21:CT21"/>
    <mergeCell ref="CS22:CT22"/>
    <mergeCell ref="CS23:CT23"/>
    <mergeCell ref="CA39:CB39"/>
    <mergeCell ref="CA40:CB40"/>
    <mergeCell ref="CA41:CB41"/>
    <mergeCell ref="CA42:CB42"/>
    <mergeCell ref="CA43:CB43"/>
    <mergeCell ref="CA44:CB44"/>
    <mergeCell ref="CA27:CB27"/>
    <mergeCell ref="CA28:CB28"/>
    <mergeCell ref="CA29:CB29"/>
    <mergeCell ref="CA30:CB30"/>
    <mergeCell ref="CA31:CB31"/>
    <mergeCell ref="CA32:CB32"/>
    <mergeCell ref="CS37:CT37"/>
    <mergeCell ref="CS38:CT38"/>
    <mergeCell ref="AZ44:BA44"/>
    <mergeCell ref="AZ45:BA45"/>
    <mergeCell ref="CA14:CB15"/>
    <mergeCell ref="CA16:CB16"/>
    <mergeCell ref="CA17:CB17"/>
    <mergeCell ref="CA18:CB18"/>
    <mergeCell ref="CA19:CB19"/>
    <mergeCell ref="CA20:CB20"/>
    <mergeCell ref="CA21:CB21"/>
    <mergeCell ref="CA22:CB22"/>
    <mergeCell ref="AZ32:BA32"/>
    <mergeCell ref="AZ33:BA33"/>
    <mergeCell ref="AZ34:BA34"/>
    <mergeCell ref="AZ35:BA35"/>
    <mergeCell ref="AZ36:BA36"/>
    <mergeCell ref="AZ37:BA37"/>
    <mergeCell ref="AZ21:BA21"/>
    <mergeCell ref="AZ22:BA22"/>
    <mergeCell ref="AZ23:BA23"/>
    <mergeCell ref="AZ24:BA24"/>
    <mergeCell ref="AZ25:BA25"/>
    <mergeCell ref="AZ26:BA26"/>
    <mergeCell ref="AZ14:BA15"/>
    <mergeCell ref="AZ16:BA16"/>
    <mergeCell ref="P31:Q31"/>
    <mergeCell ref="P32:Q32"/>
    <mergeCell ref="P33:Q33"/>
    <mergeCell ref="AZ17:BA17"/>
    <mergeCell ref="AZ18:BA18"/>
    <mergeCell ref="AZ19:BA19"/>
    <mergeCell ref="AZ20:BA20"/>
    <mergeCell ref="AH38:AI38"/>
    <mergeCell ref="AH39:AI39"/>
    <mergeCell ref="AQ20:AR20"/>
    <mergeCell ref="AQ21:AR21"/>
    <mergeCell ref="AQ22:AR22"/>
    <mergeCell ref="AQ23:AR23"/>
    <mergeCell ref="P43:Q43"/>
    <mergeCell ref="P44:Q44"/>
    <mergeCell ref="P36:Q36"/>
    <mergeCell ref="P37:Q37"/>
    <mergeCell ref="P38:Q38"/>
    <mergeCell ref="P39:Q39"/>
    <mergeCell ref="P40:Q40"/>
    <mergeCell ref="Y43:Z43"/>
    <mergeCell ref="Y44:Z44"/>
    <mergeCell ref="Y41:Z41"/>
    <mergeCell ref="Y42:Z42"/>
    <mergeCell ref="P41:Q41"/>
    <mergeCell ref="P42:Q42"/>
    <mergeCell ref="AH16:AI16"/>
    <mergeCell ref="AH17:AI17"/>
    <mergeCell ref="AH18:AI18"/>
    <mergeCell ref="AH19:AI19"/>
    <mergeCell ref="AH20:AI20"/>
    <mergeCell ref="AH21:AI21"/>
    <mergeCell ref="P35:Q35"/>
    <mergeCell ref="P24:Q24"/>
    <mergeCell ref="P25:Q25"/>
    <mergeCell ref="P26:Q26"/>
    <mergeCell ref="P27:Q27"/>
    <mergeCell ref="P28:Q28"/>
    <mergeCell ref="P29:Q29"/>
    <mergeCell ref="Y20:Z20"/>
    <mergeCell ref="Y21:Z21"/>
    <mergeCell ref="Y31:Z31"/>
    <mergeCell ref="Y32:Z32"/>
    <mergeCell ref="Y33:Z33"/>
    <mergeCell ref="Y34:Z34"/>
    <mergeCell ref="Y28:Z28"/>
    <mergeCell ref="Y29:Z29"/>
    <mergeCell ref="Y30:Z30"/>
    <mergeCell ref="AH26:AI26"/>
    <mergeCell ref="AH27:AI27"/>
    <mergeCell ref="DB43:DC43"/>
    <mergeCell ref="DB44:DC44"/>
    <mergeCell ref="DB45:DC45"/>
    <mergeCell ref="DB46:DC46"/>
    <mergeCell ref="O14:O15"/>
    <mergeCell ref="P14:Q15"/>
    <mergeCell ref="P16:Q16"/>
    <mergeCell ref="P17:Q17"/>
    <mergeCell ref="P18:Q18"/>
    <mergeCell ref="P19:Q19"/>
    <mergeCell ref="DB35:DC35"/>
    <mergeCell ref="DB36:DC36"/>
    <mergeCell ref="DB37:DC37"/>
    <mergeCell ref="DB38:DC38"/>
    <mergeCell ref="DB39:DC39"/>
    <mergeCell ref="DB40:DC40"/>
    <mergeCell ref="DB22:DC22"/>
    <mergeCell ref="DB23:DC23"/>
    <mergeCell ref="DB24:DC24"/>
    <mergeCell ref="DB25:DC25"/>
    <mergeCell ref="DB26:DC26"/>
    <mergeCell ref="DB27:DC27"/>
    <mergeCell ref="CJ44:CK44"/>
    <mergeCell ref="CJ45:CK45"/>
    <mergeCell ref="CJ46:CK46"/>
    <mergeCell ref="DB14:DC15"/>
    <mergeCell ref="DB16:DC16"/>
    <mergeCell ref="DB17:DC17"/>
    <mergeCell ref="DB18:DC18"/>
    <mergeCell ref="DB19:DC19"/>
    <mergeCell ref="DB20:DC20"/>
    <mergeCell ref="DB21:DC21"/>
    <mergeCell ref="CJ32:CK32"/>
    <mergeCell ref="CJ33:CK33"/>
    <mergeCell ref="CJ34:CK34"/>
    <mergeCell ref="CJ35:CK35"/>
    <mergeCell ref="CJ36:CK36"/>
    <mergeCell ref="CJ37:CK37"/>
    <mergeCell ref="CJ21:CK21"/>
    <mergeCell ref="CJ22:CK22"/>
    <mergeCell ref="CJ23:CK23"/>
    <mergeCell ref="CJ24:CK24"/>
    <mergeCell ref="CJ25:CK25"/>
    <mergeCell ref="CJ26:CK26"/>
    <mergeCell ref="CS39:CT39"/>
    <mergeCell ref="CS40:CT40"/>
    <mergeCell ref="CS41:CT41"/>
    <mergeCell ref="CS42:CT42"/>
    <mergeCell ref="BR43:BS43"/>
    <mergeCell ref="BR44:BS44"/>
    <mergeCell ref="BR45:BS45"/>
    <mergeCell ref="BR46:BS46"/>
    <mergeCell ref="CJ14:CK15"/>
    <mergeCell ref="CJ16:CK16"/>
    <mergeCell ref="CJ17:CK17"/>
    <mergeCell ref="CJ18:CK18"/>
    <mergeCell ref="CJ19:CK19"/>
    <mergeCell ref="CJ20:CK20"/>
    <mergeCell ref="BR35:BS35"/>
    <mergeCell ref="BR36:BS36"/>
    <mergeCell ref="BR37:BS37"/>
    <mergeCell ref="BR38:BS38"/>
    <mergeCell ref="BR39:BS39"/>
    <mergeCell ref="BR40:BS40"/>
    <mergeCell ref="BR22:BS22"/>
    <mergeCell ref="BR23:BS23"/>
    <mergeCell ref="BR24:BS24"/>
    <mergeCell ref="BR25:BS25"/>
    <mergeCell ref="BR26:BS26"/>
    <mergeCell ref="BR27:BS27"/>
    <mergeCell ref="CA37:CB37"/>
    <mergeCell ref="CA38:CB38"/>
    <mergeCell ref="BI44:BJ44"/>
    <mergeCell ref="BI45:BJ45"/>
    <mergeCell ref="BI46:BJ46"/>
    <mergeCell ref="BR14:BS15"/>
    <mergeCell ref="BR16:BS16"/>
    <mergeCell ref="BR17:BS17"/>
    <mergeCell ref="BR18:BS18"/>
    <mergeCell ref="BR19:BS19"/>
    <mergeCell ref="BR20:BS20"/>
    <mergeCell ref="BR21:BS21"/>
    <mergeCell ref="BI32:BJ32"/>
    <mergeCell ref="BI33:BJ33"/>
    <mergeCell ref="BI34:BJ34"/>
    <mergeCell ref="BI35:BJ35"/>
    <mergeCell ref="BI36:BJ36"/>
    <mergeCell ref="BI37:BJ37"/>
    <mergeCell ref="BI21:BJ21"/>
    <mergeCell ref="BI22:BJ22"/>
    <mergeCell ref="BI23:BJ23"/>
    <mergeCell ref="BI24:BJ24"/>
    <mergeCell ref="BI25:BJ25"/>
    <mergeCell ref="BI26:BJ26"/>
    <mergeCell ref="BI42:BJ42"/>
    <mergeCell ref="BI43:BJ43"/>
    <mergeCell ref="AQ43:AR43"/>
    <mergeCell ref="AQ44:AR44"/>
    <mergeCell ref="AQ45:AR45"/>
    <mergeCell ref="AQ46:AR46"/>
    <mergeCell ref="BI14:BJ15"/>
    <mergeCell ref="BI16:BJ16"/>
    <mergeCell ref="BI17:BJ17"/>
    <mergeCell ref="BI18:BJ18"/>
    <mergeCell ref="BI19:BJ19"/>
    <mergeCell ref="BI20:BJ20"/>
    <mergeCell ref="AQ35:AR35"/>
    <mergeCell ref="AQ36:AR36"/>
    <mergeCell ref="AQ37:AR37"/>
    <mergeCell ref="AQ38:AR38"/>
    <mergeCell ref="AQ39:AR39"/>
    <mergeCell ref="AQ40:AR40"/>
    <mergeCell ref="AQ24:AR24"/>
    <mergeCell ref="AQ25:AR25"/>
    <mergeCell ref="AQ26:AR26"/>
    <mergeCell ref="AQ27:AR27"/>
    <mergeCell ref="AQ28:AR28"/>
    <mergeCell ref="AQ29:AR29"/>
    <mergeCell ref="BI40:BJ40"/>
    <mergeCell ref="BI41:BJ41"/>
    <mergeCell ref="Y45:Z45"/>
    <mergeCell ref="Y46:Z46"/>
    <mergeCell ref="AP14:AP15"/>
    <mergeCell ref="AQ14:AR15"/>
    <mergeCell ref="AQ16:AR16"/>
    <mergeCell ref="AQ17:AR17"/>
    <mergeCell ref="AQ18:AR18"/>
    <mergeCell ref="AQ19:AR19"/>
    <mergeCell ref="Y35:Z35"/>
    <mergeCell ref="Y36:Z36"/>
    <mergeCell ref="Y37:Z37"/>
    <mergeCell ref="Y38:Z38"/>
    <mergeCell ref="Y39:Z39"/>
    <mergeCell ref="Y40:Z40"/>
    <mergeCell ref="Y22:Z22"/>
    <mergeCell ref="Y23:Z23"/>
    <mergeCell ref="Y24:Z24"/>
    <mergeCell ref="Y25:Z25"/>
    <mergeCell ref="Y26:Z26"/>
    <mergeCell ref="Y27:Z27"/>
    <mergeCell ref="Y16:Z16"/>
    <mergeCell ref="Y17:Z17"/>
    <mergeCell ref="Y18:Z18"/>
    <mergeCell ref="Y19:Z19"/>
    <mergeCell ref="G44:H44"/>
    <mergeCell ref="G45:H45"/>
    <mergeCell ref="G46:H46"/>
    <mergeCell ref="G34:H34"/>
    <mergeCell ref="G35:H35"/>
    <mergeCell ref="G36:H36"/>
    <mergeCell ref="G37:H37"/>
    <mergeCell ref="G38:H38"/>
    <mergeCell ref="G39:H39"/>
    <mergeCell ref="G41:H41"/>
    <mergeCell ref="G16:H16"/>
    <mergeCell ref="G17:H17"/>
    <mergeCell ref="G18:H18"/>
    <mergeCell ref="G19:H19"/>
    <mergeCell ref="G20:H20"/>
    <mergeCell ref="G21:H21"/>
    <mergeCell ref="G22:H22"/>
    <mergeCell ref="G42:H42"/>
    <mergeCell ref="G43:H43"/>
    <mergeCell ref="CS27:CT27"/>
    <mergeCell ref="CS28:CT28"/>
    <mergeCell ref="CS29:CT29"/>
    <mergeCell ref="CS30:CT30"/>
    <mergeCell ref="CS24:CT24"/>
    <mergeCell ref="CS25:CT25"/>
    <mergeCell ref="CS26:CT26"/>
    <mergeCell ref="CA35:CB35"/>
    <mergeCell ref="CA36:CB36"/>
    <mergeCell ref="CA33:CB33"/>
    <mergeCell ref="CA34:CB34"/>
    <mergeCell ref="CJ27:CK27"/>
    <mergeCell ref="CA23:CB23"/>
    <mergeCell ref="CA24:CB24"/>
    <mergeCell ref="CA25:CB25"/>
    <mergeCell ref="CA26:CB26"/>
    <mergeCell ref="AZ40:BA40"/>
    <mergeCell ref="AZ41:BA41"/>
    <mergeCell ref="AZ42:BA42"/>
    <mergeCell ref="AZ43:BA43"/>
    <mergeCell ref="AZ38:BA38"/>
    <mergeCell ref="AZ39:BA39"/>
    <mergeCell ref="AZ28:BA28"/>
    <mergeCell ref="AZ29:BA29"/>
    <mergeCell ref="AZ30:BA30"/>
    <mergeCell ref="AZ31:BA31"/>
    <mergeCell ref="AZ27:BA27"/>
    <mergeCell ref="BR41:BS41"/>
    <mergeCell ref="BR42:BS42"/>
    <mergeCell ref="BR31:BS31"/>
    <mergeCell ref="BR32:BS32"/>
    <mergeCell ref="BR33:BS33"/>
    <mergeCell ref="BR34:BS34"/>
    <mergeCell ref="BR28:BS28"/>
    <mergeCell ref="BR29:BS29"/>
    <mergeCell ref="BR30:BS30"/>
    <mergeCell ref="DB41:DC41"/>
    <mergeCell ref="DB42:DC42"/>
    <mergeCell ref="DB31:DC31"/>
    <mergeCell ref="DB32:DC32"/>
    <mergeCell ref="DB33:DC33"/>
    <mergeCell ref="DB34:DC34"/>
    <mergeCell ref="DB28:DC28"/>
    <mergeCell ref="DB29:DC29"/>
    <mergeCell ref="DB30:DC30"/>
    <mergeCell ref="CJ40:CK40"/>
    <mergeCell ref="CJ41:CK41"/>
    <mergeCell ref="CJ42:CK42"/>
    <mergeCell ref="CJ43:CK43"/>
    <mergeCell ref="CJ38:CK38"/>
    <mergeCell ref="CJ39:CK39"/>
    <mergeCell ref="CJ28:CK28"/>
    <mergeCell ref="CJ29:CK29"/>
    <mergeCell ref="CJ30:CK30"/>
    <mergeCell ref="CJ31:CK31"/>
    <mergeCell ref="BI38:BJ38"/>
    <mergeCell ref="BI39:BJ39"/>
    <mergeCell ref="BI28:BJ28"/>
    <mergeCell ref="BI29:BJ29"/>
    <mergeCell ref="BI30:BJ30"/>
    <mergeCell ref="BI31:BJ31"/>
    <mergeCell ref="BI27:BJ27"/>
    <mergeCell ref="AQ41:AR41"/>
    <mergeCell ref="AQ42:AR42"/>
    <mergeCell ref="AQ31:AR31"/>
    <mergeCell ref="AQ32:AR32"/>
    <mergeCell ref="AQ33:AR33"/>
    <mergeCell ref="AQ34:AR34"/>
    <mergeCell ref="AQ30:AR30"/>
    <mergeCell ref="AH45:AI45"/>
    <mergeCell ref="AH34:AI34"/>
    <mergeCell ref="AH35:AI35"/>
    <mergeCell ref="AH36:AI36"/>
    <mergeCell ref="AH37:AI37"/>
    <mergeCell ref="AH32:AI32"/>
    <mergeCell ref="AH33:AI33"/>
    <mergeCell ref="AH22:AI22"/>
    <mergeCell ref="AH23:AI23"/>
    <mergeCell ref="AH24:AI24"/>
    <mergeCell ref="AH25:AI25"/>
    <mergeCell ref="AH43:AI43"/>
    <mergeCell ref="AH28:AI28"/>
    <mergeCell ref="AH29:AI29"/>
    <mergeCell ref="AH30:AI30"/>
    <mergeCell ref="AH31:AI31"/>
    <mergeCell ref="AH44:AI44"/>
    <mergeCell ref="AH40:AI40"/>
    <mergeCell ref="AH41:AI41"/>
    <mergeCell ref="AH42:AI42"/>
    <mergeCell ref="P34:Q34"/>
    <mergeCell ref="P30:Q30"/>
    <mergeCell ref="P20:Q20"/>
    <mergeCell ref="P21:Q21"/>
    <mergeCell ref="P22:Q22"/>
    <mergeCell ref="P23:Q23"/>
    <mergeCell ref="DD14:DD15"/>
    <mergeCell ref="DE14:DE15"/>
    <mergeCell ref="CM14:CM15"/>
    <mergeCell ref="CU14:CU15"/>
    <mergeCell ref="CV14:CV15"/>
    <mergeCell ref="CC14:CC15"/>
    <mergeCell ref="CD14:CD15"/>
    <mergeCell ref="CL14:CL15"/>
    <mergeCell ref="BC14:BC15"/>
    <mergeCell ref="BK14:BK15"/>
    <mergeCell ref="BL14:BL15"/>
    <mergeCell ref="AJ14:AJ15"/>
    <mergeCell ref="AK14:AK15"/>
    <mergeCell ref="AS14:AS15"/>
    <mergeCell ref="S14:S15"/>
    <mergeCell ref="AA14:AA15"/>
    <mergeCell ref="AB14:AB15"/>
    <mergeCell ref="X14:X15"/>
    <mergeCell ref="G23:H23"/>
    <mergeCell ref="G24:H24"/>
    <mergeCell ref="G25:H25"/>
    <mergeCell ref="G26:H26"/>
    <mergeCell ref="G40:H40"/>
    <mergeCell ref="G30:H30"/>
    <mergeCell ref="G31:H31"/>
    <mergeCell ref="G32:H32"/>
    <mergeCell ref="G33:H33"/>
    <mergeCell ref="G27:H27"/>
    <mergeCell ref="G28:H28"/>
    <mergeCell ref="G29:H29"/>
    <mergeCell ref="CP8:CV8"/>
    <mergeCell ref="CY8:DE8"/>
    <mergeCell ref="BX8:CD8"/>
    <mergeCell ref="A15:B15"/>
    <mergeCell ref="DA14:DA15"/>
    <mergeCell ref="BZ14:BZ15"/>
    <mergeCell ref="CI14:CI15"/>
    <mergeCell ref="CR14:CR15"/>
    <mergeCell ref="BT14:BT15"/>
    <mergeCell ref="BU14:BU15"/>
    <mergeCell ref="AY14:AY15"/>
    <mergeCell ref="BH14:BH15"/>
    <mergeCell ref="BQ14:BQ15"/>
    <mergeCell ref="AT14:AT15"/>
    <mergeCell ref="BB14:BB15"/>
    <mergeCell ref="Y14:Z15"/>
    <mergeCell ref="I14:I15"/>
    <mergeCell ref="J14:J15"/>
    <mergeCell ref="R14:R15"/>
    <mergeCell ref="F14:F15"/>
    <mergeCell ref="G14:H15"/>
    <mergeCell ref="AG14:AG15"/>
    <mergeCell ref="AH14:AI15"/>
    <mergeCell ref="D8:J8"/>
    <mergeCell ref="M8:S8"/>
    <mergeCell ref="V8:AB8"/>
    <mergeCell ref="AE8:AK8"/>
    <mergeCell ref="AN8:AT8"/>
    <mergeCell ref="AW8:BC8"/>
    <mergeCell ref="BF8:BL8"/>
    <mergeCell ref="BO8:BU8"/>
    <mergeCell ref="CG8:CM8"/>
    <mergeCell ref="DC7:DD7"/>
    <mergeCell ref="BA7:BB7"/>
    <mergeCell ref="BJ7:BK7"/>
    <mergeCell ref="BS7:BT7"/>
    <mergeCell ref="CB7:CC7"/>
    <mergeCell ref="CK7:CL7"/>
    <mergeCell ref="CT7:CU7"/>
    <mergeCell ref="H7:I7"/>
    <mergeCell ref="Q7:R7"/>
    <mergeCell ref="Z7:AA7"/>
    <mergeCell ref="AI7:AJ7"/>
    <mergeCell ref="AR7:AS7"/>
  </mergeCells>
  <conditionalFormatting sqref="D16:E46">
    <cfRule type="expression" dxfId="107" priority="65" stopIfTrue="1">
      <formula xml:space="preserve"> WEEKDAY(D16)=7</formula>
    </cfRule>
    <cfRule type="expression" dxfId="106" priority="66" stopIfTrue="1">
      <formula>WEEKDAY(D16)=1</formula>
    </cfRule>
  </conditionalFormatting>
  <conditionalFormatting sqref="V16:W46">
    <cfRule type="expression" dxfId="105" priority="49" stopIfTrue="1">
      <formula xml:space="preserve"> WEEKDAY(V16)=7</formula>
    </cfRule>
    <cfRule type="expression" dxfId="104" priority="50" stopIfTrue="1">
      <formula>WEEKDAY(V16)=1</formula>
    </cfRule>
  </conditionalFormatting>
  <conditionalFormatting sqref="AE16:AF45">
    <cfRule type="expression" dxfId="103" priority="46" stopIfTrue="1">
      <formula xml:space="preserve"> WEEKDAY(AE16)=7</formula>
    </cfRule>
    <cfRule type="expression" dxfId="102" priority="47" stopIfTrue="1">
      <formula>WEEKDAY(AE16)=1</formula>
    </cfRule>
  </conditionalFormatting>
  <conditionalFormatting sqref="AN16:AO46">
    <cfRule type="expression" dxfId="101" priority="43" stopIfTrue="1">
      <formula xml:space="preserve"> WEEKDAY(AN16)=7</formula>
    </cfRule>
    <cfRule type="expression" dxfId="100" priority="44" stopIfTrue="1">
      <formula>WEEKDAY(AN16)=1</formula>
    </cfRule>
  </conditionalFormatting>
  <conditionalFormatting sqref="AW16:AX45">
    <cfRule type="expression" dxfId="99" priority="40" stopIfTrue="1">
      <formula xml:space="preserve"> WEEKDAY(AW16)=7</formula>
    </cfRule>
    <cfRule type="expression" dxfId="98" priority="41" stopIfTrue="1">
      <formula>WEEKDAY(AW16)=1</formula>
    </cfRule>
  </conditionalFormatting>
  <conditionalFormatting sqref="BF16:BG46">
    <cfRule type="expression" dxfId="97" priority="37" stopIfTrue="1">
      <formula xml:space="preserve"> WEEKDAY(BF16)=7</formula>
    </cfRule>
    <cfRule type="expression" dxfId="96" priority="38" stopIfTrue="1">
      <formula>WEEKDAY(BF16)=1</formula>
    </cfRule>
  </conditionalFormatting>
  <conditionalFormatting sqref="BO16:BP46">
    <cfRule type="expression" dxfId="95" priority="34" stopIfTrue="1">
      <formula xml:space="preserve"> WEEKDAY(BO16)=7</formula>
    </cfRule>
    <cfRule type="expression" dxfId="94" priority="35" stopIfTrue="1">
      <formula>WEEKDAY(BO16)=1</formula>
    </cfRule>
  </conditionalFormatting>
  <conditionalFormatting sqref="BX16:BY45">
    <cfRule type="expression" dxfId="93" priority="31" stopIfTrue="1">
      <formula xml:space="preserve"> WEEKDAY(BX16)=7</formula>
    </cfRule>
    <cfRule type="expression" dxfId="92" priority="32" stopIfTrue="1">
      <formula>WEEKDAY(BX16)=1</formula>
    </cfRule>
  </conditionalFormatting>
  <conditionalFormatting sqref="CG16:CH46">
    <cfRule type="expression" dxfId="91" priority="28" stopIfTrue="1">
      <formula xml:space="preserve"> WEEKDAY(CG16)=7</formula>
    </cfRule>
    <cfRule type="expression" dxfId="90" priority="29" stopIfTrue="1">
      <formula>WEEKDAY(CG16)=1</formula>
    </cfRule>
  </conditionalFormatting>
  <conditionalFormatting sqref="CP16:CQ45">
    <cfRule type="expression" dxfId="89" priority="25" stopIfTrue="1">
      <formula xml:space="preserve"> WEEKDAY(CP16)=7</formula>
    </cfRule>
    <cfRule type="expression" dxfId="88" priority="26" stopIfTrue="1">
      <formula>WEEKDAY(CP16)=1</formula>
    </cfRule>
  </conditionalFormatting>
  <conditionalFormatting sqref="CY16:CZ46">
    <cfRule type="expression" dxfId="87" priority="22" stopIfTrue="1">
      <formula xml:space="preserve"> WEEKDAY(CY16)=7</formula>
    </cfRule>
    <cfRule type="expression" dxfId="86" priority="23" stopIfTrue="1">
      <formula>WEEKDAY(CY16)=1</formula>
    </cfRule>
  </conditionalFormatting>
  <conditionalFormatting sqref="M16:N44">
    <cfRule type="expression" dxfId="85" priority="13" stopIfTrue="1">
      <formula xml:space="preserve"> WEEKDAY(M16)=7</formula>
    </cfRule>
    <cfRule type="expression" dxfId="84" priority="14" stopIfTrue="1">
      <formula>WEEKDAY(M16)=1</formula>
    </cfRule>
  </conditionalFormatting>
  <conditionalFormatting sqref="N44">
    <cfRule type="expression" dxfId="83" priority="11" stopIfTrue="1">
      <formula>OR(M44="",N44="")</formula>
    </cfRule>
    <cfRule type="expression" dxfId="82" priority="12" stopIfTrue="1">
      <formula>OR(M44&lt;&gt;"",N44&lt;&gt;"")</formula>
    </cfRule>
  </conditionalFormatting>
  <conditionalFormatting sqref="M44">
    <cfRule type="expression" dxfId="81" priority="9" stopIfTrue="1">
      <formula>OR(M44="",N44="")</formula>
    </cfRule>
    <cfRule type="expression" dxfId="80" priority="10" stopIfTrue="1">
      <formula>OR(M44&lt;&gt;"",N44&lt;&gt;"")</formula>
    </cfRule>
  </conditionalFormatting>
  <conditionalFormatting sqref="O44">
    <cfRule type="expression" dxfId="79" priority="7">
      <formula>OR(M44="",N44="")</formula>
    </cfRule>
    <cfRule type="expression" dxfId="78" priority="8">
      <formula>OR(M44&lt;&gt;"",N44&lt;&gt;"")</formula>
    </cfRule>
  </conditionalFormatting>
  <conditionalFormatting sqref="P44:Q44">
    <cfRule type="expression" dxfId="77" priority="5">
      <formula>OR(M44="",N44="")</formula>
    </cfRule>
    <cfRule type="expression" dxfId="76" priority="6">
      <formula>OR(M44&lt;&gt;"",N44&lt;&gt;"")</formula>
    </cfRule>
  </conditionalFormatting>
  <conditionalFormatting sqref="R44">
    <cfRule type="expression" dxfId="75" priority="3">
      <formula>OR(M44="",N44="")</formula>
    </cfRule>
    <cfRule type="expression" dxfId="74" priority="4">
      <formula>OR(M44&lt;&gt;"",N44&lt;&gt;"")</formula>
    </cfRule>
  </conditionalFormatting>
  <conditionalFormatting sqref="S44">
    <cfRule type="expression" dxfId="73" priority="1">
      <formula>OR(M44="",N44="")</formula>
    </cfRule>
    <cfRule type="expression" dxfId="72" priority="2">
      <formula>OR(M44&lt;&gt;"",N44&lt;&gt;"")</formula>
    </cfRule>
  </conditionalFormatting>
  <printOptions horizontalCentered="1" verticalCentered="1"/>
  <pageMargins left="0" right="0" top="0.19685039370078741" bottom="0" header="0" footer="0"/>
  <pageSetup paperSize="9" scale="96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7" stopIfTrue="1" id="{51C4B720-3429-4991-AF7C-41031A729EFE}">
            <xm:f>OR(D16=Configuration!$D$12,D16=Configuration!$D$13,D16=Configuration!$D$14,D16=Configuration!$D$15,D16=Configuration!C16,D16=Configuration!$D$17,D16=Configuration!$D$18,D16=Configuration!$D$19,D16="samedi",D16="dimanche")</xm:f>
            <x14:dxf>
              <fill>
                <patternFill>
                  <bgColor theme="0" tint="-0.24994659260841701"/>
                </patternFill>
              </fill>
            </x14:dxf>
          </x14:cfRule>
          <xm:sqref>D16:E46 AE16:AF45 AN16:AO46 AW16:AX45 BF16:BG46 BO16:BP46 BX16:BY45 CG16:CH46 CP16:CQ45 CY16:CZ46</xm:sqref>
        </x14:conditionalFormatting>
        <x14:conditionalFormatting xmlns:xm="http://schemas.microsoft.com/office/excel/2006/main">
          <x14:cfRule type="expression" priority="123" stopIfTrue="1" id="{51C4B720-3429-4991-AF7C-41031A729EFE}">
            <xm:f>OR(V16=Configuration!$D$12,V16=Configuration!$D$13,V16=Configuration!$D$14,V16=Configuration!$D$15,V16=Configuration!#REF!,V16=Configuration!$D$17,V16=Configuration!$D$18,V16=Configuration!$D$19,V16="samedi",V16="dimanche")</xm:f>
            <x14:dxf>
              <fill>
                <patternFill>
                  <bgColor theme="0" tint="-0.24994659260841701"/>
                </patternFill>
              </fill>
            </x14:dxf>
          </x14:cfRule>
          <xm:sqref>V16:W46</xm:sqref>
        </x14:conditionalFormatting>
        <x14:conditionalFormatting xmlns:xm="http://schemas.microsoft.com/office/excel/2006/main">
          <x14:cfRule type="expression" priority="15" stopIfTrue="1" id="{A1F8918B-6151-40CB-80A2-9569B359E71F}">
            <xm:f>OR(M39=Configuration!$D$12,M39=Configuration!$D$13,M39=Configuration!$D$14,M39=Configuration!$D$15,M39=Configuration!R38,M39=Configuration!$D$17,M39=Configuration!$D$18,M39=Configuration!$D$19,M39="samedi",M39="dimanche")</xm:f>
            <x14:dxf>
              <fill>
                <patternFill>
                  <bgColor theme="0" tint="-0.24994659260841701"/>
                </patternFill>
              </fill>
            </x14:dxf>
          </x14:cfRule>
          <xm:sqref>M39:N44</xm:sqref>
        </x14:conditionalFormatting>
        <x14:conditionalFormatting xmlns:xm="http://schemas.microsoft.com/office/excel/2006/main">
          <x14:cfRule type="expression" priority="16" stopIfTrue="1" id="{5A09F552-50CB-4F62-8BE6-D1766E274951}">
            <xm:f>OR(M25=Configuration!$D$12,M25=Configuration!$D$13,M25=Configuration!$D$14,M25=Configuration!$D$15,M25=Configuration!R29,M25=Configuration!$D$17,M25=Configuration!$D$18,M25=Configuration!$D$19,M25="samedi",M25="dimanche")</xm:f>
            <x14:dxf>
              <fill>
                <patternFill>
                  <bgColor theme="0" tint="-0.24994659260841701"/>
                </patternFill>
              </fill>
            </x14:dxf>
          </x14:cfRule>
          <xm:sqref>M25:N38</xm:sqref>
        </x14:conditionalFormatting>
        <x14:conditionalFormatting xmlns:xm="http://schemas.microsoft.com/office/excel/2006/main">
          <x14:cfRule type="expression" priority="17" stopIfTrue="1" id="{E7BD67C6-1D31-4672-BD7B-21F280546E13}">
            <xm:f>OR(M16=Configuration!$D$12,M16=Configuration!$D$13,M16=Configuration!$D$14,M16=Configuration!$D$15,M16=Configuration!K22,M16=Configuration!$D$17,M16=Configuration!$D$18,M16=Configuration!$D$19,M16="samedi",M16="dimanche")</xm:f>
            <x14:dxf>
              <fill>
                <patternFill>
                  <bgColor theme="0" tint="-0.24994659260841701"/>
                </patternFill>
              </fill>
            </x14:dxf>
          </x14:cfRule>
          <xm:sqref>M16:N24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IV46"/>
  <sheetViews>
    <sheetView topLeftCell="A11" zoomScale="70" zoomScaleNormal="70" workbookViewId="0">
      <selection activeCell="G31" sqref="G31:H31"/>
    </sheetView>
  </sheetViews>
  <sheetFormatPr baseColWidth="10" defaultRowHeight="12.75" x14ac:dyDescent="0.2"/>
  <cols>
    <col min="1" max="1" width="18.5703125" customWidth="1"/>
    <col min="2" max="2" width="22.42578125" bestFit="1" customWidth="1"/>
    <col min="4" max="4" width="16" style="8" customWidth="1"/>
    <col min="5" max="5" width="13.85546875" bestFit="1" customWidth="1"/>
    <col min="6" max="6" width="16" customWidth="1"/>
    <col min="7" max="7" width="11.140625" bestFit="1" customWidth="1"/>
    <col min="8" max="10" width="18.140625" customWidth="1"/>
    <col min="13" max="13" width="16" style="8" customWidth="1"/>
    <col min="14" max="14" width="5.7109375" customWidth="1"/>
    <col min="15" max="15" width="16" customWidth="1"/>
    <col min="17" max="19" width="18.140625" customWidth="1"/>
    <col min="22" max="22" width="16" style="8" customWidth="1"/>
    <col min="23" max="23" width="5.7109375" customWidth="1"/>
    <col min="24" max="24" width="16" customWidth="1"/>
    <col min="26" max="28" width="18.140625" customWidth="1"/>
    <col min="31" max="31" width="16" style="8" customWidth="1"/>
    <col min="32" max="32" width="5.7109375" customWidth="1"/>
    <col min="33" max="33" width="16" customWidth="1"/>
    <col min="35" max="37" width="18.140625" customWidth="1"/>
    <col min="40" max="40" width="16" style="8" customWidth="1"/>
    <col min="41" max="41" width="5.7109375" customWidth="1"/>
    <col min="42" max="42" width="16" customWidth="1"/>
    <col min="44" max="46" width="18.140625" customWidth="1"/>
    <col min="49" max="49" width="16" style="8" customWidth="1"/>
    <col min="50" max="50" width="5.7109375" customWidth="1"/>
    <col min="51" max="51" width="16" customWidth="1"/>
    <col min="53" max="55" width="18.140625" customWidth="1"/>
    <col min="58" max="58" width="16" style="8" customWidth="1"/>
    <col min="59" max="59" width="5.7109375" customWidth="1"/>
    <col min="60" max="60" width="16" customWidth="1"/>
    <col min="62" max="64" width="18.140625" customWidth="1"/>
    <col min="67" max="67" width="16" style="8" customWidth="1"/>
    <col min="68" max="68" width="5.7109375" customWidth="1"/>
    <col min="69" max="69" width="16" customWidth="1"/>
    <col min="71" max="73" width="18.140625" customWidth="1"/>
    <col min="76" max="76" width="16" style="8" customWidth="1"/>
    <col min="77" max="77" width="5.7109375" customWidth="1"/>
    <col min="78" max="78" width="16" customWidth="1"/>
    <col min="80" max="82" width="18.140625" customWidth="1"/>
    <col min="85" max="85" width="16" style="8" customWidth="1"/>
    <col min="86" max="86" width="5.7109375" customWidth="1"/>
    <col min="87" max="87" width="16" customWidth="1"/>
    <col min="89" max="91" width="18.140625" customWidth="1"/>
    <col min="94" max="94" width="16" style="8" customWidth="1"/>
    <col min="95" max="95" width="5.7109375" customWidth="1"/>
    <col min="96" max="96" width="16" customWidth="1"/>
    <col min="98" max="100" width="18.140625" customWidth="1"/>
    <col min="103" max="103" width="16" style="8" customWidth="1"/>
    <col min="104" max="104" width="5.7109375" customWidth="1"/>
    <col min="105" max="105" width="16" customWidth="1"/>
    <col min="107" max="109" width="18.140625" customWidth="1"/>
  </cols>
  <sheetData>
    <row r="1" spans="1:256" ht="12.75" customHeight="1" x14ac:dyDescent="0.2">
      <c r="A1" s="82"/>
      <c r="B1" s="82"/>
      <c r="C1" s="82"/>
      <c r="D1" s="82"/>
    </row>
    <row r="2" spans="1:256" ht="12.75" customHeight="1" x14ac:dyDescent="0.2">
      <c r="A2" s="82"/>
      <c r="B2" s="82"/>
      <c r="C2" s="82"/>
      <c r="D2" s="82"/>
    </row>
    <row r="3" spans="1:256" ht="25.5" customHeight="1" x14ac:dyDescent="0.2">
      <c r="A3" s="82"/>
      <c r="B3" s="82"/>
      <c r="C3" s="82"/>
      <c r="D3" s="82"/>
    </row>
    <row r="4" spans="1:256" ht="25.5" customHeight="1" x14ac:dyDescent="0.2">
      <c r="A4" s="82"/>
      <c r="B4" s="82"/>
      <c r="C4" s="82"/>
      <c r="D4" s="82"/>
    </row>
    <row r="5" spans="1:256" ht="25.5" customHeight="1" x14ac:dyDescent="0.2">
      <c r="A5" s="82"/>
      <c r="B5" s="82"/>
      <c r="C5" s="82"/>
      <c r="D5" s="82"/>
    </row>
    <row r="6" spans="1:256" s="9" customFormat="1" ht="17.100000000000001" customHeight="1" x14ac:dyDescent="0.25">
      <c r="C6" s="10"/>
      <c r="D6" s="11"/>
      <c r="E6" s="12"/>
      <c r="F6" s="12"/>
      <c r="G6" s="12"/>
      <c r="H6" s="13"/>
      <c r="I6" s="14">
        <f>EDATE(DATE(annee_ref,1,1),0)</f>
        <v>42005</v>
      </c>
      <c r="J6" s="15">
        <f>EDATE(DATE(annee_ref,1,1),0)</f>
        <v>42005</v>
      </c>
      <c r="K6" s="16"/>
      <c r="L6" s="10"/>
      <c r="M6" s="11"/>
      <c r="N6" s="12"/>
      <c r="O6" s="12"/>
      <c r="P6" s="12"/>
      <c r="Q6" s="12"/>
      <c r="R6" s="14">
        <f>EDATE(DATE(annee_ref,2,1),0)</f>
        <v>42036</v>
      </c>
      <c r="S6" s="15">
        <f>EDATE(DATE(annee_ref,1,1),0)</f>
        <v>42005</v>
      </c>
      <c r="T6" s="17"/>
      <c r="U6" s="10"/>
      <c r="V6" s="11"/>
      <c r="W6" s="12"/>
      <c r="X6" s="12"/>
      <c r="Y6" s="12"/>
      <c r="Z6" s="13"/>
      <c r="AA6" s="14">
        <f>EDATE(DATE(annee_ref,3,1),0)</f>
        <v>42064</v>
      </c>
      <c r="AB6" s="15">
        <f>EDATE(DATE(annee_ref,1,1),0)</f>
        <v>42005</v>
      </c>
      <c r="AC6" s="16"/>
      <c r="AD6" s="10"/>
      <c r="AE6" s="11"/>
      <c r="AF6" s="12"/>
      <c r="AG6" s="12"/>
      <c r="AH6" s="12"/>
      <c r="AI6" s="13"/>
      <c r="AJ6" s="14">
        <f>EDATE(DATE(annee_ref,4,1),0)</f>
        <v>42095</v>
      </c>
      <c r="AK6" s="15">
        <f>EDATE(DATE(annee_ref,1,1),0)</f>
        <v>42005</v>
      </c>
      <c r="AL6" s="16"/>
      <c r="AM6" s="10"/>
      <c r="AN6" s="11"/>
      <c r="AO6" s="12"/>
      <c r="AP6" s="12"/>
      <c r="AQ6" s="12"/>
      <c r="AR6" s="13"/>
      <c r="AS6" s="14">
        <f>EDATE(DATE(annee_ref,5,1),0)</f>
        <v>42125</v>
      </c>
      <c r="AT6" s="15">
        <f>EDATE(DATE(annee_ref,1,1),0)</f>
        <v>42005</v>
      </c>
      <c r="AU6" s="16"/>
      <c r="AV6" s="10"/>
      <c r="AW6" s="11"/>
      <c r="AX6" s="12"/>
      <c r="AY6" s="12"/>
      <c r="AZ6" s="12"/>
      <c r="BA6" s="13"/>
      <c r="BB6" s="14">
        <f>EDATE(DATE(annee_ref,6,1),0)</f>
        <v>42156</v>
      </c>
      <c r="BC6" s="15">
        <f>EDATE(DATE(annee_ref,1,1),0)</f>
        <v>42005</v>
      </c>
      <c r="BD6" s="16"/>
      <c r="BE6" s="10"/>
      <c r="BF6" s="11"/>
      <c r="BG6" s="12"/>
      <c r="BH6" s="12"/>
      <c r="BI6" s="12"/>
      <c r="BJ6" s="13"/>
      <c r="BK6" s="14">
        <f>EDATE(DATE(annee_ref,7,1),0)</f>
        <v>42186</v>
      </c>
      <c r="BL6" s="15">
        <f>EDATE(DATE(annee_ref,1,1),0)</f>
        <v>42005</v>
      </c>
      <c r="BM6" s="18"/>
      <c r="BN6" s="10"/>
      <c r="BO6" s="11"/>
      <c r="BP6" s="12"/>
      <c r="BQ6" s="12"/>
      <c r="BR6" s="12"/>
      <c r="BS6" s="13"/>
      <c r="BT6" s="14">
        <f>EDATE(DATE(annee_ref,8,1),0)</f>
        <v>42217</v>
      </c>
      <c r="BU6" s="15">
        <f>EDATE(DATE(annee_ref,1,1),0)</f>
        <v>42005</v>
      </c>
      <c r="BV6" s="18"/>
      <c r="BW6" s="10"/>
      <c r="BX6" s="11"/>
      <c r="BY6" s="12"/>
      <c r="BZ6" s="12"/>
      <c r="CA6" s="12"/>
      <c r="CB6" s="13"/>
      <c r="CC6" s="14">
        <f>EDATE(DATE(annee_ref,9,1),0)</f>
        <v>42248</v>
      </c>
      <c r="CD6" s="15">
        <f>EDATE(DATE(annee_ref,1,1),0)</f>
        <v>42005</v>
      </c>
      <c r="CE6" s="18"/>
      <c r="CF6" s="10"/>
      <c r="CG6" s="11"/>
      <c r="CH6" s="12"/>
      <c r="CI6" s="12"/>
      <c r="CJ6" s="12"/>
      <c r="CK6" s="13"/>
      <c r="CL6" s="14">
        <f>EDATE(DATE(annee_ref,10,1),0)</f>
        <v>42278</v>
      </c>
      <c r="CM6" s="15">
        <f>EDATE(DATE(annee_ref,1,1),0)</f>
        <v>42005</v>
      </c>
      <c r="CN6" s="18"/>
      <c r="CO6" s="10"/>
      <c r="CP6" s="11"/>
      <c r="CQ6" s="12"/>
      <c r="CR6" s="12"/>
      <c r="CS6" s="12"/>
      <c r="CT6" s="13"/>
      <c r="CU6" s="14">
        <f>EDATE(DATE(annee_ref,11,1),0)</f>
        <v>42309</v>
      </c>
      <c r="CV6" s="15">
        <f>EDATE(DATE(annee_ref,1,1),0)</f>
        <v>42005</v>
      </c>
      <c r="CW6" s="19"/>
      <c r="CX6" s="10"/>
      <c r="CY6" s="11"/>
      <c r="CZ6" s="12"/>
      <c r="DA6" s="12"/>
      <c r="DB6" s="12"/>
      <c r="DC6" s="13"/>
      <c r="DD6" s="14">
        <f>EDATE(DATE(annee_ref,12,1),0)</f>
        <v>42339</v>
      </c>
      <c r="DE6" s="15">
        <f>EDATE(DATE(annee_ref,1,1),0)</f>
        <v>42005</v>
      </c>
      <c r="DF6" s="19"/>
    </row>
    <row r="7" spans="1:256" s="20" customFormat="1" ht="19.5" customHeight="1" thickBot="1" x14ac:dyDescent="0.25">
      <c r="C7" s="10"/>
      <c r="D7" s="11"/>
      <c r="E7" s="21"/>
      <c r="F7" s="21"/>
      <c r="G7" s="21"/>
      <c r="H7" s="112"/>
      <c r="I7" s="112"/>
      <c r="J7" s="9"/>
      <c r="K7" s="19"/>
      <c r="L7" s="10"/>
      <c r="M7" s="11"/>
      <c r="N7" s="21"/>
      <c r="O7" s="21"/>
      <c r="P7" s="21"/>
      <c r="Q7" s="112"/>
      <c r="R7" s="112"/>
      <c r="S7" s="9"/>
      <c r="T7" s="19"/>
      <c r="U7" s="10"/>
      <c r="V7" s="11"/>
      <c r="W7" s="21"/>
      <c r="X7" s="21"/>
      <c r="Y7" s="21"/>
      <c r="Z7" s="112"/>
      <c r="AA7" s="112"/>
      <c r="AB7" s="9"/>
      <c r="AC7" s="19"/>
      <c r="AD7" s="10"/>
      <c r="AE7" s="11"/>
      <c r="AF7" s="21"/>
      <c r="AG7" s="21"/>
      <c r="AH7" s="21"/>
      <c r="AI7" s="112"/>
      <c r="AJ7" s="112"/>
      <c r="AK7" s="9"/>
      <c r="AL7" s="19"/>
      <c r="AM7" s="10"/>
      <c r="AN7" s="11"/>
      <c r="AO7" s="21"/>
      <c r="AP7" s="21"/>
      <c r="AQ7" s="21"/>
      <c r="AR7" s="112"/>
      <c r="AS7" s="112"/>
      <c r="AT7" s="9"/>
      <c r="AU7" s="19"/>
      <c r="AV7" s="10"/>
      <c r="AW7" s="11"/>
      <c r="AX7" s="21"/>
      <c r="AY7" s="21"/>
      <c r="AZ7" s="21"/>
      <c r="BA7" s="112"/>
      <c r="BB7" s="112"/>
      <c r="BC7" s="9"/>
      <c r="BD7" s="19"/>
      <c r="BE7" s="10"/>
      <c r="BF7" s="11"/>
      <c r="BG7" s="21"/>
      <c r="BH7" s="21"/>
      <c r="BI7" s="21"/>
      <c r="BJ7" s="112"/>
      <c r="BK7" s="112"/>
      <c r="BL7" s="9"/>
      <c r="BM7" s="19"/>
      <c r="BN7" s="10"/>
      <c r="BO7" s="11"/>
      <c r="BP7" s="21"/>
      <c r="BQ7" s="21"/>
      <c r="BR7" s="21"/>
      <c r="BS7" s="112"/>
      <c r="BT7" s="112"/>
      <c r="BU7" s="9"/>
      <c r="BV7" s="19"/>
      <c r="BW7" s="10"/>
      <c r="BX7" s="11"/>
      <c r="BY7" s="21"/>
      <c r="BZ7" s="21"/>
      <c r="CA7" s="21"/>
      <c r="CB7" s="112"/>
      <c r="CC7" s="112"/>
      <c r="CD7" s="9"/>
      <c r="CE7" s="19"/>
      <c r="CF7" s="10"/>
      <c r="CG7" s="11"/>
      <c r="CH7" s="21"/>
      <c r="CI7" s="21"/>
      <c r="CJ7" s="21"/>
      <c r="CK7" s="112"/>
      <c r="CL7" s="112"/>
      <c r="CM7" s="9"/>
      <c r="CN7" s="19"/>
      <c r="CO7" s="10"/>
      <c r="CP7" s="11"/>
      <c r="CQ7" s="21"/>
      <c r="CR7" s="21"/>
      <c r="CS7" s="21"/>
      <c r="CT7" s="112"/>
      <c r="CU7" s="112"/>
      <c r="CV7" s="9"/>
      <c r="CW7" s="19"/>
      <c r="CX7" s="9"/>
      <c r="CY7" s="11"/>
      <c r="CZ7" s="21"/>
      <c r="DA7" s="21"/>
      <c r="DB7" s="21"/>
      <c r="DC7" s="112"/>
      <c r="DD7" s="112"/>
      <c r="DE7" s="9"/>
      <c r="DF7" s="19"/>
    </row>
    <row r="8" spans="1:256" s="20" customFormat="1" ht="19.5" customHeight="1" thickBot="1" x14ac:dyDescent="0.25">
      <c r="C8" s="10"/>
      <c r="D8" s="113" t="s">
        <v>17</v>
      </c>
      <c r="E8" s="114"/>
      <c r="F8" s="114"/>
      <c r="G8" s="114"/>
      <c r="H8" s="114"/>
      <c r="I8" s="114"/>
      <c r="J8" s="115"/>
      <c r="K8" s="19"/>
      <c r="L8" s="10"/>
      <c r="M8" s="113" t="s">
        <v>17</v>
      </c>
      <c r="N8" s="114"/>
      <c r="O8" s="114"/>
      <c r="P8" s="114"/>
      <c r="Q8" s="114"/>
      <c r="R8" s="114"/>
      <c r="S8" s="115"/>
      <c r="T8" s="19"/>
      <c r="U8" s="10"/>
      <c r="V8" s="113" t="s">
        <v>17</v>
      </c>
      <c r="W8" s="114"/>
      <c r="X8" s="114"/>
      <c r="Y8" s="114"/>
      <c r="Z8" s="114"/>
      <c r="AA8" s="114"/>
      <c r="AB8" s="115"/>
      <c r="AC8" s="19"/>
      <c r="AD8" s="10"/>
      <c r="AE8" s="113" t="s">
        <v>17</v>
      </c>
      <c r="AF8" s="114"/>
      <c r="AG8" s="114"/>
      <c r="AH8" s="114"/>
      <c r="AI8" s="114"/>
      <c r="AJ8" s="114"/>
      <c r="AK8" s="115"/>
      <c r="AL8" s="19"/>
      <c r="AM8" s="10"/>
      <c r="AN8" s="113" t="s">
        <v>17</v>
      </c>
      <c r="AO8" s="114"/>
      <c r="AP8" s="114"/>
      <c r="AQ8" s="114"/>
      <c r="AR8" s="114"/>
      <c r="AS8" s="114"/>
      <c r="AT8" s="115"/>
      <c r="AU8" s="19"/>
      <c r="AV8" s="10"/>
      <c r="AW8" s="113" t="s">
        <v>17</v>
      </c>
      <c r="AX8" s="114"/>
      <c r="AY8" s="114"/>
      <c r="AZ8" s="114"/>
      <c r="BA8" s="114"/>
      <c r="BB8" s="114"/>
      <c r="BC8" s="115"/>
      <c r="BD8" s="19"/>
      <c r="BE8" s="10"/>
      <c r="BF8" s="113" t="s">
        <v>17</v>
      </c>
      <c r="BG8" s="114"/>
      <c r="BH8" s="114"/>
      <c r="BI8" s="114"/>
      <c r="BJ8" s="114"/>
      <c r="BK8" s="114"/>
      <c r="BL8" s="115"/>
      <c r="BM8" s="19"/>
      <c r="BN8" s="10"/>
      <c r="BO8" s="113" t="s">
        <v>17</v>
      </c>
      <c r="BP8" s="114"/>
      <c r="BQ8" s="114"/>
      <c r="BR8" s="114"/>
      <c r="BS8" s="114"/>
      <c r="BT8" s="114"/>
      <c r="BU8" s="115"/>
      <c r="BV8" s="19"/>
      <c r="BW8" s="10"/>
      <c r="BX8" s="113" t="s">
        <v>17</v>
      </c>
      <c r="BY8" s="114"/>
      <c r="BZ8" s="114"/>
      <c r="CA8" s="114"/>
      <c r="CB8" s="114"/>
      <c r="CC8" s="114"/>
      <c r="CD8" s="115"/>
      <c r="CE8" s="19"/>
      <c r="CF8" s="10"/>
      <c r="CG8" s="113" t="s">
        <v>17</v>
      </c>
      <c r="CH8" s="114"/>
      <c r="CI8" s="114"/>
      <c r="CJ8" s="114"/>
      <c r="CK8" s="114"/>
      <c r="CL8" s="114"/>
      <c r="CM8" s="115"/>
      <c r="CN8" s="19"/>
      <c r="CO8" s="10"/>
      <c r="CP8" s="113" t="s">
        <v>17</v>
      </c>
      <c r="CQ8" s="114"/>
      <c r="CR8" s="114"/>
      <c r="CS8" s="114"/>
      <c r="CT8" s="114"/>
      <c r="CU8" s="114"/>
      <c r="CV8" s="115"/>
      <c r="CW8" s="19"/>
      <c r="CX8" s="9"/>
      <c r="CY8" s="113" t="s">
        <v>17</v>
      </c>
      <c r="CZ8" s="114"/>
      <c r="DA8" s="114"/>
      <c r="DB8" s="114"/>
      <c r="DC8" s="114"/>
      <c r="DD8" s="114"/>
      <c r="DE8" s="115"/>
      <c r="DF8" s="19"/>
    </row>
    <row r="9" spans="1:256" s="20" customFormat="1" ht="15.95" customHeight="1" thickBot="1" x14ac:dyDescent="0.25">
      <c r="C9" s="10"/>
      <c r="D9" s="11"/>
      <c r="E9" s="21"/>
      <c r="F9" s="21"/>
      <c r="G9" s="21"/>
      <c r="H9" s="93"/>
      <c r="I9" s="93"/>
      <c r="J9" s="94"/>
      <c r="K9" s="19"/>
      <c r="L9" s="10"/>
      <c r="M9" s="11"/>
      <c r="N9" s="21"/>
      <c r="O9" s="21"/>
      <c r="P9" s="21"/>
      <c r="Q9" s="21"/>
      <c r="R9" s="21"/>
      <c r="S9" s="9"/>
      <c r="T9" s="19"/>
      <c r="U9" s="10"/>
      <c r="V9" s="11"/>
      <c r="W9" s="21"/>
      <c r="X9" s="21"/>
      <c r="Y9" s="21"/>
      <c r="Z9" s="21"/>
      <c r="AA9" s="21"/>
      <c r="AB9" s="9"/>
      <c r="AC9" s="19"/>
      <c r="AD9" s="10"/>
      <c r="AE9" s="11"/>
      <c r="AF9" s="21"/>
      <c r="AG9" s="21"/>
      <c r="AH9" s="21"/>
      <c r="AI9" s="21"/>
      <c r="AJ9" s="21"/>
      <c r="AK9" s="9"/>
      <c r="AL9" s="19"/>
      <c r="AM9" s="10"/>
      <c r="AN9" s="11"/>
      <c r="AO9" s="21"/>
      <c r="AP9" s="21"/>
      <c r="AQ9" s="21"/>
      <c r="AR9" s="21"/>
      <c r="AS9" s="21"/>
      <c r="AT9" s="9"/>
      <c r="AU9" s="19"/>
      <c r="AV9" s="10"/>
      <c r="AW9" s="11"/>
      <c r="AX9" s="21"/>
      <c r="AY9" s="21"/>
      <c r="AZ9" s="21"/>
      <c r="BA9" s="21"/>
      <c r="BB9" s="21"/>
      <c r="BC9" s="9"/>
      <c r="BD9" s="19"/>
      <c r="BE9" s="10"/>
      <c r="BF9" s="11"/>
      <c r="BG9" s="21"/>
      <c r="BH9" s="21"/>
      <c r="BI9" s="21"/>
      <c r="BJ9" s="21"/>
      <c r="BK9" s="21"/>
      <c r="BL9" s="9"/>
      <c r="BM9" s="19"/>
      <c r="BN9" s="10"/>
      <c r="BO9" s="11"/>
      <c r="BP9" s="21"/>
      <c r="BQ9" s="21"/>
      <c r="BR9" s="21"/>
      <c r="BS9" s="21"/>
      <c r="BT9" s="21"/>
      <c r="BU9" s="9"/>
      <c r="BV9" s="19"/>
      <c r="BW9" s="10"/>
      <c r="BX9" s="11"/>
      <c r="BY9" s="21"/>
      <c r="BZ9" s="21"/>
      <c r="CA9" s="21"/>
      <c r="CB9" s="21"/>
      <c r="CC9" s="21"/>
      <c r="CD9" s="9"/>
      <c r="CE9" s="19"/>
      <c r="CF9" s="10"/>
      <c r="CG9" s="11"/>
      <c r="CH9" s="21"/>
      <c r="CI9" s="21"/>
      <c r="CJ9" s="21"/>
      <c r="CK9" s="21"/>
      <c r="CL9" s="21"/>
      <c r="CM9" s="9"/>
      <c r="CN9" s="19"/>
      <c r="CO9" s="10"/>
      <c r="CP9" s="11"/>
      <c r="CQ9" s="21"/>
      <c r="CR9" s="21"/>
      <c r="CS9" s="21"/>
      <c r="CT9" s="21"/>
      <c r="CU9" s="21"/>
      <c r="CV9" s="9"/>
      <c r="CW9" s="19"/>
      <c r="CX9" s="9"/>
      <c r="CY9" s="11"/>
      <c r="CZ9" s="21"/>
      <c r="DA9" s="21"/>
      <c r="DB9" s="21"/>
      <c r="DC9" s="21"/>
      <c r="DD9" s="21"/>
      <c r="DE9" s="9"/>
      <c r="DF9" s="19"/>
    </row>
    <row r="10" spans="1:256" s="20" customFormat="1" ht="21" customHeight="1" thickBot="1" x14ac:dyDescent="0.3">
      <c r="C10" s="10"/>
      <c r="D10" s="22" t="s">
        <v>18</v>
      </c>
      <c r="E10" s="23"/>
      <c r="F10" s="99"/>
      <c r="G10" s="34"/>
      <c r="H10" s="105"/>
      <c r="I10" s="24"/>
      <c r="J10" s="25"/>
      <c r="K10" s="19"/>
      <c r="L10" s="10"/>
      <c r="M10" s="22" t="s">
        <v>18</v>
      </c>
      <c r="N10" s="23"/>
      <c r="O10" s="99"/>
      <c r="P10" s="34"/>
      <c r="Q10" s="24"/>
      <c r="R10" s="24"/>
      <c r="S10" s="25"/>
      <c r="T10" s="19"/>
      <c r="U10" s="10"/>
      <c r="V10" s="22" t="s">
        <v>18</v>
      </c>
      <c r="W10" s="23"/>
      <c r="X10" s="99"/>
      <c r="Y10" s="34"/>
      <c r="Z10" s="24"/>
      <c r="AA10" s="24"/>
      <c r="AB10" s="25"/>
      <c r="AC10" s="19"/>
      <c r="AD10" s="10"/>
      <c r="AE10" s="22" t="s">
        <v>18</v>
      </c>
      <c r="AF10" s="23"/>
      <c r="AG10" s="99"/>
      <c r="AH10" s="34"/>
      <c r="AI10" s="24"/>
      <c r="AJ10" s="24"/>
      <c r="AK10" s="25"/>
      <c r="AL10" s="19"/>
      <c r="AM10" s="10"/>
      <c r="AN10" s="22" t="s">
        <v>18</v>
      </c>
      <c r="AO10" s="23"/>
      <c r="AP10" s="99"/>
      <c r="AQ10" s="34"/>
      <c r="AR10" s="24"/>
      <c r="AS10" s="24"/>
      <c r="AT10" s="25"/>
      <c r="AU10" s="19"/>
      <c r="AV10" s="10"/>
      <c r="AW10" s="22" t="s">
        <v>18</v>
      </c>
      <c r="AX10" s="23"/>
      <c r="AY10" s="99"/>
      <c r="AZ10" s="34"/>
      <c r="BA10" s="24"/>
      <c r="BB10" s="24"/>
      <c r="BC10" s="25"/>
      <c r="BD10" s="19"/>
      <c r="BE10" s="10"/>
      <c r="BF10" s="22" t="s">
        <v>18</v>
      </c>
      <c r="BG10" s="23"/>
      <c r="BH10" s="99"/>
      <c r="BI10" s="34"/>
      <c r="BJ10" s="24"/>
      <c r="BK10" s="24"/>
      <c r="BL10" s="25"/>
      <c r="BM10" s="19"/>
      <c r="BN10" s="10"/>
      <c r="BO10" s="22" t="s">
        <v>18</v>
      </c>
      <c r="BP10" s="23"/>
      <c r="BQ10" s="99"/>
      <c r="BR10" s="34"/>
      <c r="BS10" s="24"/>
      <c r="BT10" s="24"/>
      <c r="BU10" s="25"/>
      <c r="BV10" s="19"/>
      <c r="BW10" s="10"/>
      <c r="BX10" s="22" t="s">
        <v>18</v>
      </c>
      <c r="BY10" s="23"/>
      <c r="BZ10" s="99"/>
      <c r="CA10" s="34"/>
      <c r="CB10" s="24"/>
      <c r="CC10" s="24"/>
      <c r="CD10" s="25"/>
      <c r="CE10" s="19"/>
      <c r="CF10" s="10"/>
      <c r="CG10" s="22" t="s">
        <v>18</v>
      </c>
      <c r="CH10" s="23"/>
      <c r="CI10" s="99"/>
      <c r="CJ10" s="34"/>
      <c r="CK10" s="24"/>
      <c r="CL10" s="24"/>
      <c r="CM10" s="25"/>
      <c r="CN10" s="19"/>
      <c r="CO10" s="10"/>
      <c r="CP10" s="22" t="s">
        <v>18</v>
      </c>
      <c r="CQ10" s="23"/>
      <c r="CR10" s="99"/>
      <c r="CS10" s="34"/>
      <c r="CT10" s="24"/>
      <c r="CU10" s="24"/>
      <c r="CV10" s="25"/>
      <c r="CW10" s="19"/>
      <c r="CX10" s="9"/>
      <c r="CY10" s="22" t="s">
        <v>18</v>
      </c>
      <c r="CZ10" s="23"/>
      <c r="DA10" s="99"/>
      <c r="DB10" s="34"/>
      <c r="DC10" s="24"/>
      <c r="DD10" s="24"/>
      <c r="DE10" s="25"/>
      <c r="DF10" s="19"/>
    </row>
    <row r="11" spans="1:256" s="20" customFormat="1" ht="21" customHeight="1" thickBot="1" x14ac:dyDescent="0.3">
      <c r="C11" s="10"/>
      <c r="D11" s="26" t="s">
        <v>19</v>
      </c>
      <c r="E11" s="27"/>
      <c r="F11" s="28">
        <v>1111</v>
      </c>
      <c r="G11" s="34"/>
      <c r="H11" s="24"/>
      <c r="I11" s="24"/>
      <c r="J11" s="25"/>
      <c r="K11" s="19"/>
      <c r="L11" s="10"/>
      <c r="M11" s="26" t="s">
        <v>19</v>
      </c>
      <c r="N11" s="27"/>
      <c r="O11" s="28">
        <v>1111</v>
      </c>
      <c r="P11" s="34"/>
      <c r="Q11" s="24"/>
      <c r="R11" s="24"/>
      <c r="S11" s="25"/>
      <c r="T11" s="19"/>
      <c r="U11" s="10"/>
      <c r="V11" s="26" t="s">
        <v>19</v>
      </c>
      <c r="W11" s="27"/>
      <c r="X11" s="28">
        <v>1111</v>
      </c>
      <c r="Y11" s="34"/>
      <c r="Z11" s="24"/>
      <c r="AA11" s="24"/>
      <c r="AB11" s="25"/>
      <c r="AC11" s="19"/>
      <c r="AD11" s="10"/>
      <c r="AE11" s="26" t="s">
        <v>19</v>
      </c>
      <c r="AF11" s="27"/>
      <c r="AG11" s="28">
        <v>1111</v>
      </c>
      <c r="AH11" s="34"/>
      <c r="AI11" s="24"/>
      <c r="AJ11" s="24"/>
      <c r="AK11" s="25"/>
      <c r="AL11" s="19"/>
      <c r="AM11" s="10"/>
      <c r="AN11" s="26" t="s">
        <v>19</v>
      </c>
      <c r="AO11" s="27"/>
      <c r="AP11" s="28">
        <v>1111</v>
      </c>
      <c r="AQ11" s="34"/>
      <c r="AR11" s="24"/>
      <c r="AS11" s="24"/>
      <c r="AT11" s="25"/>
      <c r="AU11" s="19"/>
      <c r="AV11" s="10"/>
      <c r="AW11" s="26" t="s">
        <v>19</v>
      </c>
      <c r="AX11" s="27"/>
      <c r="AY11" s="28">
        <v>1111</v>
      </c>
      <c r="AZ11" s="34"/>
      <c r="BA11" s="24"/>
      <c r="BB11" s="24"/>
      <c r="BC11" s="25"/>
      <c r="BD11" s="19"/>
      <c r="BE11" s="10"/>
      <c r="BF11" s="26" t="s">
        <v>19</v>
      </c>
      <c r="BG11" s="27"/>
      <c r="BH11" s="28">
        <v>1111</v>
      </c>
      <c r="BI11" s="34"/>
      <c r="BJ11" s="24"/>
      <c r="BK11" s="24"/>
      <c r="BL11" s="25"/>
      <c r="BM11" s="19"/>
      <c r="BN11" s="10"/>
      <c r="BO11" s="26" t="s">
        <v>19</v>
      </c>
      <c r="BP11" s="27"/>
      <c r="BQ11" s="28">
        <v>1111</v>
      </c>
      <c r="BR11" s="34"/>
      <c r="BS11" s="24"/>
      <c r="BT11" s="24"/>
      <c r="BU11" s="25"/>
      <c r="BV11" s="19"/>
      <c r="BW11" s="10"/>
      <c r="BX11" s="26" t="s">
        <v>19</v>
      </c>
      <c r="BY11" s="27"/>
      <c r="BZ11" s="28">
        <v>1111</v>
      </c>
      <c r="CA11" s="34"/>
      <c r="CB11" s="24"/>
      <c r="CC11" s="24"/>
      <c r="CD11" s="25"/>
      <c r="CE11" s="19"/>
      <c r="CF11" s="10"/>
      <c r="CG11" s="26" t="s">
        <v>19</v>
      </c>
      <c r="CH11" s="27"/>
      <c r="CI11" s="28">
        <v>1111</v>
      </c>
      <c r="CJ11" s="34"/>
      <c r="CK11" s="24"/>
      <c r="CL11" s="24"/>
      <c r="CM11" s="25"/>
      <c r="CN11" s="19"/>
      <c r="CO11" s="10"/>
      <c r="CP11" s="26" t="s">
        <v>19</v>
      </c>
      <c r="CQ11" s="27"/>
      <c r="CR11" s="28">
        <v>1111</v>
      </c>
      <c r="CS11" s="34"/>
      <c r="CT11" s="24"/>
      <c r="CU11" s="24"/>
      <c r="CV11" s="25"/>
      <c r="CW11" s="19"/>
      <c r="CX11" s="9"/>
      <c r="CY11" s="26" t="s">
        <v>19</v>
      </c>
      <c r="CZ11" s="27"/>
      <c r="DA11" s="28">
        <v>1111</v>
      </c>
      <c r="DB11" s="34"/>
      <c r="DC11" s="24"/>
      <c r="DD11" s="24"/>
      <c r="DE11" s="25"/>
      <c r="DF11" s="19"/>
    </row>
    <row r="12" spans="1:256" s="20" customFormat="1" ht="21" customHeight="1" thickBot="1" x14ac:dyDescent="0.3">
      <c r="B12"/>
      <c r="C12" s="10"/>
      <c r="D12" s="29" t="s">
        <v>20</v>
      </c>
      <c r="E12" s="30"/>
      <c r="F12" s="99" t="s">
        <v>21</v>
      </c>
      <c r="G12" s="100"/>
      <c r="H12" s="24"/>
      <c r="I12" s="24"/>
      <c r="J12" s="25"/>
      <c r="K12" s="19"/>
      <c r="L12" s="10"/>
      <c r="M12" s="29" t="s">
        <v>20</v>
      </c>
      <c r="N12" s="30"/>
      <c r="O12" s="31" t="s">
        <v>21</v>
      </c>
      <c r="P12" s="32"/>
      <c r="Q12" s="24"/>
      <c r="R12" s="24"/>
      <c r="S12" s="25"/>
      <c r="T12" s="19"/>
      <c r="U12" s="10"/>
      <c r="V12" s="29" t="s">
        <v>20</v>
      </c>
      <c r="W12" s="30"/>
      <c r="X12" s="31" t="s">
        <v>21</v>
      </c>
      <c r="Y12" s="32"/>
      <c r="Z12" s="24"/>
      <c r="AA12" s="24"/>
      <c r="AB12" s="25"/>
      <c r="AC12" s="19"/>
      <c r="AD12" s="10"/>
      <c r="AE12" s="29" t="s">
        <v>20</v>
      </c>
      <c r="AF12" s="30"/>
      <c r="AG12" s="31" t="s">
        <v>21</v>
      </c>
      <c r="AH12" s="32"/>
      <c r="AI12" s="24"/>
      <c r="AJ12" s="24"/>
      <c r="AK12" s="25"/>
      <c r="AL12" s="19"/>
      <c r="AM12" s="10"/>
      <c r="AN12" s="29" t="s">
        <v>20</v>
      </c>
      <c r="AO12" s="30"/>
      <c r="AP12" s="31" t="s">
        <v>21</v>
      </c>
      <c r="AQ12" s="32"/>
      <c r="AR12" s="24"/>
      <c r="AS12" s="24"/>
      <c r="AT12" s="25"/>
      <c r="AU12" s="19"/>
      <c r="AV12" s="10"/>
      <c r="AW12" s="29" t="s">
        <v>20</v>
      </c>
      <c r="AX12" s="30"/>
      <c r="AY12" s="31" t="s">
        <v>21</v>
      </c>
      <c r="AZ12" s="32"/>
      <c r="BA12" s="24"/>
      <c r="BB12" s="24"/>
      <c r="BC12" s="25"/>
      <c r="BD12" s="19"/>
      <c r="BE12" s="10"/>
      <c r="BF12" s="29" t="s">
        <v>20</v>
      </c>
      <c r="BG12" s="30"/>
      <c r="BH12" s="31" t="s">
        <v>21</v>
      </c>
      <c r="BI12" s="32"/>
      <c r="BJ12" s="24"/>
      <c r="BK12" s="24"/>
      <c r="BL12" s="25"/>
      <c r="BM12" s="19"/>
      <c r="BN12" s="10"/>
      <c r="BO12" s="29" t="s">
        <v>20</v>
      </c>
      <c r="BP12" s="30"/>
      <c r="BQ12" s="31" t="s">
        <v>21</v>
      </c>
      <c r="BR12" s="32"/>
      <c r="BS12" s="24"/>
      <c r="BT12" s="24"/>
      <c r="BU12" s="25"/>
      <c r="BV12" s="19"/>
      <c r="BW12" s="10"/>
      <c r="BX12" s="29" t="s">
        <v>20</v>
      </c>
      <c r="BY12" s="30"/>
      <c r="BZ12" s="31" t="s">
        <v>21</v>
      </c>
      <c r="CA12" s="32"/>
      <c r="CB12" s="24"/>
      <c r="CC12" s="24"/>
      <c r="CD12" s="25"/>
      <c r="CE12" s="19"/>
      <c r="CF12" s="10"/>
      <c r="CG12" s="29" t="s">
        <v>20</v>
      </c>
      <c r="CH12" s="30"/>
      <c r="CI12" s="31" t="s">
        <v>21</v>
      </c>
      <c r="CJ12" s="32"/>
      <c r="CK12" s="24"/>
      <c r="CL12" s="24"/>
      <c r="CM12" s="25"/>
      <c r="CN12" s="19"/>
      <c r="CO12" s="10"/>
      <c r="CP12" s="29" t="s">
        <v>20</v>
      </c>
      <c r="CQ12" s="30"/>
      <c r="CR12" s="31" t="s">
        <v>21</v>
      </c>
      <c r="CS12" s="32"/>
      <c r="CT12" s="24"/>
      <c r="CU12" s="24"/>
      <c r="CV12" s="25"/>
      <c r="CW12" s="19"/>
      <c r="CX12" s="9"/>
      <c r="CY12" s="29" t="s">
        <v>20</v>
      </c>
      <c r="CZ12" s="30"/>
      <c r="DA12" s="31" t="s">
        <v>21</v>
      </c>
      <c r="DB12" s="32"/>
      <c r="DC12" s="24"/>
      <c r="DD12" s="24"/>
      <c r="DE12" s="25"/>
      <c r="DF12" s="19"/>
    </row>
    <row r="13" spans="1:256" s="20" customFormat="1" ht="21" customHeight="1" thickBot="1" x14ac:dyDescent="0.3">
      <c r="C13" s="10"/>
      <c r="D13" s="33"/>
      <c r="E13" s="34"/>
      <c r="F13" s="34"/>
      <c r="G13" s="34"/>
      <c r="H13" s="34"/>
      <c r="I13" s="34"/>
      <c r="J13" s="35"/>
      <c r="K13" s="19"/>
      <c r="L13" s="10"/>
      <c r="M13" s="33"/>
      <c r="N13" s="34"/>
      <c r="O13" s="34"/>
      <c r="P13" s="34"/>
      <c r="Q13" s="34"/>
      <c r="R13" s="34"/>
      <c r="S13" s="35"/>
      <c r="T13" s="19"/>
      <c r="U13" s="10"/>
      <c r="V13" s="33"/>
      <c r="W13" s="34"/>
      <c r="X13" s="34"/>
      <c r="Y13" s="34"/>
      <c r="Z13" s="34"/>
      <c r="AA13" s="34"/>
      <c r="AB13" s="35"/>
      <c r="AC13" s="19"/>
      <c r="AD13" s="10"/>
      <c r="AE13" s="33"/>
      <c r="AF13" s="34"/>
      <c r="AG13" s="34"/>
      <c r="AH13" s="34"/>
      <c r="AI13" s="34"/>
      <c r="AJ13" s="34"/>
      <c r="AK13" s="35"/>
      <c r="AL13" s="19"/>
      <c r="AM13" s="10"/>
      <c r="AN13" s="33"/>
      <c r="AO13" s="34"/>
      <c r="AP13" s="34"/>
      <c r="AQ13" s="34"/>
      <c r="AR13" s="34"/>
      <c r="AS13" s="34"/>
      <c r="AT13" s="35"/>
      <c r="AU13" s="19"/>
      <c r="AV13" s="10"/>
      <c r="AW13" s="33"/>
      <c r="AX13" s="34"/>
      <c r="AY13" s="34"/>
      <c r="AZ13" s="34"/>
      <c r="BA13" s="34"/>
      <c r="BB13" s="34"/>
      <c r="BC13" s="35"/>
      <c r="BD13" s="19"/>
      <c r="BE13" s="10"/>
      <c r="BF13" s="33"/>
      <c r="BG13" s="34"/>
      <c r="BH13" s="34"/>
      <c r="BI13" s="34"/>
      <c r="BJ13" s="34"/>
      <c r="BK13" s="34"/>
      <c r="BL13" s="35"/>
      <c r="BM13" s="19"/>
      <c r="BN13" s="10"/>
      <c r="BO13" s="33"/>
      <c r="BP13" s="34"/>
      <c r="BQ13" s="34"/>
      <c r="BR13" s="34"/>
      <c r="BS13" s="34"/>
      <c r="BT13" s="34"/>
      <c r="BU13" s="35"/>
      <c r="BV13" s="19"/>
      <c r="BW13" s="10"/>
      <c r="BX13" s="33"/>
      <c r="BY13" s="34"/>
      <c r="BZ13" s="34"/>
      <c r="CA13" s="34"/>
      <c r="CB13" s="34"/>
      <c r="CC13" s="34"/>
      <c r="CD13" s="35"/>
      <c r="CE13" s="19"/>
      <c r="CF13" s="10"/>
      <c r="CG13" s="33"/>
      <c r="CH13" s="34"/>
      <c r="CI13" s="34"/>
      <c r="CJ13" s="34"/>
      <c r="CK13" s="34"/>
      <c r="CL13" s="34"/>
      <c r="CM13" s="35"/>
      <c r="CN13" s="19"/>
      <c r="CO13" s="10"/>
      <c r="CP13" s="33"/>
      <c r="CQ13" s="34"/>
      <c r="CR13" s="34"/>
      <c r="CS13" s="34"/>
      <c r="CT13" s="34"/>
      <c r="CU13" s="34"/>
      <c r="CV13" s="35"/>
      <c r="CW13" s="19"/>
      <c r="CX13" s="9"/>
      <c r="CY13" s="33"/>
      <c r="CZ13" s="34"/>
      <c r="DA13" s="34"/>
      <c r="DB13" s="34"/>
      <c r="DC13" s="34"/>
      <c r="DD13" s="34"/>
      <c r="DE13" s="35"/>
      <c r="DF13" s="19"/>
    </row>
    <row r="14" spans="1:256" s="36" customFormat="1" ht="19.5" customHeight="1" x14ac:dyDescent="0.2">
      <c r="C14" s="37"/>
      <c r="D14" s="38"/>
      <c r="E14" s="41"/>
      <c r="F14" s="116" t="s">
        <v>22</v>
      </c>
      <c r="G14" s="118" t="s">
        <v>23</v>
      </c>
      <c r="H14" s="119"/>
      <c r="I14" s="119" t="s">
        <v>24</v>
      </c>
      <c r="J14" s="128" t="s">
        <v>25</v>
      </c>
      <c r="K14" s="40"/>
      <c r="L14" s="37"/>
      <c r="M14" s="38"/>
      <c r="N14" s="39"/>
      <c r="O14" s="116" t="s">
        <v>22</v>
      </c>
      <c r="P14" s="118" t="s">
        <v>23</v>
      </c>
      <c r="Q14" s="119"/>
      <c r="R14" s="119" t="s">
        <v>24</v>
      </c>
      <c r="S14" s="128" t="s">
        <v>25</v>
      </c>
      <c r="T14" s="40"/>
      <c r="U14" s="37"/>
      <c r="V14" s="38"/>
      <c r="W14" s="39"/>
      <c r="X14" s="116" t="s">
        <v>22</v>
      </c>
      <c r="Y14" s="118" t="s">
        <v>23</v>
      </c>
      <c r="Z14" s="119"/>
      <c r="AA14" s="119" t="s">
        <v>24</v>
      </c>
      <c r="AB14" s="128" t="s">
        <v>25</v>
      </c>
      <c r="AC14" s="40"/>
      <c r="AD14" s="37"/>
      <c r="AE14" s="38"/>
      <c r="AF14" s="39"/>
      <c r="AG14" s="116" t="s">
        <v>22</v>
      </c>
      <c r="AH14" s="118" t="s">
        <v>23</v>
      </c>
      <c r="AI14" s="119"/>
      <c r="AJ14" s="119" t="s">
        <v>24</v>
      </c>
      <c r="AK14" s="128" t="s">
        <v>25</v>
      </c>
      <c r="AL14" s="40"/>
      <c r="AM14" s="37"/>
      <c r="AN14" s="38"/>
      <c r="AO14" s="39"/>
      <c r="AP14" s="116" t="s">
        <v>22</v>
      </c>
      <c r="AQ14" s="118" t="s">
        <v>23</v>
      </c>
      <c r="AR14" s="119"/>
      <c r="AS14" s="119" t="s">
        <v>24</v>
      </c>
      <c r="AT14" s="128" t="s">
        <v>25</v>
      </c>
      <c r="AU14" s="40"/>
      <c r="AV14" s="37"/>
      <c r="AW14" s="38"/>
      <c r="AX14" s="39"/>
      <c r="AY14" s="116" t="s">
        <v>22</v>
      </c>
      <c r="AZ14" s="118" t="s">
        <v>23</v>
      </c>
      <c r="BA14" s="119"/>
      <c r="BB14" s="119" t="s">
        <v>24</v>
      </c>
      <c r="BC14" s="128" t="s">
        <v>25</v>
      </c>
      <c r="BD14" s="40"/>
      <c r="BE14" s="37"/>
      <c r="BF14" s="38"/>
      <c r="BG14" s="39"/>
      <c r="BH14" s="116" t="s">
        <v>22</v>
      </c>
      <c r="BI14" s="118" t="s">
        <v>23</v>
      </c>
      <c r="BJ14" s="119"/>
      <c r="BK14" s="119" t="s">
        <v>24</v>
      </c>
      <c r="BL14" s="128" t="s">
        <v>25</v>
      </c>
      <c r="BM14" s="40"/>
      <c r="BN14" s="37"/>
      <c r="BO14" s="38"/>
      <c r="BP14" s="39"/>
      <c r="BQ14" s="116" t="s">
        <v>22</v>
      </c>
      <c r="BR14" s="118" t="s">
        <v>23</v>
      </c>
      <c r="BS14" s="119"/>
      <c r="BT14" s="119" t="s">
        <v>24</v>
      </c>
      <c r="BU14" s="128" t="s">
        <v>25</v>
      </c>
      <c r="BV14" s="40"/>
      <c r="BW14" s="37"/>
      <c r="BX14" s="38"/>
      <c r="BY14" s="39"/>
      <c r="BZ14" s="116" t="s">
        <v>22</v>
      </c>
      <c r="CA14" s="118" t="s">
        <v>23</v>
      </c>
      <c r="CB14" s="119"/>
      <c r="CC14" s="119" t="s">
        <v>24</v>
      </c>
      <c r="CD14" s="128" t="s">
        <v>25</v>
      </c>
      <c r="CE14" s="40"/>
      <c r="CF14" s="37"/>
      <c r="CG14" s="38"/>
      <c r="CH14" s="39"/>
      <c r="CI14" s="116" t="s">
        <v>22</v>
      </c>
      <c r="CJ14" s="118" t="s">
        <v>23</v>
      </c>
      <c r="CK14" s="119"/>
      <c r="CL14" s="119" t="s">
        <v>24</v>
      </c>
      <c r="CM14" s="128" t="s">
        <v>25</v>
      </c>
      <c r="CN14" s="40"/>
      <c r="CO14" s="37"/>
      <c r="CP14" s="38"/>
      <c r="CQ14" s="39"/>
      <c r="CR14" s="116" t="s">
        <v>22</v>
      </c>
      <c r="CS14" s="118" t="s">
        <v>23</v>
      </c>
      <c r="CT14" s="119"/>
      <c r="CU14" s="119" t="s">
        <v>24</v>
      </c>
      <c r="CV14" s="128" t="s">
        <v>25</v>
      </c>
      <c r="CW14" s="40"/>
      <c r="CX14" s="41"/>
      <c r="CY14" s="38"/>
      <c r="CZ14" s="39"/>
      <c r="DA14" s="116" t="s">
        <v>22</v>
      </c>
      <c r="DB14" s="118" t="s">
        <v>23</v>
      </c>
      <c r="DC14" s="119"/>
      <c r="DD14" s="119" t="s">
        <v>24</v>
      </c>
      <c r="DE14" s="128" t="s">
        <v>25</v>
      </c>
      <c r="DF14" s="40"/>
    </row>
    <row r="15" spans="1:256" s="36" customFormat="1" ht="19.5" customHeight="1" thickBot="1" x14ac:dyDescent="0.25">
      <c r="A15" s="146">
        <v>3</v>
      </c>
      <c r="B15" s="146"/>
      <c r="C15" s="37"/>
      <c r="D15" s="42"/>
      <c r="E15" s="84"/>
      <c r="F15" s="147"/>
      <c r="G15" s="120"/>
      <c r="H15" s="121"/>
      <c r="I15" s="121" t="s">
        <v>24</v>
      </c>
      <c r="J15" s="129" t="s">
        <v>25</v>
      </c>
      <c r="K15" s="40"/>
      <c r="L15" s="37"/>
      <c r="M15" s="42"/>
      <c r="N15" s="43"/>
      <c r="O15" s="117"/>
      <c r="P15" s="120"/>
      <c r="Q15" s="121"/>
      <c r="R15" s="121" t="s">
        <v>24</v>
      </c>
      <c r="S15" s="129" t="s">
        <v>25</v>
      </c>
      <c r="T15" s="40"/>
      <c r="U15" s="37"/>
      <c r="V15" s="42"/>
      <c r="W15" s="43"/>
      <c r="X15" s="117"/>
      <c r="Y15" s="120"/>
      <c r="Z15" s="121"/>
      <c r="AA15" s="121" t="s">
        <v>24</v>
      </c>
      <c r="AB15" s="129" t="s">
        <v>25</v>
      </c>
      <c r="AC15" s="40"/>
      <c r="AD15" s="37"/>
      <c r="AE15" s="42"/>
      <c r="AF15" s="43"/>
      <c r="AG15" s="117"/>
      <c r="AH15" s="120"/>
      <c r="AI15" s="121"/>
      <c r="AJ15" s="121" t="s">
        <v>24</v>
      </c>
      <c r="AK15" s="129" t="s">
        <v>25</v>
      </c>
      <c r="AL15" s="40"/>
      <c r="AM15" s="37"/>
      <c r="AN15" s="42"/>
      <c r="AO15" s="43"/>
      <c r="AP15" s="117"/>
      <c r="AQ15" s="120"/>
      <c r="AR15" s="121"/>
      <c r="AS15" s="121" t="s">
        <v>24</v>
      </c>
      <c r="AT15" s="129" t="s">
        <v>25</v>
      </c>
      <c r="AU15" s="40"/>
      <c r="AV15" s="37"/>
      <c r="AW15" s="42"/>
      <c r="AX15" s="43"/>
      <c r="AY15" s="117"/>
      <c r="AZ15" s="120"/>
      <c r="BA15" s="121"/>
      <c r="BB15" s="121" t="s">
        <v>24</v>
      </c>
      <c r="BC15" s="129" t="s">
        <v>25</v>
      </c>
      <c r="BD15" s="40"/>
      <c r="BE15" s="37"/>
      <c r="BF15" s="42"/>
      <c r="BG15" s="43"/>
      <c r="BH15" s="117"/>
      <c r="BI15" s="120"/>
      <c r="BJ15" s="121"/>
      <c r="BK15" s="121" t="s">
        <v>24</v>
      </c>
      <c r="BL15" s="129" t="s">
        <v>25</v>
      </c>
      <c r="BM15" s="40"/>
      <c r="BN15" s="37"/>
      <c r="BO15" s="42"/>
      <c r="BP15" s="43"/>
      <c r="BQ15" s="117"/>
      <c r="BR15" s="120"/>
      <c r="BS15" s="121"/>
      <c r="BT15" s="121" t="s">
        <v>24</v>
      </c>
      <c r="BU15" s="129" t="s">
        <v>25</v>
      </c>
      <c r="BV15" s="40"/>
      <c r="BW15" s="37"/>
      <c r="BX15" s="42"/>
      <c r="BY15" s="43"/>
      <c r="BZ15" s="117"/>
      <c r="CA15" s="120"/>
      <c r="CB15" s="121"/>
      <c r="CC15" s="121" t="s">
        <v>24</v>
      </c>
      <c r="CD15" s="129" t="s">
        <v>25</v>
      </c>
      <c r="CE15" s="40"/>
      <c r="CF15" s="37"/>
      <c r="CG15" s="42"/>
      <c r="CH15" s="43"/>
      <c r="CI15" s="117"/>
      <c r="CJ15" s="120"/>
      <c r="CK15" s="121"/>
      <c r="CL15" s="121" t="s">
        <v>24</v>
      </c>
      <c r="CM15" s="129" t="s">
        <v>25</v>
      </c>
      <c r="CN15" s="40"/>
      <c r="CO15" s="37"/>
      <c r="CP15" s="42"/>
      <c r="CQ15" s="43"/>
      <c r="CR15" s="117"/>
      <c r="CS15" s="120"/>
      <c r="CT15" s="121"/>
      <c r="CU15" s="121" t="s">
        <v>24</v>
      </c>
      <c r="CV15" s="129" t="s">
        <v>25</v>
      </c>
      <c r="CW15" s="40"/>
      <c r="CX15" s="41"/>
      <c r="CY15" s="42"/>
      <c r="CZ15" s="43"/>
      <c r="DA15" s="117"/>
      <c r="DB15" s="120"/>
      <c r="DC15" s="121"/>
      <c r="DD15" s="121" t="s">
        <v>24</v>
      </c>
      <c r="DE15" s="129" t="s">
        <v>25</v>
      </c>
      <c r="DF15" s="40"/>
    </row>
    <row r="16" spans="1:256" ht="17.25" customHeight="1" x14ac:dyDescent="0.2">
      <c r="A16" s="81">
        <v>42005</v>
      </c>
      <c r="B16" s="74" t="s">
        <v>27</v>
      </c>
      <c r="C16" s="10"/>
      <c r="D16" s="45">
        <f>E16</f>
        <v>42005</v>
      </c>
      <c r="E16" s="89">
        <f>DATE(annee_ref,1,1)</f>
        <v>42005</v>
      </c>
      <c r="F16" s="103" t="str">
        <f>IF(E16="","",INDEX(cycle,MOD(E16-INDEX(J_equip,1)+INDEX(J_equip,$A$15+1)-1,8)+1))</f>
        <v xml:space="preserve">  Jour</v>
      </c>
      <c r="G16" s="132"/>
      <c r="H16" s="133"/>
      <c r="I16" s="90"/>
      <c r="J16" s="76"/>
      <c r="K16" s="48"/>
      <c r="L16" s="10"/>
      <c r="M16" s="45">
        <f>N16</f>
        <v>42036</v>
      </c>
      <c r="N16" s="46">
        <f>DATE(annee_ref,2,1)</f>
        <v>42036</v>
      </c>
      <c r="O16" s="101"/>
      <c r="P16" s="126"/>
      <c r="Q16" s="127"/>
      <c r="R16" s="97"/>
      <c r="S16" s="47"/>
      <c r="T16" s="48"/>
      <c r="U16" s="10"/>
      <c r="V16" s="45">
        <f>W16</f>
        <v>42064</v>
      </c>
      <c r="W16" s="46">
        <f>DATE(annee_ref,3,1)</f>
        <v>42064</v>
      </c>
      <c r="X16" s="101"/>
      <c r="Y16" s="132"/>
      <c r="Z16" s="133"/>
      <c r="AA16" s="90"/>
      <c r="AB16" s="76"/>
      <c r="AC16" s="48"/>
      <c r="AD16" s="10"/>
      <c r="AE16" s="45">
        <f>AF16</f>
        <v>42095</v>
      </c>
      <c r="AF16" s="46">
        <f>DATE(annee_ref,4,1)</f>
        <v>42095</v>
      </c>
      <c r="AG16" s="101"/>
      <c r="AH16" s="132"/>
      <c r="AI16" s="133"/>
      <c r="AJ16" s="90"/>
      <c r="AK16" s="76"/>
      <c r="AL16" s="48"/>
      <c r="AM16" s="10"/>
      <c r="AN16" s="45">
        <f>AO16</f>
        <v>42125</v>
      </c>
      <c r="AO16" s="46">
        <f>DATE(annee_ref,5,1)</f>
        <v>42125</v>
      </c>
      <c r="AP16" s="101"/>
      <c r="AQ16" s="132"/>
      <c r="AR16" s="133"/>
      <c r="AS16" s="90"/>
      <c r="AT16" s="76"/>
      <c r="AU16" s="48"/>
      <c r="AV16" s="10"/>
      <c r="AW16" s="45">
        <f>AX16</f>
        <v>42156</v>
      </c>
      <c r="AX16" s="46">
        <f>DATE(annee_ref,6,1)</f>
        <v>42156</v>
      </c>
      <c r="AY16" s="101"/>
      <c r="AZ16" s="132"/>
      <c r="BA16" s="133"/>
      <c r="BB16" s="90"/>
      <c r="BC16" s="76"/>
      <c r="BD16" s="48"/>
      <c r="BE16" s="10"/>
      <c r="BF16" s="45">
        <f>BG16</f>
        <v>42186</v>
      </c>
      <c r="BG16" s="46">
        <f>DATE(annee_ref,7,1)</f>
        <v>42186</v>
      </c>
      <c r="BH16" s="101"/>
      <c r="BI16" s="132"/>
      <c r="BJ16" s="133"/>
      <c r="BK16" s="90"/>
      <c r="BL16" s="76"/>
      <c r="BM16" s="19"/>
      <c r="BN16" s="10"/>
      <c r="BO16" s="45">
        <f>BP16</f>
        <v>42217</v>
      </c>
      <c r="BP16" s="46">
        <f>DATE(annee_ref,8,1)</f>
        <v>42217</v>
      </c>
      <c r="BQ16" s="101"/>
      <c r="BR16" s="132"/>
      <c r="BS16" s="133"/>
      <c r="BT16" s="90"/>
      <c r="BU16" s="76"/>
      <c r="BV16" s="19"/>
      <c r="BW16" s="10"/>
      <c r="BX16" s="45">
        <f>BY16</f>
        <v>42248</v>
      </c>
      <c r="BY16" s="46">
        <f>DATE(annee_ref,9,1)</f>
        <v>42248</v>
      </c>
      <c r="BZ16" s="101"/>
      <c r="CA16" s="132"/>
      <c r="CB16" s="133"/>
      <c r="CC16" s="90"/>
      <c r="CD16" s="76"/>
      <c r="CE16" s="19"/>
      <c r="CF16" s="10"/>
      <c r="CG16" s="45">
        <f>CH16</f>
        <v>42278</v>
      </c>
      <c r="CH16" s="46">
        <f>DATE(annee_ref,10,1)</f>
        <v>42278</v>
      </c>
      <c r="CI16" s="101"/>
      <c r="CJ16" s="132"/>
      <c r="CK16" s="133"/>
      <c r="CL16" s="90"/>
      <c r="CM16" s="76"/>
      <c r="CN16" s="19"/>
      <c r="CO16" s="10"/>
      <c r="CP16" s="45">
        <f>CQ16</f>
        <v>42309</v>
      </c>
      <c r="CQ16" s="46">
        <f>DATE(annee_ref,11,1)</f>
        <v>42309</v>
      </c>
      <c r="CR16" s="101"/>
      <c r="CS16" s="132"/>
      <c r="CT16" s="133"/>
      <c r="CU16" s="90"/>
      <c r="CV16" s="76"/>
      <c r="CW16" s="19"/>
      <c r="CX16" s="10"/>
      <c r="CY16" s="45">
        <f>CZ16</f>
        <v>42339</v>
      </c>
      <c r="CZ16" s="46">
        <f>DATE(annee_ref,12,1)</f>
        <v>42339</v>
      </c>
      <c r="DA16" s="101"/>
      <c r="DB16" s="132"/>
      <c r="DC16" s="133"/>
      <c r="DD16" s="90"/>
      <c r="DE16" s="76"/>
      <c r="DF16" s="1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50"/>
      <c r="DW16" s="50"/>
      <c r="DX16" s="50"/>
      <c r="DY16" s="50"/>
      <c r="DZ16" s="50"/>
      <c r="EA16" s="50"/>
      <c r="EB16" s="50"/>
      <c r="EC16" s="50"/>
      <c r="ED16" s="50"/>
      <c r="EE16" s="50"/>
      <c r="EF16" s="50"/>
      <c r="EG16" s="50"/>
      <c r="EH16" s="50"/>
      <c r="EI16" s="50"/>
      <c r="EJ16" s="50"/>
      <c r="EK16" s="50"/>
      <c r="EL16" s="50"/>
      <c r="EM16" s="50"/>
      <c r="EN16" s="50"/>
      <c r="EO16" s="50"/>
      <c r="EP16" s="50"/>
      <c r="EQ16" s="50"/>
      <c r="ER16" s="50"/>
      <c r="ES16" s="50"/>
      <c r="ET16" s="50"/>
      <c r="EU16" s="50"/>
      <c r="EV16" s="50"/>
      <c r="EW16" s="50"/>
      <c r="EX16" s="50"/>
      <c r="EY16" s="50"/>
      <c r="EZ16" s="50"/>
      <c r="FA16" s="50"/>
      <c r="FB16" s="50"/>
      <c r="FC16" s="50"/>
      <c r="FD16" s="50"/>
      <c r="FE16" s="50"/>
      <c r="FF16" s="50"/>
      <c r="FG16" s="50"/>
      <c r="FH16" s="50"/>
      <c r="FI16" s="50"/>
      <c r="FJ16" s="50"/>
      <c r="FK16" s="50"/>
      <c r="FL16" s="50"/>
      <c r="FM16" s="50"/>
      <c r="FN16" s="50"/>
      <c r="FO16" s="50"/>
      <c r="FP16" s="50"/>
      <c r="FQ16" s="50"/>
      <c r="FR16" s="50"/>
      <c r="FS16" s="50"/>
      <c r="FT16" s="50"/>
      <c r="FU16" s="50"/>
      <c r="FV16" s="50"/>
      <c r="FW16" s="50"/>
      <c r="FX16" s="50"/>
      <c r="FY16" s="50"/>
      <c r="FZ16" s="50"/>
      <c r="GA16" s="50"/>
      <c r="GB16" s="50"/>
      <c r="GJ16" s="50"/>
      <c r="GK16" s="50"/>
      <c r="GL16" s="50"/>
      <c r="GM16" s="50"/>
      <c r="GN16" s="50"/>
      <c r="GO16" s="50"/>
      <c r="GP16" s="50"/>
      <c r="GQ16" s="50"/>
      <c r="GR16" s="50"/>
      <c r="GS16" s="50"/>
      <c r="GT16" s="50"/>
      <c r="GU16" s="50"/>
      <c r="GV16" s="50"/>
      <c r="GW16" s="50"/>
      <c r="GX16" s="50"/>
      <c r="GY16" s="50"/>
      <c r="GZ16" s="50"/>
      <c r="HA16" s="50"/>
      <c r="HB16" s="50"/>
      <c r="HC16" s="50"/>
      <c r="HD16" s="50"/>
      <c r="HE16" s="50"/>
      <c r="HF16" s="50"/>
      <c r="HG16" s="50"/>
      <c r="HH16" s="50"/>
      <c r="HI16" s="50"/>
      <c r="HJ16" s="50"/>
      <c r="HK16" s="50"/>
      <c r="HL16" s="50"/>
      <c r="HM16" s="50"/>
      <c r="HN16" s="50"/>
      <c r="HO16" s="50"/>
      <c r="HP16" s="50"/>
      <c r="HQ16" s="50"/>
      <c r="HR16" s="50"/>
      <c r="HS16" s="50"/>
      <c r="HT16" s="50"/>
      <c r="HU16" s="50"/>
      <c r="HV16" s="50"/>
      <c r="HW16" s="50"/>
      <c r="HX16" s="50"/>
      <c r="HY16" s="50"/>
      <c r="HZ16" s="50"/>
      <c r="IA16" s="50"/>
      <c r="IB16" s="50"/>
      <c r="IC16" s="50"/>
      <c r="ID16" s="50"/>
      <c r="IE16" s="50"/>
      <c r="IF16" s="50"/>
      <c r="IG16" s="50"/>
      <c r="IH16" s="50"/>
      <c r="II16" s="50"/>
      <c r="IJ16" s="50"/>
      <c r="IK16" s="50"/>
      <c r="IL16" s="50"/>
      <c r="IM16" s="50"/>
      <c r="IN16" s="50"/>
      <c r="IO16" s="50"/>
      <c r="IP16" s="50"/>
      <c r="IQ16" s="50"/>
      <c r="IR16" s="50"/>
      <c r="IS16" s="50"/>
      <c r="IT16" s="50"/>
      <c r="IU16" s="50"/>
      <c r="IV16" s="50"/>
    </row>
    <row r="17" spans="1:256" ht="17.25" customHeight="1" x14ac:dyDescent="0.2">
      <c r="A17" s="81">
        <v>42006</v>
      </c>
      <c r="B17" s="74" t="s">
        <v>28</v>
      </c>
      <c r="C17" s="51"/>
      <c r="D17" s="45">
        <f t="shared" ref="D17:D46" si="0">E17</f>
        <v>42006</v>
      </c>
      <c r="E17" s="89">
        <f>E16+1</f>
        <v>42006</v>
      </c>
      <c r="F17" s="103" t="str">
        <f>IF(E17="","",INDEX(cycle,MOD(E17-INDEX(J_equip,1)+INDEX(J_equip,$A$15+1)-1,8)+1))</f>
        <v xml:space="preserve">  Nuit </v>
      </c>
      <c r="G17" s="130"/>
      <c r="H17" s="131"/>
      <c r="I17" s="91"/>
      <c r="J17" s="58"/>
      <c r="K17" s="53"/>
      <c r="L17" s="10"/>
      <c r="M17" s="45">
        <f t="shared" ref="M17:M44" si="1">N17</f>
        <v>42037</v>
      </c>
      <c r="N17" s="46">
        <f>N16+1</f>
        <v>42037</v>
      </c>
      <c r="O17" s="103"/>
      <c r="P17" s="122"/>
      <c r="Q17" s="123"/>
      <c r="R17" s="91"/>
      <c r="S17" s="52"/>
      <c r="T17" s="53"/>
      <c r="U17" s="10"/>
      <c r="V17" s="45">
        <f t="shared" ref="V17:V46" si="2">W17</f>
        <v>42065</v>
      </c>
      <c r="W17" s="46">
        <f>W16+1</f>
        <v>42065</v>
      </c>
      <c r="X17" s="103"/>
      <c r="Y17" s="130"/>
      <c r="Z17" s="131"/>
      <c r="AA17" s="91"/>
      <c r="AB17" s="58"/>
      <c r="AC17" s="53"/>
      <c r="AD17" s="10"/>
      <c r="AE17" s="45">
        <f t="shared" ref="AE17:AE45" si="3">AF17</f>
        <v>42096</v>
      </c>
      <c r="AF17" s="46">
        <f>AF16+1</f>
        <v>42096</v>
      </c>
      <c r="AG17" s="103"/>
      <c r="AH17" s="130"/>
      <c r="AI17" s="131"/>
      <c r="AJ17" s="91"/>
      <c r="AK17" s="58"/>
      <c r="AL17" s="53"/>
      <c r="AM17" s="10"/>
      <c r="AN17" s="45">
        <f t="shared" ref="AN17:AN46" si="4">AO17</f>
        <v>42126</v>
      </c>
      <c r="AO17" s="46">
        <f>AO16+1</f>
        <v>42126</v>
      </c>
      <c r="AP17" s="103"/>
      <c r="AQ17" s="130"/>
      <c r="AR17" s="131"/>
      <c r="AS17" s="91"/>
      <c r="AT17" s="58"/>
      <c r="AU17" s="53"/>
      <c r="AV17" s="10"/>
      <c r="AW17" s="45">
        <f t="shared" ref="AW17:AW45" si="5">AX17</f>
        <v>42157</v>
      </c>
      <c r="AX17" s="46">
        <f>AX16+1</f>
        <v>42157</v>
      </c>
      <c r="AY17" s="103"/>
      <c r="AZ17" s="130"/>
      <c r="BA17" s="131"/>
      <c r="BB17" s="91"/>
      <c r="BC17" s="58"/>
      <c r="BD17" s="53"/>
      <c r="BE17" s="10"/>
      <c r="BF17" s="45">
        <f t="shared" ref="BF17:BF46" si="6">BG17</f>
        <v>42187</v>
      </c>
      <c r="BG17" s="46">
        <f>BG16+1</f>
        <v>42187</v>
      </c>
      <c r="BH17" s="103"/>
      <c r="BI17" s="130"/>
      <c r="BJ17" s="131"/>
      <c r="BK17" s="91"/>
      <c r="BL17" s="58"/>
      <c r="BM17" s="19"/>
      <c r="BN17" s="10"/>
      <c r="BO17" s="45">
        <f t="shared" ref="BO17:BO46" si="7">BP17</f>
        <v>42218</v>
      </c>
      <c r="BP17" s="46">
        <f>BP16+1</f>
        <v>42218</v>
      </c>
      <c r="BQ17" s="103"/>
      <c r="BR17" s="130"/>
      <c r="BS17" s="131"/>
      <c r="BT17" s="91"/>
      <c r="BU17" s="58"/>
      <c r="BV17" s="19"/>
      <c r="BW17" s="10"/>
      <c r="BX17" s="45">
        <f t="shared" ref="BX17:BX45" si="8">BY17</f>
        <v>42249</v>
      </c>
      <c r="BY17" s="46">
        <f>BY16+1</f>
        <v>42249</v>
      </c>
      <c r="BZ17" s="103"/>
      <c r="CA17" s="130"/>
      <c r="CB17" s="131"/>
      <c r="CC17" s="91"/>
      <c r="CD17" s="58"/>
      <c r="CE17" s="19"/>
      <c r="CF17" s="10"/>
      <c r="CG17" s="45">
        <f t="shared" ref="CG17:CG46" si="9">CH17</f>
        <v>42279</v>
      </c>
      <c r="CH17" s="46">
        <f>CH16+1</f>
        <v>42279</v>
      </c>
      <c r="CI17" s="103"/>
      <c r="CJ17" s="130"/>
      <c r="CK17" s="131"/>
      <c r="CL17" s="91"/>
      <c r="CM17" s="58"/>
      <c r="CN17" s="19"/>
      <c r="CO17" s="10"/>
      <c r="CP17" s="45">
        <f t="shared" ref="CP17:CP45" si="10">CQ17</f>
        <v>42310</v>
      </c>
      <c r="CQ17" s="46">
        <f>CQ16+1</f>
        <v>42310</v>
      </c>
      <c r="CR17" s="103"/>
      <c r="CS17" s="130"/>
      <c r="CT17" s="131"/>
      <c r="CU17" s="91"/>
      <c r="CV17" s="58"/>
      <c r="CW17" s="19"/>
      <c r="CX17" s="10"/>
      <c r="CY17" s="45">
        <f t="shared" ref="CY17:CY46" si="11">CZ17</f>
        <v>42340</v>
      </c>
      <c r="CZ17" s="46">
        <f>CZ16+1</f>
        <v>42340</v>
      </c>
      <c r="DA17" s="103"/>
      <c r="DB17" s="130"/>
      <c r="DC17" s="131"/>
      <c r="DD17" s="91"/>
      <c r="DE17" s="58"/>
      <c r="DF17" s="1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50"/>
      <c r="DW17" s="50"/>
      <c r="DX17" s="50"/>
      <c r="DY17" s="50"/>
      <c r="DZ17" s="50"/>
      <c r="EA17" s="50"/>
      <c r="EB17" s="50"/>
      <c r="EC17" s="50"/>
      <c r="ED17" s="50"/>
      <c r="EE17" s="50"/>
      <c r="EF17" s="50"/>
      <c r="EG17" s="50"/>
      <c r="EH17" s="50"/>
      <c r="EI17" s="50"/>
      <c r="EJ17" s="50"/>
      <c r="EK17" s="50"/>
      <c r="EL17" s="50"/>
      <c r="EM17" s="50"/>
      <c r="EN17" s="50"/>
      <c r="EO17" s="50"/>
      <c r="EP17" s="50"/>
      <c r="EQ17" s="50"/>
      <c r="ER17" s="50"/>
      <c r="ES17" s="50"/>
      <c r="ET17" s="50"/>
      <c r="EU17" s="50"/>
      <c r="EV17" s="50"/>
      <c r="EW17" s="50"/>
      <c r="EX17" s="50"/>
      <c r="EY17" s="50"/>
      <c r="EZ17" s="50"/>
      <c r="FA17" s="50"/>
      <c r="FB17" s="50"/>
      <c r="FC17" s="50"/>
      <c r="FD17" s="50"/>
      <c r="FE17" s="50"/>
      <c r="FF17" s="50"/>
      <c r="FG17" s="50"/>
      <c r="FH17" s="50"/>
      <c r="FI17" s="50"/>
      <c r="FJ17" s="50"/>
      <c r="FK17" s="50"/>
      <c r="FL17" s="50"/>
      <c r="FM17" s="50"/>
      <c r="FN17" s="50"/>
      <c r="FO17" s="50"/>
      <c r="FP17" s="50"/>
      <c r="FQ17" s="50"/>
      <c r="FR17" s="50"/>
      <c r="FS17" s="50"/>
      <c r="FT17" s="50"/>
      <c r="FU17" s="50"/>
      <c r="FV17" s="50"/>
      <c r="FW17" s="50"/>
      <c r="FX17" s="50"/>
      <c r="FY17" s="50"/>
      <c r="FZ17" s="50"/>
      <c r="GA17" s="50"/>
      <c r="GB17" s="50"/>
      <c r="GJ17" s="50"/>
      <c r="GK17" s="50"/>
      <c r="GL17" s="50"/>
      <c r="GM17" s="50"/>
      <c r="GN17" s="50"/>
      <c r="GO17" s="50"/>
      <c r="GP17" s="50"/>
      <c r="GQ17" s="50"/>
      <c r="GR17" s="50"/>
      <c r="GS17" s="50"/>
      <c r="GT17" s="50"/>
      <c r="GU17" s="50"/>
      <c r="GV17" s="50"/>
      <c r="GW17" s="50"/>
      <c r="GX17" s="50"/>
      <c r="GY17" s="50"/>
      <c r="GZ17" s="50"/>
      <c r="HA17" s="50"/>
      <c r="HB17" s="50"/>
      <c r="HC17" s="50"/>
      <c r="HD17" s="50"/>
      <c r="HE17" s="50"/>
      <c r="HF17" s="50"/>
      <c r="HG17" s="50"/>
      <c r="HH17" s="50"/>
      <c r="HI17" s="50"/>
      <c r="HJ17" s="50"/>
      <c r="HK17" s="50"/>
      <c r="HL17" s="50"/>
      <c r="HM17" s="50"/>
      <c r="HN17" s="50"/>
      <c r="HO17" s="50"/>
      <c r="HP17" s="50"/>
      <c r="HQ17" s="50"/>
      <c r="HR17" s="50"/>
      <c r="HS17" s="50"/>
      <c r="HT17" s="50"/>
      <c r="HU17" s="50"/>
      <c r="HV17" s="50"/>
      <c r="HW17" s="50"/>
      <c r="HX17" s="50"/>
      <c r="HY17" s="50"/>
      <c r="HZ17" s="50"/>
      <c r="IA17" s="50"/>
      <c r="IB17" s="50"/>
      <c r="IC17" s="50"/>
      <c r="ID17" s="50"/>
      <c r="IE17" s="50"/>
      <c r="IF17" s="50"/>
      <c r="IG17" s="50"/>
      <c r="IH17" s="50"/>
      <c r="II17" s="50"/>
      <c r="IJ17" s="50"/>
      <c r="IK17" s="50"/>
      <c r="IL17" s="50"/>
      <c r="IM17" s="50"/>
      <c r="IN17" s="50"/>
      <c r="IO17" s="50"/>
      <c r="IP17" s="50"/>
      <c r="IQ17" s="50"/>
      <c r="IR17" s="50"/>
      <c r="IS17" s="50"/>
      <c r="IT17" s="50"/>
      <c r="IU17" s="50"/>
      <c r="IV17" s="50"/>
    </row>
    <row r="18" spans="1:256" ht="17.25" customHeight="1" thickBot="1" x14ac:dyDescent="0.25">
      <c r="A18" s="81">
        <v>42007</v>
      </c>
      <c r="B18" s="74" t="s">
        <v>28</v>
      </c>
      <c r="C18" s="51"/>
      <c r="D18" s="45">
        <f t="shared" si="0"/>
        <v>42007</v>
      </c>
      <c r="E18" s="89">
        <f t="shared" ref="E18:E41" si="12">E17+1</f>
        <v>42007</v>
      </c>
      <c r="F18" s="103" t="str">
        <f>IF(E18="","",INDEX(cycle,MOD(E18-INDEX(J_equip,1)+INDEX(J_equip,$A$15+1)-1,8)+1))</f>
        <v xml:space="preserve">  Nuit </v>
      </c>
      <c r="G18" s="130"/>
      <c r="H18" s="131"/>
      <c r="I18" s="91"/>
      <c r="J18" s="52"/>
      <c r="K18" s="55"/>
      <c r="L18" s="10"/>
      <c r="M18" s="45">
        <f t="shared" si="1"/>
        <v>42038</v>
      </c>
      <c r="N18" s="46">
        <f t="shared" ref="N18:N41" si="13">N17+1</f>
        <v>42038</v>
      </c>
      <c r="O18" s="104"/>
      <c r="P18" s="122"/>
      <c r="Q18" s="123"/>
      <c r="R18" s="98"/>
      <c r="S18" s="54"/>
      <c r="T18" s="55"/>
      <c r="U18" s="10"/>
      <c r="V18" s="45">
        <f t="shared" si="2"/>
        <v>42066</v>
      </c>
      <c r="W18" s="46">
        <f t="shared" ref="W18:W41" si="14">W17+1</f>
        <v>42066</v>
      </c>
      <c r="X18" s="104"/>
      <c r="Y18" s="130"/>
      <c r="Z18" s="131"/>
      <c r="AA18" s="91"/>
      <c r="AB18" s="52"/>
      <c r="AC18" s="55"/>
      <c r="AD18" s="10"/>
      <c r="AE18" s="45">
        <f t="shared" si="3"/>
        <v>42097</v>
      </c>
      <c r="AF18" s="46">
        <f t="shared" ref="AF18:AF41" si="15">AF17+1</f>
        <v>42097</v>
      </c>
      <c r="AG18" s="104"/>
      <c r="AH18" s="130"/>
      <c r="AI18" s="131"/>
      <c r="AJ18" s="91"/>
      <c r="AK18" s="52"/>
      <c r="AL18" s="55"/>
      <c r="AM18" s="10"/>
      <c r="AN18" s="45">
        <f t="shared" si="4"/>
        <v>42127</v>
      </c>
      <c r="AO18" s="46">
        <f t="shared" ref="AO18:AO41" si="16">AO17+1</f>
        <v>42127</v>
      </c>
      <c r="AP18" s="104"/>
      <c r="AQ18" s="130"/>
      <c r="AR18" s="131"/>
      <c r="AS18" s="91"/>
      <c r="AT18" s="52"/>
      <c r="AU18" s="55"/>
      <c r="AV18" s="10"/>
      <c r="AW18" s="45">
        <f t="shared" si="5"/>
        <v>42158</v>
      </c>
      <c r="AX18" s="46">
        <f t="shared" ref="AX18:AX41" si="17">AX17+1</f>
        <v>42158</v>
      </c>
      <c r="AY18" s="104"/>
      <c r="AZ18" s="130"/>
      <c r="BA18" s="131"/>
      <c r="BB18" s="91"/>
      <c r="BC18" s="52"/>
      <c r="BD18" s="55"/>
      <c r="BE18" s="10"/>
      <c r="BF18" s="45">
        <f t="shared" si="6"/>
        <v>42188</v>
      </c>
      <c r="BG18" s="46">
        <f t="shared" ref="BG18:BG41" si="18">BG17+1</f>
        <v>42188</v>
      </c>
      <c r="BH18" s="104"/>
      <c r="BI18" s="130"/>
      <c r="BJ18" s="131"/>
      <c r="BK18" s="91"/>
      <c r="BL18" s="52"/>
      <c r="BM18" s="19"/>
      <c r="BN18" s="10"/>
      <c r="BO18" s="45">
        <f t="shared" si="7"/>
        <v>42219</v>
      </c>
      <c r="BP18" s="46">
        <f t="shared" ref="BP18:BP41" si="19">BP17+1</f>
        <v>42219</v>
      </c>
      <c r="BQ18" s="104"/>
      <c r="BR18" s="130"/>
      <c r="BS18" s="131"/>
      <c r="BT18" s="91"/>
      <c r="BU18" s="52"/>
      <c r="BV18" s="19"/>
      <c r="BW18" s="10"/>
      <c r="BX18" s="45">
        <f t="shared" si="8"/>
        <v>42250</v>
      </c>
      <c r="BY18" s="46">
        <f t="shared" ref="BY18:BY41" si="20">BY17+1</f>
        <v>42250</v>
      </c>
      <c r="BZ18" s="104"/>
      <c r="CA18" s="130"/>
      <c r="CB18" s="131"/>
      <c r="CC18" s="91"/>
      <c r="CD18" s="52"/>
      <c r="CE18" s="19"/>
      <c r="CF18" s="10"/>
      <c r="CG18" s="45">
        <f t="shared" si="9"/>
        <v>42280</v>
      </c>
      <c r="CH18" s="46">
        <f t="shared" ref="CH18:CH41" si="21">CH17+1</f>
        <v>42280</v>
      </c>
      <c r="CI18" s="104"/>
      <c r="CJ18" s="130"/>
      <c r="CK18" s="131"/>
      <c r="CL18" s="91"/>
      <c r="CM18" s="52"/>
      <c r="CN18" s="19"/>
      <c r="CO18" s="10"/>
      <c r="CP18" s="45">
        <f t="shared" si="10"/>
        <v>42311</v>
      </c>
      <c r="CQ18" s="46">
        <f t="shared" ref="CQ18:CQ41" si="22">CQ17+1</f>
        <v>42311</v>
      </c>
      <c r="CR18" s="104"/>
      <c r="CS18" s="130"/>
      <c r="CT18" s="131"/>
      <c r="CU18" s="91"/>
      <c r="CV18" s="52"/>
      <c r="CW18" s="19"/>
      <c r="CX18" s="10"/>
      <c r="CY18" s="45">
        <f t="shared" si="11"/>
        <v>42341</v>
      </c>
      <c r="CZ18" s="46">
        <f t="shared" ref="CZ18:CZ41" si="23">CZ17+1</f>
        <v>42341</v>
      </c>
      <c r="DA18" s="104"/>
      <c r="DB18" s="130"/>
      <c r="DC18" s="131"/>
      <c r="DD18" s="91"/>
      <c r="DE18" s="52"/>
      <c r="DF18" s="1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50"/>
      <c r="DW18" s="50"/>
      <c r="DX18" s="50"/>
      <c r="DY18" s="50"/>
      <c r="DZ18" s="50"/>
      <c r="EA18" s="50"/>
      <c r="EB18" s="50"/>
      <c r="EC18" s="50"/>
      <c r="ED18" s="50"/>
      <c r="EE18" s="50"/>
      <c r="EF18" s="50"/>
      <c r="EG18" s="50"/>
      <c r="EH18" s="50"/>
      <c r="EI18" s="50"/>
      <c r="EJ18" s="50"/>
      <c r="EK18" s="50"/>
      <c r="EL18" s="50"/>
      <c r="EM18" s="50"/>
      <c r="EN18" s="50"/>
      <c r="EO18" s="50"/>
      <c r="EP18" s="50"/>
      <c r="EQ18" s="50"/>
      <c r="ER18" s="50"/>
      <c r="ES18" s="50"/>
      <c r="ET18" s="50"/>
      <c r="EU18" s="50"/>
      <c r="EV18" s="50"/>
      <c r="EW18" s="50"/>
      <c r="EX18" s="50"/>
      <c r="EY18" s="50"/>
      <c r="EZ18" s="50"/>
      <c r="FA18" s="50"/>
      <c r="FB18" s="50"/>
      <c r="FC18" s="50"/>
      <c r="FD18" s="50"/>
      <c r="FE18" s="50"/>
      <c r="FF18" s="50"/>
      <c r="FG18" s="50"/>
      <c r="FH18" s="50"/>
      <c r="FI18" s="50"/>
      <c r="FJ18" s="50"/>
      <c r="FK18" s="50"/>
      <c r="FL18" s="50"/>
      <c r="FM18" s="50"/>
      <c r="FN18" s="50"/>
      <c r="FO18" s="50"/>
      <c r="FP18" s="50"/>
      <c r="FQ18" s="50"/>
      <c r="FR18" s="50"/>
      <c r="FS18" s="50"/>
      <c r="FT18" s="50"/>
      <c r="FU18" s="50"/>
      <c r="FV18" s="50"/>
      <c r="FW18" s="50"/>
      <c r="FX18" s="50"/>
      <c r="FY18" s="50"/>
      <c r="FZ18" s="50"/>
      <c r="GA18" s="50"/>
      <c r="GB18" s="50"/>
      <c r="GJ18" s="50"/>
      <c r="GK18" s="50"/>
      <c r="GL18" s="50"/>
      <c r="GM18" s="50"/>
      <c r="GN18" s="50"/>
      <c r="GO18" s="50"/>
      <c r="GP18" s="50"/>
      <c r="GQ18" s="50"/>
      <c r="GR18" s="50"/>
      <c r="GS18" s="50"/>
      <c r="GT18" s="50"/>
      <c r="GU18" s="50"/>
      <c r="GV18" s="50"/>
      <c r="GW18" s="50"/>
      <c r="GX18" s="50"/>
      <c r="GY18" s="50"/>
      <c r="GZ18" s="50"/>
      <c r="HA18" s="50"/>
      <c r="HB18" s="50"/>
      <c r="HC18" s="50"/>
      <c r="HD18" s="50"/>
      <c r="HE18" s="50"/>
      <c r="HF18" s="50"/>
      <c r="HG18" s="50"/>
      <c r="HH18" s="50"/>
      <c r="HI18" s="50"/>
      <c r="HJ18" s="50"/>
      <c r="HK18" s="50"/>
      <c r="HL18" s="50"/>
      <c r="HM18" s="50"/>
      <c r="HN18" s="50"/>
      <c r="HO18" s="50"/>
      <c r="HP18" s="50"/>
      <c r="HQ18" s="50"/>
      <c r="HR18" s="50"/>
      <c r="HS18" s="50"/>
      <c r="HT18" s="50"/>
      <c r="HU18" s="50"/>
      <c r="HV18" s="50"/>
      <c r="HW18" s="50"/>
      <c r="HX18" s="50"/>
      <c r="HY18" s="50"/>
      <c r="HZ18" s="50"/>
      <c r="IA18" s="50"/>
      <c r="IB18" s="50"/>
      <c r="IC18" s="50"/>
      <c r="ID18" s="50"/>
      <c r="IE18" s="50"/>
      <c r="IF18" s="50"/>
      <c r="IG18" s="50"/>
      <c r="IH18" s="50"/>
      <c r="II18" s="50"/>
      <c r="IJ18" s="50"/>
      <c r="IK18" s="50"/>
      <c r="IL18" s="50"/>
      <c r="IM18" s="50"/>
      <c r="IN18" s="50"/>
      <c r="IO18" s="50"/>
      <c r="IP18" s="50"/>
      <c r="IQ18" s="50"/>
      <c r="IR18" s="50"/>
      <c r="IS18" s="50"/>
      <c r="IT18" s="50"/>
      <c r="IU18" s="50"/>
      <c r="IV18" s="50"/>
    </row>
    <row r="19" spans="1:256" ht="17.25" customHeight="1" x14ac:dyDescent="0.2">
      <c r="A19" s="81">
        <v>42008</v>
      </c>
      <c r="B19" s="72" t="s">
        <v>29</v>
      </c>
      <c r="C19" s="51"/>
      <c r="D19" s="45">
        <f t="shared" si="0"/>
        <v>42008</v>
      </c>
      <c r="E19" s="89">
        <f t="shared" si="12"/>
        <v>42008</v>
      </c>
      <c r="F19" s="103" t="str">
        <f>IF(E19="","",INDEX(cycle,MOD(E19-INDEX(J_equip,1)+INDEX(J_equip,$A$15+1)-1,8)+1))</f>
        <v xml:space="preserve">  Repos1</v>
      </c>
      <c r="G19" s="130"/>
      <c r="H19" s="131"/>
      <c r="I19" s="91"/>
      <c r="J19" s="77"/>
      <c r="K19" s="55"/>
      <c r="L19" s="10"/>
      <c r="M19" s="45">
        <f t="shared" si="1"/>
        <v>42039</v>
      </c>
      <c r="N19" s="46">
        <f t="shared" si="13"/>
        <v>42039</v>
      </c>
      <c r="O19" s="103"/>
      <c r="P19" s="122"/>
      <c r="Q19" s="123"/>
      <c r="R19" s="49"/>
      <c r="S19" s="60"/>
      <c r="T19" s="55"/>
      <c r="U19" s="10"/>
      <c r="V19" s="45">
        <f t="shared" si="2"/>
        <v>42067</v>
      </c>
      <c r="W19" s="46">
        <f t="shared" si="14"/>
        <v>42067</v>
      </c>
      <c r="X19" s="103"/>
      <c r="Y19" s="130"/>
      <c r="Z19" s="131"/>
      <c r="AA19" s="91"/>
      <c r="AB19" s="77"/>
      <c r="AC19" s="55"/>
      <c r="AD19" s="10"/>
      <c r="AE19" s="45">
        <f t="shared" si="3"/>
        <v>42098</v>
      </c>
      <c r="AF19" s="46">
        <f t="shared" si="15"/>
        <v>42098</v>
      </c>
      <c r="AG19" s="103"/>
      <c r="AH19" s="130"/>
      <c r="AI19" s="131"/>
      <c r="AJ19" s="91"/>
      <c r="AK19" s="77"/>
      <c r="AL19" s="55"/>
      <c r="AM19" s="10"/>
      <c r="AN19" s="45">
        <f t="shared" si="4"/>
        <v>42128</v>
      </c>
      <c r="AO19" s="46">
        <f t="shared" si="16"/>
        <v>42128</v>
      </c>
      <c r="AP19" s="103"/>
      <c r="AQ19" s="130"/>
      <c r="AR19" s="131"/>
      <c r="AS19" s="91"/>
      <c r="AT19" s="77"/>
      <c r="AU19" s="55"/>
      <c r="AV19" s="10"/>
      <c r="AW19" s="45">
        <f t="shared" si="5"/>
        <v>42159</v>
      </c>
      <c r="AX19" s="46">
        <f t="shared" si="17"/>
        <v>42159</v>
      </c>
      <c r="AY19" s="103"/>
      <c r="AZ19" s="130"/>
      <c r="BA19" s="131"/>
      <c r="BB19" s="91"/>
      <c r="BC19" s="77"/>
      <c r="BD19" s="55"/>
      <c r="BE19" s="10"/>
      <c r="BF19" s="45">
        <f t="shared" si="6"/>
        <v>42189</v>
      </c>
      <c r="BG19" s="46">
        <f t="shared" si="18"/>
        <v>42189</v>
      </c>
      <c r="BH19" s="103"/>
      <c r="BI19" s="130"/>
      <c r="BJ19" s="131"/>
      <c r="BK19" s="91"/>
      <c r="BL19" s="77"/>
      <c r="BM19" s="19"/>
      <c r="BN19" s="10"/>
      <c r="BO19" s="45">
        <f t="shared" si="7"/>
        <v>42220</v>
      </c>
      <c r="BP19" s="46">
        <f t="shared" si="19"/>
        <v>42220</v>
      </c>
      <c r="BQ19" s="103"/>
      <c r="BR19" s="130"/>
      <c r="BS19" s="131"/>
      <c r="BT19" s="91"/>
      <c r="BU19" s="77"/>
      <c r="BV19" s="19"/>
      <c r="BW19" s="10"/>
      <c r="BX19" s="45">
        <f t="shared" si="8"/>
        <v>42251</v>
      </c>
      <c r="BY19" s="46">
        <f t="shared" si="20"/>
        <v>42251</v>
      </c>
      <c r="BZ19" s="103"/>
      <c r="CA19" s="130"/>
      <c r="CB19" s="131"/>
      <c r="CC19" s="91"/>
      <c r="CD19" s="77"/>
      <c r="CE19" s="19"/>
      <c r="CF19" s="10"/>
      <c r="CG19" s="45">
        <f t="shared" si="9"/>
        <v>42281</v>
      </c>
      <c r="CH19" s="46">
        <f t="shared" si="21"/>
        <v>42281</v>
      </c>
      <c r="CI19" s="103"/>
      <c r="CJ19" s="130"/>
      <c r="CK19" s="131"/>
      <c r="CL19" s="91"/>
      <c r="CM19" s="77"/>
      <c r="CN19" s="19"/>
      <c r="CO19" s="10"/>
      <c r="CP19" s="45">
        <f t="shared" si="10"/>
        <v>42312</v>
      </c>
      <c r="CQ19" s="46">
        <f t="shared" si="22"/>
        <v>42312</v>
      </c>
      <c r="CR19" s="103"/>
      <c r="CS19" s="130"/>
      <c r="CT19" s="131"/>
      <c r="CU19" s="91"/>
      <c r="CV19" s="77"/>
      <c r="CW19" s="19"/>
      <c r="CX19" s="10"/>
      <c r="CY19" s="45">
        <f t="shared" si="11"/>
        <v>42342</v>
      </c>
      <c r="CZ19" s="46">
        <f t="shared" si="23"/>
        <v>42342</v>
      </c>
      <c r="DA19" s="103"/>
      <c r="DB19" s="130"/>
      <c r="DC19" s="131"/>
      <c r="DD19" s="91"/>
      <c r="DE19" s="77"/>
      <c r="DF19" s="1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50"/>
      <c r="DW19" s="50"/>
      <c r="DX19" s="50"/>
      <c r="DY19" s="50"/>
      <c r="DZ19" s="50"/>
      <c r="EA19" s="50"/>
      <c r="EB19" s="50"/>
      <c r="EC19" s="50"/>
      <c r="ED19" s="50"/>
      <c r="EE19" s="50"/>
      <c r="EF19" s="50"/>
      <c r="EG19" s="50"/>
      <c r="EH19" s="50"/>
      <c r="EI19" s="50"/>
      <c r="EJ19" s="50"/>
      <c r="EK19" s="50"/>
      <c r="EL19" s="50"/>
      <c r="EM19" s="50"/>
      <c r="EN19" s="50"/>
      <c r="EO19" s="50"/>
      <c r="EP19" s="50"/>
      <c r="EQ19" s="50"/>
      <c r="ER19" s="50"/>
      <c r="ES19" s="50"/>
      <c r="ET19" s="50"/>
      <c r="EU19" s="50"/>
      <c r="EV19" s="50"/>
      <c r="EW19" s="50"/>
      <c r="EX19" s="50"/>
      <c r="EY19" s="50"/>
      <c r="EZ19" s="50"/>
      <c r="FA19" s="50"/>
      <c r="FB19" s="50"/>
      <c r="FC19" s="50"/>
      <c r="FD19" s="50"/>
      <c r="FE19" s="50"/>
      <c r="FF19" s="50"/>
      <c r="FG19" s="50"/>
      <c r="FH19" s="50"/>
      <c r="FI19" s="50"/>
      <c r="FJ19" s="50"/>
      <c r="FK19" s="50"/>
      <c r="FL19" s="50"/>
      <c r="FM19" s="50"/>
      <c r="FN19" s="50"/>
      <c r="FO19" s="50"/>
      <c r="FP19" s="50"/>
      <c r="FQ19" s="50"/>
      <c r="FR19" s="50"/>
      <c r="FS19" s="50"/>
      <c r="FT19" s="50"/>
      <c r="FU19" s="50"/>
      <c r="FV19" s="50"/>
      <c r="FW19" s="50"/>
      <c r="FX19" s="50"/>
      <c r="FY19" s="50"/>
      <c r="FZ19" s="50"/>
      <c r="GA19" s="50"/>
      <c r="GB19" s="50"/>
      <c r="GJ19" s="50"/>
      <c r="GK19" s="50"/>
      <c r="GL19" s="50"/>
      <c r="GM19" s="50"/>
      <c r="GN19" s="50"/>
      <c r="GO19" s="50"/>
      <c r="GP19" s="50"/>
      <c r="GQ19" s="50"/>
      <c r="GR19" s="50"/>
      <c r="GS19" s="50"/>
      <c r="GT19" s="50"/>
      <c r="GU19" s="50"/>
      <c r="GV19" s="50"/>
      <c r="GW19" s="50"/>
      <c r="GX19" s="50"/>
      <c r="GY19" s="50"/>
      <c r="GZ19" s="50"/>
      <c r="HA19" s="50"/>
      <c r="HB19" s="50"/>
      <c r="HC19" s="50"/>
      <c r="HD19" s="50"/>
      <c r="HE19" s="50"/>
      <c r="HF19" s="50"/>
      <c r="HG19" s="50"/>
      <c r="HH19" s="50"/>
      <c r="HI19" s="50"/>
      <c r="HJ19" s="50"/>
      <c r="HK19" s="50"/>
      <c r="HL19" s="50"/>
      <c r="HM19" s="50"/>
      <c r="HN19" s="50"/>
      <c r="HO19" s="50"/>
      <c r="HP19" s="50"/>
      <c r="HQ19" s="50"/>
      <c r="HR19" s="50"/>
      <c r="HS19" s="50"/>
      <c r="HT19" s="50"/>
      <c r="HU19" s="50"/>
      <c r="HV19" s="50"/>
      <c r="HW19" s="50"/>
      <c r="HX19" s="50"/>
      <c r="HY19" s="50"/>
      <c r="HZ19" s="50"/>
      <c r="IA19" s="50"/>
      <c r="IB19" s="50"/>
      <c r="IC19" s="50"/>
      <c r="ID19" s="50"/>
      <c r="IE19" s="50"/>
      <c r="IF19" s="50"/>
      <c r="IG19" s="50"/>
      <c r="IH19" s="50"/>
      <c r="II19" s="50"/>
      <c r="IJ19" s="50"/>
      <c r="IK19" s="50"/>
      <c r="IL19" s="50"/>
      <c r="IM19" s="50"/>
      <c r="IN19" s="50"/>
      <c r="IO19" s="50"/>
      <c r="IP19" s="50"/>
      <c r="IQ19" s="50"/>
      <c r="IR19" s="50"/>
      <c r="IS19" s="50"/>
      <c r="IT19" s="50"/>
      <c r="IU19" s="50"/>
      <c r="IV19" s="50"/>
    </row>
    <row r="20" spans="1:256" ht="17.25" customHeight="1" thickBot="1" x14ac:dyDescent="0.25">
      <c r="A20" s="81">
        <v>42009</v>
      </c>
      <c r="B20" s="73" t="s">
        <v>37</v>
      </c>
      <c r="C20" s="51"/>
      <c r="D20" s="45">
        <f t="shared" si="0"/>
        <v>42009</v>
      </c>
      <c r="E20" s="89">
        <f t="shared" si="12"/>
        <v>42009</v>
      </c>
      <c r="F20" s="103" t="str">
        <f>IF(E20="","",INDEX(cycle,MOD(E20-INDEX(J_equip,1)+INDEX(J_equip,$A$15+1)-1,8)+1))</f>
        <v xml:space="preserve">  Repos1 </v>
      </c>
      <c r="G20" s="130"/>
      <c r="H20" s="131"/>
      <c r="I20" s="91"/>
      <c r="J20" s="54"/>
      <c r="K20" s="48"/>
      <c r="L20" s="10"/>
      <c r="M20" s="45">
        <f t="shared" si="1"/>
        <v>42040</v>
      </c>
      <c r="N20" s="46">
        <f t="shared" si="13"/>
        <v>42040</v>
      </c>
      <c r="O20" s="103"/>
      <c r="P20" s="122"/>
      <c r="Q20" s="123"/>
      <c r="R20" s="64"/>
      <c r="S20" s="57"/>
      <c r="T20" s="48"/>
      <c r="U20" s="10"/>
      <c r="V20" s="45">
        <f t="shared" si="2"/>
        <v>42068</v>
      </c>
      <c r="W20" s="46">
        <f t="shared" si="14"/>
        <v>42068</v>
      </c>
      <c r="X20" s="103"/>
      <c r="Y20" s="130"/>
      <c r="Z20" s="131"/>
      <c r="AA20" s="91"/>
      <c r="AB20" s="54"/>
      <c r="AC20" s="48"/>
      <c r="AD20" s="10"/>
      <c r="AE20" s="45">
        <f t="shared" si="3"/>
        <v>42099</v>
      </c>
      <c r="AF20" s="46">
        <f t="shared" si="15"/>
        <v>42099</v>
      </c>
      <c r="AG20" s="103"/>
      <c r="AH20" s="130"/>
      <c r="AI20" s="131"/>
      <c r="AJ20" s="91"/>
      <c r="AK20" s="54"/>
      <c r="AL20" s="48"/>
      <c r="AM20" s="10"/>
      <c r="AN20" s="45">
        <f t="shared" si="4"/>
        <v>42129</v>
      </c>
      <c r="AO20" s="46">
        <f t="shared" si="16"/>
        <v>42129</v>
      </c>
      <c r="AP20" s="103"/>
      <c r="AQ20" s="130"/>
      <c r="AR20" s="131"/>
      <c r="AS20" s="91"/>
      <c r="AT20" s="54"/>
      <c r="AU20" s="48"/>
      <c r="AV20" s="10"/>
      <c r="AW20" s="45">
        <f t="shared" si="5"/>
        <v>42160</v>
      </c>
      <c r="AX20" s="46">
        <f t="shared" si="17"/>
        <v>42160</v>
      </c>
      <c r="AY20" s="103"/>
      <c r="AZ20" s="130"/>
      <c r="BA20" s="131"/>
      <c r="BB20" s="91"/>
      <c r="BC20" s="54"/>
      <c r="BD20" s="48"/>
      <c r="BE20" s="10"/>
      <c r="BF20" s="45">
        <f t="shared" si="6"/>
        <v>42190</v>
      </c>
      <c r="BG20" s="46">
        <f t="shared" si="18"/>
        <v>42190</v>
      </c>
      <c r="BH20" s="103"/>
      <c r="BI20" s="130"/>
      <c r="BJ20" s="131"/>
      <c r="BK20" s="91"/>
      <c r="BL20" s="54"/>
      <c r="BM20" s="19"/>
      <c r="BN20" s="10"/>
      <c r="BO20" s="45">
        <f t="shared" si="7"/>
        <v>42221</v>
      </c>
      <c r="BP20" s="46">
        <f t="shared" si="19"/>
        <v>42221</v>
      </c>
      <c r="BQ20" s="103"/>
      <c r="BR20" s="130"/>
      <c r="BS20" s="131"/>
      <c r="BT20" s="91"/>
      <c r="BU20" s="54"/>
      <c r="BV20" s="19"/>
      <c r="BW20" s="10"/>
      <c r="BX20" s="45">
        <f t="shared" si="8"/>
        <v>42252</v>
      </c>
      <c r="BY20" s="46">
        <f t="shared" si="20"/>
        <v>42252</v>
      </c>
      <c r="BZ20" s="103"/>
      <c r="CA20" s="130"/>
      <c r="CB20" s="131"/>
      <c r="CC20" s="91"/>
      <c r="CD20" s="54"/>
      <c r="CE20" s="19"/>
      <c r="CF20" s="10"/>
      <c r="CG20" s="45">
        <f t="shared" si="9"/>
        <v>42282</v>
      </c>
      <c r="CH20" s="46">
        <f t="shared" si="21"/>
        <v>42282</v>
      </c>
      <c r="CI20" s="103"/>
      <c r="CJ20" s="130"/>
      <c r="CK20" s="131"/>
      <c r="CL20" s="91"/>
      <c r="CM20" s="54"/>
      <c r="CN20" s="19"/>
      <c r="CO20" s="10"/>
      <c r="CP20" s="45">
        <f t="shared" si="10"/>
        <v>42313</v>
      </c>
      <c r="CQ20" s="46">
        <f t="shared" si="22"/>
        <v>42313</v>
      </c>
      <c r="CR20" s="103"/>
      <c r="CS20" s="130"/>
      <c r="CT20" s="131"/>
      <c r="CU20" s="91"/>
      <c r="CV20" s="54"/>
      <c r="CW20" s="19"/>
      <c r="CX20" s="10"/>
      <c r="CY20" s="45">
        <f t="shared" si="11"/>
        <v>42343</v>
      </c>
      <c r="CZ20" s="46">
        <f t="shared" si="23"/>
        <v>42343</v>
      </c>
      <c r="DA20" s="103"/>
      <c r="DB20" s="130"/>
      <c r="DC20" s="131"/>
      <c r="DD20" s="91"/>
      <c r="DE20" s="54"/>
      <c r="DF20" s="1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50"/>
      <c r="DW20" s="50"/>
      <c r="DX20" s="50"/>
      <c r="DY20" s="50"/>
      <c r="DZ20" s="50"/>
      <c r="EA20" s="50"/>
      <c r="EB20" s="50"/>
      <c r="EC20" s="50"/>
      <c r="ED20" s="50"/>
      <c r="EE20" s="50"/>
      <c r="EF20" s="50"/>
      <c r="EG20" s="50"/>
      <c r="EH20" s="50"/>
      <c r="EI20" s="50"/>
      <c r="EJ20" s="50"/>
      <c r="EK20" s="50"/>
      <c r="EL20" s="50"/>
      <c r="EM20" s="50"/>
      <c r="EN20" s="50"/>
      <c r="EO20" s="50"/>
      <c r="EP20" s="50"/>
      <c r="EQ20" s="50"/>
      <c r="ER20" s="50"/>
      <c r="ES20" s="50"/>
      <c r="ET20" s="50"/>
      <c r="EU20" s="50"/>
      <c r="EV20" s="50"/>
      <c r="EW20" s="50"/>
      <c r="EX20" s="50"/>
      <c r="EY20" s="50"/>
      <c r="EZ20" s="50"/>
      <c r="FA20" s="50"/>
      <c r="FB20" s="50"/>
      <c r="FC20" s="50"/>
      <c r="FD20" s="50"/>
      <c r="FE20" s="50"/>
      <c r="FF20" s="50"/>
      <c r="FG20" s="50"/>
      <c r="FH20" s="50"/>
      <c r="FI20" s="50"/>
      <c r="FJ20" s="50"/>
      <c r="FK20" s="50"/>
      <c r="FL20" s="50"/>
      <c r="FM20" s="50"/>
      <c r="FN20" s="50"/>
      <c r="FO20" s="50"/>
      <c r="FP20" s="50"/>
      <c r="FQ20" s="50"/>
      <c r="FR20" s="50"/>
      <c r="FS20" s="50"/>
      <c r="FT20" s="50"/>
      <c r="FU20" s="50"/>
      <c r="FV20" s="50"/>
      <c r="FW20" s="50"/>
      <c r="FX20" s="50"/>
      <c r="FY20" s="50"/>
      <c r="FZ20" s="50"/>
      <c r="GA20" s="50"/>
      <c r="GB20" s="50"/>
      <c r="GJ20" s="50"/>
      <c r="GK20" s="50"/>
      <c r="GL20" s="50"/>
      <c r="GM20" s="50"/>
      <c r="GN20" s="50"/>
      <c r="GO20" s="50"/>
      <c r="GP20" s="50"/>
      <c r="GQ20" s="50"/>
      <c r="GR20" s="50"/>
      <c r="GS20" s="50"/>
      <c r="GT20" s="50"/>
      <c r="GU20" s="50"/>
      <c r="GV20" s="50"/>
      <c r="GW20" s="50"/>
      <c r="GX20" s="50"/>
      <c r="GY20" s="50"/>
      <c r="GZ20" s="50"/>
      <c r="HA20" s="50"/>
      <c r="HB20" s="50"/>
      <c r="HC20" s="50"/>
      <c r="HD20" s="50"/>
      <c r="HE20" s="50"/>
      <c r="HF20" s="50"/>
      <c r="HG20" s="50"/>
      <c r="HH20" s="50"/>
      <c r="HI20" s="50"/>
      <c r="HJ20" s="50"/>
      <c r="HK20" s="50"/>
      <c r="HL20" s="50"/>
      <c r="HM20" s="50"/>
      <c r="HN20" s="50"/>
      <c r="HO20" s="50"/>
      <c r="HP20" s="50"/>
      <c r="HQ20" s="50"/>
      <c r="HR20" s="50"/>
      <c r="HS20" s="50"/>
      <c r="HT20" s="50"/>
      <c r="HU20" s="50"/>
      <c r="HV20" s="50"/>
      <c r="HW20" s="50"/>
      <c r="HX20" s="50"/>
      <c r="HY20" s="50"/>
      <c r="HZ20" s="50"/>
      <c r="IA20" s="50"/>
      <c r="IB20" s="50"/>
      <c r="IC20" s="50"/>
      <c r="ID20" s="50"/>
      <c r="IE20" s="50"/>
      <c r="IF20" s="50"/>
      <c r="IG20" s="50"/>
      <c r="IH20" s="50"/>
      <c r="II20" s="50"/>
      <c r="IJ20" s="50"/>
      <c r="IK20" s="50"/>
      <c r="IL20" s="50"/>
      <c r="IM20" s="50"/>
      <c r="IN20" s="50"/>
      <c r="IO20" s="50"/>
      <c r="IP20" s="50"/>
      <c r="IQ20" s="50"/>
      <c r="IR20" s="50"/>
      <c r="IS20" s="50"/>
      <c r="IT20" s="50"/>
      <c r="IU20" s="50"/>
      <c r="IV20" s="50"/>
    </row>
    <row r="21" spans="1:256" ht="17.25" customHeight="1" x14ac:dyDescent="0.2">
      <c r="A21" s="81">
        <v>42010</v>
      </c>
      <c r="B21" s="75" t="s">
        <v>35</v>
      </c>
      <c r="C21" s="51"/>
      <c r="D21" s="45">
        <f t="shared" si="0"/>
        <v>42010</v>
      </c>
      <c r="E21" s="89">
        <f t="shared" si="12"/>
        <v>42010</v>
      </c>
      <c r="F21" s="103" t="str">
        <f>IF(E21="","",INDEX(cycle,MOD(E21-INDEX(J_equip,1)+INDEX(J_equip,$A$15+1)-1,8)+1))</f>
        <v xml:space="preserve">  Repos2 </v>
      </c>
      <c r="G21" s="130"/>
      <c r="H21" s="131"/>
      <c r="I21" s="91"/>
      <c r="J21" s="58"/>
      <c r="K21" s="53"/>
      <c r="L21" s="10"/>
      <c r="M21" s="45">
        <f t="shared" si="1"/>
        <v>42041</v>
      </c>
      <c r="N21" s="46">
        <f t="shared" si="13"/>
        <v>42041</v>
      </c>
      <c r="O21" s="103"/>
      <c r="P21" s="122"/>
      <c r="Q21" s="123"/>
      <c r="R21" s="90"/>
      <c r="S21" s="52"/>
      <c r="T21" s="53"/>
      <c r="U21" s="10"/>
      <c r="V21" s="45">
        <f t="shared" si="2"/>
        <v>42069</v>
      </c>
      <c r="W21" s="46">
        <f t="shared" si="14"/>
        <v>42069</v>
      </c>
      <c r="X21" s="103"/>
      <c r="Y21" s="130"/>
      <c r="Z21" s="131"/>
      <c r="AA21" s="91"/>
      <c r="AB21" s="58"/>
      <c r="AC21" s="53"/>
      <c r="AD21" s="10"/>
      <c r="AE21" s="45">
        <f t="shared" si="3"/>
        <v>42100</v>
      </c>
      <c r="AF21" s="46">
        <f t="shared" si="15"/>
        <v>42100</v>
      </c>
      <c r="AG21" s="103"/>
      <c r="AH21" s="130"/>
      <c r="AI21" s="131"/>
      <c r="AJ21" s="91"/>
      <c r="AK21" s="58"/>
      <c r="AL21" s="53"/>
      <c r="AM21" s="10"/>
      <c r="AN21" s="45">
        <f t="shared" si="4"/>
        <v>42130</v>
      </c>
      <c r="AO21" s="46">
        <f t="shared" si="16"/>
        <v>42130</v>
      </c>
      <c r="AP21" s="103"/>
      <c r="AQ21" s="130"/>
      <c r="AR21" s="131"/>
      <c r="AS21" s="91"/>
      <c r="AT21" s="58"/>
      <c r="AU21" s="53"/>
      <c r="AV21" s="10"/>
      <c r="AW21" s="45">
        <f t="shared" si="5"/>
        <v>42161</v>
      </c>
      <c r="AX21" s="46">
        <f t="shared" si="17"/>
        <v>42161</v>
      </c>
      <c r="AY21" s="103"/>
      <c r="AZ21" s="130"/>
      <c r="BA21" s="131"/>
      <c r="BB21" s="91"/>
      <c r="BC21" s="58"/>
      <c r="BD21" s="53"/>
      <c r="BE21" s="10"/>
      <c r="BF21" s="45">
        <f t="shared" si="6"/>
        <v>42191</v>
      </c>
      <c r="BG21" s="46">
        <f t="shared" si="18"/>
        <v>42191</v>
      </c>
      <c r="BH21" s="103"/>
      <c r="BI21" s="130"/>
      <c r="BJ21" s="131"/>
      <c r="BK21" s="91"/>
      <c r="BL21" s="58"/>
      <c r="BM21" s="19"/>
      <c r="BN21" s="10"/>
      <c r="BO21" s="45">
        <f t="shared" si="7"/>
        <v>42222</v>
      </c>
      <c r="BP21" s="46">
        <f t="shared" si="19"/>
        <v>42222</v>
      </c>
      <c r="BQ21" s="103"/>
      <c r="BR21" s="130"/>
      <c r="BS21" s="131"/>
      <c r="BT21" s="91"/>
      <c r="BU21" s="58"/>
      <c r="BV21" s="19"/>
      <c r="BW21" s="10"/>
      <c r="BX21" s="45">
        <f t="shared" si="8"/>
        <v>42253</v>
      </c>
      <c r="BY21" s="46">
        <f t="shared" si="20"/>
        <v>42253</v>
      </c>
      <c r="BZ21" s="103"/>
      <c r="CA21" s="130"/>
      <c r="CB21" s="131"/>
      <c r="CC21" s="91"/>
      <c r="CD21" s="58"/>
      <c r="CE21" s="19"/>
      <c r="CF21" s="10"/>
      <c r="CG21" s="45">
        <f t="shared" si="9"/>
        <v>42283</v>
      </c>
      <c r="CH21" s="46">
        <f t="shared" si="21"/>
        <v>42283</v>
      </c>
      <c r="CI21" s="103"/>
      <c r="CJ21" s="130"/>
      <c r="CK21" s="131"/>
      <c r="CL21" s="91"/>
      <c r="CM21" s="58"/>
      <c r="CN21" s="19"/>
      <c r="CO21" s="10"/>
      <c r="CP21" s="45">
        <f t="shared" si="10"/>
        <v>42314</v>
      </c>
      <c r="CQ21" s="46">
        <f t="shared" si="22"/>
        <v>42314</v>
      </c>
      <c r="CR21" s="103"/>
      <c r="CS21" s="130"/>
      <c r="CT21" s="131"/>
      <c r="CU21" s="91"/>
      <c r="CV21" s="58"/>
      <c r="CW21" s="19"/>
      <c r="CX21" s="10"/>
      <c r="CY21" s="45">
        <f t="shared" si="11"/>
        <v>42344</v>
      </c>
      <c r="CZ21" s="46">
        <f t="shared" si="23"/>
        <v>42344</v>
      </c>
      <c r="DA21" s="103"/>
      <c r="DB21" s="130"/>
      <c r="DC21" s="131"/>
      <c r="DD21" s="91"/>
      <c r="DE21" s="58"/>
      <c r="DF21" s="1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50"/>
      <c r="DW21" s="50"/>
      <c r="DX21" s="50"/>
      <c r="DY21" s="50"/>
      <c r="DZ21" s="50"/>
      <c r="EA21" s="50"/>
      <c r="EB21" s="50"/>
      <c r="EC21" s="50"/>
      <c r="ED21" s="50"/>
      <c r="EE21" s="50"/>
      <c r="EF21" s="50"/>
      <c r="EG21" s="50"/>
      <c r="EH21" s="50"/>
      <c r="EI21" s="50"/>
      <c r="EJ21" s="50"/>
      <c r="EK21" s="50"/>
      <c r="EL21" s="50"/>
      <c r="EM21" s="50"/>
      <c r="EN21" s="50"/>
      <c r="EO21" s="50"/>
      <c r="EP21" s="50"/>
      <c r="EQ21" s="50"/>
      <c r="ER21" s="50"/>
      <c r="ES21" s="50"/>
      <c r="ET21" s="50"/>
      <c r="EU21" s="50"/>
      <c r="EV21" s="50"/>
      <c r="EW21" s="50"/>
      <c r="EX21" s="50"/>
      <c r="EY21" s="50"/>
      <c r="EZ21" s="50"/>
      <c r="FA21" s="50"/>
      <c r="FB21" s="50"/>
      <c r="FC21" s="50"/>
      <c r="FD21" s="50"/>
      <c r="FE21" s="50"/>
      <c r="FF21" s="50"/>
      <c r="FG21" s="50"/>
      <c r="FH21" s="50"/>
      <c r="FI21" s="50"/>
      <c r="FJ21" s="50"/>
      <c r="FK21" s="50"/>
      <c r="FL21" s="50"/>
      <c r="FM21" s="50"/>
      <c r="FN21" s="50"/>
      <c r="FO21" s="50"/>
      <c r="FP21" s="50"/>
      <c r="FQ21" s="50"/>
      <c r="FR21" s="50"/>
      <c r="FS21" s="50"/>
      <c r="FT21" s="50"/>
      <c r="FU21" s="50"/>
      <c r="FV21" s="50"/>
      <c r="FW21" s="50"/>
      <c r="FX21" s="50"/>
      <c r="FY21" s="50"/>
      <c r="FZ21" s="50"/>
      <c r="GA21" s="50"/>
      <c r="GB21" s="50"/>
      <c r="GJ21" s="50"/>
      <c r="GK21" s="50"/>
      <c r="GL21" s="50"/>
      <c r="GM21" s="50"/>
      <c r="GN21" s="50"/>
      <c r="GO21" s="50"/>
      <c r="GP21" s="50"/>
      <c r="GQ21" s="50"/>
      <c r="GR21" s="50"/>
      <c r="GS21" s="50"/>
      <c r="GT21" s="50"/>
      <c r="GU21" s="50"/>
      <c r="GV21" s="50"/>
      <c r="GW21" s="50"/>
      <c r="GX21" s="50"/>
      <c r="GY21" s="50"/>
      <c r="GZ21" s="50"/>
      <c r="HA21" s="50"/>
      <c r="HB21" s="50"/>
      <c r="HC21" s="50"/>
      <c r="HD21" s="50"/>
      <c r="HE21" s="50"/>
      <c r="HF21" s="50"/>
      <c r="HG21" s="50"/>
      <c r="HH21" s="50"/>
      <c r="HI21" s="50"/>
      <c r="HJ21" s="50"/>
      <c r="HK21" s="50"/>
      <c r="HL21" s="50"/>
      <c r="HM21" s="50"/>
      <c r="HN21" s="50"/>
      <c r="HO21" s="50"/>
      <c r="HP21" s="50"/>
      <c r="HQ21" s="50"/>
      <c r="HR21" s="50"/>
      <c r="HS21" s="50"/>
      <c r="HT21" s="50"/>
      <c r="HU21" s="50"/>
      <c r="HV21" s="50"/>
      <c r="HW21" s="50"/>
      <c r="HX21" s="50"/>
      <c r="HY21" s="50"/>
      <c r="HZ21" s="50"/>
      <c r="IA21" s="50"/>
      <c r="IB21" s="50"/>
      <c r="IC21" s="50"/>
      <c r="ID21" s="50"/>
      <c r="IE21" s="50"/>
      <c r="IF21" s="50"/>
      <c r="IG21" s="50"/>
      <c r="IH21" s="50"/>
      <c r="II21" s="50"/>
      <c r="IJ21" s="50"/>
      <c r="IK21" s="50"/>
      <c r="IL21" s="50"/>
      <c r="IM21" s="50"/>
      <c r="IN21" s="50"/>
      <c r="IO21" s="50"/>
      <c r="IP21" s="50"/>
      <c r="IQ21" s="50"/>
      <c r="IR21" s="50"/>
      <c r="IS21" s="50"/>
      <c r="IT21" s="50"/>
      <c r="IU21" s="50"/>
      <c r="IV21" s="50"/>
    </row>
    <row r="22" spans="1:256" ht="17.25" customHeight="1" x14ac:dyDescent="0.2">
      <c r="A22" s="81">
        <v>42011</v>
      </c>
      <c r="B22" s="75" t="s">
        <v>35</v>
      </c>
      <c r="C22" s="51"/>
      <c r="D22" s="45">
        <f t="shared" si="0"/>
        <v>42011</v>
      </c>
      <c r="E22" s="89">
        <f t="shared" si="12"/>
        <v>42011</v>
      </c>
      <c r="F22" s="103" t="str">
        <f>IF(E22="","",INDEX(cycle,MOD(E22-INDEX(J_equip,1)+INDEX(J_equip,$A$15+1)-1,8)+1))</f>
        <v xml:space="preserve">  Repos2 </v>
      </c>
      <c r="G22" s="130"/>
      <c r="H22" s="131"/>
      <c r="I22" s="91"/>
      <c r="J22" s="52"/>
      <c r="K22" s="48"/>
      <c r="L22" s="10"/>
      <c r="M22" s="45">
        <f t="shared" si="1"/>
        <v>42042</v>
      </c>
      <c r="N22" s="46">
        <f t="shared" si="13"/>
        <v>42042</v>
      </c>
      <c r="O22" s="103"/>
      <c r="P22" s="122"/>
      <c r="Q22" s="123"/>
      <c r="R22" s="91"/>
      <c r="S22" s="52"/>
      <c r="T22" s="48"/>
      <c r="U22" s="10"/>
      <c r="V22" s="45">
        <f t="shared" si="2"/>
        <v>42070</v>
      </c>
      <c r="W22" s="46">
        <f t="shared" si="14"/>
        <v>42070</v>
      </c>
      <c r="X22" s="103"/>
      <c r="Y22" s="130"/>
      <c r="Z22" s="131"/>
      <c r="AA22" s="91"/>
      <c r="AB22" s="52"/>
      <c r="AC22" s="48"/>
      <c r="AD22" s="10"/>
      <c r="AE22" s="45">
        <f t="shared" si="3"/>
        <v>42101</v>
      </c>
      <c r="AF22" s="46">
        <f t="shared" si="15"/>
        <v>42101</v>
      </c>
      <c r="AG22" s="103"/>
      <c r="AH22" s="130"/>
      <c r="AI22" s="131"/>
      <c r="AJ22" s="91"/>
      <c r="AK22" s="52"/>
      <c r="AL22" s="48"/>
      <c r="AM22" s="10"/>
      <c r="AN22" s="45">
        <f t="shared" si="4"/>
        <v>42131</v>
      </c>
      <c r="AO22" s="46">
        <f t="shared" si="16"/>
        <v>42131</v>
      </c>
      <c r="AP22" s="103"/>
      <c r="AQ22" s="130"/>
      <c r="AR22" s="131"/>
      <c r="AS22" s="91"/>
      <c r="AT22" s="52"/>
      <c r="AU22" s="48"/>
      <c r="AV22" s="10"/>
      <c r="AW22" s="45">
        <f t="shared" si="5"/>
        <v>42162</v>
      </c>
      <c r="AX22" s="46">
        <f t="shared" si="17"/>
        <v>42162</v>
      </c>
      <c r="AY22" s="103"/>
      <c r="AZ22" s="130"/>
      <c r="BA22" s="131"/>
      <c r="BB22" s="91"/>
      <c r="BC22" s="52"/>
      <c r="BD22" s="48"/>
      <c r="BE22" s="10"/>
      <c r="BF22" s="45">
        <f t="shared" si="6"/>
        <v>42192</v>
      </c>
      <c r="BG22" s="46">
        <f t="shared" si="18"/>
        <v>42192</v>
      </c>
      <c r="BH22" s="103"/>
      <c r="BI22" s="130"/>
      <c r="BJ22" s="131"/>
      <c r="BK22" s="91"/>
      <c r="BL22" s="52"/>
      <c r="BM22" s="19"/>
      <c r="BN22" s="10"/>
      <c r="BO22" s="45">
        <f t="shared" si="7"/>
        <v>42223</v>
      </c>
      <c r="BP22" s="46">
        <f t="shared" si="19"/>
        <v>42223</v>
      </c>
      <c r="BQ22" s="103"/>
      <c r="BR22" s="130"/>
      <c r="BS22" s="131"/>
      <c r="BT22" s="91"/>
      <c r="BU22" s="52"/>
      <c r="BV22" s="19"/>
      <c r="BW22" s="10"/>
      <c r="BX22" s="45">
        <f t="shared" si="8"/>
        <v>42254</v>
      </c>
      <c r="BY22" s="46">
        <f t="shared" si="20"/>
        <v>42254</v>
      </c>
      <c r="BZ22" s="103"/>
      <c r="CA22" s="130"/>
      <c r="CB22" s="131"/>
      <c r="CC22" s="91"/>
      <c r="CD22" s="52"/>
      <c r="CE22" s="19"/>
      <c r="CF22" s="10"/>
      <c r="CG22" s="45">
        <f t="shared" si="9"/>
        <v>42284</v>
      </c>
      <c r="CH22" s="46">
        <f t="shared" si="21"/>
        <v>42284</v>
      </c>
      <c r="CI22" s="103"/>
      <c r="CJ22" s="130"/>
      <c r="CK22" s="131"/>
      <c r="CL22" s="91"/>
      <c r="CM22" s="52"/>
      <c r="CN22" s="19"/>
      <c r="CO22" s="10"/>
      <c r="CP22" s="45">
        <f t="shared" si="10"/>
        <v>42315</v>
      </c>
      <c r="CQ22" s="46">
        <f t="shared" si="22"/>
        <v>42315</v>
      </c>
      <c r="CR22" s="103"/>
      <c r="CS22" s="130"/>
      <c r="CT22" s="131"/>
      <c r="CU22" s="91"/>
      <c r="CV22" s="52"/>
      <c r="CW22" s="19"/>
      <c r="CX22" s="10"/>
      <c r="CY22" s="45">
        <f t="shared" si="11"/>
        <v>42345</v>
      </c>
      <c r="CZ22" s="46">
        <f t="shared" si="23"/>
        <v>42345</v>
      </c>
      <c r="DA22" s="103"/>
      <c r="DB22" s="130"/>
      <c r="DC22" s="131"/>
      <c r="DD22" s="91"/>
      <c r="DE22" s="52"/>
      <c r="DF22" s="1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50"/>
      <c r="DW22" s="50"/>
      <c r="DX22" s="50"/>
      <c r="DY22" s="50"/>
      <c r="DZ22" s="50"/>
      <c r="EA22" s="50"/>
      <c r="EB22" s="50"/>
      <c r="EC22" s="50"/>
      <c r="ED22" s="50"/>
      <c r="EE22" s="50"/>
      <c r="EF22" s="50"/>
      <c r="EG22" s="50"/>
      <c r="EH22" s="50"/>
      <c r="EI22" s="50"/>
      <c r="EJ22" s="50"/>
      <c r="EK22" s="50"/>
      <c r="EL22" s="50"/>
      <c r="EM22" s="50"/>
      <c r="EN22" s="50"/>
      <c r="EO22" s="50"/>
      <c r="EP22" s="50"/>
      <c r="EQ22" s="50"/>
      <c r="ER22" s="50"/>
      <c r="ES22" s="50"/>
      <c r="ET22" s="50"/>
      <c r="EU22" s="50"/>
      <c r="EV22" s="50"/>
      <c r="EW22" s="50"/>
      <c r="EX22" s="50"/>
      <c r="EY22" s="50"/>
      <c r="EZ22" s="50"/>
      <c r="FA22" s="50"/>
      <c r="FB22" s="50"/>
      <c r="FC22" s="50"/>
      <c r="FD22" s="50"/>
      <c r="FE22" s="50"/>
      <c r="FF22" s="50"/>
      <c r="FG22" s="50"/>
      <c r="FH22" s="50"/>
      <c r="FI22" s="50"/>
      <c r="FJ22" s="50"/>
      <c r="FK22" s="50"/>
      <c r="FL22" s="50"/>
      <c r="FM22" s="50"/>
      <c r="FN22" s="50"/>
      <c r="FO22" s="50"/>
      <c r="FP22" s="50"/>
      <c r="FQ22" s="50"/>
      <c r="FR22" s="50"/>
      <c r="FS22" s="50"/>
      <c r="FT22" s="50"/>
      <c r="FU22" s="50"/>
      <c r="FV22" s="50"/>
      <c r="FW22" s="50"/>
      <c r="FX22" s="50"/>
      <c r="FY22" s="50"/>
      <c r="FZ22" s="50"/>
      <c r="GA22" s="50"/>
      <c r="GB22" s="50"/>
      <c r="GJ22" s="50"/>
      <c r="GK22" s="50"/>
      <c r="GL22" s="50"/>
      <c r="GM22" s="50"/>
      <c r="GN22" s="50"/>
      <c r="GO22" s="50"/>
      <c r="GP22" s="50"/>
      <c r="GQ22" s="50"/>
      <c r="GR22" s="50"/>
      <c r="GS22" s="50"/>
      <c r="GT22" s="50"/>
      <c r="GU22" s="50"/>
      <c r="GV22" s="50"/>
      <c r="GW22" s="50"/>
      <c r="GX22" s="50"/>
      <c r="GY22" s="50"/>
      <c r="GZ22" s="50"/>
      <c r="HA22" s="50"/>
      <c r="HB22" s="50"/>
      <c r="HC22" s="50"/>
      <c r="HD22" s="50"/>
      <c r="HE22" s="50"/>
      <c r="HF22" s="50"/>
      <c r="HG22" s="50"/>
      <c r="HH22" s="50"/>
      <c r="HI22" s="50"/>
      <c r="HJ22" s="50"/>
      <c r="HK22" s="50"/>
      <c r="HL22" s="50"/>
      <c r="HM22" s="50"/>
      <c r="HN22" s="50"/>
      <c r="HO22" s="50"/>
      <c r="HP22" s="50"/>
      <c r="HQ22" s="50"/>
      <c r="HR22" s="50"/>
      <c r="HS22" s="50"/>
      <c r="HT22" s="50"/>
      <c r="HU22" s="50"/>
      <c r="HV22" s="50"/>
      <c r="HW22" s="50"/>
      <c r="HX22" s="50"/>
      <c r="HY22" s="50"/>
      <c r="HZ22" s="50"/>
      <c r="IA22" s="50"/>
      <c r="IB22" s="50"/>
      <c r="IC22" s="50"/>
      <c r="ID22" s="50"/>
      <c r="IE22" s="50"/>
      <c r="IF22" s="50"/>
      <c r="IG22" s="50"/>
      <c r="IH22" s="50"/>
      <c r="II22" s="50"/>
      <c r="IJ22" s="50"/>
      <c r="IK22" s="50"/>
      <c r="IL22" s="50"/>
      <c r="IM22" s="50"/>
      <c r="IN22" s="50"/>
      <c r="IO22" s="50"/>
      <c r="IP22" s="50"/>
      <c r="IQ22" s="50"/>
      <c r="IR22" s="50"/>
      <c r="IS22" s="50"/>
      <c r="IT22" s="50"/>
      <c r="IU22" s="50"/>
      <c r="IV22" s="50"/>
    </row>
    <row r="23" spans="1:256" ht="17.25" customHeight="1" x14ac:dyDescent="0.2">
      <c r="A23" s="81">
        <v>42012</v>
      </c>
      <c r="B23" s="74" t="s">
        <v>27</v>
      </c>
      <c r="C23" s="51"/>
      <c r="D23" s="45">
        <f t="shared" si="0"/>
        <v>42012</v>
      </c>
      <c r="E23" s="89">
        <f t="shared" si="12"/>
        <v>42012</v>
      </c>
      <c r="F23" s="103" t="str">
        <f>IF(E23="","",INDEX(cycle,MOD(E23-INDEX(J_equip,1)+INDEX(J_equip,$A$15+1)-1,8)+1))</f>
        <v xml:space="preserve">  Jour</v>
      </c>
      <c r="G23" s="130"/>
      <c r="H23" s="131"/>
      <c r="I23" s="91"/>
      <c r="J23" s="54"/>
      <c r="K23" s="48"/>
      <c r="L23" s="10"/>
      <c r="M23" s="45">
        <f t="shared" si="1"/>
        <v>42043</v>
      </c>
      <c r="N23" s="46">
        <f t="shared" si="13"/>
        <v>42043</v>
      </c>
      <c r="O23" s="103"/>
      <c r="P23" s="122"/>
      <c r="Q23" s="123"/>
      <c r="R23" s="91"/>
      <c r="S23" s="54"/>
      <c r="T23" s="48"/>
      <c r="U23" s="10"/>
      <c r="V23" s="45">
        <f t="shared" si="2"/>
        <v>42071</v>
      </c>
      <c r="W23" s="46">
        <f t="shared" si="14"/>
        <v>42071</v>
      </c>
      <c r="X23" s="103"/>
      <c r="Y23" s="130"/>
      <c r="Z23" s="131"/>
      <c r="AA23" s="91"/>
      <c r="AB23" s="54"/>
      <c r="AC23" s="48"/>
      <c r="AD23" s="10"/>
      <c r="AE23" s="45">
        <f t="shared" si="3"/>
        <v>42102</v>
      </c>
      <c r="AF23" s="46">
        <f t="shared" si="15"/>
        <v>42102</v>
      </c>
      <c r="AG23" s="103"/>
      <c r="AH23" s="130"/>
      <c r="AI23" s="131"/>
      <c r="AJ23" s="91"/>
      <c r="AK23" s="54"/>
      <c r="AL23" s="48"/>
      <c r="AM23" s="10"/>
      <c r="AN23" s="45">
        <f t="shared" si="4"/>
        <v>42132</v>
      </c>
      <c r="AO23" s="46">
        <f t="shared" si="16"/>
        <v>42132</v>
      </c>
      <c r="AP23" s="103"/>
      <c r="AQ23" s="130"/>
      <c r="AR23" s="131"/>
      <c r="AS23" s="91"/>
      <c r="AT23" s="54"/>
      <c r="AU23" s="48"/>
      <c r="AV23" s="10"/>
      <c r="AW23" s="45">
        <f t="shared" si="5"/>
        <v>42163</v>
      </c>
      <c r="AX23" s="46">
        <f t="shared" si="17"/>
        <v>42163</v>
      </c>
      <c r="AY23" s="103"/>
      <c r="AZ23" s="130"/>
      <c r="BA23" s="131"/>
      <c r="BB23" s="91"/>
      <c r="BC23" s="54"/>
      <c r="BD23" s="48"/>
      <c r="BE23" s="10"/>
      <c r="BF23" s="45">
        <f t="shared" si="6"/>
        <v>42193</v>
      </c>
      <c r="BG23" s="46">
        <f t="shared" si="18"/>
        <v>42193</v>
      </c>
      <c r="BH23" s="103"/>
      <c r="BI23" s="130"/>
      <c r="BJ23" s="131"/>
      <c r="BK23" s="91"/>
      <c r="BL23" s="54"/>
      <c r="BM23" s="19"/>
      <c r="BN23" s="10"/>
      <c r="BO23" s="45">
        <f t="shared" si="7"/>
        <v>42224</v>
      </c>
      <c r="BP23" s="46">
        <f t="shared" si="19"/>
        <v>42224</v>
      </c>
      <c r="BQ23" s="103"/>
      <c r="BR23" s="130"/>
      <c r="BS23" s="131"/>
      <c r="BT23" s="91"/>
      <c r="BU23" s="54"/>
      <c r="BV23" s="19"/>
      <c r="BW23" s="10"/>
      <c r="BX23" s="45">
        <f t="shared" si="8"/>
        <v>42255</v>
      </c>
      <c r="BY23" s="46">
        <f t="shared" si="20"/>
        <v>42255</v>
      </c>
      <c r="BZ23" s="103"/>
      <c r="CA23" s="130"/>
      <c r="CB23" s="131"/>
      <c r="CC23" s="91"/>
      <c r="CD23" s="54"/>
      <c r="CE23" s="19"/>
      <c r="CF23" s="10"/>
      <c r="CG23" s="45">
        <f t="shared" si="9"/>
        <v>42285</v>
      </c>
      <c r="CH23" s="46">
        <f t="shared" si="21"/>
        <v>42285</v>
      </c>
      <c r="CI23" s="103"/>
      <c r="CJ23" s="130"/>
      <c r="CK23" s="131"/>
      <c r="CL23" s="91"/>
      <c r="CM23" s="54"/>
      <c r="CN23" s="19"/>
      <c r="CO23" s="10"/>
      <c r="CP23" s="45">
        <f t="shared" si="10"/>
        <v>42316</v>
      </c>
      <c r="CQ23" s="46">
        <f t="shared" si="22"/>
        <v>42316</v>
      </c>
      <c r="CR23" s="103"/>
      <c r="CS23" s="130"/>
      <c r="CT23" s="131"/>
      <c r="CU23" s="91"/>
      <c r="CV23" s="54"/>
      <c r="CW23" s="19"/>
      <c r="CX23" s="10"/>
      <c r="CY23" s="45">
        <f t="shared" si="11"/>
        <v>42346</v>
      </c>
      <c r="CZ23" s="46">
        <f t="shared" si="23"/>
        <v>42346</v>
      </c>
      <c r="DA23" s="103"/>
      <c r="DB23" s="130"/>
      <c r="DC23" s="131"/>
      <c r="DD23" s="91"/>
      <c r="DE23" s="54"/>
      <c r="DF23" s="1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50"/>
      <c r="DW23" s="50"/>
      <c r="DX23" s="50"/>
      <c r="DY23" s="50"/>
      <c r="DZ23" s="50"/>
      <c r="EA23" s="50"/>
      <c r="EB23" s="50"/>
      <c r="EC23" s="50"/>
      <c r="ED23" s="50"/>
      <c r="EE23" s="50"/>
      <c r="EF23" s="50"/>
      <c r="EG23" s="50"/>
      <c r="EH23" s="50"/>
      <c r="EI23" s="50"/>
      <c r="EJ23" s="50"/>
      <c r="EK23" s="50"/>
      <c r="EL23" s="50"/>
      <c r="EM23" s="50"/>
      <c r="EN23" s="50"/>
      <c r="EO23" s="50"/>
      <c r="EP23" s="50"/>
      <c r="EQ23" s="50"/>
      <c r="ER23" s="50"/>
      <c r="ES23" s="50"/>
      <c r="ET23" s="50"/>
      <c r="EU23" s="50"/>
      <c r="EV23" s="50"/>
      <c r="EW23" s="50"/>
      <c r="EX23" s="50"/>
      <c r="EY23" s="50"/>
      <c r="EZ23" s="50"/>
      <c r="FA23" s="50"/>
      <c r="FB23" s="50"/>
      <c r="FC23" s="50"/>
      <c r="FD23" s="50"/>
      <c r="FE23" s="50"/>
      <c r="FF23" s="50"/>
      <c r="FG23" s="50"/>
      <c r="FH23" s="50"/>
      <c r="FI23" s="50"/>
      <c r="FJ23" s="50"/>
      <c r="FK23" s="50"/>
      <c r="FL23" s="50"/>
      <c r="FM23" s="50"/>
      <c r="FN23" s="50"/>
      <c r="FO23" s="50"/>
      <c r="FP23" s="50"/>
      <c r="FQ23" s="50"/>
      <c r="FR23" s="50"/>
      <c r="FS23" s="50"/>
      <c r="FT23" s="50"/>
      <c r="FU23" s="50"/>
      <c r="FV23" s="50"/>
      <c r="FW23" s="50"/>
      <c r="FX23" s="50"/>
      <c r="FY23" s="50"/>
      <c r="FZ23" s="50"/>
      <c r="GA23" s="50"/>
      <c r="GB23" s="50"/>
      <c r="GJ23" s="50"/>
      <c r="GK23" s="50"/>
      <c r="GL23" s="50"/>
      <c r="GM23" s="50"/>
      <c r="GN23" s="50"/>
      <c r="GO23" s="50"/>
      <c r="GP23" s="50"/>
      <c r="GQ23" s="50"/>
      <c r="GR23" s="50"/>
      <c r="GS23" s="50"/>
      <c r="GT23" s="50"/>
      <c r="GU23" s="50"/>
      <c r="GV23" s="50"/>
      <c r="GW23" s="50"/>
      <c r="GX23" s="50"/>
      <c r="GY23" s="50"/>
      <c r="GZ23" s="50"/>
      <c r="HA23" s="50"/>
      <c r="HB23" s="50"/>
      <c r="HC23" s="50"/>
      <c r="HD23" s="50"/>
      <c r="HE23" s="50"/>
      <c r="HF23" s="50"/>
      <c r="HG23" s="50"/>
      <c r="HH23" s="50"/>
      <c r="HI23" s="50"/>
      <c r="HJ23" s="50"/>
      <c r="HK23" s="50"/>
      <c r="HL23" s="50"/>
      <c r="HM23" s="50"/>
      <c r="HN23" s="50"/>
      <c r="HO23" s="50"/>
      <c r="HP23" s="50"/>
      <c r="HQ23" s="50"/>
      <c r="HR23" s="50"/>
      <c r="HS23" s="50"/>
      <c r="HT23" s="50"/>
      <c r="HU23" s="50"/>
      <c r="HV23" s="50"/>
      <c r="HW23" s="50"/>
      <c r="HX23" s="50"/>
      <c r="HY23" s="50"/>
      <c r="HZ23" s="50"/>
      <c r="IA23" s="50"/>
      <c r="IB23" s="50"/>
      <c r="IC23" s="50"/>
      <c r="ID23" s="50"/>
      <c r="IE23" s="50"/>
      <c r="IF23" s="50"/>
      <c r="IG23" s="50"/>
      <c r="IH23" s="50"/>
      <c r="II23" s="50"/>
      <c r="IJ23" s="50"/>
      <c r="IK23" s="50"/>
      <c r="IL23" s="50"/>
      <c r="IM23" s="50"/>
      <c r="IN23" s="50"/>
      <c r="IO23" s="50"/>
      <c r="IP23" s="50"/>
      <c r="IQ23" s="50"/>
      <c r="IR23" s="50"/>
      <c r="IS23" s="50"/>
      <c r="IT23" s="50"/>
      <c r="IU23" s="50"/>
      <c r="IV23" s="50"/>
    </row>
    <row r="24" spans="1:256" ht="17.25" customHeight="1" x14ac:dyDescent="0.2">
      <c r="C24" s="51"/>
      <c r="D24" s="45">
        <f t="shared" si="0"/>
        <v>42013</v>
      </c>
      <c r="E24" s="89">
        <f t="shared" si="12"/>
        <v>42013</v>
      </c>
      <c r="F24" s="103" t="str">
        <f>IF(E24="","",INDEX(cycle,MOD(E24-INDEX(J_equip,1)+INDEX(J_equip,$A$15+1)-1,8)+1))</f>
        <v xml:space="preserve">  Jour</v>
      </c>
      <c r="G24" s="130"/>
      <c r="H24" s="131"/>
      <c r="I24" s="91"/>
      <c r="J24" s="54"/>
      <c r="K24" s="48"/>
      <c r="L24" s="10"/>
      <c r="M24" s="45">
        <f t="shared" si="1"/>
        <v>42044</v>
      </c>
      <c r="N24" s="46">
        <f t="shared" si="13"/>
        <v>42044</v>
      </c>
      <c r="O24" s="103"/>
      <c r="P24" s="122"/>
      <c r="Q24" s="123"/>
      <c r="R24" s="91"/>
      <c r="S24" s="54"/>
      <c r="T24" s="48"/>
      <c r="U24" s="10"/>
      <c r="V24" s="45">
        <f t="shared" si="2"/>
        <v>42072</v>
      </c>
      <c r="W24" s="46">
        <f t="shared" si="14"/>
        <v>42072</v>
      </c>
      <c r="X24" s="103"/>
      <c r="Y24" s="130"/>
      <c r="Z24" s="131"/>
      <c r="AA24" s="91"/>
      <c r="AB24" s="54"/>
      <c r="AC24" s="48"/>
      <c r="AD24" s="10"/>
      <c r="AE24" s="45">
        <f t="shared" si="3"/>
        <v>42103</v>
      </c>
      <c r="AF24" s="46">
        <f t="shared" si="15"/>
        <v>42103</v>
      </c>
      <c r="AG24" s="103"/>
      <c r="AH24" s="130"/>
      <c r="AI24" s="131"/>
      <c r="AJ24" s="91"/>
      <c r="AK24" s="54"/>
      <c r="AL24" s="48"/>
      <c r="AM24" s="10"/>
      <c r="AN24" s="45">
        <f t="shared" si="4"/>
        <v>42133</v>
      </c>
      <c r="AO24" s="46">
        <f t="shared" si="16"/>
        <v>42133</v>
      </c>
      <c r="AP24" s="103"/>
      <c r="AQ24" s="130"/>
      <c r="AR24" s="131"/>
      <c r="AS24" s="91"/>
      <c r="AT24" s="54"/>
      <c r="AU24" s="48"/>
      <c r="AV24" s="10"/>
      <c r="AW24" s="45">
        <f t="shared" si="5"/>
        <v>42164</v>
      </c>
      <c r="AX24" s="46">
        <f t="shared" si="17"/>
        <v>42164</v>
      </c>
      <c r="AY24" s="103"/>
      <c r="AZ24" s="130"/>
      <c r="BA24" s="131"/>
      <c r="BB24" s="91"/>
      <c r="BC24" s="54"/>
      <c r="BD24" s="48"/>
      <c r="BE24" s="10"/>
      <c r="BF24" s="45">
        <f t="shared" si="6"/>
        <v>42194</v>
      </c>
      <c r="BG24" s="46">
        <f t="shared" si="18"/>
        <v>42194</v>
      </c>
      <c r="BH24" s="103"/>
      <c r="BI24" s="130"/>
      <c r="BJ24" s="131"/>
      <c r="BK24" s="91"/>
      <c r="BL24" s="54"/>
      <c r="BM24" s="19"/>
      <c r="BN24" s="10"/>
      <c r="BO24" s="45">
        <f t="shared" si="7"/>
        <v>42225</v>
      </c>
      <c r="BP24" s="46">
        <f t="shared" si="19"/>
        <v>42225</v>
      </c>
      <c r="BQ24" s="103"/>
      <c r="BR24" s="130"/>
      <c r="BS24" s="131"/>
      <c r="BT24" s="91"/>
      <c r="BU24" s="54"/>
      <c r="BV24" s="19"/>
      <c r="BW24" s="10"/>
      <c r="BX24" s="45">
        <f t="shared" si="8"/>
        <v>42256</v>
      </c>
      <c r="BY24" s="46">
        <f t="shared" si="20"/>
        <v>42256</v>
      </c>
      <c r="BZ24" s="103"/>
      <c r="CA24" s="130"/>
      <c r="CB24" s="131"/>
      <c r="CC24" s="91"/>
      <c r="CD24" s="54"/>
      <c r="CE24" s="19"/>
      <c r="CF24" s="10"/>
      <c r="CG24" s="45">
        <f t="shared" si="9"/>
        <v>42286</v>
      </c>
      <c r="CH24" s="46">
        <f t="shared" si="21"/>
        <v>42286</v>
      </c>
      <c r="CI24" s="103"/>
      <c r="CJ24" s="130"/>
      <c r="CK24" s="131"/>
      <c r="CL24" s="91"/>
      <c r="CM24" s="54"/>
      <c r="CN24" s="19"/>
      <c r="CO24" s="10"/>
      <c r="CP24" s="45">
        <f t="shared" si="10"/>
        <v>42317</v>
      </c>
      <c r="CQ24" s="46">
        <f t="shared" si="22"/>
        <v>42317</v>
      </c>
      <c r="CR24" s="103"/>
      <c r="CS24" s="130"/>
      <c r="CT24" s="131"/>
      <c r="CU24" s="91"/>
      <c r="CV24" s="54"/>
      <c r="CW24" s="19"/>
      <c r="CX24" s="10"/>
      <c r="CY24" s="45">
        <f t="shared" si="11"/>
        <v>42347</v>
      </c>
      <c r="CZ24" s="46">
        <f t="shared" si="23"/>
        <v>42347</v>
      </c>
      <c r="DA24" s="103"/>
      <c r="DB24" s="130"/>
      <c r="DC24" s="131"/>
      <c r="DD24" s="91"/>
      <c r="DE24" s="54"/>
      <c r="DF24" s="1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50"/>
      <c r="DW24" s="50"/>
      <c r="DX24" s="50"/>
      <c r="DY24" s="50"/>
      <c r="DZ24" s="50"/>
      <c r="EA24" s="50"/>
      <c r="EB24" s="50"/>
      <c r="EC24" s="50"/>
      <c r="ED24" s="50"/>
      <c r="EE24" s="50"/>
      <c r="EF24" s="50"/>
      <c r="EG24" s="50"/>
      <c r="EH24" s="50"/>
      <c r="EI24" s="50"/>
      <c r="EJ24" s="50"/>
      <c r="EK24" s="50"/>
      <c r="EL24" s="50"/>
      <c r="EM24" s="50"/>
      <c r="EN24" s="50"/>
      <c r="EO24" s="50"/>
      <c r="EP24" s="50"/>
      <c r="EQ24" s="50"/>
      <c r="ER24" s="50"/>
      <c r="ES24" s="50"/>
      <c r="ET24" s="50"/>
      <c r="EU24" s="50"/>
      <c r="EV24" s="50"/>
      <c r="EW24" s="50"/>
      <c r="EX24" s="50"/>
      <c r="EY24" s="50"/>
      <c r="EZ24" s="50"/>
      <c r="FA24" s="50"/>
      <c r="FB24" s="50"/>
      <c r="FC24" s="50"/>
      <c r="FD24" s="50"/>
      <c r="FE24" s="50"/>
      <c r="FF24" s="50"/>
      <c r="FG24" s="50"/>
      <c r="FH24" s="50"/>
      <c r="FI24" s="50"/>
      <c r="FJ24" s="50"/>
      <c r="FK24" s="50"/>
      <c r="FL24" s="50"/>
      <c r="FM24" s="50"/>
      <c r="FN24" s="50"/>
      <c r="FO24" s="50"/>
      <c r="FP24" s="50"/>
      <c r="FQ24" s="50"/>
      <c r="FR24" s="50"/>
      <c r="FS24" s="50"/>
      <c r="FT24" s="50"/>
      <c r="FU24" s="50"/>
      <c r="FV24" s="50"/>
      <c r="FW24" s="50"/>
      <c r="FX24" s="50"/>
      <c r="FY24" s="50"/>
      <c r="FZ24" s="50"/>
      <c r="GA24" s="50"/>
      <c r="GB24" s="50"/>
      <c r="GJ24" s="50"/>
      <c r="GK24" s="50"/>
      <c r="GL24" s="50"/>
      <c r="GM24" s="50"/>
      <c r="GN24" s="50"/>
      <c r="GO24" s="50"/>
      <c r="GP24" s="50"/>
      <c r="GQ24" s="50"/>
      <c r="GR24" s="50"/>
      <c r="GS24" s="50"/>
      <c r="GT24" s="50"/>
      <c r="GU24" s="50"/>
      <c r="GV24" s="50"/>
      <c r="GW24" s="50"/>
      <c r="GX24" s="50"/>
      <c r="GY24" s="50"/>
      <c r="GZ24" s="50"/>
      <c r="HA24" s="50"/>
      <c r="HB24" s="50"/>
      <c r="HC24" s="50"/>
      <c r="HD24" s="50"/>
      <c r="HE24" s="50"/>
      <c r="HF24" s="50"/>
      <c r="HG24" s="50"/>
      <c r="HH24" s="50"/>
      <c r="HI24" s="50"/>
      <c r="HJ24" s="50"/>
      <c r="HK24" s="50"/>
      <c r="HL24" s="50"/>
      <c r="HM24" s="50"/>
      <c r="HN24" s="50"/>
      <c r="HO24" s="50"/>
      <c r="HP24" s="50"/>
      <c r="HQ24" s="50"/>
      <c r="HR24" s="50"/>
      <c r="HS24" s="50"/>
      <c r="HT24" s="50"/>
      <c r="HU24" s="50"/>
      <c r="HV24" s="50"/>
      <c r="HW24" s="50"/>
      <c r="HX24" s="50"/>
      <c r="HY24" s="50"/>
      <c r="HZ24" s="50"/>
      <c r="IA24" s="50"/>
      <c r="IB24" s="50"/>
      <c r="IC24" s="50"/>
      <c r="ID24" s="50"/>
      <c r="IE24" s="50"/>
      <c r="IF24" s="50"/>
      <c r="IG24" s="50"/>
      <c r="IH24" s="50"/>
      <c r="II24" s="50"/>
      <c r="IJ24" s="50"/>
      <c r="IK24" s="50"/>
      <c r="IL24" s="50"/>
      <c r="IM24" s="50"/>
      <c r="IN24" s="50"/>
      <c r="IO24" s="50"/>
      <c r="IP24" s="50"/>
      <c r="IQ24" s="50"/>
      <c r="IR24" s="50"/>
      <c r="IS24" s="50"/>
      <c r="IT24" s="50"/>
      <c r="IU24" s="50"/>
      <c r="IV24" s="50"/>
    </row>
    <row r="25" spans="1:256" ht="17.25" customHeight="1" x14ac:dyDescent="0.2">
      <c r="C25" s="51"/>
      <c r="D25" s="45">
        <f t="shared" si="0"/>
        <v>42014</v>
      </c>
      <c r="E25" s="89">
        <f t="shared" si="12"/>
        <v>42014</v>
      </c>
      <c r="F25" s="103" t="str">
        <f>IF(E25="","",INDEX(cycle,MOD(E25-INDEX(J_equip,1)+INDEX(J_equip,$A$15+1)-1,8)+1))</f>
        <v xml:space="preserve">  Nuit </v>
      </c>
      <c r="G25" s="130"/>
      <c r="H25" s="131"/>
      <c r="I25" s="91"/>
      <c r="J25" s="54"/>
      <c r="K25" s="48"/>
      <c r="L25" s="10"/>
      <c r="M25" s="45">
        <f t="shared" si="1"/>
        <v>42045</v>
      </c>
      <c r="N25" s="46">
        <f t="shared" si="13"/>
        <v>42045</v>
      </c>
      <c r="O25" s="103"/>
      <c r="P25" s="122"/>
      <c r="Q25" s="123"/>
      <c r="R25" s="91"/>
      <c r="S25" s="54"/>
      <c r="T25" s="48"/>
      <c r="U25" s="10"/>
      <c r="V25" s="45">
        <f t="shared" si="2"/>
        <v>42073</v>
      </c>
      <c r="W25" s="46">
        <f t="shared" si="14"/>
        <v>42073</v>
      </c>
      <c r="X25" s="103"/>
      <c r="Y25" s="130"/>
      <c r="Z25" s="131"/>
      <c r="AA25" s="91"/>
      <c r="AB25" s="54"/>
      <c r="AC25" s="48"/>
      <c r="AD25" s="10"/>
      <c r="AE25" s="45">
        <f t="shared" si="3"/>
        <v>42104</v>
      </c>
      <c r="AF25" s="46">
        <f t="shared" si="15"/>
        <v>42104</v>
      </c>
      <c r="AG25" s="103"/>
      <c r="AH25" s="130"/>
      <c r="AI25" s="131"/>
      <c r="AJ25" s="91"/>
      <c r="AK25" s="54"/>
      <c r="AL25" s="48"/>
      <c r="AM25" s="10"/>
      <c r="AN25" s="45">
        <f t="shared" si="4"/>
        <v>42134</v>
      </c>
      <c r="AO25" s="46">
        <f t="shared" si="16"/>
        <v>42134</v>
      </c>
      <c r="AP25" s="103"/>
      <c r="AQ25" s="130"/>
      <c r="AR25" s="131"/>
      <c r="AS25" s="91"/>
      <c r="AT25" s="54"/>
      <c r="AU25" s="48"/>
      <c r="AV25" s="10"/>
      <c r="AW25" s="45">
        <f t="shared" si="5"/>
        <v>42165</v>
      </c>
      <c r="AX25" s="46">
        <f t="shared" si="17"/>
        <v>42165</v>
      </c>
      <c r="AY25" s="103"/>
      <c r="AZ25" s="130"/>
      <c r="BA25" s="131"/>
      <c r="BB25" s="91"/>
      <c r="BC25" s="54"/>
      <c r="BD25" s="48"/>
      <c r="BE25" s="10"/>
      <c r="BF25" s="45">
        <f t="shared" si="6"/>
        <v>42195</v>
      </c>
      <c r="BG25" s="46">
        <f t="shared" si="18"/>
        <v>42195</v>
      </c>
      <c r="BH25" s="103"/>
      <c r="BI25" s="130"/>
      <c r="BJ25" s="131"/>
      <c r="BK25" s="91"/>
      <c r="BL25" s="54"/>
      <c r="BM25" s="19"/>
      <c r="BN25" s="10"/>
      <c r="BO25" s="45">
        <f t="shared" si="7"/>
        <v>42226</v>
      </c>
      <c r="BP25" s="46">
        <f t="shared" si="19"/>
        <v>42226</v>
      </c>
      <c r="BQ25" s="103"/>
      <c r="BR25" s="130"/>
      <c r="BS25" s="131"/>
      <c r="BT25" s="91"/>
      <c r="BU25" s="54"/>
      <c r="BV25" s="19"/>
      <c r="BW25" s="10"/>
      <c r="BX25" s="45">
        <f t="shared" si="8"/>
        <v>42257</v>
      </c>
      <c r="BY25" s="46">
        <f t="shared" si="20"/>
        <v>42257</v>
      </c>
      <c r="BZ25" s="103"/>
      <c r="CA25" s="130"/>
      <c r="CB25" s="131"/>
      <c r="CC25" s="91"/>
      <c r="CD25" s="54"/>
      <c r="CE25" s="19"/>
      <c r="CF25" s="10"/>
      <c r="CG25" s="45">
        <f t="shared" si="9"/>
        <v>42287</v>
      </c>
      <c r="CH25" s="46">
        <f t="shared" si="21"/>
        <v>42287</v>
      </c>
      <c r="CI25" s="103"/>
      <c r="CJ25" s="130"/>
      <c r="CK25" s="131"/>
      <c r="CL25" s="91"/>
      <c r="CM25" s="54"/>
      <c r="CN25" s="19"/>
      <c r="CO25" s="10"/>
      <c r="CP25" s="45">
        <f t="shared" si="10"/>
        <v>42318</v>
      </c>
      <c r="CQ25" s="46">
        <f t="shared" si="22"/>
        <v>42318</v>
      </c>
      <c r="CR25" s="103"/>
      <c r="CS25" s="130"/>
      <c r="CT25" s="131"/>
      <c r="CU25" s="91"/>
      <c r="CV25" s="54"/>
      <c r="CW25" s="19"/>
      <c r="CX25" s="10"/>
      <c r="CY25" s="45">
        <f t="shared" si="11"/>
        <v>42348</v>
      </c>
      <c r="CZ25" s="46">
        <f t="shared" si="23"/>
        <v>42348</v>
      </c>
      <c r="DA25" s="103"/>
      <c r="DB25" s="130"/>
      <c r="DC25" s="131"/>
      <c r="DD25" s="91"/>
      <c r="DE25" s="54"/>
      <c r="DF25" s="1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50"/>
      <c r="DW25" s="50"/>
      <c r="DX25" s="50"/>
      <c r="DY25" s="50"/>
      <c r="DZ25" s="50"/>
      <c r="EA25" s="50"/>
      <c r="EB25" s="50"/>
      <c r="EC25" s="50"/>
      <c r="ED25" s="50"/>
      <c r="EE25" s="50"/>
      <c r="EF25" s="50"/>
      <c r="EG25" s="50"/>
      <c r="EH25" s="50"/>
      <c r="EI25" s="50"/>
      <c r="EJ25" s="50"/>
      <c r="EK25" s="50"/>
      <c r="EL25" s="50"/>
      <c r="EM25" s="50"/>
      <c r="EN25" s="50"/>
      <c r="EO25" s="50"/>
      <c r="EP25" s="50"/>
      <c r="EQ25" s="50"/>
      <c r="ER25" s="50"/>
      <c r="ES25" s="50"/>
      <c r="ET25" s="50"/>
      <c r="EU25" s="50"/>
      <c r="EV25" s="50"/>
      <c r="EW25" s="50"/>
      <c r="EX25" s="50"/>
      <c r="EY25" s="50"/>
      <c r="EZ25" s="50"/>
      <c r="FA25" s="50"/>
      <c r="FB25" s="50"/>
      <c r="FC25" s="50"/>
      <c r="FD25" s="50"/>
      <c r="FE25" s="50"/>
      <c r="FF25" s="50"/>
      <c r="FG25" s="50"/>
      <c r="FH25" s="50"/>
      <c r="FI25" s="50"/>
      <c r="FJ25" s="50"/>
      <c r="FK25" s="50"/>
      <c r="FL25" s="50"/>
      <c r="FM25" s="50"/>
      <c r="FN25" s="50"/>
      <c r="FO25" s="50"/>
      <c r="FP25" s="50"/>
      <c r="FQ25" s="50"/>
      <c r="FR25" s="50"/>
      <c r="FS25" s="50"/>
      <c r="FT25" s="50"/>
      <c r="FU25" s="50"/>
      <c r="FV25" s="50"/>
      <c r="FW25" s="50"/>
      <c r="FX25" s="50"/>
      <c r="FY25" s="50"/>
      <c r="FZ25" s="50"/>
      <c r="GA25" s="50"/>
      <c r="GB25" s="50"/>
      <c r="GJ25" s="50"/>
      <c r="GK25" s="50"/>
      <c r="GL25" s="50"/>
      <c r="GM25" s="50"/>
      <c r="GN25" s="50"/>
      <c r="GO25" s="50"/>
      <c r="GP25" s="50"/>
      <c r="GQ25" s="50"/>
      <c r="GR25" s="50"/>
      <c r="GS25" s="50"/>
      <c r="GT25" s="50"/>
      <c r="GU25" s="50"/>
      <c r="GV25" s="50"/>
      <c r="GW25" s="50"/>
      <c r="GX25" s="50"/>
      <c r="GY25" s="50"/>
      <c r="GZ25" s="50"/>
      <c r="HA25" s="50"/>
      <c r="HB25" s="50"/>
      <c r="HC25" s="50"/>
      <c r="HD25" s="50"/>
      <c r="HE25" s="50"/>
      <c r="HF25" s="50"/>
      <c r="HG25" s="50"/>
      <c r="HH25" s="50"/>
      <c r="HI25" s="50"/>
      <c r="HJ25" s="50"/>
      <c r="HK25" s="50"/>
      <c r="HL25" s="50"/>
      <c r="HM25" s="50"/>
      <c r="HN25" s="50"/>
      <c r="HO25" s="50"/>
      <c r="HP25" s="50"/>
      <c r="HQ25" s="50"/>
      <c r="HR25" s="50"/>
      <c r="HS25" s="50"/>
      <c r="HT25" s="50"/>
      <c r="HU25" s="50"/>
      <c r="HV25" s="50"/>
      <c r="HW25" s="50"/>
      <c r="HX25" s="50"/>
      <c r="HY25" s="50"/>
      <c r="HZ25" s="50"/>
      <c r="IA25" s="50"/>
      <c r="IB25" s="50"/>
      <c r="IC25" s="50"/>
      <c r="ID25" s="50"/>
      <c r="IE25" s="50"/>
      <c r="IF25" s="50"/>
      <c r="IG25" s="50"/>
      <c r="IH25" s="50"/>
      <c r="II25" s="50"/>
      <c r="IJ25" s="50"/>
      <c r="IK25" s="50"/>
      <c r="IL25" s="50"/>
      <c r="IM25" s="50"/>
      <c r="IN25" s="50"/>
      <c r="IO25" s="50"/>
      <c r="IP25" s="50"/>
      <c r="IQ25" s="50"/>
      <c r="IR25" s="50"/>
      <c r="IS25" s="50"/>
      <c r="IT25" s="50"/>
      <c r="IU25" s="50"/>
      <c r="IV25" s="50"/>
    </row>
    <row r="26" spans="1:256" ht="17.25" customHeight="1" x14ac:dyDescent="0.2">
      <c r="C26" s="51"/>
      <c r="D26" s="45">
        <f t="shared" si="0"/>
        <v>42015</v>
      </c>
      <c r="E26" s="89">
        <f t="shared" si="12"/>
        <v>42015</v>
      </c>
      <c r="F26" s="103" t="str">
        <f>IF(E26="","",INDEX(cycle,MOD(E26-INDEX(J_equip,1)+INDEX(J_equip,$A$15+1)-1,8)+1))</f>
        <v xml:space="preserve">  Nuit </v>
      </c>
      <c r="G26" s="130"/>
      <c r="H26" s="131"/>
      <c r="I26" s="91"/>
      <c r="J26" s="58"/>
      <c r="K26" s="53"/>
      <c r="L26" s="10"/>
      <c r="M26" s="45">
        <f t="shared" si="1"/>
        <v>42046</v>
      </c>
      <c r="N26" s="46">
        <f t="shared" si="13"/>
        <v>42046</v>
      </c>
      <c r="O26" s="103"/>
      <c r="P26" s="122"/>
      <c r="Q26" s="123"/>
      <c r="R26" s="91"/>
      <c r="S26" s="52"/>
      <c r="T26" s="53"/>
      <c r="U26" s="10"/>
      <c r="V26" s="45">
        <f t="shared" si="2"/>
        <v>42074</v>
      </c>
      <c r="W26" s="46">
        <f t="shared" si="14"/>
        <v>42074</v>
      </c>
      <c r="X26" s="103"/>
      <c r="Y26" s="130"/>
      <c r="Z26" s="131"/>
      <c r="AA26" s="91"/>
      <c r="AB26" s="58"/>
      <c r="AC26" s="53"/>
      <c r="AD26" s="10"/>
      <c r="AE26" s="45">
        <f t="shared" si="3"/>
        <v>42105</v>
      </c>
      <c r="AF26" s="46">
        <f t="shared" si="15"/>
        <v>42105</v>
      </c>
      <c r="AG26" s="103"/>
      <c r="AH26" s="130"/>
      <c r="AI26" s="131"/>
      <c r="AJ26" s="91"/>
      <c r="AK26" s="58"/>
      <c r="AL26" s="53"/>
      <c r="AM26" s="10"/>
      <c r="AN26" s="45">
        <f t="shared" si="4"/>
        <v>42135</v>
      </c>
      <c r="AO26" s="46">
        <f t="shared" si="16"/>
        <v>42135</v>
      </c>
      <c r="AP26" s="103"/>
      <c r="AQ26" s="130"/>
      <c r="AR26" s="131"/>
      <c r="AS26" s="91"/>
      <c r="AT26" s="58"/>
      <c r="AU26" s="53"/>
      <c r="AV26" s="10"/>
      <c r="AW26" s="45">
        <f t="shared" si="5"/>
        <v>42166</v>
      </c>
      <c r="AX26" s="46">
        <f t="shared" si="17"/>
        <v>42166</v>
      </c>
      <c r="AY26" s="103"/>
      <c r="AZ26" s="130"/>
      <c r="BA26" s="131"/>
      <c r="BB26" s="91"/>
      <c r="BC26" s="58"/>
      <c r="BD26" s="53"/>
      <c r="BE26" s="10"/>
      <c r="BF26" s="45">
        <f t="shared" si="6"/>
        <v>42196</v>
      </c>
      <c r="BG26" s="46">
        <f t="shared" si="18"/>
        <v>42196</v>
      </c>
      <c r="BH26" s="103"/>
      <c r="BI26" s="130"/>
      <c r="BJ26" s="131"/>
      <c r="BK26" s="91"/>
      <c r="BL26" s="58"/>
      <c r="BM26" s="19"/>
      <c r="BN26" s="10"/>
      <c r="BO26" s="45">
        <f t="shared" si="7"/>
        <v>42227</v>
      </c>
      <c r="BP26" s="46">
        <f t="shared" si="19"/>
        <v>42227</v>
      </c>
      <c r="BQ26" s="103"/>
      <c r="BR26" s="130"/>
      <c r="BS26" s="131"/>
      <c r="BT26" s="91"/>
      <c r="BU26" s="58"/>
      <c r="BV26" s="19"/>
      <c r="BW26" s="10"/>
      <c r="BX26" s="45">
        <f t="shared" si="8"/>
        <v>42258</v>
      </c>
      <c r="BY26" s="46">
        <f t="shared" si="20"/>
        <v>42258</v>
      </c>
      <c r="BZ26" s="103"/>
      <c r="CA26" s="130"/>
      <c r="CB26" s="131"/>
      <c r="CC26" s="91"/>
      <c r="CD26" s="58"/>
      <c r="CE26" s="19"/>
      <c r="CF26" s="10"/>
      <c r="CG26" s="45">
        <f t="shared" si="9"/>
        <v>42288</v>
      </c>
      <c r="CH26" s="46">
        <f t="shared" si="21"/>
        <v>42288</v>
      </c>
      <c r="CI26" s="103"/>
      <c r="CJ26" s="130"/>
      <c r="CK26" s="131"/>
      <c r="CL26" s="91"/>
      <c r="CM26" s="58"/>
      <c r="CN26" s="19"/>
      <c r="CO26" s="10"/>
      <c r="CP26" s="45">
        <f t="shared" si="10"/>
        <v>42319</v>
      </c>
      <c r="CQ26" s="46">
        <f t="shared" si="22"/>
        <v>42319</v>
      </c>
      <c r="CR26" s="103"/>
      <c r="CS26" s="130"/>
      <c r="CT26" s="131"/>
      <c r="CU26" s="91"/>
      <c r="CV26" s="58"/>
      <c r="CW26" s="19"/>
      <c r="CX26" s="10"/>
      <c r="CY26" s="45">
        <f t="shared" si="11"/>
        <v>42349</v>
      </c>
      <c r="CZ26" s="46">
        <f t="shared" si="23"/>
        <v>42349</v>
      </c>
      <c r="DA26" s="103"/>
      <c r="DB26" s="130"/>
      <c r="DC26" s="131"/>
      <c r="DD26" s="91"/>
      <c r="DE26" s="58"/>
      <c r="DF26" s="1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</row>
    <row r="27" spans="1:256" ht="17.25" customHeight="1" x14ac:dyDescent="0.2">
      <c r="C27" s="51"/>
      <c r="D27" s="45">
        <f t="shared" si="0"/>
        <v>42016</v>
      </c>
      <c r="E27" s="89">
        <f t="shared" si="12"/>
        <v>42016</v>
      </c>
      <c r="F27" s="103" t="str">
        <f>IF(E27="","",INDEX(cycle,MOD(E27-INDEX(J_equip,1)+INDEX(J_equip,$A$15+1)-1,8)+1))</f>
        <v xml:space="preserve">  Repos1</v>
      </c>
      <c r="G27" s="130"/>
      <c r="H27" s="131"/>
      <c r="I27" s="91"/>
      <c r="J27" s="58"/>
      <c r="K27" s="53"/>
      <c r="L27" s="10"/>
      <c r="M27" s="45">
        <f t="shared" si="1"/>
        <v>42047</v>
      </c>
      <c r="N27" s="46">
        <f t="shared" si="13"/>
        <v>42047</v>
      </c>
      <c r="O27" s="103"/>
      <c r="P27" s="122"/>
      <c r="Q27" s="123"/>
      <c r="R27" s="91"/>
      <c r="S27" s="52"/>
      <c r="T27" s="53"/>
      <c r="U27" s="10"/>
      <c r="V27" s="45">
        <f t="shared" si="2"/>
        <v>42075</v>
      </c>
      <c r="W27" s="46">
        <f t="shared" si="14"/>
        <v>42075</v>
      </c>
      <c r="X27" s="103"/>
      <c r="Y27" s="130"/>
      <c r="Z27" s="131"/>
      <c r="AA27" s="91"/>
      <c r="AB27" s="58"/>
      <c r="AC27" s="53"/>
      <c r="AD27" s="10"/>
      <c r="AE27" s="45">
        <f t="shared" si="3"/>
        <v>42106</v>
      </c>
      <c r="AF27" s="46">
        <f t="shared" si="15"/>
        <v>42106</v>
      </c>
      <c r="AG27" s="103"/>
      <c r="AH27" s="130"/>
      <c r="AI27" s="131"/>
      <c r="AJ27" s="91"/>
      <c r="AK27" s="58"/>
      <c r="AL27" s="53"/>
      <c r="AM27" s="10"/>
      <c r="AN27" s="45">
        <f t="shared" si="4"/>
        <v>42136</v>
      </c>
      <c r="AO27" s="46">
        <f t="shared" si="16"/>
        <v>42136</v>
      </c>
      <c r="AP27" s="103"/>
      <c r="AQ27" s="130"/>
      <c r="AR27" s="131"/>
      <c r="AS27" s="91"/>
      <c r="AT27" s="58"/>
      <c r="AU27" s="53"/>
      <c r="AV27" s="10"/>
      <c r="AW27" s="45">
        <f t="shared" si="5"/>
        <v>42167</v>
      </c>
      <c r="AX27" s="46">
        <f t="shared" si="17"/>
        <v>42167</v>
      </c>
      <c r="AY27" s="103"/>
      <c r="AZ27" s="130"/>
      <c r="BA27" s="131"/>
      <c r="BB27" s="91"/>
      <c r="BC27" s="58"/>
      <c r="BD27" s="53"/>
      <c r="BE27" s="10"/>
      <c r="BF27" s="45">
        <f t="shared" si="6"/>
        <v>42197</v>
      </c>
      <c r="BG27" s="46">
        <f t="shared" si="18"/>
        <v>42197</v>
      </c>
      <c r="BH27" s="103"/>
      <c r="BI27" s="130"/>
      <c r="BJ27" s="131"/>
      <c r="BK27" s="91"/>
      <c r="BL27" s="58"/>
      <c r="BM27" s="19"/>
      <c r="BN27" s="10"/>
      <c r="BO27" s="45">
        <f t="shared" si="7"/>
        <v>42228</v>
      </c>
      <c r="BP27" s="46">
        <f t="shared" si="19"/>
        <v>42228</v>
      </c>
      <c r="BQ27" s="103"/>
      <c r="BR27" s="130"/>
      <c r="BS27" s="131"/>
      <c r="BT27" s="91"/>
      <c r="BU27" s="58"/>
      <c r="BV27" s="19"/>
      <c r="BW27" s="10"/>
      <c r="BX27" s="45">
        <f t="shared" si="8"/>
        <v>42259</v>
      </c>
      <c r="BY27" s="46">
        <f t="shared" si="20"/>
        <v>42259</v>
      </c>
      <c r="BZ27" s="103"/>
      <c r="CA27" s="130"/>
      <c r="CB27" s="131"/>
      <c r="CC27" s="91"/>
      <c r="CD27" s="58"/>
      <c r="CE27" s="19"/>
      <c r="CF27" s="10"/>
      <c r="CG27" s="45">
        <f t="shared" si="9"/>
        <v>42289</v>
      </c>
      <c r="CH27" s="46">
        <f t="shared" si="21"/>
        <v>42289</v>
      </c>
      <c r="CI27" s="103"/>
      <c r="CJ27" s="130"/>
      <c r="CK27" s="131"/>
      <c r="CL27" s="91"/>
      <c r="CM27" s="58"/>
      <c r="CN27" s="19"/>
      <c r="CO27" s="10"/>
      <c r="CP27" s="45">
        <f t="shared" si="10"/>
        <v>42320</v>
      </c>
      <c r="CQ27" s="46">
        <f t="shared" si="22"/>
        <v>42320</v>
      </c>
      <c r="CR27" s="103"/>
      <c r="CS27" s="130"/>
      <c r="CT27" s="131"/>
      <c r="CU27" s="91"/>
      <c r="CV27" s="58"/>
      <c r="CW27" s="19"/>
      <c r="CX27" s="10"/>
      <c r="CY27" s="45">
        <f t="shared" si="11"/>
        <v>42350</v>
      </c>
      <c r="CZ27" s="46">
        <f t="shared" si="23"/>
        <v>42350</v>
      </c>
      <c r="DA27" s="103"/>
      <c r="DB27" s="130"/>
      <c r="DC27" s="131"/>
      <c r="DD27" s="91"/>
      <c r="DE27" s="58"/>
      <c r="DF27" s="1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50"/>
      <c r="DW27" s="50"/>
      <c r="DX27" s="50"/>
      <c r="DY27" s="50"/>
      <c r="DZ27" s="50"/>
      <c r="EA27" s="50"/>
      <c r="EB27" s="50"/>
      <c r="EC27" s="50"/>
      <c r="ED27" s="50"/>
      <c r="EE27" s="50"/>
      <c r="EF27" s="50"/>
      <c r="EG27" s="50"/>
      <c r="EH27" s="50"/>
      <c r="EI27" s="50"/>
      <c r="EJ27" s="50"/>
      <c r="EK27" s="50"/>
      <c r="EL27" s="50"/>
      <c r="EM27" s="50"/>
      <c r="EN27" s="50"/>
      <c r="EO27" s="50"/>
      <c r="EP27" s="50"/>
      <c r="EQ27" s="50"/>
      <c r="ER27" s="50"/>
      <c r="ES27" s="50"/>
      <c r="ET27" s="50"/>
      <c r="EU27" s="50"/>
      <c r="EV27" s="50"/>
      <c r="EW27" s="50"/>
      <c r="EX27" s="50"/>
      <c r="EY27" s="50"/>
      <c r="EZ27" s="50"/>
      <c r="FA27" s="50"/>
      <c r="FB27" s="50"/>
      <c r="FC27" s="50"/>
      <c r="FD27" s="50"/>
      <c r="FE27" s="50"/>
      <c r="FF27" s="50"/>
      <c r="FG27" s="50"/>
      <c r="FH27" s="50"/>
      <c r="FI27" s="50"/>
      <c r="FJ27" s="50"/>
      <c r="FK27" s="50"/>
      <c r="FL27" s="50"/>
      <c r="FM27" s="50"/>
      <c r="FN27" s="50"/>
      <c r="FO27" s="50"/>
      <c r="FP27" s="50"/>
      <c r="FQ27" s="50"/>
      <c r="FR27" s="50"/>
      <c r="FS27" s="50"/>
      <c r="FT27" s="50"/>
      <c r="FU27" s="50"/>
      <c r="FV27" s="50"/>
      <c r="FW27" s="50"/>
      <c r="FX27" s="50"/>
      <c r="FY27" s="50"/>
      <c r="FZ27" s="50"/>
      <c r="GA27" s="50"/>
      <c r="GB27" s="50"/>
      <c r="GJ27" s="50"/>
      <c r="GK27" s="50"/>
      <c r="GL27" s="50"/>
      <c r="GM27" s="50"/>
      <c r="GN27" s="50"/>
      <c r="GO27" s="50"/>
      <c r="GP27" s="50"/>
      <c r="GQ27" s="50"/>
      <c r="GR27" s="50"/>
      <c r="GS27" s="50"/>
      <c r="GT27" s="50"/>
      <c r="GU27" s="50"/>
      <c r="GV27" s="50"/>
      <c r="GW27" s="50"/>
      <c r="GX27" s="50"/>
      <c r="GY27" s="50"/>
      <c r="GZ27" s="50"/>
      <c r="HA27" s="50"/>
      <c r="HB27" s="50"/>
      <c r="HC27" s="50"/>
      <c r="HD27" s="50"/>
      <c r="HE27" s="50"/>
      <c r="HF27" s="50"/>
      <c r="HG27" s="50"/>
      <c r="HH27" s="50"/>
      <c r="HI27" s="50"/>
      <c r="HJ27" s="50"/>
      <c r="HK27" s="50"/>
      <c r="HL27" s="50"/>
      <c r="HM27" s="50"/>
      <c r="HN27" s="50"/>
      <c r="HO27" s="50"/>
      <c r="HP27" s="50"/>
      <c r="HQ27" s="50"/>
      <c r="HR27" s="50"/>
      <c r="HS27" s="50"/>
      <c r="HT27" s="50"/>
      <c r="HU27" s="50"/>
      <c r="HV27" s="50"/>
      <c r="HW27" s="50"/>
      <c r="HX27" s="50"/>
      <c r="HY27" s="50"/>
      <c r="HZ27" s="50"/>
      <c r="IA27" s="50"/>
      <c r="IB27" s="50"/>
      <c r="IC27" s="50"/>
      <c r="ID27" s="50"/>
      <c r="IE27" s="50"/>
      <c r="IF27" s="50"/>
      <c r="IG27" s="50"/>
      <c r="IH27" s="50"/>
      <c r="II27" s="50"/>
      <c r="IJ27" s="50"/>
      <c r="IK27" s="50"/>
      <c r="IL27" s="50"/>
      <c r="IM27" s="50"/>
      <c r="IN27" s="50"/>
      <c r="IO27" s="50"/>
      <c r="IP27" s="50"/>
      <c r="IQ27" s="50"/>
      <c r="IR27" s="50"/>
      <c r="IS27" s="50"/>
      <c r="IT27" s="50"/>
      <c r="IU27" s="50"/>
      <c r="IV27" s="50"/>
    </row>
    <row r="28" spans="1:256" ht="17.25" customHeight="1" x14ac:dyDescent="0.2">
      <c r="C28" s="51"/>
      <c r="D28" s="45">
        <f t="shared" si="0"/>
        <v>42017</v>
      </c>
      <c r="E28" s="89">
        <f t="shared" si="12"/>
        <v>42017</v>
      </c>
      <c r="F28" s="103" t="str">
        <f>IF(E28="","",INDEX(cycle,MOD(E28-INDEX(J_equip,1)+INDEX(J_equip,$A$15+1)-1,8)+1))</f>
        <v xml:space="preserve">  Repos1 </v>
      </c>
      <c r="G28" s="130"/>
      <c r="H28" s="131"/>
      <c r="I28" s="91"/>
      <c r="J28" s="52"/>
      <c r="K28" s="48"/>
      <c r="L28" s="10"/>
      <c r="M28" s="45">
        <f t="shared" si="1"/>
        <v>42048</v>
      </c>
      <c r="N28" s="46">
        <f t="shared" si="13"/>
        <v>42048</v>
      </c>
      <c r="O28" s="103"/>
      <c r="P28" s="122"/>
      <c r="Q28" s="123"/>
      <c r="R28" s="91"/>
      <c r="S28" s="52"/>
      <c r="T28" s="48"/>
      <c r="U28" s="10"/>
      <c r="V28" s="45">
        <f t="shared" si="2"/>
        <v>42076</v>
      </c>
      <c r="W28" s="46">
        <f t="shared" si="14"/>
        <v>42076</v>
      </c>
      <c r="X28" s="103"/>
      <c r="Y28" s="130"/>
      <c r="Z28" s="131"/>
      <c r="AA28" s="91"/>
      <c r="AB28" s="52"/>
      <c r="AC28" s="48"/>
      <c r="AD28" s="10"/>
      <c r="AE28" s="45">
        <f t="shared" si="3"/>
        <v>42107</v>
      </c>
      <c r="AF28" s="46">
        <f t="shared" si="15"/>
        <v>42107</v>
      </c>
      <c r="AG28" s="103"/>
      <c r="AH28" s="130"/>
      <c r="AI28" s="131"/>
      <c r="AJ28" s="91"/>
      <c r="AK28" s="52"/>
      <c r="AL28" s="48"/>
      <c r="AM28" s="10"/>
      <c r="AN28" s="45">
        <f t="shared" si="4"/>
        <v>42137</v>
      </c>
      <c r="AO28" s="46">
        <f t="shared" si="16"/>
        <v>42137</v>
      </c>
      <c r="AP28" s="103"/>
      <c r="AQ28" s="130"/>
      <c r="AR28" s="131"/>
      <c r="AS28" s="91"/>
      <c r="AT28" s="52"/>
      <c r="AU28" s="48"/>
      <c r="AV28" s="10"/>
      <c r="AW28" s="45">
        <f t="shared" si="5"/>
        <v>42168</v>
      </c>
      <c r="AX28" s="46">
        <f t="shared" si="17"/>
        <v>42168</v>
      </c>
      <c r="AY28" s="103"/>
      <c r="AZ28" s="130"/>
      <c r="BA28" s="131"/>
      <c r="BB28" s="91"/>
      <c r="BC28" s="52"/>
      <c r="BD28" s="48"/>
      <c r="BE28" s="10"/>
      <c r="BF28" s="45">
        <f t="shared" si="6"/>
        <v>42198</v>
      </c>
      <c r="BG28" s="46">
        <f t="shared" si="18"/>
        <v>42198</v>
      </c>
      <c r="BH28" s="103"/>
      <c r="BI28" s="130"/>
      <c r="BJ28" s="131"/>
      <c r="BK28" s="91"/>
      <c r="BL28" s="52"/>
      <c r="BM28" s="19"/>
      <c r="BN28" s="10"/>
      <c r="BO28" s="45">
        <f t="shared" si="7"/>
        <v>42229</v>
      </c>
      <c r="BP28" s="46">
        <f t="shared" si="19"/>
        <v>42229</v>
      </c>
      <c r="BQ28" s="103"/>
      <c r="BR28" s="130"/>
      <c r="BS28" s="131"/>
      <c r="BT28" s="91"/>
      <c r="BU28" s="52"/>
      <c r="BV28" s="19"/>
      <c r="BW28" s="10"/>
      <c r="BX28" s="45">
        <f t="shared" si="8"/>
        <v>42260</v>
      </c>
      <c r="BY28" s="46">
        <f t="shared" si="20"/>
        <v>42260</v>
      </c>
      <c r="BZ28" s="103"/>
      <c r="CA28" s="130"/>
      <c r="CB28" s="131"/>
      <c r="CC28" s="91"/>
      <c r="CD28" s="52"/>
      <c r="CE28" s="19"/>
      <c r="CF28" s="10"/>
      <c r="CG28" s="45">
        <f t="shared" si="9"/>
        <v>42290</v>
      </c>
      <c r="CH28" s="46">
        <f t="shared" si="21"/>
        <v>42290</v>
      </c>
      <c r="CI28" s="103"/>
      <c r="CJ28" s="130"/>
      <c r="CK28" s="131"/>
      <c r="CL28" s="91"/>
      <c r="CM28" s="52"/>
      <c r="CN28" s="19"/>
      <c r="CO28" s="10"/>
      <c r="CP28" s="45">
        <f t="shared" si="10"/>
        <v>42321</v>
      </c>
      <c r="CQ28" s="46">
        <f t="shared" si="22"/>
        <v>42321</v>
      </c>
      <c r="CR28" s="103"/>
      <c r="CS28" s="130"/>
      <c r="CT28" s="131"/>
      <c r="CU28" s="91"/>
      <c r="CV28" s="52"/>
      <c r="CW28" s="19"/>
      <c r="CX28" s="10"/>
      <c r="CY28" s="45">
        <f t="shared" si="11"/>
        <v>42351</v>
      </c>
      <c r="CZ28" s="46">
        <f t="shared" si="23"/>
        <v>42351</v>
      </c>
      <c r="DA28" s="103"/>
      <c r="DB28" s="130"/>
      <c r="DC28" s="131"/>
      <c r="DD28" s="91"/>
      <c r="DE28" s="52"/>
      <c r="DF28" s="1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50"/>
      <c r="DW28" s="50"/>
      <c r="DX28" s="50"/>
      <c r="DY28" s="50"/>
      <c r="DZ28" s="50"/>
      <c r="EA28" s="50"/>
      <c r="EB28" s="50"/>
      <c r="EC28" s="50"/>
      <c r="ED28" s="50"/>
      <c r="EE28" s="50"/>
      <c r="EF28" s="50"/>
      <c r="EG28" s="50"/>
      <c r="EH28" s="50"/>
      <c r="EI28" s="50"/>
      <c r="EJ28" s="50"/>
      <c r="EK28" s="50"/>
      <c r="EL28" s="50"/>
      <c r="EM28" s="50"/>
      <c r="EN28" s="50"/>
      <c r="EO28" s="50"/>
      <c r="EP28" s="50"/>
      <c r="EQ28" s="50"/>
      <c r="ER28" s="50"/>
      <c r="ES28" s="50"/>
      <c r="ET28" s="50"/>
      <c r="EU28" s="50"/>
      <c r="EV28" s="50"/>
      <c r="EW28" s="50"/>
      <c r="EX28" s="50"/>
      <c r="EY28" s="50"/>
      <c r="EZ28" s="50"/>
      <c r="FA28" s="50"/>
      <c r="FB28" s="50"/>
      <c r="FC28" s="50"/>
      <c r="FD28" s="50"/>
      <c r="FE28" s="50"/>
      <c r="FF28" s="50"/>
      <c r="FG28" s="50"/>
      <c r="FH28" s="50"/>
      <c r="FI28" s="50"/>
      <c r="FJ28" s="50"/>
      <c r="FK28" s="50"/>
      <c r="FL28" s="50"/>
      <c r="FM28" s="50"/>
      <c r="FN28" s="50"/>
      <c r="FO28" s="50"/>
      <c r="FP28" s="50"/>
      <c r="FQ28" s="50"/>
      <c r="FR28" s="50"/>
      <c r="FS28" s="50"/>
      <c r="FT28" s="50"/>
      <c r="FU28" s="50"/>
      <c r="FV28" s="50"/>
      <c r="FW28" s="50"/>
      <c r="FX28" s="50"/>
      <c r="FY28" s="50"/>
      <c r="FZ28" s="50"/>
      <c r="GA28" s="50"/>
      <c r="GB28" s="50"/>
      <c r="GJ28" s="50"/>
      <c r="GK28" s="50"/>
      <c r="GL28" s="50"/>
      <c r="GM28" s="50"/>
      <c r="GN28" s="50"/>
      <c r="GO28" s="50"/>
      <c r="GP28" s="50"/>
      <c r="GQ28" s="50"/>
      <c r="GR28" s="50"/>
      <c r="GS28" s="50"/>
      <c r="GT28" s="50"/>
      <c r="GU28" s="50"/>
      <c r="GV28" s="50"/>
      <c r="GW28" s="50"/>
      <c r="GX28" s="50"/>
      <c r="GY28" s="50"/>
      <c r="GZ28" s="50"/>
      <c r="HA28" s="50"/>
      <c r="HB28" s="50"/>
      <c r="HC28" s="50"/>
      <c r="HD28" s="50"/>
      <c r="HE28" s="50"/>
      <c r="HF28" s="50"/>
      <c r="HG28" s="50"/>
      <c r="HH28" s="50"/>
      <c r="HI28" s="50"/>
      <c r="HJ28" s="50"/>
      <c r="HK28" s="50"/>
      <c r="HL28" s="50"/>
      <c r="HM28" s="50"/>
      <c r="HN28" s="50"/>
      <c r="HO28" s="50"/>
      <c r="HP28" s="50"/>
      <c r="HQ28" s="50"/>
      <c r="HR28" s="50"/>
      <c r="HS28" s="50"/>
      <c r="HT28" s="50"/>
      <c r="HU28" s="50"/>
      <c r="HV28" s="50"/>
      <c r="HW28" s="50"/>
      <c r="HX28" s="50"/>
      <c r="HY28" s="50"/>
      <c r="HZ28" s="50"/>
      <c r="IA28" s="50"/>
      <c r="IB28" s="50"/>
      <c r="IC28" s="50"/>
      <c r="ID28" s="50"/>
      <c r="IE28" s="50"/>
      <c r="IF28" s="50"/>
      <c r="IG28" s="50"/>
      <c r="IH28" s="50"/>
      <c r="II28" s="50"/>
      <c r="IJ28" s="50"/>
      <c r="IK28" s="50"/>
      <c r="IL28" s="50"/>
      <c r="IM28" s="50"/>
      <c r="IN28" s="50"/>
      <c r="IO28" s="50"/>
      <c r="IP28" s="50"/>
      <c r="IQ28" s="50"/>
      <c r="IR28" s="50"/>
      <c r="IS28" s="50"/>
      <c r="IT28" s="50"/>
      <c r="IU28" s="50"/>
      <c r="IV28" s="50"/>
    </row>
    <row r="29" spans="1:256" ht="17.25" customHeight="1" x14ac:dyDescent="0.2">
      <c r="C29" s="51"/>
      <c r="D29" s="45">
        <f t="shared" si="0"/>
        <v>42018</v>
      </c>
      <c r="E29" s="89">
        <f t="shared" si="12"/>
        <v>42018</v>
      </c>
      <c r="F29" s="103" t="str">
        <f>IF(E29="","",INDEX(cycle,MOD(E29-INDEX(J_equip,1)+INDEX(J_equip,$A$15+1)-1,8)+1))</f>
        <v xml:space="preserve">  Repos2 </v>
      </c>
      <c r="G29" s="130"/>
      <c r="H29" s="131"/>
      <c r="I29" s="91"/>
      <c r="J29" s="52"/>
      <c r="K29" s="48"/>
      <c r="L29" s="10"/>
      <c r="M29" s="45">
        <f t="shared" si="1"/>
        <v>42049</v>
      </c>
      <c r="N29" s="46">
        <f t="shared" si="13"/>
        <v>42049</v>
      </c>
      <c r="O29" s="103"/>
      <c r="P29" s="122"/>
      <c r="Q29" s="123"/>
      <c r="R29" s="91"/>
      <c r="S29" s="54"/>
      <c r="T29" s="48"/>
      <c r="U29" s="10"/>
      <c r="V29" s="45">
        <f t="shared" si="2"/>
        <v>42077</v>
      </c>
      <c r="W29" s="46">
        <f t="shared" si="14"/>
        <v>42077</v>
      </c>
      <c r="X29" s="103"/>
      <c r="Y29" s="130"/>
      <c r="Z29" s="131"/>
      <c r="AA29" s="91"/>
      <c r="AB29" s="52"/>
      <c r="AC29" s="48"/>
      <c r="AD29" s="10"/>
      <c r="AE29" s="45">
        <f t="shared" si="3"/>
        <v>42108</v>
      </c>
      <c r="AF29" s="46">
        <f t="shared" si="15"/>
        <v>42108</v>
      </c>
      <c r="AG29" s="103"/>
      <c r="AH29" s="130"/>
      <c r="AI29" s="131"/>
      <c r="AJ29" s="91"/>
      <c r="AK29" s="52"/>
      <c r="AL29" s="48"/>
      <c r="AM29" s="10"/>
      <c r="AN29" s="45">
        <f t="shared" si="4"/>
        <v>42138</v>
      </c>
      <c r="AO29" s="46">
        <f t="shared" si="16"/>
        <v>42138</v>
      </c>
      <c r="AP29" s="103"/>
      <c r="AQ29" s="130"/>
      <c r="AR29" s="131"/>
      <c r="AS29" s="91"/>
      <c r="AT29" s="52"/>
      <c r="AU29" s="48"/>
      <c r="AV29" s="10"/>
      <c r="AW29" s="45">
        <f t="shared" si="5"/>
        <v>42169</v>
      </c>
      <c r="AX29" s="46">
        <f t="shared" si="17"/>
        <v>42169</v>
      </c>
      <c r="AY29" s="103"/>
      <c r="AZ29" s="130"/>
      <c r="BA29" s="131"/>
      <c r="BB29" s="91"/>
      <c r="BC29" s="52"/>
      <c r="BD29" s="48"/>
      <c r="BE29" s="10"/>
      <c r="BF29" s="45">
        <f t="shared" si="6"/>
        <v>42199</v>
      </c>
      <c r="BG29" s="46">
        <f t="shared" si="18"/>
        <v>42199</v>
      </c>
      <c r="BH29" s="103"/>
      <c r="BI29" s="130"/>
      <c r="BJ29" s="131"/>
      <c r="BK29" s="91"/>
      <c r="BL29" s="52"/>
      <c r="BM29" s="19"/>
      <c r="BN29" s="10"/>
      <c r="BO29" s="45">
        <f t="shared" si="7"/>
        <v>42230</v>
      </c>
      <c r="BP29" s="46">
        <f t="shared" si="19"/>
        <v>42230</v>
      </c>
      <c r="BQ29" s="103"/>
      <c r="BR29" s="130"/>
      <c r="BS29" s="131"/>
      <c r="BT29" s="91"/>
      <c r="BU29" s="52"/>
      <c r="BV29" s="19"/>
      <c r="BW29" s="10"/>
      <c r="BX29" s="45">
        <f t="shared" si="8"/>
        <v>42261</v>
      </c>
      <c r="BY29" s="46">
        <f t="shared" si="20"/>
        <v>42261</v>
      </c>
      <c r="BZ29" s="103"/>
      <c r="CA29" s="130"/>
      <c r="CB29" s="131"/>
      <c r="CC29" s="91"/>
      <c r="CD29" s="52"/>
      <c r="CE29" s="19"/>
      <c r="CF29" s="10"/>
      <c r="CG29" s="45">
        <f t="shared" si="9"/>
        <v>42291</v>
      </c>
      <c r="CH29" s="46">
        <f t="shared" si="21"/>
        <v>42291</v>
      </c>
      <c r="CI29" s="103"/>
      <c r="CJ29" s="130"/>
      <c r="CK29" s="131"/>
      <c r="CL29" s="91"/>
      <c r="CM29" s="52"/>
      <c r="CN29" s="19"/>
      <c r="CO29" s="10"/>
      <c r="CP29" s="45">
        <f t="shared" si="10"/>
        <v>42322</v>
      </c>
      <c r="CQ29" s="46">
        <f t="shared" si="22"/>
        <v>42322</v>
      </c>
      <c r="CR29" s="103"/>
      <c r="CS29" s="130"/>
      <c r="CT29" s="131"/>
      <c r="CU29" s="91"/>
      <c r="CV29" s="52"/>
      <c r="CW29" s="19"/>
      <c r="CX29" s="10"/>
      <c r="CY29" s="45">
        <f t="shared" si="11"/>
        <v>42352</v>
      </c>
      <c r="CZ29" s="46">
        <f t="shared" si="23"/>
        <v>42352</v>
      </c>
      <c r="DA29" s="103"/>
      <c r="DB29" s="130"/>
      <c r="DC29" s="131"/>
      <c r="DD29" s="91"/>
      <c r="DE29" s="52"/>
      <c r="DF29" s="1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50"/>
      <c r="DW29" s="50"/>
      <c r="DX29" s="50"/>
      <c r="DY29" s="50"/>
      <c r="DZ29" s="50"/>
      <c r="EA29" s="50"/>
      <c r="EB29" s="50"/>
      <c r="EC29" s="50"/>
      <c r="ED29" s="50"/>
      <c r="EE29" s="50"/>
      <c r="EF29" s="50"/>
      <c r="EG29" s="50"/>
      <c r="EH29" s="50"/>
      <c r="EI29" s="50"/>
      <c r="EJ29" s="50"/>
      <c r="EK29" s="50"/>
      <c r="EL29" s="50"/>
      <c r="EM29" s="50"/>
      <c r="EN29" s="50"/>
      <c r="EO29" s="50"/>
      <c r="EP29" s="50"/>
      <c r="EQ29" s="50"/>
      <c r="ER29" s="50"/>
      <c r="ES29" s="50"/>
      <c r="ET29" s="50"/>
      <c r="EU29" s="50"/>
      <c r="EV29" s="50"/>
      <c r="EW29" s="50"/>
      <c r="EX29" s="50"/>
      <c r="EY29" s="50"/>
      <c r="EZ29" s="50"/>
      <c r="FA29" s="50"/>
      <c r="FB29" s="50"/>
      <c r="FC29" s="50"/>
      <c r="FD29" s="50"/>
      <c r="FE29" s="50"/>
      <c r="FF29" s="50"/>
      <c r="FG29" s="50"/>
      <c r="FH29" s="50"/>
      <c r="FI29" s="50"/>
      <c r="FJ29" s="50"/>
      <c r="FK29" s="50"/>
      <c r="FL29" s="50"/>
      <c r="FM29" s="50"/>
      <c r="FN29" s="50"/>
      <c r="FO29" s="50"/>
      <c r="FP29" s="50"/>
      <c r="FQ29" s="50"/>
      <c r="FR29" s="50"/>
      <c r="FS29" s="50"/>
      <c r="FT29" s="50"/>
      <c r="FU29" s="50"/>
      <c r="FV29" s="50"/>
      <c r="FW29" s="50"/>
      <c r="FX29" s="50"/>
      <c r="FY29" s="50"/>
      <c r="FZ29" s="50"/>
      <c r="GA29" s="50"/>
      <c r="GB29" s="50"/>
      <c r="GJ29" s="50"/>
      <c r="GK29" s="50"/>
      <c r="GL29" s="50"/>
      <c r="GM29" s="50"/>
      <c r="GN29" s="50"/>
      <c r="GO29" s="50"/>
      <c r="GP29" s="50"/>
      <c r="GQ29" s="50"/>
      <c r="GR29" s="50"/>
      <c r="GS29" s="50"/>
      <c r="GT29" s="50"/>
      <c r="GU29" s="50"/>
      <c r="GV29" s="50"/>
      <c r="GW29" s="50"/>
      <c r="GX29" s="50"/>
      <c r="GY29" s="50"/>
      <c r="GZ29" s="50"/>
      <c r="HA29" s="50"/>
      <c r="HB29" s="50"/>
      <c r="HC29" s="50"/>
      <c r="HD29" s="50"/>
      <c r="HE29" s="50"/>
      <c r="HF29" s="50"/>
      <c r="HG29" s="50"/>
      <c r="HH29" s="50"/>
      <c r="HI29" s="50"/>
      <c r="HJ29" s="50"/>
      <c r="HK29" s="50"/>
      <c r="HL29" s="50"/>
      <c r="HM29" s="50"/>
      <c r="HN29" s="50"/>
      <c r="HO29" s="50"/>
      <c r="HP29" s="50"/>
      <c r="HQ29" s="50"/>
      <c r="HR29" s="50"/>
      <c r="HS29" s="50"/>
      <c r="HT29" s="50"/>
      <c r="HU29" s="50"/>
      <c r="HV29" s="50"/>
      <c r="HW29" s="50"/>
      <c r="HX29" s="50"/>
      <c r="HY29" s="50"/>
      <c r="HZ29" s="50"/>
      <c r="IA29" s="50"/>
      <c r="IB29" s="50"/>
      <c r="IC29" s="50"/>
      <c r="ID29" s="50"/>
      <c r="IE29" s="50"/>
      <c r="IF29" s="50"/>
      <c r="IG29" s="50"/>
      <c r="IH29" s="50"/>
      <c r="II29" s="50"/>
      <c r="IJ29" s="50"/>
      <c r="IK29" s="50"/>
      <c r="IL29" s="50"/>
      <c r="IM29" s="50"/>
      <c r="IN29" s="50"/>
      <c r="IO29" s="50"/>
      <c r="IP29" s="50"/>
      <c r="IQ29" s="50"/>
      <c r="IR29" s="50"/>
      <c r="IS29" s="50"/>
      <c r="IT29" s="50"/>
      <c r="IU29" s="50"/>
      <c r="IV29" s="50"/>
    </row>
    <row r="30" spans="1:256" ht="17.25" customHeight="1" x14ac:dyDescent="0.2">
      <c r="C30" s="51"/>
      <c r="D30" s="45">
        <f t="shared" si="0"/>
        <v>42019</v>
      </c>
      <c r="E30" s="89">
        <f t="shared" si="12"/>
        <v>42019</v>
      </c>
      <c r="F30" s="103" t="str">
        <f>IF(E30="","",INDEX(cycle,MOD(E30-INDEX(J_equip,1)+INDEX(J_equip,$A$15+1)-1,8)+1))</f>
        <v xml:space="preserve">  Repos2 </v>
      </c>
      <c r="G30" s="130"/>
      <c r="H30" s="131"/>
      <c r="I30" s="91"/>
      <c r="J30" s="54"/>
      <c r="K30" s="48"/>
      <c r="L30" s="10"/>
      <c r="M30" s="45">
        <f t="shared" si="1"/>
        <v>42050</v>
      </c>
      <c r="N30" s="46">
        <f t="shared" si="13"/>
        <v>42050</v>
      </c>
      <c r="O30" s="103"/>
      <c r="P30" s="122"/>
      <c r="Q30" s="123"/>
      <c r="R30" s="91"/>
      <c r="S30" s="54"/>
      <c r="T30" s="48"/>
      <c r="U30" s="10"/>
      <c r="V30" s="45">
        <f t="shared" si="2"/>
        <v>42078</v>
      </c>
      <c r="W30" s="46">
        <f t="shared" si="14"/>
        <v>42078</v>
      </c>
      <c r="X30" s="103"/>
      <c r="Y30" s="130"/>
      <c r="Z30" s="131"/>
      <c r="AA30" s="91"/>
      <c r="AB30" s="54"/>
      <c r="AC30" s="48"/>
      <c r="AD30" s="10"/>
      <c r="AE30" s="45">
        <f t="shared" si="3"/>
        <v>42109</v>
      </c>
      <c r="AF30" s="46">
        <f t="shared" si="15"/>
        <v>42109</v>
      </c>
      <c r="AG30" s="103"/>
      <c r="AH30" s="130"/>
      <c r="AI30" s="131"/>
      <c r="AJ30" s="91"/>
      <c r="AK30" s="54"/>
      <c r="AL30" s="48"/>
      <c r="AM30" s="10"/>
      <c r="AN30" s="45">
        <f t="shared" si="4"/>
        <v>42139</v>
      </c>
      <c r="AO30" s="46">
        <f t="shared" si="16"/>
        <v>42139</v>
      </c>
      <c r="AP30" s="103"/>
      <c r="AQ30" s="130"/>
      <c r="AR30" s="131"/>
      <c r="AS30" s="91"/>
      <c r="AT30" s="54"/>
      <c r="AU30" s="48"/>
      <c r="AV30" s="10"/>
      <c r="AW30" s="45">
        <f t="shared" si="5"/>
        <v>42170</v>
      </c>
      <c r="AX30" s="46">
        <f t="shared" si="17"/>
        <v>42170</v>
      </c>
      <c r="AY30" s="103"/>
      <c r="AZ30" s="130"/>
      <c r="BA30" s="131"/>
      <c r="BB30" s="91"/>
      <c r="BC30" s="54"/>
      <c r="BD30" s="48"/>
      <c r="BE30" s="10"/>
      <c r="BF30" s="45">
        <f t="shared" si="6"/>
        <v>42200</v>
      </c>
      <c r="BG30" s="46">
        <f t="shared" si="18"/>
        <v>42200</v>
      </c>
      <c r="BH30" s="103"/>
      <c r="BI30" s="130"/>
      <c r="BJ30" s="131"/>
      <c r="BK30" s="91"/>
      <c r="BL30" s="54"/>
      <c r="BM30" s="19"/>
      <c r="BN30" s="10"/>
      <c r="BO30" s="45">
        <f t="shared" si="7"/>
        <v>42231</v>
      </c>
      <c r="BP30" s="46">
        <f t="shared" si="19"/>
        <v>42231</v>
      </c>
      <c r="BQ30" s="103"/>
      <c r="BR30" s="130"/>
      <c r="BS30" s="131"/>
      <c r="BT30" s="91"/>
      <c r="BU30" s="54"/>
      <c r="BV30" s="19"/>
      <c r="BW30" s="10"/>
      <c r="BX30" s="45">
        <f t="shared" si="8"/>
        <v>42262</v>
      </c>
      <c r="BY30" s="46">
        <f t="shared" si="20"/>
        <v>42262</v>
      </c>
      <c r="BZ30" s="103"/>
      <c r="CA30" s="130"/>
      <c r="CB30" s="131"/>
      <c r="CC30" s="91"/>
      <c r="CD30" s="54"/>
      <c r="CE30" s="19"/>
      <c r="CF30" s="10"/>
      <c r="CG30" s="45">
        <f t="shared" si="9"/>
        <v>42292</v>
      </c>
      <c r="CH30" s="46">
        <f t="shared" si="21"/>
        <v>42292</v>
      </c>
      <c r="CI30" s="103"/>
      <c r="CJ30" s="130"/>
      <c r="CK30" s="131"/>
      <c r="CL30" s="91"/>
      <c r="CM30" s="54"/>
      <c r="CN30" s="19"/>
      <c r="CO30" s="10"/>
      <c r="CP30" s="45">
        <f t="shared" si="10"/>
        <v>42323</v>
      </c>
      <c r="CQ30" s="46">
        <f t="shared" si="22"/>
        <v>42323</v>
      </c>
      <c r="CR30" s="103"/>
      <c r="CS30" s="130"/>
      <c r="CT30" s="131"/>
      <c r="CU30" s="91"/>
      <c r="CV30" s="54"/>
      <c r="CW30" s="19"/>
      <c r="CX30" s="10"/>
      <c r="CY30" s="45">
        <f t="shared" si="11"/>
        <v>42353</v>
      </c>
      <c r="CZ30" s="46">
        <f t="shared" si="23"/>
        <v>42353</v>
      </c>
      <c r="DA30" s="103"/>
      <c r="DB30" s="130"/>
      <c r="DC30" s="131"/>
      <c r="DD30" s="91"/>
      <c r="DE30" s="54"/>
      <c r="DF30" s="1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50"/>
      <c r="DW30" s="50"/>
      <c r="DX30" s="50"/>
      <c r="DY30" s="50"/>
      <c r="DZ30" s="50"/>
      <c r="EA30" s="50"/>
      <c r="EB30" s="50"/>
      <c r="EC30" s="50"/>
      <c r="ED30" s="50"/>
      <c r="EE30" s="50"/>
      <c r="EF30" s="50"/>
      <c r="EG30" s="50"/>
      <c r="EH30" s="50"/>
      <c r="EI30" s="50"/>
      <c r="EJ30" s="50"/>
      <c r="EK30" s="50"/>
      <c r="EL30" s="50"/>
      <c r="EM30" s="50"/>
      <c r="EN30" s="50"/>
      <c r="EO30" s="50"/>
      <c r="EP30" s="50"/>
      <c r="EQ30" s="50"/>
      <c r="ER30" s="50"/>
      <c r="ES30" s="50"/>
      <c r="ET30" s="50"/>
      <c r="EU30" s="50"/>
      <c r="EV30" s="50"/>
      <c r="EW30" s="50"/>
      <c r="EX30" s="50"/>
      <c r="EY30" s="50"/>
      <c r="EZ30" s="50"/>
      <c r="FA30" s="50"/>
      <c r="FB30" s="50"/>
      <c r="FC30" s="50"/>
      <c r="FD30" s="50"/>
      <c r="FE30" s="50"/>
      <c r="FF30" s="50"/>
      <c r="FG30" s="50"/>
      <c r="FH30" s="50"/>
      <c r="FI30" s="50"/>
      <c r="FJ30" s="50"/>
      <c r="FK30" s="50"/>
      <c r="FL30" s="50"/>
      <c r="FM30" s="50"/>
      <c r="FN30" s="50"/>
      <c r="FO30" s="50"/>
      <c r="FP30" s="50"/>
      <c r="FQ30" s="50"/>
      <c r="FR30" s="50"/>
      <c r="FS30" s="50"/>
      <c r="FT30" s="50"/>
      <c r="FU30" s="50"/>
      <c r="FV30" s="50"/>
      <c r="FW30" s="50"/>
      <c r="FX30" s="50"/>
      <c r="FY30" s="50"/>
      <c r="FZ30" s="50"/>
      <c r="GA30" s="50"/>
      <c r="GB30" s="50"/>
      <c r="GJ30" s="50"/>
      <c r="GK30" s="50"/>
      <c r="GL30" s="50"/>
      <c r="GM30" s="50"/>
      <c r="GN30" s="50"/>
      <c r="GO30" s="50"/>
      <c r="GP30" s="50"/>
      <c r="GQ30" s="50"/>
      <c r="GR30" s="50"/>
      <c r="GS30" s="50"/>
      <c r="GT30" s="50"/>
      <c r="GU30" s="50"/>
      <c r="GV30" s="50"/>
      <c r="GW30" s="50"/>
      <c r="GX30" s="50"/>
      <c r="GY30" s="50"/>
      <c r="GZ30" s="50"/>
      <c r="HA30" s="50"/>
      <c r="HB30" s="50"/>
      <c r="HC30" s="50"/>
      <c r="HD30" s="50"/>
      <c r="HE30" s="50"/>
      <c r="HF30" s="50"/>
      <c r="HG30" s="50"/>
      <c r="HH30" s="50"/>
      <c r="HI30" s="50"/>
      <c r="HJ30" s="50"/>
      <c r="HK30" s="50"/>
      <c r="HL30" s="50"/>
      <c r="HM30" s="50"/>
      <c r="HN30" s="50"/>
      <c r="HO30" s="50"/>
      <c r="HP30" s="50"/>
      <c r="HQ30" s="50"/>
      <c r="HR30" s="50"/>
      <c r="HS30" s="50"/>
      <c r="HT30" s="50"/>
      <c r="HU30" s="50"/>
      <c r="HV30" s="50"/>
      <c r="HW30" s="50"/>
      <c r="HX30" s="50"/>
      <c r="HY30" s="50"/>
      <c r="HZ30" s="50"/>
      <c r="IA30" s="50"/>
      <c r="IB30" s="50"/>
      <c r="IC30" s="50"/>
      <c r="ID30" s="50"/>
      <c r="IE30" s="50"/>
      <c r="IF30" s="50"/>
      <c r="IG30" s="50"/>
      <c r="IH30" s="50"/>
      <c r="II30" s="50"/>
      <c r="IJ30" s="50"/>
      <c r="IK30" s="50"/>
      <c r="IL30" s="50"/>
      <c r="IM30" s="50"/>
      <c r="IN30" s="50"/>
      <c r="IO30" s="50"/>
      <c r="IP30" s="50"/>
      <c r="IQ30" s="50"/>
      <c r="IR30" s="50"/>
      <c r="IS30" s="50"/>
      <c r="IT30" s="50"/>
      <c r="IU30" s="50"/>
      <c r="IV30" s="50"/>
    </row>
    <row r="31" spans="1:256" ht="17.25" customHeight="1" x14ac:dyDescent="0.2">
      <c r="C31" s="51"/>
      <c r="D31" s="45">
        <f t="shared" si="0"/>
        <v>42020</v>
      </c>
      <c r="E31" s="89">
        <f t="shared" si="12"/>
        <v>42020</v>
      </c>
      <c r="F31" s="103" t="str">
        <f>IF(E31="","",INDEX(cycle,MOD(E31-INDEX(J_equip,1)+INDEX(J_equip,$A$15+1)-1,8)+1))</f>
        <v xml:space="preserve">  Jour</v>
      </c>
      <c r="G31" s="130"/>
      <c r="H31" s="131"/>
      <c r="I31" s="91"/>
      <c r="J31" s="54"/>
      <c r="K31" s="48"/>
      <c r="L31" s="10"/>
      <c r="M31" s="45">
        <f t="shared" si="1"/>
        <v>42051</v>
      </c>
      <c r="N31" s="46">
        <f t="shared" si="13"/>
        <v>42051</v>
      </c>
      <c r="O31" s="103"/>
      <c r="P31" s="122"/>
      <c r="Q31" s="123"/>
      <c r="R31" s="91"/>
      <c r="S31" s="54"/>
      <c r="T31" s="48"/>
      <c r="U31" s="10"/>
      <c r="V31" s="45">
        <f t="shared" si="2"/>
        <v>42079</v>
      </c>
      <c r="W31" s="46">
        <f t="shared" si="14"/>
        <v>42079</v>
      </c>
      <c r="X31" s="103"/>
      <c r="Y31" s="130"/>
      <c r="Z31" s="131"/>
      <c r="AA31" s="91"/>
      <c r="AB31" s="54"/>
      <c r="AC31" s="48"/>
      <c r="AD31" s="10"/>
      <c r="AE31" s="45">
        <f t="shared" si="3"/>
        <v>42110</v>
      </c>
      <c r="AF31" s="46">
        <f t="shared" si="15"/>
        <v>42110</v>
      </c>
      <c r="AG31" s="103"/>
      <c r="AH31" s="130"/>
      <c r="AI31" s="131"/>
      <c r="AJ31" s="91"/>
      <c r="AK31" s="54"/>
      <c r="AL31" s="48"/>
      <c r="AM31" s="10"/>
      <c r="AN31" s="45">
        <f t="shared" si="4"/>
        <v>42140</v>
      </c>
      <c r="AO31" s="46">
        <f t="shared" si="16"/>
        <v>42140</v>
      </c>
      <c r="AP31" s="103"/>
      <c r="AQ31" s="130"/>
      <c r="AR31" s="131"/>
      <c r="AS31" s="91"/>
      <c r="AT31" s="54"/>
      <c r="AU31" s="48"/>
      <c r="AV31" s="10"/>
      <c r="AW31" s="45">
        <f t="shared" si="5"/>
        <v>42171</v>
      </c>
      <c r="AX31" s="46">
        <f t="shared" si="17"/>
        <v>42171</v>
      </c>
      <c r="AY31" s="103"/>
      <c r="AZ31" s="130"/>
      <c r="BA31" s="131"/>
      <c r="BB31" s="91"/>
      <c r="BC31" s="54"/>
      <c r="BD31" s="48"/>
      <c r="BE31" s="10"/>
      <c r="BF31" s="45">
        <f t="shared" si="6"/>
        <v>42201</v>
      </c>
      <c r="BG31" s="46">
        <f t="shared" si="18"/>
        <v>42201</v>
      </c>
      <c r="BH31" s="103"/>
      <c r="BI31" s="130"/>
      <c r="BJ31" s="131"/>
      <c r="BK31" s="91"/>
      <c r="BL31" s="54"/>
      <c r="BM31" s="19"/>
      <c r="BN31" s="10"/>
      <c r="BO31" s="45">
        <f t="shared" si="7"/>
        <v>42232</v>
      </c>
      <c r="BP31" s="46">
        <f t="shared" si="19"/>
        <v>42232</v>
      </c>
      <c r="BQ31" s="103"/>
      <c r="BR31" s="130"/>
      <c r="BS31" s="131"/>
      <c r="BT31" s="91"/>
      <c r="BU31" s="54"/>
      <c r="BV31" s="19"/>
      <c r="BW31" s="10"/>
      <c r="BX31" s="45">
        <f t="shared" si="8"/>
        <v>42263</v>
      </c>
      <c r="BY31" s="46">
        <f t="shared" si="20"/>
        <v>42263</v>
      </c>
      <c r="BZ31" s="103"/>
      <c r="CA31" s="130"/>
      <c r="CB31" s="131"/>
      <c r="CC31" s="91"/>
      <c r="CD31" s="54"/>
      <c r="CE31" s="19"/>
      <c r="CF31" s="10"/>
      <c r="CG31" s="45">
        <f t="shared" si="9"/>
        <v>42293</v>
      </c>
      <c r="CH31" s="46">
        <f t="shared" si="21"/>
        <v>42293</v>
      </c>
      <c r="CI31" s="103"/>
      <c r="CJ31" s="130"/>
      <c r="CK31" s="131"/>
      <c r="CL31" s="91"/>
      <c r="CM31" s="54"/>
      <c r="CN31" s="19"/>
      <c r="CO31" s="10"/>
      <c r="CP31" s="45">
        <f t="shared" si="10"/>
        <v>42324</v>
      </c>
      <c r="CQ31" s="46">
        <f t="shared" si="22"/>
        <v>42324</v>
      </c>
      <c r="CR31" s="103"/>
      <c r="CS31" s="130"/>
      <c r="CT31" s="131"/>
      <c r="CU31" s="91"/>
      <c r="CV31" s="54"/>
      <c r="CW31" s="19"/>
      <c r="CX31" s="10"/>
      <c r="CY31" s="45">
        <f t="shared" si="11"/>
        <v>42354</v>
      </c>
      <c r="CZ31" s="46">
        <f t="shared" si="23"/>
        <v>42354</v>
      </c>
      <c r="DA31" s="103"/>
      <c r="DB31" s="130"/>
      <c r="DC31" s="131"/>
      <c r="DD31" s="91"/>
      <c r="DE31" s="54"/>
      <c r="DF31" s="1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50"/>
      <c r="DW31" s="50"/>
      <c r="DX31" s="50"/>
      <c r="DY31" s="50"/>
      <c r="DZ31" s="50"/>
      <c r="EA31" s="50"/>
      <c r="EB31" s="50"/>
      <c r="EC31" s="50"/>
      <c r="ED31" s="50"/>
      <c r="EE31" s="50"/>
      <c r="EF31" s="50"/>
      <c r="EG31" s="50"/>
      <c r="EH31" s="50"/>
      <c r="EI31" s="50"/>
      <c r="EJ31" s="50"/>
      <c r="EK31" s="50"/>
      <c r="EL31" s="50"/>
      <c r="EM31" s="50"/>
      <c r="EN31" s="50"/>
      <c r="EO31" s="50"/>
      <c r="EP31" s="50"/>
      <c r="EQ31" s="50"/>
      <c r="ER31" s="50"/>
      <c r="ES31" s="50"/>
      <c r="ET31" s="50"/>
      <c r="EU31" s="50"/>
      <c r="EV31" s="50"/>
      <c r="EW31" s="50"/>
      <c r="EX31" s="50"/>
      <c r="EY31" s="50"/>
      <c r="EZ31" s="50"/>
      <c r="FA31" s="50"/>
      <c r="FB31" s="50"/>
      <c r="FC31" s="50"/>
      <c r="FD31" s="50"/>
      <c r="FE31" s="50"/>
      <c r="FF31" s="50"/>
      <c r="FG31" s="50"/>
      <c r="FH31" s="50"/>
      <c r="FI31" s="50"/>
      <c r="FJ31" s="50"/>
      <c r="FK31" s="50"/>
      <c r="FL31" s="50"/>
      <c r="FM31" s="50"/>
      <c r="FN31" s="50"/>
      <c r="FO31" s="50"/>
      <c r="FP31" s="50"/>
      <c r="FQ31" s="50"/>
      <c r="FR31" s="50"/>
      <c r="FS31" s="50"/>
      <c r="FT31" s="50"/>
      <c r="FU31" s="50"/>
      <c r="FV31" s="50"/>
      <c r="FW31" s="50"/>
      <c r="FX31" s="50"/>
      <c r="FY31" s="50"/>
      <c r="FZ31" s="50"/>
      <c r="GA31" s="50"/>
      <c r="GB31" s="50"/>
      <c r="GJ31" s="50"/>
      <c r="GK31" s="50"/>
      <c r="GL31" s="50"/>
      <c r="GM31" s="50"/>
      <c r="GN31" s="50"/>
      <c r="GO31" s="50"/>
      <c r="GP31" s="50"/>
      <c r="GQ31" s="50"/>
      <c r="GR31" s="50"/>
      <c r="GS31" s="50"/>
      <c r="GT31" s="50"/>
      <c r="GU31" s="50"/>
      <c r="GV31" s="50"/>
      <c r="GW31" s="50"/>
      <c r="GX31" s="50"/>
      <c r="GY31" s="50"/>
      <c r="GZ31" s="50"/>
      <c r="HA31" s="50"/>
      <c r="HB31" s="50"/>
      <c r="HC31" s="50"/>
      <c r="HD31" s="50"/>
      <c r="HE31" s="50"/>
      <c r="HF31" s="50"/>
      <c r="HG31" s="50"/>
      <c r="HH31" s="50"/>
      <c r="HI31" s="50"/>
      <c r="HJ31" s="50"/>
      <c r="HK31" s="50"/>
      <c r="HL31" s="50"/>
      <c r="HM31" s="50"/>
      <c r="HN31" s="50"/>
      <c r="HO31" s="50"/>
      <c r="HP31" s="50"/>
      <c r="HQ31" s="50"/>
      <c r="HR31" s="50"/>
      <c r="HS31" s="50"/>
      <c r="HT31" s="50"/>
      <c r="HU31" s="50"/>
      <c r="HV31" s="50"/>
      <c r="HW31" s="50"/>
      <c r="HX31" s="50"/>
      <c r="HY31" s="50"/>
      <c r="HZ31" s="50"/>
      <c r="IA31" s="50"/>
      <c r="IB31" s="50"/>
      <c r="IC31" s="50"/>
      <c r="ID31" s="50"/>
      <c r="IE31" s="50"/>
      <c r="IF31" s="50"/>
      <c r="IG31" s="50"/>
      <c r="IH31" s="50"/>
      <c r="II31" s="50"/>
      <c r="IJ31" s="50"/>
      <c r="IK31" s="50"/>
      <c r="IL31" s="50"/>
      <c r="IM31" s="50"/>
      <c r="IN31" s="50"/>
      <c r="IO31" s="50"/>
      <c r="IP31" s="50"/>
      <c r="IQ31" s="50"/>
      <c r="IR31" s="50"/>
      <c r="IS31" s="50"/>
      <c r="IT31" s="50"/>
      <c r="IU31" s="50"/>
      <c r="IV31" s="50"/>
    </row>
    <row r="32" spans="1:256" ht="17.25" customHeight="1" x14ac:dyDescent="0.2">
      <c r="C32" s="51"/>
      <c r="D32" s="45">
        <f t="shared" si="0"/>
        <v>42021</v>
      </c>
      <c r="E32" s="89">
        <f t="shared" si="12"/>
        <v>42021</v>
      </c>
      <c r="F32" s="103" t="str">
        <f>IF(E32="","",INDEX(cycle,MOD(E32-INDEX(J_equip,1)+INDEX(J_equip,$A$15+1)-1,8)+1))</f>
        <v xml:space="preserve">  Jour</v>
      </c>
      <c r="G32" s="130"/>
      <c r="H32" s="131"/>
      <c r="I32" s="91"/>
      <c r="J32" s="58"/>
      <c r="K32" s="53"/>
      <c r="L32" s="10"/>
      <c r="M32" s="45">
        <f t="shared" si="1"/>
        <v>42052</v>
      </c>
      <c r="N32" s="46">
        <f t="shared" si="13"/>
        <v>42052</v>
      </c>
      <c r="O32" s="103"/>
      <c r="P32" s="122"/>
      <c r="Q32" s="123"/>
      <c r="R32" s="91"/>
      <c r="S32" s="58"/>
      <c r="T32" s="53"/>
      <c r="U32" s="10"/>
      <c r="V32" s="45">
        <f t="shared" si="2"/>
        <v>42080</v>
      </c>
      <c r="W32" s="46">
        <f t="shared" si="14"/>
        <v>42080</v>
      </c>
      <c r="X32" s="103"/>
      <c r="Y32" s="130"/>
      <c r="Z32" s="131"/>
      <c r="AA32" s="91"/>
      <c r="AB32" s="58"/>
      <c r="AC32" s="53"/>
      <c r="AD32" s="10"/>
      <c r="AE32" s="45">
        <f t="shared" si="3"/>
        <v>42111</v>
      </c>
      <c r="AF32" s="46">
        <f t="shared" si="15"/>
        <v>42111</v>
      </c>
      <c r="AG32" s="103"/>
      <c r="AH32" s="130"/>
      <c r="AI32" s="131"/>
      <c r="AJ32" s="91"/>
      <c r="AK32" s="58"/>
      <c r="AL32" s="53"/>
      <c r="AM32" s="10"/>
      <c r="AN32" s="45">
        <f t="shared" si="4"/>
        <v>42141</v>
      </c>
      <c r="AO32" s="46">
        <f t="shared" si="16"/>
        <v>42141</v>
      </c>
      <c r="AP32" s="103"/>
      <c r="AQ32" s="130"/>
      <c r="AR32" s="131"/>
      <c r="AS32" s="91"/>
      <c r="AT32" s="58"/>
      <c r="AU32" s="53"/>
      <c r="AV32" s="10"/>
      <c r="AW32" s="45">
        <f t="shared" si="5"/>
        <v>42172</v>
      </c>
      <c r="AX32" s="46">
        <f t="shared" si="17"/>
        <v>42172</v>
      </c>
      <c r="AY32" s="103"/>
      <c r="AZ32" s="130"/>
      <c r="BA32" s="131"/>
      <c r="BB32" s="91"/>
      <c r="BC32" s="58"/>
      <c r="BD32" s="53"/>
      <c r="BE32" s="10"/>
      <c r="BF32" s="45">
        <f t="shared" si="6"/>
        <v>42202</v>
      </c>
      <c r="BG32" s="46">
        <f t="shared" si="18"/>
        <v>42202</v>
      </c>
      <c r="BH32" s="103"/>
      <c r="BI32" s="130"/>
      <c r="BJ32" s="131"/>
      <c r="BK32" s="91"/>
      <c r="BL32" s="58"/>
      <c r="BM32" s="19"/>
      <c r="BN32" s="10"/>
      <c r="BO32" s="45">
        <f t="shared" si="7"/>
        <v>42233</v>
      </c>
      <c r="BP32" s="46">
        <f t="shared" si="19"/>
        <v>42233</v>
      </c>
      <c r="BQ32" s="103"/>
      <c r="BR32" s="130"/>
      <c r="BS32" s="131"/>
      <c r="BT32" s="91"/>
      <c r="BU32" s="58"/>
      <c r="BV32" s="19"/>
      <c r="BW32" s="10"/>
      <c r="BX32" s="45">
        <f t="shared" si="8"/>
        <v>42264</v>
      </c>
      <c r="BY32" s="46">
        <f t="shared" si="20"/>
        <v>42264</v>
      </c>
      <c r="BZ32" s="103"/>
      <c r="CA32" s="130"/>
      <c r="CB32" s="131"/>
      <c r="CC32" s="91"/>
      <c r="CD32" s="58"/>
      <c r="CE32" s="19"/>
      <c r="CF32" s="10"/>
      <c r="CG32" s="45">
        <f t="shared" si="9"/>
        <v>42294</v>
      </c>
      <c r="CH32" s="46">
        <f t="shared" si="21"/>
        <v>42294</v>
      </c>
      <c r="CI32" s="103"/>
      <c r="CJ32" s="130"/>
      <c r="CK32" s="131"/>
      <c r="CL32" s="91"/>
      <c r="CM32" s="58"/>
      <c r="CN32" s="19"/>
      <c r="CO32" s="10"/>
      <c r="CP32" s="45">
        <f t="shared" si="10"/>
        <v>42325</v>
      </c>
      <c r="CQ32" s="46">
        <f t="shared" si="22"/>
        <v>42325</v>
      </c>
      <c r="CR32" s="103"/>
      <c r="CS32" s="130"/>
      <c r="CT32" s="131"/>
      <c r="CU32" s="91"/>
      <c r="CV32" s="58"/>
      <c r="CW32" s="19"/>
      <c r="CX32" s="10"/>
      <c r="CY32" s="45">
        <f t="shared" si="11"/>
        <v>42355</v>
      </c>
      <c r="CZ32" s="46">
        <f t="shared" si="23"/>
        <v>42355</v>
      </c>
      <c r="DA32" s="103"/>
      <c r="DB32" s="130"/>
      <c r="DC32" s="131"/>
      <c r="DD32" s="91"/>
      <c r="DE32" s="58"/>
      <c r="DF32" s="1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50"/>
      <c r="DW32" s="50"/>
      <c r="DX32" s="50"/>
      <c r="DY32" s="50"/>
      <c r="DZ32" s="50"/>
      <c r="EA32" s="50"/>
      <c r="EB32" s="50"/>
      <c r="EC32" s="50"/>
      <c r="ED32" s="50"/>
      <c r="EE32" s="50"/>
      <c r="EF32" s="50"/>
      <c r="EG32" s="50"/>
      <c r="EH32" s="50"/>
      <c r="EI32" s="50"/>
      <c r="EJ32" s="50"/>
      <c r="EK32" s="50"/>
      <c r="EL32" s="50"/>
      <c r="EM32" s="50"/>
      <c r="EN32" s="50"/>
      <c r="EO32" s="50"/>
      <c r="EP32" s="50"/>
      <c r="EQ32" s="50"/>
      <c r="ER32" s="50"/>
      <c r="ES32" s="50"/>
      <c r="ET32" s="50"/>
      <c r="EU32" s="50"/>
      <c r="EV32" s="50"/>
      <c r="EW32" s="50"/>
      <c r="EX32" s="50"/>
      <c r="EY32" s="50"/>
      <c r="EZ32" s="50"/>
      <c r="FA32" s="50"/>
      <c r="FB32" s="50"/>
      <c r="FC32" s="50"/>
      <c r="FD32" s="50"/>
      <c r="FE32" s="50"/>
      <c r="FF32" s="50"/>
      <c r="FG32" s="50"/>
      <c r="FH32" s="50"/>
      <c r="FI32" s="50"/>
      <c r="FJ32" s="50"/>
      <c r="FK32" s="50"/>
      <c r="FL32" s="50"/>
      <c r="FM32" s="50"/>
      <c r="FN32" s="50"/>
      <c r="FO32" s="50"/>
      <c r="FP32" s="50"/>
      <c r="FQ32" s="50"/>
      <c r="FR32" s="50"/>
      <c r="FS32" s="50"/>
      <c r="FT32" s="50"/>
      <c r="FU32" s="50"/>
      <c r="FV32" s="50"/>
      <c r="FW32" s="50"/>
      <c r="FX32" s="50"/>
      <c r="FY32" s="50"/>
      <c r="FZ32" s="50"/>
      <c r="GA32" s="50"/>
      <c r="GB32" s="50"/>
      <c r="GJ32" s="50"/>
      <c r="GK32" s="50"/>
      <c r="GL32" s="50"/>
      <c r="GM32" s="50"/>
      <c r="GN32" s="50"/>
      <c r="GO32" s="50"/>
      <c r="GP32" s="50"/>
      <c r="GQ32" s="50"/>
      <c r="GR32" s="50"/>
      <c r="GS32" s="50"/>
      <c r="GT32" s="50"/>
      <c r="GU32" s="50"/>
      <c r="GV32" s="50"/>
      <c r="GW32" s="50"/>
      <c r="GX32" s="50"/>
      <c r="GY32" s="50"/>
      <c r="GZ32" s="50"/>
      <c r="HA32" s="50"/>
      <c r="HB32" s="50"/>
      <c r="HC32" s="50"/>
      <c r="HD32" s="50"/>
      <c r="HE32" s="50"/>
      <c r="HF32" s="50"/>
      <c r="HG32" s="50"/>
      <c r="HH32" s="50"/>
      <c r="HI32" s="50"/>
      <c r="HJ32" s="50"/>
      <c r="HK32" s="50"/>
      <c r="HL32" s="50"/>
      <c r="HM32" s="50"/>
      <c r="HN32" s="50"/>
      <c r="HO32" s="50"/>
      <c r="HP32" s="50"/>
      <c r="HQ32" s="50"/>
      <c r="HR32" s="50"/>
      <c r="HS32" s="50"/>
      <c r="HT32" s="50"/>
      <c r="HU32" s="50"/>
      <c r="HV32" s="50"/>
      <c r="HW32" s="50"/>
      <c r="HX32" s="50"/>
      <c r="HY32" s="50"/>
      <c r="HZ32" s="50"/>
      <c r="IA32" s="50"/>
      <c r="IB32" s="50"/>
      <c r="IC32" s="50"/>
      <c r="ID32" s="50"/>
      <c r="IE32" s="50"/>
      <c r="IF32" s="50"/>
      <c r="IG32" s="50"/>
      <c r="IH32" s="50"/>
      <c r="II32" s="50"/>
      <c r="IJ32" s="50"/>
      <c r="IK32" s="50"/>
      <c r="IL32" s="50"/>
      <c r="IM32" s="50"/>
      <c r="IN32" s="50"/>
      <c r="IO32" s="50"/>
      <c r="IP32" s="50"/>
      <c r="IQ32" s="50"/>
      <c r="IR32" s="50"/>
      <c r="IS32" s="50"/>
      <c r="IT32" s="50"/>
      <c r="IU32" s="50"/>
      <c r="IV32" s="50"/>
    </row>
    <row r="33" spans="3:256" ht="17.25" customHeight="1" x14ac:dyDescent="0.2">
      <c r="C33" s="51"/>
      <c r="D33" s="45">
        <f t="shared" si="0"/>
        <v>42022</v>
      </c>
      <c r="E33" s="89">
        <f t="shared" si="12"/>
        <v>42022</v>
      </c>
      <c r="F33" s="103" t="str">
        <f>IF(E33="","",INDEX(cycle,MOD(E33-INDEX(J_equip,1)+INDEX(J_equip,$A$15+1)-1,8)+1))</f>
        <v xml:space="preserve">  Nuit </v>
      </c>
      <c r="G33" s="130"/>
      <c r="H33" s="131"/>
      <c r="I33" s="91"/>
      <c r="J33" s="52"/>
      <c r="K33" s="48"/>
      <c r="L33" s="10"/>
      <c r="M33" s="45">
        <f t="shared" si="1"/>
        <v>42053</v>
      </c>
      <c r="N33" s="46">
        <f t="shared" si="13"/>
        <v>42053</v>
      </c>
      <c r="O33" s="103"/>
      <c r="P33" s="122"/>
      <c r="Q33" s="123"/>
      <c r="R33" s="91"/>
      <c r="S33" s="52"/>
      <c r="T33" s="48"/>
      <c r="U33" s="10"/>
      <c r="V33" s="45">
        <f t="shared" si="2"/>
        <v>42081</v>
      </c>
      <c r="W33" s="46">
        <f t="shared" si="14"/>
        <v>42081</v>
      </c>
      <c r="X33" s="103"/>
      <c r="Y33" s="130"/>
      <c r="Z33" s="131"/>
      <c r="AA33" s="91"/>
      <c r="AB33" s="52"/>
      <c r="AC33" s="48"/>
      <c r="AD33" s="10"/>
      <c r="AE33" s="45">
        <f t="shared" si="3"/>
        <v>42112</v>
      </c>
      <c r="AF33" s="46">
        <f t="shared" si="15"/>
        <v>42112</v>
      </c>
      <c r="AG33" s="103"/>
      <c r="AH33" s="130"/>
      <c r="AI33" s="131"/>
      <c r="AJ33" s="91"/>
      <c r="AK33" s="52"/>
      <c r="AL33" s="48"/>
      <c r="AM33" s="10"/>
      <c r="AN33" s="45">
        <f t="shared" si="4"/>
        <v>42142</v>
      </c>
      <c r="AO33" s="46">
        <f t="shared" si="16"/>
        <v>42142</v>
      </c>
      <c r="AP33" s="103"/>
      <c r="AQ33" s="130"/>
      <c r="AR33" s="131"/>
      <c r="AS33" s="91"/>
      <c r="AT33" s="52"/>
      <c r="AU33" s="48"/>
      <c r="AV33" s="10"/>
      <c r="AW33" s="45">
        <f t="shared" si="5"/>
        <v>42173</v>
      </c>
      <c r="AX33" s="46">
        <f t="shared" si="17"/>
        <v>42173</v>
      </c>
      <c r="AY33" s="103"/>
      <c r="AZ33" s="130"/>
      <c r="BA33" s="131"/>
      <c r="BB33" s="91"/>
      <c r="BC33" s="52"/>
      <c r="BD33" s="48"/>
      <c r="BE33" s="10"/>
      <c r="BF33" s="45">
        <f t="shared" si="6"/>
        <v>42203</v>
      </c>
      <c r="BG33" s="46">
        <f t="shared" si="18"/>
        <v>42203</v>
      </c>
      <c r="BH33" s="103"/>
      <c r="BI33" s="130"/>
      <c r="BJ33" s="131"/>
      <c r="BK33" s="91"/>
      <c r="BL33" s="52"/>
      <c r="BM33" s="19"/>
      <c r="BN33" s="10"/>
      <c r="BO33" s="45">
        <f t="shared" si="7"/>
        <v>42234</v>
      </c>
      <c r="BP33" s="46">
        <f t="shared" si="19"/>
        <v>42234</v>
      </c>
      <c r="BQ33" s="103"/>
      <c r="BR33" s="130"/>
      <c r="BS33" s="131"/>
      <c r="BT33" s="91"/>
      <c r="BU33" s="52"/>
      <c r="BV33" s="19"/>
      <c r="BW33" s="10"/>
      <c r="BX33" s="45">
        <f t="shared" si="8"/>
        <v>42265</v>
      </c>
      <c r="BY33" s="46">
        <f t="shared" si="20"/>
        <v>42265</v>
      </c>
      <c r="BZ33" s="103"/>
      <c r="CA33" s="130"/>
      <c r="CB33" s="131"/>
      <c r="CC33" s="91"/>
      <c r="CD33" s="52"/>
      <c r="CE33" s="19"/>
      <c r="CF33" s="10"/>
      <c r="CG33" s="45">
        <f t="shared" si="9"/>
        <v>42295</v>
      </c>
      <c r="CH33" s="46">
        <f t="shared" si="21"/>
        <v>42295</v>
      </c>
      <c r="CI33" s="103"/>
      <c r="CJ33" s="130"/>
      <c r="CK33" s="131"/>
      <c r="CL33" s="91"/>
      <c r="CM33" s="52"/>
      <c r="CN33" s="19"/>
      <c r="CO33" s="10"/>
      <c r="CP33" s="45">
        <f t="shared" si="10"/>
        <v>42326</v>
      </c>
      <c r="CQ33" s="46">
        <f t="shared" si="22"/>
        <v>42326</v>
      </c>
      <c r="CR33" s="103"/>
      <c r="CS33" s="130"/>
      <c r="CT33" s="131"/>
      <c r="CU33" s="91"/>
      <c r="CV33" s="52"/>
      <c r="CW33" s="19"/>
      <c r="CX33" s="10"/>
      <c r="CY33" s="45">
        <f t="shared" si="11"/>
        <v>42356</v>
      </c>
      <c r="CZ33" s="46">
        <f t="shared" si="23"/>
        <v>42356</v>
      </c>
      <c r="DA33" s="103"/>
      <c r="DB33" s="130"/>
      <c r="DC33" s="131"/>
      <c r="DD33" s="91"/>
      <c r="DE33" s="52"/>
      <c r="DF33" s="1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50"/>
      <c r="DW33" s="50"/>
      <c r="DX33" s="50"/>
      <c r="DY33" s="50"/>
      <c r="DZ33" s="50"/>
      <c r="EA33" s="50"/>
      <c r="EB33" s="50"/>
      <c r="EC33" s="50"/>
      <c r="ED33" s="50"/>
      <c r="EE33" s="50"/>
      <c r="EF33" s="50"/>
      <c r="EG33" s="50"/>
      <c r="EH33" s="50"/>
      <c r="EI33" s="50"/>
      <c r="EJ33" s="50"/>
      <c r="EK33" s="50"/>
      <c r="EL33" s="50"/>
      <c r="EM33" s="50"/>
      <c r="EN33" s="50"/>
      <c r="EO33" s="50"/>
      <c r="EP33" s="50"/>
      <c r="EQ33" s="50"/>
      <c r="ER33" s="50"/>
      <c r="ES33" s="50"/>
      <c r="ET33" s="50"/>
      <c r="EU33" s="50"/>
      <c r="EV33" s="50"/>
      <c r="EW33" s="50"/>
      <c r="EX33" s="50"/>
      <c r="EY33" s="50"/>
      <c r="EZ33" s="50"/>
      <c r="FA33" s="50"/>
      <c r="FB33" s="50"/>
      <c r="FC33" s="50"/>
      <c r="FD33" s="50"/>
      <c r="FE33" s="50"/>
      <c r="FF33" s="50"/>
      <c r="FG33" s="50"/>
      <c r="FH33" s="50"/>
      <c r="FI33" s="50"/>
      <c r="FJ33" s="50"/>
      <c r="FK33" s="50"/>
      <c r="FL33" s="50"/>
      <c r="FM33" s="50"/>
      <c r="FN33" s="50"/>
      <c r="FO33" s="50"/>
      <c r="FP33" s="50"/>
      <c r="FQ33" s="50"/>
      <c r="FR33" s="50"/>
      <c r="FS33" s="50"/>
      <c r="FT33" s="50"/>
      <c r="FU33" s="50"/>
      <c r="FV33" s="50"/>
      <c r="FW33" s="50"/>
      <c r="FX33" s="50"/>
      <c r="FY33" s="50"/>
      <c r="FZ33" s="50"/>
      <c r="GA33" s="50"/>
      <c r="GB33" s="50"/>
      <c r="GJ33" s="50"/>
      <c r="GK33" s="50"/>
      <c r="GL33" s="50"/>
      <c r="GM33" s="50"/>
      <c r="GN33" s="50"/>
      <c r="GO33" s="50"/>
      <c r="GP33" s="50"/>
      <c r="GQ33" s="50"/>
      <c r="GR33" s="50"/>
      <c r="GS33" s="50"/>
      <c r="GT33" s="50"/>
      <c r="GU33" s="50"/>
      <c r="GV33" s="50"/>
      <c r="GW33" s="50"/>
      <c r="GX33" s="50"/>
      <c r="GY33" s="50"/>
      <c r="GZ33" s="50"/>
      <c r="HA33" s="50"/>
      <c r="HB33" s="50"/>
      <c r="HC33" s="50"/>
      <c r="HD33" s="50"/>
      <c r="HE33" s="50"/>
      <c r="HF33" s="50"/>
      <c r="HG33" s="50"/>
      <c r="HH33" s="50"/>
      <c r="HI33" s="50"/>
      <c r="HJ33" s="50"/>
      <c r="HK33" s="50"/>
      <c r="HL33" s="50"/>
      <c r="HM33" s="50"/>
      <c r="HN33" s="50"/>
      <c r="HO33" s="50"/>
      <c r="HP33" s="50"/>
      <c r="HQ33" s="50"/>
      <c r="HR33" s="50"/>
      <c r="HS33" s="50"/>
      <c r="HT33" s="50"/>
      <c r="HU33" s="50"/>
      <c r="HV33" s="50"/>
      <c r="HW33" s="50"/>
      <c r="HX33" s="50"/>
      <c r="HY33" s="50"/>
      <c r="HZ33" s="50"/>
      <c r="IA33" s="50"/>
      <c r="IB33" s="50"/>
      <c r="IC33" s="50"/>
      <c r="ID33" s="50"/>
      <c r="IE33" s="50"/>
      <c r="IF33" s="50"/>
      <c r="IG33" s="50"/>
      <c r="IH33" s="50"/>
      <c r="II33" s="50"/>
      <c r="IJ33" s="50"/>
      <c r="IK33" s="50"/>
      <c r="IL33" s="50"/>
      <c r="IM33" s="50"/>
      <c r="IN33" s="50"/>
      <c r="IO33" s="50"/>
      <c r="IP33" s="50"/>
      <c r="IQ33" s="50"/>
      <c r="IR33" s="50"/>
      <c r="IS33" s="50"/>
      <c r="IT33" s="50"/>
      <c r="IU33" s="50"/>
      <c r="IV33" s="50"/>
    </row>
    <row r="34" spans="3:256" ht="17.25" customHeight="1" x14ac:dyDescent="0.2">
      <c r="C34" s="51"/>
      <c r="D34" s="45">
        <f t="shared" si="0"/>
        <v>42023</v>
      </c>
      <c r="E34" s="89">
        <f t="shared" si="12"/>
        <v>42023</v>
      </c>
      <c r="F34" s="103" t="str">
        <f>IF(E34="","",INDEX(cycle,MOD(E34-INDEX(J_equip,1)+INDEX(J_equip,$A$15+1)-1,8)+1))</f>
        <v xml:space="preserve">  Nuit </v>
      </c>
      <c r="G34" s="130"/>
      <c r="H34" s="131"/>
      <c r="I34" s="91"/>
      <c r="J34" s="56"/>
      <c r="K34" s="59"/>
      <c r="L34" s="10"/>
      <c r="M34" s="45">
        <f t="shared" si="1"/>
        <v>42054</v>
      </c>
      <c r="N34" s="46">
        <f t="shared" si="13"/>
        <v>42054</v>
      </c>
      <c r="O34" s="103"/>
      <c r="P34" s="122"/>
      <c r="Q34" s="123"/>
      <c r="R34" s="91"/>
      <c r="S34" s="56"/>
      <c r="T34" s="59"/>
      <c r="U34" s="10"/>
      <c r="V34" s="45">
        <f t="shared" si="2"/>
        <v>42082</v>
      </c>
      <c r="W34" s="46">
        <f t="shared" si="14"/>
        <v>42082</v>
      </c>
      <c r="X34" s="103"/>
      <c r="Y34" s="130"/>
      <c r="Z34" s="131"/>
      <c r="AA34" s="91"/>
      <c r="AB34" s="56"/>
      <c r="AC34" s="59"/>
      <c r="AD34" s="10"/>
      <c r="AE34" s="45">
        <f t="shared" si="3"/>
        <v>42113</v>
      </c>
      <c r="AF34" s="46">
        <f t="shared" si="15"/>
        <v>42113</v>
      </c>
      <c r="AG34" s="103"/>
      <c r="AH34" s="130"/>
      <c r="AI34" s="131"/>
      <c r="AJ34" s="91"/>
      <c r="AK34" s="56"/>
      <c r="AL34" s="59"/>
      <c r="AM34" s="10"/>
      <c r="AN34" s="45">
        <f t="shared" si="4"/>
        <v>42143</v>
      </c>
      <c r="AO34" s="46">
        <f t="shared" si="16"/>
        <v>42143</v>
      </c>
      <c r="AP34" s="103"/>
      <c r="AQ34" s="130"/>
      <c r="AR34" s="131"/>
      <c r="AS34" s="91"/>
      <c r="AT34" s="56"/>
      <c r="AU34" s="59"/>
      <c r="AV34" s="10"/>
      <c r="AW34" s="45">
        <f t="shared" si="5"/>
        <v>42174</v>
      </c>
      <c r="AX34" s="46">
        <f t="shared" si="17"/>
        <v>42174</v>
      </c>
      <c r="AY34" s="103"/>
      <c r="AZ34" s="130"/>
      <c r="BA34" s="131"/>
      <c r="BB34" s="91"/>
      <c r="BC34" s="56"/>
      <c r="BD34" s="59"/>
      <c r="BE34" s="10"/>
      <c r="BF34" s="45">
        <f t="shared" si="6"/>
        <v>42204</v>
      </c>
      <c r="BG34" s="46">
        <f t="shared" si="18"/>
        <v>42204</v>
      </c>
      <c r="BH34" s="103"/>
      <c r="BI34" s="130"/>
      <c r="BJ34" s="131"/>
      <c r="BK34" s="91"/>
      <c r="BL34" s="56"/>
      <c r="BM34" s="19"/>
      <c r="BN34" s="10"/>
      <c r="BO34" s="45">
        <f t="shared" si="7"/>
        <v>42235</v>
      </c>
      <c r="BP34" s="46">
        <f t="shared" si="19"/>
        <v>42235</v>
      </c>
      <c r="BQ34" s="103"/>
      <c r="BR34" s="130"/>
      <c r="BS34" s="131"/>
      <c r="BT34" s="91"/>
      <c r="BU34" s="56"/>
      <c r="BV34" s="19"/>
      <c r="BW34" s="10"/>
      <c r="BX34" s="45">
        <f t="shared" si="8"/>
        <v>42266</v>
      </c>
      <c r="BY34" s="46">
        <f t="shared" si="20"/>
        <v>42266</v>
      </c>
      <c r="BZ34" s="103"/>
      <c r="CA34" s="130"/>
      <c r="CB34" s="131"/>
      <c r="CC34" s="91"/>
      <c r="CD34" s="56"/>
      <c r="CE34" s="19"/>
      <c r="CF34" s="10"/>
      <c r="CG34" s="45">
        <f t="shared" si="9"/>
        <v>42296</v>
      </c>
      <c r="CH34" s="46">
        <f t="shared" si="21"/>
        <v>42296</v>
      </c>
      <c r="CI34" s="103"/>
      <c r="CJ34" s="130"/>
      <c r="CK34" s="131"/>
      <c r="CL34" s="91"/>
      <c r="CM34" s="56"/>
      <c r="CN34" s="19"/>
      <c r="CO34" s="10"/>
      <c r="CP34" s="45">
        <f t="shared" si="10"/>
        <v>42327</v>
      </c>
      <c r="CQ34" s="46">
        <f t="shared" si="22"/>
        <v>42327</v>
      </c>
      <c r="CR34" s="103"/>
      <c r="CS34" s="130"/>
      <c r="CT34" s="131"/>
      <c r="CU34" s="91"/>
      <c r="CV34" s="56"/>
      <c r="CW34" s="19"/>
      <c r="CX34" s="10"/>
      <c r="CY34" s="45">
        <f t="shared" si="11"/>
        <v>42357</v>
      </c>
      <c r="CZ34" s="46">
        <f t="shared" si="23"/>
        <v>42357</v>
      </c>
      <c r="DA34" s="103"/>
      <c r="DB34" s="130"/>
      <c r="DC34" s="131"/>
      <c r="DD34" s="91"/>
      <c r="DE34" s="56"/>
      <c r="DF34" s="1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50"/>
      <c r="DW34" s="50"/>
      <c r="DX34" s="50"/>
      <c r="DY34" s="50"/>
      <c r="DZ34" s="50"/>
      <c r="EA34" s="50"/>
      <c r="EB34" s="50"/>
      <c r="EC34" s="50"/>
      <c r="ED34" s="50"/>
      <c r="EE34" s="50"/>
      <c r="EF34" s="50"/>
      <c r="EG34" s="50"/>
      <c r="EH34" s="50"/>
      <c r="EI34" s="50"/>
      <c r="EJ34" s="50"/>
      <c r="EK34" s="50"/>
      <c r="EL34" s="50"/>
      <c r="EM34" s="50"/>
      <c r="EN34" s="50"/>
      <c r="EO34" s="50"/>
      <c r="EP34" s="50"/>
      <c r="EQ34" s="50"/>
      <c r="ER34" s="50"/>
      <c r="ES34" s="50"/>
      <c r="ET34" s="50"/>
      <c r="EU34" s="50"/>
      <c r="EV34" s="50"/>
      <c r="EW34" s="50"/>
      <c r="EX34" s="50"/>
      <c r="EY34" s="50"/>
      <c r="EZ34" s="50"/>
      <c r="FA34" s="50"/>
      <c r="FB34" s="50"/>
      <c r="FC34" s="50"/>
      <c r="FD34" s="50"/>
      <c r="FE34" s="50"/>
      <c r="FF34" s="50"/>
      <c r="FG34" s="50"/>
      <c r="FH34" s="50"/>
      <c r="FI34" s="50"/>
      <c r="FJ34" s="50"/>
      <c r="FK34" s="50"/>
      <c r="FL34" s="50"/>
      <c r="FM34" s="50"/>
      <c r="FN34" s="50"/>
      <c r="FO34" s="50"/>
      <c r="FP34" s="50"/>
      <c r="FQ34" s="50"/>
      <c r="FR34" s="50"/>
      <c r="FS34" s="50"/>
      <c r="FT34" s="50"/>
      <c r="FU34" s="50"/>
      <c r="FV34" s="50"/>
      <c r="FW34" s="50"/>
      <c r="FX34" s="50"/>
      <c r="FY34" s="50"/>
      <c r="FZ34" s="50"/>
      <c r="GA34" s="50"/>
      <c r="GB34" s="50"/>
      <c r="GJ34" s="50"/>
      <c r="GK34" s="50"/>
      <c r="GL34" s="50"/>
      <c r="GM34" s="50"/>
      <c r="GN34" s="50"/>
      <c r="GO34" s="50"/>
      <c r="GP34" s="50"/>
      <c r="GQ34" s="50"/>
      <c r="GR34" s="50"/>
      <c r="GS34" s="50"/>
      <c r="GT34" s="50"/>
      <c r="GU34" s="50"/>
      <c r="GV34" s="50"/>
      <c r="GW34" s="50"/>
      <c r="GX34" s="50"/>
      <c r="GY34" s="50"/>
      <c r="GZ34" s="50"/>
      <c r="HA34" s="50"/>
      <c r="HB34" s="50"/>
      <c r="HC34" s="50"/>
      <c r="HD34" s="50"/>
      <c r="HE34" s="50"/>
      <c r="HF34" s="50"/>
      <c r="HG34" s="50"/>
      <c r="HH34" s="50"/>
      <c r="HI34" s="50"/>
      <c r="HJ34" s="50"/>
      <c r="HK34" s="50"/>
      <c r="HL34" s="50"/>
      <c r="HM34" s="50"/>
      <c r="HN34" s="50"/>
      <c r="HO34" s="50"/>
      <c r="HP34" s="50"/>
      <c r="HQ34" s="50"/>
      <c r="HR34" s="50"/>
      <c r="HS34" s="50"/>
      <c r="HT34" s="50"/>
      <c r="HU34" s="50"/>
      <c r="HV34" s="50"/>
      <c r="HW34" s="50"/>
      <c r="HX34" s="50"/>
      <c r="HY34" s="50"/>
      <c r="HZ34" s="50"/>
      <c r="IA34" s="50"/>
      <c r="IB34" s="50"/>
      <c r="IC34" s="50"/>
      <c r="ID34" s="50"/>
      <c r="IE34" s="50"/>
      <c r="IF34" s="50"/>
      <c r="IG34" s="50"/>
      <c r="IH34" s="50"/>
      <c r="II34" s="50"/>
      <c r="IJ34" s="50"/>
      <c r="IK34" s="50"/>
      <c r="IL34" s="50"/>
      <c r="IM34" s="50"/>
      <c r="IN34" s="50"/>
      <c r="IO34" s="50"/>
      <c r="IP34" s="50"/>
      <c r="IQ34" s="50"/>
      <c r="IR34" s="50"/>
      <c r="IS34" s="50"/>
      <c r="IT34" s="50"/>
      <c r="IU34" s="50"/>
      <c r="IV34" s="50"/>
    </row>
    <row r="35" spans="3:256" ht="17.25" customHeight="1" x14ac:dyDescent="0.2">
      <c r="C35" s="51"/>
      <c r="D35" s="45">
        <f t="shared" si="0"/>
        <v>42024</v>
      </c>
      <c r="E35" s="89">
        <f t="shared" si="12"/>
        <v>42024</v>
      </c>
      <c r="F35" s="103" t="str">
        <f>IF(E35="","",INDEX(cycle,MOD(E35-INDEX(J_equip,1)+INDEX(J_equip,$A$15+1)-1,8)+1))</f>
        <v xml:space="preserve">  Repos1</v>
      </c>
      <c r="G35" s="130"/>
      <c r="H35" s="131"/>
      <c r="I35" s="91"/>
      <c r="J35" s="56"/>
      <c r="K35" s="48"/>
      <c r="L35" s="10"/>
      <c r="M35" s="45">
        <f t="shared" si="1"/>
        <v>42055</v>
      </c>
      <c r="N35" s="46">
        <f t="shared" si="13"/>
        <v>42055</v>
      </c>
      <c r="O35" s="103"/>
      <c r="P35" s="122"/>
      <c r="Q35" s="123"/>
      <c r="R35" s="91"/>
      <c r="S35" s="56"/>
      <c r="T35" s="48"/>
      <c r="U35" s="10"/>
      <c r="V35" s="45">
        <f t="shared" si="2"/>
        <v>42083</v>
      </c>
      <c r="W35" s="46">
        <f t="shared" si="14"/>
        <v>42083</v>
      </c>
      <c r="X35" s="103"/>
      <c r="Y35" s="130"/>
      <c r="Z35" s="131"/>
      <c r="AA35" s="91"/>
      <c r="AB35" s="56"/>
      <c r="AC35" s="48"/>
      <c r="AD35" s="10"/>
      <c r="AE35" s="45">
        <f t="shared" si="3"/>
        <v>42114</v>
      </c>
      <c r="AF35" s="46">
        <f t="shared" si="15"/>
        <v>42114</v>
      </c>
      <c r="AG35" s="103"/>
      <c r="AH35" s="130"/>
      <c r="AI35" s="131"/>
      <c r="AJ35" s="91"/>
      <c r="AK35" s="56"/>
      <c r="AL35" s="48"/>
      <c r="AM35" s="10"/>
      <c r="AN35" s="45">
        <f t="shared" si="4"/>
        <v>42144</v>
      </c>
      <c r="AO35" s="46">
        <f t="shared" si="16"/>
        <v>42144</v>
      </c>
      <c r="AP35" s="103"/>
      <c r="AQ35" s="130"/>
      <c r="AR35" s="131"/>
      <c r="AS35" s="91"/>
      <c r="AT35" s="56"/>
      <c r="AU35" s="48"/>
      <c r="AV35" s="10"/>
      <c r="AW35" s="45">
        <f t="shared" si="5"/>
        <v>42175</v>
      </c>
      <c r="AX35" s="46">
        <f t="shared" si="17"/>
        <v>42175</v>
      </c>
      <c r="AY35" s="103"/>
      <c r="AZ35" s="130"/>
      <c r="BA35" s="131"/>
      <c r="BB35" s="91"/>
      <c r="BC35" s="56"/>
      <c r="BD35" s="48"/>
      <c r="BE35" s="10"/>
      <c r="BF35" s="45">
        <f t="shared" si="6"/>
        <v>42205</v>
      </c>
      <c r="BG35" s="46">
        <f t="shared" si="18"/>
        <v>42205</v>
      </c>
      <c r="BH35" s="103"/>
      <c r="BI35" s="130"/>
      <c r="BJ35" s="131"/>
      <c r="BK35" s="91"/>
      <c r="BL35" s="56"/>
      <c r="BM35" s="19"/>
      <c r="BN35" s="10"/>
      <c r="BO35" s="45">
        <f t="shared" si="7"/>
        <v>42236</v>
      </c>
      <c r="BP35" s="46">
        <f t="shared" si="19"/>
        <v>42236</v>
      </c>
      <c r="BQ35" s="103"/>
      <c r="BR35" s="130"/>
      <c r="BS35" s="131"/>
      <c r="BT35" s="91"/>
      <c r="BU35" s="56"/>
      <c r="BV35" s="19"/>
      <c r="BW35" s="10"/>
      <c r="BX35" s="45">
        <f t="shared" si="8"/>
        <v>42267</v>
      </c>
      <c r="BY35" s="46">
        <f t="shared" si="20"/>
        <v>42267</v>
      </c>
      <c r="BZ35" s="103"/>
      <c r="CA35" s="130"/>
      <c r="CB35" s="131"/>
      <c r="CC35" s="91"/>
      <c r="CD35" s="56"/>
      <c r="CE35" s="19"/>
      <c r="CF35" s="10"/>
      <c r="CG35" s="45">
        <f t="shared" si="9"/>
        <v>42297</v>
      </c>
      <c r="CH35" s="46">
        <f t="shared" si="21"/>
        <v>42297</v>
      </c>
      <c r="CI35" s="103"/>
      <c r="CJ35" s="130"/>
      <c r="CK35" s="131"/>
      <c r="CL35" s="91"/>
      <c r="CM35" s="56"/>
      <c r="CN35" s="19"/>
      <c r="CO35" s="10"/>
      <c r="CP35" s="45">
        <f t="shared" si="10"/>
        <v>42328</v>
      </c>
      <c r="CQ35" s="46">
        <f t="shared" si="22"/>
        <v>42328</v>
      </c>
      <c r="CR35" s="103"/>
      <c r="CS35" s="130"/>
      <c r="CT35" s="131"/>
      <c r="CU35" s="91"/>
      <c r="CV35" s="56"/>
      <c r="CW35" s="19"/>
      <c r="CX35" s="10"/>
      <c r="CY35" s="45">
        <f t="shared" si="11"/>
        <v>42358</v>
      </c>
      <c r="CZ35" s="46">
        <f t="shared" si="23"/>
        <v>42358</v>
      </c>
      <c r="DA35" s="103"/>
      <c r="DB35" s="130"/>
      <c r="DC35" s="131"/>
      <c r="DD35" s="91"/>
      <c r="DE35" s="56"/>
      <c r="DF35" s="1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50"/>
      <c r="DW35" s="50"/>
      <c r="DX35" s="50"/>
      <c r="DY35" s="50"/>
      <c r="DZ35" s="50"/>
      <c r="EA35" s="50"/>
      <c r="EB35" s="50"/>
      <c r="EC35" s="50"/>
      <c r="ED35" s="50"/>
      <c r="EE35" s="50"/>
      <c r="EF35" s="50"/>
      <c r="EG35" s="50"/>
      <c r="EH35" s="50"/>
      <c r="EI35" s="50"/>
      <c r="EJ35" s="50"/>
      <c r="EK35" s="50"/>
      <c r="EL35" s="50"/>
      <c r="EM35" s="50"/>
      <c r="EN35" s="50"/>
      <c r="EO35" s="50"/>
      <c r="EP35" s="50"/>
      <c r="EQ35" s="50"/>
      <c r="ER35" s="50"/>
      <c r="ES35" s="50"/>
      <c r="ET35" s="50"/>
      <c r="EU35" s="50"/>
      <c r="EV35" s="50"/>
      <c r="EW35" s="50"/>
      <c r="EX35" s="50"/>
      <c r="EY35" s="50"/>
      <c r="EZ35" s="50"/>
      <c r="FA35" s="50"/>
      <c r="FB35" s="50"/>
      <c r="FC35" s="50"/>
      <c r="FD35" s="50"/>
      <c r="FE35" s="50"/>
      <c r="FF35" s="50"/>
      <c r="FG35" s="50"/>
      <c r="FH35" s="50"/>
      <c r="FI35" s="50"/>
      <c r="FJ35" s="50"/>
      <c r="FK35" s="50"/>
      <c r="FL35" s="50"/>
      <c r="FM35" s="50"/>
      <c r="FN35" s="50"/>
      <c r="FO35" s="50"/>
      <c r="FP35" s="50"/>
      <c r="FQ35" s="50"/>
      <c r="FR35" s="50"/>
      <c r="FS35" s="50"/>
      <c r="FT35" s="50"/>
      <c r="FU35" s="50"/>
      <c r="FV35" s="50"/>
      <c r="FW35" s="50"/>
      <c r="FX35" s="50"/>
      <c r="FY35" s="50"/>
      <c r="FZ35" s="50"/>
      <c r="GA35" s="50"/>
      <c r="GB35" s="50"/>
      <c r="GJ35" s="50"/>
      <c r="GK35" s="50"/>
      <c r="GL35" s="50"/>
      <c r="GM35" s="50"/>
      <c r="GN35" s="50"/>
      <c r="GO35" s="50"/>
      <c r="GP35" s="50"/>
      <c r="GQ35" s="50"/>
      <c r="GR35" s="50"/>
      <c r="GS35" s="50"/>
      <c r="GT35" s="50"/>
      <c r="GU35" s="50"/>
      <c r="GV35" s="50"/>
      <c r="GW35" s="50"/>
      <c r="GX35" s="50"/>
      <c r="GY35" s="50"/>
      <c r="GZ35" s="50"/>
      <c r="HA35" s="50"/>
      <c r="HB35" s="50"/>
      <c r="HC35" s="50"/>
      <c r="HD35" s="50"/>
      <c r="HE35" s="50"/>
      <c r="HF35" s="50"/>
      <c r="HG35" s="50"/>
      <c r="HH35" s="50"/>
      <c r="HI35" s="50"/>
      <c r="HJ35" s="50"/>
      <c r="HK35" s="50"/>
      <c r="HL35" s="50"/>
      <c r="HM35" s="50"/>
      <c r="HN35" s="50"/>
      <c r="HO35" s="50"/>
      <c r="HP35" s="50"/>
      <c r="HQ35" s="50"/>
      <c r="HR35" s="50"/>
      <c r="HS35" s="50"/>
      <c r="HT35" s="50"/>
      <c r="HU35" s="50"/>
      <c r="HV35" s="50"/>
      <c r="HW35" s="50"/>
      <c r="HX35" s="50"/>
      <c r="HY35" s="50"/>
      <c r="HZ35" s="50"/>
      <c r="IA35" s="50"/>
      <c r="IB35" s="50"/>
      <c r="IC35" s="50"/>
      <c r="ID35" s="50"/>
      <c r="IE35" s="50"/>
      <c r="IF35" s="50"/>
      <c r="IG35" s="50"/>
      <c r="IH35" s="50"/>
      <c r="II35" s="50"/>
      <c r="IJ35" s="50"/>
      <c r="IK35" s="50"/>
      <c r="IL35" s="50"/>
      <c r="IM35" s="50"/>
      <c r="IN35" s="50"/>
      <c r="IO35" s="50"/>
      <c r="IP35" s="50"/>
      <c r="IQ35" s="50"/>
      <c r="IR35" s="50"/>
      <c r="IS35" s="50"/>
      <c r="IT35" s="50"/>
      <c r="IU35" s="50"/>
      <c r="IV35" s="50"/>
    </row>
    <row r="36" spans="3:256" ht="17.25" customHeight="1" x14ac:dyDescent="0.2">
      <c r="C36" s="51"/>
      <c r="D36" s="45">
        <f t="shared" si="0"/>
        <v>42025</v>
      </c>
      <c r="E36" s="89">
        <f t="shared" si="12"/>
        <v>42025</v>
      </c>
      <c r="F36" s="103" t="str">
        <f>IF(E36="","",INDEX(cycle,MOD(E36-INDEX(J_equip,1)+INDEX(J_equip,$A$15+1)-1,8)+1))</f>
        <v xml:space="preserve">  Repos1 </v>
      </c>
      <c r="G36" s="130"/>
      <c r="H36" s="131"/>
      <c r="I36" s="91"/>
      <c r="J36" s="52"/>
      <c r="K36" s="48"/>
      <c r="L36" s="10"/>
      <c r="M36" s="45">
        <f t="shared" si="1"/>
        <v>42056</v>
      </c>
      <c r="N36" s="46">
        <f t="shared" si="13"/>
        <v>42056</v>
      </c>
      <c r="O36" s="103"/>
      <c r="P36" s="122"/>
      <c r="Q36" s="123"/>
      <c r="R36" s="91"/>
      <c r="S36" s="52"/>
      <c r="T36" s="48"/>
      <c r="U36" s="10"/>
      <c r="V36" s="45">
        <f t="shared" si="2"/>
        <v>42084</v>
      </c>
      <c r="W36" s="46">
        <f t="shared" si="14"/>
        <v>42084</v>
      </c>
      <c r="X36" s="103"/>
      <c r="Y36" s="130"/>
      <c r="Z36" s="131"/>
      <c r="AA36" s="91"/>
      <c r="AB36" s="52"/>
      <c r="AC36" s="48"/>
      <c r="AD36" s="10"/>
      <c r="AE36" s="45">
        <f t="shared" si="3"/>
        <v>42115</v>
      </c>
      <c r="AF36" s="46">
        <f t="shared" si="15"/>
        <v>42115</v>
      </c>
      <c r="AG36" s="103"/>
      <c r="AH36" s="130"/>
      <c r="AI36" s="131"/>
      <c r="AJ36" s="91"/>
      <c r="AK36" s="52"/>
      <c r="AL36" s="48"/>
      <c r="AM36" s="10"/>
      <c r="AN36" s="45">
        <f t="shared" si="4"/>
        <v>42145</v>
      </c>
      <c r="AO36" s="46">
        <f t="shared" si="16"/>
        <v>42145</v>
      </c>
      <c r="AP36" s="103"/>
      <c r="AQ36" s="130"/>
      <c r="AR36" s="131"/>
      <c r="AS36" s="91"/>
      <c r="AT36" s="52"/>
      <c r="AU36" s="48"/>
      <c r="AV36" s="10"/>
      <c r="AW36" s="45">
        <f t="shared" si="5"/>
        <v>42176</v>
      </c>
      <c r="AX36" s="46">
        <f t="shared" si="17"/>
        <v>42176</v>
      </c>
      <c r="AY36" s="103"/>
      <c r="AZ36" s="130"/>
      <c r="BA36" s="131"/>
      <c r="BB36" s="91"/>
      <c r="BC36" s="52"/>
      <c r="BD36" s="48"/>
      <c r="BE36" s="10"/>
      <c r="BF36" s="45">
        <f t="shared" si="6"/>
        <v>42206</v>
      </c>
      <c r="BG36" s="46">
        <f t="shared" si="18"/>
        <v>42206</v>
      </c>
      <c r="BH36" s="103"/>
      <c r="BI36" s="130"/>
      <c r="BJ36" s="131"/>
      <c r="BK36" s="91"/>
      <c r="BL36" s="52"/>
      <c r="BM36" s="19"/>
      <c r="BN36" s="10"/>
      <c r="BO36" s="45">
        <f t="shared" si="7"/>
        <v>42237</v>
      </c>
      <c r="BP36" s="46">
        <f t="shared" si="19"/>
        <v>42237</v>
      </c>
      <c r="BQ36" s="103"/>
      <c r="BR36" s="130"/>
      <c r="BS36" s="131"/>
      <c r="BT36" s="91"/>
      <c r="BU36" s="52"/>
      <c r="BV36" s="19"/>
      <c r="BW36" s="10"/>
      <c r="BX36" s="45">
        <f t="shared" si="8"/>
        <v>42268</v>
      </c>
      <c r="BY36" s="46">
        <f t="shared" si="20"/>
        <v>42268</v>
      </c>
      <c r="BZ36" s="103"/>
      <c r="CA36" s="130"/>
      <c r="CB36" s="131"/>
      <c r="CC36" s="91"/>
      <c r="CD36" s="52"/>
      <c r="CE36" s="19"/>
      <c r="CF36" s="10"/>
      <c r="CG36" s="45">
        <f t="shared" si="9"/>
        <v>42298</v>
      </c>
      <c r="CH36" s="46">
        <f t="shared" si="21"/>
        <v>42298</v>
      </c>
      <c r="CI36" s="103"/>
      <c r="CJ36" s="130"/>
      <c r="CK36" s="131"/>
      <c r="CL36" s="91"/>
      <c r="CM36" s="52"/>
      <c r="CN36" s="19"/>
      <c r="CO36" s="10"/>
      <c r="CP36" s="45">
        <f t="shared" si="10"/>
        <v>42329</v>
      </c>
      <c r="CQ36" s="46">
        <f t="shared" si="22"/>
        <v>42329</v>
      </c>
      <c r="CR36" s="103"/>
      <c r="CS36" s="130"/>
      <c r="CT36" s="131"/>
      <c r="CU36" s="91"/>
      <c r="CV36" s="52"/>
      <c r="CW36" s="19"/>
      <c r="CX36" s="10"/>
      <c r="CY36" s="45">
        <f t="shared" si="11"/>
        <v>42359</v>
      </c>
      <c r="CZ36" s="46">
        <f t="shared" si="23"/>
        <v>42359</v>
      </c>
      <c r="DA36" s="103"/>
      <c r="DB36" s="130"/>
      <c r="DC36" s="131"/>
      <c r="DD36" s="91"/>
      <c r="DE36" s="52"/>
      <c r="DF36" s="1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50"/>
      <c r="DW36" s="50"/>
      <c r="DX36" s="50"/>
      <c r="DY36" s="50"/>
      <c r="DZ36" s="50"/>
      <c r="EA36" s="50"/>
      <c r="EB36" s="50"/>
      <c r="EC36" s="50"/>
      <c r="ED36" s="50"/>
      <c r="EE36" s="50"/>
      <c r="EF36" s="50"/>
      <c r="EG36" s="50"/>
      <c r="EH36" s="50"/>
      <c r="EI36" s="50"/>
      <c r="EJ36" s="50"/>
      <c r="EK36" s="50"/>
      <c r="EL36" s="50"/>
      <c r="EM36" s="50"/>
      <c r="EN36" s="50"/>
      <c r="EO36" s="50"/>
      <c r="EP36" s="50"/>
      <c r="EQ36" s="50"/>
      <c r="ER36" s="50"/>
      <c r="ES36" s="50"/>
      <c r="ET36" s="50"/>
      <c r="EU36" s="50"/>
      <c r="EV36" s="50"/>
      <c r="EW36" s="50"/>
      <c r="EX36" s="50"/>
      <c r="EY36" s="50"/>
      <c r="EZ36" s="50"/>
      <c r="FA36" s="50"/>
      <c r="FB36" s="50"/>
      <c r="FC36" s="50"/>
      <c r="FD36" s="50"/>
      <c r="FE36" s="50"/>
      <c r="FF36" s="50"/>
      <c r="FG36" s="50"/>
      <c r="FH36" s="50"/>
      <c r="FI36" s="50"/>
      <c r="FJ36" s="50"/>
      <c r="FK36" s="50"/>
      <c r="FL36" s="50"/>
      <c r="FM36" s="50"/>
      <c r="FN36" s="50"/>
      <c r="FO36" s="50"/>
      <c r="FP36" s="50"/>
      <c r="FQ36" s="50"/>
      <c r="FR36" s="50"/>
      <c r="FS36" s="50"/>
      <c r="FT36" s="50"/>
      <c r="FU36" s="50"/>
      <c r="FV36" s="50"/>
      <c r="FW36" s="50"/>
      <c r="FX36" s="50"/>
      <c r="FY36" s="50"/>
      <c r="FZ36" s="50"/>
      <c r="GA36" s="50"/>
      <c r="GB36" s="50"/>
      <c r="GJ36" s="50"/>
      <c r="GK36" s="50"/>
      <c r="GL36" s="50"/>
      <c r="GM36" s="50"/>
      <c r="GN36" s="50"/>
      <c r="GO36" s="50"/>
      <c r="GP36" s="50"/>
      <c r="GQ36" s="50"/>
      <c r="GR36" s="50"/>
      <c r="GS36" s="50"/>
      <c r="GT36" s="50"/>
      <c r="GU36" s="50"/>
      <c r="GV36" s="50"/>
      <c r="GW36" s="50"/>
      <c r="GX36" s="50"/>
      <c r="GY36" s="50"/>
      <c r="GZ36" s="50"/>
      <c r="HA36" s="50"/>
      <c r="HB36" s="50"/>
      <c r="HC36" s="50"/>
      <c r="HD36" s="50"/>
      <c r="HE36" s="50"/>
      <c r="HF36" s="50"/>
      <c r="HG36" s="50"/>
      <c r="HH36" s="50"/>
      <c r="HI36" s="50"/>
      <c r="HJ36" s="50"/>
      <c r="HK36" s="50"/>
      <c r="HL36" s="50"/>
      <c r="HM36" s="50"/>
      <c r="HN36" s="50"/>
      <c r="HO36" s="50"/>
      <c r="HP36" s="50"/>
      <c r="HQ36" s="50"/>
      <c r="HR36" s="50"/>
      <c r="HS36" s="50"/>
      <c r="HT36" s="50"/>
      <c r="HU36" s="50"/>
      <c r="HV36" s="50"/>
      <c r="HW36" s="50"/>
      <c r="HX36" s="50"/>
      <c r="HY36" s="50"/>
      <c r="HZ36" s="50"/>
      <c r="IA36" s="50"/>
      <c r="IB36" s="50"/>
      <c r="IC36" s="50"/>
      <c r="ID36" s="50"/>
      <c r="IE36" s="50"/>
      <c r="IF36" s="50"/>
      <c r="IG36" s="50"/>
      <c r="IH36" s="50"/>
      <c r="II36" s="50"/>
      <c r="IJ36" s="50"/>
      <c r="IK36" s="50"/>
      <c r="IL36" s="50"/>
      <c r="IM36" s="50"/>
      <c r="IN36" s="50"/>
      <c r="IO36" s="50"/>
      <c r="IP36" s="50"/>
      <c r="IQ36" s="50"/>
      <c r="IR36" s="50"/>
      <c r="IS36" s="50"/>
      <c r="IT36" s="50"/>
      <c r="IU36" s="50"/>
      <c r="IV36" s="50"/>
    </row>
    <row r="37" spans="3:256" ht="17.25" customHeight="1" x14ac:dyDescent="0.2">
      <c r="C37" s="51"/>
      <c r="D37" s="45">
        <f t="shared" si="0"/>
        <v>42026</v>
      </c>
      <c r="E37" s="89">
        <f t="shared" si="12"/>
        <v>42026</v>
      </c>
      <c r="F37" s="103" t="str">
        <f>IF(E37="","",INDEX(cycle,MOD(E37-INDEX(J_equip,1)+INDEX(J_equip,$A$15+1)-1,8)+1))</f>
        <v xml:space="preserve">  Repos2 </v>
      </c>
      <c r="G37" s="130"/>
      <c r="H37" s="131"/>
      <c r="I37" s="91"/>
      <c r="J37" s="58"/>
      <c r="K37" s="48"/>
      <c r="L37" s="10"/>
      <c r="M37" s="45">
        <f t="shared" si="1"/>
        <v>42057</v>
      </c>
      <c r="N37" s="46">
        <f t="shared" si="13"/>
        <v>42057</v>
      </c>
      <c r="O37" s="103"/>
      <c r="P37" s="122"/>
      <c r="Q37" s="123"/>
      <c r="R37" s="91"/>
      <c r="S37" s="58"/>
      <c r="T37" s="48"/>
      <c r="U37" s="10"/>
      <c r="V37" s="45">
        <f t="shared" si="2"/>
        <v>42085</v>
      </c>
      <c r="W37" s="46">
        <f t="shared" si="14"/>
        <v>42085</v>
      </c>
      <c r="X37" s="103"/>
      <c r="Y37" s="130"/>
      <c r="Z37" s="131"/>
      <c r="AA37" s="91"/>
      <c r="AB37" s="58"/>
      <c r="AC37" s="48"/>
      <c r="AD37" s="10"/>
      <c r="AE37" s="45">
        <f t="shared" si="3"/>
        <v>42116</v>
      </c>
      <c r="AF37" s="46">
        <f t="shared" si="15"/>
        <v>42116</v>
      </c>
      <c r="AG37" s="103"/>
      <c r="AH37" s="130"/>
      <c r="AI37" s="131"/>
      <c r="AJ37" s="91"/>
      <c r="AK37" s="58"/>
      <c r="AL37" s="53"/>
      <c r="AM37" s="10"/>
      <c r="AN37" s="45">
        <f t="shared" si="4"/>
        <v>42146</v>
      </c>
      <c r="AO37" s="46">
        <f t="shared" si="16"/>
        <v>42146</v>
      </c>
      <c r="AP37" s="103"/>
      <c r="AQ37" s="130"/>
      <c r="AR37" s="131"/>
      <c r="AS37" s="91"/>
      <c r="AT37" s="58"/>
      <c r="AU37" s="53"/>
      <c r="AV37" s="10"/>
      <c r="AW37" s="45">
        <f t="shared" si="5"/>
        <v>42177</v>
      </c>
      <c r="AX37" s="46">
        <f t="shared" si="17"/>
        <v>42177</v>
      </c>
      <c r="AY37" s="103"/>
      <c r="AZ37" s="130"/>
      <c r="BA37" s="131"/>
      <c r="BB37" s="91"/>
      <c r="BC37" s="58"/>
      <c r="BD37" s="48"/>
      <c r="BE37" s="10"/>
      <c r="BF37" s="45">
        <f t="shared" si="6"/>
        <v>42207</v>
      </c>
      <c r="BG37" s="46">
        <f t="shared" si="18"/>
        <v>42207</v>
      </c>
      <c r="BH37" s="103"/>
      <c r="BI37" s="130"/>
      <c r="BJ37" s="131"/>
      <c r="BK37" s="91"/>
      <c r="BL37" s="58"/>
      <c r="BM37" s="19"/>
      <c r="BN37" s="10"/>
      <c r="BO37" s="45">
        <f t="shared" si="7"/>
        <v>42238</v>
      </c>
      <c r="BP37" s="46">
        <f t="shared" si="19"/>
        <v>42238</v>
      </c>
      <c r="BQ37" s="103"/>
      <c r="BR37" s="130"/>
      <c r="BS37" s="131"/>
      <c r="BT37" s="91"/>
      <c r="BU37" s="58"/>
      <c r="BV37" s="19"/>
      <c r="BW37" s="10"/>
      <c r="BX37" s="45">
        <f t="shared" si="8"/>
        <v>42269</v>
      </c>
      <c r="BY37" s="46">
        <f t="shared" si="20"/>
        <v>42269</v>
      </c>
      <c r="BZ37" s="103"/>
      <c r="CA37" s="130"/>
      <c r="CB37" s="131"/>
      <c r="CC37" s="91"/>
      <c r="CD37" s="58"/>
      <c r="CE37" s="19"/>
      <c r="CF37" s="10"/>
      <c r="CG37" s="45">
        <f t="shared" si="9"/>
        <v>42299</v>
      </c>
      <c r="CH37" s="46">
        <f t="shared" si="21"/>
        <v>42299</v>
      </c>
      <c r="CI37" s="103"/>
      <c r="CJ37" s="130"/>
      <c r="CK37" s="131"/>
      <c r="CL37" s="91"/>
      <c r="CM37" s="58"/>
      <c r="CN37" s="19"/>
      <c r="CO37" s="10"/>
      <c r="CP37" s="45">
        <f t="shared" si="10"/>
        <v>42330</v>
      </c>
      <c r="CQ37" s="46">
        <f t="shared" si="22"/>
        <v>42330</v>
      </c>
      <c r="CR37" s="103"/>
      <c r="CS37" s="130"/>
      <c r="CT37" s="131"/>
      <c r="CU37" s="91"/>
      <c r="CV37" s="58"/>
      <c r="CW37" s="19"/>
      <c r="CX37" s="10"/>
      <c r="CY37" s="45">
        <f t="shared" si="11"/>
        <v>42360</v>
      </c>
      <c r="CZ37" s="46">
        <f t="shared" si="23"/>
        <v>42360</v>
      </c>
      <c r="DA37" s="103"/>
      <c r="DB37" s="130"/>
      <c r="DC37" s="131"/>
      <c r="DD37" s="91"/>
      <c r="DE37" s="58"/>
      <c r="DF37" s="1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50"/>
      <c r="DW37" s="50"/>
      <c r="DX37" s="50"/>
      <c r="DY37" s="50"/>
      <c r="DZ37" s="50"/>
      <c r="EA37" s="50"/>
      <c r="EB37" s="50"/>
      <c r="EC37" s="50"/>
      <c r="ED37" s="50"/>
      <c r="EE37" s="50"/>
      <c r="EF37" s="50"/>
      <c r="EG37" s="50"/>
      <c r="EH37" s="50"/>
      <c r="EI37" s="50"/>
      <c r="EJ37" s="50"/>
      <c r="EK37" s="50"/>
      <c r="EL37" s="50"/>
      <c r="EM37" s="50"/>
      <c r="EN37" s="50"/>
      <c r="EO37" s="50"/>
      <c r="EP37" s="50"/>
      <c r="EQ37" s="50"/>
      <c r="ER37" s="50"/>
      <c r="ES37" s="50"/>
      <c r="ET37" s="50"/>
      <c r="EU37" s="50"/>
      <c r="EV37" s="50"/>
      <c r="EW37" s="50"/>
      <c r="EX37" s="50"/>
      <c r="EY37" s="50"/>
      <c r="EZ37" s="50"/>
      <c r="FA37" s="50"/>
      <c r="FB37" s="50"/>
      <c r="FC37" s="50"/>
      <c r="FD37" s="50"/>
      <c r="FE37" s="50"/>
      <c r="FF37" s="50"/>
      <c r="FG37" s="50"/>
      <c r="FH37" s="50"/>
      <c r="FI37" s="50"/>
      <c r="FJ37" s="50"/>
      <c r="FK37" s="50"/>
      <c r="FL37" s="50"/>
      <c r="FM37" s="50"/>
      <c r="FN37" s="50"/>
      <c r="FO37" s="50"/>
      <c r="FP37" s="50"/>
      <c r="FQ37" s="50"/>
      <c r="FR37" s="50"/>
      <c r="FS37" s="50"/>
      <c r="FT37" s="50"/>
      <c r="FU37" s="50"/>
      <c r="FV37" s="50"/>
      <c r="FW37" s="50"/>
      <c r="FX37" s="50"/>
      <c r="FY37" s="50"/>
      <c r="FZ37" s="50"/>
      <c r="GA37" s="50"/>
      <c r="GB37" s="50"/>
      <c r="GJ37" s="50"/>
      <c r="GK37" s="50"/>
      <c r="GL37" s="50"/>
      <c r="GM37" s="50"/>
      <c r="GN37" s="50"/>
      <c r="GO37" s="50"/>
      <c r="GP37" s="50"/>
      <c r="GQ37" s="50"/>
      <c r="GR37" s="50"/>
      <c r="GS37" s="50"/>
      <c r="GT37" s="50"/>
      <c r="GU37" s="50"/>
      <c r="GV37" s="50"/>
      <c r="GW37" s="50"/>
      <c r="GX37" s="50"/>
      <c r="GY37" s="50"/>
      <c r="GZ37" s="50"/>
      <c r="HA37" s="50"/>
      <c r="HB37" s="50"/>
      <c r="HC37" s="50"/>
      <c r="HD37" s="50"/>
      <c r="HE37" s="50"/>
      <c r="HF37" s="50"/>
      <c r="HG37" s="50"/>
      <c r="HH37" s="50"/>
      <c r="HI37" s="50"/>
      <c r="HJ37" s="50"/>
      <c r="HK37" s="50"/>
      <c r="HL37" s="50"/>
      <c r="HM37" s="50"/>
      <c r="HN37" s="50"/>
      <c r="HO37" s="50"/>
      <c r="HP37" s="50"/>
      <c r="HQ37" s="50"/>
      <c r="HR37" s="50"/>
      <c r="HS37" s="50"/>
      <c r="HT37" s="50"/>
      <c r="HU37" s="50"/>
      <c r="HV37" s="50"/>
      <c r="HW37" s="50"/>
      <c r="HX37" s="50"/>
      <c r="HY37" s="50"/>
      <c r="HZ37" s="50"/>
      <c r="IA37" s="50"/>
      <c r="IB37" s="50"/>
      <c r="IC37" s="50"/>
      <c r="ID37" s="50"/>
      <c r="IE37" s="50"/>
      <c r="IF37" s="50"/>
      <c r="IG37" s="50"/>
      <c r="IH37" s="50"/>
      <c r="II37" s="50"/>
      <c r="IJ37" s="50"/>
      <c r="IK37" s="50"/>
      <c r="IL37" s="50"/>
      <c r="IM37" s="50"/>
      <c r="IN37" s="50"/>
      <c r="IO37" s="50"/>
      <c r="IP37" s="50"/>
      <c r="IQ37" s="50"/>
      <c r="IR37" s="50"/>
      <c r="IS37" s="50"/>
      <c r="IT37" s="50"/>
      <c r="IU37" s="50"/>
      <c r="IV37" s="50"/>
    </row>
    <row r="38" spans="3:256" ht="17.25" customHeight="1" x14ac:dyDescent="0.2">
      <c r="C38" s="51"/>
      <c r="D38" s="45">
        <f t="shared" si="0"/>
        <v>42027</v>
      </c>
      <c r="E38" s="89">
        <f t="shared" si="12"/>
        <v>42027</v>
      </c>
      <c r="F38" s="103" t="str">
        <f>IF(E38="","",INDEX(cycle,MOD(E38-INDEX(J_equip,1)+INDEX(J_equip,$A$15+1)-1,8)+1))</f>
        <v xml:space="preserve">  Repos2 </v>
      </c>
      <c r="G38" s="130"/>
      <c r="H38" s="131"/>
      <c r="I38" s="91"/>
      <c r="J38" s="58"/>
      <c r="K38" s="48"/>
      <c r="L38" s="10"/>
      <c r="M38" s="45">
        <f t="shared" si="1"/>
        <v>42058</v>
      </c>
      <c r="N38" s="46">
        <f t="shared" si="13"/>
        <v>42058</v>
      </c>
      <c r="O38" s="103"/>
      <c r="P38" s="122"/>
      <c r="Q38" s="123"/>
      <c r="R38" s="91"/>
      <c r="S38" s="58"/>
      <c r="T38" s="48"/>
      <c r="U38" s="10"/>
      <c r="V38" s="45">
        <f t="shared" si="2"/>
        <v>42086</v>
      </c>
      <c r="W38" s="46">
        <f t="shared" si="14"/>
        <v>42086</v>
      </c>
      <c r="X38" s="103"/>
      <c r="Y38" s="130"/>
      <c r="Z38" s="131"/>
      <c r="AA38" s="91"/>
      <c r="AB38" s="58"/>
      <c r="AC38" s="48"/>
      <c r="AD38" s="10"/>
      <c r="AE38" s="45">
        <f t="shared" si="3"/>
        <v>42117</v>
      </c>
      <c r="AF38" s="46">
        <f t="shared" si="15"/>
        <v>42117</v>
      </c>
      <c r="AG38" s="103"/>
      <c r="AH38" s="130"/>
      <c r="AI38" s="131"/>
      <c r="AJ38" s="91"/>
      <c r="AK38" s="58"/>
      <c r="AL38" s="53"/>
      <c r="AM38" s="10"/>
      <c r="AN38" s="45">
        <f t="shared" si="4"/>
        <v>42147</v>
      </c>
      <c r="AO38" s="46">
        <f t="shared" si="16"/>
        <v>42147</v>
      </c>
      <c r="AP38" s="103"/>
      <c r="AQ38" s="130"/>
      <c r="AR38" s="131"/>
      <c r="AS38" s="91"/>
      <c r="AT38" s="58"/>
      <c r="AU38" s="53"/>
      <c r="AV38" s="10"/>
      <c r="AW38" s="45">
        <f t="shared" si="5"/>
        <v>42178</v>
      </c>
      <c r="AX38" s="46">
        <f t="shared" si="17"/>
        <v>42178</v>
      </c>
      <c r="AY38" s="103"/>
      <c r="AZ38" s="130"/>
      <c r="BA38" s="131"/>
      <c r="BB38" s="91"/>
      <c r="BC38" s="58"/>
      <c r="BD38" s="48"/>
      <c r="BE38" s="10"/>
      <c r="BF38" s="45">
        <f t="shared" si="6"/>
        <v>42208</v>
      </c>
      <c r="BG38" s="46">
        <f t="shared" si="18"/>
        <v>42208</v>
      </c>
      <c r="BH38" s="103"/>
      <c r="BI38" s="130"/>
      <c r="BJ38" s="131"/>
      <c r="BK38" s="91"/>
      <c r="BL38" s="58"/>
      <c r="BM38" s="19"/>
      <c r="BN38" s="10"/>
      <c r="BO38" s="45">
        <f t="shared" si="7"/>
        <v>42239</v>
      </c>
      <c r="BP38" s="46">
        <f t="shared" si="19"/>
        <v>42239</v>
      </c>
      <c r="BQ38" s="103"/>
      <c r="BR38" s="130"/>
      <c r="BS38" s="131"/>
      <c r="BT38" s="91"/>
      <c r="BU38" s="58"/>
      <c r="BV38" s="19"/>
      <c r="BW38" s="10"/>
      <c r="BX38" s="45">
        <f t="shared" si="8"/>
        <v>42270</v>
      </c>
      <c r="BY38" s="46">
        <f t="shared" si="20"/>
        <v>42270</v>
      </c>
      <c r="BZ38" s="103"/>
      <c r="CA38" s="130"/>
      <c r="CB38" s="131"/>
      <c r="CC38" s="91"/>
      <c r="CD38" s="58"/>
      <c r="CE38" s="19"/>
      <c r="CF38" s="10"/>
      <c r="CG38" s="45">
        <f t="shared" si="9"/>
        <v>42300</v>
      </c>
      <c r="CH38" s="46">
        <f t="shared" si="21"/>
        <v>42300</v>
      </c>
      <c r="CI38" s="103"/>
      <c r="CJ38" s="130"/>
      <c r="CK38" s="131"/>
      <c r="CL38" s="91"/>
      <c r="CM38" s="58"/>
      <c r="CN38" s="19"/>
      <c r="CO38" s="10"/>
      <c r="CP38" s="45">
        <f t="shared" si="10"/>
        <v>42331</v>
      </c>
      <c r="CQ38" s="46">
        <f t="shared" si="22"/>
        <v>42331</v>
      </c>
      <c r="CR38" s="103"/>
      <c r="CS38" s="130"/>
      <c r="CT38" s="131"/>
      <c r="CU38" s="91"/>
      <c r="CV38" s="58"/>
      <c r="CW38" s="19"/>
      <c r="CX38" s="10"/>
      <c r="CY38" s="45">
        <f t="shared" si="11"/>
        <v>42361</v>
      </c>
      <c r="CZ38" s="46">
        <f t="shared" si="23"/>
        <v>42361</v>
      </c>
      <c r="DA38" s="103"/>
      <c r="DB38" s="130"/>
      <c r="DC38" s="131"/>
      <c r="DD38" s="91"/>
      <c r="DE38" s="58"/>
      <c r="DF38" s="1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50"/>
      <c r="DW38" s="50"/>
      <c r="DX38" s="50"/>
      <c r="DY38" s="50"/>
      <c r="DZ38" s="50"/>
      <c r="EA38" s="50"/>
      <c r="EB38" s="50"/>
      <c r="EC38" s="50"/>
      <c r="ED38" s="50"/>
      <c r="EE38" s="50"/>
      <c r="EF38" s="50"/>
      <c r="EG38" s="50"/>
      <c r="EH38" s="50"/>
      <c r="EI38" s="50"/>
      <c r="EJ38" s="50"/>
      <c r="EK38" s="50"/>
      <c r="EL38" s="50"/>
      <c r="EM38" s="50"/>
      <c r="EN38" s="50"/>
      <c r="EO38" s="50"/>
      <c r="EP38" s="50"/>
      <c r="EQ38" s="50"/>
      <c r="ER38" s="50"/>
      <c r="ES38" s="50"/>
      <c r="ET38" s="50"/>
      <c r="EU38" s="50"/>
      <c r="EV38" s="50"/>
      <c r="EW38" s="50"/>
      <c r="EX38" s="50"/>
      <c r="EY38" s="50"/>
      <c r="EZ38" s="50"/>
      <c r="FA38" s="50"/>
      <c r="FB38" s="50"/>
      <c r="FC38" s="50"/>
      <c r="FD38" s="50"/>
      <c r="FE38" s="50"/>
      <c r="FF38" s="50"/>
      <c r="FG38" s="50"/>
      <c r="FH38" s="50"/>
      <c r="FI38" s="50"/>
      <c r="FJ38" s="50"/>
      <c r="FK38" s="50"/>
      <c r="FL38" s="50"/>
      <c r="FM38" s="50"/>
      <c r="FN38" s="50"/>
      <c r="FO38" s="50"/>
      <c r="FP38" s="50"/>
      <c r="FQ38" s="50"/>
      <c r="FR38" s="50"/>
      <c r="FS38" s="50"/>
      <c r="FT38" s="50"/>
      <c r="FU38" s="50"/>
      <c r="FV38" s="50"/>
      <c r="FW38" s="50"/>
      <c r="FX38" s="50"/>
      <c r="FY38" s="50"/>
      <c r="FZ38" s="50"/>
      <c r="GA38" s="50"/>
      <c r="GB38" s="50"/>
      <c r="GJ38" s="50"/>
      <c r="GK38" s="50"/>
      <c r="GL38" s="50"/>
      <c r="GM38" s="50"/>
      <c r="GN38" s="50"/>
      <c r="GO38" s="50"/>
      <c r="GP38" s="50"/>
      <c r="GQ38" s="50"/>
      <c r="GR38" s="50"/>
      <c r="GS38" s="50"/>
      <c r="GT38" s="50"/>
      <c r="GU38" s="50"/>
      <c r="GV38" s="50"/>
      <c r="GW38" s="50"/>
      <c r="GX38" s="50"/>
      <c r="GY38" s="50"/>
      <c r="GZ38" s="50"/>
      <c r="HA38" s="50"/>
      <c r="HB38" s="50"/>
      <c r="HC38" s="50"/>
      <c r="HD38" s="50"/>
      <c r="HE38" s="50"/>
      <c r="HF38" s="50"/>
      <c r="HG38" s="50"/>
      <c r="HH38" s="50"/>
      <c r="HI38" s="50"/>
      <c r="HJ38" s="50"/>
      <c r="HK38" s="50"/>
      <c r="HL38" s="50"/>
      <c r="HM38" s="50"/>
      <c r="HN38" s="50"/>
      <c r="HO38" s="50"/>
      <c r="HP38" s="50"/>
      <c r="HQ38" s="50"/>
      <c r="HR38" s="50"/>
      <c r="HS38" s="50"/>
      <c r="HT38" s="50"/>
      <c r="HU38" s="50"/>
      <c r="HV38" s="50"/>
      <c r="HW38" s="50"/>
      <c r="HX38" s="50"/>
      <c r="HY38" s="50"/>
      <c r="HZ38" s="50"/>
      <c r="IA38" s="50"/>
      <c r="IB38" s="50"/>
      <c r="IC38" s="50"/>
      <c r="ID38" s="50"/>
      <c r="IE38" s="50"/>
      <c r="IF38" s="50"/>
      <c r="IG38" s="50"/>
      <c r="IH38" s="50"/>
      <c r="II38" s="50"/>
      <c r="IJ38" s="50"/>
      <c r="IK38" s="50"/>
      <c r="IL38" s="50"/>
      <c r="IM38" s="50"/>
      <c r="IN38" s="50"/>
      <c r="IO38" s="50"/>
      <c r="IP38" s="50"/>
      <c r="IQ38" s="50"/>
      <c r="IR38" s="50"/>
      <c r="IS38" s="50"/>
      <c r="IT38" s="50"/>
      <c r="IU38" s="50"/>
      <c r="IV38" s="50"/>
    </row>
    <row r="39" spans="3:256" ht="17.25" customHeight="1" x14ac:dyDescent="0.2">
      <c r="C39" s="51"/>
      <c r="D39" s="45">
        <f t="shared" si="0"/>
        <v>42028</v>
      </c>
      <c r="E39" s="89">
        <f t="shared" si="12"/>
        <v>42028</v>
      </c>
      <c r="F39" s="103" t="str">
        <f>IF(E39="","",INDEX(cycle,MOD(E39-INDEX(J_equip,1)+INDEX(J_equip,$A$15+1)-1,8)+1))</f>
        <v xml:space="preserve">  Jour</v>
      </c>
      <c r="G39" s="130"/>
      <c r="H39" s="131"/>
      <c r="I39" s="91"/>
      <c r="J39" s="52"/>
      <c r="K39" s="48"/>
      <c r="L39" s="10"/>
      <c r="M39" s="45">
        <f t="shared" si="1"/>
        <v>42059</v>
      </c>
      <c r="N39" s="46">
        <f t="shared" si="13"/>
        <v>42059</v>
      </c>
      <c r="O39" s="103"/>
      <c r="P39" s="122"/>
      <c r="Q39" s="123"/>
      <c r="R39" s="91"/>
      <c r="S39" s="52"/>
      <c r="T39" s="48"/>
      <c r="U39" s="10"/>
      <c r="V39" s="45">
        <f t="shared" si="2"/>
        <v>42087</v>
      </c>
      <c r="W39" s="46">
        <f t="shared" si="14"/>
        <v>42087</v>
      </c>
      <c r="X39" s="103"/>
      <c r="Y39" s="130"/>
      <c r="Z39" s="131"/>
      <c r="AA39" s="91"/>
      <c r="AB39" s="52"/>
      <c r="AC39" s="48"/>
      <c r="AD39" s="10"/>
      <c r="AE39" s="45">
        <f t="shared" si="3"/>
        <v>42118</v>
      </c>
      <c r="AF39" s="46">
        <f t="shared" si="15"/>
        <v>42118</v>
      </c>
      <c r="AG39" s="103"/>
      <c r="AH39" s="130"/>
      <c r="AI39" s="131"/>
      <c r="AJ39" s="91"/>
      <c r="AK39" s="52"/>
      <c r="AL39" s="48"/>
      <c r="AM39" s="10"/>
      <c r="AN39" s="45">
        <f t="shared" si="4"/>
        <v>42148</v>
      </c>
      <c r="AO39" s="46">
        <f t="shared" si="16"/>
        <v>42148</v>
      </c>
      <c r="AP39" s="103"/>
      <c r="AQ39" s="130"/>
      <c r="AR39" s="131"/>
      <c r="AS39" s="91"/>
      <c r="AT39" s="52"/>
      <c r="AU39" s="48"/>
      <c r="AV39" s="10"/>
      <c r="AW39" s="45">
        <f t="shared" si="5"/>
        <v>42179</v>
      </c>
      <c r="AX39" s="46">
        <f t="shared" si="17"/>
        <v>42179</v>
      </c>
      <c r="AY39" s="103"/>
      <c r="AZ39" s="130"/>
      <c r="BA39" s="131"/>
      <c r="BB39" s="91"/>
      <c r="BC39" s="52"/>
      <c r="BD39" s="48"/>
      <c r="BE39" s="10"/>
      <c r="BF39" s="45">
        <f t="shared" si="6"/>
        <v>42209</v>
      </c>
      <c r="BG39" s="46">
        <f t="shared" si="18"/>
        <v>42209</v>
      </c>
      <c r="BH39" s="103"/>
      <c r="BI39" s="130"/>
      <c r="BJ39" s="131"/>
      <c r="BK39" s="91"/>
      <c r="BL39" s="52"/>
      <c r="BM39" s="19"/>
      <c r="BN39" s="10"/>
      <c r="BO39" s="45">
        <f t="shared" si="7"/>
        <v>42240</v>
      </c>
      <c r="BP39" s="46">
        <f t="shared" si="19"/>
        <v>42240</v>
      </c>
      <c r="BQ39" s="103"/>
      <c r="BR39" s="130"/>
      <c r="BS39" s="131"/>
      <c r="BT39" s="91"/>
      <c r="BU39" s="52"/>
      <c r="BV39" s="19"/>
      <c r="BW39" s="10"/>
      <c r="BX39" s="45">
        <f t="shared" si="8"/>
        <v>42271</v>
      </c>
      <c r="BY39" s="46">
        <f t="shared" si="20"/>
        <v>42271</v>
      </c>
      <c r="BZ39" s="103"/>
      <c r="CA39" s="130"/>
      <c r="CB39" s="131"/>
      <c r="CC39" s="91"/>
      <c r="CD39" s="52"/>
      <c r="CE39" s="19"/>
      <c r="CF39" s="10"/>
      <c r="CG39" s="45">
        <f t="shared" si="9"/>
        <v>42301</v>
      </c>
      <c r="CH39" s="46">
        <f t="shared" si="21"/>
        <v>42301</v>
      </c>
      <c r="CI39" s="103"/>
      <c r="CJ39" s="130"/>
      <c r="CK39" s="131"/>
      <c r="CL39" s="91"/>
      <c r="CM39" s="52"/>
      <c r="CN39" s="19"/>
      <c r="CO39" s="10"/>
      <c r="CP39" s="45">
        <f t="shared" si="10"/>
        <v>42332</v>
      </c>
      <c r="CQ39" s="46">
        <f t="shared" si="22"/>
        <v>42332</v>
      </c>
      <c r="CR39" s="103"/>
      <c r="CS39" s="130"/>
      <c r="CT39" s="131"/>
      <c r="CU39" s="91"/>
      <c r="CV39" s="52"/>
      <c r="CW39" s="19"/>
      <c r="CX39" s="10"/>
      <c r="CY39" s="45">
        <f t="shared" si="11"/>
        <v>42362</v>
      </c>
      <c r="CZ39" s="46">
        <f t="shared" si="23"/>
        <v>42362</v>
      </c>
      <c r="DA39" s="103"/>
      <c r="DB39" s="130"/>
      <c r="DC39" s="131"/>
      <c r="DD39" s="91"/>
      <c r="DE39" s="52"/>
      <c r="DF39" s="1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50"/>
      <c r="DW39" s="50"/>
      <c r="DX39" s="50"/>
      <c r="DY39" s="50"/>
      <c r="DZ39" s="50"/>
      <c r="EA39" s="50"/>
      <c r="EB39" s="50"/>
      <c r="EC39" s="50"/>
      <c r="ED39" s="50"/>
      <c r="EE39" s="50"/>
      <c r="EF39" s="50"/>
      <c r="EG39" s="50"/>
      <c r="EH39" s="50"/>
      <c r="EI39" s="50"/>
      <c r="EJ39" s="50"/>
      <c r="EK39" s="50"/>
      <c r="EL39" s="50"/>
      <c r="EM39" s="50"/>
      <c r="EN39" s="50"/>
      <c r="EO39" s="50"/>
      <c r="EP39" s="50"/>
      <c r="EQ39" s="50"/>
      <c r="ER39" s="50"/>
      <c r="ES39" s="50"/>
      <c r="ET39" s="50"/>
      <c r="EU39" s="50"/>
      <c r="EV39" s="50"/>
      <c r="EW39" s="50"/>
      <c r="EX39" s="50"/>
      <c r="EY39" s="50"/>
      <c r="EZ39" s="50"/>
      <c r="FA39" s="50"/>
      <c r="FB39" s="50"/>
      <c r="FC39" s="50"/>
      <c r="FD39" s="50"/>
      <c r="FE39" s="50"/>
      <c r="FF39" s="50"/>
      <c r="FG39" s="50"/>
      <c r="FH39" s="50"/>
      <c r="FI39" s="50"/>
      <c r="FJ39" s="50"/>
      <c r="FK39" s="50"/>
      <c r="FL39" s="50"/>
      <c r="FM39" s="50"/>
      <c r="FN39" s="50"/>
      <c r="FO39" s="50"/>
      <c r="FP39" s="50"/>
      <c r="FQ39" s="50"/>
      <c r="FR39" s="50"/>
      <c r="FS39" s="50"/>
      <c r="FT39" s="50"/>
      <c r="FU39" s="50"/>
      <c r="FV39" s="50"/>
      <c r="FW39" s="50"/>
      <c r="FX39" s="50"/>
      <c r="FY39" s="50"/>
      <c r="FZ39" s="50"/>
      <c r="GA39" s="50"/>
      <c r="GB39" s="50"/>
      <c r="GJ39" s="50"/>
      <c r="GK39" s="50"/>
      <c r="GL39" s="50"/>
      <c r="GM39" s="50"/>
      <c r="GN39" s="50"/>
      <c r="GO39" s="50"/>
      <c r="GP39" s="50"/>
      <c r="GQ39" s="50"/>
      <c r="GR39" s="50"/>
      <c r="GS39" s="50"/>
      <c r="GT39" s="50"/>
      <c r="GU39" s="50"/>
      <c r="GV39" s="50"/>
      <c r="GW39" s="50"/>
      <c r="GX39" s="50"/>
      <c r="GY39" s="50"/>
      <c r="GZ39" s="50"/>
      <c r="HA39" s="50"/>
      <c r="HB39" s="50"/>
      <c r="HC39" s="50"/>
      <c r="HD39" s="50"/>
      <c r="HE39" s="50"/>
      <c r="HF39" s="50"/>
      <c r="HG39" s="50"/>
      <c r="HH39" s="50"/>
      <c r="HI39" s="50"/>
      <c r="HJ39" s="50"/>
      <c r="HK39" s="50"/>
      <c r="HL39" s="50"/>
      <c r="HM39" s="50"/>
      <c r="HN39" s="50"/>
      <c r="HO39" s="50"/>
      <c r="HP39" s="50"/>
      <c r="HQ39" s="50"/>
      <c r="HR39" s="50"/>
      <c r="HS39" s="50"/>
      <c r="HT39" s="50"/>
      <c r="HU39" s="50"/>
      <c r="HV39" s="50"/>
      <c r="HW39" s="50"/>
      <c r="HX39" s="50"/>
      <c r="HY39" s="50"/>
      <c r="HZ39" s="50"/>
      <c r="IA39" s="50"/>
      <c r="IB39" s="50"/>
      <c r="IC39" s="50"/>
      <c r="ID39" s="50"/>
      <c r="IE39" s="50"/>
      <c r="IF39" s="50"/>
      <c r="IG39" s="50"/>
      <c r="IH39" s="50"/>
      <c r="II39" s="50"/>
      <c r="IJ39" s="50"/>
      <c r="IK39" s="50"/>
      <c r="IL39" s="50"/>
      <c r="IM39" s="50"/>
      <c r="IN39" s="50"/>
      <c r="IO39" s="50"/>
      <c r="IP39" s="50"/>
      <c r="IQ39" s="50"/>
      <c r="IR39" s="50"/>
      <c r="IS39" s="50"/>
      <c r="IT39" s="50"/>
      <c r="IU39" s="50"/>
      <c r="IV39" s="50"/>
    </row>
    <row r="40" spans="3:256" ht="17.25" customHeight="1" x14ac:dyDescent="0.2">
      <c r="C40" s="51"/>
      <c r="D40" s="45">
        <f t="shared" si="0"/>
        <v>42029</v>
      </c>
      <c r="E40" s="89">
        <f t="shared" si="12"/>
        <v>42029</v>
      </c>
      <c r="F40" s="103" t="str">
        <f>IF(E40="","",INDEX(cycle,MOD(E40-INDEX(J_equip,1)+INDEX(J_equip,$A$15+1)-1,8)+1))</f>
        <v xml:space="preserve">  Jour</v>
      </c>
      <c r="G40" s="130"/>
      <c r="H40" s="131"/>
      <c r="I40" s="91"/>
      <c r="J40" s="54"/>
      <c r="K40" s="48"/>
      <c r="L40" s="10"/>
      <c r="M40" s="45">
        <f t="shared" si="1"/>
        <v>42060</v>
      </c>
      <c r="N40" s="46">
        <f t="shared" si="13"/>
        <v>42060</v>
      </c>
      <c r="O40" s="103"/>
      <c r="P40" s="122"/>
      <c r="Q40" s="123"/>
      <c r="R40" s="91"/>
      <c r="S40" s="54"/>
      <c r="T40" s="48"/>
      <c r="U40" s="10"/>
      <c r="V40" s="45">
        <f t="shared" si="2"/>
        <v>42088</v>
      </c>
      <c r="W40" s="46">
        <f t="shared" si="14"/>
        <v>42088</v>
      </c>
      <c r="X40" s="103"/>
      <c r="Y40" s="130"/>
      <c r="Z40" s="131"/>
      <c r="AA40" s="91"/>
      <c r="AB40" s="54"/>
      <c r="AC40" s="48"/>
      <c r="AD40" s="10"/>
      <c r="AE40" s="45">
        <f t="shared" si="3"/>
        <v>42119</v>
      </c>
      <c r="AF40" s="46">
        <f t="shared" si="15"/>
        <v>42119</v>
      </c>
      <c r="AG40" s="103"/>
      <c r="AH40" s="130"/>
      <c r="AI40" s="131"/>
      <c r="AJ40" s="91"/>
      <c r="AK40" s="54"/>
      <c r="AL40" s="48"/>
      <c r="AM40" s="10"/>
      <c r="AN40" s="45">
        <f t="shared" si="4"/>
        <v>42149</v>
      </c>
      <c r="AO40" s="46">
        <f t="shared" si="16"/>
        <v>42149</v>
      </c>
      <c r="AP40" s="103"/>
      <c r="AQ40" s="130"/>
      <c r="AR40" s="131"/>
      <c r="AS40" s="91"/>
      <c r="AT40" s="54"/>
      <c r="AU40" s="48"/>
      <c r="AV40" s="10"/>
      <c r="AW40" s="45">
        <f t="shared" si="5"/>
        <v>42180</v>
      </c>
      <c r="AX40" s="46">
        <f t="shared" si="17"/>
        <v>42180</v>
      </c>
      <c r="AY40" s="103"/>
      <c r="AZ40" s="130"/>
      <c r="BA40" s="131"/>
      <c r="BB40" s="91"/>
      <c r="BC40" s="54"/>
      <c r="BD40" s="48"/>
      <c r="BE40" s="10"/>
      <c r="BF40" s="45">
        <f t="shared" si="6"/>
        <v>42210</v>
      </c>
      <c r="BG40" s="46">
        <f t="shared" si="18"/>
        <v>42210</v>
      </c>
      <c r="BH40" s="103"/>
      <c r="BI40" s="130"/>
      <c r="BJ40" s="131"/>
      <c r="BK40" s="91"/>
      <c r="BL40" s="54"/>
      <c r="BM40" s="19"/>
      <c r="BN40" s="10"/>
      <c r="BO40" s="45">
        <f t="shared" si="7"/>
        <v>42241</v>
      </c>
      <c r="BP40" s="46">
        <f t="shared" si="19"/>
        <v>42241</v>
      </c>
      <c r="BQ40" s="103"/>
      <c r="BR40" s="130"/>
      <c r="BS40" s="131"/>
      <c r="BT40" s="91"/>
      <c r="BU40" s="54"/>
      <c r="BV40" s="19"/>
      <c r="BW40" s="10"/>
      <c r="BX40" s="45">
        <f t="shared" si="8"/>
        <v>42272</v>
      </c>
      <c r="BY40" s="46">
        <f t="shared" si="20"/>
        <v>42272</v>
      </c>
      <c r="BZ40" s="103"/>
      <c r="CA40" s="130"/>
      <c r="CB40" s="131"/>
      <c r="CC40" s="91"/>
      <c r="CD40" s="54"/>
      <c r="CE40" s="19"/>
      <c r="CF40" s="10"/>
      <c r="CG40" s="45">
        <f t="shared" si="9"/>
        <v>42302</v>
      </c>
      <c r="CH40" s="46">
        <f t="shared" si="21"/>
        <v>42302</v>
      </c>
      <c r="CI40" s="103"/>
      <c r="CJ40" s="130"/>
      <c r="CK40" s="131"/>
      <c r="CL40" s="91"/>
      <c r="CM40" s="54"/>
      <c r="CN40" s="19"/>
      <c r="CO40" s="10"/>
      <c r="CP40" s="45">
        <f t="shared" si="10"/>
        <v>42333</v>
      </c>
      <c r="CQ40" s="46">
        <f t="shared" si="22"/>
        <v>42333</v>
      </c>
      <c r="CR40" s="103"/>
      <c r="CS40" s="130"/>
      <c r="CT40" s="131"/>
      <c r="CU40" s="91"/>
      <c r="CV40" s="54"/>
      <c r="CW40" s="19"/>
      <c r="CX40" s="10"/>
      <c r="CY40" s="45">
        <f t="shared" si="11"/>
        <v>42363</v>
      </c>
      <c r="CZ40" s="46">
        <f t="shared" si="23"/>
        <v>42363</v>
      </c>
      <c r="DA40" s="103"/>
      <c r="DB40" s="130"/>
      <c r="DC40" s="131"/>
      <c r="DD40" s="91"/>
      <c r="DE40" s="54"/>
      <c r="DF40" s="1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50"/>
      <c r="DW40" s="50"/>
      <c r="DX40" s="50"/>
      <c r="DY40" s="50"/>
      <c r="DZ40" s="50"/>
      <c r="EA40" s="50"/>
      <c r="EB40" s="50"/>
      <c r="EC40" s="50"/>
      <c r="ED40" s="50"/>
      <c r="EE40" s="50"/>
      <c r="EF40" s="50"/>
      <c r="EG40" s="50"/>
      <c r="EH40" s="50"/>
      <c r="EI40" s="50"/>
      <c r="EJ40" s="50"/>
      <c r="EK40" s="50"/>
      <c r="EL40" s="50"/>
      <c r="EM40" s="50"/>
      <c r="EN40" s="50"/>
      <c r="EO40" s="50"/>
      <c r="EP40" s="50"/>
      <c r="EQ40" s="50"/>
      <c r="ER40" s="50"/>
      <c r="ES40" s="50"/>
      <c r="ET40" s="50"/>
      <c r="EU40" s="50"/>
      <c r="EV40" s="50"/>
      <c r="EW40" s="50"/>
      <c r="EX40" s="50"/>
      <c r="EY40" s="50"/>
      <c r="EZ40" s="50"/>
      <c r="FA40" s="50"/>
      <c r="FB40" s="50"/>
      <c r="FC40" s="50"/>
      <c r="FD40" s="50"/>
      <c r="FE40" s="50"/>
      <c r="FF40" s="50"/>
      <c r="FG40" s="50"/>
      <c r="FH40" s="50"/>
      <c r="FI40" s="50"/>
      <c r="FJ40" s="50"/>
      <c r="FK40" s="50"/>
      <c r="FL40" s="50"/>
      <c r="FM40" s="50"/>
      <c r="FN40" s="50"/>
      <c r="FO40" s="50"/>
      <c r="FP40" s="50"/>
      <c r="FQ40" s="50"/>
      <c r="FR40" s="50"/>
      <c r="FS40" s="50"/>
      <c r="FT40" s="50"/>
      <c r="FU40" s="50"/>
      <c r="FV40" s="50"/>
      <c r="FW40" s="50"/>
      <c r="FX40" s="50"/>
      <c r="FY40" s="50"/>
      <c r="FZ40" s="50"/>
      <c r="GA40" s="50"/>
      <c r="GB40" s="50"/>
      <c r="GJ40" s="50"/>
      <c r="GK40" s="50"/>
      <c r="GL40" s="50"/>
      <c r="GM40" s="50"/>
      <c r="GN40" s="50"/>
      <c r="GO40" s="50"/>
      <c r="GP40" s="50"/>
      <c r="GQ40" s="50"/>
      <c r="GR40" s="50"/>
      <c r="GS40" s="50"/>
      <c r="GT40" s="50"/>
      <c r="GU40" s="50"/>
      <c r="GV40" s="50"/>
      <c r="GW40" s="50"/>
      <c r="GX40" s="50"/>
      <c r="GY40" s="50"/>
      <c r="GZ40" s="50"/>
      <c r="HA40" s="50"/>
      <c r="HB40" s="50"/>
      <c r="HC40" s="50"/>
      <c r="HD40" s="50"/>
      <c r="HE40" s="50"/>
      <c r="HF40" s="50"/>
      <c r="HG40" s="50"/>
      <c r="HH40" s="50"/>
      <c r="HI40" s="50"/>
      <c r="HJ40" s="50"/>
      <c r="HK40" s="50"/>
      <c r="HL40" s="50"/>
      <c r="HM40" s="50"/>
      <c r="HN40" s="50"/>
      <c r="HO40" s="50"/>
      <c r="HP40" s="50"/>
      <c r="HQ40" s="50"/>
      <c r="HR40" s="50"/>
      <c r="HS40" s="50"/>
      <c r="HT40" s="50"/>
      <c r="HU40" s="50"/>
      <c r="HV40" s="50"/>
      <c r="HW40" s="50"/>
      <c r="HX40" s="50"/>
      <c r="HY40" s="50"/>
      <c r="HZ40" s="50"/>
      <c r="IA40" s="50"/>
      <c r="IB40" s="50"/>
      <c r="IC40" s="50"/>
      <c r="ID40" s="50"/>
      <c r="IE40" s="50"/>
      <c r="IF40" s="50"/>
      <c r="IG40" s="50"/>
      <c r="IH40" s="50"/>
      <c r="II40" s="50"/>
      <c r="IJ40" s="50"/>
      <c r="IK40" s="50"/>
      <c r="IL40" s="50"/>
      <c r="IM40" s="50"/>
      <c r="IN40" s="50"/>
      <c r="IO40" s="50"/>
      <c r="IP40" s="50"/>
      <c r="IQ40" s="50"/>
      <c r="IR40" s="50"/>
      <c r="IS40" s="50"/>
      <c r="IT40" s="50"/>
      <c r="IU40" s="50"/>
      <c r="IV40" s="50"/>
    </row>
    <row r="41" spans="3:256" ht="17.25" customHeight="1" x14ac:dyDescent="0.2">
      <c r="C41" s="51"/>
      <c r="D41" s="45">
        <f t="shared" si="0"/>
        <v>42030</v>
      </c>
      <c r="E41" s="89">
        <f t="shared" si="12"/>
        <v>42030</v>
      </c>
      <c r="F41" s="103" t="str">
        <f>IF(E41="","",INDEX(cycle,MOD(E41-INDEX(J_equip,1)+INDEX(J_equip,$A$15+1)-1,8)+1))</f>
        <v xml:space="preserve">  Nuit </v>
      </c>
      <c r="G41" s="130"/>
      <c r="H41" s="131"/>
      <c r="I41" s="91"/>
      <c r="J41" s="58"/>
      <c r="K41" s="53"/>
      <c r="L41" s="10"/>
      <c r="M41" s="45">
        <f t="shared" si="1"/>
        <v>42061</v>
      </c>
      <c r="N41" s="46">
        <f t="shared" si="13"/>
        <v>42061</v>
      </c>
      <c r="O41" s="103"/>
      <c r="P41" s="122"/>
      <c r="Q41" s="123"/>
      <c r="R41" s="91"/>
      <c r="S41" s="58"/>
      <c r="T41" s="53"/>
      <c r="U41" s="10"/>
      <c r="V41" s="45">
        <f t="shared" si="2"/>
        <v>42089</v>
      </c>
      <c r="W41" s="46">
        <f t="shared" si="14"/>
        <v>42089</v>
      </c>
      <c r="X41" s="103"/>
      <c r="Y41" s="130"/>
      <c r="Z41" s="131"/>
      <c r="AA41" s="91"/>
      <c r="AB41" s="58"/>
      <c r="AC41" s="53"/>
      <c r="AD41" s="10"/>
      <c r="AE41" s="45">
        <f t="shared" si="3"/>
        <v>42120</v>
      </c>
      <c r="AF41" s="46">
        <f t="shared" si="15"/>
        <v>42120</v>
      </c>
      <c r="AG41" s="103"/>
      <c r="AH41" s="130"/>
      <c r="AI41" s="131"/>
      <c r="AJ41" s="91"/>
      <c r="AK41" s="58"/>
      <c r="AL41" s="53"/>
      <c r="AM41" s="10"/>
      <c r="AN41" s="45">
        <f t="shared" si="4"/>
        <v>42150</v>
      </c>
      <c r="AO41" s="46">
        <f t="shared" si="16"/>
        <v>42150</v>
      </c>
      <c r="AP41" s="103"/>
      <c r="AQ41" s="130"/>
      <c r="AR41" s="131"/>
      <c r="AS41" s="91"/>
      <c r="AT41" s="58"/>
      <c r="AU41" s="53"/>
      <c r="AV41" s="10"/>
      <c r="AW41" s="45">
        <f t="shared" si="5"/>
        <v>42181</v>
      </c>
      <c r="AX41" s="46">
        <f t="shared" si="17"/>
        <v>42181</v>
      </c>
      <c r="AY41" s="103"/>
      <c r="AZ41" s="130"/>
      <c r="BA41" s="131"/>
      <c r="BB41" s="91"/>
      <c r="BC41" s="58"/>
      <c r="BD41" s="53"/>
      <c r="BE41" s="10"/>
      <c r="BF41" s="45">
        <f t="shared" si="6"/>
        <v>42211</v>
      </c>
      <c r="BG41" s="46">
        <f t="shared" si="18"/>
        <v>42211</v>
      </c>
      <c r="BH41" s="103"/>
      <c r="BI41" s="130"/>
      <c r="BJ41" s="131"/>
      <c r="BK41" s="91"/>
      <c r="BL41" s="58"/>
      <c r="BM41" s="19"/>
      <c r="BN41" s="10"/>
      <c r="BO41" s="45">
        <f t="shared" si="7"/>
        <v>42242</v>
      </c>
      <c r="BP41" s="46">
        <f t="shared" si="19"/>
        <v>42242</v>
      </c>
      <c r="BQ41" s="103"/>
      <c r="BR41" s="130"/>
      <c r="BS41" s="131"/>
      <c r="BT41" s="91"/>
      <c r="BU41" s="58"/>
      <c r="BV41" s="19"/>
      <c r="BW41" s="10"/>
      <c r="BX41" s="45">
        <f t="shared" si="8"/>
        <v>42273</v>
      </c>
      <c r="BY41" s="46">
        <f t="shared" si="20"/>
        <v>42273</v>
      </c>
      <c r="BZ41" s="103"/>
      <c r="CA41" s="130"/>
      <c r="CB41" s="131"/>
      <c r="CC41" s="91"/>
      <c r="CD41" s="58"/>
      <c r="CE41" s="19"/>
      <c r="CF41" s="10"/>
      <c r="CG41" s="45">
        <f t="shared" si="9"/>
        <v>42303</v>
      </c>
      <c r="CH41" s="46">
        <f t="shared" si="21"/>
        <v>42303</v>
      </c>
      <c r="CI41" s="103"/>
      <c r="CJ41" s="130"/>
      <c r="CK41" s="131"/>
      <c r="CL41" s="91"/>
      <c r="CM41" s="58"/>
      <c r="CN41" s="19"/>
      <c r="CO41" s="10"/>
      <c r="CP41" s="45">
        <f t="shared" si="10"/>
        <v>42334</v>
      </c>
      <c r="CQ41" s="46">
        <f t="shared" si="22"/>
        <v>42334</v>
      </c>
      <c r="CR41" s="103"/>
      <c r="CS41" s="130"/>
      <c r="CT41" s="131"/>
      <c r="CU41" s="91"/>
      <c r="CV41" s="58"/>
      <c r="CW41" s="19"/>
      <c r="CX41" s="10"/>
      <c r="CY41" s="45">
        <f t="shared" si="11"/>
        <v>42364</v>
      </c>
      <c r="CZ41" s="46">
        <f t="shared" si="23"/>
        <v>42364</v>
      </c>
      <c r="DA41" s="103"/>
      <c r="DB41" s="130"/>
      <c r="DC41" s="131"/>
      <c r="DD41" s="91"/>
      <c r="DE41" s="58"/>
      <c r="DF41" s="1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50"/>
      <c r="DW41" s="50"/>
      <c r="DX41" s="50"/>
      <c r="DY41" s="50"/>
      <c r="DZ41" s="50"/>
      <c r="EA41" s="50"/>
      <c r="EB41" s="50"/>
      <c r="EC41" s="50"/>
      <c r="ED41" s="50"/>
      <c r="EE41" s="50"/>
      <c r="EF41" s="50"/>
      <c r="EG41" s="50"/>
      <c r="EH41" s="50"/>
      <c r="EI41" s="50"/>
      <c r="EJ41" s="50"/>
      <c r="EK41" s="50"/>
      <c r="EL41" s="50"/>
      <c r="EM41" s="50"/>
      <c r="EN41" s="50"/>
      <c r="EO41" s="50"/>
      <c r="EP41" s="50"/>
      <c r="EQ41" s="50"/>
      <c r="ER41" s="50"/>
      <c r="ES41" s="50"/>
      <c r="ET41" s="50"/>
      <c r="EU41" s="50"/>
      <c r="EV41" s="50"/>
      <c r="EW41" s="50"/>
      <c r="EX41" s="50"/>
      <c r="EY41" s="50"/>
      <c r="EZ41" s="50"/>
      <c r="FA41" s="50"/>
      <c r="FB41" s="50"/>
      <c r="FC41" s="50"/>
      <c r="FD41" s="50"/>
      <c r="FE41" s="50"/>
      <c r="FF41" s="50"/>
      <c r="FG41" s="50"/>
      <c r="FH41" s="50"/>
      <c r="FI41" s="50"/>
      <c r="FJ41" s="50"/>
      <c r="FK41" s="50"/>
      <c r="FL41" s="50"/>
      <c r="FM41" s="50"/>
      <c r="FN41" s="50"/>
      <c r="FO41" s="50"/>
      <c r="FP41" s="50"/>
      <c r="FQ41" s="50"/>
      <c r="FR41" s="50"/>
      <c r="FS41" s="50"/>
      <c r="FT41" s="50"/>
      <c r="FU41" s="50"/>
      <c r="FV41" s="50"/>
      <c r="FW41" s="50"/>
      <c r="FX41" s="50"/>
      <c r="FY41" s="50"/>
      <c r="FZ41" s="50"/>
      <c r="GA41" s="50"/>
      <c r="GB41" s="50"/>
      <c r="GJ41" s="50"/>
      <c r="GK41" s="50"/>
      <c r="GL41" s="50"/>
      <c r="GM41" s="50"/>
      <c r="GN41" s="50"/>
      <c r="GO41" s="50"/>
      <c r="GP41" s="50"/>
      <c r="GQ41" s="50"/>
      <c r="GR41" s="50"/>
      <c r="GS41" s="50"/>
      <c r="GT41" s="50"/>
      <c r="GU41" s="50"/>
      <c r="GV41" s="50"/>
      <c r="GW41" s="50"/>
      <c r="GX41" s="50"/>
      <c r="GY41" s="50"/>
      <c r="GZ41" s="50"/>
      <c r="HA41" s="50"/>
      <c r="HB41" s="50"/>
      <c r="HC41" s="50"/>
      <c r="HD41" s="50"/>
      <c r="HE41" s="50"/>
      <c r="HF41" s="50"/>
      <c r="HG41" s="50"/>
      <c r="HH41" s="50"/>
      <c r="HI41" s="50"/>
      <c r="HJ41" s="50"/>
      <c r="HK41" s="50"/>
      <c r="HL41" s="50"/>
      <c r="HM41" s="50"/>
      <c r="HN41" s="50"/>
      <c r="HO41" s="50"/>
      <c r="HP41" s="50"/>
      <c r="HQ41" s="50"/>
      <c r="HR41" s="50"/>
      <c r="HS41" s="50"/>
      <c r="HT41" s="50"/>
      <c r="HU41" s="50"/>
      <c r="HV41" s="50"/>
      <c r="HW41" s="50"/>
      <c r="HX41" s="50"/>
      <c r="HY41" s="50"/>
      <c r="HZ41" s="50"/>
      <c r="IA41" s="50"/>
      <c r="IB41" s="50"/>
      <c r="IC41" s="50"/>
      <c r="ID41" s="50"/>
      <c r="IE41" s="50"/>
      <c r="IF41" s="50"/>
      <c r="IG41" s="50"/>
      <c r="IH41" s="50"/>
      <c r="II41" s="50"/>
      <c r="IJ41" s="50"/>
      <c r="IK41" s="50"/>
      <c r="IL41" s="50"/>
      <c r="IM41" s="50"/>
      <c r="IN41" s="50"/>
      <c r="IO41" s="50"/>
      <c r="IP41" s="50"/>
      <c r="IQ41" s="50"/>
      <c r="IR41" s="50"/>
      <c r="IS41" s="50"/>
      <c r="IT41" s="50"/>
      <c r="IU41" s="50"/>
      <c r="IV41" s="50"/>
    </row>
    <row r="42" spans="3:256" ht="17.25" customHeight="1" x14ac:dyDescent="0.2">
      <c r="C42" s="51"/>
      <c r="D42" s="45">
        <f t="shared" si="0"/>
        <v>42031</v>
      </c>
      <c r="E42" s="89">
        <f>IF(E41&lt;EOMONTH($I$6,0),E41+1,"")</f>
        <v>42031</v>
      </c>
      <c r="F42" s="103" t="str">
        <f>IF(E42="","",INDEX(cycle,MOD(E42-INDEX(J_equip,1)+INDEX(J_equip,$A$15+1)-1,8)+1))</f>
        <v xml:space="preserve">  Nuit </v>
      </c>
      <c r="G42" s="130"/>
      <c r="H42" s="131"/>
      <c r="I42" s="91"/>
      <c r="J42" s="52"/>
      <c r="K42" s="48"/>
      <c r="L42" s="10"/>
      <c r="M42" s="45">
        <f t="shared" si="1"/>
        <v>42062</v>
      </c>
      <c r="N42" s="46">
        <f>IF(N41&lt;EOMONTH($R$6,0),N41+1,"")</f>
        <v>42062</v>
      </c>
      <c r="O42" s="103"/>
      <c r="P42" s="122"/>
      <c r="Q42" s="123"/>
      <c r="R42" s="91"/>
      <c r="S42" s="52"/>
      <c r="T42" s="48"/>
      <c r="U42" s="10"/>
      <c r="V42" s="45">
        <f t="shared" si="2"/>
        <v>42090</v>
      </c>
      <c r="W42" s="46">
        <f>IF(W41&lt;EOMONTH($AA$6,0),W41+1,"")</f>
        <v>42090</v>
      </c>
      <c r="X42" s="103"/>
      <c r="Y42" s="130"/>
      <c r="Z42" s="131"/>
      <c r="AA42" s="91"/>
      <c r="AB42" s="52"/>
      <c r="AC42" s="48"/>
      <c r="AD42" s="10"/>
      <c r="AE42" s="45">
        <f t="shared" si="3"/>
        <v>42121</v>
      </c>
      <c r="AF42" s="46">
        <f>IF(AF41&lt;EOMONTH($AJ$6,0),AF41+1,"")</f>
        <v>42121</v>
      </c>
      <c r="AG42" s="103"/>
      <c r="AH42" s="130"/>
      <c r="AI42" s="131"/>
      <c r="AJ42" s="91"/>
      <c r="AK42" s="52"/>
      <c r="AL42" s="48"/>
      <c r="AM42" s="10"/>
      <c r="AN42" s="45">
        <f t="shared" si="4"/>
        <v>42151</v>
      </c>
      <c r="AO42" s="46">
        <f>IF(AO41&lt;EOMONTH($AS$6,0),AO41+1,"")</f>
        <v>42151</v>
      </c>
      <c r="AP42" s="103"/>
      <c r="AQ42" s="130"/>
      <c r="AR42" s="131"/>
      <c r="AS42" s="91"/>
      <c r="AT42" s="52"/>
      <c r="AU42" s="48"/>
      <c r="AV42" s="10"/>
      <c r="AW42" s="45">
        <f t="shared" si="5"/>
        <v>42182</v>
      </c>
      <c r="AX42" s="46">
        <f>IF(AX41&lt;EOMONTH($BB$6,0),AX41+1,"")</f>
        <v>42182</v>
      </c>
      <c r="AY42" s="103"/>
      <c r="AZ42" s="130"/>
      <c r="BA42" s="131"/>
      <c r="BB42" s="91"/>
      <c r="BC42" s="52"/>
      <c r="BD42" s="48"/>
      <c r="BE42" s="10"/>
      <c r="BF42" s="45">
        <f t="shared" si="6"/>
        <v>42212</v>
      </c>
      <c r="BG42" s="46">
        <f>IF(BG41&lt;EOMONTH($BK$6,0),BG41+1,"")</f>
        <v>42212</v>
      </c>
      <c r="BH42" s="103"/>
      <c r="BI42" s="130"/>
      <c r="BJ42" s="131"/>
      <c r="BK42" s="91"/>
      <c r="BL42" s="52"/>
      <c r="BM42" s="19"/>
      <c r="BN42" s="10"/>
      <c r="BO42" s="45">
        <f t="shared" si="7"/>
        <v>42243</v>
      </c>
      <c r="BP42" s="46">
        <f>IF(BP41&lt;EOMONTH($BT$6,0),BP41+1,"")</f>
        <v>42243</v>
      </c>
      <c r="BQ42" s="103"/>
      <c r="BR42" s="130"/>
      <c r="BS42" s="131"/>
      <c r="BT42" s="91"/>
      <c r="BU42" s="52"/>
      <c r="BV42" s="19"/>
      <c r="BW42" s="10"/>
      <c r="BX42" s="45">
        <f t="shared" si="8"/>
        <v>42274</v>
      </c>
      <c r="BY42" s="46">
        <f>IF(BY41&lt;EOMONTH($CC$6,0),BY41+1,"")</f>
        <v>42274</v>
      </c>
      <c r="BZ42" s="103"/>
      <c r="CA42" s="130"/>
      <c r="CB42" s="131"/>
      <c r="CC42" s="91"/>
      <c r="CD42" s="52"/>
      <c r="CE42" s="19"/>
      <c r="CF42" s="10"/>
      <c r="CG42" s="45">
        <f t="shared" si="9"/>
        <v>42304</v>
      </c>
      <c r="CH42" s="46">
        <f>IF(CH41&lt;EOMONTH($CL$6,0),CH41+1,"")</f>
        <v>42304</v>
      </c>
      <c r="CI42" s="103"/>
      <c r="CJ42" s="130"/>
      <c r="CK42" s="131"/>
      <c r="CL42" s="91"/>
      <c r="CM42" s="52"/>
      <c r="CN42" s="19"/>
      <c r="CO42" s="10"/>
      <c r="CP42" s="45">
        <f t="shared" si="10"/>
        <v>42335</v>
      </c>
      <c r="CQ42" s="46">
        <f>IF(CQ41&lt;EOMONTH($CU$6,0),CQ41+1,"")</f>
        <v>42335</v>
      </c>
      <c r="CR42" s="103"/>
      <c r="CS42" s="130"/>
      <c r="CT42" s="131"/>
      <c r="CU42" s="91"/>
      <c r="CV42" s="52"/>
      <c r="CW42" s="19"/>
      <c r="CX42" s="10"/>
      <c r="CY42" s="45">
        <f t="shared" si="11"/>
        <v>42365</v>
      </c>
      <c r="CZ42" s="46">
        <f>IF(CZ41&lt;EOMONTH($DD$6,0),CZ41+1,"")</f>
        <v>42365</v>
      </c>
      <c r="DA42" s="103"/>
      <c r="DB42" s="130"/>
      <c r="DC42" s="131"/>
      <c r="DD42" s="91"/>
      <c r="DE42" s="52"/>
      <c r="DF42" s="1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50"/>
      <c r="DW42" s="50"/>
      <c r="DX42" s="50"/>
      <c r="DY42" s="50"/>
      <c r="DZ42" s="50"/>
      <c r="EA42" s="50"/>
      <c r="EB42" s="50"/>
      <c r="EC42" s="50"/>
      <c r="ED42" s="50"/>
      <c r="EE42" s="50"/>
      <c r="EF42" s="50"/>
      <c r="EG42" s="50"/>
      <c r="EH42" s="50"/>
      <c r="EI42" s="50"/>
      <c r="EJ42" s="50"/>
      <c r="EK42" s="50"/>
      <c r="EL42" s="50"/>
      <c r="EM42" s="50"/>
      <c r="EN42" s="50"/>
      <c r="EO42" s="50"/>
      <c r="EP42" s="50"/>
      <c r="EQ42" s="50"/>
      <c r="ER42" s="50"/>
      <c r="ES42" s="50"/>
      <c r="ET42" s="50"/>
      <c r="EU42" s="50"/>
      <c r="EV42" s="50"/>
      <c r="EW42" s="50"/>
      <c r="EX42" s="50"/>
      <c r="EY42" s="50"/>
      <c r="EZ42" s="50"/>
      <c r="FA42" s="50"/>
      <c r="FB42" s="50"/>
      <c r="FC42" s="50"/>
      <c r="FD42" s="50"/>
      <c r="FE42" s="50"/>
      <c r="FF42" s="50"/>
      <c r="FG42" s="50"/>
      <c r="FH42" s="50"/>
      <c r="FI42" s="50"/>
      <c r="FJ42" s="50"/>
      <c r="FK42" s="50"/>
      <c r="FL42" s="50"/>
      <c r="FM42" s="50"/>
      <c r="FN42" s="50"/>
      <c r="FO42" s="50"/>
      <c r="FP42" s="50"/>
      <c r="FQ42" s="50"/>
      <c r="FR42" s="50"/>
      <c r="FS42" s="50"/>
      <c r="FT42" s="50"/>
      <c r="FU42" s="50"/>
      <c r="FV42" s="50"/>
      <c r="FW42" s="50"/>
      <c r="FX42" s="50"/>
      <c r="FY42" s="50"/>
      <c r="FZ42" s="50"/>
      <c r="GA42" s="50"/>
      <c r="GB42" s="50"/>
      <c r="GJ42" s="50"/>
      <c r="GK42" s="50"/>
      <c r="GL42" s="50"/>
      <c r="GM42" s="50"/>
      <c r="GN42" s="50"/>
      <c r="GO42" s="50"/>
      <c r="GP42" s="50"/>
      <c r="GQ42" s="50"/>
      <c r="GR42" s="50"/>
      <c r="GS42" s="50"/>
      <c r="GT42" s="50"/>
      <c r="GU42" s="50"/>
      <c r="GV42" s="50"/>
      <c r="GW42" s="50"/>
      <c r="GX42" s="50"/>
      <c r="GY42" s="50"/>
      <c r="GZ42" s="50"/>
      <c r="HA42" s="50"/>
      <c r="HB42" s="50"/>
      <c r="HC42" s="50"/>
      <c r="HD42" s="50"/>
      <c r="HE42" s="50"/>
      <c r="HF42" s="50"/>
      <c r="HG42" s="50"/>
      <c r="HH42" s="50"/>
      <c r="HI42" s="50"/>
      <c r="HJ42" s="50"/>
      <c r="HK42" s="50"/>
      <c r="HL42" s="50"/>
      <c r="HM42" s="50"/>
      <c r="HN42" s="50"/>
      <c r="HO42" s="50"/>
      <c r="HP42" s="50"/>
      <c r="HQ42" s="50"/>
      <c r="HR42" s="50"/>
      <c r="HS42" s="50"/>
      <c r="HT42" s="50"/>
      <c r="HU42" s="50"/>
      <c r="HV42" s="50"/>
      <c r="HW42" s="50"/>
      <c r="HX42" s="50"/>
      <c r="HY42" s="50"/>
      <c r="HZ42" s="50"/>
      <c r="IA42" s="50"/>
      <c r="IB42" s="50"/>
      <c r="IC42" s="50"/>
      <c r="ID42" s="50"/>
      <c r="IE42" s="50"/>
      <c r="IF42" s="50"/>
      <c r="IG42" s="50"/>
      <c r="IH42" s="50"/>
      <c r="II42" s="50"/>
      <c r="IJ42" s="50"/>
      <c r="IK42" s="50"/>
      <c r="IL42" s="50"/>
      <c r="IM42" s="50"/>
      <c r="IN42" s="50"/>
      <c r="IO42" s="50"/>
      <c r="IP42" s="50"/>
      <c r="IQ42" s="50"/>
      <c r="IR42" s="50"/>
      <c r="IS42" s="50"/>
      <c r="IT42" s="50"/>
      <c r="IU42" s="50"/>
      <c r="IV42" s="50"/>
    </row>
    <row r="43" spans="3:256" ht="17.25" customHeight="1" x14ac:dyDescent="0.2">
      <c r="C43" s="51"/>
      <c r="D43" s="45">
        <f t="shared" si="0"/>
        <v>42032</v>
      </c>
      <c r="E43" s="89">
        <f t="shared" ref="E43:E46" si="24">IF(E42&lt;EOMONTH($I$6,0),E42+1,"")</f>
        <v>42032</v>
      </c>
      <c r="F43" s="103" t="str">
        <f>IF(E43="","",INDEX(cycle,MOD(E43-INDEX(J_equip,1)+INDEX(J_equip,$A$15+1)-1,8)+1))</f>
        <v xml:space="preserve">  Repos1</v>
      </c>
      <c r="G43" s="130"/>
      <c r="H43" s="131"/>
      <c r="I43" s="91"/>
      <c r="J43" s="61"/>
      <c r="K43" s="48"/>
      <c r="L43" s="10"/>
      <c r="M43" s="45">
        <f t="shared" si="1"/>
        <v>42063</v>
      </c>
      <c r="N43" s="46">
        <f>IF(N42&lt;EOMONTH($R$6,0),N42+1,"")</f>
        <v>42063</v>
      </c>
      <c r="O43" s="103"/>
      <c r="P43" s="122"/>
      <c r="Q43" s="123"/>
      <c r="R43" s="91"/>
      <c r="S43" s="61"/>
      <c r="T43" s="48"/>
      <c r="U43" s="10"/>
      <c r="V43" s="45">
        <f t="shared" si="2"/>
        <v>42091</v>
      </c>
      <c r="W43" s="46">
        <f t="shared" ref="W43:W46" si="25">IF(W42&lt;EOMONTH($AA$6,0),W42+1,"")</f>
        <v>42091</v>
      </c>
      <c r="X43" s="103"/>
      <c r="Y43" s="130"/>
      <c r="Z43" s="131"/>
      <c r="AA43" s="91"/>
      <c r="AB43" s="61"/>
      <c r="AC43" s="48"/>
      <c r="AD43" s="10"/>
      <c r="AE43" s="45">
        <f t="shared" si="3"/>
        <v>42122</v>
      </c>
      <c r="AF43" s="46">
        <f t="shared" ref="AF43:AF45" si="26">IF(AF42&lt;EOMONTH($AJ$6,0),AF42+1,"")</f>
        <v>42122</v>
      </c>
      <c r="AG43" s="103"/>
      <c r="AH43" s="130"/>
      <c r="AI43" s="131"/>
      <c r="AJ43" s="91"/>
      <c r="AK43" s="61"/>
      <c r="AL43" s="48"/>
      <c r="AM43" s="10"/>
      <c r="AN43" s="45">
        <f t="shared" si="4"/>
        <v>42152</v>
      </c>
      <c r="AO43" s="46">
        <f t="shared" ref="AO43:AO46" si="27">IF(AO42&lt;EOMONTH($AS$6,0),AO42+1,"")</f>
        <v>42152</v>
      </c>
      <c r="AP43" s="103"/>
      <c r="AQ43" s="130"/>
      <c r="AR43" s="131"/>
      <c r="AS43" s="91"/>
      <c r="AT43" s="61"/>
      <c r="AU43" s="48"/>
      <c r="AV43" s="10"/>
      <c r="AW43" s="45">
        <f t="shared" si="5"/>
        <v>42183</v>
      </c>
      <c r="AX43" s="46">
        <f t="shared" ref="AX43:AX45" si="28">IF(AX42&lt;EOMONTH($BB$6,0),AX42+1,"")</f>
        <v>42183</v>
      </c>
      <c r="AY43" s="103"/>
      <c r="AZ43" s="130"/>
      <c r="BA43" s="131"/>
      <c r="BB43" s="91"/>
      <c r="BC43" s="61"/>
      <c r="BD43" s="48"/>
      <c r="BE43" s="10"/>
      <c r="BF43" s="45">
        <f t="shared" si="6"/>
        <v>42213</v>
      </c>
      <c r="BG43" s="46">
        <f t="shared" ref="BG43:BG46" si="29">IF(BG42&lt;EOMONTH($BK$6,0),BG42+1,"")</f>
        <v>42213</v>
      </c>
      <c r="BH43" s="103"/>
      <c r="BI43" s="130"/>
      <c r="BJ43" s="131"/>
      <c r="BK43" s="91"/>
      <c r="BL43" s="61"/>
      <c r="BM43" s="19"/>
      <c r="BN43" s="10"/>
      <c r="BO43" s="45">
        <f t="shared" si="7"/>
        <v>42244</v>
      </c>
      <c r="BP43" s="46">
        <f t="shared" ref="BP43:BP46" si="30">IF(BP42&lt;EOMONTH($BT$6,0),BP42+1,"")</f>
        <v>42244</v>
      </c>
      <c r="BQ43" s="103"/>
      <c r="BR43" s="130"/>
      <c r="BS43" s="131"/>
      <c r="BT43" s="91"/>
      <c r="BU43" s="61"/>
      <c r="BV43" s="19"/>
      <c r="BW43" s="10"/>
      <c r="BX43" s="45">
        <f t="shared" si="8"/>
        <v>42275</v>
      </c>
      <c r="BY43" s="46">
        <f t="shared" ref="BY43:BY45" si="31">IF(BY42&lt;EOMONTH($CC$6,0),BY42+1,"")</f>
        <v>42275</v>
      </c>
      <c r="BZ43" s="103"/>
      <c r="CA43" s="130"/>
      <c r="CB43" s="131"/>
      <c r="CC43" s="91"/>
      <c r="CD43" s="61"/>
      <c r="CE43" s="19"/>
      <c r="CF43" s="10"/>
      <c r="CG43" s="45">
        <f t="shared" si="9"/>
        <v>42305</v>
      </c>
      <c r="CH43" s="46">
        <f t="shared" ref="CH43:CH46" si="32">IF(CH42&lt;EOMONTH($CL$6,0),CH42+1,"")</f>
        <v>42305</v>
      </c>
      <c r="CI43" s="103"/>
      <c r="CJ43" s="130"/>
      <c r="CK43" s="131"/>
      <c r="CL43" s="91"/>
      <c r="CM43" s="61"/>
      <c r="CN43" s="19"/>
      <c r="CO43" s="10"/>
      <c r="CP43" s="45">
        <f t="shared" si="10"/>
        <v>42336</v>
      </c>
      <c r="CQ43" s="46">
        <f t="shared" ref="CQ43:CQ45" si="33">IF(CQ42&lt;EOMONTH($CU$6,0),CQ42+1,"")</f>
        <v>42336</v>
      </c>
      <c r="CR43" s="103"/>
      <c r="CS43" s="130"/>
      <c r="CT43" s="131"/>
      <c r="CU43" s="91"/>
      <c r="CV43" s="61"/>
      <c r="CW43" s="19"/>
      <c r="CX43" s="10"/>
      <c r="CY43" s="45">
        <f t="shared" si="11"/>
        <v>42366</v>
      </c>
      <c r="CZ43" s="46">
        <f t="shared" ref="CZ43:CZ46" si="34">IF(CZ42&lt;EOMONTH($DD$6,0),CZ42+1,"")</f>
        <v>42366</v>
      </c>
      <c r="DA43" s="103"/>
      <c r="DB43" s="130"/>
      <c r="DC43" s="131"/>
      <c r="DD43" s="91"/>
      <c r="DE43" s="61"/>
      <c r="DF43" s="1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50"/>
      <c r="DW43" s="50"/>
      <c r="DX43" s="50"/>
      <c r="DY43" s="50"/>
      <c r="DZ43" s="50"/>
      <c r="EA43" s="50"/>
      <c r="EB43" s="50"/>
      <c r="EC43" s="50"/>
      <c r="ED43" s="50"/>
      <c r="EE43" s="50"/>
      <c r="EF43" s="50"/>
      <c r="EG43" s="50"/>
      <c r="EH43" s="50"/>
      <c r="EI43" s="50"/>
      <c r="EJ43" s="50"/>
      <c r="EK43" s="50"/>
      <c r="EL43" s="50"/>
      <c r="EM43" s="50"/>
      <c r="EN43" s="50"/>
      <c r="EO43" s="50"/>
      <c r="EP43" s="50"/>
      <c r="EQ43" s="50"/>
      <c r="ER43" s="50"/>
      <c r="ES43" s="50"/>
      <c r="ET43" s="50"/>
      <c r="EU43" s="50"/>
      <c r="EV43" s="50"/>
      <c r="EW43" s="50"/>
      <c r="EX43" s="50"/>
      <c r="EY43" s="50"/>
      <c r="EZ43" s="50"/>
      <c r="FA43" s="50"/>
      <c r="FB43" s="50"/>
      <c r="FC43" s="50"/>
      <c r="FD43" s="50"/>
      <c r="FE43" s="50"/>
      <c r="FF43" s="50"/>
      <c r="FG43" s="50"/>
      <c r="FH43" s="50"/>
      <c r="FI43" s="50"/>
      <c r="FJ43" s="50"/>
      <c r="FK43" s="50"/>
      <c r="FL43" s="50"/>
      <c r="FM43" s="50"/>
      <c r="FN43" s="50"/>
      <c r="FO43" s="50"/>
      <c r="FP43" s="50"/>
      <c r="FQ43" s="50"/>
      <c r="FR43" s="50"/>
      <c r="FS43" s="50"/>
      <c r="FT43" s="50"/>
      <c r="FU43" s="50"/>
      <c r="FV43" s="50"/>
      <c r="FW43" s="50"/>
      <c r="FX43" s="50"/>
      <c r="FY43" s="50"/>
      <c r="FZ43" s="50"/>
      <c r="GA43" s="50"/>
      <c r="GB43" s="50"/>
      <c r="GJ43" s="50"/>
      <c r="GK43" s="50"/>
      <c r="GL43" s="50"/>
      <c r="GM43" s="50"/>
      <c r="GN43" s="50"/>
      <c r="GO43" s="50"/>
      <c r="GP43" s="50"/>
      <c r="GQ43" s="50"/>
      <c r="GR43" s="50"/>
      <c r="GS43" s="50"/>
      <c r="GT43" s="50"/>
      <c r="GU43" s="50"/>
      <c r="GV43" s="50"/>
      <c r="GW43" s="50"/>
      <c r="GX43" s="50"/>
      <c r="GY43" s="50"/>
      <c r="GZ43" s="50"/>
      <c r="HA43" s="50"/>
      <c r="HB43" s="50"/>
      <c r="HC43" s="50"/>
      <c r="HD43" s="50"/>
      <c r="HE43" s="50"/>
      <c r="HF43" s="50"/>
      <c r="HG43" s="50"/>
      <c r="HH43" s="50"/>
      <c r="HI43" s="50"/>
      <c r="HJ43" s="50"/>
      <c r="HK43" s="50"/>
      <c r="HL43" s="50"/>
      <c r="HM43" s="50"/>
      <c r="HN43" s="50"/>
      <c r="HO43" s="50"/>
      <c r="HP43" s="50"/>
      <c r="HQ43" s="50"/>
      <c r="HR43" s="50"/>
      <c r="HS43" s="50"/>
      <c r="HT43" s="50"/>
      <c r="HU43" s="50"/>
      <c r="HV43" s="50"/>
      <c r="HW43" s="50"/>
      <c r="HX43" s="50"/>
      <c r="HY43" s="50"/>
      <c r="HZ43" s="50"/>
      <c r="IA43" s="50"/>
      <c r="IB43" s="50"/>
      <c r="IC43" s="50"/>
      <c r="ID43" s="50"/>
      <c r="IE43" s="50"/>
      <c r="IF43" s="50"/>
      <c r="IG43" s="50"/>
      <c r="IH43" s="50"/>
      <c r="II43" s="50"/>
      <c r="IJ43" s="50"/>
      <c r="IK43" s="50"/>
      <c r="IL43" s="50"/>
      <c r="IM43" s="50"/>
      <c r="IN43" s="50"/>
      <c r="IO43" s="50"/>
      <c r="IP43" s="50"/>
      <c r="IQ43" s="50"/>
      <c r="IR43" s="50"/>
      <c r="IS43" s="50"/>
      <c r="IT43" s="50"/>
      <c r="IU43" s="50"/>
      <c r="IV43" s="50"/>
    </row>
    <row r="44" spans="3:256" x14ac:dyDescent="0.2">
      <c r="C44" s="51"/>
      <c r="D44" s="45">
        <f t="shared" si="0"/>
        <v>42033</v>
      </c>
      <c r="E44" s="89">
        <f t="shared" si="24"/>
        <v>42033</v>
      </c>
      <c r="F44" s="103" t="str">
        <f>IF(E44="","",INDEX(cycle,MOD(E44-INDEX(J_equip,1)+INDEX(J_equip,$A$15+1)-1,8)+1))</f>
        <v xml:space="preserve">  Repos1 </v>
      </c>
      <c r="G44" s="130"/>
      <c r="H44" s="131"/>
      <c r="I44" s="91"/>
      <c r="J44" s="52"/>
      <c r="K44" s="48"/>
      <c r="L44" s="10"/>
      <c r="M44" s="45" t="str">
        <f t="shared" si="1"/>
        <v/>
      </c>
      <c r="N44" s="46" t="str">
        <f>IF(N43&lt;EOMONTH($R$6,0),N43+1,"")</f>
        <v/>
      </c>
      <c r="O44" s="103"/>
      <c r="P44" s="122"/>
      <c r="Q44" s="123"/>
      <c r="R44" s="91"/>
      <c r="S44" s="52"/>
      <c r="T44" s="48"/>
      <c r="U44" s="10"/>
      <c r="V44" s="45">
        <f t="shared" si="2"/>
        <v>42092</v>
      </c>
      <c r="W44" s="46">
        <f t="shared" si="25"/>
        <v>42092</v>
      </c>
      <c r="X44" s="103"/>
      <c r="Y44" s="130"/>
      <c r="Z44" s="131"/>
      <c r="AA44" s="91"/>
      <c r="AB44" s="52"/>
      <c r="AC44" s="48"/>
      <c r="AD44" s="10"/>
      <c r="AE44" s="45">
        <f t="shared" si="3"/>
        <v>42123</v>
      </c>
      <c r="AF44" s="46">
        <f t="shared" si="26"/>
        <v>42123</v>
      </c>
      <c r="AG44" s="103"/>
      <c r="AH44" s="130"/>
      <c r="AI44" s="131"/>
      <c r="AJ44" s="91"/>
      <c r="AK44" s="52"/>
      <c r="AL44" s="48"/>
      <c r="AM44" s="10"/>
      <c r="AN44" s="45">
        <f t="shared" si="4"/>
        <v>42153</v>
      </c>
      <c r="AO44" s="46">
        <f t="shared" si="27"/>
        <v>42153</v>
      </c>
      <c r="AP44" s="103"/>
      <c r="AQ44" s="130"/>
      <c r="AR44" s="131"/>
      <c r="AS44" s="91"/>
      <c r="AT44" s="52"/>
      <c r="AU44" s="48"/>
      <c r="AV44" s="10"/>
      <c r="AW44" s="45">
        <f t="shared" si="5"/>
        <v>42184</v>
      </c>
      <c r="AX44" s="46">
        <f t="shared" si="28"/>
        <v>42184</v>
      </c>
      <c r="AY44" s="103"/>
      <c r="AZ44" s="130"/>
      <c r="BA44" s="131"/>
      <c r="BB44" s="91"/>
      <c r="BC44" s="52"/>
      <c r="BD44" s="48"/>
      <c r="BE44" s="10"/>
      <c r="BF44" s="45">
        <f t="shared" si="6"/>
        <v>42214</v>
      </c>
      <c r="BG44" s="46">
        <f t="shared" si="29"/>
        <v>42214</v>
      </c>
      <c r="BH44" s="103"/>
      <c r="BI44" s="130"/>
      <c r="BJ44" s="131"/>
      <c r="BK44" s="91"/>
      <c r="BL44" s="52"/>
      <c r="BM44" s="19"/>
      <c r="BN44" s="10"/>
      <c r="BO44" s="45">
        <f t="shared" si="7"/>
        <v>42245</v>
      </c>
      <c r="BP44" s="46">
        <f t="shared" si="30"/>
        <v>42245</v>
      </c>
      <c r="BQ44" s="103"/>
      <c r="BR44" s="130"/>
      <c r="BS44" s="131"/>
      <c r="BT44" s="91"/>
      <c r="BU44" s="52"/>
      <c r="BV44" s="19"/>
      <c r="BW44" s="10"/>
      <c r="BX44" s="45">
        <f t="shared" si="8"/>
        <v>42276</v>
      </c>
      <c r="BY44" s="46">
        <f t="shared" si="31"/>
        <v>42276</v>
      </c>
      <c r="BZ44" s="103"/>
      <c r="CA44" s="130"/>
      <c r="CB44" s="131"/>
      <c r="CC44" s="91"/>
      <c r="CD44" s="52"/>
      <c r="CE44" s="19"/>
      <c r="CF44" s="10"/>
      <c r="CG44" s="45">
        <f t="shared" si="9"/>
        <v>42306</v>
      </c>
      <c r="CH44" s="46">
        <f t="shared" si="32"/>
        <v>42306</v>
      </c>
      <c r="CI44" s="103"/>
      <c r="CJ44" s="130"/>
      <c r="CK44" s="131"/>
      <c r="CL44" s="91"/>
      <c r="CM44" s="52"/>
      <c r="CN44" s="19"/>
      <c r="CO44" s="10"/>
      <c r="CP44" s="45">
        <f t="shared" si="10"/>
        <v>42337</v>
      </c>
      <c r="CQ44" s="46">
        <f t="shared" si="33"/>
        <v>42337</v>
      </c>
      <c r="CR44" s="103"/>
      <c r="CS44" s="130"/>
      <c r="CT44" s="131"/>
      <c r="CU44" s="91"/>
      <c r="CV44" s="52"/>
      <c r="CW44" s="19"/>
      <c r="CX44" s="10"/>
      <c r="CY44" s="45">
        <f t="shared" si="11"/>
        <v>42367</v>
      </c>
      <c r="CZ44" s="46">
        <f t="shared" si="34"/>
        <v>42367</v>
      </c>
      <c r="DA44" s="103"/>
      <c r="DB44" s="130"/>
      <c r="DC44" s="131"/>
      <c r="DD44" s="91"/>
      <c r="DE44" s="52"/>
      <c r="DF44" s="1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50"/>
      <c r="DW44" s="50"/>
      <c r="DX44" s="50"/>
      <c r="DY44" s="50"/>
      <c r="DZ44" s="50"/>
      <c r="EA44" s="50"/>
      <c r="EB44" s="50"/>
      <c r="EC44" s="50"/>
      <c r="ED44" s="50"/>
      <c r="EE44" s="50"/>
      <c r="EF44" s="50"/>
      <c r="EG44" s="50"/>
      <c r="EH44" s="50"/>
      <c r="EI44" s="50"/>
      <c r="EJ44" s="50"/>
      <c r="EK44" s="50"/>
      <c r="EL44" s="50"/>
      <c r="EM44" s="50"/>
      <c r="EN44" s="50"/>
      <c r="EO44" s="50"/>
      <c r="EP44" s="50"/>
      <c r="EQ44" s="50"/>
      <c r="ER44" s="50"/>
      <c r="ES44" s="50"/>
      <c r="ET44" s="50"/>
      <c r="EU44" s="50"/>
      <c r="EV44" s="50"/>
      <c r="EW44" s="50"/>
      <c r="EX44" s="50"/>
      <c r="EY44" s="50"/>
      <c r="EZ44" s="50"/>
      <c r="FA44" s="50"/>
      <c r="FB44" s="50"/>
      <c r="FC44" s="50"/>
      <c r="FD44" s="50"/>
      <c r="FE44" s="50"/>
      <c r="FF44" s="50"/>
      <c r="FG44" s="50"/>
      <c r="FH44" s="50"/>
      <c r="FI44" s="50"/>
      <c r="FJ44" s="50"/>
      <c r="FK44" s="50"/>
      <c r="FL44" s="50"/>
      <c r="FM44" s="50"/>
      <c r="FN44" s="50"/>
      <c r="FO44" s="50"/>
      <c r="FP44" s="50"/>
      <c r="FQ44" s="50"/>
      <c r="FR44" s="50"/>
      <c r="FS44" s="50"/>
      <c r="FT44" s="50"/>
      <c r="FU44" s="50"/>
      <c r="FV44" s="50"/>
      <c r="FW44" s="50"/>
      <c r="FX44" s="50"/>
      <c r="FY44" s="50"/>
      <c r="FZ44" s="50"/>
      <c r="GA44" s="50"/>
      <c r="GB44" s="50"/>
      <c r="GJ44" s="50"/>
      <c r="GK44" s="50"/>
      <c r="GL44" s="50"/>
      <c r="GM44" s="50"/>
      <c r="GN44" s="50"/>
      <c r="GO44" s="50"/>
      <c r="GP44" s="50"/>
      <c r="GQ44" s="50"/>
      <c r="GR44" s="50"/>
      <c r="GS44" s="50"/>
      <c r="GT44" s="50"/>
      <c r="GU44" s="50"/>
      <c r="GV44" s="50"/>
      <c r="GW44" s="50"/>
      <c r="GX44" s="50"/>
      <c r="GY44" s="50"/>
      <c r="GZ44" s="50"/>
      <c r="HA44" s="50"/>
      <c r="HB44" s="50"/>
      <c r="HC44" s="50"/>
      <c r="HD44" s="50"/>
      <c r="HE44" s="50"/>
      <c r="HF44" s="50"/>
      <c r="HG44" s="50"/>
      <c r="HH44" s="50"/>
      <c r="HI44" s="50"/>
      <c r="HJ44" s="50"/>
      <c r="HK44" s="50"/>
      <c r="HL44" s="50"/>
      <c r="HM44" s="50"/>
      <c r="HN44" s="50"/>
      <c r="HO44" s="50"/>
      <c r="HP44" s="50"/>
      <c r="HQ44" s="50"/>
      <c r="HR44" s="50"/>
      <c r="HS44" s="50"/>
      <c r="HT44" s="50"/>
      <c r="HU44" s="50"/>
      <c r="HV44" s="50"/>
      <c r="HW44" s="50"/>
      <c r="HX44" s="50"/>
      <c r="HY44" s="50"/>
      <c r="HZ44" s="50"/>
      <c r="IA44" s="50"/>
      <c r="IB44" s="50"/>
      <c r="IC44" s="50"/>
      <c r="ID44" s="50"/>
      <c r="IE44" s="50"/>
      <c r="IF44" s="50"/>
      <c r="IG44" s="50"/>
      <c r="IH44" s="50"/>
      <c r="II44" s="50"/>
      <c r="IJ44" s="50"/>
      <c r="IK44" s="50"/>
      <c r="IL44" s="50"/>
      <c r="IM44" s="50"/>
      <c r="IN44" s="50"/>
      <c r="IO44" s="50"/>
      <c r="IP44" s="50"/>
      <c r="IQ44" s="50"/>
      <c r="IR44" s="50"/>
      <c r="IS44" s="50"/>
      <c r="IT44" s="50"/>
      <c r="IU44" s="50"/>
      <c r="IV44" s="50"/>
    </row>
    <row r="45" spans="3:256" ht="17.25" customHeight="1" x14ac:dyDescent="0.25">
      <c r="C45" s="51"/>
      <c r="D45" s="45">
        <f t="shared" si="0"/>
        <v>42034</v>
      </c>
      <c r="E45" s="89">
        <f t="shared" si="24"/>
        <v>42034</v>
      </c>
      <c r="F45" s="103" t="str">
        <f>IF(E45="","",INDEX(cycle,MOD(E45-INDEX(J_equip,1)+INDEX(J_equip,$A$15+1)-1,8)+1))</f>
        <v xml:space="preserve">  Repos2 </v>
      </c>
      <c r="G45" s="130"/>
      <c r="H45" s="131"/>
      <c r="I45" s="91"/>
      <c r="J45" s="52"/>
      <c r="K45" s="48"/>
      <c r="L45" s="10"/>
      <c r="M45" s="21"/>
      <c r="N45" s="21"/>
      <c r="O45" s="63"/>
      <c r="P45" s="62"/>
      <c r="Q45" s="62"/>
      <c r="R45" s="62"/>
      <c r="S45" s="62"/>
      <c r="T45" s="48"/>
      <c r="U45" s="10"/>
      <c r="V45" s="45">
        <f t="shared" si="2"/>
        <v>42093</v>
      </c>
      <c r="W45" s="46">
        <f t="shared" si="25"/>
        <v>42093</v>
      </c>
      <c r="X45" s="103"/>
      <c r="Y45" s="130"/>
      <c r="Z45" s="131"/>
      <c r="AA45" s="91"/>
      <c r="AB45" s="52"/>
      <c r="AC45" s="48"/>
      <c r="AD45" s="10"/>
      <c r="AE45" s="45">
        <f t="shared" si="3"/>
        <v>42124</v>
      </c>
      <c r="AF45" s="46">
        <f t="shared" si="26"/>
        <v>42124</v>
      </c>
      <c r="AG45" s="103"/>
      <c r="AH45" s="130"/>
      <c r="AI45" s="131"/>
      <c r="AJ45" s="91"/>
      <c r="AK45" s="52"/>
      <c r="AL45" s="48"/>
      <c r="AM45" s="10"/>
      <c r="AN45" s="45">
        <f t="shared" si="4"/>
        <v>42154</v>
      </c>
      <c r="AO45" s="46">
        <f t="shared" si="27"/>
        <v>42154</v>
      </c>
      <c r="AP45" s="103"/>
      <c r="AQ45" s="130"/>
      <c r="AR45" s="131"/>
      <c r="AS45" s="91"/>
      <c r="AT45" s="52"/>
      <c r="AU45" s="48"/>
      <c r="AV45" s="10"/>
      <c r="AW45" s="45">
        <f t="shared" si="5"/>
        <v>42185</v>
      </c>
      <c r="AX45" s="46">
        <f t="shared" si="28"/>
        <v>42185</v>
      </c>
      <c r="AY45" s="103"/>
      <c r="AZ45" s="130"/>
      <c r="BA45" s="131"/>
      <c r="BB45" s="91"/>
      <c r="BC45" s="52"/>
      <c r="BD45" s="48"/>
      <c r="BE45" s="10"/>
      <c r="BF45" s="45">
        <f t="shared" si="6"/>
        <v>42215</v>
      </c>
      <c r="BG45" s="46">
        <f t="shared" si="29"/>
        <v>42215</v>
      </c>
      <c r="BH45" s="103"/>
      <c r="BI45" s="130"/>
      <c r="BJ45" s="131"/>
      <c r="BK45" s="91"/>
      <c r="BL45" s="52"/>
      <c r="BM45" s="19"/>
      <c r="BN45" s="10"/>
      <c r="BO45" s="45">
        <f t="shared" si="7"/>
        <v>42246</v>
      </c>
      <c r="BP45" s="46">
        <f t="shared" si="30"/>
        <v>42246</v>
      </c>
      <c r="BQ45" s="103"/>
      <c r="BR45" s="130"/>
      <c r="BS45" s="131"/>
      <c r="BT45" s="91"/>
      <c r="BU45" s="52"/>
      <c r="BV45" s="19"/>
      <c r="BW45" s="10"/>
      <c r="BX45" s="45">
        <f t="shared" si="8"/>
        <v>42277</v>
      </c>
      <c r="BY45" s="46">
        <f t="shared" si="31"/>
        <v>42277</v>
      </c>
      <c r="BZ45" s="103"/>
      <c r="CA45" s="130"/>
      <c r="CB45" s="131"/>
      <c r="CC45" s="91"/>
      <c r="CD45" s="52"/>
      <c r="CE45" s="19"/>
      <c r="CF45" s="10"/>
      <c r="CG45" s="45">
        <f t="shared" si="9"/>
        <v>42307</v>
      </c>
      <c r="CH45" s="46">
        <f t="shared" si="32"/>
        <v>42307</v>
      </c>
      <c r="CI45" s="103"/>
      <c r="CJ45" s="130"/>
      <c r="CK45" s="131"/>
      <c r="CL45" s="91"/>
      <c r="CM45" s="52"/>
      <c r="CN45" s="19"/>
      <c r="CO45" s="10"/>
      <c r="CP45" s="45">
        <f t="shared" si="10"/>
        <v>42338</v>
      </c>
      <c r="CQ45" s="46">
        <f t="shared" si="33"/>
        <v>42338</v>
      </c>
      <c r="CR45" s="103"/>
      <c r="CS45" s="130"/>
      <c r="CT45" s="131"/>
      <c r="CU45" s="91"/>
      <c r="CV45" s="52"/>
      <c r="CW45" s="19"/>
      <c r="CX45" s="10"/>
      <c r="CY45" s="45">
        <f t="shared" si="11"/>
        <v>42368</v>
      </c>
      <c r="CZ45" s="46">
        <f t="shared" si="34"/>
        <v>42368</v>
      </c>
      <c r="DA45" s="103"/>
      <c r="DB45" s="130"/>
      <c r="DC45" s="131"/>
      <c r="DD45" s="91"/>
      <c r="DE45" s="52"/>
      <c r="DF45" s="1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50"/>
      <c r="DW45" s="50"/>
      <c r="DX45" s="50"/>
      <c r="DY45" s="50"/>
      <c r="DZ45" s="50"/>
      <c r="EA45" s="50"/>
      <c r="EB45" s="50"/>
      <c r="EC45" s="50"/>
      <c r="ED45" s="50"/>
      <c r="EE45" s="50"/>
      <c r="EF45" s="50"/>
      <c r="EG45" s="50"/>
      <c r="EH45" s="50"/>
      <c r="EI45" s="50"/>
      <c r="EJ45" s="50"/>
      <c r="EK45" s="50"/>
      <c r="EL45" s="50"/>
      <c r="EM45" s="50"/>
      <c r="EN45" s="50"/>
      <c r="EO45" s="50"/>
      <c r="EP45" s="50"/>
      <c r="EQ45" s="50"/>
      <c r="ER45" s="50"/>
      <c r="ES45" s="50"/>
      <c r="ET45" s="50"/>
      <c r="EU45" s="50"/>
      <c r="EV45" s="50"/>
      <c r="EW45" s="50"/>
      <c r="EX45" s="50"/>
      <c r="EY45" s="50"/>
      <c r="EZ45" s="50"/>
      <c r="FA45" s="50"/>
      <c r="FB45" s="50"/>
      <c r="FC45" s="50"/>
      <c r="FD45" s="50"/>
      <c r="FE45" s="50"/>
      <c r="FF45" s="50"/>
      <c r="FG45" s="50"/>
      <c r="FH45" s="50"/>
      <c r="FI45" s="50"/>
      <c r="FJ45" s="50"/>
      <c r="FK45" s="50"/>
      <c r="FL45" s="50"/>
      <c r="FM45" s="50"/>
      <c r="FN45" s="50"/>
      <c r="FO45" s="50"/>
      <c r="FP45" s="50"/>
      <c r="FQ45" s="50"/>
      <c r="FR45" s="50"/>
      <c r="FS45" s="50"/>
      <c r="FT45" s="50"/>
      <c r="FU45" s="50"/>
      <c r="FV45" s="50"/>
      <c r="FW45" s="50"/>
      <c r="FX45" s="50"/>
      <c r="FY45" s="50"/>
      <c r="FZ45" s="50"/>
      <c r="GA45" s="50"/>
      <c r="GB45" s="50"/>
      <c r="GJ45" s="50"/>
      <c r="GK45" s="50"/>
      <c r="GL45" s="50"/>
      <c r="GM45" s="50"/>
      <c r="GN45" s="50"/>
      <c r="GO45" s="50"/>
      <c r="GP45" s="50"/>
      <c r="GQ45" s="50"/>
      <c r="GR45" s="50"/>
      <c r="GS45" s="50"/>
      <c r="GT45" s="50"/>
      <c r="GU45" s="50"/>
      <c r="GV45" s="50"/>
      <c r="GW45" s="50"/>
      <c r="GX45" s="50"/>
      <c r="GY45" s="50"/>
      <c r="GZ45" s="50"/>
      <c r="HA45" s="50"/>
      <c r="HB45" s="50"/>
      <c r="HC45" s="50"/>
      <c r="HD45" s="50"/>
      <c r="HE45" s="50"/>
      <c r="HF45" s="50"/>
      <c r="HG45" s="50"/>
      <c r="HH45" s="50"/>
      <c r="HI45" s="50"/>
      <c r="HJ45" s="50"/>
      <c r="HK45" s="50"/>
      <c r="HL45" s="50"/>
      <c r="HM45" s="50"/>
      <c r="HN45" s="50"/>
      <c r="HO45" s="50"/>
      <c r="HP45" s="50"/>
      <c r="HQ45" s="50"/>
      <c r="HR45" s="50"/>
      <c r="HS45" s="50"/>
      <c r="HT45" s="50"/>
      <c r="HU45" s="50"/>
      <c r="HV45" s="50"/>
      <c r="HW45" s="50"/>
      <c r="HX45" s="50"/>
      <c r="HY45" s="50"/>
      <c r="HZ45" s="50"/>
      <c r="IA45" s="50"/>
      <c r="IB45" s="50"/>
      <c r="IC45" s="50"/>
      <c r="ID45" s="50"/>
      <c r="IE45" s="50"/>
      <c r="IF45" s="50"/>
      <c r="IG45" s="50"/>
      <c r="IH45" s="50"/>
      <c r="II45" s="50"/>
      <c r="IJ45" s="50"/>
      <c r="IK45" s="50"/>
      <c r="IL45" s="50"/>
      <c r="IM45" s="50"/>
      <c r="IN45" s="50"/>
      <c r="IO45" s="50"/>
      <c r="IP45" s="50"/>
      <c r="IQ45" s="50"/>
      <c r="IR45" s="50"/>
      <c r="IS45" s="50"/>
      <c r="IT45" s="50"/>
      <c r="IU45" s="50"/>
      <c r="IV45" s="50"/>
    </row>
    <row r="46" spans="3:256" ht="17.25" customHeight="1" thickBot="1" x14ac:dyDescent="0.3">
      <c r="C46" s="51"/>
      <c r="D46" s="45">
        <f t="shared" si="0"/>
        <v>42035</v>
      </c>
      <c r="E46" s="89">
        <f t="shared" si="24"/>
        <v>42035</v>
      </c>
      <c r="F46" s="103" t="str">
        <f>IF(E46="","",INDEX(cycle,MOD(E46-INDEX(J_equip,1)+INDEX(J_equip,$A$15+1)-1,8)+1))</f>
        <v xml:space="preserve">  Repos2 </v>
      </c>
      <c r="G46" s="134"/>
      <c r="H46" s="135"/>
      <c r="I46" s="92"/>
      <c r="J46" s="65"/>
      <c r="K46" s="19"/>
      <c r="L46" s="10"/>
      <c r="M46" s="21"/>
      <c r="N46" s="21"/>
      <c r="O46" s="62"/>
      <c r="P46" s="62"/>
      <c r="Q46" s="62"/>
      <c r="R46" s="62"/>
      <c r="S46" s="62"/>
      <c r="T46" s="19"/>
      <c r="U46" s="10"/>
      <c r="V46" s="45">
        <f t="shared" si="2"/>
        <v>42094</v>
      </c>
      <c r="W46" s="46">
        <f t="shared" si="25"/>
        <v>42094</v>
      </c>
      <c r="X46" s="102"/>
      <c r="Y46" s="134"/>
      <c r="Z46" s="135"/>
      <c r="AA46" s="92"/>
      <c r="AB46" s="65"/>
      <c r="AC46" s="19"/>
      <c r="AH46" s="9"/>
      <c r="AI46" s="9"/>
      <c r="AJ46" s="9"/>
      <c r="AK46" s="9"/>
      <c r="AL46" s="19"/>
      <c r="AM46" s="10"/>
      <c r="AN46" s="45">
        <f t="shared" si="4"/>
        <v>42155</v>
      </c>
      <c r="AO46" s="46">
        <f t="shared" si="27"/>
        <v>42155</v>
      </c>
      <c r="AP46" s="102"/>
      <c r="AQ46" s="134"/>
      <c r="AR46" s="135"/>
      <c r="AS46" s="92"/>
      <c r="AT46" s="65"/>
      <c r="AU46" s="48"/>
      <c r="AV46" s="10"/>
      <c r="AY46" s="67"/>
      <c r="AZ46" s="9"/>
      <c r="BA46" s="9"/>
      <c r="BB46" s="9"/>
      <c r="BC46" s="9"/>
      <c r="BD46" s="19"/>
      <c r="BE46" s="10"/>
      <c r="BF46" s="45">
        <f t="shared" si="6"/>
        <v>42216</v>
      </c>
      <c r="BG46" s="46">
        <f t="shared" si="29"/>
        <v>42216</v>
      </c>
      <c r="BH46" s="102"/>
      <c r="BI46" s="134"/>
      <c r="BJ46" s="135"/>
      <c r="BK46" s="92"/>
      <c r="BL46" s="65"/>
      <c r="BM46" s="19"/>
      <c r="BN46" s="10"/>
      <c r="BO46" s="45">
        <f t="shared" si="7"/>
        <v>42247</v>
      </c>
      <c r="BP46" s="46">
        <f t="shared" si="30"/>
        <v>42247</v>
      </c>
      <c r="BQ46" s="102"/>
      <c r="BR46" s="134"/>
      <c r="BS46" s="135"/>
      <c r="BT46" s="92"/>
      <c r="BU46" s="65"/>
      <c r="BV46" s="19"/>
      <c r="BW46" s="10"/>
      <c r="BZ46" s="67"/>
      <c r="CA46" s="12"/>
      <c r="CB46" s="12"/>
      <c r="CC46" s="12"/>
      <c r="CD46" s="12"/>
      <c r="CE46" s="19"/>
      <c r="CF46" s="10"/>
      <c r="CG46" s="45">
        <f t="shared" si="9"/>
        <v>42308</v>
      </c>
      <c r="CH46" s="46">
        <f t="shared" si="32"/>
        <v>42308</v>
      </c>
      <c r="CI46" s="102"/>
      <c r="CJ46" s="134"/>
      <c r="CK46" s="135"/>
      <c r="CL46" s="92"/>
      <c r="CM46" s="65"/>
      <c r="CN46" s="19"/>
      <c r="CO46" s="10"/>
      <c r="CR46" s="67"/>
      <c r="CS46" s="67"/>
      <c r="CT46" s="9"/>
      <c r="CU46" s="9"/>
      <c r="CV46" s="9"/>
      <c r="CW46" s="19"/>
      <c r="CX46" s="10"/>
      <c r="CY46" s="45">
        <f t="shared" si="11"/>
        <v>42369</v>
      </c>
      <c r="CZ46" s="46">
        <f t="shared" si="34"/>
        <v>42369</v>
      </c>
      <c r="DA46" s="102"/>
      <c r="DB46" s="134"/>
      <c r="DC46" s="135"/>
      <c r="DD46" s="92"/>
      <c r="DE46" s="65"/>
      <c r="DF46" s="1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50"/>
      <c r="DW46" s="50"/>
      <c r="DX46" s="50"/>
      <c r="DY46" s="50"/>
      <c r="DZ46" s="50"/>
      <c r="EA46" s="50"/>
      <c r="EB46" s="50"/>
      <c r="EC46" s="50"/>
      <c r="ED46" s="50"/>
      <c r="EE46" s="50"/>
      <c r="EF46" s="50"/>
      <c r="EG46" s="50"/>
      <c r="EH46" s="50"/>
      <c r="EI46" s="50"/>
      <c r="EJ46" s="50"/>
      <c r="EK46" s="50"/>
      <c r="EL46" s="50"/>
      <c r="EM46" s="50"/>
      <c r="EN46" s="50"/>
      <c r="EO46" s="50"/>
      <c r="EP46" s="50"/>
      <c r="EQ46" s="50"/>
      <c r="ER46" s="50"/>
      <c r="ES46" s="50"/>
      <c r="ET46" s="50"/>
      <c r="EU46" s="50"/>
      <c r="EV46" s="50"/>
      <c r="EW46" s="50"/>
      <c r="EX46" s="50"/>
      <c r="EY46" s="50"/>
      <c r="EZ46" s="50"/>
      <c r="FA46" s="50"/>
      <c r="FB46" s="50"/>
      <c r="FC46" s="50"/>
      <c r="FD46" s="50"/>
      <c r="FE46" s="50"/>
      <c r="FF46" s="50"/>
      <c r="FG46" s="50"/>
      <c r="FH46" s="50"/>
      <c r="FI46" s="50"/>
      <c r="FJ46" s="50"/>
      <c r="FK46" s="50"/>
      <c r="FL46" s="50"/>
      <c r="FM46" s="50"/>
      <c r="FN46" s="50"/>
      <c r="FO46" s="50"/>
      <c r="FP46" s="50"/>
      <c r="FQ46" s="50"/>
      <c r="FR46" s="50"/>
      <c r="FS46" s="50"/>
      <c r="FT46" s="50"/>
      <c r="FU46" s="50"/>
      <c r="FV46" s="50"/>
      <c r="FW46" s="50"/>
      <c r="FX46" s="50"/>
      <c r="FY46" s="50"/>
      <c r="FZ46" s="50"/>
      <c r="GA46" s="50"/>
      <c r="GB46" s="50"/>
      <c r="GJ46" s="50"/>
      <c r="GK46" s="50"/>
      <c r="GL46" s="50"/>
      <c r="GM46" s="50"/>
      <c r="GN46" s="50"/>
      <c r="GO46" s="50"/>
      <c r="GP46" s="50"/>
      <c r="GQ46" s="50"/>
      <c r="GR46" s="50"/>
      <c r="GS46" s="50"/>
      <c r="GT46" s="50"/>
      <c r="GU46" s="50"/>
      <c r="GV46" s="50"/>
      <c r="GW46" s="50"/>
      <c r="GX46" s="50"/>
      <c r="GY46" s="50"/>
      <c r="GZ46" s="50"/>
      <c r="HA46" s="50"/>
      <c r="HB46" s="50"/>
      <c r="HC46" s="50"/>
      <c r="HD46" s="50"/>
      <c r="HE46" s="50"/>
      <c r="HF46" s="50"/>
      <c r="HG46" s="50"/>
      <c r="HH46" s="50"/>
      <c r="HI46" s="50"/>
      <c r="HJ46" s="50"/>
      <c r="HK46" s="50"/>
      <c r="HL46" s="50"/>
      <c r="HM46" s="50"/>
      <c r="HN46" s="50"/>
      <c r="HO46" s="50"/>
      <c r="HP46" s="50"/>
      <c r="HQ46" s="50"/>
      <c r="HR46" s="50"/>
      <c r="HS46" s="50"/>
      <c r="HT46" s="50"/>
      <c r="HU46" s="50"/>
      <c r="HV46" s="50"/>
      <c r="HW46" s="50"/>
      <c r="HX46" s="50"/>
      <c r="HY46" s="50"/>
      <c r="HZ46" s="50"/>
      <c r="IA46" s="50"/>
      <c r="IB46" s="50"/>
      <c r="IC46" s="50"/>
      <c r="ID46" s="50"/>
      <c r="IE46" s="50"/>
      <c r="IF46" s="50"/>
      <c r="IG46" s="50"/>
      <c r="IH46" s="50"/>
      <c r="II46" s="50"/>
      <c r="IJ46" s="50"/>
      <c r="IK46" s="50"/>
      <c r="IL46" s="50"/>
      <c r="IM46" s="50"/>
      <c r="IN46" s="50"/>
      <c r="IO46" s="50"/>
      <c r="IP46" s="50"/>
      <c r="IQ46" s="50"/>
      <c r="IR46" s="50"/>
      <c r="IS46" s="50"/>
      <c r="IT46" s="50"/>
      <c r="IU46" s="50"/>
      <c r="IV46" s="50"/>
    </row>
  </sheetData>
  <mergeCells count="439">
    <mergeCell ref="CS43:CT43"/>
    <mergeCell ref="CS44:CT44"/>
    <mergeCell ref="CS45:CT45"/>
    <mergeCell ref="CS37:CT37"/>
    <mergeCell ref="CS38:CT38"/>
    <mergeCell ref="CS39:CT39"/>
    <mergeCell ref="CS40:CT40"/>
    <mergeCell ref="CS41:CT41"/>
    <mergeCell ref="CS42:CT42"/>
    <mergeCell ref="CA38:CB38"/>
    <mergeCell ref="CA26:CB26"/>
    <mergeCell ref="CA27:CB27"/>
    <mergeCell ref="CS31:CT31"/>
    <mergeCell ref="CS32:CT32"/>
    <mergeCell ref="CS33:CT33"/>
    <mergeCell ref="CS34:CT34"/>
    <mergeCell ref="CS35:CT35"/>
    <mergeCell ref="CS36:CT36"/>
    <mergeCell ref="CS26:CT26"/>
    <mergeCell ref="CS27:CT27"/>
    <mergeCell ref="CS28:CT28"/>
    <mergeCell ref="CS29:CT29"/>
    <mergeCell ref="CS30:CT30"/>
    <mergeCell ref="CA20:CB20"/>
    <mergeCell ref="CA21:CB21"/>
    <mergeCell ref="CA22:CB22"/>
    <mergeCell ref="CA23:CB23"/>
    <mergeCell ref="CA24:CB24"/>
    <mergeCell ref="CA25:CB25"/>
    <mergeCell ref="CA45:CB45"/>
    <mergeCell ref="CS14:CT15"/>
    <mergeCell ref="CS16:CT16"/>
    <mergeCell ref="CS17:CT17"/>
    <mergeCell ref="CS18:CT18"/>
    <mergeCell ref="CS19:CT19"/>
    <mergeCell ref="CS20:CT20"/>
    <mergeCell ref="CS21:CT21"/>
    <mergeCell ref="CS22:CT22"/>
    <mergeCell ref="CS23:CT23"/>
    <mergeCell ref="CA39:CB39"/>
    <mergeCell ref="CA40:CB40"/>
    <mergeCell ref="CA41:CB41"/>
    <mergeCell ref="CA42:CB42"/>
    <mergeCell ref="CA43:CB43"/>
    <mergeCell ref="CA44:CB44"/>
    <mergeCell ref="CA33:CB33"/>
    <mergeCell ref="CA34:CB34"/>
    <mergeCell ref="AZ44:BA44"/>
    <mergeCell ref="AZ45:BA45"/>
    <mergeCell ref="CA14:CB15"/>
    <mergeCell ref="CA16:CB16"/>
    <mergeCell ref="CA17:CB17"/>
    <mergeCell ref="CA18:CB18"/>
    <mergeCell ref="CA19:CB19"/>
    <mergeCell ref="AZ35:BA35"/>
    <mergeCell ref="AZ36:BA36"/>
    <mergeCell ref="AZ37:BA37"/>
    <mergeCell ref="AZ38:BA38"/>
    <mergeCell ref="AZ39:BA39"/>
    <mergeCell ref="AZ40:BA40"/>
    <mergeCell ref="AZ29:BA29"/>
    <mergeCell ref="AZ30:BA30"/>
    <mergeCell ref="AZ31:BA31"/>
    <mergeCell ref="AZ32:BA32"/>
    <mergeCell ref="AZ33:BA33"/>
    <mergeCell ref="AZ34:BA34"/>
    <mergeCell ref="AZ23:BA23"/>
    <mergeCell ref="AZ24:BA24"/>
    <mergeCell ref="CA28:CB28"/>
    <mergeCell ref="CA29:CB29"/>
    <mergeCell ref="CA30:CB30"/>
    <mergeCell ref="AH26:AI26"/>
    <mergeCell ref="AH27:AI27"/>
    <mergeCell ref="AH28:AI28"/>
    <mergeCell ref="AH29:AI29"/>
    <mergeCell ref="AH30:AI30"/>
    <mergeCell ref="AH31:AI31"/>
    <mergeCell ref="AH20:AI20"/>
    <mergeCell ref="AH21:AI21"/>
    <mergeCell ref="AH22:AI22"/>
    <mergeCell ref="AH23:AI23"/>
    <mergeCell ref="AH24:AI24"/>
    <mergeCell ref="AH25:AI25"/>
    <mergeCell ref="P40:Q40"/>
    <mergeCell ref="P41:Q41"/>
    <mergeCell ref="P42:Q42"/>
    <mergeCell ref="P43:Q43"/>
    <mergeCell ref="P44:Q44"/>
    <mergeCell ref="AH14:AI15"/>
    <mergeCell ref="AH16:AI16"/>
    <mergeCell ref="AH17:AI17"/>
    <mergeCell ref="AH18:AI18"/>
    <mergeCell ref="AH19:AI19"/>
    <mergeCell ref="P34:Q34"/>
    <mergeCell ref="P35:Q35"/>
    <mergeCell ref="P36:Q36"/>
    <mergeCell ref="P37:Q37"/>
    <mergeCell ref="P38:Q38"/>
    <mergeCell ref="P39:Q39"/>
    <mergeCell ref="P25:Q25"/>
    <mergeCell ref="P26:Q26"/>
    <mergeCell ref="P27:Q27"/>
    <mergeCell ref="P28:Q28"/>
    <mergeCell ref="P29:Q29"/>
    <mergeCell ref="P30:Q30"/>
    <mergeCell ref="P19:Q19"/>
    <mergeCell ref="P20:Q20"/>
    <mergeCell ref="P21:Q21"/>
    <mergeCell ref="P22:Q22"/>
    <mergeCell ref="P23:Q23"/>
    <mergeCell ref="P24:Q24"/>
    <mergeCell ref="DB41:DC41"/>
    <mergeCell ref="DB42:DC42"/>
    <mergeCell ref="DB43:DC43"/>
    <mergeCell ref="DB44:DC44"/>
    <mergeCell ref="DB45:DC45"/>
    <mergeCell ref="DB22:DC22"/>
    <mergeCell ref="DB23:DC23"/>
    <mergeCell ref="DB24:DC24"/>
    <mergeCell ref="DB25:DC25"/>
    <mergeCell ref="DB26:DC26"/>
    <mergeCell ref="DB27:DC27"/>
    <mergeCell ref="CJ44:CK44"/>
    <mergeCell ref="CJ45:CK45"/>
    <mergeCell ref="BR41:BS41"/>
    <mergeCell ref="BR42:BS42"/>
    <mergeCell ref="BR43:BS43"/>
    <mergeCell ref="BR44:BS44"/>
    <mergeCell ref="BR45:BS45"/>
    <mergeCell ref="BR23:BS23"/>
    <mergeCell ref="BR24:BS24"/>
    <mergeCell ref="DB46:DC46"/>
    <mergeCell ref="DB35:DC35"/>
    <mergeCell ref="DB36:DC36"/>
    <mergeCell ref="DB37:DC37"/>
    <mergeCell ref="DB38:DC38"/>
    <mergeCell ref="DB39:DC39"/>
    <mergeCell ref="DB40:DC40"/>
    <mergeCell ref="DB28:DC28"/>
    <mergeCell ref="DB29:DC29"/>
    <mergeCell ref="DB30:DC30"/>
    <mergeCell ref="DB31:DC31"/>
    <mergeCell ref="DB32:DC32"/>
    <mergeCell ref="DB33:DC33"/>
    <mergeCell ref="DB16:DC16"/>
    <mergeCell ref="DB17:DC17"/>
    <mergeCell ref="DB18:DC18"/>
    <mergeCell ref="DB19:DC19"/>
    <mergeCell ref="DB20:DC20"/>
    <mergeCell ref="DB21:DC21"/>
    <mergeCell ref="CJ41:CK41"/>
    <mergeCell ref="CJ42:CK42"/>
    <mergeCell ref="CJ43:CK43"/>
    <mergeCell ref="CJ22:CK22"/>
    <mergeCell ref="CJ23:CK23"/>
    <mergeCell ref="CJ24:CK24"/>
    <mergeCell ref="CJ25:CK25"/>
    <mergeCell ref="CJ26:CK26"/>
    <mergeCell ref="CJ27:CK27"/>
    <mergeCell ref="CJ16:CK16"/>
    <mergeCell ref="CJ17:CK17"/>
    <mergeCell ref="CJ18:CK18"/>
    <mergeCell ref="CJ19:CK19"/>
    <mergeCell ref="CJ20:CK20"/>
    <mergeCell ref="CJ21:CK21"/>
    <mergeCell ref="DB34:DC34"/>
    <mergeCell ref="CS24:CT24"/>
    <mergeCell ref="CS25:CT25"/>
    <mergeCell ref="CJ46:CK46"/>
    <mergeCell ref="CJ35:CK35"/>
    <mergeCell ref="CJ36:CK36"/>
    <mergeCell ref="CJ37:CK37"/>
    <mergeCell ref="CJ38:CK38"/>
    <mergeCell ref="CJ39:CK39"/>
    <mergeCell ref="CJ40:CK40"/>
    <mergeCell ref="CJ28:CK28"/>
    <mergeCell ref="CJ29:CK29"/>
    <mergeCell ref="CJ30:CK30"/>
    <mergeCell ref="CJ31:CK31"/>
    <mergeCell ref="CJ32:CK32"/>
    <mergeCell ref="CJ33:CK33"/>
    <mergeCell ref="CJ34:CK34"/>
    <mergeCell ref="BR46:BS46"/>
    <mergeCell ref="BR35:BS35"/>
    <mergeCell ref="BR36:BS36"/>
    <mergeCell ref="BR37:BS37"/>
    <mergeCell ref="BR38:BS38"/>
    <mergeCell ref="BR39:BS39"/>
    <mergeCell ref="BR40:BS40"/>
    <mergeCell ref="BR29:BS29"/>
    <mergeCell ref="BR30:BS30"/>
    <mergeCell ref="BR31:BS31"/>
    <mergeCell ref="BR32:BS32"/>
    <mergeCell ref="BR33:BS33"/>
    <mergeCell ref="BR34:BS34"/>
    <mergeCell ref="BR25:BS25"/>
    <mergeCell ref="BR26:BS26"/>
    <mergeCell ref="BR27:BS27"/>
    <mergeCell ref="BR28:BS28"/>
    <mergeCell ref="BI45:BJ45"/>
    <mergeCell ref="BI46:BJ46"/>
    <mergeCell ref="BR14:BS15"/>
    <mergeCell ref="BR16:BS16"/>
    <mergeCell ref="BR17:BS17"/>
    <mergeCell ref="BR18:BS18"/>
    <mergeCell ref="BR19:BS19"/>
    <mergeCell ref="BR20:BS20"/>
    <mergeCell ref="BR21:BS21"/>
    <mergeCell ref="BR22:BS22"/>
    <mergeCell ref="BI39:BJ39"/>
    <mergeCell ref="BI40:BJ40"/>
    <mergeCell ref="BI41:BJ41"/>
    <mergeCell ref="BI42:BJ42"/>
    <mergeCell ref="BI43:BJ43"/>
    <mergeCell ref="BI44:BJ44"/>
    <mergeCell ref="BI29:BJ29"/>
    <mergeCell ref="BI30:BJ30"/>
    <mergeCell ref="BI31:BJ31"/>
    <mergeCell ref="BI32:BJ32"/>
    <mergeCell ref="AQ28:AR28"/>
    <mergeCell ref="AQ16:AR16"/>
    <mergeCell ref="AQ17:AR17"/>
    <mergeCell ref="AQ18:AR18"/>
    <mergeCell ref="BI33:BJ33"/>
    <mergeCell ref="BI34:BJ34"/>
    <mergeCell ref="BI23:BJ23"/>
    <mergeCell ref="BI24:BJ24"/>
    <mergeCell ref="BI25:BJ25"/>
    <mergeCell ref="BI26:BJ26"/>
    <mergeCell ref="BI27:BJ27"/>
    <mergeCell ref="BI28:BJ28"/>
    <mergeCell ref="AZ25:BA25"/>
    <mergeCell ref="AZ26:BA26"/>
    <mergeCell ref="AZ27:BA27"/>
    <mergeCell ref="AZ28:BA28"/>
    <mergeCell ref="AZ16:BA16"/>
    <mergeCell ref="AZ17:BA17"/>
    <mergeCell ref="AZ18:BA18"/>
    <mergeCell ref="AZ19:BA19"/>
    <mergeCell ref="AZ20:BA20"/>
    <mergeCell ref="AZ21:BA21"/>
    <mergeCell ref="AZ22:BA22"/>
    <mergeCell ref="Y23:Z23"/>
    <mergeCell ref="Y24:Z24"/>
    <mergeCell ref="Y25:Z25"/>
    <mergeCell ref="AQ22:AR22"/>
    <mergeCell ref="AQ44:AR44"/>
    <mergeCell ref="AQ45:AR45"/>
    <mergeCell ref="AQ46:AR46"/>
    <mergeCell ref="BI14:BJ15"/>
    <mergeCell ref="BI16:BJ16"/>
    <mergeCell ref="BI17:BJ17"/>
    <mergeCell ref="BI18:BJ18"/>
    <mergeCell ref="BI19:BJ19"/>
    <mergeCell ref="BI20:BJ20"/>
    <mergeCell ref="AQ29:AR29"/>
    <mergeCell ref="AQ30:AR30"/>
    <mergeCell ref="AQ31:AR31"/>
    <mergeCell ref="AQ32:AR32"/>
    <mergeCell ref="AQ33:AR33"/>
    <mergeCell ref="AQ34:AR34"/>
    <mergeCell ref="AQ23:AR23"/>
    <mergeCell ref="AQ24:AR24"/>
    <mergeCell ref="AQ25:AR25"/>
    <mergeCell ref="AQ26:AR26"/>
    <mergeCell ref="AQ27:AR27"/>
    <mergeCell ref="G20:H20"/>
    <mergeCell ref="G21:H21"/>
    <mergeCell ref="G22:H22"/>
    <mergeCell ref="G23:H23"/>
    <mergeCell ref="G42:H42"/>
    <mergeCell ref="G43:H43"/>
    <mergeCell ref="G44:H44"/>
    <mergeCell ref="G45:H45"/>
    <mergeCell ref="Y14:Z15"/>
    <mergeCell ref="Y16:Z16"/>
    <mergeCell ref="Y17:Z17"/>
    <mergeCell ref="Y18:Z18"/>
    <mergeCell ref="Y19:Z19"/>
    <mergeCell ref="P14:Q15"/>
    <mergeCell ref="P16:Q16"/>
    <mergeCell ref="P17:Q17"/>
    <mergeCell ref="P18:Q18"/>
    <mergeCell ref="R14:R15"/>
    <mergeCell ref="Y26:Z26"/>
    <mergeCell ref="Y27:Z27"/>
    <mergeCell ref="Y28:Z28"/>
    <mergeCell ref="Y29:Z29"/>
    <mergeCell ref="Y30:Z30"/>
    <mergeCell ref="Y31:Z31"/>
    <mergeCell ref="G46:H46"/>
    <mergeCell ref="G14:H15"/>
    <mergeCell ref="G16:H16"/>
    <mergeCell ref="G17:H17"/>
    <mergeCell ref="G18:H18"/>
    <mergeCell ref="G30:H30"/>
    <mergeCell ref="G31:H31"/>
    <mergeCell ref="G32:H32"/>
    <mergeCell ref="G33:H33"/>
    <mergeCell ref="G34:H34"/>
    <mergeCell ref="G35:H35"/>
    <mergeCell ref="G38:H38"/>
    <mergeCell ref="G39:H39"/>
    <mergeCell ref="G40:H40"/>
    <mergeCell ref="G41:H41"/>
    <mergeCell ref="G36:H36"/>
    <mergeCell ref="G37:H37"/>
    <mergeCell ref="G26:H26"/>
    <mergeCell ref="G27:H27"/>
    <mergeCell ref="G28:H28"/>
    <mergeCell ref="G29:H29"/>
    <mergeCell ref="G24:H24"/>
    <mergeCell ref="G25:H25"/>
    <mergeCell ref="G19:H19"/>
    <mergeCell ref="Y44:Z44"/>
    <mergeCell ref="Y45:Z45"/>
    <mergeCell ref="Y46:Z46"/>
    <mergeCell ref="Y41:Z41"/>
    <mergeCell ref="Y42:Z42"/>
    <mergeCell ref="AQ41:AR41"/>
    <mergeCell ref="AQ42:AR42"/>
    <mergeCell ref="Y39:Z39"/>
    <mergeCell ref="Y40:Z40"/>
    <mergeCell ref="AQ39:AR39"/>
    <mergeCell ref="AQ40:AR40"/>
    <mergeCell ref="AQ43:AR43"/>
    <mergeCell ref="AH44:AI44"/>
    <mergeCell ref="AH45:AI45"/>
    <mergeCell ref="AH39:AI39"/>
    <mergeCell ref="AH40:AI40"/>
    <mergeCell ref="AH41:AI41"/>
    <mergeCell ref="AH42:AI42"/>
    <mergeCell ref="AH43:AI43"/>
    <mergeCell ref="Y38:Z38"/>
    <mergeCell ref="AQ37:AR37"/>
    <mergeCell ref="AQ38:AR38"/>
    <mergeCell ref="BI36:BJ36"/>
    <mergeCell ref="Y35:Z35"/>
    <mergeCell ref="Y36:Z36"/>
    <mergeCell ref="AQ35:AR35"/>
    <mergeCell ref="AQ36:AR36"/>
    <mergeCell ref="Y43:Z43"/>
    <mergeCell ref="BI38:BJ38"/>
    <mergeCell ref="AH36:AI36"/>
    <mergeCell ref="AH37:AI37"/>
    <mergeCell ref="AH38:AI38"/>
    <mergeCell ref="AH35:AI35"/>
    <mergeCell ref="AZ41:BA41"/>
    <mergeCell ref="AZ42:BA42"/>
    <mergeCell ref="AZ43:BA43"/>
    <mergeCell ref="Y33:Z33"/>
    <mergeCell ref="Y34:Z34"/>
    <mergeCell ref="BI35:BJ35"/>
    <mergeCell ref="BI37:BJ37"/>
    <mergeCell ref="CA32:CB32"/>
    <mergeCell ref="Y32:Z32"/>
    <mergeCell ref="P31:Q31"/>
    <mergeCell ref="P32:Q32"/>
    <mergeCell ref="P33:Q33"/>
    <mergeCell ref="Y37:Z37"/>
    <mergeCell ref="AH32:AI32"/>
    <mergeCell ref="AH33:AI33"/>
    <mergeCell ref="AH34:AI34"/>
    <mergeCell ref="CA31:CB31"/>
    <mergeCell ref="CA35:CB35"/>
    <mergeCell ref="CA36:CB36"/>
    <mergeCell ref="CA37:CB37"/>
    <mergeCell ref="DD14:DD15"/>
    <mergeCell ref="DE14:DE15"/>
    <mergeCell ref="CM14:CM15"/>
    <mergeCell ref="CU14:CU15"/>
    <mergeCell ref="CV14:CV15"/>
    <mergeCell ref="DB14:DC15"/>
    <mergeCell ref="CC14:CC15"/>
    <mergeCell ref="CD14:CD15"/>
    <mergeCell ref="CL14:CL15"/>
    <mergeCell ref="CJ14:CK15"/>
    <mergeCell ref="BL14:BL15"/>
    <mergeCell ref="AJ14:AJ15"/>
    <mergeCell ref="AK14:AK15"/>
    <mergeCell ref="AS14:AS15"/>
    <mergeCell ref="AQ14:AR15"/>
    <mergeCell ref="S14:S15"/>
    <mergeCell ref="AA14:AA15"/>
    <mergeCell ref="AB14:AB15"/>
    <mergeCell ref="BI22:BJ22"/>
    <mergeCell ref="BI21:BJ21"/>
    <mergeCell ref="AQ19:AR19"/>
    <mergeCell ref="AQ20:AR20"/>
    <mergeCell ref="AQ21:AR21"/>
    <mergeCell ref="Y20:Z20"/>
    <mergeCell ref="Y21:Z21"/>
    <mergeCell ref="Y22:Z22"/>
    <mergeCell ref="AZ14:BA15"/>
    <mergeCell ref="CP8:CV8"/>
    <mergeCell ref="CY8:DE8"/>
    <mergeCell ref="BX8:CD8"/>
    <mergeCell ref="F14:F15"/>
    <mergeCell ref="O14:O15"/>
    <mergeCell ref="X14:X15"/>
    <mergeCell ref="AG14:AG15"/>
    <mergeCell ref="AP14:AP15"/>
    <mergeCell ref="A15:B15"/>
    <mergeCell ref="I14:I15"/>
    <mergeCell ref="J14:J15"/>
    <mergeCell ref="DA14:DA15"/>
    <mergeCell ref="BZ14:BZ15"/>
    <mergeCell ref="CI14:CI15"/>
    <mergeCell ref="CR14:CR15"/>
    <mergeCell ref="BT14:BT15"/>
    <mergeCell ref="BU14:BU15"/>
    <mergeCell ref="AY14:AY15"/>
    <mergeCell ref="BH14:BH15"/>
    <mergeCell ref="BQ14:BQ15"/>
    <mergeCell ref="AT14:AT15"/>
    <mergeCell ref="BB14:BB15"/>
    <mergeCell ref="BC14:BC15"/>
    <mergeCell ref="BK14:BK15"/>
    <mergeCell ref="D8:J8"/>
    <mergeCell ref="M8:S8"/>
    <mergeCell ref="V8:AB8"/>
    <mergeCell ref="AE8:AK8"/>
    <mergeCell ref="AN8:AT8"/>
    <mergeCell ref="AW8:BC8"/>
    <mergeCell ref="BF8:BL8"/>
    <mergeCell ref="BO8:BU8"/>
    <mergeCell ref="CG8:CM8"/>
    <mergeCell ref="DC7:DD7"/>
    <mergeCell ref="BA7:BB7"/>
    <mergeCell ref="BJ7:BK7"/>
    <mergeCell ref="BS7:BT7"/>
    <mergeCell ref="CB7:CC7"/>
    <mergeCell ref="CK7:CL7"/>
    <mergeCell ref="CT7:CU7"/>
    <mergeCell ref="H7:I7"/>
    <mergeCell ref="Q7:R7"/>
    <mergeCell ref="Z7:AA7"/>
    <mergeCell ref="AI7:AJ7"/>
    <mergeCell ref="AR7:AS7"/>
  </mergeCells>
  <conditionalFormatting sqref="V16:W46">
    <cfRule type="expression" dxfId="71" priority="40" stopIfTrue="1">
      <formula xml:space="preserve"> WEEKDAY(V16)=7</formula>
    </cfRule>
    <cfRule type="expression" dxfId="70" priority="41" stopIfTrue="1">
      <formula>WEEKDAY(V16)=1</formula>
    </cfRule>
  </conditionalFormatting>
  <conditionalFormatting sqref="AW16:AX45">
    <cfRule type="expression" dxfId="69" priority="34" stopIfTrue="1">
      <formula xml:space="preserve"> WEEKDAY(AW16)=7</formula>
    </cfRule>
    <cfRule type="expression" dxfId="68" priority="35" stopIfTrue="1">
      <formula>WEEKDAY(AW16)=1</formula>
    </cfRule>
  </conditionalFormatting>
  <conditionalFormatting sqref="BX16:BY45">
    <cfRule type="expression" dxfId="67" priority="28" stopIfTrue="1">
      <formula xml:space="preserve"> WEEKDAY(BX16)=7</formula>
    </cfRule>
    <cfRule type="expression" dxfId="66" priority="29" stopIfTrue="1">
      <formula>WEEKDAY(BX16)=1</formula>
    </cfRule>
  </conditionalFormatting>
  <conditionalFormatting sqref="CY16:CZ46">
    <cfRule type="expression" dxfId="65" priority="22" stopIfTrue="1">
      <formula xml:space="preserve"> WEEKDAY(CY16)=7</formula>
    </cfRule>
    <cfRule type="expression" dxfId="64" priority="23" stopIfTrue="1">
      <formula>WEEKDAY(CY16)=1</formula>
    </cfRule>
  </conditionalFormatting>
  <conditionalFormatting sqref="D16:E46">
    <cfRule type="expression" dxfId="63" priority="54" stopIfTrue="1">
      <formula xml:space="preserve"> WEEKDAY(D16)=7</formula>
    </cfRule>
    <cfRule type="expression" dxfId="62" priority="55" stopIfTrue="1">
      <formula>WEEKDAY(D16)=1</formula>
    </cfRule>
  </conditionalFormatting>
  <conditionalFormatting sqref="AE16:AF45">
    <cfRule type="expression" dxfId="61" priority="38" stopIfTrue="1">
      <formula xml:space="preserve"> WEEKDAY(AE16)=7</formula>
    </cfRule>
    <cfRule type="expression" dxfId="60" priority="39" stopIfTrue="1">
      <formula>WEEKDAY(AE16)=1</formula>
    </cfRule>
  </conditionalFormatting>
  <conditionalFormatting sqref="AN16:AO46">
    <cfRule type="expression" dxfId="59" priority="36" stopIfTrue="1">
      <formula xml:space="preserve"> WEEKDAY(AN16)=7</formula>
    </cfRule>
    <cfRule type="expression" dxfId="58" priority="37" stopIfTrue="1">
      <formula>WEEKDAY(AN16)=1</formula>
    </cfRule>
  </conditionalFormatting>
  <conditionalFormatting sqref="BF16:BG46">
    <cfRule type="expression" dxfId="57" priority="32" stopIfTrue="1">
      <formula xml:space="preserve"> WEEKDAY(BF16)=7</formula>
    </cfRule>
    <cfRule type="expression" dxfId="56" priority="33" stopIfTrue="1">
      <formula>WEEKDAY(BF16)=1</formula>
    </cfRule>
  </conditionalFormatting>
  <conditionalFormatting sqref="BO16:BP46">
    <cfRule type="expression" dxfId="55" priority="30" stopIfTrue="1">
      <formula xml:space="preserve"> WEEKDAY(BO16)=7</formula>
    </cfRule>
    <cfRule type="expression" dxfId="54" priority="31" stopIfTrue="1">
      <formula>WEEKDAY(BO16)=1</formula>
    </cfRule>
  </conditionalFormatting>
  <conditionalFormatting sqref="CG16:CH46">
    <cfRule type="expression" dxfId="53" priority="26" stopIfTrue="1">
      <formula xml:space="preserve"> WEEKDAY(CG16)=7</formula>
    </cfRule>
    <cfRule type="expression" dxfId="52" priority="27" stopIfTrue="1">
      <formula>WEEKDAY(CG16)=1</formula>
    </cfRule>
  </conditionalFormatting>
  <conditionalFormatting sqref="CP16:CQ45">
    <cfRule type="expression" dxfId="51" priority="24" stopIfTrue="1">
      <formula xml:space="preserve"> WEEKDAY(CP16)=7</formula>
    </cfRule>
    <cfRule type="expression" dxfId="50" priority="25" stopIfTrue="1">
      <formula>WEEKDAY(CP16)=1</formula>
    </cfRule>
  </conditionalFormatting>
  <conditionalFormatting sqref="M16:N44">
    <cfRule type="expression" dxfId="49" priority="13" stopIfTrue="1">
      <formula xml:space="preserve"> WEEKDAY(M16)=7</formula>
    </cfRule>
    <cfRule type="expression" dxfId="48" priority="14" stopIfTrue="1">
      <formula>WEEKDAY(M16)=1</formula>
    </cfRule>
  </conditionalFormatting>
  <conditionalFormatting sqref="N44">
    <cfRule type="expression" dxfId="47" priority="11" stopIfTrue="1">
      <formula>OR(M44="",N44="")</formula>
    </cfRule>
    <cfRule type="expression" dxfId="46" priority="12" stopIfTrue="1">
      <formula>OR(M44&lt;&gt;"",N44&lt;&gt;"")</formula>
    </cfRule>
  </conditionalFormatting>
  <conditionalFormatting sqref="M44">
    <cfRule type="expression" dxfId="45" priority="9" stopIfTrue="1">
      <formula>OR(M44="",N44="")</formula>
    </cfRule>
    <cfRule type="expression" dxfId="44" priority="10" stopIfTrue="1">
      <formula>OR(M44&lt;&gt;"",N44&lt;&gt;"")</formula>
    </cfRule>
  </conditionalFormatting>
  <conditionalFormatting sqref="O44">
    <cfRule type="expression" dxfId="43" priority="7">
      <formula>OR(M44="",N44="")</formula>
    </cfRule>
    <cfRule type="expression" dxfId="42" priority="8">
      <formula>OR(M44&lt;&gt;"",N44&lt;&gt;"")</formula>
    </cfRule>
  </conditionalFormatting>
  <conditionalFormatting sqref="P44:Q44">
    <cfRule type="expression" dxfId="41" priority="5">
      <formula>OR(M44="",N44="")</formula>
    </cfRule>
    <cfRule type="expression" dxfId="40" priority="6">
      <formula>OR(M44&lt;&gt;"",N44&lt;&gt;"")</formula>
    </cfRule>
  </conditionalFormatting>
  <conditionalFormatting sqref="R44">
    <cfRule type="expression" dxfId="39" priority="3">
      <formula>OR(M44="",N44="")</formula>
    </cfRule>
    <cfRule type="expression" dxfId="38" priority="4">
      <formula>OR(M44&lt;&gt;"",N44&lt;&gt;"")</formula>
    </cfRule>
  </conditionalFormatting>
  <conditionalFormatting sqref="S44">
    <cfRule type="expression" dxfId="37" priority="1">
      <formula>OR(M44="",N44="")</formula>
    </cfRule>
    <cfRule type="expression" dxfId="36" priority="2">
      <formula>OR(M44&lt;&gt;"",N44&lt;&gt;"")</formula>
    </cfRule>
  </conditionalFormatting>
  <printOptions horizontalCentered="1" verticalCentered="1"/>
  <pageMargins left="0" right="0" top="0.19685039370078741" bottom="0" header="0" footer="0"/>
  <pageSetup paperSize="9" scale="96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7" stopIfTrue="1" id="{7AD7F216-106D-4BBC-B7B2-B6BA31EAC2D9}">
            <xm:f>OR(D16=Configuration!$D$12,D16=Configuration!$D$13,D16=Configuration!$D$14,D16=Configuration!$D$15,D16=Configuration!C16,D16=Configuration!$D$17,D16=Configuration!$D$18,D16=Configuration!$D$19,D16="samedi",D16="dimanche")</xm:f>
            <x14:dxf>
              <fill>
                <patternFill>
                  <bgColor theme="0" tint="-0.24994659260841701"/>
                </patternFill>
              </fill>
            </x14:dxf>
          </x14:cfRule>
          <xm:sqref>D16:E46 AE16:AF45 AN16:AO46 AW16:AX45 BF16:BG46 BO16:BP46 BX16:BY45 CG16:CH46 CP16:CQ45 CY16:CZ46</xm:sqref>
        </x14:conditionalFormatting>
        <x14:conditionalFormatting xmlns:xm="http://schemas.microsoft.com/office/excel/2006/main">
          <x14:cfRule type="expression" priority="58" stopIfTrue="1" id="{9A769C18-61A5-4CFF-A152-923D502DA714}">
            <xm:f>OR(V16=Configuration!$D$12,V16=Configuration!$D$13,V16=Configuration!$D$14,V16=Configuration!$D$15,V16=Configuration!#REF!,V16=Configuration!$D$17,V16=Configuration!$D$18,V16=Configuration!$D$19,V16="samedi",V16="dimanche")</xm:f>
            <x14:dxf>
              <fill>
                <patternFill>
                  <bgColor theme="0" tint="-0.24994659260841701"/>
                </patternFill>
              </fill>
            </x14:dxf>
          </x14:cfRule>
          <xm:sqref>V16:W46</xm:sqref>
        </x14:conditionalFormatting>
        <x14:conditionalFormatting xmlns:xm="http://schemas.microsoft.com/office/excel/2006/main">
          <x14:cfRule type="expression" priority="15" stopIfTrue="1" id="{B8CE4D9A-A8F1-461E-8A06-701679EA565F}">
            <xm:f>OR(M39=Configuration!$D$12,M39=Configuration!$D$13,M39=Configuration!$D$14,M39=Configuration!$D$15,M39=Configuration!R38,M39=Configuration!$D$17,M39=Configuration!$D$18,M39=Configuration!$D$19,M39="samedi",M39="dimanche")</xm:f>
            <x14:dxf>
              <fill>
                <patternFill>
                  <bgColor theme="0" tint="-0.24994659260841701"/>
                </patternFill>
              </fill>
            </x14:dxf>
          </x14:cfRule>
          <xm:sqref>M39:N44</xm:sqref>
        </x14:conditionalFormatting>
        <x14:conditionalFormatting xmlns:xm="http://schemas.microsoft.com/office/excel/2006/main">
          <x14:cfRule type="expression" priority="16" stopIfTrue="1" id="{0D4F238C-62EB-44F0-8F2A-89AD943C31BE}">
            <xm:f>OR(M25=Configuration!$D$12,M25=Configuration!$D$13,M25=Configuration!$D$14,M25=Configuration!$D$15,M25=Configuration!R29,M25=Configuration!$D$17,M25=Configuration!$D$18,M25=Configuration!$D$19,M25="samedi",M25="dimanche")</xm:f>
            <x14:dxf>
              <fill>
                <patternFill>
                  <bgColor theme="0" tint="-0.24994659260841701"/>
                </patternFill>
              </fill>
            </x14:dxf>
          </x14:cfRule>
          <xm:sqref>M25:N38</xm:sqref>
        </x14:conditionalFormatting>
        <x14:conditionalFormatting xmlns:xm="http://schemas.microsoft.com/office/excel/2006/main">
          <x14:cfRule type="expression" priority="17" stopIfTrue="1" id="{218195D9-6BB2-44E9-9E75-98B836B6DD1C}">
            <xm:f>OR(M16=Configuration!$D$12,M16=Configuration!$D$13,M16=Configuration!$D$14,M16=Configuration!$D$15,M16=Configuration!K22,M16=Configuration!$D$17,M16=Configuration!$D$18,M16=Configuration!$D$19,M16="samedi",M16="dimanche")</xm:f>
            <x14:dxf>
              <fill>
                <patternFill>
                  <bgColor theme="0" tint="-0.24994659260841701"/>
                </patternFill>
              </fill>
            </x14:dxf>
          </x14:cfRule>
          <xm:sqref>M16:N24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IV46"/>
  <sheetViews>
    <sheetView topLeftCell="A14" zoomScale="70" zoomScaleNormal="70" workbookViewId="0">
      <selection activeCell="F16" sqref="F16"/>
    </sheetView>
  </sheetViews>
  <sheetFormatPr baseColWidth="10" defaultRowHeight="12.75" x14ac:dyDescent="0.2"/>
  <cols>
    <col min="1" max="1" width="18.5703125" customWidth="1"/>
    <col min="2" max="2" width="22.42578125" bestFit="1" customWidth="1"/>
    <col min="4" max="4" width="16" style="8" customWidth="1"/>
    <col min="5" max="5" width="13.85546875" bestFit="1" customWidth="1"/>
    <col min="6" max="6" width="16" customWidth="1"/>
    <col min="7" max="7" width="11.140625" bestFit="1" customWidth="1"/>
    <col min="8" max="10" width="18.140625" customWidth="1"/>
    <col min="13" max="13" width="16" style="8" customWidth="1"/>
    <col min="14" max="14" width="5.7109375" customWidth="1"/>
    <col min="15" max="15" width="16" customWidth="1"/>
    <col min="17" max="19" width="18.140625" customWidth="1"/>
    <col min="22" max="22" width="16" style="8" customWidth="1"/>
    <col min="23" max="23" width="5.7109375" customWidth="1"/>
    <col min="24" max="24" width="16" customWidth="1"/>
    <col min="26" max="28" width="18.140625" customWidth="1"/>
    <col min="31" max="31" width="16" style="8" customWidth="1"/>
    <col min="32" max="32" width="5.7109375" customWidth="1"/>
    <col min="33" max="33" width="16" customWidth="1"/>
    <col min="35" max="37" width="18.140625" customWidth="1"/>
    <col min="40" max="40" width="16" style="8" customWidth="1"/>
    <col min="41" max="41" width="5.7109375" customWidth="1"/>
    <col min="42" max="42" width="16" customWidth="1"/>
    <col min="44" max="46" width="18.140625" customWidth="1"/>
    <col min="49" max="49" width="16" style="8" customWidth="1"/>
    <col min="50" max="50" width="5.7109375" customWidth="1"/>
    <col min="51" max="51" width="16" customWidth="1"/>
    <col min="53" max="55" width="18.140625" customWidth="1"/>
    <col min="58" max="58" width="16" style="8" customWidth="1"/>
    <col min="59" max="59" width="5.7109375" customWidth="1"/>
    <col min="60" max="60" width="16" customWidth="1"/>
    <col min="62" max="64" width="18.140625" customWidth="1"/>
    <col min="67" max="67" width="16" style="8" customWidth="1"/>
    <col min="68" max="68" width="5.7109375" customWidth="1"/>
    <col min="69" max="69" width="16" customWidth="1"/>
    <col min="71" max="73" width="18.140625" customWidth="1"/>
    <col min="76" max="76" width="16" style="8" customWidth="1"/>
    <col min="77" max="77" width="5.7109375" customWidth="1"/>
    <col min="78" max="78" width="16" customWidth="1"/>
    <col min="80" max="82" width="18.140625" customWidth="1"/>
    <col min="85" max="85" width="16" style="8" customWidth="1"/>
    <col min="86" max="86" width="5.7109375" customWidth="1"/>
    <col min="87" max="87" width="16" customWidth="1"/>
    <col min="89" max="91" width="18.140625" customWidth="1"/>
    <col min="94" max="94" width="16" style="8" customWidth="1"/>
    <col min="95" max="95" width="5.7109375" customWidth="1"/>
    <col min="96" max="96" width="16" customWidth="1"/>
    <col min="98" max="100" width="18.140625" customWidth="1"/>
    <col min="103" max="103" width="16" style="8" customWidth="1"/>
    <col min="104" max="104" width="5.7109375" customWidth="1"/>
    <col min="105" max="105" width="16" customWidth="1"/>
    <col min="107" max="109" width="18.140625" customWidth="1"/>
  </cols>
  <sheetData>
    <row r="1" spans="1:256" ht="12.75" customHeight="1" x14ac:dyDescent="0.2">
      <c r="A1" s="82"/>
      <c r="B1" s="82"/>
      <c r="C1" s="82"/>
      <c r="D1" s="82"/>
    </row>
    <row r="2" spans="1:256" ht="12.75" customHeight="1" x14ac:dyDescent="0.2">
      <c r="A2" s="82"/>
      <c r="B2" s="82"/>
      <c r="C2" s="82"/>
      <c r="D2" s="82"/>
    </row>
    <row r="3" spans="1:256" ht="25.5" customHeight="1" x14ac:dyDescent="0.2">
      <c r="A3" s="82"/>
      <c r="B3" s="82"/>
      <c r="C3" s="82"/>
      <c r="D3" s="82"/>
    </row>
    <row r="4" spans="1:256" ht="25.5" customHeight="1" x14ac:dyDescent="0.2">
      <c r="A4" s="82"/>
      <c r="B4" s="82"/>
      <c r="C4" s="82"/>
      <c r="D4" s="82"/>
    </row>
    <row r="5" spans="1:256" ht="25.5" customHeight="1" x14ac:dyDescent="0.2">
      <c r="A5" s="82"/>
      <c r="B5" s="82"/>
      <c r="C5" s="82"/>
      <c r="D5" s="82"/>
    </row>
    <row r="6" spans="1:256" s="9" customFormat="1" ht="17.100000000000001" customHeight="1" x14ac:dyDescent="0.25">
      <c r="C6" s="10"/>
      <c r="D6" s="11"/>
      <c r="E6" s="12"/>
      <c r="F6" s="12"/>
      <c r="G6" s="12"/>
      <c r="H6" s="13"/>
      <c r="I6" s="14">
        <f>EDATE(DATE(annee_ref,1,1),0)</f>
        <v>42005</v>
      </c>
      <c r="J6" s="15">
        <f>EDATE(DATE(annee_ref,1,1),0)</f>
        <v>42005</v>
      </c>
      <c r="K6" s="16"/>
      <c r="L6" s="10"/>
      <c r="M6" s="11"/>
      <c r="N6" s="12"/>
      <c r="O6" s="12"/>
      <c r="P6" s="12"/>
      <c r="Q6" s="12"/>
      <c r="R6" s="14">
        <f>EDATE(DATE(annee_ref,2,1),0)</f>
        <v>42036</v>
      </c>
      <c r="S6" s="15">
        <f>EDATE(DATE(annee_ref,1,1),0)</f>
        <v>42005</v>
      </c>
      <c r="T6" s="17"/>
      <c r="U6" s="10"/>
      <c r="V6" s="11"/>
      <c r="W6" s="12"/>
      <c r="X6" s="12"/>
      <c r="Y6" s="12"/>
      <c r="Z6" s="13"/>
      <c r="AA6" s="14">
        <f>EDATE(DATE(annee_ref,3,1),0)</f>
        <v>42064</v>
      </c>
      <c r="AB6" s="15">
        <f>EDATE(DATE(annee_ref,1,1),0)</f>
        <v>42005</v>
      </c>
      <c r="AC6" s="16"/>
      <c r="AD6" s="10"/>
      <c r="AE6" s="11"/>
      <c r="AF6" s="12"/>
      <c r="AG6" s="12"/>
      <c r="AH6" s="12"/>
      <c r="AI6" s="13"/>
      <c r="AJ6" s="14">
        <f>EDATE(DATE(annee_ref,4,1),0)</f>
        <v>42095</v>
      </c>
      <c r="AK6" s="15">
        <f>EDATE(DATE(annee_ref,1,1),0)</f>
        <v>42005</v>
      </c>
      <c r="AL6" s="16"/>
      <c r="AM6" s="10"/>
      <c r="AN6" s="11"/>
      <c r="AO6" s="12"/>
      <c r="AP6" s="12"/>
      <c r="AQ6" s="12"/>
      <c r="AR6" s="13"/>
      <c r="AS6" s="14">
        <f>EDATE(DATE(annee_ref,5,1),0)</f>
        <v>42125</v>
      </c>
      <c r="AT6" s="15">
        <f>EDATE(DATE(annee_ref,1,1),0)</f>
        <v>42005</v>
      </c>
      <c r="AU6" s="16"/>
      <c r="AV6" s="10"/>
      <c r="AW6" s="11"/>
      <c r="AX6" s="12"/>
      <c r="AY6" s="12"/>
      <c r="AZ6" s="12"/>
      <c r="BA6" s="13"/>
      <c r="BB6" s="14">
        <f>EDATE(DATE(annee_ref,6,1),0)</f>
        <v>42156</v>
      </c>
      <c r="BC6" s="15">
        <f>EDATE(DATE(annee_ref,1,1),0)</f>
        <v>42005</v>
      </c>
      <c r="BD6" s="16"/>
      <c r="BE6" s="10"/>
      <c r="BF6" s="11"/>
      <c r="BG6" s="12"/>
      <c r="BH6" s="12"/>
      <c r="BI6" s="12"/>
      <c r="BJ6" s="13"/>
      <c r="BK6" s="14">
        <f>EDATE(DATE(annee_ref,7,1),0)</f>
        <v>42186</v>
      </c>
      <c r="BL6" s="15">
        <f>EDATE(DATE(annee_ref,1,1),0)</f>
        <v>42005</v>
      </c>
      <c r="BM6" s="18"/>
      <c r="BN6" s="10"/>
      <c r="BO6" s="11"/>
      <c r="BP6" s="12"/>
      <c r="BQ6" s="12"/>
      <c r="BR6" s="12"/>
      <c r="BS6" s="13"/>
      <c r="BT6" s="14">
        <f>EDATE(DATE(annee_ref,8,1),0)</f>
        <v>42217</v>
      </c>
      <c r="BU6" s="15">
        <f>EDATE(DATE(annee_ref,1,1),0)</f>
        <v>42005</v>
      </c>
      <c r="BV6" s="18"/>
      <c r="BW6" s="10"/>
      <c r="BX6" s="11"/>
      <c r="BY6" s="12"/>
      <c r="BZ6" s="12"/>
      <c r="CA6" s="12"/>
      <c r="CB6" s="13"/>
      <c r="CC6" s="14">
        <f>EDATE(DATE(annee_ref,9,1),0)</f>
        <v>42248</v>
      </c>
      <c r="CD6" s="15">
        <f>EDATE(DATE(annee_ref,1,1),0)</f>
        <v>42005</v>
      </c>
      <c r="CE6" s="18"/>
      <c r="CF6" s="10"/>
      <c r="CG6" s="11"/>
      <c r="CH6" s="12"/>
      <c r="CI6" s="12"/>
      <c r="CJ6" s="12"/>
      <c r="CK6" s="13"/>
      <c r="CL6" s="14">
        <f>EDATE(DATE(annee_ref,10,1),0)</f>
        <v>42278</v>
      </c>
      <c r="CM6" s="15">
        <f>EDATE(DATE(annee_ref,1,1),0)</f>
        <v>42005</v>
      </c>
      <c r="CN6" s="18"/>
      <c r="CO6" s="10"/>
      <c r="CP6" s="11"/>
      <c r="CQ6" s="12"/>
      <c r="CR6" s="12"/>
      <c r="CS6" s="12"/>
      <c r="CT6" s="13"/>
      <c r="CU6" s="14">
        <f>EDATE(DATE(annee_ref,11,1),0)</f>
        <v>42309</v>
      </c>
      <c r="CV6" s="15">
        <f>EDATE(DATE(annee_ref,1,1),0)</f>
        <v>42005</v>
      </c>
      <c r="CW6" s="19"/>
      <c r="CX6" s="10"/>
      <c r="CY6" s="11"/>
      <c r="CZ6" s="12"/>
      <c r="DA6" s="12"/>
      <c r="DB6" s="12"/>
      <c r="DC6" s="13"/>
      <c r="DD6" s="14">
        <f>EDATE(DATE(annee_ref,12,1),0)</f>
        <v>42339</v>
      </c>
      <c r="DE6" s="15">
        <f>EDATE(DATE(annee_ref,1,1),0)</f>
        <v>42005</v>
      </c>
      <c r="DF6" s="19"/>
    </row>
    <row r="7" spans="1:256" s="20" customFormat="1" ht="19.5" customHeight="1" thickBot="1" x14ac:dyDescent="0.25">
      <c r="C7" s="10"/>
      <c r="D7" s="11"/>
      <c r="E7" s="21"/>
      <c r="F7" s="21"/>
      <c r="G7" s="21"/>
      <c r="H7" s="112"/>
      <c r="I7" s="112"/>
      <c r="J7" s="9"/>
      <c r="K7" s="19"/>
      <c r="L7" s="10"/>
      <c r="M7" s="11"/>
      <c r="N7" s="21"/>
      <c r="O7" s="21"/>
      <c r="P7" s="21"/>
      <c r="Q7" s="112"/>
      <c r="R7" s="112"/>
      <c r="S7" s="9"/>
      <c r="T7" s="19"/>
      <c r="U7" s="10"/>
      <c r="V7" s="11"/>
      <c r="W7" s="21"/>
      <c r="X7" s="21"/>
      <c r="Y7" s="21"/>
      <c r="Z7" s="112"/>
      <c r="AA7" s="112"/>
      <c r="AB7" s="9"/>
      <c r="AC7" s="19"/>
      <c r="AD7" s="10"/>
      <c r="AE7" s="11"/>
      <c r="AF7" s="21"/>
      <c r="AG7" s="21"/>
      <c r="AH7" s="21"/>
      <c r="AI7" s="112"/>
      <c r="AJ7" s="112"/>
      <c r="AK7" s="9"/>
      <c r="AL7" s="19"/>
      <c r="AM7" s="10"/>
      <c r="AN7" s="11"/>
      <c r="AO7" s="21"/>
      <c r="AP7" s="21"/>
      <c r="AQ7" s="21"/>
      <c r="AR7" s="112"/>
      <c r="AS7" s="112"/>
      <c r="AT7" s="9"/>
      <c r="AU7" s="19"/>
      <c r="AV7" s="10"/>
      <c r="AW7" s="11"/>
      <c r="AX7" s="21"/>
      <c r="AY7" s="21"/>
      <c r="AZ7" s="21"/>
      <c r="BA7" s="112"/>
      <c r="BB7" s="112"/>
      <c r="BC7" s="9"/>
      <c r="BD7" s="19"/>
      <c r="BE7" s="10"/>
      <c r="BF7" s="11"/>
      <c r="BG7" s="21"/>
      <c r="BH7" s="21"/>
      <c r="BI7" s="21"/>
      <c r="BJ7" s="112"/>
      <c r="BK7" s="112"/>
      <c r="BL7" s="9"/>
      <c r="BM7" s="19"/>
      <c r="BN7" s="10"/>
      <c r="BO7" s="11"/>
      <c r="BP7" s="21"/>
      <c r="BQ7" s="21"/>
      <c r="BR7" s="21"/>
      <c r="BS7" s="112"/>
      <c r="BT7" s="112"/>
      <c r="BU7" s="9"/>
      <c r="BV7" s="19"/>
      <c r="BW7" s="10"/>
      <c r="BX7" s="11"/>
      <c r="BY7" s="21"/>
      <c r="BZ7" s="21"/>
      <c r="CA7" s="21"/>
      <c r="CB7" s="112"/>
      <c r="CC7" s="112"/>
      <c r="CD7" s="9"/>
      <c r="CE7" s="19"/>
      <c r="CF7" s="10"/>
      <c r="CG7" s="11"/>
      <c r="CH7" s="21"/>
      <c r="CI7" s="21"/>
      <c r="CJ7" s="21"/>
      <c r="CK7" s="112"/>
      <c r="CL7" s="112"/>
      <c r="CM7" s="9"/>
      <c r="CN7" s="19"/>
      <c r="CO7" s="10"/>
      <c r="CP7" s="11"/>
      <c r="CQ7" s="21"/>
      <c r="CR7" s="21"/>
      <c r="CS7" s="21"/>
      <c r="CT7" s="112"/>
      <c r="CU7" s="112"/>
      <c r="CV7" s="9"/>
      <c r="CW7" s="19"/>
      <c r="CX7" s="9"/>
      <c r="CY7" s="11"/>
      <c r="CZ7" s="21"/>
      <c r="DA7" s="21"/>
      <c r="DB7" s="21"/>
      <c r="DC7" s="112"/>
      <c r="DD7" s="112"/>
      <c r="DE7" s="9"/>
      <c r="DF7" s="19"/>
    </row>
    <row r="8" spans="1:256" s="20" customFormat="1" ht="19.5" customHeight="1" thickBot="1" x14ac:dyDescent="0.25">
      <c r="C8" s="10"/>
      <c r="D8" s="113" t="s">
        <v>17</v>
      </c>
      <c r="E8" s="114"/>
      <c r="F8" s="114"/>
      <c r="G8" s="114"/>
      <c r="H8" s="114"/>
      <c r="I8" s="114"/>
      <c r="J8" s="115"/>
      <c r="K8" s="19"/>
      <c r="L8" s="10"/>
      <c r="M8" s="113" t="s">
        <v>17</v>
      </c>
      <c r="N8" s="114"/>
      <c r="O8" s="114"/>
      <c r="P8" s="114"/>
      <c r="Q8" s="114"/>
      <c r="R8" s="114"/>
      <c r="S8" s="115"/>
      <c r="T8" s="19"/>
      <c r="U8" s="10"/>
      <c r="V8" s="113" t="s">
        <v>17</v>
      </c>
      <c r="W8" s="114"/>
      <c r="X8" s="114"/>
      <c r="Y8" s="114"/>
      <c r="Z8" s="114"/>
      <c r="AA8" s="114"/>
      <c r="AB8" s="115"/>
      <c r="AC8" s="19"/>
      <c r="AD8" s="10"/>
      <c r="AE8" s="113" t="s">
        <v>17</v>
      </c>
      <c r="AF8" s="114"/>
      <c r="AG8" s="114"/>
      <c r="AH8" s="114"/>
      <c r="AI8" s="114"/>
      <c r="AJ8" s="114"/>
      <c r="AK8" s="115"/>
      <c r="AL8" s="19"/>
      <c r="AM8" s="10"/>
      <c r="AN8" s="113" t="s">
        <v>17</v>
      </c>
      <c r="AO8" s="114"/>
      <c r="AP8" s="114"/>
      <c r="AQ8" s="114"/>
      <c r="AR8" s="114"/>
      <c r="AS8" s="114"/>
      <c r="AT8" s="115"/>
      <c r="AU8" s="19"/>
      <c r="AV8" s="10"/>
      <c r="AW8" s="113" t="s">
        <v>17</v>
      </c>
      <c r="AX8" s="114"/>
      <c r="AY8" s="114"/>
      <c r="AZ8" s="114"/>
      <c r="BA8" s="114"/>
      <c r="BB8" s="114"/>
      <c r="BC8" s="115"/>
      <c r="BD8" s="19"/>
      <c r="BE8" s="10"/>
      <c r="BF8" s="113" t="s">
        <v>17</v>
      </c>
      <c r="BG8" s="114"/>
      <c r="BH8" s="114"/>
      <c r="BI8" s="114"/>
      <c r="BJ8" s="114"/>
      <c r="BK8" s="114"/>
      <c r="BL8" s="115"/>
      <c r="BM8" s="19"/>
      <c r="BN8" s="10"/>
      <c r="BO8" s="113" t="s">
        <v>17</v>
      </c>
      <c r="BP8" s="114"/>
      <c r="BQ8" s="114"/>
      <c r="BR8" s="114"/>
      <c r="BS8" s="114"/>
      <c r="BT8" s="114"/>
      <c r="BU8" s="115"/>
      <c r="BV8" s="19"/>
      <c r="BW8" s="10"/>
      <c r="BX8" s="113" t="s">
        <v>17</v>
      </c>
      <c r="BY8" s="114"/>
      <c r="BZ8" s="114"/>
      <c r="CA8" s="114"/>
      <c r="CB8" s="114"/>
      <c r="CC8" s="114"/>
      <c r="CD8" s="115"/>
      <c r="CE8" s="19"/>
      <c r="CF8" s="10"/>
      <c r="CG8" s="113" t="s">
        <v>17</v>
      </c>
      <c r="CH8" s="114"/>
      <c r="CI8" s="114"/>
      <c r="CJ8" s="114"/>
      <c r="CK8" s="114"/>
      <c r="CL8" s="114"/>
      <c r="CM8" s="115"/>
      <c r="CN8" s="19"/>
      <c r="CO8" s="10"/>
      <c r="CP8" s="113" t="s">
        <v>17</v>
      </c>
      <c r="CQ8" s="114"/>
      <c r="CR8" s="114"/>
      <c r="CS8" s="114"/>
      <c r="CT8" s="114"/>
      <c r="CU8" s="114"/>
      <c r="CV8" s="115"/>
      <c r="CW8" s="19"/>
      <c r="CX8" s="9"/>
      <c r="CY8" s="113" t="s">
        <v>17</v>
      </c>
      <c r="CZ8" s="114"/>
      <c r="DA8" s="114"/>
      <c r="DB8" s="114"/>
      <c r="DC8" s="114"/>
      <c r="DD8" s="114"/>
      <c r="DE8" s="115"/>
      <c r="DF8" s="19"/>
    </row>
    <row r="9" spans="1:256" s="20" customFormat="1" ht="15.95" customHeight="1" thickBot="1" x14ac:dyDescent="0.25">
      <c r="C9" s="10"/>
      <c r="D9" s="11"/>
      <c r="E9" s="21"/>
      <c r="F9" s="21"/>
      <c r="G9" s="21"/>
      <c r="H9" s="93"/>
      <c r="I9" s="93"/>
      <c r="J9" s="94"/>
      <c r="K9" s="19"/>
      <c r="L9" s="10"/>
      <c r="M9" s="11"/>
      <c r="N9" s="21"/>
      <c r="O9" s="21"/>
      <c r="P9" s="21"/>
      <c r="Q9" s="21"/>
      <c r="R9" s="21"/>
      <c r="S9" s="9"/>
      <c r="T9" s="19"/>
      <c r="U9" s="10"/>
      <c r="V9" s="11"/>
      <c r="W9" s="21"/>
      <c r="X9" s="21"/>
      <c r="Y9" s="21"/>
      <c r="Z9" s="21"/>
      <c r="AA9" s="21"/>
      <c r="AB9" s="9"/>
      <c r="AC9" s="19"/>
      <c r="AD9" s="10"/>
      <c r="AE9" s="11"/>
      <c r="AF9" s="21"/>
      <c r="AG9" s="21"/>
      <c r="AH9" s="21"/>
      <c r="AI9" s="21"/>
      <c r="AJ9" s="21"/>
      <c r="AK9" s="9"/>
      <c r="AL9" s="19"/>
      <c r="AM9" s="10"/>
      <c r="AN9" s="11"/>
      <c r="AO9" s="21"/>
      <c r="AP9" s="21"/>
      <c r="AQ9" s="21"/>
      <c r="AR9" s="21"/>
      <c r="AS9" s="21"/>
      <c r="AT9" s="9"/>
      <c r="AU9" s="19"/>
      <c r="AV9" s="10"/>
      <c r="AW9" s="11"/>
      <c r="AX9" s="21"/>
      <c r="AY9" s="21"/>
      <c r="AZ9" s="21"/>
      <c r="BA9" s="21"/>
      <c r="BB9" s="21"/>
      <c r="BC9" s="9"/>
      <c r="BD9" s="19"/>
      <c r="BE9" s="10"/>
      <c r="BF9" s="11"/>
      <c r="BG9" s="21"/>
      <c r="BH9" s="21"/>
      <c r="BI9" s="21"/>
      <c r="BJ9" s="21"/>
      <c r="BK9" s="21"/>
      <c r="BL9" s="9"/>
      <c r="BM9" s="19"/>
      <c r="BN9" s="10"/>
      <c r="BO9" s="11"/>
      <c r="BP9" s="21"/>
      <c r="BQ9" s="21"/>
      <c r="BR9" s="21"/>
      <c r="BS9" s="21"/>
      <c r="BT9" s="21"/>
      <c r="BU9" s="9"/>
      <c r="BV9" s="19"/>
      <c r="BW9" s="10"/>
      <c r="BX9" s="11"/>
      <c r="BY9" s="21"/>
      <c r="BZ9" s="21"/>
      <c r="CA9" s="21"/>
      <c r="CB9" s="21"/>
      <c r="CC9" s="21"/>
      <c r="CD9" s="9"/>
      <c r="CE9" s="19"/>
      <c r="CF9" s="10"/>
      <c r="CG9" s="11"/>
      <c r="CH9" s="21"/>
      <c r="CI9" s="21"/>
      <c r="CJ9" s="21"/>
      <c r="CK9" s="21"/>
      <c r="CL9" s="21"/>
      <c r="CM9" s="9"/>
      <c r="CN9" s="19"/>
      <c r="CO9" s="10"/>
      <c r="CP9" s="11"/>
      <c r="CQ9" s="21"/>
      <c r="CR9" s="21"/>
      <c r="CS9" s="21"/>
      <c r="CT9" s="21"/>
      <c r="CU9" s="21"/>
      <c r="CV9" s="9"/>
      <c r="CW9" s="19"/>
      <c r="CX9" s="9"/>
      <c r="CY9" s="11"/>
      <c r="CZ9" s="21"/>
      <c r="DA9" s="21"/>
      <c r="DB9" s="21"/>
      <c r="DC9" s="21"/>
      <c r="DD9" s="21"/>
      <c r="DE9" s="9"/>
      <c r="DF9" s="19"/>
    </row>
    <row r="10" spans="1:256" s="20" customFormat="1" ht="21" customHeight="1" thickBot="1" x14ac:dyDescent="0.3">
      <c r="C10" s="10"/>
      <c r="D10" s="22" t="s">
        <v>18</v>
      </c>
      <c r="E10" s="23"/>
      <c r="F10" s="99"/>
      <c r="G10" s="34"/>
      <c r="H10" s="105"/>
      <c r="I10" s="24"/>
      <c r="J10" s="25"/>
      <c r="K10" s="19"/>
      <c r="L10" s="10"/>
      <c r="M10" s="22" t="s">
        <v>18</v>
      </c>
      <c r="N10" s="23"/>
      <c r="O10" s="99"/>
      <c r="P10" s="34"/>
      <c r="Q10" s="24"/>
      <c r="R10" s="24"/>
      <c r="S10" s="25"/>
      <c r="T10" s="19"/>
      <c r="U10" s="10"/>
      <c r="V10" s="22" t="s">
        <v>18</v>
      </c>
      <c r="W10" s="23"/>
      <c r="X10" s="99"/>
      <c r="Y10" s="34"/>
      <c r="Z10" s="24"/>
      <c r="AA10" s="24"/>
      <c r="AB10" s="25"/>
      <c r="AC10" s="19"/>
      <c r="AD10" s="10"/>
      <c r="AE10" s="22" t="s">
        <v>18</v>
      </c>
      <c r="AF10" s="23"/>
      <c r="AG10" s="99"/>
      <c r="AH10" s="34"/>
      <c r="AI10" s="24"/>
      <c r="AJ10" s="24"/>
      <c r="AK10" s="25"/>
      <c r="AL10" s="19"/>
      <c r="AM10" s="10"/>
      <c r="AN10" s="22" t="s">
        <v>18</v>
      </c>
      <c r="AO10" s="23"/>
      <c r="AP10" s="99"/>
      <c r="AQ10" s="34"/>
      <c r="AR10" s="24"/>
      <c r="AS10" s="24"/>
      <c r="AT10" s="25"/>
      <c r="AU10" s="19"/>
      <c r="AV10" s="10"/>
      <c r="AW10" s="22" t="s">
        <v>18</v>
      </c>
      <c r="AX10" s="23"/>
      <c r="AY10" s="99"/>
      <c r="AZ10" s="34"/>
      <c r="BA10" s="24"/>
      <c r="BB10" s="24"/>
      <c r="BC10" s="25"/>
      <c r="BD10" s="19"/>
      <c r="BE10" s="10"/>
      <c r="BF10" s="22" t="s">
        <v>18</v>
      </c>
      <c r="BG10" s="23"/>
      <c r="BH10" s="99"/>
      <c r="BI10" s="34"/>
      <c r="BJ10" s="24"/>
      <c r="BK10" s="24"/>
      <c r="BL10" s="25"/>
      <c r="BM10" s="19"/>
      <c r="BN10" s="10"/>
      <c r="BO10" s="22" t="s">
        <v>18</v>
      </c>
      <c r="BP10" s="23"/>
      <c r="BQ10" s="99"/>
      <c r="BR10" s="34"/>
      <c r="BS10" s="24"/>
      <c r="BT10" s="24"/>
      <c r="BU10" s="25"/>
      <c r="BV10" s="19"/>
      <c r="BW10" s="10"/>
      <c r="BX10" s="22" t="s">
        <v>18</v>
      </c>
      <c r="BY10" s="23"/>
      <c r="BZ10" s="99"/>
      <c r="CA10" s="34"/>
      <c r="CB10" s="24"/>
      <c r="CC10" s="24"/>
      <c r="CD10" s="25"/>
      <c r="CE10" s="19"/>
      <c r="CF10" s="10"/>
      <c r="CG10" s="22" t="s">
        <v>18</v>
      </c>
      <c r="CH10" s="23"/>
      <c r="CI10" s="99"/>
      <c r="CJ10" s="34"/>
      <c r="CK10" s="24"/>
      <c r="CL10" s="24"/>
      <c r="CM10" s="25"/>
      <c r="CN10" s="19"/>
      <c r="CO10" s="10"/>
      <c r="CP10" s="22" t="s">
        <v>18</v>
      </c>
      <c r="CQ10" s="23"/>
      <c r="CR10" s="99"/>
      <c r="CS10" s="34"/>
      <c r="CT10" s="24"/>
      <c r="CU10" s="24"/>
      <c r="CV10" s="25"/>
      <c r="CW10" s="19"/>
      <c r="CX10" s="9"/>
      <c r="CY10" s="22" t="s">
        <v>18</v>
      </c>
      <c r="CZ10" s="23"/>
      <c r="DA10" s="99"/>
      <c r="DB10" s="34"/>
      <c r="DC10" s="24"/>
      <c r="DD10" s="24"/>
      <c r="DE10" s="25"/>
      <c r="DF10" s="19"/>
    </row>
    <row r="11" spans="1:256" s="20" customFormat="1" ht="21" customHeight="1" thickBot="1" x14ac:dyDescent="0.3">
      <c r="C11" s="10"/>
      <c r="D11" s="26" t="s">
        <v>19</v>
      </c>
      <c r="E11" s="27"/>
      <c r="F11" s="28">
        <v>1111</v>
      </c>
      <c r="G11" s="34"/>
      <c r="H11" s="24"/>
      <c r="I11" s="24"/>
      <c r="J11" s="25"/>
      <c r="K11" s="19"/>
      <c r="L11" s="10"/>
      <c r="M11" s="26" t="s">
        <v>19</v>
      </c>
      <c r="N11" s="27"/>
      <c r="O11" s="28">
        <v>1111</v>
      </c>
      <c r="P11" s="34"/>
      <c r="Q11" s="24"/>
      <c r="R11" s="24"/>
      <c r="S11" s="25"/>
      <c r="T11" s="19"/>
      <c r="U11" s="10"/>
      <c r="V11" s="26" t="s">
        <v>19</v>
      </c>
      <c r="W11" s="27"/>
      <c r="X11" s="28">
        <v>1111</v>
      </c>
      <c r="Y11" s="34"/>
      <c r="Z11" s="24"/>
      <c r="AA11" s="24"/>
      <c r="AB11" s="25"/>
      <c r="AC11" s="19"/>
      <c r="AD11" s="10"/>
      <c r="AE11" s="26" t="s">
        <v>19</v>
      </c>
      <c r="AF11" s="27"/>
      <c r="AG11" s="28">
        <v>1111</v>
      </c>
      <c r="AH11" s="34"/>
      <c r="AI11" s="24"/>
      <c r="AJ11" s="24"/>
      <c r="AK11" s="25"/>
      <c r="AL11" s="19"/>
      <c r="AM11" s="10"/>
      <c r="AN11" s="26" t="s">
        <v>19</v>
      </c>
      <c r="AO11" s="27"/>
      <c r="AP11" s="28">
        <v>1111</v>
      </c>
      <c r="AQ11" s="34"/>
      <c r="AR11" s="24"/>
      <c r="AS11" s="24"/>
      <c r="AT11" s="25"/>
      <c r="AU11" s="19"/>
      <c r="AV11" s="10"/>
      <c r="AW11" s="26" t="s">
        <v>19</v>
      </c>
      <c r="AX11" s="27"/>
      <c r="AY11" s="28">
        <v>1111</v>
      </c>
      <c r="AZ11" s="34"/>
      <c r="BA11" s="24"/>
      <c r="BB11" s="24"/>
      <c r="BC11" s="25"/>
      <c r="BD11" s="19"/>
      <c r="BE11" s="10"/>
      <c r="BF11" s="26" t="s">
        <v>19</v>
      </c>
      <c r="BG11" s="27"/>
      <c r="BH11" s="28">
        <v>1111</v>
      </c>
      <c r="BI11" s="34"/>
      <c r="BJ11" s="24"/>
      <c r="BK11" s="24"/>
      <c r="BL11" s="25"/>
      <c r="BM11" s="19"/>
      <c r="BN11" s="10"/>
      <c r="BO11" s="26" t="s">
        <v>19</v>
      </c>
      <c r="BP11" s="27"/>
      <c r="BQ11" s="28">
        <v>1111</v>
      </c>
      <c r="BR11" s="34"/>
      <c r="BS11" s="24"/>
      <c r="BT11" s="24"/>
      <c r="BU11" s="25"/>
      <c r="BV11" s="19"/>
      <c r="BW11" s="10"/>
      <c r="BX11" s="26" t="s">
        <v>19</v>
      </c>
      <c r="BY11" s="27"/>
      <c r="BZ11" s="28">
        <v>1111</v>
      </c>
      <c r="CA11" s="34"/>
      <c r="CB11" s="24"/>
      <c r="CC11" s="24"/>
      <c r="CD11" s="25"/>
      <c r="CE11" s="19"/>
      <c r="CF11" s="10"/>
      <c r="CG11" s="26" t="s">
        <v>19</v>
      </c>
      <c r="CH11" s="27"/>
      <c r="CI11" s="28">
        <v>1111</v>
      </c>
      <c r="CJ11" s="34"/>
      <c r="CK11" s="24"/>
      <c r="CL11" s="24"/>
      <c r="CM11" s="25"/>
      <c r="CN11" s="19"/>
      <c r="CO11" s="10"/>
      <c r="CP11" s="26" t="s">
        <v>19</v>
      </c>
      <c r="CQ11" s="27"/>
      <c r="CR11" s="28">
        <v>1111</v>
      </c>
      <c r="CS11" s="34"/>
      <c r="CT11" s="24"/>
      <c r="CU11" s="24"/>
      <c r="CV11" s="25"/>
      <c r="CW11" s="19"/>
      <c r="CX11" s="9"/>
      <c r="CY11" s="26" t="s">
        <v>19</v>
      </c>
      <c r="CZ11" s="27"/>
      <c r="DA11" s="28">
        <v>1111</v>
      </c>
      <c r="DB11" s="34"/>
      <c r="DC11" s="24"/>
      <c r="DD11" s="24"/>
      <c r="DE11" s="25"/>
      <c r="DF11" s="19"/>
    </row>
    <row r="12" spans="1:256" s="20" customFormat="1" ht="21" customHeight="1" thickBot="1" x14ac:dyDescent="0.3">
      <c r="B12"/>
      <c r="C12" s="10"/>
      <c r="D12" s="29" t="s">
        <v>20</v>
      </c>
      <c r="E12" s="30"/>
      <c r="F12" s="99" t="s">
        <v>21</v>
      </c>
      <c r="G12" s="100"/>
      <c r="H12" s="24"/>
      <c r="I12" s="24"/>
      <c r="J12" s="25"/>
      <c r="K12" s="19"/>
      <c r="L12" s="10"/>
      <c r="M12" s="29" t="s">
        <v>20</v>
      </c>
      <c r="N12" s="30"/>
      <c r="O12" s="31" t="s">
        <v>21</v>
      </c>
      <c r="P12" s="32"/>
      <c r="Q12" s="24"/>
      <c r="R12" s="24"/>
      <c r="S12" s="25"/>
      <c r="T12" s="19"/>
      <c r="U12" s="10"/>
      <c r="V12" s="29" t="s">
        <v>20</v>
      </c>
      <c r="W12" s="30"/>
      <c r="X12" s="31" t="s">
        <v>21</v>
      </c>
      <c r="Y12" s="32"/>
      <c r="Z12" s="24"/>
      <c r="AA12" s="24"/>
      <c r="AB12" s="25"/>
      <c r="AC12" s="19"/>
      <c r="AD12" s="10"/>
      <c r="AE12" s="29" t="s">
        <v>20</v>
      </c>
      <c r="AF12" s="30"/>
      <c r="AG12" s="31" t="s">
        <v>21</v>
      </c>
      <c r="AH12" s="32"/>
      <c r="AI12" s="24"/>
      <c r="AJ12" s="24"/>
      <c r="AK12" s="25"/>
      <c r="AL12" s="19"/>
      <c r="AM12" s="10"/>
      <c r="AN12" s="29" t="s">
        <v>20</v>
      </c>
      <c r="AO12" s="30"/>
      <c r="AP12" s="31" t="s">
        <v>21</v>
      </c>
      <c r="AQ12" s="32"/>
      <c r="AR12" s="24"/>
      <c r="AS12" s="24"/>
      <c r="AT12" s="25"/>
      <c r="AU12" s="19"/>
      <c r="AV12" s="10"/>
      <c r="AW12" s="29" t="s">
        <v>20</v>
      </c>
      <c r="AX12" s="30"/>
      <c r="AY12" s="31" t="s">
        <v>21</v>
      </c>
      <c r="AZ12" s="32"/>
      <c r="BA12" s="24"/>
      <c r="BB12" s="24"/>
      <c r="BC12" s="25"/>
      <c r="BD12" s="19"/>
      <c r="BE12" s="10"/>
      <c r="BF12" s="29" t="s">
        <v>20</v>
      </c>
      <c r="BG12" s="30"/>
      <c r="BH12" s="31" t="s">
        <v>21</v>
      </c>
      <c r="BI12" s="32"/>
      <c r="BJ12" s="24"/>
      <c r="BK12" s="24"/>
      <c r="BL12" s="25"/>
      <c r="BM12" s="19"/>
      <c r="BN12" s="10"/>
      <c r="BO12" s="29" t="s">
        <v>20</v>
      </c>
      <c r="BP12" s="30"/>
      <c r="BQ12" s="31" t="s">
        <v>21</v>
      </c>
      <c r="BR12" s="32"/>
      <c r="BS12" s="24"/>
      <c r="BT12" s="24"/>
      <c r="BU12" s="25"/>
      <c r="BV12" s="19"/>
      <c r="BW12" s="10"/>
      <c r="BX12" s="29" t="s">
        <v>20</v>
      </c>
      <c r="BY12" s="30"/>
      <c r="BZ12" s="31" t="s">
        <v>21</v>
      </c>
      <c r="CA12" s="32"/>
      <c r="CB12" s="24"/>
      <c r="CC12" s="24"/>
      <c r="CD12" s="25"/>
      <c r="CE12" s="19"/>
      <c r="CF12" s="10"/>
      <c r="CG12" s="29" t="s">
        <v>20</v>
      </c>
      <c r="CH12" s="30"/>
      <c r="CI12" s="31" t="s">
        <v>21</v>
      </c>
      <c r="CJ12" s="32"/>
      <c r="CK12" s="24"/>
      <c r="CL12" s="24"/>
      <c r="CM12" s="25"/>
      <c r="CN12" s="19"/>
      <c r="CO12" s="10"/>
      <c r="CP12" s="29" t="s">
        <v>20</v>
      </c>
      <c r="CQ12" s="30"/>
      <c r="CR12" s="31" t="s">
        <v>21</v>
      </c>
      <c r="CS12" s="32"/>
      <c r="CT12" s="24"/>
      <c r="CU12" s="24"/>
      <c r="CV12" s="25"/>
      <c r="CW12" s="19"/>
      <c r="CX12" s="9"/>
      <c r="CY12" s="29" t="s">
        <v>20</v>
      </c>
      <c r="CZ12" s="30"/>
      <c r="DA12" s="31" t="s">
        <v>21</v>
      </c>
      <c r="DB12" s="32"/>
      <c r="DC12" s="24"/>
      <c r="DD12" s="24"/>
      <c r="DE12" s="25"/>
      <c r="DF12" s="19"/>
    </row>
    <row r="13" spans="1:256" s="20" customFormat="1" ht="21" customHeight="1" thickBot="1" x14ac:dyDescent="0.3">
      <c r="C13" s="10"/>
      <c r="D13" s="33"/>
      <c r="E13" s="34"/>
      <c r="F13" s="34"/>
      <c r="G13" s="34"/>
      <c r="H13" s="34"/>
      <c r="I13" s="34"/>
      <c r="J13" s="35"/>
      <c r="K13" s="19"/>
      <c r="L13" s="10"/>
      <c r="M13" s="33"/>
      <c r="N13" s="34"/>
      <c r="O13" s="34"/>
      <c r="P13" s="34"/>
      <c r="Q13" s="34"/>
      <c r="R13" s="34"/>
      <c r="S13" s="35"/>
      <c r="T13" s="19"/>
      <c r="U13" s="10"/>
      <c r="V13" s="33"/>
      <c r="W13" s="34"/>
      <c r="X13" s="34"/>
      <c r="Y13" s="34"/>
      <c r="Z13" s="34"/>
      <c r="AA13" s="34"/>
      <c r="AB13" s="35"/>
      <c r="AC13" s="19"/>
      <c r="AD13" s="10"/>
      <c r="AE13" s="33"/>
      <c r="AF13" s="34"/>
      <c r="AG13" s="34"/>
      <c r="AH13" s="34"/>
      <c r="AI13" s="34"/>
      <c r="AJ13" s="34"/>
      <c r="AK13" s="35"/>
      <c r="AL13" s="19"/>
      <c r="AM13" s="10"/>
      <c r="AN13" s="33"/>
      <c r="AO13" s="34"/>
      <c r="AP13" s="34"/>
      <c r="AQ13" s="34"/>
      <c r="AR13" s="34"/>
      <c r="AS13" s="34"/>
      <c r="AT13" s="35"/>
      <c r="AU13" s="19"/>
      <c r="AV13" s="10"/>
      <c r="AW13" s="33"/>
      <c r="AX13" s="34"/>
      <c r="AY13" s="34"/>
      <c r="AZ13" s="34"/>
      <c r="BA13" s="34"/>
      <c r="BB13" s="34"/>
      <c r="BC13" s="35"/>
      <c r="BD13" s="19"/>
      <c r="BE13" s="10"/>
      <c r="BF13" s="33"/>
      <c r="BG13" s="34"/>
      <c r="BH13" s="34"/>
      <c r="BI13" s="34"/>
      <c r="BJ13" s="34"/>
      <c r="BK13" s="34"/>
      <c r="BL13" s="35"/>
      <c r="BM13" s="19"/>
      <c r="BN13" s="10"/>
      <c r="BO13" s="33"/>
      <c r="BP13" s="34"/>
      <c r="BQ13" s="34"/>
      <c r="BR13" s="34"/>
      <c r="BS13" s="34"/>
      <c r="BT13" s="34"/>
      <c r="BU13" s="35"/>
      <c r="BV13" s="19"/>
      <c r="BW13" s="10"/>
      <c r="BX13" s="33"/>
      <c r="BY13" s="34"/>
      <c r="BZ13" s="34"/>
      <c r="CA13" s="34"/>
      <c r="CB13" s="34"/>
      <c r="CC13" s="34"/>
      <c r="CD13" s="35"/>
      <c r="CE13" s="19"/>
      <c r="CF13" s="10"/>
      <c r="CG13" s="33"/>
      <c r="CH13" s="34"/>
      <c r="CI13" s="34"/>
      <c r="CJ13" s="34"/>
      <c r="CK13" s="34"/>
      <c r="CL13" s="34"/>
      <c r="CM13" s="35"/>
      <c r="CN13" s="19"/>
      <c r="CO13" s="10"/>
      <c r="CP13" s="33"/>
      <c r="CQ13" s="34"/>
      <c r="CR13" s="34"/>
      <c r="CS13" s="34"/>
      <c r="CT13" s="34"/>
      <c r="CU13" s="34"/>
      <c r="CV13" s="35"/>
      <c r="CW13" s="19"/>
      <c r="CX13" s="9"/>
      <c r="CY13" s="33"/>
      <c r="CZ13" s="34"/>
      <c r="DA13" s="34"/>
      <c r="DB13" s="34"/>
      <c r="DC13" s="34"/>
      <c r="DD13" s="34"/>
      <c r="DE13" s="35"/>
      <c r="DF13" s="19"/>
    </row>
    <row r="14" spans="1:256" s="36" customFormat="1" ht="19.5" customHeight="1" x14ac:dyDescent="0.2">
      <c r="C14" s="37"/>
      <c r="D14" s="38"/>
      <c r="E14" s="41"/>
      <c r="F14" s="116" t="s">
        <v>22</v>
      </c>
      <c r="G14" s="118" t="s">
        <v>23</v>
      </c>
      <c r="H14" s="119"/>
      <c r="I14" s="119" t="s">
        <v>24</v>
      </c>
      <c r="J14" s="128" t="s">
        <v>25</v>
      </c>
      <c r="K14" s="40"/>
      <c r="L14" s="37"/>
      <c r="M14" s="38"/>
      <c r="N14" s="39"/>
      <c r="O14" s="116" t="s">
        <v>22</v>
      </c>
      <c r="P14" s="118" t="s">
        <v>23</v>
      </c>
      <c r="Q14" s="119"/>
      <c r="R14" s="119" t="s">
        <v>24</v>
      </c>
      <c r="S14" s="128" t="s">
        <v>25</v>
      </c>
      <c r="T14" s="40"/>
      <c r="U14" s="37"/>
      <c r="V14" s="38"/>
      <c r="W14" s="39"/>
      <c r="X14" s="116" t="s">
        <v>22</v>
      </c>
      <c r="Y14" s="118" t="s">
        <v>23</v>
      </c>
      <c r="Z14" s="119"/>
      <c r="AA14" s="119" t="s">
        <v>24</v>
      </c>
      <c r="AB14" s="128" t="s">
        <v>25</v>
      </c>
      <c r="AC14" s="40"/>
      <c r="AD14" s="37"/>
      <c r="AE14" s="38"/>
      <c r="AF14" s="39"/>
      <c r="AG14" s="116" t="s">
        <v>22</v>
      </c>
      <c r="AH14" s="118" t="s">
        <v>23</v>
      </c>
      <c r="AI14" s="119"/>
      <c r="AJ14" s="119" t="s">
        <v>24</v>
      </c>
      <c r="AK14" s="128" t="s">
        <v>25</v>
      </c>
      <c r="AL14" s="40"/>
      <c r="AM14" s="37"/>
      <c r="AN14" s="38"/>
      <c r="AO14" s="39"/>
      <c r="AP14" s="116" t="s">
        <v>22</v>
      </c>
      <c r="AQ14" s="118" t="s">
        <v>23</v>
      </c>
      <c r="AR14" s="119"/>
      <c r="AS14" s="119" t="s">
        <v>24</v>
      </c>
      <c r="AT14" s="128" t="s">
        <v>25</v>
      </c>
      <c r="AU14" s="40"/>
      <c r="AV14" s="37"/>
      <c r="AW14" s="38"/>
      <c r="AX14" s="39"/>
      <c r="AY14" s="116" t="s">
        <v>22</v>
      </c>
      <c r="AZ14" s="118" t="s">
        <v>23</v>
      </c>
      <c r="BA14" s="119"/>
      <c r="BB14" s="119" t="s">
        <v>24</v>
      </c>
      <c r="BC14" s="128" t="s">
        <v>25</v>
      </c>
      <c r="BD14" s="40"/>
      <c r="BE14" s="37"/>
      <c r="BF14" s="38"/>
      <c r="BG14" s="39"/>
      <c r="BH14" s="116" t="s">
        <v>22</v>
      </c>
      <c r="BI14" s="118" t="s">
        <v>23</v>
      </c>
      <c r="BJ14" s="119"/>
      <c r="BK14" s="119" t="s">
        <v>24</v>
      </c>
      <c r="BL14" s="128" t="s">
        <v>25</v>
      </c>
      <c r="BM14" s="40"/>
      <c r="BN14" s="37"/>
      <c r="BO14" s="38"/>
      <c r="BP14" s="39"/>
      <c r="BQ14" s="116" t="s">
        <v>22</v>
      </c>
      <c r="BR14" s="118" t="s">
        <v>23</v>
      </c>
      <c r="BS14" s="119"/>
      <c r="BT14" s="119" t="s">
        <v>24</v>
      </c>
      <c r="BU14" s="128" t="s">
        <v>25</v>
      </c>
      <c r="BV14" s="40"/>
      <c r="BW14" s="37"/>
      <c r="BX14" s="38"/>
      <c r="BY14" s="39"/>
      <c r="BZ14" s="116" t="s">
        <v>22</v>
      </c>
      <c r="CA14" s="118" t="s">
        <v>23</v>
      </c>
      <c r="CB14" s="119"/>
      <c r="CC14" s="119" t="s">
        <v>24</v>
      </c>
      <c r="CD14" s="128" t="s">
        <v>25</v>
      </c>
      <c r="CE14" s="40"/>
      <c r="CF14" s="37"/>
      <c r="CG14" s="38"/>
      <c r="CH14" s="39"/>
      <c r="CI14" s="116" t="s">
        <v>22</v>
      </c>
      <c r="CJ14" s="118" t="s">
        <v>23</v>
      </c>
      <c r="CK14" s="119"/>
      <c r="CL14" s="119" t="s">
        <v>24</v>
      </c>
      <c r="CM14" s="128" t="s">
        <v>25</v>
      </c>
      <c r="CN14" s="40"/>
      <c r="CO14" s="37"/>
      <c r="CP14" s="38"/>
      <c r="CQ14" s="39"/>
      <c r="CR14" s="116" t="s">
        <v>22</v>
      </c>
      <c r="CS14" s="118" t="s">
        <v>23</v>
      </c>
      <c r="CT14" s="119"/>
      <c r="CU14" s="119" t="s">
        <v>24</v>
      </c>
      <c r="CV14" s="128" t="s">
        <v>25</v>
      </c>
      <c r="CW14" s="40"/>
      <c r="CX14" s="41"/>
      <c r="CY14" s="38"/>
      <c r="CZ14" s="39"/>
      <c r="DA14" s="116" t="s">
        <v>22</v>
      </c>
      <c r="DB14" s="118" t="s">
        <v>23</v>
      </c>
      <c r="DC14" s="119"/>
      <c r="DD14" s="119" t="s">
        <v>24</v>
      </c>
      <c r="DE14" s="128" t="s">
        <v>25</v>
      </c>
      <c r="DF14" s="40"/>
    </row>
    <row r="15" spans="1:256" s="36" customFormat="1" ht="19.5" customHeight="1" thickBot="1" x14ac:dyDescent="0.25">
      <c r="A15" s="146">
        <v>4</v>
      </c>
      <c r="B15" s="146"/>
      <c r="C15" s="37"/>
      <c r="D15" s="42"/>
      <c r="E15" s="84"/>
      <c r="F15" s="147"/>
      <c r="G15" s="120"/>
      <c r="H15" s="121"/>
      <c r="I15" s="121" t="s">
        <v>24</v>
      </c>
      <c r="J15" s="129" t="s">
        <v>25</v>
      </c>
      <c r="K15" s="40"/>
      <c r="L15" s="37"/>
      <c r="M15" s="42"/>
      <c r="N15" s="43"/>
      <c r="O15" s="117"/>
      <c r="P15" s="120"/>
      <c r="Q15" s="121"/>
      <c r="R15" s="121" t="s">
        <v>24</v>
      </c>
      <c r="S15" s="129" t="s">
        <v>25</v>
      </c>
      <c r="T15" s="40"/>
      <c r="U15" s="37"/>
      <c r="V15" s="42"/>
      <c r="W15" s="43"/>
      <c r="X15" s="117"/>
      <c r="Y15" s="120"/>
      <c r="Z15" s="121"/>
      <c r="AA15" s="121" t="s">
        <v>24</v>
      </c>
      <c r="AB15" s="129" t="s">
        <v>25</v>
      </c>
      <c r="AC15" s="40"/>
      <c r="AD15" s="37"/>
      <c r="AE15" s="42"/>
      <c r="AF15" s="43"/>
      <c r="AG15" s="117"/>
      <c r="AH15" s="120"/>
      <c r="AI15" s="121"/>
      <c r="AJ15" s="121" t="s">
        <v>24</v>
      </c>
      <c r="AK15" s="129" t="s">
        <v>25</v>
      </c>
      <c r="AL15" s="40"/>
      <c r="AM15" s="37"/>
      <c r="AN15" s="42"/>
      <c r="AO15" s="43"/>
      <c r="AP15" s="117"/>
      <c r="AQ15" s="120"/>
      <c r="AR15" s="121"/>
      <c r="AS15" s="121" t="s">
        <v>24</v>
      </c>
      <c r="AT15" s="129" t="s">
        <v>25</v>
      </c>
      <c r="AU15" s="40"/>
      <c r="AV15" s="37"/>
      <c r="AW15" s="42"/>
      <c r="AX15" s="43"/>
      <c r="AY15" s="117"/>
      <c r="AZ15" s="120"/>
      <c r="BA15" s="121"/>
      <c r="BB15" s="121" t="s">
        <v>24</v>
      </c>
      <c r="BC15" s="129" t="s">
        <v>25</v>
      </c>
      <c r="BD15" s="40"/>
      <c r="BE15" s="37"/>
      <c r="BF15" s="42"/>
      <c r="BG15" s="43"/>
      <c r="BH15" s="117"/>
      <c r="BI15" s="120"/>
      <c r="BJ15" s="121"/>
      <c r="BK15" s="121" t="s">
        <v>24</v>
      </c>
      <c r="BL15" s="129" t="s">
        <v>25</v>
      </c>
      <c r="BM15" s="40"/>
      <c r="BN15" s="37"/>
      <c r="BO15" s="42"/>
      <c r="BP15" s="43"/>
      <c r="BQ15" s="117"/>
      <c r="BR15" s="120"/>
      <c r="BS15" s="121"/>
      <c r="BT15" s="121" t="s">
        <v>24</v>
      </c>
      <c r="BU15" s="129" t="s">
        <v>25</v>
      </c>
      <c r="BV15" s="40"/>
      <c r="BW15" s="37"/>
      <c r="BX15" s="42"/>
      <c r="BY15" s="43"/>
      <c r="BZ15" s="117"/>
      <c r="CA15" s="120"/>
      <c r="CB15" s="121"/>
      <c r="CC15" s="121" t="s">
        <v>24</v>
      </c>
      <c r="CD15" s="129" t="s">
        <v>25</v>
      </c>
      <c r="CE15" s="40"/>
      <c r="CF15" s="37"/>
      <c r="CG15" s="42"/>
      <c r="CH15" s="43"/>
      <c r="CI15" s="117"/>
      <c r="CJ15" s="120"/>
      <c r="CK15" s="121"/>
      <c r="CL15" s="121" t="s">
        <v>24</v>
      </c>
      <c r="CM15" s="129" t="s">
        <v>25</v>
      </c>
      <c r="CN15" s="40"/>
      <c r="CO15" s="37"/>
      <c r="CP15" s="42"/>
      <c r="CQ15" s="43"/>
      <c r="CR15" s="117"/>
      <c r="CS15" s="120"/>
      <c r="CT15" s="121"/>
      <c r="CU15" s="121" t="s">
        <v>24</v>
      </c>
      <c r="CV15" s="129" t="s">
        <v>25</v>
      </c>
      <c r="CW15" s="40"/>
      <c r="CX15" s="41"/>
      <c r="CY15" s="42"/>
      <c r="CZ15" s="43"/>
      <c r="DA15" s="117"/>
      <c r="DB15" s="120"/>
      <c r="DC15" s="121"/>
      <c r="DD15" s="121" t="s">
        <v>24</v>
      </c>
      <c r="DE15" s="129" t="s">
        <v>25</v>
      </c>
      <c r="DF15" s="40"/>
    </row>
    <row r="16" spans="1:256" ht="17.25" customHeight="1" x14ac:dyDescent="0.2">
      <c r="A16" s="81">
        <v>42005</v>
      </c>
      <c r="B16" s="74" t="s">
        <v>29</v>
      </c>
      <c r="C16" s="10"/>
      <c r="D16" s="45">
        <f>E16</f>
        <v>42005</v>
      </c>
      <c r="E16" s="89">
        <f>DATE(annee_ref,1,1)</f>
        <v>42005</v>
      </c>
      <c r="F16" s="103" t="str">
        <f>IF(E16="","",INDEX(cycle,MOD(E16-INDEX(J_equip,1)+INDEX(J_equip,$A$15+1)-1,8)+1))</f>
        <v xml:space="preserve">  Repos2 </v>
      </c>
      <c r="G16" s="132"/>
      <c r="H16" s="133"/>
      <c r="I16" s="90"/>
      <c r="J16" s="76"/>
      <c r="K16" s="48"/>
      <c r="L16" s="10"/>
      <c r="M16" s="45">
        <f>N16</f>
        <v>42036</v>
      </c>
      <c r="N16" s="46">
        <f>DATE(annee_ref,2,1)</f>
        <v>42036</v>
      </c>
      <c r="O16" s="103" t="str">
        <f>IF(N16="","",INDEX(cycle,MOD(N16-INDEX(J_equip,1)+INDEX(J_equip,$A$15+1)-1,8)+1))</f>
        <v xml:space="preserve">  Repos2 </v>
      </c>
      <c r="P16" s="126"/>
      <c r="Q16" s="127"/>
      <c r="R16" s="97"/>
      <c r="S16" s="47"/>
      <c r="T16" s="48"/>
      <c r="U16" s="10"/>
      <c r="V16" s="45">
        <f>W16</f>
        <v>42064</v>
      </c>
      <c r="W16" s="46">
        <f>DATE(annee_ref,3,1)</f>
        <v>42064</v>
      </c>
      <c r="X16" s="101"/>
      <c r="Y16" s="132"/>
      <c r="Z16" s="133"/>
      <c r="AA16" s="90"/>
      <c r="AB16" s="76"/>
      <c r="AC16" s="48"/>
      <c r="AD16" s="10"/>
      <c r="AE16" s="45">
        <f>AF16</f>
        <v>42095</v>
      </c>
      <c r="AF16" s="46">
        <f>DATE(annee_ref,4,1)</f>
        <v>42095</v>
      </c>
      <c r="AG16" s="101"/>
      <c r="AH16" s="132"/>
      <c r="AI16" s="133"/>
      <c r="AJ16" s="90"/>
      <c r="AK16" s="76"/>
      <c r="AL16" s="48"/>
      <c r="AM16" s="10"/>
      <c r="AN16" s="45">
        <f>AO16</f>
        <v>42125</v>
      </c>
      <c r="AO16" s="46">
        <f>DATE(annee_ref,5,1)</f>
        <v>42125</v>
      </c>
      <c r="AP16" s="101"/>
      <c r="AQ16" s="132"/>
      <c r="AR16" s="133"/>
      <c r="AS16" s="90"/>
      <c r="AT16" s="76"/>
      <c r="AU16" s="48"/>
      <c r="AV16" s="10"/>
      <c r="AW16" s="45">
        <f>AX16</f>
        <v>42156</v>
      </c>
      <c r="AX16" s="46">
        <f>DATE(annee_ref,6,1)</f>
        <v>42156</v>
      </c>
      <c r="AY16" s="101"/>
      <c r="AZ16" s="132"/>
      <c r="BA16" s="133"/>
      <c r="BB16" s="90"/>
      <c r="BC16" s="76"/>
      <c r="BD16" s="48"/>
      <c r="BE16" s="10"/>
      <c r="BF16" s="45">
        <f>BG16</f>
        <v>42186</v>
      </c>
      <c r="BG16" s="46">
        <f>DATE(annee_ref,7,1)</f>
        <v>42186</v>
      </c>
      <c r="BH16" s="101"/>
      <c r="BI16" s="132"/>
      <c r="BJ16" s="133"/>
      <c r="BK16" s="90"/>
      <c r="BL16" s="76"/>
      <c r="BM16" s="19"/>
      <c r="BN16" s="10"/>
      <c r="BO16" s="45">
        <f>BP16</f>
        <v>42217</v>
      </c>
      <c r="BP16" s="46">
        <f>DATE(annee_ref,8,1)</f>
        <v>42217</v>
      </c>
      <c r="BQ16" s="101"/>
      <c r="BR16" s="132"/>
      <c r="BS16" s="133"/>
      <c r="BT16" s="90"/>
      <c r="BU16" s="76"/>
      <c r="BV16" s="19"/>
      <c r="BW16" s="10"/>
      <c r="BX16" s="45">
        <f>BY16</f>
        <v>42248</v>
      </c>
      <c r="BY16" s="46">
        <f>DATE(annee_ref,9,1)</f>
        <v>42248</v>
      </c>
      <c r="BZ16" s="101"/>
      <c r="CA16" s="132"/>
      <c r="CB16" s="133"/>
      <c r="CC16" s="90"/>
      <c r="CD16" s="76"/>
      <c r="CE16" s="19"/>
      <c r="CF16" s="10"/>
      <c r="CG16" s="45">
        <f>CH16</f>
        <v>42278</v>
      </c>
      <c r="CH16" s="46">
        <f>DATE(annee_ref,10,1)</f>
        <v>42278</v>
      </c>
      <c r="CI16" s="101"/>
      <c r="CJ16" s="132"/>
      <c r="CK16" s="133"/>
      <c r="CL16" s="90"/>
      <c r="CM16" s="76"/>
      <c r="CN16" s="19"/>
      <c r="CO16" s="10"/>
      <c r="CP16" s="45">
        <f>CQ16</f>
        <v>42309</v>
      </c>
      <c r="CQ16" s="46">
        <f>DATE(annee_ref,11,1)</f>
        <v>42309</v>
      </c>
      <c r="CR16" s="101"/>
      <c r="CS16" s="132"/>
      <c r="CT16" s="133"/>
      <c r="CU16" s="90"/>
      <c r="CV16" s="76"/>
      <c r="CW16" s="19"/>
      <c r="CX16" s="10"/>
      <c r="CY16" s="45">
        <f>CZ16</f>
        <v>42339</v>
      </c>
      <c r="CZ16" s="46">
        <f>DATE(annee_ref,12,1)</f>
        <v>42339</v>
      </c>
      <c r="DA16" s="101"/>
      <c r="DB16" s="132"/>
      <c r="DC16" s="133"/>
      <c r="DD16" s="90"/>
      <c r="DE16" s="76"/>
      <c r="DF16" s="1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50"/>
      <c r="DW16" s="50"/>
      <c r="DX16" s="50"/>
      <c r="DY16" s="50"/>
      <c r="DZ16" s="50"/>
      <c r="EA16" s="50"/>
      <c r="EB16" s="50"/>
      <c r="EC16" s="50"/>
      <c r="ED16" s="50"/>
      <c r="EE16" s="50"/>
      <c r="EF16" s="50"/>
      <c r="EG16" s="50"/>
      <c r="EH16" s="50"/>
      <c r="EI16" s="50"/>
      <c r="EJ16" s="50"/>
      <c r="EK16" s="50"/>
      <c r="EL16" s="50"/>
      <c r="EM16" s="50"/>
      <c r="EN16" s="50"/>
      <c r="EO16" s="50"/>
      <c r="EP16" s="50"/>
      <c r="EQ16" s="50"/>
      <c r="ER16" s="50"/>
      <c r="ES16" s="50"/>
      <c r="ET16" s="50"/>
      <c r="EU16" s="50"/>
      <c r="EV16" s="50"/>
      <c r="EW16" s="50"/>
      <c r="EX16" s="50"/>
      <c r="EY16" s="50"/>
      <c r="EZ16" s="50"/>
      <c r="FA16" s="50"/>
      <c r="FB16" s="50"/>
      <c r="FC16" s="50"/>
      <c r="FD16" s="50"/>
      <c r="FE16" s="50"/>
      <c r="FF16" s="50"/>
      <c r="FG16" s="50"/>
      <c r="FH16" s="50"/>
      <c r="FI16" s="50"/>
      <c r="FJ16" s="50"/>
      <c r="FK16" s="50"/>
      <c r="FL16" s="50"/>
      <c r="FM16" s="50"/>
      <c r="FN16" s="50"/>
      <c r="FO16" s="50"/>
      <c r="FP16" s="50"/>
      <c r="FQ16" s="50"/>
      <c r="FR16" s="50"/>
      <c r="FS16" s="50"/>
      <c r="FT16" s="50"/>
      <c r="FU16" s="50"/>
      <c r="FV16" s="50"/>
      <c r="FW16" s="50"/>
      <c r="FX16" s="50"/>
      <c r="FY16" s="50"/>
      <c r="FZ16" s="50"/>
      <c r="GA16" s="50"/>
      <c r="GB16" s="50"/>
      <c r="GJ16" s="50"/>
      <c r="GK16" s="50"/>
      <c r="GL16" s="50"/>
      <c r="GM16" s="50"/>
      <c r="GN16" s="50"/>
      <c r="GO16" s="50"/>
      <c r="GP16" s="50"/>
      <c r="GQ16" s="50"/>
      <c r="GR16" s="50"/>
      <c r="GS16" s="50"/>
      <c r="GT16" s="50"/>
      <c r="GU16" s="50"/>
      <c r="GV16" s="50"/>
      <c r="GW16" s="50"/>
      <c r="GX16" s="50"/>
      <c r="GY16" s="50"/>
      <c r="GZ16" s="50"/>
      <c r="HA16" s="50"/>
      <c r="HB16" s="50"/>
      <c r="HC16" s="50"/>
      <c r="HD16" s="50"/>
      <c r="HE16" s="50"/>
      <c r="HF16" s="50"/>
      <c r="HG16" s="50"/>
      <c r="HH16" s="50"/>
      <c r="HI16" s="50"/>
      <c r="HJ16" s="50"/>
      <c r="HK16" s="50"/>
      <c r="HL16" s="50"/>
      <c r="HM16" s="50"/>
      <c r="HN16" s="50"/>
      <c r="HO16" s="50"/>
      <c r="HP16" s="50"/>
      <c r="HQ16" s="50"/>
      <c r="HR16" s="50"/>
      <c r="HS16" s="50"/>
      <c r="HT16" s="50"/>
      <c r="HU16" s="50"/>
      <c r="HV16" s="50"/>
      <c r="HW16" s="50"/>
      <c r="HX16" s="50"/>
      <c r="HY16" s="50"/>
      <c r="HZ16" s="50"/>
      <c r="IA16" s="50"/>
      <c r="IB16" s="50"/>
      <c r="IC16" s="50"/>
      <c r="ID16" s="50"/>
      <c r="IE16" s="50"/>
      <c r="IF16" s="50"/>
      <c r="IG16" s="50"/>
      <c r="IH16" s="50"/>
      <c r="II16" s="50"/>
      <c r="IJ16" s="50"/>
      <c r="IK16" s="50"/>
      <c r="IL16" s="50"/>
      <c r="IM16" s="50"/>
      <c r="IN16" s="50"/>
      <c r="IO16" s="50"/>
      <c r="IP16" s="50"/>
      <c r="IQ16" s="50"/>
      <c r="IR16" s="50"/>
      <c r="IS16" s="50"/>
      <c r="IT16" s="50"/>
      <c r="IU16" s="50"/>
      <c r="IV16" s="50"/>
    </row>
    <row r="17" spans="1:256" ht="17.25" customHeight="1" x14ac:dyDescent="0.2">
      <c r="A17" s="81">
        <v>42006</v>
      </c>
      <c r="B17" s="74" t="s">
        <v>27</v>
      </c>
      <c r="C17" s="51"/>
      <c r="D17" s="45">
        <f t="shared" ref="D17:D46" si="0">E17</f>
        <v>42006</v>
      </c>
      <c r="E17" s="89">
        <f>E16+1</f>
        <v>42006</v>
      </c>
      <c r="F17" s="103" t="str">
        <f>IF(E17="","",INDEX(cycle,MOD(E17-INDEX(J_equip,1)+INDEX(J_equip,$A$15+1)-1,8)+1))</f>
        <v xml:space="preserve">  Jour</v>
      </c>
      <c r="G17" s="130"/>
      <c r="H17" s="131"/>
      <c r="I17" s="91"/>
      <c r="J17" s="58"/>
      <c r="K17" s="53"/>
      <c r="L17" s="10"/>
      <c r="M17" s="45">
        <f t="shared" ref="M17:M44" si="1">N17</f>
        <v>42037</v>
      </c>
      <c r="N17" s="46">
        <f>N16+1</f>
        <v>42037</v>
      </c>
      <c r="O17" s="103" t="str">
        <f>IF(N17="","",INDEX(cycle,MOD(N17-INDEX(J_equip,1)+INDEX(J_equip,$A$15+1)-1,8)+1))</f>
        <v xml:space="preserve">  Repos2 </v>
      </c>
      <c r="P17" s="122"/>
      <c r="Q17" s="123"/>
      <c r="R17" s="91"/>
      <c r="S17" s="52"/>
      <c r="T17" s="53"/>
      <c r="U17" s="10"/>
      <c r="V17" s="45">
        <f t="shared" ref="V17:V46" si="2">W17</f>
        <v>42065</v>
      </c>
      <c r="W17" s="46">
        <f>W16+1</f>
        <v>42065</v>
      </c>
      <c r="X17" s="103"/>
      <c r="Y17" s="130"/>
      <c r="Z17" s="131"/>
      <c r="AA17" s="91"/>
      <c r="AB17" s="58"/>
      <c r="AC17" s="53"/>
      <c r="AD17" s="10"/>
      <c r="AE17" s="45">
        <f t="shared" ref="AE17:AE45" si="3">AF17</f>
        <v>42096</v>
      </c>
      <c r="AF17" s="46">
        <f>AF16+1</f>
        <v>42096</v>
      </c>
      <c r="AG17" s="103"/>
      <c r="AH17" s="130"/>
      <c r="AI17" s="131"/>
      <c r="AJ17" s="91"/>
      <c r="AK17" s="58"/>
      <c r="AL17" s="53"/>
      <c r="AM17" s="10"/>
      <c r="AN17" s="45">
        <f t="shared" ref="AN17:AN46" si="4">AO17</f>
        <v>42126</v>
      </c>
      <c r="AO17" s="46">
        <f>AO16+1</f>
        <v>42126</v>
      </c>
      <c r="AP17" s="103"/>
      <c r="AQ17" s="130"/>
      <c r="AR17" s="131"/>
      <c r="AS17" s="91"/>
      <c r="AT17" s="58"/>
      <c r="AU17" s="53"/>
      <c r="AV17" s="10"/>
      <c r="AW17" s="45">
        <f t="shared" ref="AW17:AW45" si="5">AX17</f>
        <v>42157</v>
      </c>
      <c r="AX17" s="46">
        <f>AX16+1</f>
        <v>42157</v>
      </c>
      <c r="AY17" s="103"/>
      <c r="AZ17" s="130"/>
      <c r="BA17" s="131"/>
      <c r="BB17" s="91"/>
      <c r="BC17" s="58"/>
      <c r="BD17" s="53"/>
      <c r="BE17" s="10"/>
      <c r="BF17" s="45">
        <f t="shared" ref="BF17:BF46" si="6">BG17</f>
        <v>42187</v>
      </c>
      <c r="BG17" s="46">
        <f>BG16+1</f>
        <v>42187</v>
      </c>
      <c r="BH17" s="103"/>
      <c r="BI17" s="130"/>
      <c r="BJ17" s="131"/>
      <c r="BK17" s="91"/>
      <c r="BL17" s="58"/>
      <c r="BM17" s="19"/>
      <c r="BN17" s="10"/>
      <c r="BO17" s="45">
        <f t="shared" ref="BO17:BO46" si="7">BP17</f>
        <v>42218</v>
      </c>
      <c r="BP17" s="46">
        <f>BP16+1</f>
        <v>42218</v>
      </c>
      <c r="BQ17" s="103"/>
      <c r="BR17" s="130"/>
      <c r="BS17" s="131"/>
      <c r="BT17" s="91"/>
      <c r="BU17" s="58"/>
      <c r="BV17" s="19"/>
      <c r="BW17" s="10"/>
      <c r="BX17" s="45">
        <f t="shared" ref="BX17:BX45" si="8">BY17</f>
        <v>42249</v>
      </c>
      <c r="BY17" s="46">
        <f>BY16+1</f>
        <v>42249</v>
      </c>
      <c r="BZ17" s="103"/>
      <c r="CA17" s="130"/>
      <c r="CB17" s="131"/>
      <c r="CC17" s="91"/>
      <c r="CD17" s="58"/>
      <c r="CE17" s="19"/>
      <c r="CF17" s="10"/>
      <c r="CG17" s="45">
        <f t="shared" ref="CG17:CG46" si="9">CH17</f>
        <v>42279</v>
      </c>
      <c r="CH17" s="46">
        <f>CH16+1</f>
        <v>42279</v>
      </c>
      <c r="CI17" s="103"/>
      <c r="CJ17" s="130"/>
      <c r="CK17" s="131"/>
      <c r="CL17" s="91"/>
      <c r="CM17" s="58"/>
      <c r="CN17" s="19"/>
      <c r="CO17" s="10"/>
      <c r="CP17" s="45">
        <f t="shared" ref="CP17:CP45" si="10">CQ17</f>
        <v>42310</v>
      </c>
      <c r="CQ17" s="46">
        <f>CQ16+1</f>
        <v>42310</v>
      </c>
      <c r="CR17" s="103"/>
      <c r="CS17" s="130"/>
      <c r="CT17" s="131"/>
      <c r="CU17" s="91"/>
      <c r="CV17" s="58"/>
      <c r="CW17" s="19"/>
      <c r="CX17" s="10"/>
      <c r="CY17" s="45">
        <f t="shared" ref="CY17:CY46" si="11">CZ17</f>
        <v>42340</v>
      </c>
      <c r="CZ17" s="46">
        <f>CZ16+1</f>
        <v>42340</v>
      </c>
      <c r="DA17" s="103"/>
      <c r="DB17" s="130"/>
      <c r="DC17" s="131"/>
      <c r="DD17" s="91"/>
      <c r="DE17" s="58"/>
      <c r="DF17" s="1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50"/>
      <c r="DW17" s="50"/>
      <c r="DX17" s="50"/>
      <c r="DY17" s="50"/>
      <c r="DZ17" s="50"/>
      <c r="EA17" s="50"/>
      <c r="EB17" s="50"/>
      <c r="EC17" s="50"/>
      <c r="ED17" s="50"/>
      <c r="EE17" s="50"/>
      <c r="EF17" s="50"/>
      <c r="EG17" s="50"/>
      <c r="EH17" s="50"/>
      <c r="EI17" s="50"/>
      <c r="EJ17" s="50"/>
      <c r="EK17" s="50"/>
      <c r="EL17" s="50"/>
      <c r="EM17" s="50"/>
      <c r="EN17" s="50"/>
      <c r="EO17" s="50"/>
      <c r="EP17" s="50"/>
      <c r="EQ17" s="50"/>
      <c r="ER17" s="50"/>
      <c r="ES17" s="50"/>
      <c r="ET17" s="50"/>
      <c r="EU17" s="50"/>
      <c r="EV17" s="50"/>
      <c r="EW17" s="50"/>
      <c r="EX17" s="50"/>
      <c r="EY17" s="50"/>
      <c r="EZ17" s="50"/>
      <c r="FA17" s="50"/>
      <c r="FB17" s="50"/>
      <c r="FC17" s="50"/>
      <c r="FD17" s="50"/>
      <c r="FE17" s="50"/>
      <c r="FF17" s="50"/>
      <c r="FG17" s="50"/>
      <c r="FH17" s="50"/>
      <c r="FI17" s="50"/>
      <c r="FJ17" s="50"/>
      <c r="FK17" s="50"/>
      <c r="FL17" s="50"/>
      <c r="FM17" s="50"/>
      <c r="FN17" s="50"/>
      <c r="FO17" s="50"/>
      <c r="FP17" s="50"/>
      <c r="FQ17" s="50"/>
      <c r="FR17" s="50"/>
      <c r="FS17" s="50"/>
      <c r="FT17" s="50"/>
      <c r="FU17" s="50"/>
      <c r="FV17" s="50"/>
      <c r="FW17" s="50"/>
      <c r="FX17" s="50"/>
      <c r="FY17" s="50"/>
      <c r="FZ17" s="50"/>
      <c r="GA17" s="50"/>
      <c r="GB17" s="50"/>
      <c r="GJ17" s="50"/>
      <c r="GK17" s="50"/>
      <c r="GL17" s="50"/>
      <c r="GM17" s="50"/>
      <c r="GN17" s="50"/>
      <c r="GO17" s="50"/>
      <c r="GP17" s="50"/>
      <c r="GQ17" s="50"/>
      <c r="GR17" s="50"/>
      <c r="GS17" s="50"/>
      <c r="GT17" s="50"/>
      <c r="GU17" s="50"/>
      <c r="GV17" s="50"/>
      <c r="GW17" s="50"/>
      <c r="GX17" s="50"/>
      <c r="GY17" s="50"/>
      <c r="GZ17" s="50"/>
      <c r="HA17" s="50"/>
      <c r="HB17" s="50"/>
      <c r="HC17" s="50"/>
      <c r="HD17" s="50"/>
      <c r="HE17" s="50"/>
      <c r="HF17" s="50"/>
      <c r="HG17" s="50"/>
      <c r="HH17" s="50"/>
      <c r="HI17" s="50"/>
      <c r="HJ17" s="50"/>
      <c r="HK17" s="50"/>
      <c r="HL17" s="50"/>
      <c r="HM17" s="50"/>
      <c r="HN17" s="50"/>
      <c r="HO17" s="50"/>
      <c r="HP17" s="50"/>
      <c r="HQ17" s="50"/>
      <c r="HR17" s="50"/>
      <c r="HS17" s="50"/>
      <c r="HT17" s="50"/>
      <c r="HU17" s="50"/>
      <c r="HV17" s="50"/>
      <c r="HW17" s="50"/>
      <c r="HX17" s="50"/>
      <c r="HY17" s="50"/>
      <c r="HZ17" s="50"/>
      <c r="IA17" s="50"/>
      <c r="IB17" s="50"/>
      <c r="IC17" s="50"/>
      <c r="ID17" s="50"/>
      <c r="IE17" s="50"/>
      <c r="IF17" s="50"/>
      <c r="IG17" s="50"/>
      <c r="IH17" s="50"/>
      <c r="II17" s="50"/>
      <c r="IJ17" s="50"/>
      <c r="IK17" s="50"/>
      <c r="IL17" s="50"/>
      <c r="IM17" s="50"/>
      <c r="IN17" s="50"/>
      <c r="IO17" s="50"/>
      <c r="IP17" s="50"/>
      <c r="IQ17" s="50"/>
      <c r="IR17" s="50"/>
      <c r="IS17" s="50"/>
      <c r="IT17" s="50"/>
      <c r="IU17" s="50"/>
      <c r="IV17" s="50"/>
    </row>
    <row r="18" spans="1:256" ht="17.25" customHeight="1" thickBot="1" x14ac:dyDescent="0.25">
      <c r="A18" s="81">
        <v>42007</v>
      </c>
      <c r="B18" s="74" t="s">
        <v>27</v>
      </c>
      <c r="C18" s="51"/>
      <c r="D18" s="45">
        <f t="shared" si="0"/>
        <v>42007</v>
      </c>
      <c r="E18" s="89">
        <f t="shared" ref="E18:E41" si="12">E17+1</f>
        <v>42007</v>
      </c>
      <c r="F18" s="103" t="str">
        <f>IF(E18="","",INDEX(cycle,MOD(E18-INDEX(J_equip,1)+INDEX(J_equip,$A$15+1)-1,8)+1))</f>
        <v xml:space="preserve">  Jour</v>
      </c>
      <c r="G18" s="130"/>
      <c r="H18" s="131"/>
      <c r="I18" s="91"/>
      <c r="J18" s="52"/>
      <c r="K18" s="55"/>
      <c r="L18" s="10"/>
      <c r="M18" s="45">
        <f t="shared" si="1"/>
        <v>42038</v>
      </c>
      <c r="N18" s="46">
        <f t="shared" ref="N18:N41" si="13">N17+1</f>
        <v>42038</v>
      </c>
      <c r="O18" s="103" t="str">
        <f>IF(N18="","",INDEX(cycle,MOD(N18-INDEX(J_equip,1)+INDEX(J_equip,$A$15+1)-1,8)+1))</f>
        <v xml:space="preserve">  Jour</v>
      </c>
      <c r="P18" s="122"/>
      <c r="Q18" s="123"/>
      <c r="R18" s="98"/>
      <c r="S18" s="54"/>
      <c r="T18" s="55"/>
      <c r="U18" s="10"/>
      <c r="V18" s="45">
        <f t="shared" si="2"/>
        <v>42066</v>
      </c>
      <c r="W18" s="46">
        <f t="shared" ref="W18:W41" si="14">W17+1</f>
        <v>42066</v>
      </c>
      <c r="X18" s="104"/>
      <c r="Y18" s="130"/>
      <c r="Z18" s="131"/>
      <c r="AA18" s="91"/>
      <c r="AB18" s="52"/>
      <c r="AC18" s="55"/>
      <c r="AD18" s="10"/>
      <c r="AE18" s="45">
        <f t="shared" si="3"/>
        <v>42097</v>
      </c>
      <c r="AF18" s="46">
        <f t="shared" ref="AF18:AF41" si="15">AF17+1</f>
        <v>42097</v>
      </c>
      <c r="AG18" s="104"/>
      <c r="AH18" s="130"/>
      <c r="AI18" s="131"/>
      <c r="AJ18" s="91"/>
      <c r="AK18" s="52"/>
      <c r="AL18" s="55"/>
      <c r="AM18" s="10"/>
      <c r="AN18" s="45">
        <f t="shared" si="4"/>
        <v>42127</v>
      </c>
      <c r="AO18" s="46">
        <f t="shared" ref="AO18:AO41" si="16">AO17+1</f>
        <v>42127</v>
      </c>
      <c r="AP18" s="104"/>
      <c r="AQ18" s="130"/>
      <c r="AR18" s="131"/>
      <c r="AS18" s="91"/>
      <c r="AT18" s="52"/>
      <c r="AU18" s="55"/>
      <c r="AV18" s="10"/>
      <c r="AW18" s="45">
        <f t="shared" si="5"/>
        <v>42158</v>
      </c>
      <c r="AX18" s="46">
        <f t="shared" ref="AX18:AX41" si="17">AX17+1</f>
        <v>42158</v>
      </c>
      <c r="AY18" s="104"/>
      <c r="AZ18" s="130"/>
      <c r="BA18" s="131"/>
      <c r="BB18" s="91"/>
      <c r="BC18" s="52"/>
      <c r="BD18" s="55"/>
      <c r="BE18" s="10"/>
      <c r="BF18" s="45">
        <f t="shared" si="6"/>
        <v>42188</v>
      </c>
      <c r="BG18" s="46">
        <f t="shared" ref="BG18:BG41" si="18">BG17+1</f>
        <v>42188</v>
      </c>
      <c r="BH18" s="104"/>
      <c r="BI18" s="130"/>
      <c r="BJ18" s="131"/>
      <c r="BK18" s="91"/>
      <c r="BL18" s="52"/>
      <c r="BM18" s="19"/>
      <c r="BN18" s="10"/>
      <c r="BO18" s="45">
        <f t="shared" si="7"/>
        <v>42219</v>
      </c>
      <c r="BP18" s="46">
        <f t="shared" ref="BP18:BP41" si="19">BP17+1</f>
        <v>42219</v>
      </c>
      <c r="BQ18" s="104"/>
      <c r="BR18" s="130"/>
      <c r="BS18" s="131"/>
      <c r="BT18" s="91"/>
      <c r="BU18" s="52"/>
      <c r="BV18" s="19"/>
      <c r="BW18" s="10"/>
      <c r="BX18" s="45">
        <f t="shared" si="8"/>
        <v>42250</v>
      </c>
      <c r="BY18" s="46">
        <f t="shared" ref="BY18:BY41" si="20">BY17+1</f>
        <v>42250</v>
      </c>
      <c r="BZ18" s="104"/>
      <c r="CA18" s="130"/>
      <c r="CB18" s="131"/>
      <c r="CC18" s="91"/>
      <c r="CD18" s="52"/>
      <c r="CE18" s="19"/>
      <c r="CF18" s="10"/>
      <c r="CG18" s="45">
        <f t="shared" si="9"/>
        <v>42280</v>
      </c>
      <c r="CH18" s="46">
        <f t="shared" ref="CH18:CH41" si="21">CH17+1</f>
        <v>42280</v>
      </c>
      <c r="CI18" s="104"/>
      <c r="CJ18" s="130"/>
      <c r="CK18" s="131"/>
      <c r="CL18" s="91"/>
      <c r="CM18" s="52"/>
      <c r="CN18" s="19"/>
      <c r="CO18" s="10"/>
      <c r="CP18" s="45">
        <f t="shared" si="10"/>
        <v>42311</v>
      </c>
      <c r="CQ18" s="46">
        <f t="shared" ref="CQ18:CQ41" si="22">CQ17+1</f>
        <v>42311</v>
      </c>
      <c r="CR18" s="104"/>
      <c r="CS18" s="130"/>
      <c r="CT18" s="131"/>
      <c r="CU18" s="91"/>
      <c r="CV18" s="52"/>
      <c r="CW18" s="19"/>
      <c r="CX18" s="10"/>
      <c r="CY18" s="45">
        <f t="shared" si="11"/>
        <v>42341</v>
      </c>
      <c r="CZ18" s="46">
        <f t="shared" ref="CZ18:CZ41" si="23">CZ17+1</f>
        <v>42341</v>
      </c>
      <c r="DA18" s="104"/>
      <c r="DB18" s="130"/>
      <c r="DC18" s="131"/>
      <c r="DD18" s="91"/>
      <c r="DE18" s="52"/>
      <c r="DF18" s="1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50"/>
      <c r="DW18" s="50"/>
      <c r="DX18" s="50"/>
      <c r="DY18" s="50"/>
      <c r="DZ18" s="50"/>
      <c r="EA18" s="50"/>
      <c r="EB18" s="50"/>
      <c r="EC18" s="50"/>
      <c r="ED18" s="50"/>
      <c r="EE18" s="50"/>
      <c r="EF18" s="50"/>
      <c r="EG18" s="50"/>
      <c r="EH18" s="50"/>
      <c r="EI18" s="50"/>
      <c r="EJ18" s="50"/>
      <c r="EK18" s="50"/>
      <c r="EL18" s="50"/>
      <c r="EM18" s="50"/>
      <c r="EN18" s="50"/>
      <c r="EO18" s="50"/>
      <c r="EP18" s="50"/>
      <c r="EQ18" s="50"/>
      <c r="ER18" s="50"/>
      <c r="ES18" s="50"/>
      <c r="ET18" s="50"/>
      <c r="EU18" s="50"/>
      <c r="EV18" s="50"/>
      <c r="EW18" s="50"/>
      <c r="EX18" s="50"/>
      <c r="EY18" s="50"/>
      <c r="EZ18" s="50"/>
      <c r="FA18" s="50"/>
      <c r="FB18" s="50"/>
      <c r="FC18" s="50"/>
      <c r="FD18" s="50"/>
      <c r="FE18" s="50"/>
      <c r="FF18" s="50"/>
      <c r="FG18" s="50"/>
      <c r="FH18" s="50"/>
      <c r="FI18" s="50"/>
      <c r="FJ18" s="50"/>
      <c r="FK18" s="50"/>
      <c r="FL18" s="50"/>
      <c r="FM18" s="50"/>
      <c r="FN18" s="50"/>
      <c r="FO18" s="50"/>
      <c r="FP18" s="50"/>
      <c r="FQ18" s="50"/>
      <c r="FR18" s="50"/>
      <c r="FS18" s="50"/>
      <c r="FT18" s="50"/>
      <c r="FU18" s="50"/>
      <c r="FV18" s="50"/>
      <c r="FW18" s="50"/>
      <c r="FX18" s="50"/>
      <c r="FY18" s="50"/>
      <c r="FZ18" s="50"/>
      <c r="GA18" s="50"/>
      <c r="GB18" s="50"/>
      <c r="GJ18" s="50"/>
      <c r="GK18" s="50"/>
      <c r="GL18" s="50"/>
      <c r="GM18" s="50"/>
      <c r="GN18" s="50"/>
      <c r="GO18" s="50"/>
      <c r="GP18" s="50"/>
      <c r="GQ18" s="50"/>
      <c r="GR18" s="50"/>
      <c r="GS18" s="50"/>
      <c r="GT18" s="50"/>
      <c r="GU18" s="50"/>
      <c r="GV18" s="50"/>
      <c r="GW18" s="50"/>
      <c r="GX18" s="50"/>
      <c r="GY18" s="50"/>
      <c r="GZ18" s="50"/>
      <c r="HA18" s="50"/>
      <c r="HB18" s="50"/>
      <c r="HC18" s="50"/>
      <c r="HD18" s="50"/>
      <c r="HE18" s="50"/>
      <c r="HF18" s="50"/>
      <c r="HG18" s="50"/>
      <c r="HH18" s="50"/>
      <c r="HI18" s="50"/>
      <c r="HJ18" s="50"/>
      <c r="HK18" s="50"/>
      <c r="HL18" s="50"/>
      <c r="HM18" s="50"/>
      <c r="HN18" s="50"/>
      <c r="HO18" s="50"/>
      <c r="HP18" s="50"/>
      <c r="HQ18" s="50"/>
      <c r="HR18" s="50"/>
      <c r="HS18" s="50"/>
      <c r="HT18" s="50"/>
      <c r="HU18" s="50"/>
      <c r="HV18" s="50"/>
      <c r="HW18" s="50"/>
      <c r="HX18" s="50"/>
      <c r="HY18" s="50"/>
      <c r="HZ18" s="50"/>
      <c r="IA18" s="50"/>
      <c r="IB18" s="50"/>
      <c r="IC18" s="50"/>
      <c r="ID18" s="50"/>
      <c r="IE18" s="50"/>
      <c r="IF18" s="50"/>
      <c r="IG18" s="50"/>
      <c r="IH18" s="50"/>
      <c r="II18" s="50"/>
      <c r="IJ18" s="50"/>
      <c r="IK18" s="50"/>
      <c r="IL18" s="50"/>
      <c r="IM18" s="50"/>
      <c r="IN18" s="50"/>
      <c r="IO18" s="50"/>
      <c r="IP18" s="50"/>
      <c r="IQ18" s="50"/>
      <c r="IR18" s="50"/>
      <c r="IS18" s="50"/>
      <c r="IT18" s="50"/>
      <c r="IU18" s="50"/>
      <c r="IV18" s="50"/>
    </row>
    <row r="19" spans="1:256" ht="17.25" customHeight="1" x14ac:dyDescent="0.2">
      <c r="A19" s="81">
        <v>42008</v>
      </c>
      <c r="B19" s="72" t="s">
        <v>28</v>
      </c>
      <c r="C19" s="51"/>
      <c r="D19" s="45">
        <f t="shared" si="0"/>
        <v>42008</v>
      </c>
      <c r="E19" s="89">
        <f t="shared" si="12"/>
        <v>42008</v>
      </c>
      <c r="F19" s="103" t="str">
        <f>IF(E19="","",INDEX(cycle,MOD(E19-INDEX(J_equip,1)+INDEX(J_equip,$A$15+1)-1,8)+1))</f>
        <v xml:space="preserve">  Nuit </v>
      </c>
      <c r="G19" s="130"/>
      <c r="H19" s="131"/>
      <c r="I19" s="91"/>
      <c r="J19" s="77"/>
      <c r="K19" s="55"/>
      <c r="L19" s="10"/>
      <c r="M19" s="45">
        <f t="shared" si="1"/>
        <v>42039</v>
      </c>
      <c r="N19" s="46">
        <f t="shared" si="13"/>
        <v>42039</v>
      </c>
      <c r="O19" s="103" t="str">
        <f>IF(N19="","",INDEX(cycle,MOD(N19-INDEX(J_equip,1)+INDEX(J_equip,$A$15+1)-1,8)+1))</f>
        <v xml:space="preserve">  Jour</v>
      </c>
      <c r="P19" s="122"/>
      <c r="Q19" s="123"/>
      <c r="R19" s="49"/>
      <c r="S19" s="60"/>
      <c r="T19" s="55"/>
      <c r="U19" s="10"/>
      <c r="V19" s="45">
        <f t="shared" si="2"/>
        <v>42067</v>
      </c>
      <c r="W19" s="46">
        <f t="shared" si="14"/>
        <v>42067</v>
      </c>
      <c r="X19" s="103"/>
      <c r="Y19" s="130"/>
      <c r="Z19" s="131"/>
      <c r="AA19" s="91"/>
      <c r="AB19" s="77"/>
      <c r="AC19" s="55"/>
      <c r="AD19" s="10"/>
      <c r="AE19" s="45">
        <f t="shared" si="3"/>
        <v>42098</v>
      </c>
      <c r="AF19" s="46">
        <f t="shared" si="15"/>
        <v>42098</v>
      </c>
      <c r="AG19" s="103"/>
      <c r="AH19" s="130"/>
      <c r="AI19" s="131"/>
      <c r="AJ19" s="91"/>
      <c r="AK19" s="77"/>
      <c r="AL19" s="55"/>
      <c r="AM19" s="10"/>
      <c r="AN19" s="45">
        <f t="shared" si="4"/>
        <v>42128</v>
      </c>
      <c r="AO19" s="46">
        <f t="shared" si="16"/>
        <v>42128</v>
      </c>
      <c r="AP19" s="103"/>
      <c r="AQ19" s="130"/>
      <c r="AR19" s="131"/>
      <c r="AS19" s="91"/>
      <c r="AT19" s="77"/>
      <c r="AU19" s="55"/>
      <c r="AV19" s="10"/>
      <c r="AW19" s="45">
        <f t="shared" si="5"/>
        <v>42159</v>
      </c>
      <c r="AX19" s="46">
        <f t="shared" si="17"/>
        <v>42159</v>
      </c>
      <c r="AY19" s="103"/>
      <c r="AZ19" s="130"/>
      <c r="BA19" s="131"/>
      <c r="BB19" s="91"/>
      <c r="BC19" s="77"/>
      <c r="BD19" s="55"/>
      <c r="BE19" s="10"/>
      <c r="BF19" s="45">
        <f t="shared" si="6"/>
        <v>42189</v>
      </c>
      <c r="BG19" s="46">
        <f t="shared" si="18"/>
        <v>42189</v>
      </c>
      <c r="BH19" s="103"/>
      <c r="BI19" s="130"/>
      <c r="BJ19" s="131"/>
      <c r="BK19" s="91"/>
      <c r="BL19" s="77"/>
      <c r="BM19" s="19"/>
      <c r="BN19" s="10"/>
      <c r="BO19" s="45">
        <f t="shared" si="7"/>
        <v>42220</v>
      </c>
      <c r="BP19" s="46">
        <f t="shared" si="19"/>
        <v>42220</v>
      </c>
      <c r="BQ19" s="103"/>
      <c r="BR19" s="130"/>
      <c r="BS19" s="131"/>
      <c r="BT19" s="91"/>
      <c r="BU19" s="77"/>
      <c r="BV19" s="19"/>
      <c r="BW19" s="10"/>
      <c r="BX19" s="45">
        <f t="shared" si="8"/>
        <v>42251</v>
      </c>
      <c r="BY19" s="46">
        <f t="shared" si="20"/>
        <v>42251</v>
      </c>
      <c r="BZ19" s="103"/>
      <c r="CA19" s="130"/>
      <c r="CB19" s="131"/>
      <c r="CC19" s="91"/>
      <c r="CD19" s="77"/>
      <c r="CE19" s="19"/>
      <c r="CF19" s="10"/>
      <c r="CG19" s="45">
        <f t="shared" si="9"/>
        <v>42281</v>
      </c>
      <c r="CH19" s="46">
        <f t="shared" si="21"/>
        <v>42281</v>
      </c>
      <c r="CI19" s="103"/>
      <c r="CJ19" s="130"/>
      <c r="CK19" s="131"/>
      <c r="CL19" s="91"/>
      <c r="CM19" s="77"/>
      <c r="CN19" s="19"/>
      <c r="CO19" s="10"/>
      <c r="CP19" s="45">
        <f t="shared" si="10"/>
        <v>42312</v>
      </c>
      <c r="CQ19" s="46">
        <f t="shared" si="22"/>
        <v>42312</v>
      </c>
      <c r="CR19" s="103"/>
      <c r="CS19" s="130"/>
      <c r="CT19" s="131"/>
      <c r="CU19" s="91"/>
      <c r="CV19" s="77"/>
      <c r="CW19" s="19"/>
      <c r="CX19" s="10"/>
      <c r="CY19" s="45">
        <f t="shared" si="11"/>
        <v>42342</v>
      </c>
      <c r="CZ19" s="46">
        <f t="shared" si="23"/>
        <v>42342</v>
      </c>
      <c r="DA19" s="103"/>
      <c r="DB19" s="130"/>
      <c r="DC19" s="131"/>
      <c r="DD19" s="91"/>
      <c r="DE19" s="77"/>
      <c r="DF19" s="1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50"/>
      <c r="DW19" s="50"/>
      <c r="DX19" s="50"/>
      <c r="DY19" s="50"/>
      <c r="DZ19" s="50"/>
      <c r="EA19" s="50"/>
      <c r="EB19" s="50"/>
      <c r="EC19" s="50"/>
      <c r="ED19" s="50"/>
      <c r="EE19" s="50"/>
      <c r="EF19" s="50"/>
      <c r="EG19" s="50"/>
      <c r="EH19" s="50"/>
      <c r="EI19" s="50"/>
      <c r="EJ19" s="50"/>
      <c r="EK19" s="50"/>
      <c r="EL19" s="50"/>
      <c r="EM19" s="50"/>
      <c r="EN19" s="50"/>
      <c r="EO19" s="50"/>
      <c r="EP19" s="50"/>
      <c r="EQ19" s="50"/>
      <c r="ER19" s="50"/>
      <c r="ES19" s="50"/>
      <c r="ET19" s="50"/>
      <c r="EU19" s="50"/>
      <c r="EV19" s="50"/>
      <c r="EW19" s="50"/>
      <c r="EX19" s="50"/>
      <c r="EY19" s="50"/>
      <c r="EZ19" s="50"/>
      <c r="FA19" s="50"/>
      <c r="FB19" s="50"/>
      <c r="FC19" s="50"/>
      <c r="FD19" s="50"/>
      <c r="FE19" s="50"/>
      <c r="FF19" s="50"/>
      <c r="FG19" s="50"/>
      <c r="FH19" s="50"/>
      <c r="FI19" s="50"/>
      <c r="FJ19" s="50"/>
      <c r="FK19" s="50"/>
      <c r="FL19" s="50"/>
      <c r="FM19" s="50"/>
      <c r="FN19" s="50"/>
      <c r="FO19" s="50"/>
      <c r="FP19" s="50"/>
      <c r="FQ19" s="50"/>
      <c r="FR19" s="50"/>
      <c r="FS19" s="50"/>
      <c r="FT19" s="50"/>
      <c r="FU19" s="50"/>
      <c r="FV19" s="50"/>
      <c r="FW19" s="50"/>
      <c r="FX19" s="50"/>
      <c r="FY19" s="50"/>
      <c r="FZ19" s="50"/>
      <c r="GA19" s="50"/>
      <c r="GB19" s="50"/>
      <c r="GJ19" s="50"/>
      <c r="GK19" s="50"/>
      <c r="GL19" s="50"/>
      <c r="GM19" s="50"/>
      <c r="GN19" s="50"/>
      <c r="GO19" s="50"/>
      <c r="GP19" s="50"/>
      <c r="GQ19" s="50"/>
      <c r="GR19" s="50"/>
      <c r="GS19" s="50"/>
      <c r="GT19" s="50"/>
      <c r="GU19" s="50"/>
      <c r="GV19" s="50"/>
      <c r="GW19" s="50"/>
      <c r="GX19" s="50"/>
      <c r="GY19" s="50"/>
      <c r="GZ19" s="50"/>
      <c r="HA19" s="50"/>
      <c r="HB19" s="50"/>
      <c r="HC19" s="50"/>
      <c r="HD19" s="50"/>
      <c r="HE19" s="50"/>
      <c r="HF19" s="50"/>
      <c r="HG19" s="50"/>
      <c r="HH19" s="50"/>
      <c r="HI19" s="50"/>
      <c r="HJ19" s="50"/>
      <c r="HK19" s="50"/>
      <c r="HL19" s="50"/>
      <c r="HM19" s="50"/>
      <c r="HN19" s="50"/>
      <c r="HO19" s="50"/>
      <c r="HP19" s="50"/>
      <c r="HQ19" s="50"/>
      <c r="HR19" s="50"/>
      <c r="HS19" s="50"/>
      <c r="HT19" s="50"/>
      <c r="HU19" s="50"/>
      <c r="HV19" s="50"/>
      <c r="HW19" s="50"/>
      <c r="HX19" s="50"/>
      <c r="HY19" s="50"/>
      <c r="HZ19" s="50"/>
      <c r="IA19" s="50"/>
      <c r="IB19" s="50"/>
      <c r="IC19" s="50"/>
      <c r="ID19" s="50"/>
      <c r="IE19" s="50"/>
      <c r="IF19" s="50"/>
      <c r="IG19" s="50"/>
      <c r="IH19" s="50"/>
      <c r="II19" s="50"/>
      <c r="IJ19" s="50"/>
      <c r="IK19" s="50"/>
      <c r="IL19" s="50"/>
      <c r="IM19" s="50"/>
      <c r="IN19" s="50"/>
      <c r="IO19" s="50"/>
      <c r="IP19" s="50"/>
      <c r="IQ19" s="50"/>
      <c r="IR19" s="50"/>
      <c r="IS19" s="50"/>
      <c r="IT19" s="50"/>
      <c r="IU19" s="50"/>
      <c r="IV19" s="50"/>
    </row>
    <row r="20" spans="1:256" ht="17.25" customHeight="1" thickBot="1" x14ac:dyDescent="0.25">
      <c r="A20" s="81">
        <v>42009</v>
      </c>
      <c r="B20" s="73" t="s">
        <v>28</v>
      </c>
      <c r="C20" s="51"/>
      <c r="D20" s="45">
        <f t="shared" si="0"/>
        <v>42009</v>
      </c>
      <c r="E20" s="89">
        <f t="shared" si="12"/>
        <v>42009</v>
      </c>
      <c r="F20" s="103" t="str">
        <f>IF(E20="","",INDEX(cycle,MOD(E20-INDEX(J_equip,1)+INDEX(J_equip,$A$15+1)-1,8)+1))</f>
        <v xml:space="preserve">  Nuit </v>
      </c>
      <c r="G20" s="130"/>
      <c r="H20" s="131"/>
      <c r="I20" s="91"/>
      <c r="J20" s="54"/>
      <c r="K20" s="48"/>
      <c r="L20" s="10"/>
      <c r="M20" s="45">
        <f t="shared" si="1"/>
        <v>42040</v>
      </c>
      <c r="N20" s="46">
        <f t="shared" si="13"/>
        <v>42040</v>
      </c>
      <c r="O20" s="103" t="str">
        <f>IF(N20="","",INDEX(cycle,MOD(N20-INDEX(J_equip,1)+INDEX(J_equip,$A$15+1)-1,8)+1))</f>
        <v xml:space="preserve">  Nuit </v>
      </c>
      <c r="P20" s="122"/>
      <c r="Q20" s="123"/>
      <c r="R20" s="64"/>
      <c r="S20" s="57"/>
      <c r="T20" s="48"/>
      <c r="U20" s="10"/>
      <c r="V20" s="45">
        <f t="shared" si="2"/>
        <v>42068</v>
      </c>
      <c r="W20" s="46">
        <f t="shared" si="14"/>
        <v>42068</v>
      </c>
      <c r="X20" s="103"/>
      <c r="Y20" s="130"/>
      <c r="Z20" s="131"/>
      <c r="AA20" s="91"/>
      <c r="AB20" s="54"/>
      <c r="AC20" s="48"/>
      <c r="AD20" s="10"/>
      <c r="AE20" s="45">
        <f t="shared" si="3"/>
        <v>42099</v>
      </c>
      <c r="AF20" s="46">
        <f t="shared" si="15"/>
        <v>42099</v>
      </c>
      <c r="AG20" s="103"/>
      <c r="AH20" s="130"/>
      <c r="AI20" s="131"/>
      <c r="AJ20" s="91"/>
      <c r="AK20" s="54"/>
      <c r="AL20" s="48"/>
      <c r="AM20" s="10"/>
      <c r="AN20" s="45">
        <f t="shared" si="4"/>
        <v>42129</v>
      </c>
      <c r="AO20" s="46">
        <f t="shared" si="16"/>
        <v>42129</v>
      </c>
      <c r="AP20" s="103"/>
      <c r="AQ20" s="130"/>
      <c r="AR20" s="131"/>
      <c r="AS20" s="91"/>
      <c r="AT20" s="54"/>
      <c r="AU20" s="48"/>
      <c r="AV20" s="10"/>
      <c r="AW20" s="45">
        <f t="shared" si="5"/>
        <v>42160</v>
      </c>
      <c r="AX20" s="46">
        <f t="shared" si="17"/>
        <v>42160</v>
      </c>
      <c r="AY20" s="103"/>
      <c r="AZ20" s="130"/>
      <c r="BA20" s="131"/>
      <c r="BB20" s="91"/>
      <c r="BC20" s="54"/>
      <c r="BD20" s="48"/>
      <c r="BE20" s="10"/>
      <c r="BF20" s="45">
        <f t="shared" si="6"/>
        <v>42190</v>
      </c>
      <c r="BG20" s="46">
        <f t="shared" si="18"/>
        <v>42190</v>
      </c>
      <c r="BH20" s="103"/>
      <c r="BI20" s="130"/>
      <c r="BJ20" s="131"/>
      <c r="BK20" s="91"/>
      <c r="BL20" s="54"/>
      <c r="BM20" s="19"/>
      <c r="BN20" s="10"/>
      <c r="BO20" s="45">
        <f t="shared" si="7"/>
        <v>42221</v>
      </c>
      <c r="BP20" s="46">
        <f t="shared" si="19"/>
        <v>42221</v>
      </c>
      <c r="BQ20" s="103"/>
      <c r="BR20" s="130"/>
      <c r="BS20" s="131"/>
      <c r="BT20" s="91"/>
      <c r="BU20" s="54"/>
      <c r="BV20" s="19"/>
      <c r="BW20" s="10"/>
      <c r="BX20" s="45">
        <f t="shared" si="8"/>
        <v>42252</v>
      </c>
      <c r="BY20" s="46">
        <f t="shared" si="20"/>
        <v>42252</v>
      </c>
      <c r="BZ20" s="103"/>
      <c r="CA20" s="130"/>
      <c r="CB20" s="131"/>
      <c r="CC20" s="91"/>
      <c r="CD20" s="54"/>
      <c r="CE20" s="19"/>
      <c r="CF20" s="10"/>
      <c r="CG20" s="45">
        <f t="shared" si="9"/>
        <v>42282</v>
      </c>
      <c r="CH20" s="46">
        <f t="shared" si="21"/>
        <v>42282</v>
      </c>
      <c r="CI20" s="103"/>
      <c r="CJ20" s="130"/>
      <c r="CK20" s="131"/>
      <c r="CL20" s="91"/>
      <c r="CM20" s="54"/>
      <c r="CN20" s="19"/>
      <c r="CO20" s="10"/>
      <c r="CP20" s="45">
        <f t="shared" si="10"/>
        <v>42313</v>
      </c>
      <c r="CQ20" s="46">
        <f t="shared" si="22"/>
        <v>42313</v>
      </c>
      <c r="CR20" s="103"/>
      <c r="CS20" s="130"/>
      <c r="CT20" s="131"/>
      <c r="CU20" s="91"/>
      <c r="CV20" s="54"/>
      <c r="CW20" s="19"/>
      <c r="CX20" s="10"/>
      <c r="CY20" s="45">
        <f t="shared" si="11"/>
        <v>42343</v>
      </c>
      <c r="CZ20" s="46">
        <f t="shared" si="23"/>
        <v>42343</v>
      </c>
      <c r="DA20" s="103"/>
      <c r="DB20" s="130"/>
      <c r="DC20" s="131"/>
      <c r="DD20" s="91"/>
      <c r="DE20" s="54"/>
      <c r="DF20" s="1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50"/>
      <c r="DW20" s="50"/>
      <c r="DX20" s="50"/>
      <c r="DY20" s="50"/>
      <c r="DZ20" s="50"/>
      <c r="EA20" s="50"/>
      <c r="EB20" s="50"/>
      <c r="EC20" s="50"/>
      <c r="ED20" s="50"/>
      <c r="EE20" s="50"/>
      <c r="EF20" s="50"/>
      <c r="EG20" s="50"/>
      <c r="EH20" s="50"/>
      <c r="EI20" s="50"/>
      <c r="EJ20" s="50"/>
      <c r="EK20" s="50"/>
      <c r="EL20" s="50"/>
      <c r="EM20" s="50"/>
      <c r="EN20" s="50"/>
      <c r="EO20" s="50"/>
      <c r="EP20" s="50"/>
      <c r="EQ20" s="50"/>
      <c r="ER20" s="50"/>
      <c r="ES20" s="50"/>
      <c r="ET20" s="50"/>
      <c r="EU20" s="50"/>
      <c r="EV20" s="50"/>
      <c r="EW20" s="50"/>
      <c r="EX20" s="50"/>
      <c r="EY20" s="50"/>
      <c r="EZ20" s="50"/>
      <c r="FA20" s="50"/>
      <c r="FB20" s="50"/>
      <c r="FC20" s="50"/>
      <c r="FD20" s="50"/>
      <c r="FE20" s="50"/>
      <c r="FF20" s="50"/>
      <c r="FG20" s="50"/>
      <c r="FH20" s="50"/>
      <c r="FI20" s="50"/>
      <c r="FJ20" s="50"/>
      <c r="FK20" s="50"/>
      <c r="FL20" s="50"/>
      <c r="FM20" s="50"/>
      <c r="FN20" s="50"/>
      <c r="FO20" s="50"/>
      <c r="FP20" s="50"/>
      <c r="FQ20" s="50"/>
      <c r="FR20" s="50"/>
      <c r="FS20" s="50"/>
      <c r="FT20" s="50"/>
      <c r="FU20" s="50"/>
      <c r="FV20" s="50"/>
      <c r="FW20" s="50"/>
      <c r="FX20" s="50"/>
      <c r="FY20" s="50"/>
      <c r="FZ20" s="50"/>
      <c r="GA20" s="50"/>
      <c r="GB20" s="50"/>
      <c r="GJ20" s="50"/>
      <c r="GK20" s="50"/>
      <c r="GL20" s="50"/>
      <c r="GM20" s="50"/>
      <c r="GN20" s="50"/>
      <c r="GO20" s="50"/>
      <c r="GP20" s="50"/>
      <c r="GQ20" s="50"/>
      <c r="GR20" s="50"/>
      <c r="GS20" s="50"/>
      <c r="GT20" s="50"/>
      <c r="GU20" s="50"/>
      <c r="GV20" s="50"/>
      <c r="GW20" s="50"/>
      <c r="GX20" s="50"/>
      <c r="GY20" s="50"/>
      <c r="GZ20" s="50"/>
      <c r="HA20" s="50"/>
      <c r="HB20" s="50"/>
      <c r="HC20" s="50"/>
      <c r="HD20" s="50"/>
      <c r="HE20" s="50"/>
      <c r="HF20" s="50"/>
      <c r="HG20" s="50"/>
      <c r="HH20" s="50"/>
      <c r="HI20" s="50"/>
      <c r="HJ20" s="50"/>
      <c r="HK20" s="50"/>
      <c r="HL20" s="50"/>
      <c r="HM20" s="50"/>
      <c r="HN20" s="50"/>
      <c r="HO20" s="50"/>
      <c r="HP20" s="50"/>
      <c r="HQ20" s="50"/>
      <c r="HR20" s="50"/>
      <c r="HS20" s="50"/>
      <c r="HT20" s="50"/>
      <c r="HU20" s="50"/>
      <c r="HV20" s="50"/>
      <c r="HW20" s="50"/>
      <c r="HX20" s="50"/>
      <c r="HY20" s="50"/>
      <c r="HZ20" s="50"/>
      <c r="IA20" s="50"/>
      <c r="IB20" s="50"/>
      <c r="IC20" s="50"/>
      <c r="ID20" s="50"/>
      <c r="IE20" s="50"/>
      <c r="IF20" s="50"/>
      <c r="IG20" s="50"/>
      <c r="IH20" s="50"/>
      <c r="II20" s="50"/>
      <c r="IJ20" s="50"/>
      <c r="IK20" s="50"/>
      <c r="IL20" s="50"/>
      <c r="IM20" s="50"/>
      <c r="IN20" s="50"/>
      <c r="IO20" s="50"/>
      <c r="IP20" s="50"/>
      <c r="IQ20" s="50"/>
      <c r="IR20" s="50"/>
      <c r="IS20" s="50"/>
      <c r="IT20" s="50"/>
      <c r="IU20" s="50"/>
      <c r="IV20" s="50"/>
    </row>
    <row r="21" spans="1:256" ht="17.25" customHeight="1" x14ac:dyDescent="0.2">
      <c r="A21" s="81">
        <v>42010</v>
      </c>
      <c r="B21" s="75" t="s">
        <v>29</v>
      </c>
      <c r="C21" s="51"/>
      <c r="D21" s="45">
        <f t="shared" si="0"/>
        <v>42010</v>
      </c>
      <c r="E21" s="89">
        <f t="shared" si="12"/>
        <v>42010</v>
      </c>
      <c r="F21" s="103" t="str">
        <f>IF(E21="","",INDEX(cycle,MOD(E21-INDEX(J_equip,1)+INDEX(J_equip,$A$15+1)-1,8)+1))</f>
        <v xml:space="preserve">  Repos1</v>
      </c>
      <c r="G21" s="130"/>
      <c r="H21" s="131"/>
      <c r="I21" s="91"/>
      <c r="J21" s="58"/>
      <c r="K21" s="53"/>
      <c r="L21" s="10"/>
      <c r="M21" s="45">
        <f t="shared" si="1"/>
        <v>42041</v>
      </c>
      <c r="N21" s="46">
        <f t="shared" si="13"/>
        <v>42041</v>
      </c>
      <c r="O21" s="103" t="str">
        <f>IF(N21="","",INDEX(cycle,MOD(N21-INDEX(J_equip,1)+INDEX(J_equip,$A$15+1)-1,8)+1))</f>
        <v xml:space="preserve">  Nuit </v>
      </c>
      <c r="P21" s="122"/>
      <c r="Q21" s="123"/>
      <c r="R21" s="90"/>
      <c r="S21" s="52"/>
      <c r="T21" s="53"/>
      <c r="U21" s="10"/>
      <c r="V21" s="45">
        <f t="shared" si="2"/>
        <v>42069</v>
      </c>
      <c r="W21" s="46">
        <f t="shared" si="14"/>
        <v>42069</v>
      </c>
      <c r="X21" s="103"/>
      <c r="Y21" s="130"/>
      <c r="Z21" s="131"/>
      <c r="AA21" s="91"/>
      <c r="AB21" s="58"/>
      <c r="AC21" s="53"/>
      <c r="AD21" s="10"/>
      <c r="AE21" s="45">
        <f t="shared" si="3"/>
        <v>42100</v>
      </c>
      <c r="AF21" s="46">
        <f t="shared" si="15"/>
        <v>42100</v>
      </c>
      <c r="AG21" s="103"/>
      <c r="AH21" s="130"/>
      <c r="AI21" s="131"/>
      <c r="AJ21" s="91"/>
      <c r="AK21" s="58"/>
      <c r="AL21" s="53"/>
      <c r="AM21" s="10"/>
      <c r="AN21" s="45">
        <f t="shared" si="4"/>
        <v>42130</v>
      </c>
      <c r="AO21" s="46">
        <f t="shared" si="16"/>
        <v>42130</v>
      </c>
      <c r="AP21" s="103"/>
      <c r="AQ21" s="130"/>
      <c r="AR21" s="131"/>
      <c r="AS21" s="91"/>
      <c r="AT21" s="58"/>
      <c r="AU21" s="53"/>
      <c r="AV21" s="10"/>
      <c r="AW21" s="45">
        <f t="shared" si="5"/>
        <v>42161</v>
      </c>
      <c r="AX21" s="46">
        <f t="shared" si="17"/>
        <v>42161</v>
      </c>
      <c r="AY21" s="103"/>
      <c r="AZ21" s="130"/>
      <c r="BA21" s="131"/>
      <c r="BB21" s="91"/>
      <c r="BC21" s="58"/>
      <c r="BD21" s="53"/>
      <c r="BE21" s="10"/>
      <c r="BF21" s="45">
        <f t="shared" si="6"/>
        <v>42191</v>
      </c>
      <c r="BG21" s="46">
        <f t="shared" si="18"/>
        <v>42191</v>
      </c>
      <c r="BH21" s="103"/>
      <c r="BI21" s="130"/>
      <c r="BJ21" s="131"/>
      <c r="BK21" s="91"/>
      <c r="BL21" s="58"/>
      <c r="BM21" s="19"/>
      <c r="BN21" s="10"/>
      <c r="BO21" s="45">
        <f t="shared" si="7"/>
        <v>42222</v>
      </c>
      <c r="BP21" s="46">
        <f t="shared" si="19"/>
        <v>42222</v>
      </c>
      <c r="BQ21" s="103"/>
      <c r="BR21" s="130"/>
      <c r="BS21" s="131"/>
      <c r="BT21" s="91"/>
      <c r="BU21" s="58"/>
      <c r="BV21" s="19"/>
      <c r="BW21" s="10"/>
      <c r="BX21" s="45">
        <f t="shared" si="8"/>
        <v>42253</v>
      </c>
      <c r="BY21" s="46">
        <f t="shared" si="20"/>
        <v>42253</v>
      </c>
      <c r="BZ21" s="103"/>
      <c r="CA21" s="130"/>
      <c r="CB21" s="131"/>
      <c r="CC21" s="91"/>
      <c r="CD21" s="58"/>
      <c r="CE21" s="19"/>
      <c r="CF21" s="10"/>
      <c r="CG21" s="45">
        <f t="shared" si="9"/>
        <v>42283</v>
      </c>
      <c r="CH21" s="46">
        <f t="shared" si="21"/>
        <v>42283</v>
      </c>
      <c r="CI21" s="103"/>
      <c r="CJ21" s="130"/>
      <c r="CK21" s="131"/>
      <c r="CL21" s="91"/>
      <c r="CM21" s="58"/>
      <c r="CN21" s="19"/>
      <c r="CO21" s="10"/>
      <c r="CP21" s="45">
        <f t="shared" si="10"/>
        <v>42314</v>
      </c>
      <c r="CQ21" s="46">
        <f t="shared" si="22"/>
        <v>42314</v>
      </c>
      <c r="CR21" s="103"/>
      <c r="CS21" s="130"/>
      <c r="CT21" s="131"/>
      <c r="CU21" s="91"/>
      <c r="CV21" s="58"/>
      <c r="CW21" s="19"/>
      <c r="CX21" s="10"/>
      <c r="CY21" s="45">
        <f t="shared" si="11"/>
        <v>42344</v>
      </c>
      <c r="CZ21" s="46">
        <f t="shared" si="23"/>
        <v>42344</v>
      </c>
      <c r="DA21" s="103"/>
      <c r="DB21" s="130"/>
      <c r="DC21" s="131"/>
      <c r="DD21" s="91"/>
      <c r="DE21" s="58"/>
      <c r="DF21" s="1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50"/>
      <c r="DW21" s="50"/>
      <c r="DX21" s="50"/>
      <c r="DY21" s="50"/>
      <c r="DZ21" s="50"/>
      <c r="EA21" s="50"/>
      <c r="EB21" s="50"/>
      <c r="EC21" s="50"/>
      <c r="ED21" s="50"/>
      <c r="EE21" s="50"/>
      <c r="EF21" s="50"/>
      <c r="EG21" s="50"/>
      <c r="EH21" s="50"/>
      <c r="EI21" s="50"/>
      <c r="EJ21" s="50"/>
      <c r="EK21" s="50"/>
      <c r="EL21" s="50"/>
      <c r="EM21" s="50"/>
      <c r="EN21" s="50"/>
      <c r="EO21" s="50"/>
      <c r="EP21" s="50"/>
      <c r="EQ21" s="50"/>
      <c r="ER21" s="50"/>
      <c r="ES21" s="50"/>
      <c r="ET21" s="50"/>
      <c r="EU21" s="50"/>
      <c r="EV21" s="50"/>
      <c r="EW21" s="50"/>
      <c r="EX21" s="50"/>
      <c r="EY21" s="50"/>
      <c r="EZ21" s="50"/>
      <c r="FA21" s="50"/>
      <c r="FB21" s="50"/>
      <c r="FC21" s="50"/>
      <c r="FD21" s="50"/>
      <c r="FE21" s="50"/>
      <c r="FF21" s="50"/>
      <c r="FG21" s="50"/>
      <c r="FH21" s="50"/>
      <c r="FI21" s="50"/>
      <c r="FJ21" s="50"/>
      <c r="FK21" s="50"/>
      <c r="FL21" s="50"/>
      <c r="FM21" s="50"/>
      <c r="FN21" s="50"/>
      <c r="FO21" s="50"/>
      <c r="FP21" s="50"/>
      <c r="FQ21" s="50"/>
      <c r="FR21" s="50"/>
      <c r="FS21" s="50"/>
      <c r="FT21" s="50"/>
      <c r="FU21" s="50"/>
      <c r="FV21" s="50"/>
      <c r="FW21" s="50"/>
      <c r="FX21" s="50"/>
      <c r="FY21" s="50"/>
      <c r="FZ21" s="50"/>
      <c r="GA21" s="50"/>
      <c r="GB21" s="50"/>
      <c r="GJ21" s="50"/>
      <c r="GK21" s="50"/>
      <c r="GL21" s="50"/>
      <c r="GM21" s="50"/>
      <c r="GN21" s="50"/>
      <c r="GO21" s="50"/>
      <c r="GP21" s="50"/>
      <c r="GQ21" s="50"/>
      <c r="GR21" s="50"/>
      <c r="GS21" s="50"/>
      <c r="GT21" s="50"/>
      <c r="GU21" s="50"/>
      <c r="GV21" s="50"/>
      <c r="GW21" s="50"/>
      <c r="GX21" s="50"/>
      <c r="GY21" s="50"/>
      <c r="GZ21" s="50"/>
      <c r="HA21" s="50"/>
      <c r="HB21" s="50"/>
      <c r="HC21" s="50"/>
      <c r="HD21" s="50"/>
      <c r="HE21" s="50"/>
      <c r="HF21" s="50"/>
      <c r="HG21" s="50"/>
      <c r="HH21" s="50"/>
      <c r="HI21" s="50"/>
      <c r="HJ21" s="50"/>
      <c r="HK21" s="50"/>
      <c r="HL21" s="50"/>
      <c r="HM21" s="50"/>
      <c r="HN21" s="50"/>
      <c r="HO21" s="50"/>
      <c r="HP21" s="50"/>
      <c r="HQ21" s="50"/>
      <c r="HR21" s="50"/>
      <c r="HS21" s="50"/>
      <c r="HT21" s="50"/>
      <c r="HU21" s="50"/>
      <c r="HV21" s="50"/>
      <c r="HW21" s="50"/>
      <c r="HX21" s="50"/>
      <c r="HY21" s="50"/>
      <c r="HZ21" s="50"/>
      <c r="IA21" s="50"/>
      <c r="IB21" s="50"/>
      <c r="IC21" s="50"/>
      <c r="ID21" s="50"/>
      <c r="IE21" s="50"/>
      <c r="IF21" s="50"/>
      <c r="IG21" s="50"/>
      <c r="IH21" s="50"/>
      <c r="II21" s="50"/>
      <c r="IJ21" s="50"/>
      <c r="IK21" s="50"/>
      <c r="IL21" s="50"/>
      <c r="IM21" s="50"/>
      <c r="IN21" s="50"/>
      <c r="IO21" s="50"/>
      <c r="IP21" s="50"/>
      <c r="IQ21" s="50"/>
      <c r="IR21" s="50"/>
      <c r="IS21" s="50"/>
      <c r="IT21" s="50"/>
      <c r="IU21" s="50"/>
      <c r="IV21" s="50"/>
    </row>
    <row r="22" spans="1:256" ht="17.25" customHeight="1" x14ac:dyDescent="0.2">
      <c r="A22" s="81">
        <v>42011</v>
      </c>
      <c r="B22" s="75" t="s">
        <v>37</v>
      </c>
      <c r="C22" s="51"/>
      <c r="D22" s="45">
        <f t="shared" si="0"/>
        <v>42011</v>
      </c>
      <c r="E22" s="89">
        <f t="shared" si="12"/>
        <v>42011</v>
      </c>
      <c r="F22" s="103" t="str">
        <f>IF(E22="","",INDEX(cycle,MOD(E22-INDEX(J_equip,1)+INDEX(J_equip,$A$15+1)-1,8)+1))</f>
        <v xml:space="preserve">  Repos1 </v>
      </c>
      <c r="G22" s="130"/>
      <c r="H22" s="131"/>
      <c r="I22" s="91"/>
      <c r="J22" s="52"/>
      <c r="K22" s="48"/>
      <c r="L22" s="10"/>
      <c r="M22" s="45">
        <f t="shared" si="1"/>
        <v>42042</v>
      </c>
      <c r="N22" s="46">
        <f t="shared" si="13"/>
        <v>42042</v>
      </c>
      <c r="O22" s="103" t="str">
        <f>IF(N22="","",INDEX(cycle,MOD(N22-INDEX(J_equip,1)+INDEX(J_equip,$A$15+1)-1,8)+1))</f>
        <v xml:space="preserve">  Repos1</v>
      </c>
      <c r="P22" s="122"/>
      <c r="Q22" s="123"/>
      <c r="R22" s="91"/>
      <c r="S22" s="52"/>
      <c r="T22" s="48"/>
      <c r="U22" s="10"/>
      <c r="V22" s="45">
        <f t="shared" si="2"/>
        <v>42070</v>
      </c>
      <c r="W22" s="46">
        <f t="shared" si="14"/>
        <v>42070</v>
      </c>
      <c r="X22" s="103"/>
      <c r="Y22" s="130"/>
      <c r="Z22" s="131"/>
      <c r="AA22" s="91"/>
      <c r="AB22" s="52"/>
      <c r="AC22" s="48"/>
      <c r="AD22" s="10"/>
      <c r="AE22" s="45">
        <f t="shared" si="3"/>
        <v>42101</v>
      </c>
      <c r="AF22" s="46">
        <f t="shared" si="15"/>
        <v>42101</v>
      </c>
      <c r="AG22" s="103"/>
      <c r="AH22" s="130"/>
      <c r="AI22" s="131"/>
      <c r="AJ22" s="91"/>
      <c r="AK22" s="52"/>
      <c r="AL22" s="48"/>
      <c r="AM22" s="10"/>
      <c r="AN22" s="45">
        <f t="shared" si="4"/>
        <v>42131</v>
      </c>
      <c r="AO22" s="46">
        <f t="shared" si="16"/>
        <v>42131</v>
      </c>
      <c r="AP22" s="103"/>
      <c r="AQ22" s="130"/>
      <c r="AR22" s="131"/>
      <c r="AS22" s="91"/>
      <c r="AT22" s="52"/>
      <c r="AU22" s="48"/>
      <c r="AV22" s="10"/>
      <c r="AW22" s="45">
        <f t="shared" si="5"/>
        <v>42162</v>
      </c>
      <c r="AX22" s="46">
        <f t="shared" si="17"/>
        <v>42162</v>
      </c>
      <c r="AY22" s="103"/>
      <c r="AZ22" s="130"/>
      <c r="BA22" s="131"/>
      <c r="BB22" s="91"/>
      <c r="BC22" s="52"/>
      <c r="BD22" s="48"/>
      <c r="BE22" s="10"/>
      <c r="BF22" s="45">
        <f t="shared" si="6"/>
        <v>42192</v>
      </c>
      <c r="BG22" s="46">
        <f t="shared" si="18"/>
        <v>42192</v>
      </c>
      <c r="BH22" s="103"/>
      <c r="BI22" s="130"/>
      <c r="BJ22" s="131"/>
      <c r="BK22" s="91"/>
      <c r="BL22" s="52"/>
      <c r="BM22" s="19"/>
      <c r="BN22" s="10"/>
      <c r="BO22" s="45">
        <f t="shared" si="7"/>
        <v>42223</v>
      </c>
      <c r="BP22" s="46">
        <f t="shared" si="19"/>
        <v>42223</v>
      </c>
      <c r="BQ22" s="103"/>
      <c r="BR22" s="130"/>
      <c r="BS22" s="131"/>
      <c r="BT22" s="91"/>
      <c r="BU22" s="52"/>
      <c r="BV22" s="19"/>
      <c r="BW22" s="10"/>
      <c r="BX22" s="45">
        <f t="shared" si="8"/>
        <v>42254</v>
      </c>
      <c r="BY22" s="46">
        <f t="shared" si="20"/>
        <v>42254</v>
      </c>
      <c r="BZ22" s="103"/>
      <c r="CA22" s="130"/>
      <c r="CB22" s="131"/>
      <c r="CC22" s="91"/>
      <c r="CD22" s="52"/>
      <c r="CE22" s="19"/>
      <c r="CF22" s="10"/>
      <c r="CG22" s="45">
        <f t="shared" si="9"/>
        <v>42284</v>
      </c>
      <c r="CH22" s="46">
        <f t="shared" si="21"/>
        <v>42284</v>
      </c>
      <c r="CI22" s="103"/>
      <c r="CJ22" s="130"/>
      <c r="CK22" s="131"/>
      <c r="CL22" s="91"/>
      <c r="CM22" s="52"/>
      <c r="CN22" s="19"/>
      <c r="CO22" s="10"/>
      <c r="CP22" s="45">
        <f t="shared" si="10"/>
        <v>42315</v>
      </c>
      <c r="CQ22" s="46">
        <f t="shared" si="22"/>
        <v>42315</v>
      </c>
      <c r="CR22" s="103"/>
      <c r="CS22" s="130"/>
      <c r="CT22" s="131"/>
      <c r="CU22" s="91"/>
      <c r="CV22" s="52"/>
      <c r="CW22" s="19"/>
      <c r="CX22" s="10"/>
      <c r="CY22" s="45">
        <f t="shared" si="11"/>
        <v>42345</v>
      </c>
      <c r="CZ22" s="46">
        <f t="shared" si="23"/>
        <v>42345</v>
      </c>
      <c r="DA22" s="103"/>
      <c r="DB22" s="130"/>
      <c r="DC22" s="131"/>
      <c r="DD22" s="91"/>
      <c r="DE22" s="52"/>
      <c r="DF22" s="1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50"/>
      <c r="DW22" s="50"/>
      <c r="DX22" s="50"/>
      <c r="DY22" s="50"/>
      <c r="DZ22" s="50"/>
      <c r="EA22" s="50"/>
      <c r="EB22" s="50"/>
      <c r="EC22" s="50"/>
      <c r="ED22" s="50"/>
      <c r="EE22" s="50"/>
      <c r="EF22" s="50"/>
      <c r="EG22" s="50"/>
      <c r="EH22" s="50"/>
      <c r="EI22" s="50"/>
      <c r="EJ22" s="50"/>
      <c r="EK22" s="50"/>
      <c r="EL22" s="50"/>
      <c r="EM22" s="50"/>
      <c r="EN22" s="50"/>
      <c r="EO22" s="50"/>
      <c r="EP22" s="50"/>
      <c r="EQ22" s="50"/>
      <c r="ER22" s="50"/>
      <c r="ES22" s="50"/>
      <c r="ET22" s="50"/>
      <c r="EU22" s="50"/>
      <c r="EV22" s="50"/>
      <c r="EW22" s="50"/>
      <c r="EX22" s="50"/>
      <c r="EY22" s="50"/>
      <c r="EZ22" s="50"/>
      <c r="FA22" s="50"/>
      <c r="FB22" s="50"/>
      <c r="FC22" s="50"/>
      <c r="FD22" s="50"/>
      <c r="FE22" s="50"/>
      <c r="FF22" s="50"/>
      <c r="FG22" s="50"/>
      <c r="FH22" s="50"/>
      <c r="FI22" s="50"/>
      <c r="FJ22" s="50"/>
      <c r="FK22" s="50"/>
      <c r="FL22" s="50"/>
      <c r="FM22" s="50"/>
      <c r="FN22" s="50"/>
      <c r="FO22" s="50"/>
      <c r="FP22" s="50"/>
      <c r="FQ22" s="50"/>
      <c r="FR22" s="50"/>
      <c r="FS22" s="50"/>
      <c r="FT22" s="50"/>
      <c r="FU22" s="50"/>
      <c r="FV22" s="50"/>
      <c r="FW22" s="50"/>
      <c r="FX22" s="50"/>
      <c r="FY22" s="50"/>
      <c r="FZ22" s="50"/>
      <c r="GA22" s="50"/>
      <c r="GB22" s="50"/>
      <c r="GJ22" s="50"/>
      <c r="GK22" s="50"/>
      <c r="GL22" s="50"/>
      <c r="GM22" s="50"/>
      <c r="GN22" s="50"/>
      <c r="GO22" s="50"/>
      <c r="GP22" s="50"/>
      <c r="GQ22" s="50"/>
      <c r="GR22" s="50"/>
      <c r="GS22" s="50"/>
      <c r="GT22" s="50"/>
      <c r="GU22" s="50"/>
      <c r="GV22" s="50"/>
      <c r="GW22" s="50"/>
      <c r="GX22" s="50"/>
      <c r="GY22" s="50"/>
      <c r="GZ22" s="50"/>
      <c r="HA22" s="50"/>
      <c r="HB22" s="50"/>
      <c r="HC22" s="50"/>
      <c r="HD22" s="50"/>
      <c r="HE22" s="50"/>
      <c r="HF22" s="50"/>
      <c r="HG22" s="50"/>
      <c r="HH22" s="50"/>
      <c r="HI22" s="50"/>
      <c r="HJ22" s="50"/>
      <c r="HK22" s="50"/>
      <c r="HL22" s="50"/>
      <c r="HM22" s="50"/>
      <c r="HN22" s="50"/>
      <c r="HO22" s="50"/>
      <c r="HP22" s="50"/>
      <c r="HQ22" s="50"/>
      <c r="HR22" s="50"/>
      <c r="HS22" s="50"/>
      <c r="HT22" s="50"/>
      <c r="HU22" s="50"/>
      <c r="HV22" s="50"/>
      <c r="HW22" s="50"/>
      <c r="HX22" s="50"/>
      <c r="HY22" s="50"/>
      <c r="HZ22" s="50"/>
      <c r="IA22" s="50"/>
      <c r="IB22" s="50"/>
      <c r="IC22" s="50"/>
      <c r="ID22" s="50"/>
      <c r="IE22" s="50"/>
      <c r="IF22" s="50"/>
      <c r="IG22" s="50"/>
      <c r="IH22" s="50"/>
      <c r="II22" s="50"/>
      <c r="IJ22" s="50"/>
      <c r="IK22" s="50"/>
      <c r="IL22" s="50"/>
      <c r="IM22" s="50"/>
      <c r="IN22" s="50"/>
      <c r="IO22" s="50"/>
      <c r="IP22" s="50"/>
      <c r="IQ22" s="50"/>
      <c r="IR22" s="50"/>
      <c r="IS22" s="50"/>
      <c r="IT22" s="50"/>
      <c r="IU22" s="50"/>
      <c r="IV22" s="50"/>
    </row>
    <row r="23" spans="1:256" ht="17.25" customHeight="1" x14ac:dyDescent="0.2">
      <c r="A23" s="81">
        <v>42012</v>
      </c>
      <c r="B23" s="74" t="s">
        <v>35</v>
      </c>
      <c r="C23" s="51"/>
      <c r="D23" s="45">
        <f t="shared" si="0"/>
        <v>42012</v>
      </c>
      <c r="E23" s="89">
        <f t="shared" si="12"/>
        <v>42012</v>
      </c>
      <c r="F23" s="103" t="str">
        <f>IF(E23="","",INDEX(cycle,MOD(E23-INDEX(J_equip,1)+INDEX(J_equip,$A$15+1)-1,8)+1))</f>
        <v xml:space="preserve">  Repos2 </v>
      </c>
      <c r="G23" s="130"/>
      <c r="H23" s="131"/>
      <c r="I23" s="91"/>
      <c r="J23" s="54"/>
      <c r="K23" s="48"/>
      <c r="L23" s="10"/>
      <c r="M23" s="45">
        <f t="shared" si="1"/>
        <v>42043</v>
      </c>
      <c r="N23" s="46">
        <f t="shared" si="13"/>
        <v>42043</v>
      </c>
      <c r="O23" s="103" t="str">
        <f>IF(N23="","",INDEX(cycle,MOD(N23-INDEX(J_equip,1)+INDEX(J_equip,$A$15+1)-1,8)+1))</f>
        <v xml:space="preserve">  Repos1 </v>
      </c>
      <c r="P23" s="122"/>
      <c r="Q23" s="123"/>
      <c r="R23" s="91"/>
      <c r="S23" s="54"/>
      <c r="T23" s="48"/>
      <c r="U23" s="10"/>
      <c r="V23" s="45">
        <f t="shared" si="2"/>
        <v>42071</v>
      </c>
      <c r="W23" s="46">
        <f t="shared" si="14"/>
        <v>42071</v>
      </c>
      <c r="X23" s="103"/>
      <c r="Y23" s="130"/>
      <c r="Z23" s="131"/>
      <c r="AA23" s="91"/>
      <c r="AB23" s="54"/>
      <c r="AC23" s="48"/>
      <c r="AD23" s="10"/>
      <c r="AE23" s="45">
        <f t="shared" si="3"/>
        <v>42102</v>
      </c>
      <c r="AF23" s="46">
        <f t="shared" si="15"/>
        <v>42102</v>
      </c>
      <c r="AG23" s="103"/>
      <c r="AH23" s="130"/>
      <c r="AI23" s="131"/>
      <c r="AJ23" s="91"/>
      <c r="AK23" s="54"/>
      <c r="AL23" s="48"/>
      <c r="AM23" s="10"/>
      <c r="AN23" s="45">
        <f t="shared" si="4"/>
        <v>42132</v>
      </c>
      <c r="AO23" s="46">
        <f t="shared" si="16"/>
        <v>42132</v>
      </c>
      <c r="AP23" s="103"/>
      <c r="AQ23" s="130"/>
      <c r="AR23" s="131"/>
      <c r="AS23" s="91"/>
      <c r="AT23" s="54"/>
      <c r="AU23" s="48"/>
      <c r="AV23" s="10"/>
      <c r="AW23" s="45">
        <f t="shared" si="5"/>
        <v>42163</v>
      </c>
      <c r="AX23" s="46">
        <f t="shared" si="17"/>
        <v>42163</v>
      </c>
      <c r="AY23" s="103"/>
      <c r="AZ23" s="130"/>
      <c r="BA23" s="131"/>
      <c r="BB23" s="91"/>
      <c r="BC23" s="54"/>
      <c r="BD23" s="48"/>
      <c r="BE23" s="10"/>
      <c r="BF23" s="45">
        <f t="shared" si="6"/>
        <v>42193</v>
      </c>
      <c r="BG23" s="46">
        <f t="shared" si="18"/>
        <v>42193</v>
      </c>
      <c r="BH23" s="103"/>
      <c r="BI23" s="130"/>
      <c r="BJ23" s="131"/>
      <c r="BK23" s="91"/>
      <c r="BL23" s="54"/>
      <c r="BM23" s="19"/>
      <c r="BN23" s="10"/>
      <c r="BO23" s="45">
        <f t="shared" si="7"/>
        <v>42224</v>
      </c>
      <c r="BP23" s="46">
        <f t="shared" si="19"/>
        <v>42224</v>
      </c>
      <c r="BQ23" s="103"/>
      <c r="BR23" s="130"/>
      <c r="BS23" s="131"/>
      <c r="BT23" s="91"/>
      <c r="BU23" s="54"/>
      <c r="BV23" s="19"/>
      <c r="BW23" s="10"/>
      <c r="BX23" s="45">
        <f t="shared" si="8"/>
        <v>42255</v>
      </c>
      <c r="BY23" s="46">
        <f t="shared" si="20"/>
        <v>42255</v>
      </c>
      <c r="BZ23" s="103"/>
      <c r="CA23" s="130"/>
      <c r="CB23" s="131"/>
      <c r="CC23" s="91"/>
      <c r="CD23" s="54"/>
      <c r="CE23" s="19"/>
      <c r="CF23" s="10"/>
      <c r="CG23" s="45">
        <f t="shared" si="9"/>
        <v>42285</v>
      </c>
      <c r="CH23" s="46">
        <f t="shared" si="21"/>
        <v>42285</v>
      </c>
      <c r="CI23" s="103"/>
      <c r="CJ23" s="130"/>
      <c r="CK23" s="131"/>
      <c r="CL23" s="91"/>
      <c r="CM23" s="54"/>
      <c r="CN23" s="19"/>
      <c r="CO23" s="10"/>
      <c r="CP23" s="45">
        <f t="shared" si="10"/>
        <v>42316</v>
      </c>
      <c r="CQ23" s="46">
        <f t="shared" si="22"/>
        <v>42316</v>
      </c>
      <c r="CR23" s="103"/>
      <c r="CS23" s="130"/>
      <c r="CT23" s="131"/>
      <c r="CU23" s="91"/>
      <c r="CV23" s="54"/>
      <c r="CW23" s="19"/>
      <c r="CX23" s="10"/>
      <c r="CY23" s="45">
        <f t="shared" si="11"/>
        <v>42346</v>
      </c>
      <c r="CZ23" s="46">
        <f t="shared" si="23"/>
        <v>42346</v>
      </c>
      <c r="DA23" s="103"/>
      <c r="DB23" s="130"/>
      <c r="DC23" s="131"/>
      <c r="DD23" s="91"/>
      <c r="DE23" s="54"/>
      <c r="DF23" s="1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50"/>
      <c r="DW23" s="50"/>
      <c r="DX23" s="50"/>
      <c r="DY23" s="50"/>
      <c r="DZ23" s="50"/>
      <c r="EA23" s="50"/>
      <c r="EB23" s="50"/>
      <c r="EC23" s="50"/>
      <c r="ED23" s="50"/>
      <c r="EE23" s="50"/>
      <c r="EF23" s="50"/>
      <c r="EG23" s="50"/>
      <c r="EH23" s="50"/>
      <c r="EI23" s="50"/>
      <c r="EJ23" s="50"/>
      <c r="EK23" s="50"/>
      <c r="EL23" s="50"/>
      <c r="EM23" s="50"/>
      <c r="EN23" s="50"/>
      <c r="EO23" s="50"/>
      <c r="EP23" s="50"/>
      <c r="EQ23" s="50"/>
      <c r="ER23" s="50"/>
      <c r="ES23" s="50"/>
      <c r="ET23" s="50"/>
      <c r="EU23" s="50"/>
      <c r="EV23" s="50"/>
      <c r="EW23" s="50"/>
      <c r="EX23" s="50"/>
      <c r="EY23" s="50"/>
      <c r="EZ23" s="50"/>
      <c r="FA23" s="50"/>
      <c r="FB23" s="50"/>
      <c r="FC23" s="50"/>
      <c r="FD23" s="50"/>
      <c r="FE23" s="50"/>
      <c r="FF23" s="50"/>
      <c r="FG23" s="50"/>
      <c r="FH23" s="50"/>
      <c r="FI23" s="50"/>
      <c r="FJ23" s="50"/>
      <c r="FK23" s="50"/>
      <c r="FL23" s="50"/>
      <c r="FM23" s="50"/>
      <c r="FN23" s="50"/>
      <c r="FO23" s="50"/>
      <c r="FP23" s="50"/>
      <c r="FQ23" s="50"/>
      <c r="FR23" s="50"/>
      <c r="FS23" s="50"/>
      <c r="FT23" s="50"/>
      <c r="FU23" s="50"/>
      <c r="FV23" s="50"/>
      <c r="FW23" s="50"/>
      <c r="FX23" s="50"/>
      <c r="FY23" s="50"/>
      <c r="FZ23" s="50"/>
      <c r="GA23" s="50"/>
      <c r="GB23" s="50"/>
      <c r="GJ23" s="50"/>
      <c r="GK23" s="50"/>
      <c r="GL23" s="50"/>
      <c r="GM23" s="50"/>
      <c r="GN23" s="50"/>
      <c r="GO23" s="50"/>
      <c r="GP23" s="50"/>
      <c r="GQ23" s="50"/>
      <c r="GR23" s="50"/>
      <c r="GS23" s="50"/>
      <c r="GT23" s="50"/>
      <c r="GU23" s="50"/>
      <c r="GV23" s="50"/>
      <c r="GW23" s="50"/>
      <c r="GX23" s="50"/>
      <c r="GY23" s="50"/>
      <c r="GZ23" s="50"/>
      <c r="HA23" s="50"/>
      <c r="HB23" s="50"/>
      <c r="HC23" s="50"/>
      <c r="HD23" s="50"/>
      <c r="HE23" s="50"/>
      <c r="HF23" s="50"/>
      <c r="HG23" s="50"/>
      <c r="HH23" s="50"/>
      <c r="HI23" s="50"/>
      <c r="HJ23" s="50"/>
      <c r="HK23" s="50"/>
      <c r="HL23" s="50"/>
      <c r="HM23" s="50"/>
      <c r="HN23" s="50"/>
      <c r="HO23" s="50"/>
      <c r="HP23" s="50"/>
      <c r="HQ23" s="50"/>
      <c r="HR23" s="50"/>
      <c r="HS23" s="50"/>
      <c r="HT23" s="50"/>
      <c r="HU23" s="50"/>
      <c r="HV23" s="50"/>
      <c r="HW23" s="50"/>
      <c r="HX23" s="50"/>
      <c r="HY23" s="50"/>
      <c r="HZ23" s="50"/>
      <c r="IA23" s="50"/>
      <c r="IB23" s="50"/>
      <c r="IC23" s="50"/>
      <c r="ID23" s="50"/>
      <c r="IE23" s="50"/>
      <c r="IF23" s="50"/>
      <c r="IG23" s="50"/>
      <c r="IH23" s="50"/>
      <c r="II23" s="50"/>
      <c r="IJ23" s="50"/>
      <c r="IK23" s="50"/>
      <c r="IL23" s="50"/>
      <c r="IM23" s="50"/>
      <c r="IN23" s="50"/>
      <c r="IO23" s="50"/>
      <c r="IP23" s="50"/>
      <c r="IQ23" s="50"/>
      <c r="IR23" s="50"/>
      <c r="IS23" s="50"/>
      <c r="IT23" s="50"/>
      <c r="IU23" s="50"/>
      <c r="IV23" s="50"/>
    </row>
    <row r="24" spans="1:256" ht="17.25" customHeight="1" x14ac:dyDescent="0.2">
      <c r="C24" s="51"/>
      <c r="D24" s="45">
        <f t="shared" si="0"/>
        <v>42013</v>
      </c>
      <c r="E24" s="89">
        <f t="shared" si="12"/>
        <v>42013</v>
      </c>
      <c r="F24" s="103" t="str">
        <f>IF(E24="","",INDEX(cycle,MOD(E24-INDEX(J_equip,1)+INDEX(J_equip,$A$15+1)-1,8)+1))</f>
        <v xml:space="preserve">  Repos2 </v>
      </c>
      <c r="G24" s="130"/>
      <c r="H24" s="131"/>
      <c r="I24" s="91"/>
      <c r="J24" s="54"/>
      <c r="K24" s="48"/>
      <c r="L24" s="10"/>
      <c r="M24" s="45">
        <f t="shared" si="1"/>
        <v>42044</v>
      </c>
      <c r="N24" s="46">
        <f t="shared" si="13"/>
        <v>42044</v>
      </c>
      <c r="O24" s="103" t="str">
        <f>IF(N24="","",INDEX(cycle,MOD(N24-INDEX(J_equip,1)+INDEX(J_equip,$A$15+1)-1,8)+1))</f>
        <v xml:space="preserve">  Repos2 </v>
      </c>
      <c r="P24" s="122"/>
      <c r="Q24" s="123"/>
      <c r="R24" s="91"/>
      <c r="S24" s="54"/>
      <c r="T24" s="48"/>
      <c r="U24" s="10"/>
      <c r="V24" s="45">
        <f t="shared" si="2"/>
        <v>42072</v>
      </c>
      <c r="W24" s="46">
        <f t="shared" si="14"/>
        <v>42072</v>
      </c>
      <c r="X24" s="103"/>
      <c r="Y24" s="130"/>
      <c r="Z24" s="131"/>
      <c r="AA24" s="91"/>
      <c r="AB24" s="54"/>
      <c r="AC24" s="48"/>
      <c r="AD24" s="10"/>
      <c r="AE24" s="45">
        <f t="shared" si="3"/>
        <v>42103</v>
      </c>
      <c r="AF24" s="46">
        <f t="shared" si="15"/>
        <v>42103</v>
      </c>
      <c r="AG24" s="103"/>
      <c r="AH24" s="130"/>
      <c r="AI24" s="131"/>
      <c r="AJ24" s="91"/>
      <c r="AK24" s="54"/>
      <c r="AL24" s="48"/>
      <c r="AM24" s="10"/>
      <c r="AN24" s="45">
        <f t="shared" si="4"/>
        <v>42133</v>
      </c>
      <c r="AO24" s="46">
        <f t="shared" si="16"/>
        <v>42133</v>
      </c>
      <c r="AP24" s="103"/>
      <c r="AQ24" s="130"/>
      <c r="AR24" s="131"/>
      <c r="AS24" s="91"/>
      <c r="AT24" s="54"/>
      <c r="AU24" s="48"/>
      <c r="AV24" s="10"/>
      <c r="AW24" s="45">
        <f t="shared" si="5"/>
        <v>42164</v>
      </c>
      <c r="AX24" s="46">
        <f t="shared" si="17"/>
        <v>42164</v>
      </c>
      <c r="AY24" s="103"/>
      <c r="AZ24" s="130"/>
      <c r="BA24" s="131"/>
      <c r="BB24" s="91"/>
      <c r="BC24" s="54"/>
      <c r="BD24" s="48"/>
      <c r="BE24" s="10"/>
      <c r="BF24" s="45">
        <f t="shared" si="6"/>
        <v>42194</v>
      </c>
      <c r="BG24" s="46">
        <f t="shared" si="18"/>
        <v>42194</v>
      </c>
      <c r="BH24" s="103"/>
      <c r="BI24" s="130"/>
      <c r="BJ24" s="131"/>
      <c r="BK24" s="91"/>
      <c r="BL24" s="54"/>
      <c r="BM24" s="19"/>
      <c r="BN24" s="10"/>
      <c r="BO24" s="45">
        <f t="shared" si="7"/>
        <v>42225</v>
      </c>
      <c r="BP24" s="46">
        <f t="shared" si="19"/>
        <v>42225</v>
      </c>
      <c r="BQ24" s="103"/>
      <c r="BR24" s="130"/>
      <c r="BS24" s="131"/>
      <c r="BT24" s="91"/>
      <c r="BU24" s="54"/>
      <c r="BV24" s="19"/>
      <c r="BW24" s="10"/>
      <c r="BX24" s="45">
        <f t="shared" si="8"/>
        <v>42256</v>
      </c>
      <c r="BY24" s="46">
        <f t="shared" si="20"/>
        <v>42256</v>
      </c>
      <c r="BZ24" s="103"/>
      <c r="CA24" s="130"/>
      <c r="CB24" s="131"/>
      <c r="CC24" s="91"/>
      <c r="CD24" s="54"/>
      <c r="CE24" s="19"/>
      <c r="CF24" s="10"/>
      <c r="CG24" s="45">
        <f t="shared" si="9"/>
        <v>42286</v>
      </c>
      <c r="CH24" s="46">
        <f t="shared" si="21"/>
        <v>42286</v>
      </c>
      <c r="CI24" s="103"/>
      <c r="CJ24" s="130"/>
      <c r="CK24" s="131"/>
      <c r="CL24" s="91"/>
      <c r="CM24" s="54"/>
      <c r="CN24" s="19"/>
      <c r="CO24" s="10"/>
      <c r="CP24" s="45">
        <f t="shared" si="10"/>
        <v>42317</v>
      </c>
      <c r="CQ24" s="46">
        <f t="shared" si="22"/>
        <v>42317</v>
      </c>
      <c r="CR24" s="103"/>
      <c r="CS24" s="130"/>
      <c r="CT24" s="131"/>
      <c r="CU24" s="91"/>
      <c r="CV24" s="54"/>
      <c r="CW24" s="19"/>
      <c r="CX24" s="10"/>
      <c r="CY24" s="45">
        <f t="shared" si="11"/>
        <v>42347</v>
      </c>
      <c r="CZ24" s="46">
        <f t="shared" si="23"/>
        <v>42347</v>
      </c>
      <c r="DA24" s="103"/>
      <c r="DB24" s="130"/>
      <c r="DC24" s="131"/>
      <c r="DD24" s="91"/>
      <c r="DE24" s="54"/>
      <c r="DF24" s="1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50"/>
      <c r="DW24" s="50"/>
      <c r="DX24" s="50"/>
      <c r="DY24" s="50"/>
      <c r="DZ24" s="50"/>
      <c r="EA24" s="50"/>
      <c r="EB24" s="50"/>
      <c r="EC24" s="50"/>
      <c r="ED24" s="50"/>
      <c r="EE24" s="50"/>
      <c r="EF24" s="50"/>
      <c r="EG24" s="50"/>
      <c r="EH24" s="50"/>
      <c r="EI24" s="50"/>
      <c r="EJ24" s="50"/>
      <c r="EK24" s="50"/>
      <c r="EL24" s="50"/>
      <c r="EM24" s="50"/>
      <c r="EN24" s="50"/>
      <c r="EO24" s="50"/>
      <c r="EP24" s="50"/>
      <c r="EQ24" s="50"/>
      <c r="ER24" s="50"/>
      <c r="ES24" s="50"/>
      <c r="ET24" s="50"/>
      <c r="EU24" s="50"/>
      <c r="EV24" s="50"/>
      <c r="EW24" s="50"/>
      <c r="EX24" s="50"/>
      <c r="EY24" s="50"/>
      <c r="EZ24" s="50"/>
      <c r="FA24" s="50"/>
      <c r="FB24" s="50"/>
      <c r="FC24" s="50"/>
      <c r="FD24" s="50"/>
      <c r="FE24" s="50"/>
      <c r="FF24" s="50"/>
      <c r="FG24" s="50"/>
      <c r="FH24" s="50"/>
      <c r="FI24" s="50"/>
      <c r="FJ24" s="50"/>
      <c r="FK24" s="50"/>
      <c r="FL24" s="50"/>
      <c r="FM24" s="50"/>
      <c r="FN24" s="50"/>
      <c r="FO24" s="50"/>
      <c r="FP24" s="50"/>
      <c r="FQ24" s="50"/>
      <c r="FR24" s="50"/>
      <c r="FS24" s="50"/>
      <c r="FT24" s="50"/>
      <c r="FU24" s="50"/>
      <c r="FV24" s="50"/>
      <c r="FW24" s="50"/>
      <c r="FX24" s="50"/>
      <c r="FY24" s="50"/>
      <c r="FZ24" s="50"/>
      <c r="GA24" s="50"/>
      <c r="GB24" s="50"/>
      <c r="GJ24" s="50"/>
      <c r="GK24" s="50"/>
      <c r="GL24" s="50"/>
      <c r="GM24" s="50"/>
      <c r="GN24" s="50"/>
      <c r="GO24" s="50"/>
      <c r="GP24" s="50"/>
      <c r="GQ24" s="50"/>
      <c r="GR24" s="50"/>
      <c r="GS24" s="50"/>
      <c r="GT24" s="50"/>
      <c r="GU24" s="50"/>
      <c r="GV24" s="50"/>
      <c r="GW24" s="50"/>
      <c r="GX24" s="50"/>
      <c r="GY24" s="50"/>
      <c r="GZ24" s="50"/>
      <c r="HA24" s="50"/>
      <c r="HB24" s="50"/>
      <c r="HC24" s="50"/>
      <c r="HD24" s="50"/>
      <c r="HE24" s="50"/>
      <c r="HF24" s="50"/>
      <c r="HG24" s="50"/>
      <c r="HH24" s="50"/>
      <c r="HI24" s="50"/>
      <c r="HJ24" s="50"/>
      <c r="HK24" s="50"/>
      <c r="HL24" s="50"/>
      <c r="HM24" s="50"/>
      <c r="HN24" s="50"/>
      <c r="HO24" s="50"/>
      <c r="HP24" s="50"/>
      <c r="HQ24" s="50"/>
      <c r="HR24" s="50"/>
      <c r="HS24" s="50"/>
      <c r="HT24" s="50"/>
      <c r="HU24" s="50"/>
      <c r="HV24" s="50"/>
      <c r="HW24" s="50"/>
      <c r="HX24" s="50"/>
      <c r="HY24" s="50"/>
      <c r="HZ24" s="50"/>
      <c r="IA24" s="50"/>
      <c r="IB24" s="50"/>
      <c r="IC24" s="50"/>
      <c r="ID24" s="50"/>
      <c r="IE24" s="50"/>
      <c r="IF24" s="50"/>
      <c r="IG24" s="50"/>
      <c r="IH24" s="50"/>
      <c r="II24" s="50"/>
      <c r="IJ24" s="50"/>
      <c r="IK24" s="50"/>
      <c r="IL24" s="50"/>
      <c r="IM24" s="50"/>
      <c r="IN24" s="50"/>
      <c r="IO24" s="50"/>
      <c r="IP24" s="50"/>
      <c r="IQ24" s="50"/>
      <c r="IR24" s="50"/>
      <c r="IS24" s="50"/>
      <c r="IT24" s="50"/>
      <c r="IU24" s="50"/>
      <c r="IV24" s="50"/>
    </row>
    <row r="25" spans="1:256" ht="17.25" customHeight="1" x14ac:dyDescent="0.2">
      <c r="C25" s="51"/>
      <c r="D25" s="45">
        <f t="shared" si="0"/>
        <v>42014</v>
      </c>
      <c r="E25" s="89">
        <f t="shared" si="12"/>
        <v>42014</v>
      </c>
      <c r="F25" s="103" t="str">
        <f>IF(E25="","",INDEX(cycle,MOD(E25-INDEX(J_equip,1)+INDEX(J_equip,$A$15+1)-1,8)+1))</f>
        <v xml:space="preserve">  Jour</v>
      </c>
      <c r="G25" s="130"/>
      <c r="H25" s="131"/>
      <c r="I25" s="91"/>
      <c r="J25" s="54"/>
      <c r="K25" s="48"/>
      <c r="L25" s="10"/>
      <c r="M25" s="45">
        <f t="shared" si="1"/>
        <v>42045</v>
      </c>
      <c r="N25" s="46">
        <f t="shared" si="13"/>
        <v>42045</v>
      </c>
      <c r="O25" s="103" t="str">
        <f>IF(N25="","",INDEX(cycle,MOD(N25-INDEX(J_equip,1)+INDEX(J_equip,$A$15+1)-1,8)+1))</f>
        <v xml:space="preserve">  Repos2 </v>
      </c>
      <c r="P25" s="122"/>
      <c r="Q25" s="123"/>
      <c r="R25" s="91"/>
      <c r="S25" s="54"/>
      <c r="T25" s="48"/>
      <c r="U25" s="10"/>
      <c r="V25" s="45">
        <f t="shared" si="2"/>
        <v>42073</v>
      </c>
      <c r="W25" s="46">
        <f t="shared" si="14"/>
        <v>42073</v>
      </c>
      <c r="X25" s="103"/>
      <c r="Y25" s="130"/>
      <c r="Z25" s="131"/>
      <c r="AA25" s="91"/>
      <c r="AB25" s="54"/>
      <c r="AC25" s="48"/>
      <c r="AD25" s="10"/>
      <c r="AE25" s="45">
        <f t="shared" si="3"/>
        <v>42104</v>
      </c>
      <c r="AF25" s="46">
        <f t="shared" si="15"/>
        <v>42104</v>
      </c>
      <c r="AG25" s="103"/>
      <c r="AH25" s="130"/>
      <c r="AI25" s="131"/>
      <c r="AJ25" s="91"/>
      <c r="AK25" s="54"/>
      <c r="AL25" s="48"/>
      <c r="AM25" s="10"/>
      <c r="AN25" s="45">
        <f t="shared" si="4"/>
        <v>42134</v>
      </c>
      <c r="AO25" s="46">
        <f t="shared" si="16"/>
        <v>42134</v>
      </c>
      <c r="AP25" s="103"/>
      <c r="AQ25" s="130"/>
      <c r="AR25" s="131"/>
      <c r="AS25" s="91"/>
      <c r="AT25" s="54"/>
      <c r="AU25" s="48"/>
      <c r="AV25" s="10"/>
      <c r="AW25" s="45">
        <f t="shared" si="5"/>
        <v>42165</v>
      </c>
      <c r="AX25" s="46">
        <f t="shared" si="17"/>
        <v>42165</v>
      </c>
      <c r="AY25" s="103"/>
      <c r="AZ25" s="130"/>
      <c r="BA25" s="131"/>
      <c r="BB25" s="91"/>
      <c r="BC25" s="54"/>
      <c r="BD25" s="48"/>
      <c r="BE25" s="10"/>
      <c r="BF25" s="45">
        <f t="shared" si="6"/>
        <v>42195</v>
      </c>
      <c r="BG25" s="46">
        <f t="shared" si="18"/>
        <v>42195</v>
      </c>
      <c r="BH25" s="103"/>
      <c r="BI25" s="130"/>
      <c r="BJ25" s="131"/>
      <c r="BK25" s="91"/>
      <c r="BL25" s="54"/>
      <c r="BM25" s="19"/>
      <c r="BN25" s="10"/>
      <c r="BO25" s="45">
        <f t="shared" si="7"/>
        <v>42226</v>
      </c>
      <c r="BP25" s="46">
        <f t="shared" si="19"/>
        <v>42226</v>
      </c>
      <c r="BQ25" s="103"/>
      <c r="BR25" s="130"/>
      <c r="BS25" s="131"/>
      <c r="BT25" s="91"/>
      <c r="BU25" s="54"/>
      <c r="BV25" s="19"/>
      <c r="BW25" s="10"/>
      <c r="BX25" s="45">
        <f t="shared" si="8"/>
        <v>42257</v>
      </c>
      <c r="BY25" s="46">
        <f t="shared" si="20"/>
        <v>42257</v>
      </c>
      <c r="BZ25" s="103"/>
      <c r="CA25" s="130"/>
      <c r="CB25" s="131"/>
      <c r="CC25" s="91"/>
      <c r="CD25" s="54"/>
      <c r="CE25" s="19"/>
      <c r="CF25" s="10"/>
      <c r="CG25" s="45">
        <f t="shared" si="9"/>
        <v>42287</v>
      </c>
      <c r="CH25" s="46">
        <f t="shared" si="21"/>
        <v>42287</v>
      </c>
      <c r="CI25" s="103"/>
      <c r="CJ25" s="130"/>
      <c r="CK25" s="131"/>
      <c r="CL25" s="91"/>
      <c r="CM25" s="54"/>
      <c r="CN25" s="19"/>
      <c r="CO25" s="10"/>
      <c r="CP25" s="45">
        <f t="shared" si="10"/>
        <v>42318</v>
      </c>
      <c r="CQ25" s="46">
        <f t="shared" si="22"/>
        <v>42318</v>
      </c>
      <c r="CR25" s="103"/>
      <c r="CS25" s="130"/>
      <c r="CT25" s="131"/>
      <c r="CU25" s="91"/>
      <c r="CV25" s="54"/>
      <c r="CW25" s="19"/>
      <c r="CX25" s="10"/>
      <c r="CY25" s="45">
        <f t="shared" si="11"/>
        <v>42348</v>
      </c>
      <c r="CZ25" s="46">
        <f t="shared" si="23"/>
        <v>42348</v>
      </c>
      <c r="DA25" s="103"/>
      <c r="DB25" s="130"/>
      <c r="DC25" s="131"/>
      <c r="DD25" s="91"/>
      <c r="DE25" s="54"/>
      <c r="DF25" s="1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50"/>
      <c r="DW25" s="50"/>
      <c r="DX25" s="50"/>
      <c r="DY25" s="50"/>
      <c r="DZ25" s="50"/>
      <c r="EA25" s="50"/>
      <c r="EB25" s="50"/>
      <c r="EC25" s="50"/>
      <c r="ED25" s="50"/>
      <c r="EE25" s="50"/>
      <c r="EF25" s="50"/>
      <c r="EG25" s="50"/>
      <c r="EH25" s="50"/>
      <c r="EI25" s="50"/>
      <c r="EJ25" s="50"/>
      <c r="EK25" s="50"/>
      <c r="EL25" s="50"/>
      <c r="EM25" s="50"/>
      <c r="EN25" s="50"/>
      <c r="EO25" s="50"/>
      <c r="EP25" s="50"/>
      <c r="EQ25" s="50"/>
      <c r="ER25" s="50"/>
      <c r="ES25" s="50"/>
      <c r="ET25" s="50"/>
      <c r="EU25" s="50"/>
      <c r="EV25" s="50"/>
      <c r="EW25" s="50"/>
      <c r="EX25" s="50"/>
      <c r="EY25" s="50"/>
      <c r="EZ25" s="50"/>
      <c r="FA25" s="50"/>
      <c r="FB25" s="50"/>
      <c r="FC25" s="50"/>
      <c r="FD25" s="50"/>
      <c r="FE25" s="50"/>
      <c r="FF25" s="50"/>
      <c r="FG25" s="50"/>
      <c r="FH25" s="50"/>
      <c r="FI25" s="50"/>
      <c r="FJ25" s="50"/>
      <c r="FK25" s="50"/>
      <c r="FL25" s="50"/>
      <c r="FM25" s="50"/>
      <c r="FN25" s="50"/>
      <c r="FO25" s="50"/>
      <c r="FP25" s="50"/>
      <c r="FQ25" s="50"/>
      <c r="FR25" s="50"/>
      <c r="FS25" s="50"/>
      <c r="FT25" s="50"/>
      <c r="FU25" s="50"/>
      <c r="FV25" s="50"/>
      <c r="FW25" s="50"/>
      <c r="FX25" s="50"/>
      <c r="FY25" s="50"/>
      <c r="FZ25" s="50"/>
      <c r="GA25" s="50"/>
      <c r="GB25" s="50"/>
      <c r="GJ25" s="50"/>
      <c r="GK25" s="50"/>
      <c r="GL25" s="50"/>
      <c r="GM25" s="50"/>
      <c r="GN25" s="50"/>
      <c r="GO25" s="50"/>
      <c r="GP25" s="50"/>
      <c r="GQ25" s="50"/>
      <c r="GR25" s="50"/>
      <c r="GS25" s="50"/>
      <c r="GT25" s="50"/>
      <c r="GU25" s="50"/>
      <c r="GV25" s="50"/>
      <c r="GW25" s="50"/>
      <c r="GX25" s="50"/>
      <c r="GY25" s="50"/>
      <c r="GZ25" s="50"/>
      <c r="HA25" s="50"/>
      <c r="HB25" s="50"/>
      <c r="HC25" s="50"/>
      <c r="HD25" s="50"/>
      <c r="HE25" s="50"/>
      <c r="HF25" s="50"/>
      <c r="HG25" s="50"/>
      <c r="HH25" s="50"/>
      <c r="HI25" s="50"/>
      <c r="HJ25" s="50"/>
      <c r="HK25" s="50"/>
      <c r="HL25" s="50"/>
      <c r="HM25" s="50"/>
      <c r="HN25" s="50"/>
      <c r="HO25" s="50"/>
      <c r="HP25" s="50"/>
      <c r="HQ25" s="50"/>
      <c r="HR25" s="50"/>
      <c r="HS25" s="50"/>
      <c r="HT25" s="50"/>
      <c r="HU25" s="50"/>
      <c r="HV25" s="50"/>
      <c r="HW25" s="50"/>
      <c r="HX25" s="50"/>
      <c r="HY25" s="50"/>
      <c r="HZ25" s="50"/>
      <c r="IA25" s="50"/>
      <c r="IB25" s="50"/>
      <c r="IC25" s="50"/>
      <c r="ID25" s="50"/>
      <c r="IE25" s="50"/>
      <c r="IF25" s="50"/>
      <c r="IG25" s="50"/>
      <c r="IH25" s="50"/>
      <c r="II25" s="50"/>
      <c r="IJ25" s="50"/>
      <c r="IK25" s="50"/>
      <c r="IL25" s="50"/>
      <c r="IM25" s="50"/>
      <c r="IN25" s="50"/>
      <c r="IO25" s="50"/>
      <c r="IP25" s="50"/>
      <c r="IQ25" s="50"/>
      <c r="IR25" s="50"/>
      <c r="IS25" s="50"/>
      <c r="IT25" s="50"/>
      <c r="IU25" s="50"/>
      <c r="IV25" s="50"/>
    </row>
    <row r="26" spans="1:256" ht="17.25" customHeight="1" x14ac:dyDescent="0.2">
      <c r="C26" s="51"/>
      <c r="D26" s="45">
        <f t="shared" si="0"/>
        <v>42015</v>
      </c>
      <c r="E26" s="89">
        <f t="shared" si="12"/>
        <v>42015</v>
      </c>
      <c r="F26" s="103" t="str">
        <f>IF(E26="","",INDEX(cycle,MOD(E26-INDEX(J_equip,1)+INDEX(J_equip,$A$15+1)-1,8)+1))</f>
        <v xml:space="preserve">  Jour</v>
      </c>
      <c r="G26" s="130"/>
      <c r="H26" s="131"/>
      <c r="I26" s="91"/>
      <c r="J26" s="58"/>
      <c r="K26" s="53"/>
      <c r="L26" s="10"/>
      <c r="M26" s="45">
        <f t="shared" si="1"/>
        <v>42046</v>
      </c>
      <c r="N26" s="46">
        <f t="shared" si="13"/>
        <v>42046</v>
      </c>
      <c r="O26" s="103" t="str">
        <f>IF(N26="","",INDEX(cycle,MOD(N26-INDEX(J_equip,1)+INDEX(J_equip,$A$15+1)-1,8)+1))</f>
        <v xml:space="preserve">  Jour</v>
      </c>
      <c r="P26" s="122"/>
      <c r="Q26" s="123"/>
      <c r="R26" s="91"/>
      <c r="S26" s="52"/>
      <c r="T26" s="53"/>
      <c r="U26" s="10"/>
      <c r="V26" s="45">
        <f t="shared" si="2"/>
        <v>42074</v>
      </c>
      <c r="W26" s="46">
        <f t="shared" si="14"/>
        <v>42074</v>
      </c>
      <c r="X26" s="103"/>
      <c r="Y26" s="130"/>
      <c r="Z26" s="131"/>
      <c r="AA26" s="91"/>
      <c r="AB26" s="58"/>
      <c r="AC26" s="53"/>
      <c r="AD26" s="10"/>
      <c r="AE26" s="45">
        <f t="shared" si="3"/>
        <v>42105</v>
      </c>
      <c r="AF26" s="46">
        <f t="shared" si="15"/>
        <v>42105</v>
      </c>
      <c r="AG26" s="103"/>
      <c r="AH26" s="130"/>
      <c r="AI26" s="131"/>
      <c r="AJ26" s="91"/>
      <c r="AK26" s="58"/>
      <c r="AL26" s="53"/>
      <c r="AM26" s="10"/>
      <c r="AN26" s="45">
        <f t="shared" si="4"/>
        <v>42135</v>
      </c>
      <c r="AO26" s="46">
        <f t="shared" si="16"/>
        <v>42135</v>
      </c>
      <c r="AP26" s="103"/>
      <c r="AQ26" s="130"/>
      <c r="AR26" s="131"/>
      <c r="AS26" s="91"/>
      <c r="AT26" s="58"/>
      <c r="AU26" s="53"/>
      <c r="AV26" s="10"/>
      <c r="AW26" s="45">
        <f t="shared" si="5"/>
        <v>42166</v>
      </c>
      <c r="AX26" s="46">
        <f t="shared" si="17"/>
        <v>42166</v>
      </c>
      <c r="AY26" s="103"/>
      <c r="AZ26" s="130"/>
      <c r="BA26" s="131"/>
      <c r="BB26" s="91"/>
      <c r="BC26" s="58"/>
      <c r="BD26" s="53"/>
      <c r="BE26" s="10"/>
      <c r="BF26" s="45">
        <f t="shared" si="6"/>
        <v>42196</v>
      </c>
      <c r="BG26" s="46">
        <f t="shared" si="18"/>
        <v>42196</v>
      </c>
      <c r="BH26" s="103"/>
      <c r="BI26" s="130"/>
      <c r="BJ26" s="131"/>
      <c r="BK26" s="91"/>
      <c r="BL26" s="58"/>
      <c r="BM26" s="19"/>
      <c r="BN26" s="10"/>
      <c r="BO26" s="45">
        <f t="shared" si="7"/>
        <v>42227</v>
      </c>
      <c r="BP26" s="46">
        <f t="shared" si="19"/>
        <v>42227</v>
      </c>
      <c r="BQ26" s="103"/>
      <c r="BR26" s="130"/>
      <c r="BS26" s="131"/>
      <c r="BT26" s="91"/>
      <c r="BU26" s="58"/>
      <c r="BV26" s="19"/>
      <c r="BW26" s="10"/>
      <c r="BX26" s="45">
        <f t="shared" si="8"/>
        <v>42258</v>
      </c>
      <c r="BY26" s="46">
        <f t="shared" si="20"/>
        <v>42258</v>
      </c>
      <c r="BZ26" s="103"/>
      <c r="CA26" s="130"/>
      <c r="CB26" s="131"/>
      <c r="CC26" s="91"/>
      <c r="CD26" s="58"/>
      <c r="CE26" s="19"/>
      <c r="CF26" s="10"/>
      <c r="CG26" s="45">
        <f t="shared" si="9"/>
        <v>42288</v>
      </c>
      <c r="CH26" s="46">
        <f t="shared" si="21"/>
        <v>42288</v>
      </c>
      <c r="CI26" s="103"/>
      <c r="CJ26" s="130"/>
      <c r="CK26" s="131"/>
      <c r="CL26" s="91"/>
      <c r="CM26" s="58"/>
      <c r="CN26" s="19"/>
      <c r="CO26" s="10"/>
      <c r="CP26" s="45">
        <f t="shared" si="10"/>
        <v>42319</v>
      </c>
      <c r="CQ26" s="46">
        <f t="shared" si="22"/>
        <v>42319</v>
      </c>
      <c r="CR26" s="103"/>
      <c r="CS26" s="130"/>
      <c r="CT26" s="131"/>
      <c r="CU26" s="91"/>
      <c r="CV26" s="58"/>
      <c r="CW26" s="19"/>
      <c r="CX26" s="10"/>
      <c r="CY26" s="45">
        <f t="shared" si="11"/>
        <v>42349</v>
      </c>
      <c r="CZ26" s="46">
        <f t="shared" si="23"/>
        <v>42349</v>
      </c>
      <c r="DA26" s="103"/>
      <c r="DB26" s="130"/>
      <c r="DC26" s="131"/>
      <c r="DD26" s="91"/>
      <c r="DE26" s="58"/>
      <c r="DF26" s="1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</row>
    <row r="27" spans="1:256" ht="17.25" customHeight="1" x14ac:dyDescent="0.2">
      <c r="C27" s="51"/>
      <c r="D27" s="45">
        <f t="shared" si="0"/>
        <v>42016</v>
      </c>
      <c r="E27" s="89">
        <f t="shared" si="12"/>
        <v>42016</v>
      </c>
      <c r="F27" s="103" t="str">
        <f>IF(E27="","",INDEX(cycle,MOD(E27-INDEX(J_equip,1)+INDEX(J_equip,$A$15+1)-1,8)+1))</f>
        <v xml:space="preserve">  Nuit </v>
      </c>
      <c r="G27" s="130"/>
      <c r="H27" s="131"/>
      <c r="I27" s="91"/>
      <c r="J27" s="58"/>
      <c r="K27" s="53"/>
      <c r="L27" s="10"/>
      <c r="M27" s="45">
        <f t="shared" si="1"/>
        <v>42047</v>
      </c>
      <c r="N27" s="46">
        <f t="shared" si="13"/>
        <v>42047</v>
      </c>
      <c r="O27" s="103" t="str">
        <f>IF(N27="","",INDEX(cycle,MOD(N27-INDEX(J_equip,1)+INDEX(J_equip,$A$15+1)-1,8)+1))</f>
        <v xml:space="preserve">  Jour</v>
      </c>
      <c r="P27" s="122"/>
      <c r="Q27" s="123"/>
      <c r="R27" s="91"/>
      <c r="S27" s="52"/>
      <c r="T27" s="53"/>
      <c r="U27" s="10"/>
      <c r="V27" s="45">
        <f t="shared" si="2"/>
        <v>42075</v>
      </c>
      <c r="W27" s="46">
        <f t="shared" si="14"/>
        <v>42075</v>
      </c>
      <c r="X27" s="103"/>
      <c r="Y27" s="130"/>
      <c r="Z27" s="131"/>
      <c r="AA27" s="91"/>
      <c r="AB27" s="58"/>
      <c r="AC27" s="53"/>
      <c r="AD27" s="10"/>
      <c r="AE27" s="45">
        <f t="shared" si="3"/>
        <v>42106</v>
      </c>
      <c r="AF27" s="46">
        <f t="shared" si="15"/>
        <v>42106</v>
      </c>
      <c r="AG27" s="103"/>
      <c r="AH27" s="130"/>
      <c r="AI27" s="131"/>
      <c r="AJ27" s="91"/>
      <c r="AK27" s="58"/>
      <c r="AL27" s="53"/>
      <c r="AM27" s="10"/>
      <c r="AN27" s="45">
        <f t="shared" si="4"/>
        <v>42136</v>
      </c>
      <c r="AO27" s="46">
        <f t="shared" si="16"/>
        <v>42136</v>
      </c>
      <c r="AP27" s="103"/>
      <c r="AQ27" s="130"/>
      <c r="AR27" s="131"/>
      <c r="AS27" s="91"/>
      <c r="AT27" s="58"/>
      <c r="AU27" s="53"/>
      <c r="AV27" s="10"/>
      <c r="AW27" s="45">
        <f t="shared" si="5"/>
        <v>42167</v>
      </c>
      <c r="AX27" s="46">
        <f t="shared" si="17"/>
        <v>42167</v>
      </c>
      <c r="AY27" s="103"/>
      <c r="AZ27" s="130"/>
      <c r="BA27" s="131"/>
      <c r="BB27" s="91"/>
      <c r="BC27" s="58"/>
      <c r="BD27" s="53"/>
      <c r="BE27" s="10"/>
      <c r="BF27" s="45">
        <f t="shared" si="6"/>
        <v>42197</v>
      </c>
      <c r="BG27" s="46">
        <f t="shared" si="18"/>
        <v>42197</v>
      </c>
      <c r="BH27" s="103"/>
      <c r="BI27" s="130"/>
      <c r="BJ27" s="131"/>
      <c r="BK27" s="91"/>
      <c r="BL27" s="58"/>
      <c r="BM27" s="19"/>
      <c r="BN27" s="10"/>
      <c r="BO27" s="45">
        <f t="shared" si="7"/>
        <v>42228</v>
      </c>
      <c r="BP27" s="46">
        <f t="shared" si="19"/>
        <v>42228</v>
      </c>
      <c r="BQ27" s="103"/>
      <c r="BR27" s="130"/>
      <c r="BS27" s="131"/>
      <c r="BT27" s="91"/>
      <c r="BU27" s="58"/>
      <c r="BV27" s="19"/>
      <c r="BW27" s="10"/>
      <c r="BX27" s="45">
        <f t="shared" si="8"/>
        <v>42259</v>
      </c>
      <c r="BY27" s="46">
        <f t="shared" si="20"/>
        <v>42259</v>
      </c>
      <c r="BZ27" s="103"/>
      <c r="CA27" s="130"/>
      <c r="CB27" s="131"/>
      <c r="CC27" s="91"/>
      <c r="CD27" s="58"/>
      <c r="CE27" s="19"/>
      <c r="CF27" s="10"/>
      <c r="CG27" s="45">
        <f t="shared" si="9"/>
        <v>42289</v>
      </c>
      <c r="CH27" s="46">
        <f t="shared" si="21"/>
        <v>42289</v>
      </c>
      <c r="CI27" s="103"/>
      <c r="CJ27" s="130"/>
      <c r="CK27" s="131"/>
      <c r="CL27" s="91"/>
      <c r="CM27" s="58"/>
      <c r="CN27" s="19"/>
      <c r="CO27" s="10"/>
      <c r="CP27" s="45">
        <f t="shared" si="10"/>
        <v>42320</v>
      </c>
      <c r="CQ27" s="46">
        <f t="shared" si="22"/>
        <v>42320</v>
      </c>
      <c r="CR27" s="103"/>
      <c r="CS27" s="130"/>
      <c r="CT27" s="131"/>
      <c r="CU27" s="91"/>
      <c r="CV27" s="58"/>
      <c r="CW27" s="19"/>
      <c r="CX27" s="10"/>
      <c r="CY27" s="45">
        <f t="shared" si="11"/>
        <v>42350</v>
      </c>
      <c r="CZ27" s="46">
        <f t="shared" si="23"/>
        <v>42350</v>
      </c>
      <c r="DA27" s="103"/>
      <c r="DB27" s="130"/>
      <c r="DC27" s="131"/>
      <c r="DD27" s="91"/>
      <c r="DE27" s="58"/>
      <c r="DF27" s="1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50"/>
      <c r="DW27" s="50"/>
      <c r="DX27" s="50"/>
      <c r="DY27" s="50"/>
      <c r="DZ27" s="50"/>
      <c r="EA27" s="50"/>
      <c r="EB27" s="50"/>
      <c r="EC27" s="50"/>
      <c r="ED27" s="50"/>
      <c r="EE27" s="50"/>
      <c r="EF27" s="50"/>
      <c r="EG27" s="50"/>
      <c r="EH27" s="50"/>
      <c r="EI27" s="50"/>
      <c r="EJ27" s="50"/>
      <c r="EK27" s="50"/>
      <c r="EL27" s="50"/>
      <c r="EM27" s="50"/>
      <c r="EN27" s="50"/>
      <c r="EO27" s="50"/>
      <c r="EP27" s="50"/>
      <c r="EQ27" s="50"/>
      <c r="ER27" s="50"/>
      <c r="ES27" s="50"/>
      <c r="ET27" s="50"/>
      <c r="EU27" s="50"/>
      <c r="EV27" s="50"/>
      <c r="EW27" s="50"/>
      <c r="EX27" s="50"/>
      <c r="EY27" s="50"/>
      <c r="EZ27" s="50"/>
      <c r="FA27" s="50"/>
      <c r="FB27" s="50"/>
      <c r="FC27" s="50"/>
      <c r="FD27" s="50"/>
      <c r="FE27" s="50"/>
      <c r="FF27" s="50"/>
      <c r="FG27" s="50"/>
      <c r="FH27" s="50"/>
      <c r="FI27" s="50"/>
      <c r="FJ27" s="50"/>
      <c r="FK27" s="50"/>
      <c r="FL27" s="50"/>
      <c r="FM27" s="50"/>
      <c r="FN27" s="50"/>
      <c r="FO27" s="50"/>
      <c r="FP27" s="50"/>
      <c r="FQ27" s="50"/>
      <c r="FR27" s="50"/>
      <c r="FS27" s="50"/>
      <c r="FT27" s="50"/>
      <c r="FU27" s="50"/>
      <c r="FV27" s="50"/>
      <c r="FW27" s="50"/>
      <c r="FX27" s="50"/>
      <c r="FY27" s="50"/>
      <c r="FZ27" s="50"/>
      <c r="GA27" s="50"/>
      <c r="GB27" s="50"/>
      <c r="GJ27" s="50"/>
      <c r="GK27" s="50"/>
      <c r="GL27" s="50"/>
      <c r="GM27" s="50"/>
      <c r="GN27" s="50"/>
      <c r="GO27" s="50"/>
      <c r="GP27" s="50"/>
      <c r="GQ27" s="50"/>
      <c r="GR27" s="50"/>
      <c r="GS27" s="50"/>
      <c r="GT27" s="50"/>
      <c r="GU27" s="50"/>
      <c r="GV27" s="50"/>
      <c r="GW27" s="50"/>
      <c r="GX27" s="50"/>
      <c r="GY27" s="50"/>
      <c r="GZ27" s="50"/>
      <c r="HA27" s="50"/>
      <c r="HB27" s="50"/>
      <c r="HC27" s="50"/>
      <c r="HD27" s="50"/>
      <c r="HE27" s="50"/>
      <c r="HF27" s="50"/>
      <c r="HG27" s="50"/>
      <c r="HH27" s="50"/>
      <c r="HI27" s="50"/>
      <c r="HJ27" s="50"/>
      <c r="HK27" s="50"/>
      <c r="HL27" s="50"/>
      <c r="HM27" s="50"/>
      <c r="HN27" s="50"/>
      <c r="HO27" s="50"/>
      <c r="HP27" s="50"/>
      <c r="HQ27" s="50"/>
      <c r="HR27" s="50"/>
      <c r="HS27" s="50"/>
      <c r="HT27" s="50"/>
      <c r="HU27" s="50"/>
      <c r="HV27" s="50"/>
      <c r="HW27" s="50"/>
      <c r="HX27" s="50"/>
      <c r="HY27" s="50"/>
      <c r="HZ27" s="50"/>
      <c r="IA27" s="50"/>
      <c r="IB27" s="50"/>
      <c r="IC27" s="50"/>
      <c r="ID27" s="50"/>
      <c r="IE27" s="50"/>
      <c r="IF27" s="50"/>
      <c r="IG27" s="50"/>
      <c r="IH27" s="50"/>
      <c r="II27" s="50"/>
      <c r="IJ27" s="50"/>
      <c r="IK27" s="50"/>
      <c r="IL27" s="50"/>
      <c r="IM27" s="50"/>
      <c r="IN27" s="50"/>
      <c r="IO27" s="50"/>
      <c r="IP27" s="50"/>
      <c r="IQ27" s="50"/>
      <c r="IR27" s="50"/>
      <c r="IS27" s="50"/>
      <c r="IT27" s="50"/>
      <c r="IU27" s="50"/>
      <c r="IV27" s="50"/>
    </row>
    <row r="28" spans="1:256" ht="17.25" customHeight="1" x14ac:dyDescent="0.2">
      <c r="C28" s="51"/>
      <c r="D28" s="45">
        <f t="shared" si="0"/>
        <v>42017</v>
      </c>
      <c r="E28" s="89">
        <f t="shared" si="12"/>
        <v>42017</v>
      </c>
      <c r="F28" s="103" t="str">
        <f>IF(E28="","",INDEX(cycle,MOD(E28-INDEX(J_equip,1)+INDEX(J_equip,$A$15+1)-1,8)+1))</f>
        <v xml:space="preserve">  Nuit </v>
      </c>
      <c r="G28" s="130"/>
      <c r="H28" s="131"/>
      <c r="I28" s="91"/>
      <c r="J28" s="52"/>
      <c r="K28" s="48"/>
      <c r="L28" s="10"/>
      <c r="M28" s="45">
        <f t="shared" si="1"/>
        <v>42048</v>
      </c>
      <c r="N28" s="46">
        <f t="shared" si="13"/>
        <v>42048</v>
      </c>
      <c r="O28" s="103" t="str">
        <f>IF(N28="","",INDEX(cycle,MOD(N28-INDEX(J_equip,1)+INDEX(J_equip,$A$15+1)-1,8)+1))</f>
        <v xml:space="preserve">  Nuit </v>
      </c>
      <c r="P28" s="122"/>
      <c r="Q28" s="123"/>
      <c r="R28" s="91"/>
      <c r="S28" s="52"/>
      <c r="T28" s="48"/>
      <c r="U28" s="10"/>
      <c r="V28" s="45">
        <f t="shared" si="2"/>
        <v>42076</v>
      </c>
      <c r="W28" s="46">
        <f t="shared" si="14"/>
        <v>42076</v>
      </c>
      <c r="X28" s="103"/>
      <c r="Y28" s="130"/>
      <c r="Z28" s="131"/>
      <c r="AA28" s="91"/>
      <c r="AB28" s="52"/>
      <c r="AC28" s="48"/>
      <c r="AD28" s="10"/>
      <c r="AE28" s="45">
        <f t="shared" si="3"/>
        <v>42107</v>
      </c>
      <c r="AF28" s="46">
        <f t="shared" si="15"/>
        <v>42107</v>
      </c>
      <c r="AG28" s="103"/>
      <c r="AH28" s="130"/>
      <c r="AI28" s="131"/>
      <c r="AJ28" s="91"/>
      <c r="AK28" s="52"/>
      <c r="AL28" s="48"/>
      <c r="AM28" s="10"/>
      <c r="AN28" s="45">
        <f t="shared" si="4"/>
        <v>42137</v>
      </c>
      <c r="AO28" s="46">
        <f t="shared" si="16"/>
        <v>42137</v>
      </c>
      <c r="AP28" s="103"/>
      <c r="AQ28" s="130"/>
      <c r="AR28" s="131"/>
      <c r="AS28" s="91"/>
      <c r="AT28" s="52"/>
      <c r="AU28" s="48"/>
      <c r="AV28" s="10"/>
      <c r="AW28" s="45">
        <f t="shared" si="5"/>
        <v>42168</v>
      </c>
      <c r="AX28" s="46">
        <f t="shared" si="17"/>
        <v>42168</v>
      </c>
      <c r="AY28" s="103"/>
      <c r="AZ28" s="130"/>
      <c r="BA28" s="131"/>
      <c r="BB28" s="91"/>
      <c r="BC28" s="52"/>
      <c r="BD28" s="48"/>
      <c r="BE28" s="10"/>
      <c r="BF28" s="45">
        <f t="shared" si="6"/>
        <v>42198</v>
      </c>
      <c r="BG28" s="46">
        <f t="shared" si="18"/>
        <v>42198</v>
      </c>
      <c r="BH28" s="103"/>
      <c r="BI28" s="130"/>
      <c r="BJ28" s="131"/>
      <c r="BK28" s="91"/>
      <c r="BL28" s="52"/>
      <c r="BM28" s="19"/>
      <c r="BN28" s="10"/>
      <c r="BO28" s="45">
        <f t="shared" si="7"/>
        <v>42229</v>
      </c>
      <c r="BP28" s="46">
        <f t="shared" si="19"/>
        <v>42229</v>
      </c>
      <c r="BQ28" s="103"/>
      <c r="BR28" s="130"/>
      <c r="BS28" s="131"/>
      <c r="BT28" s="91"/>
      <c r="BU28" s="52"/>
      <c r="BV28" s="19"/>
      <c r="BW28" s="10"/>
      <c r="BX28" s="45">
        <f t="shared" si="8"/>
        <v>42260</v>
      </c>
      <c r="BY28" s="46">
        <f t="shared" si="20"/>
        <v>42260</v>
      </c>
      <c r="BZ28" s="103"/>
      <c r="CA28" s="130"/>
      <c r="CB28" s="131"/>
      <c r="CC28" s="91"/>
      <c r="CD28" s="52"/>
      <c r="CE28" s="19"/>
      <c r="CF28" s="10"/>
      <c r="CG28" s="45">
        <f t="shared" si="9"/>
        <v>42290</v>
      </c>
      <c r="CH28" s="46">
        <f t="shared" si="21"/>
        <v>42290</v>
      </c>
      <c r="CI28" s="103"/>
      <c r="CJ28" s="130"/>
      <c r="CK28" s="131"/>
      <c r="CL28" s="91"/>
      <c r="CM28" s="52"/>
      <c r="CN28" s="19"/>
      <c r="CO28" s="10"/>
      <c r="CP28" s="45">
        <f t="shared" si="10"/>
        <v>42321</v>
      </c>
      <c r="CQ28" s="46">
        <f t="shared" si="22"/>
        <v>42321</v>
      </c>
      <c r="CR28" s="103"/>
      <c r="CS28" s="130"/>
      <c r="CT28" s="131"/>
      <c r="CU28" s="91"/>
      <c r="CV28" s="52"/>
      <c r="CW28" s="19"/>
      <c r="CX28" s="10"/>
      <c r="CY28" s="45">
        <f t="shared" si="11"/>
        <v>42351</v>
      </c>
      <c r="CZ28" s="46">
        <f t="shared" si="23"/>
        <v>42351</v>
      </c>
      <c r="DA28" s="103"/>
      <c r="DB28" s="130"/>
      <c r="DC28" s="131"/>
      <c r="DD28" s="91"/>
      <c r="DE28" s="52"/>
      <c r="DF28" s="1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50"/>
      <c r="DW28" s="50"/>
      <c r="DX28" s="50"/>
      <c r="DY28" s="50"/>
      <c r="DZ28" s="50"/>
      <c r="EA28" s="50"/>
      <c r="EB28" s="50"/>
      <c r="EC28" s="50"/>
      <c r="ED28" s="50"/>
      <c r="EE28" s="50"/>
      <c r="EF28" s="50"/>
      <c r="EG28" s="50"/>
      <c r="EH28" s="50"/>
      <c r="EI28" s="50"/>
      <c r="EJ28" s="50"/>
      <c r="EK28" s="50"/>
      <c r="EL28" s="50"/>
      <c r="EM28" s="50"/>
      <c r="EN28" s="50"/>
      <c r="EO28" s="50"/>
      <c r="EP28" s="50"/>
      <c r="EQ28" s="50"/>
      <c r="ER28" s="50"/>
      <c r="ES28" s="50"/>
      <c r="ET28" s="50"/>
      <c r="EU28" s="50"/>
      <c r="EV28" s="50"/>
      <c r="EW28" s="50"/>
      <c r="EX28" s="50"/>
      <c r="EY28" s="50"/>
      <c r="EZ28" s="50"/>
      <c r="FA28" s="50"/>
      <c r="FB28" s="50"/>
      <c r="FC28" s="50"/>
      <c r="FD28" s="50"/>
      <c r="FE28" s="50"/>
      <c r="FF28" s="50"/>
      <c r="FG28" s="50"/>
      <c r="FH28" s="50"/>
      <c r="FI28" s="50"/>
      <c r="FJ28" s="50"/>
      <c r="FK28" s="50"/>
      <c r="FL28" s="50"/>
      <c r="FM28" s="50"/>
      <c r="FN28" s="50"/>
      <c r="FO28" s="50"/>
      <c r="FP28" s="50"/>
      <c r="FQ28" s="50"/>
      <c r="FR28" s="50"/>
      <c r="FS28" s="50"/>
      <c r="FT28" s="50"/>
      <c r="FU28" s="50"/>
      <c r="FV28" s="50"/>
      <c r="FW28" s="50"/>
      <c r="FX28" s="50"/>
      <c r="FY28" s="50"/>
      <c r="FZ28" s="50"/>
      <c r="GA28" s="50"/>
      <c r="GB28" s="50"/>
      <c r="GJ28" s="50"/>
      <c r="GK28" s="50"/>
      <c r="GL28" s="50"/>
      <c r="GM28" s="50"/>
      <c r="GN28" s="50"/>
      <c r="GO28" s="50"/>
      <c r="GP28" s="50"/>
      <c r="GQ28" s="50"/>
      <c r="GR28" s="50"/>
      <c r="GS28" s="50"/>
      <c r="GT28" s="50"/>
      <c r="GU28" s="50"/>
      <c r="GV28" s="50"/>
      <c r="GW28" s="50"/>
      <c r="GX28" s="50"/>
      <c r="GY28" s="50"/>
      <c r="GZ28" s="50"/>
      <c r="HA28" s="50"/>
      <c r="HB28" s="50"/>
      <c r="HC28" s="50"/>
      <c r="HD28" s="50"/>
      <c r="HE28" s="50"/>
      <c r="HF28" s="50"/>
      <c r="HG28" s="50"/>
      <c r="HH28" s="50"/>
      <c r="HI28" s="50"/>
      <c r="HJ28" s="50"/>
      <c r="HK28" s="50"/>
      <c r="HL28" s="50"/>
      <c r="HM28" s="50"/>
      <c r="HN28" s="50"/>
      <c r="HO28" s="50"/>
      <c r="HP28" s="50"/>
      <c r="HQ28" s="50"/>
      <c r="HR28" s="50"/>
      <c r="HS28" s="50"/>
      <c r="HT28" s="50"/>
      <c r="HU28" s="50"/>
      <c r="HV28" s="50"/>
      <c r="HW28" s="50"/>
      <c r="HX28" s="50"/>
      <c r="HY28" s="50"/>
      <c r="HZ28" s="50"/>
      <c r="IA28" s="50"/>
      <c r="IB28" s="50"/>
      <c r="IC28" s="50"/>
      <c r="ID28" s="50"/>
      <c r="IE28" s="50"/>
      <c r="IF28" s="50"/>
      <c r="IG28" s="50"/>
      <c r="IH28" s="50"/>
      <c r="II28" s="50"/>
      <c r="IJ28" s="50"/>
      <c r="IK28" s="50"/>
      <c r="IL28" s="50"/>
      <c r="IM28" s="50"/>
      <c r="IN28" s="50"/>
      <c r="IO28" s="50"/>
      <c r="IP28" s="50"/>
      <c r="IQ28" s="50"/>
      <c r="IR28" s="50"/>
      <c r="IS28" s="50"/>
      <c r="IT28" s="50"/>
      <c r="IU28" s="50"/>
      <c r="IV28" s="50"/>
    </row>
    <row r="29" spans="1:256" ht="17.25" customHeight="1" x14ac:dyDescent="0.2">
      <c r="C29" s="51"/>
      <c r="D29" s="45">
        <f t="shared" si="0"/>
        <v>42018</v>
      </c>
      <c r="E29" s="89">
        <f t="shared" si="12"/>
        <v>42018</v>
      </c>
      <c r="F29" s="103" t="str">
        <f>IF(E29="","",INDEX(cycle,MOD(E29-INDEX(J_equip,1)+INDEX(J_equip,$A$15+1)-1,8)+1))</f>
        <v xml:space="preserve">  Repos1</v>
      </c>
      <c r="G29" s="130"/>
      <c r="H29" s="131"/>
      <c r="I29" s="91"/>
      <c r="J29" s="52"/>
      <c r="K29" s="48"/>
      <c r="L29" s="10"/>
      <c r="M29" s="45">
        <f t="shared" si="1"/>
        <v>42049</v>
      </c>
      <c r="N29" s="46">
        <f t="shared" si="13"/>
        <v>42049</v>
      </c>
      <c r="O29" s="103" t="str">
        <f>IF(N29="","",INDEX(cycle,MOD(N29-INDEX(J_equip,1)+INDEX(J_equip,$A$15+1)-1,8)+1))</f>
        <v xml:space="preserve">  Nuit </v>
      </c>
      <c r="P29" s="122"/>
      <c r="Q29" s="123"/>
      <c r="R29" s="91"/>
      <c r="S29" s="54"/>
      <c r="T29" s="48"/>
      <c r="U29" s="10"/>
      <c r="V29" s="45">
        <f t="shared" si="2"/>
        <v>42077</v>
      </c>
      <c r="W29" s="46">
        <f t="shared" si="14"/>
        <v>42077</v>
      </c>
      <c r="X29" s="103"/>
      <c r="Y29" s="130"/>
      <c r="Z29" s="131"/>
      <c r="AA29" s="91"/>
      <c r="AB29" s="52"/>
      <c r="AC29" s="48"/>
      <c r="AD29" s="10"/>
      <c r="AE29" s="45">
        <f t="shared" si="3"/>
        <v>42108</v>
      </c>
      <c r="AF29" s="46">
        <f t="shared" si="15"/>
        <v>42108</v>
      </c>
      <c r="AG29" s="103"/>
      <c r="AH29" s="130"/>
      <c r="AI29" s="131"/>
      <c r="AJ29" s="91"/>
      <c r="AK29" s="52"/>
      <c r="AL29" s="48"/>
      <c r="AM29" s="10"/>
      <c r="AN29" s="45">
        <f t="shared" si="4"/>
        <v>42138</v>
      </c>
      <c r="AO29" s="46">
        <f t="shared" si="16"/>
        <v>42138</v>
      </c>
      <c r="AP29" s="103"/>
      <c r="AQ29" s="130"/>
      <c r="AR29" s="131"/>
      <c r="AS29" s="91"/>
      <c r="AT29" s="52"/>
      <c r="AU29" s="48"/>
      <c r="AV29" s="10"/>
      <c r="AW29" s="45">
        <f t="shared" si="5"/>
        <v>42169</v>
      </c>
      <c r="AX29" s="46">
        <f t="shared" si="17"/>
        <v>42169</v>
      </c>
      <c r="AY29" s="103"/>
      <c r="AZ29" s="130"/>
      <c r="BA29" s="131"/>
      <c r="BB29" s="91"/>
      <c r="BC29" s="52"/>
      <c r="BD29" s="48"/>
      <c r="BE29" s="10"/>
      <c r="BF29" s="45">
        <f t="shared" si="6"/>
        <v>42199</v>
      </c>
      <c r="BG29" s="46">
        <f t="shared" si="18"/>
        <v>42199</v>
      </c>
      <c r="BH29" s="103"/>
      <c r="BI29" s="130"/>
      <c r="BJ29" s="131"/>
      <c r="BK29" s="91"/>
      <c r="BL29" s="52"/>
      <c r="BM29" s="19"/>
      <c r="BN29" s="10"/>
      <c r="BO29" s="45">
        <f t="shared" si="7"/>
        <v>42230</v>
      </c>
      <c r="BP29" s="46">
        <f t="shared" si="19"/>
        <v>42230</v>
      </c>
      <c r="BQ29" s="103"/>
      <c r="BR29" s="130"/>
      <c r="BS29" s="131"/>
      <c r="BT29" s="91"/>
      <c r="BU29" s="52"/>
      <c r="BV29" s="19"/>
      <c r="BW29" s="10"/>
      <c r="BX29" s="45">
        <f t="shared" si="8"/>
        <v>42261</v>
      </c>
      <c r="BY29" s="46">
        <f t="shared" si="20"/>
        <v>42261</v>
      </c>
      <c r="BZ29" s="103"/>
      <c r="CA29" s="130"/>
      <c r="CB29" s="131"/>
      <c r="CC29" s="91"/>
      <c r="CD29" s="52"/>
      <c r="CE29" s="19"/>
      <c r="CF29" s="10"/>
      <c r="CG29" s="45">
        <f t="shared" si="9"/>
        <v>42291</v>
      </c>
      <c r="CH29" s="46">
        <f t="shared" si="21"/>
        <v>42291</v>
      </c>
      <c r="CI29" s="103"/>
      <c r="CJ29" s="130"/>
      <c r="CK29" s="131"/>
      <c r="CL29" s="91"/>
      <c r="CM29" s="52"/>
      <c r="CN29" s="19"/>
      <c r="CO29" s="10"/>
      <c r="CP29" s="45">
        <f t="shared" si="10"/>
        <v>42322</v>
      </c>
      <c r="CQ29" s="46">
        <f t="shared" si="22"/>
        <v>42322</v>
      </c>
      <c r="CR29" s="103"/>
      <c r="CS29" s="130"/>
      <c r="CT29" s="131"/>
      <c r="CU29" s="91"/>
      <c r="CV29" s="52"/>
      <c r="CW29" s="19"/>
      <c r="CX29" s="10"/>
      <c r="CY29" s="45">
        <f t="shared" si="11"/>
        <v>42352</v>
      </c>
      <c r="CZ29" s="46">
        <f t="shared" si="23"/>
        <v>42352</v>
      </c>
      <c r="DA29" s="103"/>
      <c r="DB29" s="130"/>
      <c r="DC29" s="131"/>
      <c r="DD29" s="91"/>
      <c r="DE29" s="52"/>
      <c r="DF29" s="1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50"/>
      <c r="DW29" s="50"/>
      <c r="DX29" s="50"/>
      <c r="DY29" s="50"/>
      <c r="DZ29" s="50"/>
      <c r="EA29" s="50"/>
      <c r="EB29" s="50"/>
      <c r="EC29" s="50"/>
      <c r="ED29" s="50"/>
      <c r="EE29" s="50"/>
      <c r="EF29" s="50"/>
      <c r="EG29" s="50"/>
      <c r="EH29" s="50"/>
      <c r="EI29" s="50"/>
      <c r="EJ29" s="50"/>
      <c r="EK29" s="50"/>
      <c r="EL29" s="50"/>
      <c r="EM29" s="50"/>
      <c r="EN29" s="50"/>
      <c r="EO29" s="50"/>
      <c r="EP29" s="50"/>
      <c r="EQ29" s="50"/>
      <c r="ER29" s="50"/>
      <c r="ES29" s="50"/>
      <c r="ET29" s="50"/>
      <c r="EU29" s="50"/>
      <c r="EV29" s="50"/>
      <c r="EW29" s="50"/>
      <c r="EX29" s="50"/>
      <c r="EY29" s="50"/>
      <c r="EZ29" s="50"/>
      <c r="FA29" s="50"/>
      <c r="FB29" s="50"/>
      <c r="FC29" s="50"/>
      <c r="FD29" s="50"/>
      <c r="FE29" s="50"/>
      <c r="FF29" s="50"/>
      <c r="FG29" s="50"/>
      <c r="FH29" s="50"/>
      <c r="FI29" s="50"/>
      <c r="FJ29" s="50"/>
      <c r="FK29" s="50"/>
      <c r="FL29" s="50"/>
      <c r="FM29" s="50"/>
      <c r="FN29" s="50"/>
      <c r="FO29" s="50"/>
      <c r="FP29" s="50"/>
      <c r="FQ29" s="50"/>
      <c r="FR29" s="50"/>
      <c r="FS29" s="50"/>
      <c r="FT29" s="50"/>
      <c r="FU29" s="50"/>
      <c r="FV29" s="50"/>
      <c r="FW29" s="50"/>
      <c r="FX29" s="50"/>
      <c r="FY29" s="50"/>
      <c r="FZ29" s="50"/>
      <c r="GA29" s="50"/>
      <c r="GB29" s="50"/>
      <c r="GJ29" s="50"/>
      <c r="GK29" s="50"/>
      <c r="GL29" s="50"/>
      <c r="GM29" s="50"/>
      <c r="GN29" s="50"/>
      <c r="GO29" s="50"/>
      <c r="GP29" s="50"/>
      <c r="GQ29" s="50"/>
      <c r="GR29" s="50"/>
      <c r="GS29" s="50"/>
      <c r="GT29" s="50"/>
      <c r="GU29" s="50"/>
      <c r="GV29" s="50"/>
      <c r="GW29" s="50"/>
      <c r="GX29" s="50"/>
      <c r="GY29" s="50"/>
      <c r="GZ29" s="50"/>
      <c r="HA29" s="50"/>
      <c r="HB29" s="50"/>
      <c r="HC29" s="50"/>
      <c r="HD29" s="50"/>
      <c r="HE29" s="50"/>
      <c r="HF29" s="50"/>
      <c r="HG29" s="50"/>
      <c r="HH29" s="50"/>
      <c r="HI29" s="50"/>
      <c r="HJ29" s="50"/>
      <c r="HK29" s="50"/>
      <c r="HL29" s="50"/>
      <c r="HM29" s="50"/>
      <c r="HN29" s="50"/>
      <c r="HO29" s="50"/>
      <c r="HP29" s="50"/>
      <c r="HQ29" s="50"/>
      <c r="HR29" s="50"/>
      <c r="HS29" s="50"/>
      <c r="HT29" s="50"/>
      <c r="HU29" s="50"/>
      <c r="HV29" s="50"/>
      <c r="HW29" s="50"/>
      <c r="HX29" s="50"/>
      <c r="HY29" s="50"/>
      <c r="HZ29" s="50"/>
      <c r="IA29" s="50"/>
      <c r="IB29" s="50"/>
      <c r="IC29" s="50"/>
      <c r="ID29" s="50"/>
      <c r="IE29" s="50"/>
      <c r="IF29" s="50"/>
      <c r="IG29" s="50"/>
      <c r="IH29" s="50"/>
      <c r="II29" s="50"/>
      <c r="IJ29" s="50"/>
      <c r="IK29" s="50"/>
      <c r="IL29" s="50"/>
      <c r="IM29" s="50"/>
      <c r="IN29" s="50"/>
      <c r="IO29" s="50"/>
      <c r="IP29" s="50"/>
      <c r="IQ29" s="50"/>
      <c r="IR29" s="50"/>
      <c r="IS29" s="50"/>
      <c r="IT29" s="50"/>
      <c r="IU29" s="50"/>
      <c r="IV29" s="50"/>
    </row>
    <row r="30" spans="1:256" ht="17.25" customHeight="1" x14ac:dyDescent="0.2">
      <c r="C30" s="51"/>
      <c r="D30" s="45">
        <f t="shared" si="0"/>
        <v>42019</v>
      </c>
      <c r="E30" s="89">
        <f t="shared" si="12"/>
        <v>42019</v>
      </c>
      <c r="F30" s="103" t="str">
        <f>IF(E30="","",INDEX(cycle,MOD(E30-INDEX(J_equip,1)+INDEX(J_equip,$A$15+1)-1,8)+1))</f>
        <v xml:space="preserve">  Repos1 </v>
      </c>
      <c r="G30" s="130"/>
      <c r="H30" s="131"/>
      <c r="I30" s="91"/>
      <c r="J30" s="54"/>
      <c r="K30" s="48"/>
      <c r="L30" s="10"/>
      <c r="M30" s="45">
        <f t="shared" si="1"/>
        <v>42050</v>
      </c>
      <c r="N30" s="46">
        <f t="shared" si="13"/>
        <v>42050</v>
      </c>
      <c r="O30" s="103" t="str">
        <f>IF(N30="","",INDEX(cycle,MOD(N30-INDEX(J_equip,1)+INDEX(J_equip,$A$15+1)-1,8)+1))</f>
        <v xml:space="preserve">  Repos1</v>
      </c>
      <c r="P30" s="122"/>
      <c r="Q30" s="123"/>
      <c r="R30" s="91"/>
      <c r="S30" s="54"/>
      <c r="T30" s="48"/>
      <c r="U30" s="10"/>
      <c r="V30" s="45">
        <f t="shared" si="2"/>
        <v>42078</v>
      </c>
      <c r="W30" s="46">
        <f t="shared" si="14"/>
        <v>42078</v>
      </c>
      <c r="X30" s="103"/>
      <c r="Y30" s="130"/>
      <c r="Z30" s="131"/>
      <c r="AA30" s="91"/>
      <c r="AB30" s="54"/>
      <c r="AC30" s="48"/>
      <c r="AD30" s="10"/>
      <c r="AE30" s="45">
        <f t="shared" si="3"/>
        <v>42109</v>
      </c>
      <c r="AF30" s="46">
        <f t="shared" si="15"/>
        <v>42109</v>
      </c>
      <c r="AG30" s="103"/>
      <c r="AH30" s="130"/>
      <c r="AI30" s="131"/>
      <c r="AJ30" s="91"/>
      <c r="AK30" s="54"/>
      <c r="AL30" s="48"/>
      <c r="AM30" s="10"/>
      <c r="AN30" s="45">
        <f t="shared" si="4"/>
        <v>42139</v>
      </c>
      <c r="AO30" s="46">
        <f t="shared" si="16"/>
        <v>42139</v>
      </c>
      <c r="AP30" s="103"/>
      <c r="AQ30" s="130"/>
      <c r="AR30" s="131"/>
      <c r="AS30" s="91"/>
      <c r="AT30" s="54"/>
      <c r="AU30" s="48"/>
      <c r="AV30" s="10"/>
      <c r="AW30" s="45">
        <f t="shared" si="5"/>
        <v>42170</v>
      </c>
      <c r="AX30" s="46">
        <f t="shared" si="17"/>
        <v>42170</v>
      </c>
      <c r="AY30" s="103"/>
      <c r="AZ30" s="130"/>
      <c r="BA30" s="131"/>
      <c r="BB30" s="91"/>
      <c r="BC30" s="54"/>
      <c r="BD30" s="48"/>
      <c r="BE30" s="10"/>
      <c r="BF30" s="45">
        <f t="shared" si="6"/>
        <v>42200</v>
      </c>
      <c r="BG30" s="46">
        <f t="shared" si="18"/>
        <v>42200</v>
      </c>
      <c r="BH30" s="103"/>
      <c r="BI30" s="130"/>
      <c r="BJ30" s="131"/>
      <c r="BK30" s="91"/>
      <c r="BL30" s="54"/>
      <c r="BM30" s="19"/>
      <c r="BN30" s="10"/>
      <c r="BO30" s="45">
        <f t="shared" si="7"/>
        <v>42231</v>
      </c>
      <c r="BP30" s="46">
        <f t="shared" si="19"/>
        <v>42231</v>
      </c>
      <c r="BQ30" s="103"/>
      <c r="BR30" s="130"/>
      <c r="BS30" s="131"/>
      <c r="BT30" s="91"/>
      <c r="BU30" s="54"/>
      <c r="BV30" s="19"/>
      <c r="BW30" s="10"/>
      <c r="BX30" s="45">
        <f t="shared" si="8"/>
        <v>42262</v>
      </c>
      <c r="BY30" s="46">
        <f t="shared" si="20"/>
        <v>42262</v>
      </c>
      <c r="BZ30" s="103"/>
      <c r="CA30" s="130"/>
      <c r="CB30" s="131"/>
      <c r="CC30" s="91"/>
      <c r="CD30" s="54"/>
      <c r="CE30" s="19"/>
      <c r="CF30" s="10"/>
      <c r="CG30" s="45">
        <f t="shared" si="9"/>
        <v>42292</v>
      </c>
      <c r="CH30" s="46">
        <f t="shared" si="21"/>
        <v>42292</v>
      </c>
      <c r="CI30" s="103"/>
      <c r="CJ30" s="130"/>
      <c r="CK30" s="131"/>
      <c r="CL30" s="91"/>
      <c r="CM30" s="54"/>
      <c r="CN30" s="19"/>
      <c r="CO30" s="10"/>
      <c r="CP30" s="45">
        <f t="shared" si="10"/>
        <v>42323</v>
      </c>
      <c r="CQ30" s="46">
        <f t="shared" si="22"/>
        <v>42323</v>
      </c>
      <c r="CR30" s="103"/>
      <c r="CS30" s="130"/>
      <c r="CT30" s="131"/>
      <c r="CU30" s="91"/>
      <c r="CV30" s="54"/>
      <c r="CW30" s="19"/>
      <c r="CX30" s="10"/>
      <c r="CY30" s="45">
        <f t="shared" si="11"/>
        <v>42353</v>
      </c>
      <c r="CZ30" s="46">
        <f t="shared" si="23"/>
        <v>42353</v>
      </c>
      <c r="DA30" s="103"/>
      <c r="DB30" s="130"/>
      <c r="DC30" s="131"/>
      <c r="DD30" s="91"/>
      <c r="DE30" s="54"/>
      <c r="DF30" s="1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50"/>
      <c r="DW30" s="50"/>
      <c r="DX30" s="50"/>
      <c r="DY30" s="50"/>
      <c r="DZ30" s="50"/>
      <c r="EA30" s="50"/>
      <c r="EB30" s="50"/>
      <c r="EC30" s="50"/>
      <c r="ED30" s="50"/>
      <c r="EE30" s="50"/>
      <c r="EF30" s="50"/>
      <c r="EG30" s="50"/>
      <c r="EH30" s="50"/>
      <c r="EI30" s="50"/>
      <c r="EJ30" s="50"/>
      <c r="EK30" s="50"/>
      <c r="EL30" s="50"/>
      <c r="EM30" s="50"/>
      <c r="EN30" s="50"/>
      <c r="EO30" s="50"/>
      <c r="EP30" s="50"/>
      <c r="EQ30" s="50"/>
      <c r="ER30" s="50"/>
      <c r="ES30" s="50"/>
      <c r="ET30" s="50"/>
      <c r="EU30" s="50"/>
      <c r="EV30" s="50"/>
      <c r="EW30" s="50"/>
      <c r="EX30" s="50"/>
      <c r="EY30" s="50"/>
      <c r="EZ30" s="50"/>
      <c r="FA30" s="50"/>
      <c r="FB30" s="50"/>
      <c r="FC30" s="50"/>
      <c r="FD30" s="50"/>
      <c r="FE30" s="50"/>
      <c r="FF30" s="50"/>
      <c r="FG30" s="50"/>
      <c r="FH30" s="50"/>
      <c r="FI30" s="50"/>
      <c r="FJ30" s="50"/>
      <c r="FK30" s="50"/>
      <c r="FL30" s="50"/>
      <c r="FM30" s="50"/>
      <c r="FN30" s="50"/>
      <c r="FO30" s="50"/>
      <c r="FP30" s="50"/>
      <c r="FQ30" s="50"/>
      <c r="FR30" s="50"/>
      <c r="FS30" s="50"/>
      <c r="FT30" s="50"/>
      <c r="FU30" s="50"/>
      <c r="FV30" s="50"/>
      <c r="FW30" s="50"/>
      <c r="FX30" s="50"/>
      <c r="FY30" s="50"/>
      <c r="FZ30" s="50"/>
      <c r="GA30" s="50"/>
      <c r="GB30" s="50"/>
      <c r="GJ30" s="50"/>
      <c r="GK30" s="50"/>
      <c r="GL30" s="50"/>
      <c r="GM30" s="50"/>
      <c r="GN30" s="50"/>
      <c r="GO30" s="50"/>
      <c r="GP30" s="50"/>
      <c r="GQ30" s="50"/>
      <c r="GR30" s="50"/>
      <c r="GS30" s="50"/>
      <c r="GT30" s="50"/>
      <c r="GU30" s="50"/>
      <c r="GV30" s="50"/>
      <c r="GW30" s="50"/>
      <c r="GX30" s="50"/>
      <c r="GY30" s="50"/>
      <c r="GZ30" s="50"/>
      <c r="HA30" s="50"/>
      <c r="HB30" s="50"/>
      <c r="HC30" s="50"/>
      <c r="HD30" s="50"/>
      <c r="HE30" s="50"/>
      <c r="HF30" s="50"/>
      <c r="HG30" s="50"/>
      <c r="HH30" s="50"/>
      <c r="HI30" s="50"/>
      <c r="HJ30" s="50"/>
      <c r="HK30" s="50"/>
      <c r="HL30" s="50"/>
      <c r="HM30" s="50"/>
      <c r="HN30" s="50"/>
      <c r="HO30" s="50"/>
      <c r="HP30" s="50"/>
      <c r="HQ30" s="50"/>
      <c r="HR30" s="50"/>
      <c r="HS30" s="50"/>
      <c r="HT30" s="50"/>
      <c r="HU30" s="50"/>
      <c r="HV30" s="50"/>
      <c r="HW30" s="50"/>
      <c r="HX30" s="50"/>
      <c r="HY30" s="50"/>
      <c r="HZ30" s="50"/>
      <c r="IA30" s="50"/>
      <c r="IB30" s="50"/>
      <c r="IC30" s="50"/>
      <c r="ID30" s="50"/>
      <c r="IE30" s="50"/>
      <c r="IF30" s="50"/>
      <c r="IG30" s="50"/>
      <c r="IH30" s="50"/>
      <c r="II30" s="50"/>
      <c r="IJ30" s="50"/>
      <c r="IK30" s="50"/>
      <c r="IL30" s="50"/>
      <c r="IM30" s="50"/>
      <c r="IN30" s="50"/>
      <c r="IO30" s="50"/>
      <c r="IP30" s="50"/>
      <c r="IQ30" s="50"/>
      <c r="IR30" s="50"/>
      <c r="IS30" s="50"/>
      <c r="IT30" s="50"/>
      <c r="IU30" s="50"/>
      <c r="IV30" s="50"/>
    </row>
    <row r="31" spans="1:256" ht="17.25" customHeight="1" x14ac:dyDescent="0.2">
      <c r="C31" s="51"/>
      <c r="D31" s="45">
        <f t="shared" si="0"/>
        <v>42020</v>
      </c>
      <c r="E31" s="89">
        <f t="shared" si="12"/>
        <v>42020</v>
      </c>
      <c r="F31" s="103" t="str">
        <f>IF(E31="","",INDEX(cycle,MOD(E31-INDEX(J_equip,1)+INDEX(J_equip,$A$15+1)-1,8)+1))</f>
        <v xml:space="preserve">  Repos2 </v>
      </c>
      <c r="G31" s="130"/>
      <c r="H31" s="131"/>
      <c r="I31" s="91"/>
      <c r="J31" s="54"/>
      <c r="K31" s="48"/>
      <c r="L31" s="10"/>
      <c r="M31" s="45">
        <f t="shared" si="1"/>
        <v>42051</v>
      </c>
      <c r="N31" s="46">
        <f t="shared" si="13"/>
        <v>42051</v>
      </c>
      <c r="O31" s="103" t="str">
        <f>IF(N31="","",INDEX(cycle,MOD(N31-INDEX(J_equip,1)+INDEX(J_equip,$A$15+1)-1,8)+1))</f>
        <v xml:space="preserve">  Repos1 </v>
      </c>
      <c r="P31" s="122"/>
      <c r="Q31" s="123"/>
      <c r="R31" s="91"/>
      <c r="S31" s="54"/>
      <c r="T31" s="48"/>
      <c r="U31" s="10"/>
      <c r="V31" s="45">
        <f t="shared" si="2"/>
        <v>42079</v>
      </c>
      <c r="W31" s="46">
        <f t="shared" si="14"/>
        <v>42079</v>
      </c>
      <c r="X31" s="103"/>
      <c r="Y31" s="130"/>
      <c r="Z31" s="131"/>
      <c r="AA31" s="91"/>
      <c r="AB31" s="54"/>
      <c r="AC31" s="48"/>
      <c r="AD31" s="10"/>
      <c r="AE31" s="45">
        <f t="shared" si="3"/>
        <v>42110</v>
      </c>
      <c r="AF31" s="46">
        <f t="shared" si="15"/>
        <v>42110</v>
      </c>
      <c r="AG31" s="103"/>
      <c r="AH31" s="130"/>
      <c r="AI31" s="131"/>
      <c r="AJ31" s="91"/>
      <c r="AK31" s="54"/>
      <c r="AL31" s="48"/>
      <c r="AM31" s="10"/>
      <c r="AN31" s="45">
        <f t="shared" si="4"/>
        <v>42140</v>
      </c>
      <c r="AO31" s="46">
        <f t="shared" si="16"/>
        <v>42140</v>
      </c>
      <c r="AP31" s="103"/>
      <c r="AQ31" s="130"/>
      <c r="AR31" s="131"/>
      <c r="AS31" s="91"/>
      <c r="AT31" s="54"/>
      <c r="AU31" s="48"/>
      <c r="AV31" s="10"/>
      <c r="AW31" s="45">
        <f t="shared" si="5"/>
        <v>42171</v>
      </c>
      <c r="AX31" s="46">
        <f t="shared" si="17"/>
        <v>42171</v>
      </c>
      <c r="AY31" s="103"/>
      <c r="AZ31" s="130"/>
      <c r="BA31" s="131"/>
      <c r="BB31" s="91"/>
      <c r="BC31" s="54"/>
      <c r="BD31" s="48"/>
      <c r="BE31" s="10"/>
      <c r="BF31" s="45">
        <f t="shared" si="6"/>
        <v>42201</v>
      </c>
      <c r="BG31" s="46">
        <f t="shared" si="18"/>
        <v>42201</v>
      </c>
      <c r="BH31" s="103"/>
      <c r="BI31" s="130"/>
      <c r="BJ31" s="131"/>
      <c r="BK31" s="91"/>
      <c r="BL31" s="54"/>
      <c r="BM31" s="19"/>
      <c r="BN31" s="10"/>
      <c r="BO31" s="45">
        <f t="shared" si="7"/>
        <v>42232</v>
      </c>
      <c r="BP31" s="46">
        <f t="shared" si="19"/>
        <v>42232</v>
      </c>
      <c r="BQ31" s="103"/>
      <c r="BR31" s="130"/>
      <c r="BS31" s="131"/>
      <c r="BT31" s="91"/>
      <c r="BU31" s="54"/>
      <c r="BV31" s="19"/>
      <c r="BW31" s="10"/>
      <c r="BX31" s="45">
        <f t="shared" si="8"/>
        <v>42263</v>
      </c>
      <c r="BY31" s="46">
        <f t="shared" si="20"/>
        <v>42263</v>
      </c>
      <c r="BZ31" s="103"/>
      <c r="CA31" s="130"/>
      <c r="CB31" s="131"/>
      <c r="CC31" s="91"/>
      <c r="CD31" s="54"/>
      <c r="CE31" s="19"/>
      <c r="CF31" s="10"/>
      <c r="CG31" s="45">
        <f t="shared" si="9"/>
        <v>42293</v>
      </c>
      <c r="CH31" s="46">
        <f t="shared" si="21"/>
        <v>42293</v>
      </c>
      <c r="CI31" s="103"/>
      <c r="CJ31" s="130"/>
      <c r="CK31" s="131"/>
      <c r="CL31" s="91"/>
      <c r="CM31" s="54"/>
      <c r="CN31" s="19"/>
      <c r="CO31" s="10"/>
      <c r="CP31" s="45">
        <f t="shared" si="10"/>
        <v>42324</v>
      </c>
      <c r="CQ31" s="46">
        <f t="shared" si="22"/>
        <v>42324</v>
      </c>
      <c r="CR31" s="103"/>
      <c r="CS31" s="130"/>
      <c r="CT31" s="131"/>
      <c r="CU31" s="91"/>
      <c r="CV31" s="54"/>
      <c r="CW31" s="19"/>
      <c r="CX31" s="10"/>
      <c r="CY31" s="45">
        <f t="shared" si="11"/>
        <v>42354</v>
      </c>
      <c r="CZ31" s="46">
        <f t="shared" si="23"/>
        <v>42354</v>
      </c>
      <c r="DA31" s="103"/>
      <c r="DB31" s="130"/>
      <c r="DC31" s="131"/>
      <c r="DD31" s="91"/>
      <c r="DE31" s="54"/>
      <c r="DF31" s="1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50"/>
      <c r="DW31" s="50"/>
      <c r="DX31" s="50"/>
      <c r="DY31" s="50"/>
      <c r="DZ31" s="50"/>
      <c r="EA31" s="50"/>
      <c r="EB31" s="50"/>
      <c r="EC31" s="50"/>
      <c r="ED31" s="50"/>
      <c r="EE31" s="50"/>
      <c r="EF31" s="50"/>
      <c r="EG31" s="50"/>
      <c r="EH31" s="50"/>
      <c r="EI31" s="50"/>
      <c r="EJ31" s="50"/>
      <c r="EK31" s="50"/>
      <c r="EL31" s="50"/>
      <c r="EM31" s="50"/>
      <c r="EN31" s="50"/>
      <c r="EO31" s="50"/>
      <c r="EP31" s="50"/>
      <c r="EQ31" s="50"/>
      <c r="ER31" s="50"/>
      <c r="ES31" s="50"/>
      <c r="ET31" s="50"/>
      <c r="EU31" s="50"/>
      <c r="EV31" s="50"/>
      <c r="EW31" s="50"/>
      <c r="EX31" s="50"/>
      <c r="EY31" s="50"/>
      <c r="EZ31" s="50"/>
      <c r="FA31" s="50"/>
      <c r="FB31" s="50"/>
      <c r="FC31" s="50"/>
      <c r="FD31" s="50"/>
      <c r="FE31" s="50"/>
      <c r="FF31" s="50"/>
      <c r="FG31" s="50"/>
      <c r="FH31" s="50"/>
      <c r="FI31" s="50"/>
      <c r="FJ31" s="50"/>
      <c r="FK31" s="50"/>
      <c r="FL31" s="50"/>
      <c r="FM31" s="50"/>
      <c r="FN31" s="50"/>
      <c r="FO31" s="50"/>
      <c r="FP31" s="50"/>
      <c r="FQ31" s="50"/>
      <c r="FR31" s="50"/>
      <c r="FS31" s="50"/>
      <c r="FT31" s="50"/>
      <c r="FU31" s="50"/>
      <c r="FV31" s="50"/>
      <c r="FW31" s="50"/>
      <c r="FX31" s="50"/>
      <c r="FY31" s="50"/>
      <c r="FZ31" s="50"/>
      <c r="GA31" s="50"/>
      <c r="GB31" s="50"/>
      <c r="GJ31" s="50"/>
      <c r="GK31" s="50"/>
      <c r="GL31" s="50"/>
      <c r="GM31" s="50"/>
      <c r="GN31" s="50"/>
      <c r="GO31" s="50"/>
      <c r="GP31" s="50"/>
      <c r="GQ31" s="50"/>
      <c r="GR31" s="50"/>
      <c r="GS31" s="50"/>
      <c r="GT31" s="50"/>
      <c r="GU31" s="50"/>
      <c r="GV31" s="50"/>
      <c r="GW31" s="50"/>
      <c r="GX31" s="50"/>
      <c r="GY31" s="50"/>
      <c r="GZ31" s="50"/>
      <c r="HA31" s="50"/>
      <c r="HB31" s="50"/>
      <c r="HC31" s="50"/>
      <c r="HD31" s="50"/>
      <c r="HE31" s="50"/>
      <c r="HF31" s="50"/>
      <c r="HG31" s="50"/>
      <c r="HH31" s="50"/>
      <c r="HI31" s="50"/>
      <c r="HJ31" s="50"/>
      <c r="HK31" s="50"/>
      <c r="HL31" s="50"/>
      <c r="HM31" s="50"/>
      <c r="HN31" s="50"/>
      <c r="HO31" s="50"/>
      <c r="HP31" s="50"/>
      <c r="HQ31" s="50"/>
      <c r="HR31" s="50"/>
      <c r="HS31" s="50"/>
      <c r="HT31" s="50"/>
      <c r="HU31" s="50"/>
      <c r="HV31" s="50"/>
      <c r="HW31" s="50"/>
      <c r="HX31" s="50"/>
      <c r="HY31" s="50"/>
      <c r="HZ31" s="50"/>
      <c r="IA31" s="50"/>
      <c r="IB31" s="50"/>
      <c r="IC31" s="50"/>
      <c r="ID31" s="50"/>
      <c r="IE31" s="50"/>
      <c r="IF31" s="50"/>
      <c r="IG31" s="50"/>
      <c r="IH31" s="50"/>
      <c r="II31" s="50"/>
      <c r="IJ31" s="50"/>
      <c r="IK31" s="50"/>
      <c r="IL31" s="50"/>
      <c r="IM31" s="50"/>
      <c r="IN31" s="50"/>
      <c r="IO31" s="50"/>
      <c r="IP31" s="50"/>
      <c r="IQ31" s="50"/>
      <c r="IR31" s="50"/>
      <c r="IS31" s="50"/>
      <c r="IT31" s="50"/>
      <c r="IU31" s="50"/>
      <c r="IV31" s="50"/>
    </row>
    <row r="32" spans="1:256" ht="17.25" customHeight="1" x14ac:dyDescent="0.2">
      <c r="C32" s="51"/>
      <c r="D32" s="45">
        <f t="shared" si="0"/>
        <v>42021</v>
      </c>
      <c r="E32" s="89">
        <f t="shared" si="12"/>
        <v>42021</v>
      </c>
      <c r="F32" s="103" t="str">
        <f>IF(E32="","",INDEX(cycle,MOD(E32-INDEX(J_equip,1)+INDEX(J_equip,$A$15+1)-1,8)+1))</f>
        <v xml:space="preserve">  Repos2 </v>
      </c>
      <c r="G32" s="130"/>
      <c r="H32" s="131"/>
      <c r="I32" s="91"/>
      <c r="J32" s="58"/>
      <c r="K32" s="53"/>
      <c r="L32" s="10"/>
      <c r="M32" s="45">
        <f t="shared" si="1"/>
        <v>42052</v>
      </c>
      <c r="N32" s="46">
        <f t="shared" si="13"/>
        <v>42052</v>
      </c>
      <c r="O32" s="103" t="str">
        <f>IF(N32="","",INDEX(cycle,MOD(N32-INDEX(J_equip,1)+INDEX(J_equip,$A$15+1)-1,8)+1))</f>
        <v xml:space="preserve">  Repos2 </v>
      </c>
      <c r="P32" s="122"/>
      <c r="Q32" s="123"/>
      <c r="R32" s="91"/>
      <c r="S32" s="58"/>
      <c r="T32" s="53"/>
      <c r="U32" s="10"/>
      <c r="V32" s="45">
        <f t="shared" si="2"/>
        <v>42080</v>
      </c>
      <c r="W32" s="46">
        <f t="shared" si="14"/>
        <v>42080</v>
      </c>
      <c r="X32" s="103"/>
      <c r="Y32" s="130"/>
      <c r="Z32" s="131"/>
      <c r="AA32" s="91"/>
      <c r="AB32" s="58"/>
      <c r="AC32" s="53"/>
      <c r="AD32" s="10"/>
      <c r="AE32" s="45">
        <f t="shared" si="3"/>
        <v>42111</v>
      </c>
      <c r="AF32" s="46">
        <f t="shared" si="15"/>
        <v>42111</v>
      </c>
      <c r="AG32" s="103"/>
      <c r="AH32" s="130"/>
      <c r="AI32" s="131"/>
      <c r="AJ32" s="91"/>
      <c r="AK32" s="58"/>
      <c r="AL32" s="53"/>
      <c r="AM32" s="10"/>
      <c r="AN32" s="45">
        <f t="shared" si="4"/>
        <v>42141</v>
      </c>
      <c r="AO32" s="46">
        <f t="shared" si="16"/>
        <v>42141</v>
      </c>
      <c r="AP32" s="103"/>
      <c r="AQ32" s="130"/>
      <c r="AR32" s="131"/>
      <c r="AS32" s="91"/>
      <c r="AT32" s="58"/>
      <c r="AU32" s="53"/>
      <c r="AV32" s="10"/>
      <c r="AW32" s="45">
        <f t="shared" si="5"/>
        <v>42172</v>
      </c>
      <c r="AX32" s="46">
        <f t="shared" si="17"/>
        <v>42172</v>
      </c>
      <c r="AY32" s="103"/>
      <c r="AZ32" s="130"/>
      <c r="BA32" s="131"/>
      <c r="BB32" s="91"/>
      <c r="BC32" s="58"/>
      <c r="BD32" s="53"/>
      <c r="BE32" s="10"/>
      <c r="BF32" s="45">
        <f t="shared" si="6"/>
        <v>42202</v>
      </c>
      <c r="BG32" s="46">
        <f t="shared" si="18"/>
        <v>42202</v>
      </c>
      <c r="BH32" s="103"/>
      <c r="BI32" s="130"/>
      <c r="BJ32" s="131"/>
      <c r="BK32" s="91"/>
      <c r="BL32" s="58"/>
      <c r="BM32" s="19"/>
      <c r="BN32" s="10"/>
      <c r="BO32" s="45">
        <f t="shared" si="7"/>
        <v>42233</v>
      </c>
      <c r="BP32" s="46">
        <f t="shared" si="19"/>
        <v>42233</v>
      </c>
      <c r="BQ32" s="103"/>
      <c r="BR32" s="130"/>
      <c r="BS32" s="131"/>
      <c r="BT32" s="91"/>
      <c r="BU32" s="58"/>
      <c r="BV32" s="19"/>
      <c r="BW32" s="10"/>
      <c r="BX32" s="45">
        <f t="shared" si="8"/>
        <v>42264</v>
      </c>
      <c r="BY32" s="46">
        <f t="shared" si="20"/>
        <v>42264</v>
      </c>
      <c r="BZ32" s="103"/>
      <c r="CA32" s="130"/>
      <c r="CB32" s="131"/>
      <c r="CC32" s="91"/>
      <c r="CD32" s="58"/>
      <c r="CE32" s="19"/>
      <c r="CF32" s="10"/>
      <c r="CG32" s="45">
        <f t="shared" si="9"/>
        <v>42294</v>
      </c>
      <c r="CH32" s="46">
        <f t="shared" si="21"/>
        <v>42294</v>
      </c>
      <c r="CI32" s="103"/>
      <c r="CJ32" s="130"/>
      <c r="CK32" s="131"/>
      <c r="CL32" s="91"/>
      <c r="CM32" s="58"/>
      <c r="CN32" s="19"/>
      <c r="CO32" s="10"/>
      <c r="CP32" s="45">
        <f t="shared" si="10"/>
        <v>42325</v>
      </c>
      <c r="CQ32" s="46">
        <f t="shared" si="22"/>
        <v>42325</v>
      </c>
      <c r="CR32" s="103"/>
      <c r="CS32" s="130"/>
      <c r="CT32" s="131"/>
      <c r="CU32" s="91"/>
      <c r="CV32" s="58"/>
      <c r="CW32" s="19"/>
      <c r="CX32" s="10"/>
      <c r="CY32" s="45">
        <f t="shared" si="11"/>
        <v>42355</v>
      </c>
      <c r="CZ32" s="46">
        <f t="shared" si="23"/>
        <v>42355</v>
      </c>
      <c r="DA32" s="103"/>
      <c r="DB32" s="130"/>
      <c r="DC32" s="131"/>
      <c r="DD32" s="91"/>
      <c r="DE32" s="58"/>
      <c r="DF32" s="1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50"/>
      <c r="DW32" s="50"/>
      <c r="DX32" s="50"/>
      <c r="DY32" s="50"/>
      <c r="DZ32" s="50"/>
      <c r="EA32" s="50"/>
      <c r="EB32" s="50"/>
      <c r="EC32" s="50"/>
      <c r="ED32" s="50"/>
      <c r="EE32" s="50"/>
      <c r="EF32" s="50"/>
      <c r="EG32" s="50"/>
      <c r="EH32" s="50"/>
      <c r="EI32" s="50"/>
      <c r="EJ32" s="50"/>
      <c r="EK32" s="50"/>
      <c r="EL32" s="50"/>
      <c r="EM32" s="50"/>
      <c r="EN32" s="50"/>
      <c r="EO32" s="50"/>
      <c r="EP32" s="50"/>
      <c r="EQ32" s="50"/>
      <c r="ER32" s="50"/>
      <c r="ES32" s="50"/>
      <c r="ET32" s="50"/>
      <c r="EU32" s="50"/>
      <c r="EV32" s="50"/>
      <c r="EW32" s="50"/>
      <c r="EX32" s="50"/>
      <c r="EY32" s="50"/>
      <c r="EZ32" s="50"/>
      <c r="FA32" s="50"/>
      <c r="FB32" s="50"/>
      <c r="FC32" s="50"/>
      <c r="FD32" s="50"/>
      <c r="FE32" s="50"/>
      <c r="FF32" s="50"/>
      <c r="FG32" s="50"/>
      <c r="FH32" s="50"/>
      <c r="FI32" s="50"/>
      <c r="FJ32" s="50"/>
      <c r="FK32" s="50"/>
      <c r="FL32" s="50"/>
      <c r="FM32" s="50"/>
      <c r="FN32" s="50"/>
      <c r="FO32" s="50"/>
      <c r="FP32" s="50"/>
      <c r="FQ32" s="50"/>
      <c r="FR32" s="50"/>
      <c r="FS32" s="50"/>
      <c r="FT32" s="50"/>
      <c r="FU32" s="50"/>
      <c r="FV32" s="50"/>
      <c r="FW32" s="50"/>
      <c r="FX32" s="50"/>
      <c r="FY32" s="50"/>
      <c r="FZ32" s="50"/>
      <c r="GA32" s="50"/>
      <c r="GB32" s="50"/>
      <c r="GJ32" s="50"/>
      <c r="GK32" s="50"/>
      <c r="GL32" s="50"/>
      <c r="GM32" s="50"/>
      <c r="GN32" s="50"/>
      <c r="GO32" s="50"/>
      <c r="GP32" s="50"/>
      <c r="GQ32" s="50"/>
      <c r="GR32" s="50"/>
      <c r="GS32" s="50"/>
      <c r="GT32" s="50"/>
      <c r="GU32" s="50"/>
      <c r="GV32" s="50"/>
      <c r="GW32" s="50"/>
      <c r="GX32" s="50"/>
      <c r="GY32" s="50"/>
      <c r="GZ32" s="50"/>
      <c r="HA32" s="50"/>
      <c r="HB32" s="50"/>
      <c r="HC32" s="50"/>
      <c r="HD32" s="50"/>
      <c r="HE32" s="50"/>
      <c r="HF32" s="50"/>
      <c r="HG32" s="50"/>
      <c r="HH32" s="50"/>
      <c r="HI32" s="50"/>
      <c r="HJ32" s="50"/>
      <c r="HK32" s="50"/>
      <c r="HL32" s="50"/>
      <c r="HM32" s="50"/>
      <c r="HN32" s="50"/>
      <c r="HO32" s="50"/>
      <c r="HP32" s="50"/>
      <c r="HQ32" s="50"/>
      <c r="HR32" s="50"/>
      <c r="HS32" s="50"/>
      <c r="HT32" s="50"/>
      <c r="HU32" s="50"/>
      <c r="HV32" s="50"/>
      <c r="HW32" s="50"/>
      <c r="HX32" s="50"/>
      <c r="HY32" s="50"/>
      <c r="HZ32" s="50"/>
      <c r="IA32" s="50"/>
      <c r="IB32" s="50"/>
      <c r="IC32" s="50"/>
      <c r="ID32" s="50"/>
      <c r="IE32" s="50"/>
      <c r="IF32" s="50"/>
      <c r="IG32" s="50"/>
      <c r="IH32" s="50"/>
      <c r="II32" s="50"/>
      <c r="IJ32" s="50"/>
      <c r="IK32" s="50"/>
      <c r="IL32" s="50"/>
      <c r="IM32" s="50"/>
      <c r="IN32" s="50"/>
      <c r="IO32" s="50"/>
      <c r="IP32" s="50"/>
      <c r="IQ32" s="50"/>
      <c r="IR32" s="50"/>
      <c r="IS32" s="50"/>
      <c r="IT32" s="50"/>
      <c r="IU32" s="50"/>
      <c r="IV32" s="50"/>
    </row>
    <row r="33" spans="3:256" ht="17.25" customHeight="1" x14ac:dyDescent="0.2">
      <c r="C33" s="51"/>
      <c r="D33" s="45">
        <f t="shared" si="0"/>
        <v>42022</v>
      </c>
      <c r="E33" s="89">
        <f t="shared" si="12"/>
        <v>42022</v>
      </c>
      <c r="F33" s="103" t="str">
        <f>IF(E33="","",INDEX(cycle,MOD(E33-INDEX(J_equip,1)+INDEX(J_equip,$A$15+1)-1,8)+1))</f>
        <v xml:space="preserve">  Jour</v>
      </c>
      <c r="G33" s="130"/>
      <c r="H33" s="131"/>
      <c r="I33" s="91"/>
      <c r="J33" s="52"/>
      <c r="K33" s="48"/>
      <c r="L33" s="10"/>
      <c r="M33" s="45">
        <f t="shared" si="1"/>
        <v>42053</v>
      </c>
      <c r="N33" s="46">
        <f t="shared" si="13"/>
        <v>42053</v>
      </c>
      <c r="O33" s="103" t="str">
        <f>IF(N33="","",INDEX(cycle,MOD(N33-INDEX(J_equip,1)+INDEX(J_equip,$A$15+1)-1,8)+1))</f>
        <v xml:space="preserve">  Repos2 </v>
      </c>
      <c r="P33" s="122"/>
      <c r="Q33" s="123"/>
      <c r="R33" s="91"/>
      <c r="S33" s="52"/>
      <c r="T33" s="48"/>
      <c r="U33" s="10"/>
      <c r="V33" s="45">
        <f t="shared" si="2"/>
        <v>42081</v>
      </c>
      <c r="W33" s="46">
        <f t="shared" si="14"/>
        <v>42081</v>
      </c>
      <c r="X33" s="103"/>
      <c r="Y33" s="130"/>
      <c r="Z33" s="131"/>
      <c r="AA33" s="91"/>
      <c r="AB33" s="52"/>
      <c r="AC33" s="48"/>
      <c r="AD33" s="10"/>
      <c r="AE33" s="45">
        <f t="shared" si="3"/>
        <v>42112</v>
      </c>
      <c r="AF33" s="46">
        <f t="shared" si="15"/>
        <v>42112</v>
      </c>
      <c r="AG33" s="103"/>
      <c r="AH33" s="130"/>
      <c r="AI33" s="131"/>
      <c r="AJ33" s="91"/>
      <c r="AK33" s="52"/>
      <c r="AL33" s="48"/>
      <c r="AM33" s="10"/>
      <c r="AN33" s="45">
        <f t="shared" si="4"/>
        <v>42142</v>
      </c>
      <c r="AO33" s="46">
        <f t="shared" si="16"/>
        <v>42142</v>
      </c>
      <c r="AP33" s="103"/>
      <c r="AQ33" s="130"/>
      <c r="AR33" s="131"/>
      <c r="AS33" s="91"/>
      <c r="AT33" s="52"/>
      <c r="AU33" s="48"/>
      <c r="AV33" s="10"/>
      <c r="AW33" s="45">
        <f t="shared" si="5"/>
        <v>42173</v>
      </c>
      <c r="AX33" s="46">
        <f t="shared" si="17"/>
        <v>42173</v>
      </c>
      <c r="AY33" s="103"/>
      <c r="AZ33" s="130"/>
      <c r="BA33" s="131"/>
      <c r="BB33" s="91"/>
      <c r="BC33" s="52"/>
      <c r="BD33" s="48"/>
      <c r="BE33" s="10"/>
      <c r="BF33" s="45">
        <f t="shared" si="6"/>
        <v>42203</v>
      </c>
      <c r="BG33" s="46">
        <f t="shared" si="18"/>
        <v>42203</v>
      </c>
      <c r="BH33" s="103"/>
      <c r="BI33" s="130"/>
      <c r="BJ33" s="131"/>
      <c r="BK33" s="91"/>
      <c r="BL33" s="52"/>
      <c r="BM33" s="19"/>
      <c r="BN33" s="10"/>
      <c r="BO33" s="45">
        <f t="shared" si="7"/>
        <v>42234</v>
      </c>
      <c r="BP33" s="46">
        <f t="shared" si="19"/>
        <v>42234</v>
      </c>
      <c r="BQ33" s="103"/>
      <c r="BR33" s="130"/>
      <c r="BS33" s="131"/>
      <c r="BT33" s="91"/>
      <c r="BU33" s="52"/>
      <c r="BV33" s="19"/>
      <c r="BW33" s="10"/>
      <c r="BX33" s="45">
        <f t="shared" si="8"/>
        <v>42265</v>
      </c>
      <c r="BY33" s="46">
        <f t="shared" si="20"/>
        <v>42265</v>
      </c>
      <c r="BZ33" s="103"/>
      <c r="CA33" s="130"/>
      <c r="CB33" s="131"/>
      <c r="CC33" s="91"/>
      <c r="CD33" s="52"/>
      <c r="CE33" s="19"/>
      <c r="CF33" s="10"/>
      <c r="CG33" s="45">
        <f t="shared" si="9"/>
        <v>42295</v>
      </c>
      <c r="CH33" s="46">
        <f t="shared" si="21"/>
        <v>42295</v>
      </c>
      <c r="CI33" s="103"/>
      <c r="CJ33" s="130"/>
      <c r="CK33" s="131"/>
      <c r="CL33" s="91"/>
      <c r="CM33" s="52"/>
      <c r="CN33" s="19"/>
      <c r="CO33" s="10"/>
      <c r="CP33" s="45">
        <f t="shared" si="10"/>
        <v>42326</v>
      </c>
      <c r="CQ33" s="46">
        <f t="shared" si="22"/>
        <v>42326</v>
      </c>
      <c r="CR33" s="103"/>
      <c r="CS33" s="130"/>
      <c r="CT33" s="131"/>
      <c r="CU33" s="91"/>
      <c r="CV33" s="52"/>
      <c r="CW33" s="19"/>
      <c r="CX33" s="10"/>
      <c r="CY33" s="45">
        <f t="shared" si="11"/>
        <v>42356</v>
      </c>
      <c r="CZ33" s="46">
        <f t="shared" si="23"/>
        <v>42356</v>
      </c>
      <c r="DA33" s="103"/>
      <c r="DB33" s="130"/>
      <c r="DC33" s="131"/>
      <c r="DD33" s="91"/>
      <c r="DE33" s="52"/>
      <c r="DF33" s="1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50"/>
      <c r="DW33" s="50"/>
      <c r="DX33" s="50"/>
      <c r="DY33" s="50"/>
      <c r="DZ33" s="50"/>
      <c r="EA33" s="50"/>
      <c r="EB33" s="50"/>
      <c r="EC33" s="50"/>
      <c r="ED33" s="50"/>
      <c r="EE33" s="50"/>
      <c r="EF33" s="50"/>
      <c r="EG33" s="50"/>
      <c r="EH33" s="50"/>
      <c r="EI33" s="50"/>
      <c r="EJ33" s="50"/>
      <c r="EK33" s="50"/>
      <c r="EL33" s="50"/>
      <c r="EM33" s="50"/>
      <c r="EN33" s="50"/>
      <c r="EO33" s="50"/>
      <c r="EP33" s="50"/>
      <c r="EQ33" s="50"/>
      <c r="ER33" s="50"/>
      <c r="ES33" s="50"/>
      <c r="ET33" s="50"/>
      <c r="EU33" s="50"/>
      <c r="EV33" s="50"/>
      <c r="EW33" s="50"/>
      <c r="EX33" s="50"/>
      <c r="EY33" s="50"/>
      <c r="EZ33" s="50"/>
      <c r="FA33" s="50"/>
      <c r="FB33" s="50"/>
      <c r="FC33" s="50"/>
      <c r="FD33" s="50"/>
      <c r="FE33" s="50"/>
      <c r="FF33" s="50"/>
      <c r="FG33" s="50"/>
      <c r="FH33" s="50"/>
      <c r="FI33" s="50"/>
      <c r="FJ33" s="50"/>
      <c r="FK33" s="50"/>
      <c r="FL33" s="50"/>
      <c r="FM33" s="50"/>
      <c r="FN33" s="50"/>
      <c r="FO33" s="50"/>
      <c r="FP33" s="50"/>
      <c r="FQ33" s="50"/>
      <c r="FR33" s="50"/>
      <c r="FS33" s="50"/>
      <c r="FT33" s="50"/>
      <c r="FU33" s="50"/>
      <c r="FV33" s="50"/>
      <c r="FW33" s="50"/>
      <c r="FX33" s="50"/>
      <c r="FY33" s="50"/>
      <c r="FZ33" s="50"/>
      <c r="GA33" s="50"/>
      <c r="GB33" s="50"/>
      <c r="GJ33" s="50"/>
      <c r="GK33" s="50"/>
      <c r="GL33" s="50"/>
      <c r="GM33" s="50"/>
      <c r="GN33" s="50"/>
      <c r="GO33" s="50"/>
      <c r="GP33" s="50"/>
      <c r="GQ33" s="50"/>
      <c r="GR33" s="50"/>
      <c r="GS33" s="50"/>
      <c r="GT33" s="50"/>
      <c r="GU33" s="50"/>
      <c r="GV33" s="50"/>
      <c r="GW33" s="50"/>
      <c r="GX33" s="50"/>
      <c r="GY33" s="50"/>
      <c r="GZ33" s="50"/>
      <c r="HA33" s="50"/>
      <c r="HB33" s="50"/>
      <c r="HC33" s="50"/>
      <c r="HD33" s="50"/>
      <c r="HE33" s="50"/>
      <c r="HF33" s="50"/>
      <c r="HG33" s="50"/>
      <c r="HH33" s="50"/>
      <c r="HI33" s="50"/>
      <c r="HJ33" s="50"/>
      <c r="HK33" s="50"/>
      <c r="HL33" s="50"/>
      <c r="HM33" s="50"/>
      <c r="HN33" s="50"/>
      <c r="HO33" s="50"/>
      <c r="HP33" s="50"/>
      <c r="HQ33" s="50"/>
      <c r="HR33" s="50"/>
      <c r="HS33" s="50"/>
      <c r="HT33" s="50"/>
      <c r="HU33" s="50"/>
      <c r="HV33" s="50"/>
      <c r="HW33" s="50"/>
      <c r="HX33" s="50"/>
      <c r="HY33" s="50"/>
      <c r="HZ33" s="50"/>
      <c r="IA33" s="50"/>
      <c r="IB33" s="50"/>
      <c r="IC33" s="50"/>
      <c r="ID33" s="50"/>
      <c r="IE33" s="50"/>
      <c r="IF33" s="50"/>
      <c r="IG33" s="50"/>
      <c r="IH33" s="50"/>
      <c r="II33" s="50"/>
      <c r="IJ33" s="50"/>
      <c r="IK33" s="50"/>
      <c r="IL33" s="50"/>
      <c r="IM33" s="50"/>
      <c r="IN33" s="50"/>
      <c r="IO33" s="50"/>
      <c r="IP33" s="50"/>
      <c r="IQ33" s="50"/>
      <c r="IR33" s="50"/>
      <c r="IS33" s="50"/>
      <c r="IT33" s="50"/>
      <c r="IU33" s="50"/>
      <c r="IV33" s="50"/>
    </row>
    <row r="34" spans="3:256" ht="17.25" customHeight="1" x14ac:dyDescent="0.2">
      <c r="C34" s="51"/>
      <c r="D34" s="45">
        <f t="shared" si="0"/>
        <v>42023</v>
      </c>
      <c r="E34" s="89">
        <f t="shared" si="12"/>
        <v>42023</v>
      </c>
      <c r="F34" s="103" t="str">
        <f>IF(E34="","",INDEX(cycle,MOD(E34-INDEX(J_equip,1)+INDEX(J_equip,$A$15+1)-1,8)+1))</f>
        <v xml:space="preserve">  Jour</v>
      </c>
      <c r="G34" s="130"/>
      <c r="H34" s="131"/>
      <c r="I34" s="91"/>
      <c r="J34" s="56"/>
      <c r="K34" s="59"/>
      <c r="L34" s="10"/>
      <c r="M34" s="45">
        <f t="shared" si="1"/>
        <v>42054</v>
      </c>
      <c r="N34" s="46">
        <f t="shared" si="13"/>
        <v>42054</v>
      </c>
      <c r="O34" s="103" t="str">
        <f>IF(N34="","",INDEX(cycle,MOD(N34-INDEX(J_equip,1)+INDEX(J_equip,$A$15+1)-1,8)+1))</f>
        <v xml:space="preserve">  Jour</v>
      </c>
      <c r="P34" s="122"/>
      <c r="Q34" s="123"/>
      <c r="R34" s="91"/>
      <c r="S34" s="56"/>
      <c r="T34" s="59"/>
      <c r="U34" s="10"/>
      <c r="V34" s="45">
        <f t="shared" si="2"/>
        <v>42082</v>
      </c>
      <c r="W34" s="46">
        <f t="shared" si="14"/>
        <v>42082</v>
      </c>
      <c r="X34" s="103"/>
      <c r="Y34" s="130"/>
      <c r="Z34" s="131"/>
      <c r="AA34" s="91"/>
      <c r="AB34" s="56"/>
      <c r="AC34" s="59"/>
      <c r="AD34" s="10"/>
      <c r="AE34" s="45">
        <f t="shared" si="3"/>
        <v>42113</v>
      </c>
      <c r="AF34" s="46">
        <f t="shared" si="15"/>
        <v>42113</v>
      </c>
      <c r="AG34" s="103"/>
      <c r="AH34" s="130"/>
      <c r="AI34" s="131"/>
      <c r="AJ34" s="91"/>
      <c r="AK34" s="56"/>
      <c r="AL34" s="59"/>
      <c r="AM34" s="10"/>
      <c r="AN34" s="45">
        <f t="shared" si="4"/>
        <v>42143</v>
      </c>
      <c r="AO34" s="46">
        <f t="shared" si="16"/>
        <v>42143</v>
      </c>
      <c r="AP34" s="103"/>
      <c r="AQ34" s="130"/>
      <c r="AR34" s="131"/>
      <c r="AS34" s="91"/>
      <c r="AT34" s="56"/>
      <c r="AU34" s="59"/>
      <c r="AV34" s="10"/>
      <c r="AW34" s="45">
        <f t="shared" si="5"/>
        <v>42174</v>
      </c>
      <c r="AX34" s="46">
        <f t="shared" si="17"/>
        <v>42174</v>
      </c>
      <c r="AY34" s="103"/>
      <c r="AZ34" s="130"/>
      <c r="BA34" s="131"/>
      <c r="BB34" s="91"/>
      <c r="BC34" s="56"/>
      <c r="BD34" s="59"/>
      <c r="BE34" s="10"/>
      <c r="BF34" s="45">
        <f t="shared" si="6"/>
        <v>42204</v>
      </c>
      <c r="BG34" s="46">
        <f t="shared" si="18"/>
        <v>42204</v>
      </c>
      <c r="BH34" s="103"/>
      <c r="BI34" s="130"/>
      <c r="BJ34" s="131"/>
      <c r="BK34" s="91"/>
      <c r="BL34" s="56"/>
      <c r="BM34" s="19"/>
      <c r="BN34" s="10"/>
      <c r="BO34" s="45">
        <f t="shared" si="7"/>
        <v>42235</v>
      </c>
      <c r="BP34" s="46">
        <f t="shared" si="19"/>
        <v>42235</v>
      </c>
      <c r="BQ34" s="103"/>
      <c r="BR34" s="130"/>
      <c r="BS34" s="131"/>
      <c r="BT34" s="91"/>
      <c r="BU34" s="56"/>
      <c r="BV34" s="19"/>
      <c r="BW34" s="10"/>
      <c r="BX34" s="45">
        <f t="shared" si="8"/>
        <v>42266</v>
      </c>
      <c r="BY34" s="46">
        <f t="shared" si="20"/>
        <v>42266</v>
      </c>
      <c r="BZ34" s="103"/>
      <c r="CA34" s="130"/>
      <c r="CB34" s="131"/>
      <c r="CC34" s="91"/>
      <c r="CD34" s="56"/>
      <c r="CE34" s="19"/>
      <c r="CF34" s="10"/>
      <c r="CG34" s="45">
        <f t="shared" si="9"/>
        <v>42296</v>
      </c>
      <c r="CH34" s="46">
        <f t="shared" si="21"/>
        <v>42296</v>
      </c>
      <c r="CI34" s="103"/>
      <c r="CJ34" s="130"/>
      <c r="CK34" s="131"/>
      <c r="CL34" s="91"/>
      <c r="CM34" s="56"/>
      <c r="CN34" s="19"/>
      <c r="CO34" s="10"/>
      <c r="CP34" s="45">
        <f t="shared" si="10"/>
        <v>42327</v>
      </c>
      <c r="CQ34" s="46">
        <f t="shared" si="22"/>
        <v>42327</v>
      </c>
      <c r="CR34" s="103"/>
      <c r="CS34" s="130"/>
      <c r="CT34" s="131"/>
      <c r="CU34" s="91"/>
      <c r="CV34" s="56"/>
      <c r="CW34" s="19"/>
      <c r="CX34" s="10"/>
      <c r="CY34" s="45">
        <f t="shared" si="11"/>
        <v>42357</v>
      </c>
      <c r="CZ34" s="46">
        <f t="shared" si="23"/>
        <v>42357</v>
      </c>
      <c r="DA34" s="103"/>
      <c r="DB34" s="130"/>
      <c r="DC34" s="131"/>
      <c r="DD34" s="91"/>
      <c r="DE34" s="56"/>
      <c r="DF34" s="1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50"/>
      <c r="DW34" s="50"/>
      <c r="DX34" s="50"/>
      <c r="DY34" s="50"/>
      <c r="DZ34" s="50"/>
      <c r="EA34" s="50"/>
      <c r="EB34" s="50"/>
      <c r="EC34" s="50"/>
      <c r="ED34" s="50"/>
      <c r="EE34" s="50"/>
      <c r="EF34" s="50"/>
      <c r="EG34" s="50"/>
      <c r="EH34" s="50"/>
      <c r="EI34" s="50"/>
      <c r="EJ34" s="50"/>
      <c r="EK34" s="50"/>
      <c r="EL34" s="50"/>
      <c r="EM34" s="50"/>
      <c r="EN34" s="50"/>
      <c r="EO34" s="50"/>
      <c r="EP34" s="50"/>
      <c r="EQ34" s="50"/>
      <c r="ER34" s="50"/>
      <c r="ES34" s="50"/>
      <c r="ET34" s="50"/>
      <c r="EU34" s="50"/>
      <c r="EV34" s="50"/>
      <c r="EW34" s="50"/>
      <c r="EX34" s="50"/>
      <c r="EY34" s="50"/>
      <c r="EZ34" s="50"/>
      <c r="FA34" s="50"/>
      <c r="FB34" s="50"/>
      <c r="FC34" s="50"/>
      <c r="FD34" s="50"/>
      <c r="FE34" s="50"/>
      <c r="FF34" s="50"/>
      <c r="FG34" s="50"/>
      <c r="FH34" s="50"/>
      <c r="FI34" s="50"/>
      <c r="FJ34" s="50"/>
      <c r="FK34" s="50"/>
      <c r="FL34" s="50"/>
      <c r="FM34" s="50"/>
      <c r="FN34" s="50"/>
      <c r="FO34" s="50"/>
      <c r="FP34" s="50"/>
      <c r="FQ34" s="50"/>
      <c r="FR34" s="50"/>
      <c r="FS34" s="50"/>
      <c r="FT34" s="50"/>
      <c r="FU34" s="50"/>
      <c r="FV34" s="50"/>
      <c r="FW34" s="50"/>
      <c r="FX34" s="50"/>
      <c r="FY34" s="50"/>
      <c r="FZ34" s="50"/>
      <c r="GA34" s="50"/>
      <c r="GB34" s="50"/>
      <c r="GJ34" s="50"/>
      <c r="GK34" s="50"/>
      <c r="GL34" s="50"/>
      <c r="GM34" s="50"/>
      <c r="GN34" s="50"/>
      <c r="GO34" s="50"/>
      <c r="GP34" s="50"/>
      <c r="GQ34" s="50"/>
      <c r="GR34" s="50"/>
      <c r="GS34" s="50"/>
      <c r="GT34" s="50"/>
      <c r="GU34" s="50"/>
      <c r="GV34" s="50"/>
      <c r="GW34" s="50"/>
      <c r="GX34" s="50"/>
      <c r="GY34" s="50"/>
      <c r="GZ34" s="50"/>
      <c r="HA34" s="50"/>
      <c r="HB34" s="50"/>
      <c r="HC34" s="50"/>
      <c r="HD34" s="50"/>
      <c r="HE34" s="50"/>
      <c r="HF34" s="50"/>
      <c r="HG34" s="50"/>
      <c r="HH34" s="50"/>
      <c r="HI34" s="50"/>
      <c r="HJ34" s="50"/>
      <c r="HK34" s="50"/>
      <c r="HL34" s="50"/>
      <c r="HM34" s="50"/>
      <c r="HN34" s="50"/>
      <c r="HO34" s="50"/>
      <c r="HP34" s="50"/>
      <c r="HQ34" s="50"/>
      <c r="HR34" s="50"/>
      <c r="HS34" s="50"/>
      <c r="HT34" s="50"/>
      <c r="HU34" s="50"/>
      <c r="HV34" s="50"/>
      <c r="HW34" s="50"/>
      <c r="HX34" s="50"/>
      <c r="HY34" s="50"/>
      <c r="HZ34" s="50"/>
      <c r="IA34" s="50"/>
      <c r="IB34" s="50"/>
      <c r="IC34" s="50"/>
      <c r="ID34" s="50"/>
      <c r="IE34" s="50"/>
      <c r="IF34" s="50"/>
      <c r="IG34" s="50"/>
      <c r="IH34" s="50"/>
      <c r="II34" s="50"/>
      <c r="IJ34" s="50"/>
      <c r="IK34" s="50"/>
      <c r="IL34" s="50"/>
      <c r="IM34" s="50"/>
      <c r="IN34" s="50"/>
      <c r="IO34" s="50"/>
      <c r="IP34" s="50"/>
      <c r="IQ34" s="50"/>
      <c r="IR34" s="50"/>
      <c r="IS34" s="50"/>
      <c r="IT34" s="50"/>
      <c r="IU34" s="50"/>
      <c r="IV34" s="50"/>
    </row>
    <row r="35" spans="3:256" ht="17.25" customHeight="1" x14ac:dyDescent="0.2">
      <c r="C35" s="51"/>
      <c r="D35" s="45">
        <f t="shared" si="0"/>
        <v>42024</v>
      </c>
      <c r="E35" s="89">
        <f t="shared" si="12"/>
        <v>42024</v>
      </c>
      <c r="F35" s="103" t="str">
        <f>IF(E35="","",INDEX(cycle,MOD(E35-INDEX(J_equip,1)+INDEX(J_equip,$A$15+1)-1,8)+1))</f>
        <v xml:space="preserve">  Nuit </v>
      </c>
      <c r="G35" s="130"/>
      <c r="H35" s="131"/>
      <c r="I35" s="91"/>
      <c r="J35" s="56"/>
      <c r="K35" s="48"/>
      <c r="L35" s="10"/>
      <c r="M35" s="45">
        <f t="shared" si="1"/>
        <v>42055</v>
      </c>
      <c r="N35" s="46">
        <f t="shared" si="13"/>
        <v>42055</v>
      </c>
      <c r="O35" s="103" t="str">
        <f>IF(N35="","",INDEX(cycle,MOD(N35-INDEX(J_equip,1)+INDEX(J_equip,$A$15+1)-1,8)+1))</f>
        <v xml:space="preserve">  Jour</v>
      </c>
      <c r="P35" s="122"/>
      <c r="Q35" s="123"/>
      <c r="R35" s="91"/>
      <c r="S35" s="56"/>
      <c r="T35" s="48"/>
      <c r="U35" s="10"/>
      <c r="V35" s="45">
        <f t="shared" si="2"/>
        <v>42083</v>
      </c>
      <c r="W35" s="46">
        <f t="shared" si="14"/>
        <v>42083</v>
      </c>
      <c r="X35" s="103"/>
      <c r="Y35" s="130"/>
      <c r="Z35" s="131"/>
      <c r="AA35" s="91"/>
      <c r="AB35" s="56"/>
      <c r="AC35" s="48"/>
      <c r="AD35" s="10"/>
      <c r="AE35" s="45">
        <f t="shared" si="3"/>
        <v>42114</v>
      </c>
      <c r="AF35" s="46">
        <f t="shared" si="15"/>
        <v>42114</v>
      </c>
      <c r="AG35" s="103"/>
      <c r="AH35" s="130"/>
      <c r="AI35" s="131"/>
      <c r="AJ35" s="91"/>
      <c r="AK35" s="56"/>
      <c r="AL35" s="48"/>
      <c r="AM35" s="10"/>
      <c r="AN35" s="45">
        <f t="shared" si="4"/>
        <v>42144</v>
      </c>
      <c r="AO35" s="46">
        <f t="shared" si="16"/>
        <v>42144</v>
      </c>
      <c r="AP35" s="103"/>
      <c r="AQ35" s="130"/>
      <c r="AR35" s="131"/>
      <c r="AS35" s="91"/>
      <c r="AT35" s="56"/>
      <c r="AU35" s="48"/>
      <c r="AV35" s="10"/>
      <c r="AW35" s="45">
        <f t="shared" si="5"/>
        <v>42175</v>
      </c>
      <c r="AX35" s="46">
        <f t="shared" si="17"/>
        <v>42175</v>
      </c>
      <c r="AY35" s="103"/>
      <c r="AZ35" s="130"/>
      <c r="BA35" s="131"/>
      <c r="BB35" s="91"/>
      <c r="BC35" s="56"/>
      <c r="BD35" s="48"/>
      <c r="BE35" s="10"/>
      <c r="BF35" s="45">
        <f t="shared" si="6"/>
        <v>42205</v>
      </c>
      <c r="BG35" s="46">
        <f t="shared" si="18"/>
        <v>42205</v>
      </c>
      <c r="BH35" s="103"/>
      <c r="BI35" s="130"/>
      <c r="BJ35" s="131"/>
      <c r="BK35" s="91"/>
      <c r="BL35" s="56"/>
      <c r="BM35" s="19"/>
      <c r="BN35" s="10"/>
      <c r="BO35" s="45">
        <f t="shared" si="7"/>
        <v>42236</v>
      </c>
      <c r="BP35" s="46">
        <f t="shared" si="19"/>
        <v>42236</v>
      </c>
      <c r="BQ35" s="103"/>
      <c r="BR35" s="130"/>
      <c r="BS35" s="131"/>
      <c r="BT35" s="91"/>
      <c r="BU35" s="56"/>
      <c r="BV35" s="19"/>
      <c r="BW35" s="10"/>
      <c r="BX35" s="45">
        <f t="shared" si="8"/>
        <v>42267</v>
      </c>
      <c r="BY35" s="46">
        <f t="shared" si="20"/>
        <v>42267</v>
      </c>
      <c r="BZ35" s="103"/>
      <c r="CA35" s="130"/>
      <c r="CB35" s="131"/>
      <c r="CC35" s="91"/>
      <c r="CD35" s="56"/>
      <c r="CE35" s="19"/>
      <c r="CF35" s="10"/>
      <c r="CG35" s="45">
        <f t="shared" si="9"/>
        <v>42297</v>
      </c>
      <c r="CH35" s="46">
        <f t="shared" si="21"/>
        <v>42297</v>
      </c>
      <c r="CI35" s="103"/>
      <c r="CJ35" s="130"/>
      <c r="CK35" s="131"/>
      <c r="CL35" s="91"/>
      <c r="CM35" s="56"/>
      <c r="CN35" s="19"/>
      <c r="CO35" s="10"/>
      <c r="CP35" s="45">
        <f t="shared" si="10"/>
        <v>42328</v>
      </c>
      <c r="CQ35" s="46">
        <f t="shared" si="22"/>
        <v>42328</v>
      </c>
      <c r="CR35" s="103"/>
      <c r="CS35" s="130"/>
      <c r="CT35" s="131"/>
      <c r="CU35" s="91"/>
      <c r="CV35" s="56"/>
      <c r="CW35" s="19"/>
      <c r="CX35" s="10"/>
      <c r="CY35" s="45">
        <f t="shared" si="11"/>
        <v>42358</v>
      </c>
      <c r="CZ35" s="46">
        <f t="shared" si="23"/>
        <v>42358</v>
      </c>
      <c r="DA35" s="103"/>
      <c r="DB35" s="130"/>
      <c r="DC35" s="131"/>
      <c r="DD35" s="91"/>
      <c r="DE35" s="56"/>
      <c r="DF35" s="1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50"/>
      <c r="DW35" s="50"/>
      <c r="DX35" s="50"/>
      <c r="DY35" s="50"/>
      <c r="DZ35" s="50"/>
      <c r="EA35" s="50"/>
      <c r="EB35" s="50"/>
      <c r="EC35" s="50"/>
      <c r="ED35" s="50"/>
      <c r="EE35" s="50"/>
      <c r="EF35" s="50"/>
      <c r="EG35" s="50"/>
      <c r="EH35" s="50"/>
      <c r="EI35" s="50"/>
      <c r="EJ35" s="50"/>
      <c r="EK35" s="50"/>
      <c r="EL35" s="50"/>
      <c r="EM35" s="50"/>
      <c r="EN35" s="50"/>
      <c r="EO35" s="50"/>
      <c r="EP35" s="50"/>
      <c r="EQ35" s="50"/>
      <c r="ER35" s="50"/>
      <c r="ES35" s="50"/>
      <c r="ET35" s="50"/>
      <c r="EU35" s="50"/>
      <c r="EV35" s="50"/>
      <c r="EW35" s="50"/>
      <c r="EX35" s="50"/>
      <c r="EY35" s="50"/>
      <c r="EZ35" s="50"/>
      <c r="FA35" s="50"/>
      <c r="FB35" s="50"/>
      <c r="FC35" s="50"/>
      <c r="FD35" s="50"/>
      <c r="FE35" s="50"/>
      <c r="FF35" s="50"/>
      <c r="FG35" s="50"/>
      <c r="FH35" s="50"/>
      <c r="FI35" s="50"/>
      <c r="FJ35" s="50"/>
      <c r="FK35" s="50"/>
      <c r="FL35" s="50"/>
      <c r="FM35" s="50"/>
      <c r="FN35" s="50"/>
      <c r="FO35" s="50"/>
      <c r="FP35" s="50"/>
      <c r="FQ35" s="50"/>
      <c r="FR35" s="50"/>
      <c r="FS35" s="50"/>
      <c r="FT35" s="50"/>
      <c r="FU35" s="50"/>
      <c r="FV35" s="50"/>
      <c r="FW35" s="50"/>
      <c r="FX35" s="50"/>
      <c r="FY35" s="50"/>
      <c r="FZ35" s="50"/>
      <c r="GA35" s="50"/>
      <c r="GB35" s="50"/>
      <c r="GJ35" s="50"/>
      <c r="GK35" s="50"/>
      <c r="GL35" s="50"/>
      <c r="GM35" s="50"/>
      <c r="GN35" s="50"/>
      <c r="GO35" s="50"/>
      <c r="GP35" s="50"/>
      <c r="GQ35" s="50"/>
      <c r="GR35" s="50"/>
      <c r="GS35" s="50"/>
      <c r="GT35" s="50"/>
      <c r="GU35" s="50"/>
      <c r="GV35" s="50"/>
      <c r="GW35" s="50"/>
      <c r="GX35" s="50"/>
      <c r="GY35" s="50"/>
      <c r="GZ35" s="50"/>
      <c r="HA35" s="50"/>
      <c r="HB35" s="50"/>
      <c r="HC35" s="50"/>
      <c r="HD35" s="50"/>
      <c r="HE35" s="50"/>
      <c r="HF35" s="50"/>
      <c r="HG35" s="50"/>
      <c r="HH35" s="50"/>
      <c r="HI35" s="50"/>
      <c r="HJ35" s="50"/>
      <c r="HK35" s="50"/>
      <c r="HL35" s="50"/>
      <c r="HM35" s="50"/>
      <c r="HN35" s="50"/>
      <c r="HO35" s="50"/>
      <c r="HP35" s="50"/>
      <c r="HQ35" s="50"/>
      <c r="HR35" s="50"/>
      <c r="HS35" s="50"/>
      <c r="HT35" s="50"/>
      <c r="HU35" s="50"/>
      <c r="HV35" s="50"/>
      <c r="HW35" s="50"/>
      <c r="HX35" s="50"/>
      <c r="HY35" s="50"/>
      <c r="HZ35" s="50"/>
      <c r="IA35" s="50"/>
      <c r="IB35" s="50"/>
      <c r="IC35" s="50"/>
      <c r="ID35" s="50"/>
      <c r="IE35" s="50"/>
      <c r="IF35" s="50"/>
      <c r="IG35" s="50"/>
      <c r="IH35" s="50"/>
      <c r="II35" s="50"/>
      <c r="IJ35" s="50"/>
      <c r="IK35" s="50"/>
      <c r="IL35" s="50"/>
      <c r="IM35" s="50"/>
      <c r="IN35" s="50"/>
      <c r="IO35" s="50"/>
      <c r="IP35" s="50"/>
      <c r="IQ35" s="50"/>
      <c r="IR35" s="50"/>
      <c r="IS35" s="50"/>
      <c r="IT35" s="50"/>
      <c r="IU35" s="50"/>
      <c r="IV35" s="50"/>
    </row>
    <row r="36" spans="3:256" ht="17.25" customHeight="1" x14ac:dyDescent="0.2">
      <c r="C36" s="51"/>
      <c r="D36" s="45">
        <f t="shared" si="0"/>
        <v>42025</v>
      </c>
      <c r="E36" s="89">
        <f t="shared" si="12"/>
        <v>42025</v>
      </c>
      <c r="F36" s="103" t="str">
        <f>IF(E36="","",INDEX(cycle,MOD(E36-INDEX(J_equip,1)+INDEX(J_equip,$A$15+1)-1,8)+1))</f>
        <v xml:space="preserve">  Nuit </v>
      </c>
      <c r="G36" s="130"/>
      <c r="H36" s="131"/>
      <c r="I36" s="91"/>
      <c r="J36" s="52"/>
      <c r="K36" s="48"/>
      <c r="L36" s="10"/>
      <c r="M36" s="45">
        <f t="shared" si="1"/>
        <v>42056</v>
      </c>
      <c r="N36" s="46">
        <f t="shared" si="13"/>
        <v>42056</v>
      </c>
      <c r="O36" s="103" t="str">
        <f>IF(N36="","",INDEX(cycle,MOD(N36-INDEX(J_equip,1)+INDEX(J_equip,$A$15+1)-1,8)+1))</f>
        <v xml:space="preserve">  Nuit </v>
      </c>
      <c r="P36" s="122"/>
      <c r="Q36" s="123"/>
      <c r="R36" s="91"/>
      <c r="S36" s="52"/>
      <c r="T36" s="48"/>
      <c r="U36" s="10"/>
      <c r="V36" s="45">
        <f t="shared" si="2"/>
        <v>42084</v>
      </c>
      <c r="W36" s="46">
        <f t="shared" si="14"/>
        <v>42084</v>
      </c>
      <c r="X36" s="103"/>
      <c r="Y36" s="130"/>
      <c r="Z36" s="131"/>
      <c r="AA36" s="91"/>
      <c r="AB36" s="52"/>
      <c r="AC36" s="48"/>
      <c r="AD36" s="10"/>
      <c r="AE36" s="45">
        <f t="shared" si="3"/>
        <v>42115</v>
      </c>
      <c r="AF36" s="46">
        <f t="shared" si="15"/>
        <v>42115</v>
      </c>
      <c r="AG36" s="103"/>
      <c r="AH36" s="130"/>
      <c r="AI36" s="131"/>
      <c r="AJ36" s="91"/>
      <c r="AK36" s="52"/>
      <c r="AL36" s="48"/>
      <c r="AM36" s="10"/>
      <c r="AN36" s="45">
        <f t="shared" si="4"/>
        <v>42145</v>
      </c>
      <c r="AO36" s="46">
        <f t="shared" si="16"/>
        <v>42145</v>
      </c>
      <c r="AP36" s="103"/>
      <c r="AQ36" s="130"/>
      <c r="AR36" s="131"/>
      <c r="AS36" s="91"/>
      <c r="AT36" s="52"/>
      <c r="AU36" s="48"/>
      <c r="AV36" s="10"/>
      <c r="AW36" s="45">
        <f t="shared" si="5"/>
        <v>42176</v>
      </c>
      <c r="AX36" s="46">
        <f t="shared" si="17"/>
        <v>42176</v>
      </c>
      <c r="AY36" s="103"/>
      <c r="AZ36" s="130"/>
      <c r="BA36" s="131"/>
      <c r="BB36" s="91"/>
      <c r="BC36" s="52"/>
      <c r="BD36" s="48"/>
      <c r="BE36" s="10"/>
      <c r="BF36" s="45">
        <f t="shared" si="6"/>
        <v>42206</v>
      </c>
      <c r="BG36" s="46">
        <f t="shared" si="18"/>
        <v>42206</v>
      </c>
      <c r="BH36" s="103"/>
      <c r="BI36" s="130"/>
      <c r="BJ36" s="131"/>
      <c r="BK36" s="91"/>
      <c r="BL36" s="52"/>
      <c r="BM36" s="19"/>
      <c r="BN36" s="10"/>
      <c r="BO36" s="45">
        <f t="shared" si="7"/>
        <v>42237</v>
      </c>
      <c r="BP36" s="46">
        <f t="shared" si="19"/>
        <v>42237</v>
      </c>
      <c r="BQ36" s="103"/>
      <c r="BR36" s="130"/>
      <c r="BS36" s="131"/>
      <c r="BT36" s="91"/>
      <c r="BU36" s="52"/>
      <c r="BV36" s="19"/>
      <c r="BW36" s="10"/>
      <c r="BX36" s="45">
        <f t="shared" si="8"/>
        <v>42268</v>
      </c>
      <c r="BY36" s="46">
        <f t="shared" si="20"/>
        <v>42268</v>
      </c>
      <c r="BZ36" s="103"/>
      <c r="CA36" s="130"/>
      <c r="CB36" s="131"/>
      <c r="CC36" s="91"/>
      <c r="CD36" s="52"/>
      <c r="CE36" s="19"/>
      <c r="CF36" s="10"/>
      <c r="CG36" s="45">
        <f t="shared" si="9"/>
        <v>42298</v>
      </c>
      <c r="CH36" s="46">
        <f t="shared" si="21"/>
        <v>42298</v>
      </c>
      <c r="CI36" s="103"/>
      <c r="CJ36" s="130"/>
      <c r="CK36" s="131"/>
      <c r="CL36" s="91"/>
      <c r="CM36" s="52"/>
      <c r="CN36" s="19"/>
      <c r="CO36" s="10"/>
      <c r="CP36" s="45">
        <f t="shared" si="10"/>
        <v>42329</v>
      </c>
      <c r="CQ36" s="46">
        <f t="shared" si="22"/>
        <v>42329</v>
      </c>
      <c r="CR36" s="103"/>
      <c r="CS36" s="130"/>
      <c r="CT36" s="131"/>
      <c r="CU36" s="91"/>
      <c r="CV36" s="52"/>
      <c r="CW36" s="19"/>
      <c r="CX36" s="10"/>
      <c r="CY36" s="45">
        <f t="shared" si="11"/>
        <v>42359</v>
      </c>
      <c r="CZ36" s="46">
        <f t="shared" si="23"/>
        <v>42359</v>
      </c>
      <c r="DA36" s="103"/>
      <c r="DB36" s="130"/>
      <c r="DC36" s="131"/>
      <c r="DD36" s="91"/>
      <c r="DE36" s="52"/>
      <c r="DF36" s="1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50"/>
      <c r="DW36" s="50"/>
      <c r="DX36" s="50"/>
      <c r="DY36" s="50"/>
      <c r="DZ36" s="50"/>
      <c r="EA36" s="50"/>
      <c r="EB36" s="50"/>
      <c r="EC36" s="50"/>
      <c r="ED36" s="50"/>
      <c r="EE36" s="50"/>
      <c r="EF36" s="50"/>
      <c r="EG36" s="50"/>
      <c r="EH36" s="50"/>
      <c r="EI36" s="50"/>
      <c r="EJ36" s="50"/>
      <c r="EK36" s="50"/>
      <c r="EL36" s="50"/>
      <c r="EM36" s="50"/>
      <c r="EN36" s="50"/>
      <c r="EO36" s="50"/>
      <c r="EP36" s="50"/>
      <c r="EQ36" s="50"/>
      <c r="ER36" s="50"/>
      <c r="ES36" s="50"/>
      <c r="ET36" s="50"/>
      <c r="EU36" s="50"/>
      <c r="EV36" s="50"/>
      <c r="EW36" s="50"/>
      <c r="EX36" s="50"/>
      <c r="EY36" s="50"/>
      <c r="EZ36" s="50"/>
      <c r="FA36" s="50"/>
      <c r="FB36" s="50"/>
      <c r="FC36" s="50"/>
      <c r="FD36" s="50"/>
      <c r="FE36" s="50"/>
      <c r="FF36" s="50"/>
      <c r="FG36" s="50"/>
      <c r="FH36" s="50"/>
      <c r="FI36" s="50"/>
      <c r="FJ36" s="50"/>
      <c r="FK36" s="50"/>
      <c r="FL36" s="50"/>
      <c r="FM36" s="50"/>
      <c r="FN36" s="50"/>
      <c r="FO36" s="50"/>
      <c r="FP36" s="50"/>
      <c r="FQ36" s="50"/>
      <c r="FR36" s="50"/>
      <c r="FS36" s="50"/>
      <c r="FT36" s="50"/>
      <c r="FU36" s="50"/>
      <c r="FV36" s="50"/>
      <c r="FW36" s="50"/>
      <c r="FX36" s="50"/>
      <c r="FY36" s="50"/>
      <c r="FZ36" s="50"/>
      <c r="GA36" s="50"/>
      <c r="GB36" s="50"/>
      <c r="GJ36" s="50"/>
      <c r="GK36" s="50"/>
      <c r="GL36" s="50"/>
      <c r="GM36" s="50"/>
      <c r="GN36" s="50"/>
      <c r="GO36" s="50"/>
      <c r="GP36" s="50"/>
      <c r="GQ36" s="50"/>
      <c r="GR36" s="50"/>
      <c r="GS36" s="50"/>
      <c r="GT36" s="50"/>
      <c r="GU36" s="50"/>
      <c r="GV36" s="50"/>
      <c r="GW36" s="50"/>
      <c r="GX36" s="50"/>
      <c r="GY36" s="50"/>
      <c r="GZ36" s="50"/>
      <c r="HA36" s="50"/>
      <c r="HB36" s="50"/>
      <c r="HC36" s="50"/>
      <c r="HD36" s="50"/>
      <c r="HE36" s="50"/>
      <c r="HF36" s="50"/>
      <c r="HG36" s="50"/>
      <c r="HH36" s="50"/>
      <c r="HI36" s="50"/>
      <c r="HJ36" s="50"/>
      <c r="HK36" s="50"/>
      <c r="HL36" s="50"/>
      <c r="HM36" s="50"/>
      <c r="HN36" s="50"/>
      <c r="HO36" s="50"/>
      <c r="HP36" s="50"/>
      <c r="HQ36" s="50"/>
      <c r="HR36" s="50"/>
      <c r="HS36" s="50"/>
      <c r="HT36" s="50"/>
      <c r="HU36" s="50"/>
      <c r="HV36" s="50"/>
      <c r="HW36" s="50"/>
      <c r="HX36" s="50"/>
      <c r="HY36" s="50"/>
      <c r="HZ36" s="50"/>
      <c r="IA36" s="50"/>
      <c r="IB36" s="50"/>
      <c r="IC36" s="50"/>
      <c r="ID36" s="50"/>
      <c r="IE36" s="50"/>
      <c r="IF36" s="50"/>
      <c r="IG36" s="50"/>
      <c r="IH36" s="50"/>
      <c r="II36" s="50"/>
      <c r="IJ36" s="50"/>
      <c r="IK36" s="50"/>
      <c r="IL36" s="50"/>
      <c r="IM36" s="50"/>
      <c r="IN36" s="50"/>
      <c r="IO36" s="50"/>
      <c r="IP36" s="50"/>
      <c r="IQ36" s="50"/>
      <c r="IR36" s="50"/>
      <c r="IS36" s="50"/>
      <c r="IT36" s="50"/>
      <c r="IU36" s="50"/>
      <c r="IV36" s="50"/>
    </row>
    <row r="37" spans="3:256" ht="17.25" customHeight="1" x14ac:dyDescent="0.2">
      <c r="C37" s="51"/>
      <c r="D37" s="45">
        <f t="shared" si="0"/>
        <v>42026</v>
      </c>
      <c r="E37" s="89">
        <f t="shared" si="12"/>
        <v>42026</v>
      </c>
      <c r="F37" s="103" t="str">
        <f>IF(E37="","",INDEX(cycle,MOD(E37-INDEX(J_equip,1)+INDEX(J_equip,$A$15+1)-1,8)+1))</f>
        <v xml:space="preserve">  Repos1</v>
      </c>
      <c r="G37" s="130"/>
      <c r="H37" s="131"/>
      <c r="I37" s="91"/>
      <c r="J37" s="58"/>
      <c r="K37" s="48"/>
      <c r="L37" s="10"/>
      <c r="M37" s="45">
        <f t="shared" si="1"/>
        <v>42057</v>
      </c>
      <c r="N37" s="46">
        <f t="shared" si="13"/>
        <v>42057</v>
      </c>
      <c r="O37" s="103" t="str">
        <f>IF(N37="","",INDEX(cycle,MOD(N37-INDEX(J_equip,1)+INDEX(J_equip,$A$15+1)-1,8)+1))</f>
        <v xml:space="preserve">  Nuit </v>
      </c>
      <c r="P37" s="122"/>
      <c r="Q37" s="123"/>
      <c r="R37" s="91"/>
      <c r="S37" s="58"/>
      <c r="T37" s="48"/>
      <c r="U37" s="10"/>
      <c r="V37" s="45">
        <f t="shared" si="2"/>
        <v>42085</v>
      </c>
      <c r="W37" s="46">
        <f t="shared" si="14"/>
        <v>42085</v>
      </c>
      <c r="X37" s="103"/>
      <c r="Y37" s="130"/>
      <c r="Z37" s="131"/>
      <c r="AA37" s="91"/>
      <c r="AB37" s="58"/>
      <c r="AC37" s="48"/>
      <c r="AD37" s="10"/>
      <c r="AE37" s="45">
        <f t="shared" si="3"/>
        <v>42116</v>
      </c>
      <c r="AF37" s="46">
        <f t="shared" si="15"/>
        <v>42116</v>
      </c>
      <c r="AG37" s="103"/>
      <c r="AH37" s="130"/>
      <c r="AI37" s="131"/>
      <c r="AJ37" s="91"/>
      <c r="AK37" s="58"/>
      <c r="AL37" s="53"/>
      <c r="AM37" s="10"/>
      <c r="AN37" s="45">
        <f t="shared" si="4"/>
        <v>42146</v>
      </c>
      <c r="AO37" s="46">
        <f t="shared" si="16"/>
        <v>42146</v>
      </c>
      <c r="AP37" s="103"/>
      <c r="AQ37" s="130"/>
      <c r="AR37" s="131"/>
      <c r="AS37" s="91"/>
      <c r="AT37" s="58"/>
      <c r="AU37" s="53"/>
      <c r="AV37" s="10"/>
      <c r="AW37" s="45">
        <f t="shared" si="5"/>
        <v>42177</v>
      </c>
      <c r="AX37" s="46">
        <f t="shared" si="17"/>
        <v>42177</v>
      </c>
      <c r="AY37" s="103"/>
      <c r="AZ37" s="130"/>
      <c r="BA37" s="131"/>
      <c r="BB37" s="91"/>
      <c r="BC37" s="58"/>
      <c r="BD37" s="48"/>
      <c r="BE37" s="10"/>
      <c r="BF37" s="45">
        <f t="shared" si="6"/>
        <v>42207</v>
      </c>
      <c r="BG37" s="46">
        <f t="shared" si="18"/>
        <v>42207</v>
      </c>
      <c r="BH37" s="103"/>
      <c r="BI37" s="130"/>
      <c r="BJ37" s="131"/>
      <c r="BK37" s="91"/>
      <c r="BL37" s="58"/>
      <c r="BM37" s="19"/>
      <c r="BN37" s="10"/>
      <c r="BO37" s="45">
        <f t="shared" si="7"/>
        <v>42238</v>
      </c>
      <c r="BP37" s="46">
        <f t="shared" si="19"/>
        <v>42238</v>
      </c>
      <c r="BQ37" s="103"/>
      <c r="BR37" s="130"/>
      <c r="BS37" s="131"/>
      <c r="BT37" s="91"/>
      <c r="BU37" s="58"/>
      <c r="BV37" s="19"/>
      <c r="BW37" s="10"/>
      <c r="BX37" s="45">
        <f t="shared" si="8"/>
        <v>42269</v>
      </c>
      <c r="BY37" s="46">
        <f t="shared" si="20"/>
        <v>42269</v>
      </c>
      <c r="BZ37" s="103"/>
      <c r="CA37" s="130"/>
      <c r="CB37" s="131"/>
      <c r="CC37" s="91"/>
      <c r="CD37" s="58"/>
      <c r="CE37" s="19"/>
      <c r="CF37" s="10"/>
      <c r="CG37" s="45">
        <f t="shared" si="9"/>
        <v>42299</v>
      </c>
      <c r="CH37" s="46">
        <f t="shared" si="21"/>
        <v>42299</v>
      </c>
      <c r="CI37" s="103"/>
      <c r="CJ37" s="130"/>
      <c r="CK37" s="131"/>
      <c r="CL37" s="91"/>
      <c r="CM37" s="58"/>
      <c r="CN37" s="19"/>
      <c r="CO37" s="10"/>
      <c r="CP37" s="45">
        <f t="shared" si="10"/>
        <v>42330</v>
      </c>
      <c r="CQ37" s="46">
        <f t="shared" si="22"/>
        <v>42330</v>
      </c>
      <c r="CR37" s="103"/>
      <c r="CS37" s="130"/>
      <c r="CT37" s="131"/>
      <c r="CU37" s="91"/>
      <c r="CV37" s="58"/>
      <c r="CW37" s="19"/>
      <c r="CX37" s="10"/>
      <c r="CY37" s="45">
        <f t="shared" si="11"/>
        <v>42360</v>
      </c>
      <c r="CZ37" s="46">
        <f t="shared" si="23"/>
        <v>42360</v>
      </c>
      <c r="DA37" s="103"/>
      <c r="DB37" s="130"/>
      <c r="DC37" s="131"/>
      <c r="DD37" s="91"/>
      <c r="DE37" s="58"/>
      <c r="DF37" s="1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50"/>
      <c r="DW37" s="50"/>
      <c r="DX37" s="50"/>
      <c r="DY37" s="50"/>
      <c r="DZ37" s="50"/>
      <c r="EA37" s="50"/>
      <c r="EB37" s="50"/>
      <c r="EC37" s="50"/>
      <c r="ED37" s="50"/>
      <c r="EE37" s="50"/>
      <c r="EF37" s="50"/>
      <c r="EG37" s="50"/>
      <c r="EH37" s="50"/>
      <c r="EI37" s="50"/>
      <c r="EJ37" s="50"/>
      <c r="EK37" s="50"/>
      <c r="EL37" s="50"/>
      <c r="EM37" s="50"/>
      <c r="EN37" s="50"/>
      <c r="EO37" s="50"/>
      <c r="EP37" s="50"/>
      <c r="EQ37" s="50"/>
      <c r="ER37" s="50"/>
      <c r="ES37" s="50"/>
      <c r="ET37" s="50"/>
      <c r="EU37" s="50"/>
      <c r="EV37" s="50"/>
      <c r="EW37" s="50"/>
      <c r="EX37" s="50"/>
      <c r="EY37" s="50"/>
      <c r="EZ37" s="50"/>
      <c r="FA37" s="50"/>
      <c r="FB37" s="50"/>
      <c r="FC37" s="50"/>
      <c r="FD37" s="50"/>
      <c r="FE37" s="50"/>
      <c r="FF37" s="50"/>
      <c r="FG37" s="50"/>
      <c r="FH37" s="50"/>
      <c r="FI37" s="50"/>
      <c r="FJ37" s="50"/>
      <c r="FK37" s="50"/>
      <c r="FL37" s="50"/>
      <c r="FM37" s="50"/>
      <c r="FN37" s="50"/>
      <c r="FO37" s="50"/>
      <c r="FP37" s="50"/>
      <c r="FQ37" s="50"/>
      <c r="FR37" s="50"/>
      <c r="FS37" s="50"/>
      <c r="FT37" s="50"/>
      <c r="FU37" s="50"/>
      <c r="FV37" s="50"/>
      <c r="FW37" s="50"/>
      <c r="FX37" s="50"/>
      <c r="FY37" s="50"/>
      <c r="FZ37" s="50"/>
      <c r="GA37" s="50"/>
      <c r="GB37" s="50"/>
      <c r="GJ37" s="50"/>
      <c r="GK37" s="50"/>
      <c r="GL37" s="50"/>
      <c r="GM37" s="50"/>
      <c r="GN37" s="50"/>
      <c r="GO37" s="50"/>
      <c r="GP37" s="50"/>
      <c r="GQ37" s="50"/>
      <c r="GR37" s="50"/>
      <c r="GS37" s="50"/>
      <c r="GT37" s="50"/>
      <c r="GU37" s="50"/>
      <c r="GV37" s="50"/>
      <c r="GW37" s="50"/>
      <c r="GX37" s="50"/>
      <c r="GY37" s="50"/>
      <c r="GZ37" s="50"/>
      <c r="HA37" s="50"/>
      <c r="HB37" s="50"/>
      <c r="HC37" s="50"/>
      <c r="HD37" s="50"/>
      <c r="HE37" s="50"/>
      <c r="HF37" s="50"/>
      <c r="HG37" s="50"/>
      <c r="HH37" s="50"/>
      <c r="HI37" s="50"/>
      <c r="HJ37" s="50"/>
      <c r="HK37" s="50"/>
      <c r="HL37" s="50"/>
      <c r="HM37" s="50"/>
      <c r="HN37" s="50"/>
      <c r="HO37" s="50"/>
      <c r="HP37" s="50"/>
      <c r="HQ37" s="50"/>
      <c r="HR37" s="50"/>
      <c r="HS37" s="50"/>
      <c r="HT37" s="50"/>
      <c r="HU37" s="50"/>
      <c r="HV37" s="50"/>
      <c r="HW37" s="50"/>
      <c r="HX37" s="50"/>
      <c r="HY37" s="50"/>
      <c r="HZ37" s="50"/>
      <c r="IA37" s="50"/>
      <c r="IB37" s="50"/>
      <c r="IC37" s="50"/>
      <c r="ID37" s="50"/>
      <c r="IE37" s="50"/>
      <c r="IF37" s="50"/>
      <c r="IG37" s="50"/>
      <c r="IH37" s="50"/>
      <c r="II37" s="50"/>
      <c r="IJ37" s="50"/>
      <c r="IK37" s="50"/>
      <c r="IL37" s="50"/>
      <c r="IM37" s="50"/>
      <c r="IN37" s="50"/>
      <c r="IO37" s="50"/>
      <c r="IP37" s="50"/>
      <c r="IQ37" s="50"/>
      <c r="IR37" s="50"/>
      <c r="IS37" s="50"/>
      <c r="IT37" s="50"/>
      <c r="IU37" s="50"/>
      <c r="IV37" s="50"/>
    </row>
    <row r="38" spans="3:256" ht="17.25" customHeight="1" x14ac:dyDescent="0.2">
      <c r="C38" s="51"/>
      <c r="D38" s="45">
        <f t="shared" si="0"/>
        <v>42027</v>
      </c>
      <c r="E38" s="89">
        <f t="shared" si="12"/>
        <v>42027</v>
      </c>
      <c r="F38" s="103" t="str">
        <f>IF(E38="","",INDEX(cycle,MOD(E38-INDEX(J_equip,1)+INDEX(J_equip,$A$15+1)-1,8)+1))</f>
        <v xml:space="preserve">  Repos1 </v>
      </c>
      <c r="G38" s="130"/>
      <c r="H38" s="131"/>
      <c r="I38" s="91"/>
      <c r="J38" s="58"/>
      <c r="K38" s="48"/>
      <c r="L38" s="10"/>
      <c r="M38" s="45">
        <f t="shared" si="1"/>
        <v>42058</v>
      </c>
      <c r="N38" s="46">
        <f t="shared" si="13"/>
        <v>42058</v>
      </c>
      <c r="O38" s="103" t="str">
        <f>IF(N38="","",INDEX(cycle,MOD(N38-INDEX(J_equip,1)+INDEX(J_equip,$A$15+1)-1,8)+1))</f>
        <v xml:space="preserve">  Repos1</v>
      </c>
      <c r="P38" s="122"/>
      <c r="Q38" s="123"/>
      <c r="R38" s="91"/>
      <c r="S38" s="58"/>
      <c r="T38" s="48"/>
      <c r="U38" s="10"/>
      <c r="V38" s="45">
        <f t="shared" si="2"/>
        <v>42086</v>
      </c>
      <c r="W38" s="46">
        <f t="shared" si="14"/>
        <v>42086</v>
      </c>
      <c r="X38" s="103"/>
      <c r="Y38" s="130"/>
      <c r="Z38" s="131"/>
      <c r="AA38" s="91"/>
      <c r="AB38" s="58"/>
      <c r="AC38" s="48"/>
      <c r="AD38" s="10"/>
      <c r="AE38" s="45">
        <f t="shared" si="3"/>
        <v>42117</v>
      </c>
      <c r="AF38" s="46">
        <f t="shared" si="15"/>
        <v>42117</v>
      </c>
      <c r="AG38" s="103"/>
      <c r="AH38" s="130"/>
      <c r="AI38" s="131"/>
      <c r="AJ38" s="91"/>
      <c r="AK38" s="58"/>
      <c r="AL38" s="53"/>
      <c r="AM38" s="10"/>
      <c r="AN38" s="45">
        <f t="shared" si="4"/>
        <v>42147</v>
      </c>
      <c r="AO38" s="46">
        <f t="shared" si="16"/>
        <v>42147</v>
      </c>
      <c r="AP38" s="103"/>
      <c r="AQ38" s="130"/>
      <c r="AR38" s="131"/>
      <c r="AS38" s="91"/>
      <c r="AT38" s="58"/>
      <c r="AU38" s="53"/>
      <c r="AV38" s="10"/>
      <c r="AW38" s="45">
        <f t="shared" si="5"/>
        <v>42178</v>
      </c>
      <c r="AX38" s="46">
        <f t="shared" si="17"/>
        <v>42178</v>
      </c>
      <c r="AY38" s="103"/>
      <c r="AZ38" s="130"/>
      <c r="BA38" s="131"/>
      <c r="BB38" s="91"/>
      <c r="BC38" s="58"/>
      <c r="BD38" s="48"/>
      <c r="BE38" s="10"/>
      <c r="BF38" s="45">
        <f t="shared" si="6"/>
        <v>42208</v>
      </c>
      <c r="BG38" s="46">
        <f t="shared" si="18"/>
        <v>42208</v>
      </c>
      <c r="BH38" s="103"/>
      <c r="BI38" s="130"/>
      <c r="BJ38" s="131"/>
      <c r="BK38" s="91"/>
      <c r="BL38" s="58"/>
      <c r="BM38" s="19"/>
      <c r="BN38" s="10"/>
      <c r="BO38" s="45">
        <f t="shared" si="7"/>
        <v>42239</v>
      </c>
      <c r="BP38" s="46">
        <f t="shared" si="19"/>
        <v>42239</v>
      </c>
      <c r="BQ38" s="103"/>
      <c r="BR38" s="130"/>
      <c r="BS38" s="131"/>
      <c r="BT38" s="91"/>
      <c r="BU38" s="58"/>
      <c r="BV38" s="19"/>
      <c r="BW38" s="10"/>
      <c r="BX38" s="45">
        <f t="shared" si="8"/>
        <v>42270</v>
      </c>
      <c r="BY38" s="46">
        <f t="shared" si="20"/>
        <v>42270</v>
      </c>
      <c r="BZ38" s="103"/>
      <c r="CA38" s="130"/>
      <c r="CB38" s="131"/>
      <c r="CC38" s="91"/>
      <c r="CD38" s="58"/>
      <c r="CE38" s="19"/>
      <c r="CF38" s="10"/>
      <c r="CG38" s="45">
        <f t="shared" si="9"/>
        <v>42300</v>
      </c>
      <c r="CH38" s="46">
        <f t="shared" si="21"/>
        <v>42300</v>
      </c>
      <c r="CI38" s="103"/>
      <c r="CJ38" s="130"/>
      <c r="CK38" s="131"/>
      <c r="CL38" s="91"/>
      <c r="CM38" s="58"/>
      <c r="CN38" s="19"/>
      <c r="CO38" s="10"/>
      <c r="CP38" s="45">
        <f t="shared" si="10"/>
        <v>42331</v>
      </c>
      <c r="CQ38" s="46">
        <f t="shared" si="22"/>
        <v>42331</v>
      </c>
      <c r="CR38" s="103"/>
      <c r="CS38" s="130"/>
      <c r="CT38" s="131"/>
      <c r="CU38" s="91"/>
      <c r="CV38" s="58"/>
      <c r="CW38" s="19"/>
      <c r="CX38" s="10"/>
      <c r="CY38" s="45">
        <f t="shared" si="11"/>
        <v>42361</v>
      </c>
      <c r="CZ38" s="46">
        <f t="shared" si="23"/>
        <v>42361</v>
      </c>
      <c r="DA38" s="103"/>
      <c r="DB38" s="130"/>
      <c r="DC38" s="131"/>
      <c r="DD38" s="91"/>
      <c r="DE38" s="58"/>
      <c r="DF38" s="1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50"/>
      <c r="DW38" s="50"/>
      <c r="DX38" s="50"/>
      <c r="DY38" s="50"/>
      <c r="DZ38" s="50"/>
      <c r="EA38" s="50"/>
      <c r="EB38" s="50"/>
      <c r="EC38" s="50"/>
      <c r="ED38" s="50"/>
      <c r="EE38" s="50"/>
      <c r="EF38" s="50"/>
      <c r="EG38" s="50"/>
      <c r="EH38" s="50"/>
      <c r="EI38" s="50"/>
      <c r="EJ38" s="50"/>
      <c r="EK38" s="50"/>
      <c r="EL38" s="50"/>
      <c r="EM38" s="50"/>
      <c r="EN38" s="50"/>
      <c r="EO38" s="50"/>
      <c r="EP38" s="50"/>
      <c r="EQ38" s="50"/>
      <c r="ER38" s="50"/>
      <c r="ES38" s="50"/>
      <c r="ET38" s="50"/>
      <c r="EU38" s="50"/>
      <c r="EV38" s="50"/>
      <c r="EW38" s="50"/>
      <c r="EX38" s="50"/>
      <c r="EY38" s="50"/>
      <c r="EZ38" s="50"/>
      <c r="FA38" s="50"/>
      <c r="FB38" s="50"/>
      <c r="FC38" s="50"/>
      <c r="FD38" s="50"/>
      <c r="FE38" s="50"/>
      <c r="FF38" s="50"/>
      <c r="FG38" s="50"/>
      <c r="FH38" s="50"/>
      <c r="FI38" s="50"/>
      <c r="FJ38" s="50"/>
      <c r="FK38" s="50"/>
      <c r="FL38" s="50"/>
      <c r="FM38" s="50"/>
      <c r="FN38" s="50"/>
      <c r="FO38" s="50"/>
      <c r="FP38" s="50"/>
      <c r="FQ38" s="50"/>
      <c r="FR38" s="50"/>
      <c r="FS38" s="50"/>
      <c r="FT38" s="50"/>
      <c r="FU38" s="50"/>
      <c r="FV38" s="50"/>
      <c r="FW38" s="50"/>
      <c r="FX38" s="50"/>
      <c r="FY38" s="50"/>
      <c r="FZ38" s="50"/>
      <c r="GA38" s="50"/>
      <c r="GB38" s="50"/>
      <c r="GJ38" s="50"/>
      <c r="GK38" s="50"/>
      <c r="GL38" s="50"/>
      <c r="GM38" s="50"/>
      <c r="GN38" s="50"/>
      <c r="GO38" s="50"/>
      <c r="GP38" s="50"/>
      <c r="GQ38" s="50"/>
      <c r="GR38" s="50"/>
      <c r="GS38" s="50"/>
      <c r="GT38" s="50"/>
      <c r="GU38" s="50"/>
      <c r="GV38" s="50"/>
      <c r="GW38" s="50"/>
      <c r="GX38" s="50"/>
      <c r="GY38" s="50"/>
      <c r="GZ38" s="50"/>
      <c r="HA38" s="50"/>
      <c r="HB38" s="50"/>
      <c r="HC38" s="50"/>
      <c r="HD38" s="50"/>
      <c r="HE38" s="50"/>
      <c r="HF38" s="50"/>
      <c r="HG38" s="50"/>
      <c r="HH38" s="50"/>
      <c r="HI38" s="50"/>
      <c r="HJ38" s="50"/>
      <c r="HK38" s="50"/>
      <c r="HL38" s="50"/>
      <c r="HM38" s="50"/>
      <c r="HN38" s="50"/>
      <c r="HO38" s="50"/>
      <c r="HP38" s="50"/>
      <c r="HQ38" s="50"/>
      <c r="HR38" s="50"/>
      <c r="HS38" s="50"/>
      <c r="HT38" s="50"/>
      <c r="HU38" s="50"/>
      <c r="HV38" s="50"/>
      <c r="HW38" s="50"/>
      <c r="HX38" s="50"/>
      <c r="HY38" s="50"/>
      <c r="HZ38" s="50"/>
      <c r="IA38" s="50"/>
      <c r="IB38" s="50"/>
      <c r="IC38" s="50"/>
      <c r="ID38" s="50"/>
      <c r="IE38" s="50"/>
      <c r="IF38" s="50"/>
      <c r="IG38" s="50"/>
      <c r="IH38" s="50"/>
      <c r="II38" s="50"/>
      <c r="IJ38" s="50"/>
      <c r="IK38" s="50"/>
      <c r="IL38" s="50"/>
      <c r="IM38" s="50"/>
      <c r="IN38" s="50"/>
      <c r="IO38" s="50"/>
      <c r="IP38" s="50"/>
      <c r="IQ38" s="50"/>
      <c r="IR38" s="50"/>
      <c r="IS38" s="50"/>
      <c r="IT38" s="50"/>
      <c r="IU38" s="50"/>
      <c r="IV38" s="50"/>
    </row>
    <row r="39" spans="3:256" ht="17.25" customHeight="1" x14ac:dyDescent="0.2">
      <c r="C39" s="51"/>
      <c r="D39" s="45">
        <f t="shared" si="0"/>
        <v>42028</v>
      </c>
      <c r="E39" s="89">
        <f t="shared" si="12"/>
        <v>42028</v>
      </c>
      <c r="F39" s="103" t="str">
        <f>IF(E39="","",INDEX(cycle,MOD(E39-INDEX(J_equip,1)+INDEX(J_equip,$A$15+1)-1,8)+1))</f>
        <v xml:space="preserve">  Repos2 </v>
      </c>
      <c r="G39" s="130"/>
      <c r="H39" s="131"/>
      <c r="I39" s="91"/>
      <c r="J39" s="52"/>
      <c r="K39" s="48"/>
      <c r="L39" s="10"/>
      <c r="M39" s="45">
        <f t="shared" si="1"/>
        <v>42059</v>
      </c>
      <c r="N39" s="46">
        <f t="shared" si="13"/>
        <v>42059</v>
      </c>
      <c r="O39" s="103" t="str">
        <f>IF(N39="","",INDEX(cycle,MOD(N39-INDEX(J_equip,1)+INDEX(J_equip,$A$15+1)-1,8)+1))</f>
        <v xml:space="preserve">  Repos1 </v>
      </c>
      <c r="P39" s="122"/>
      <c r="Q39" s="123"/>
      <c r="R39" s="91"/>
      <c r="S39" s="52"/>
      <c r="T39" s="48"/>
      <c r="U39" s="10"/>
      <c r="V39" s="45">
        <f t="shared" si="2"/>
        <v>42087</v>
      </c>
      <c r="W39" s="46">
        <f t="shared" si="14"/>
        <v>42087</v>
      </c>
      <c r="X39" s="103"/>
      <c r="Y39" s="130"/>
      <c r="Z39" s="131"/>
      <c r="AA39" s="91"/>
      <c r="AB39" s="52"/>
      <c r="AC39" s="48"/>
      <c r="AD39" s="10"/>
      <c r="AE39" s="45">
        <f t="shared" si="3"/>
        <v>42118</v>
      </c>
      <c r="AF39" s="46">
        <f t="shared" si="15"/>
        <v>42118</v>
      </c>
      <c r="AG39" s="103"/>
      <c r="AH39" s="130"/>
      <c r="AI39" s="131"/>
      <c r="AJ39" s="91"/>
      <c r="AK39" s="52"/>
      <c r="AL39" s="48"/>
      <c r="AM39" s="10"/>
      <c r="AN39" s="45">
        <f t="shared" si="4"/>
        <v>42148</v>
      </c>
      <c r="AO39" s="46">
        <f t="shared" si="16"/>
        <v>42148</v>
      </c>
      <c r="AP39" s="103"/>
      <c r="AQ39" s="130"/>
      <c r="AR39" s="131"/>
      <c r="AS39" s="91"/>
      <c r="AT39" s="52"/>
      <c r="AU39" s="48"/>
      <c r="AV39" s="10"/>
      <c r="AW39" s="45">
        <f t="shared" si="5"/>
        <v>42179</v>
      </c>
      <c r="AX39" s="46">
        <f t="shared" si="17"/>
        <v>42179</v>
      </c>
      <c r="AY39" s="103"/>
      <c r="AZ39" s="130"/>
      <c r="BA39" s="131"/>
      <c r="BB39" s="91"/>
      <c r="BC39" s="52"/>
      <c r="BD39" s="48"/>
      <c r="BE39" s="10"/>
      <c r="BF39" s="45">
        <f t="shared" si="6"/>
        <v>42209</v>
      </c>
      <c r="BG39" s="46">
        <f t="shared" si="18"/>
        <v>42209</v>
      </c>
      <c r="BH39" s="103"/>
      <c r="BI39" s="130"/>
      <c r="BJ39" s="131"/>
      <c r="BK39" s="91"/>
      <c r="BL39" s="52"/>
      <c r="BM39" s="19"/>
      <c r="BN39" s="10"/>
      <c r="BO39" s="45">
        <f t="shared" si="7"/>
        <v>42240</v>
      </c>
      <c r="BP39" s="46">
        <f t="shared" si="19"/>
        <v>42240</v>
      </c>
      <c r="BQ39" s="103"/>
      <c r="BR39" s="130"/>
      <c r="BS39" s="131"/>
      <c r="BT39" s="91"/>
      <c r="BU39" s="52"/>
      <c r="BV39" s="19"/>
      <c r="BW39" s="10"/>
      <c r="BX39" s="45">
        <f t="shared" si="8"/>
        <v>42271</v>
      </c>
      <c r="BY39" s="46">
        <f t="shared" si="20"/>
        <v>42271</v>
      </c>
      <c r="BZ39" s="103"/>
      <c r="CA39" s="130"/>
      <c r="CB39" s="131"/>
      <c r="CC39" s="91"/>
      <c r="CD39" s="52"/>
      <c r="CE39" s="19"/>
      <c r="CF39" s="10"/>
      <c r="CG39" s="45">
        <f t="shared" si="9"/>
        <v>42301</v>
      </c>
      <c r="CH39" s="46">
        <f t="shared" si="21"/>
        <v>42301</v>
      </c>
      <c r="CI39" s="103"/>
      <c r="CJ39" s="130"/>
      <c r="CK39" s="131"/>
      <c r="CL39" s="91"/>
      <c r="CM39" s="52"/>
      <c r="CN39" s="19"/>
      <c r="CO39" s="10"/>
      <c r="CP39" s="45">
        <f t="shared" si="10"/>
        <v>42332</v>
      </c>
      <c r="CQ39" s="46">
        <f t="shared" si="22"/>
        <v>42332</v>
      </c>
      <c r="CR39" s="103"/>
      <c r="CS39" s="130"/>
      <c r="CT39" s="131"/>
      <c r="CU39" s="91"/>
      <c r="CV39" s="52"/>
      <c r="CW39" s="19"/>
      <c r="CX39" s="10"/>
      <c r="CY39" s="45">
        <f t="shared" si="11"/>
        <v>42362</v>
      </c>
      <c r="CZ39" s="46">
        <f t="shared" si="23"/>
        <v>42362</v>
      </c>
      <c r="DA39" s="103"/>
      <c r="DB39" s="130"/>
      <c r="DC39" s="131"/>
      <c r="DD39" s="91"/>
      <c r="DE39" s="52"/>
      <c r="DF39" s="1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50"/>
      <c r="DW39" s="50"/>
      <c r="DX39" s="50"/>
      <c r="DY39" s="50"/>
      <c r="DZ39" s="50"/>
      <c r="EA39" s="50"/>
      <c r="EB39" s="50"/>
      <c r="EC39" s="50"/>
      <c r="ED39" s="50"/>
      <c r="EE39" s="50"/>
      <c r="EF39" s="50"/>
      <c r="EG39" s="50"/>
      <c r="EH39" s="50"/>
      <c r="EI39" s="50"/>
      <c r="EJ39" s="50"/>
      <c r="EK39" s="50"/>
      <c r="EL39" s="50"/>
      <c r="EM39" s="50"/>
      <c r="EN39" s="50"/>
      <c r="EO39" s="50"/>
      <c r="EP39" s="50"/>
      <c r="EQ39" s="50"/>
      <c r="ER39" s="50"/>
      <c r="ES39" s="50"/>
      <c r="ET39" s="50"/>
      <c r="EU39" s="50"/>
      <c r="EV39" s="50"/>
      <c r="EW39" s="50"/>
      <c r="EX39" s="50"/>
      <c r="EY39" s="50"/>
      <c r="EZ39" s="50"/>
      <c r="FA39" s="50"/>
      <c r="FB39" s="50"/>
      <c r="FC39" s="50"/>
      <c r="FD39" s="50"/>
      <c r="FE39" s="50"/>
      <c r="FF39" s="50"/>
      <c r="FG39" s="50"/>
      <c r="FH39" s="50"/>
      <c r="FI39" s="50"/>
      <c r="FJ39" s="50"/>
      <c r="FK39" s="50"/>
      <c r="FL39" s="50"/>
      <c r="FM39" s="50"/>
      <c r="FN39" s="50"/>
      <c r="FO39" s="50"/>
      <c r="FP39" s="50"/>
      <c r="FQ39" s="50"/>
      <c r="FR39" s="50"/>
      <c r="FS39" s="50"/>
      <c r="FT39" s="50"/>
      <c r="FU39" s="50"/>
      <c r="FV39" s="50"/>
      <c r="FW39" s="50"/>
      <c r="FX39" s="50"/>
      <c r="FY39" s="50"/>
      <c r="FZ39" s="50"/>
      <c r="GA39" s="50"/>
      <c r="GB39" s="50"/>
      <c r="GJ39" s="50"/>
      <c r="GK39" s="50"/>
      <c r="GL39" s="50"/>
      <c r="GM39" s="50"/>
      <c r="GN39" s="50"/>
      <c r="GO39" s="50"/>
      <c r="GP39" s="50"/>
      <c r="GQ39" s="50"/>
      <c r="GR39" s="50"/>
      <c r="GS39" s="50"/>
      <c r="GT39" s="50"/>
      <c r="GU39" s="50"/>
      <c r="GV39" s="50"/>
      <c r="GW39" s="50"/>
      <c r="GX39" s="50"/>
      <c r="GY39" s="50"/>
      <c r="GZ39" s="50"/>
      <c r="HA39" s="50"/>
      <c r="HB39" s="50"/>
      <c r="HC39" s="50"/>
      <c r="HD39" s="50"/>
      <c r="HE39" s="50"/>
      <c r="HF39" s="50"/>
      <c r="HG39" s="50"/>
      <c r="HH39" s="50"/>
      <c r="HI39" s="50"/>
      <c r="HJ39" s="50"/>
      <c r="HK39" s="50"/>
      <c r="HL39" s="50"/>
      <c r="HM39" s="50"/>
      <c r="HN39" s="50"/>
      <c r="HO39" s="50"/>
      <c r="HP39" s="50"/>
      <c r="HQ39" s="50"/>
      <c r="HR39" s="50"/>
      <c r="HS39" s="50"/>
      <c r="HT39" s="50"/>
      <c r="HU39" s="50"/>
      <c r="HV39" s="50"/>
      <c r="HW39" s="50"/>
      <c r="HX39" s="50"/>
      <c r="HY39" s="50"/>
      <c r="HZ39" s="50"/>
      <c r="IA39" s="50"/>
      <c r="IB39" s="50"/>
      <c r="IC39" s="50"/>
      <c r="ID39" s="50"/>
      <c r="IE39" s="50"/>
      <c r="IF39" s="50"/>
      <c r="IG39" s="50"/>
      <c r="IH39" s="50"/>
      <c r="II39" s="50"/>
      <c r="IJ39" s="50"/>
      <c r="IK39" s="50"/>
      <c r="IL39" s="50"/>
      <c r="IM39" s="50"/>
      <c r="IN39" s="50"/>
      <c r="IO39" s="50"/>
      <c r="IP39" s="50"/>
      <c r="IQ39" s="50"/>
      <c r="IR39" s="50"/>
      <c r="IS39" s="50"/>
      <c r="IT39" s="50"/>
      <c r="IU39" s="50"/>
      <c r="IV39" s="50"/>
    </row>
    <row r="40" spans="3:256" ht="17.25" customHeight="1" x14ac:dyDescent="0.2">
      <c r="C40" s="51"/>
      <c r="D40" s="45">
        <f t="shared" si="0"/>
        <v>42029</v>
      </c>
      <c r="E40" s="89">
        <f t="shared" si="12"/>
        <v>42029</v>
      </c>
      <c r="F40" s="103" t="str">
        <f>IF(E40="","",INDEX(cycle,MOD(E40-INDEX(J_equip,1)+INDEX(J_equip,$A$15+1)-1,8)+1))</f>
        <v xml:space="preserve">  Repos2 </v>
      </c>
      <c r="G40" s="130"/>
      <c r="H40" s="131"/>
      <c r="I40" s="91"/>
      <c r="J40" s="54"/>
      <c r="K40" s="48"/>
      <c r="L40" s="10"/>
      <c r="M40" s="45">
        <f t="shared" si="1"/>
        <v>42060</v>
      </c>
      <c r="N40" s="46">
        <f t="shared" si="13"/>
        <v>42060</v>
      </c>
      <c r="O40" s="103" t="str">
        <f>IF(N40="","",INDEX(cycle,MOD(N40-INDEX(J_equip,1)+INDEX(J_equip,$A$15+1)-1,8)+1))</f>
        <v xml:space="preserve">  Repos2 </v>
      </c>
      <c r="P40" s="122"/>
      <c r="Q40" s="123"/>
      <c r="R40" s="91"/>
      <c r="S40" s="54"/>
      <c r="T40" s="48"/>
      <c r="U40" s="10"/>
      <c r="V40" s="45">
        <f t="shared" si="2"/>
        <v>42088</v>
      </c>
      <c r="W40" s="46">
        <f t="shared" si="14"/>
        <v>42088</v>
      </c>
      <c r="X40" s="103"/>
      <c r="Y40" s="130"/>
      <c r="Z40" s="131"/>
      <c r="AA40" s="91"/>
      <c r="AB40" s="54"/>
      <c r="AC40" s="48"/>
      <c r="AD40" s="10"/>
      <c r="AE40" s="45">
        <f t="shared" si="3"/>
        <v>42119</v>
      </c>
      <c r="AF40" s="46">
        <f t="shared" si="15"/>
        <v>42119</v>
      </c>
      <c r="AG40" s="103"/>
      <c r="AH40" s="130"/>
      <c r="AI40" s="131"/>
      <c r="AJ40" s="91"/>
      <c r="AK40" s="54"/>
      <c r="AL40" s="48"/>
      <c r="AM40" s="10"/>
      <c r="AN40" s="45">
        <f t="shared" si="4"/>
        <v>42149</v>
      </c>
      <c r="AO40" s="46">
        <f t="shared" si="16"/>
        <v>42149</v>
      </c>
      <c r="AP40" s="103"/>
      <c r="AQ40" s="130"/>
      <c r="AR40" s="131"/>
      <c r="AS40" s="91"/>
      <c r="AT40" s="54"/>
      <c r="AU40" s="48"/>
      <c r="AV40" s="10"/>
      <c r="AW40" s="45">
        <f t="shared" si="5"/>
        <v>42180</v>
      </c>
      <c r="AX40" s="46">
        <f t="shared" si="17"/>
        <v>42180</v>
      </c>
      <c r="AY40" s="103"/>
      <c r="AZ40" s="130"/>
      <c r="BA40" s="131"/>
      <c r="BB40" s="91"/>
      <c r="BC40" s="54"/>
      <c r="BD40" s="48"/>
      <c r="BE40" s="10"/>
      <c r="BF40" s="45">
        <f t="shared" si="6"/>
        <v>42210</v>
      </c>
      <c r="BG40" s="46">
        <f t="shared" si="18"/>
        <v>42210</v>
      </c>
      <c r="BH40" s="103"/>
      <c r="BI40" s="130"/>
      <c r="BJ40" s="131"/>
      <c r="BK40" s="91"/>
      <c r="BL40" s="54"/>
      <c r="BM40" s="19"/>
      <c r="BN40" s="10"/>
      <c r="BO40" s="45">
        <f t="shared" si="7"/>
        <v>42241</v>
      </c>
      <c r="BP40" s="46">
        <f t="shared" si="19"/>
        <v>42241</v>
      </c>
      <c r="BQ40" s="103"/>
      <c r="BR40" s="130"/>
      <c r="BS40" s="131"/>
      <c r="BT40" s="91"/>
      <c r="BU40" s="54"/>
      <c r="BV40" s="19"/>
      <c r="BW40" s="10"/>
      <c r="BX40" s="45">
        <f t="shared" si="8"/>
        <v>42272</v>
      </c>
      <c r="BY40" s="46">
        <f t="shared" si="20"/>
        <v>42272</v>
      </c>
      <c r="BZ40" s="103"/>
      <c r="CA40" s="130"/>
      <c r="CB40" s="131"/>
      <c r="CC40" s="91"/>
      <c r="CD40" s="54"/>
      <c r="CE40" s="19"/>
      <c r="CF40" s="10"/>
      <c r="CG40" s="45">
        <f t="shared" si="9"/>
        <v>42302</v>
      </c>
      <c r="CH40" s="46">
        <f t="shared" si="21"/>
        <v>42302</v>
      </c>
      <c r="CI40" s="103"/>
      <c r="CJ40" s="130"/>
      <c r="CK40" s="131"/>
      <c r="CL40" s="91"/>
      <c r="CM40" s="54"/>
      <c r="CN40" s="19"/>
      <c r="CO40" s="10"/>
      <c r="CP40" s="45">
        <f t="shared" si="10"/>
        <v>42333</v>
      </c>
      <c r="CQ40" s="46">
        <f t="shared" si="22"/>
        <v>42333</v>
      </c>
      <c r="CR40" s="103"/>
      <c r="CS40" s="130"/>
      <c r="CT40" s="131"/>
      <c r="CU40" s="91"/>
      <c r="CV40" s="54"/>
      <c r="CW40" s="19"/>
      <c r="CX40" s="10"/>
      <c r="CY40" s="45">
        <f t="shared" si="11"/>
        <v>42363</v>
      </c>
      <c r="CZ40" s="46">
        <f t="shared" si="23"/>
        <v>42363</v>
      </c>
      <c r="DA40" s="103"/>
      <c r="DB40" s="130"/>
      <c r="DC40" s="131"/>
      <c r="DD40" s="91"/>
      <c r="DE40" s="54"/>
      <c r="DF40" s="1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50"/>
      <c r="DW40" s="50"/>
      <c r="DX40" s="50"/>
      <c r="DY40" s="50"/>
      <c r="DZ40" s="50"/>
      <c r="EA40" s="50"/>
      <c r="EB40" s="50"/>
      <c r="EC40" s="50"/>
      <c r="ED40" s="50"/>
      <c r="EE40" s="50"/>
      <c r="EF40" s="50"/>
      <c r="EG40" s="50"/>
      <c r="EH40" s="50"/>
      <c r="EI40" s="50"/>
      <c r="EJ40" s="50"/>
      <c r="EK40" s="50"/>
      <c r="EL40" s="50"/>
      <c r="EM40" s="50"/>
      <c r="EN40" s="50"/>
      <c r="EO40" s="50"/>
      <c r="EP40" s="50"/>
      <c r="EQ40" s="50"/>
      <c r="ER40" s="50"/>
      <c r="ES40" s="50"/>
      <c r="ET40" s="50"/>
      <c r="EU40" s="50"/>
      <c r="EV40" s="50"/>
      <c r="EW40" s="50"/>
      <c r="EX40" s="50"/>
      <c r="EY40" s="50"/>
      <c r="EZ40" s="50"/>
      <c r="FA40" s="50"/>
      <c r="FB40" s="50"/>
      <c r="FC40" s="50"/>
      <c r="FD40" s="50"/>
      <c r="FE40" s="50"/>
      <c r="FF40" s="50"/>
      <c r="FG40" s="50"/>
      <c r="FH40" s="50"/>
      <c r="FI40" s="50"/>
      <c r="FJ40" s="50"/>
      <c r="FK40" s="50"/>
      <c r="FL40" s="50"/>
      <c r="FM40" s="50"/>
      <c r="FN40" s="50"/>
      <c r="FO40" s="50"/>
      <c r="FP40" s="50"/>
      <c r="FQ40" s="50"/>
      <c r="FR40" s="50"/>
      <c r="FS40" s="50"/>
      <c r="FT40" s="50"/>
      <c r="FU40" s="50"/>
      <c r="FV40" s="50"/>
      <c r="FW40" s="50"/>
      <c r="FX40" s="50"/>
      <c r="FY40" s="50"/>
      <c r="FZ40" s="50"/>
      <c r="GA40" s="50"/>
      <c r="GB40" s="50"/>
      <c r="GJ40" s="50"/>
      <c r="GK40" s="50"/>
      <c r="GL40" s="50"/>
      <c r="GM40" s="50"/>
      <c r="GN40" s="50"/>
      <c r="GO40" s="50"/>
      <c r="GP40" s="50"/>
      <c r="GQ40" s="50"/>
      <c r="GR40" s="50"/>
      <c r="GS40" s="50"/>
      <c r="GT40" s="50"/>
      <c r="GU40" s="50"/>
      <c r="GV40" s="50"/>
      <c r="GW40" s="50"/>
      <c r="GX40" s="50"/>
      <c r="GY40" s="50"/>
      <c r="GZ40" s="50"/>
      <c r="HA40" s="50"/>
      <c r="HB40" s="50"/>
      <c r="HC40" s="50"/>
      <c r="HD40" s="50"/>
      <c r="HE40" s="50"/>
      <c r="HF40" s="50"/>
      <c r="HG40" s="50"/>
      <c r="HH40" s="50"/>
      <c r="HI40" s="50"/>
      <c r="HJ40" s="50"/>
      <c r="HK40" s="50"/>
      <c r="HL40" s="50"/>
      <c r="HM40" s="50"/>
      <c r="HN40" s="50"/>
      <c r="HO40" s="50"/>
      <c r="HP40" s="50"/>
      <c r="HQ40" s="50"/>
      <c r="HR40" s="50"/>
      <c r="HS40" s="50"/>
      <c r="HT40" s="50"/>
      <c r="HU40" s="50"/>
      <c r="HV40" s="50"/>
      <c r="HW40" s="50"/>
      <c r="HX40" s="50"/>
      <c r="HY40" s="50"/>
      <c r="HZ40" s="50"/>
      <c r="IA40" s="50"/>
      <c r="IB40" s="50"/>
      <c r="IC40" s="50"/>
      <c r="ID40" s="50"/>
      <c r="IE40" s="50"/>
      <c r="IF40" s="50"/>
      <c r="IG40" s="50"/>
      <c r="IH40" s="50"/>
      <c r="II40" s="50"/>
      <c r="IJ40" s="50"/>
      <c r="IK40" s="50"/>
      <c r="IL40" s="50"/>
      <c r="IM40" s="50"/>
      <c r="IN40" s="50"/>
      <c r="IO40" s="50"/>
      <c r="IP40" s="50"/>
      <c r="IQ40" s="50"/>
      <c r="IR40" s="50"/>
      <c r="IS40" s="50"/>
      <c r="IT40" s="50"/>
      <c r="IU40" s="50"/>
      <c r="IV40" s="50"/>
    </row>
    <row r="41" spans="3:256" ht="17.25" customHeight="1" x14ac:dyDescent="0.2">
      <c r="C41" s="51"/>
      <c r="D41" s="45">
        <f t="shared" si="0"/>
        <v>42030</v>
      </c>
      <c r="E41" s="89">
        <f t="shared" si="12"/>
        <v>42030</v>
      </c>
      <c r="F41" s="103" t="str">
        <f>IF(E41="","",INDEX(cycle,MOD(E41-INDEX(J_equip,1)+INDEX(J_equip,$A$15+1)-1,8)+1))</f>
        <v xml:space="preserve">  Jour</v>
      </c>
      <c r="G41" s="130"/>
      <c r="H41" s="131"/>
      <c r="I41" s="91"/>
      <c r="J41" s="58"/>
      <c r="K41" s="53"/>
      <c r="L41" s="10"/>
      <c r="M41" s="45">
        <f t="shared" si="1"/>
        <v>42061</v>
      </c>
      <c r="N41" s="46">
        <f t="shared" si="13"/>
        <v>42061</v>
      </c>
      <c r="O41" s="103" t="str">
        <f>IF(N41="","",INDEX(cycle,MOD(N41-INDEX(J_equip,1)+INDEX(J_equip,$A$15+1)-1,8)+1))</f>
        <v xml:space="preserve">  Repos2 </v>
      </c>
      <c r="P41" s="122"/>
      <c r="Q41" s="123"/>
      <c r="R41" s="91"/>
      <c r="S41" s="58"/>
      <c r="T41" s="53"/>
      <c r="U41" s="10"/>
      <c r="V41" s="45">
        <f t="shared" si="2"/>
        <v>42089</v>
      </c>
      <c r="W41" s="46">
        <f t="shared" si="14"/>
        <v>42089</v>
      </c>
      <c r="X41" s="103"/>
      <c r="Y41" s="130"/>
      <c r="Z41" s="131"/>
      <c r="AA41" s="91"/>
      <c r="AB41" s="58"/>
      <c r="AC41" s="53"/>
      <c r="AD41" s="10"/>
      <c r="AE41" s="45">
        <f t="shared" si="3"/>
        <v>42120</v>
      </c>
      <c r="AF41" s="46">
        <f t="shared" si="15"/>
        <v>42120</v>
      </c>
      <c r="AG41" s="103"/>
      <c r="AH41" s="130"/>
      <c r="AI41" s="131"/>
      <c r="AJ41" s="91"/>
      <c r="AK41" s="58"/>
      <c r="AL41" s="53"/>
      <c r="AM41" s="10"/>
      <c r="AN41" s="45">
        <f t="shared" si="4"/>
        <v>42150</v>
      </c>
      <c r="AO41" s="46">
        <f t="shared" si="16"/>
        <v>42150</v>
      </c>
      <c r="AP41" s="103"/>
      <c r="AQ41" s="130"/>
      <c r="AR41" s="131"/>
      <c r="AS41" s="91"/>
      <c r="AT41" s="58"/>
      <c r="AU41" s="53"/>
      <c r="AV41" s="10"/>
      <c r="AW41" s="45">
        <f t="shared" si="5"/>
        <v>42181</v>
      </c>
      <c r="AX41" s="46">
        <f t="shared" si="17"/>
        <v>42181</v>
      </c>
      <c r="AY41" s="103"/>
      <c r="AZ41" s="130"/>
      <c r="BA41" s="131"/>
      <c r="BB41" s="91"/>
      <c r="BC41" s="58"/>
      <c r="BD41" s="53"/>
      <c r="BE41" s="10"/>
      <c r="BF41" s="45">
        <f t="shared" si="6"/>
        <v>42211</v>
      </c>
      <c r="BG41" s="46">
        <f t="shared" si="18"/>
        <v>42211</v>
      </c>
      <c r="BH41" s="103"/>
      <c r="BI41" s="130"/>
      <c r="BJ41" s="131"/>
      <c r="BK41" s="91"/>
      <c r="BL41" s="58"/>
      <c r="BM41" s="19"/>
      <c r="BN41" s="10"/>
      <c r="BO41" s="45">
        <f t="shared" si="7"/>
        <v>42242</v>
      </c>
      <c r="BP41" s="46">
        <f t="shared" si="19"/>
        <v>42242</v>
      </c>
      <c r="BQ41" s="103"/>
      <c r="BR41" s="130"/>
      <c r="BS41" s="131"/>
      <c r="BT41" s="91"/>
      <c r="BU41" s="58"/>
      <c r="BV41" s="19"/>
      <c r="BW41" s="10"/>
      <c r="BX41" s="45">
        <f t="shared" si="8"/>
        <v>42273</v>
      </c>
      <c r="BY41" s="46">
        <f t="shared" si="20"/>
        <v>42273</v>
      </c>
      <c r="BZ41" s="103"/>
      <c r="CA41" s="130"/>
      <c r="CB41" s="131"/>
      <c r="CC41" s="91"/>
      <c r="CD41" s="58"/>
      <c r="CE41" s="19"/>
      <c r="CF41" s="10"/>
      <c r="CG41" s="45">
        <f t="shared" si="9"/>
        <v>42303</v>
      </c>
      <c r="CH41" s="46">
        <f t="shared" si="21"/>
        <v>42303</v>
      </c>
      <c r="CI41" s="103"/>
      <c r="CJ41" s="130"/>
      <c r="CK41" s="131"/>
      <c r="CL41" s="91"/>
      <c r="CM41" s="58"/>
      <c r="CN41" s="19"/>
      <c r="CO41" s="10"/>
      <c r="CP41" s="45">
        <f t="shared" si="10"/>
        <v>42334</v>
      </c>
      <c r="CQ41" s="46">
        <f t="shared" si="22"/>
        <v>42334</v>
      </c>
      <c r="CR41" s="103"/>
      <c r="CS41" s="130"/>
      <c r="CT41" s="131"/>
      <c r="CU41" s="91"/>
      <c r="CV41" s="58"/>
      <c r="CW41" s="19"/>
      <c r="CX41" s="10"/>
      <c r="CY41" s="45">
        <f t="shared" si="11"/>
        <v>42364</v>
      </c>
      <c r="CZ41" s="46">
        <f t="shared" si="23"/>
        <v>42364</v>
      </c>
      <c r="DA41" s="103"/>
      <c r="DB41" s="130"/>
      <c r="DC41" s="131"/>
      <c r="DD41" s="91"/>
      <c r="DE41" s="58"/>
      <c r="DF41" s="1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50"/>
      <c r="DW41" s="50"/>
      <c r="DX41" s="50"/>
      <c r="DY41" s="50"/>
      <c r="DZ41" s="50"/>
      <c r="EA41" s="50"/>
      <c r="EB41" s="50"/>
      <c r="EC41" s="50"/>
      <c r="ED41" s="50"/>
      <c r="EE41" s="50"/>
      <c r="EF41" s="50"/>
      <c r="EG41" s="50"/>
      <c r="EH41" s="50"/>
      <c r="EI41" s="50"/>
      <c r="EJ41" s="50"/>
      <c r="EK41" s="50"/>
      <c r="EL41" s="50"/>
      <c r="EM41" s="50"/>
      <c r="EN41" s="50"/>
      <c r="EO41" s="50"/>
      <c r="EP41" s="50"/>
      <c r="EQ41" s="50"/>
      <c r="ER41" s="50"/>
      <c r="ES41" s="50"/>
      <c r="ET41" s="50"/>
      <c r="EU41" s="50"/>
      <c r="EV41" s="50"/>
      <c r="EW41" s="50"/>
      <c r="EX41" s="50"/>
      <c r="EY41" s="50"/>
      <c r="EZ41" s="50"/>
      <c r="FA41" s="50"/>
      <c r="FB41" s="50"/>
      <c r="FC41" s="50"/>
      <c r="FD41" s="50"/>
      <c r="FE41" s="50"/>
      <c r="FF41" s="50"/>
      <c r="FG41" s="50"/>
      <c r="FH41" s="50"/>
      <c r="FI41" s="50"/>
      <c r="FJ41" s="50"/>
      <c r="FK41" s="50"/>
      <c r="FL41" s="50"/>
      <c r="FM41" s="50"/>
      <c r="FN41" s="50"/>
      <c r="FO41" s="50"/>
      <c r="FP41" s="50"/>
      <c r="FQ41" s="50"/>
      <c r="FR41" s="50"/>
      <c r="FS41" s="50"/>
      <c r="FT41" s="50"/>
      <c r="FU41" s="50"/>
      <c r="FV41" s="50"/>
      <c r="FW41" s="50"/>
      <c r="FX41" s="50"/>
      <c r="FY41" s="50"/>
      <c r="FZ41" s="50"/>
      <c r="GA41" s="50"/>
      <c r="GB41" s="50"/>
      <c r="GJ41" s="50"/>
      <c r="GK41" s="50"/>
      <c r="GL41" s="50"/>
      <c r="GM41" s="50"/>
      <c r="GN41" s="50"/>
      <c r="GO41" s="50"/>
      <c r="GP41" s="50"/>
      <c r="GQ41" s="50"/>
      <c r="GR41" s="50"/>
      <c r="GS41" s="50"/>
      <c r="GT41" s="50"/>
      <c r="GU41" s="50"/>
      <c r="GV41" s="50"/>
      <c r="GW41" s="50"/>
      <c r="GX41" s="50"/>
      <c r="GY41" s="50"/>
      <c r="GZ41" s="50"/>
      <c r="HA41" s="50"/>
      <c r="HB41" s="50"/>
      <c r="HC41" s="50"/>
      <c r="HD41" s="50"/>
      <c r="HE41" s="50"/>
      <c r="HF41" s="50"/>
      <c r="HG41" s="50"/>
      <c r="HH41" s="50"/>
      <c r="HI41" s="50"/>
      <c r="HJ41" s="50"/>
      <c r="HK41" s="50"/>
      <c r="HL41" s="50"/>
      <c r="HM41" s="50"/>
      <c r="HN41" s="50"/>
      <c r="HO41" s="50"/>
      <c r="HP41" s="50"/>
      <c r="HQ41" s="50"/>
      <c r="HR41" s="50"/>
      <c r="HS41" s="50"/>
      <c r="HT41" s="50"/>
      <c r="HU41" s="50"/>
      <c r="HV41" s="50"/>
      <c r="HW41" s="50"/>
      <c r="HX41" s="50"/>
      <c r="HY41" s="50"/>
      <c r="HZ41" s="50"/>
      <c r="IA41" s="50"/>
      <c r="IB41" s="50"/>
      <c r="IC41" s="50"/>
      <c r="ID41" s="50"/>
      <c r="IE41" s="50"/>
      <c r="IF41" s="50"/>
      <c r="IG41" s="50"/>
      <c r="IH41" s="50"/>
      <c r="II41" s="50"/>
      <c r="IJ41" s="50"/>
      <c r="IK41" s="50"/>
      <c r="IL41" s="50"/>
      <c r="IM41" s="50"/>
      <c r="IN41" s="50"/>
      <c r="IO41" s="50"/>
      <c r="IP41" s="50"/>
      <c r="IQ41" s="50"/>
      <c r="IR41" s="50"/>
      <c r="IS41" s="50"/>
      <c r="IT41" s="50"/>
      <c r="IU41" s="50"/>
      <c r="IV41" s="50"/>
    </row>
    <row r="42" spans="3:256" ht="17.25" customHeight="1" x14ac:dyDescent="0.2">
      <c r="C42" s="51"/>
      <c r="D42" s="45">
        <f t="shared" si="0"/>
        <v>42031</v>
      </c>
      <c r="E42" s="89">
        <f>IF(E41&lt;EOMONTH($I$6,0),E41+1,"")</f>
        <v>42031</v>
      </c>
      <c r="F42" s="103" t="str">
        <f>IF(E42="","",INDEX(cycle,MOD(E42-INDEX(J_equip,1)+INDEX(J_equip,$A$15+1)-1,8)+1))</f>
        <v xml:space="preserve">  Jour</v>
      </c>
      <c r="G42" s="130"/>
      <c r="H42" s="131"/>
      <c r="I42" s="91"/>
      <c r="J42" s="52"/>
      <c r="K42" s="48"/>
      <c r="L42" s="10"/>
      <c r="M42" s="45">
        <f t="shared" si="1"/>
        <v>42062</v>
      </c>
      <c r="N42" s="46">
        <f>IF(N41&lt;EOMONTH($R$6,0),N41+1,"")</f>
        <v>42062</v>
      </c>
      <c r="O42" s="103" t="str">
        <f>IF(N42="","",INDEX(cycle,MOD(N42-INDEX(J_equip,1)+INDEX(J_equip,$A$15+1)-1,8)+1))</f>
        <v xml:space="preserve">  Jour</v>
      </c>
      <c r="P42" s="122"/>
      <c r="Q42" s="123"/>
      <c r="R42" s="91"/>
      <c r="S42" s="52"/>
      <c r="T42" s="48"/>
      <c r="U42" s="10"/>
      <c r="V42" s="45">
        <f t="shared" si="2"/>
        <v>42090</v>
      </c>
      <c r="W42" s="46">
        <f>IF(W41&lt;EOMONTH($AA$6,0),W41+1,"")</f>
        <v>42090</v>
      </c>
      <c r="X42" s="103"/>
      <c r="Y42" s="130"/>
      <c r="Z42" s="131"/>
      <c r="AA42" s="91"/>
      <c r="AB42" s="52"/>
      <c r="AC42" s="48"/>
      <c r="AD42" s="10"/>
      <c r="AE42" s="45">
        <f t="shared" si="3"/>
        <v>42121</v>
      </c>
      <c r="AF42" s="46">
        <f>IF(AF41&lt;EOMONTH($AJ$6,0),AF41+1,"")</f>
        <v>42121</v>
      </c>
      <c r="AG42" s="103"/>
      <c r="AH42" s="130"/>
      <c r="AI42" s="131"/>
      <c r="AJ42" s="91"/>
      <c r="AK42" s="52"/>
      <c r="AL42" s="48"/>
      <c r="AM42" s="10"/>
      <c r="AN42" s="45">
        <f t="shared" si="4"/>
        <v>42151</v>
      </c>
      <c r="AO42" s="46">
        <f>IF(AO41&lt;EOMONTH($AS$6,0),AO41+1,"")</f>
        <v>42151</v>
      </c>
      <c r="AP42" s="103"/>
      <c r="AQ42" s="130"/>
      <c r="AR42" s="131"/>
      <c r="AS42" s="91"/>
      <c r="AT42" s="52"/>
      <c r="AU42" s="48"/>
      <c r="AV42" s="10"/>
      <c r="AW42" s="45">
        <f t="shared" si="5"/>
        <v>42182</v>
      </c>
      <c r="AX42" s="46">
        <f>IF(AX41&lt;EOMONTH($BB$6,0),AX41+1,"")</f>
        <v>42182</v>
      </c>
      <c r="AY42" s="103"/>
      <c r="AZ42" s="130"/>
      <c r="BA42" s="131"/>
      <c r="BB42" s="91"/>
      <c r="BC42" s="52"/>
      <c r="BD42" s="48"/>
      <c r="BE42" s="10"/>
      <c r="BF42" s="45">
        <f t="shared" si="6"/>
        <v>42212</v>
      </c>
      <c r="BG42" s="46">
        <f>IF(BG41&lt;EOMONTH($BK$6,0),BG41+1,"")</f>
        <v>42212</v>
      </c>
      <c r="BH42" s="103"/>
      <c r="BI42" s="130"/>
      <c r="BJ42" s="131"/>
      <c r="BK42" s="91"/>
      <c r="BL42" s="52"/>
      <c r="BM42" s="19"/>
      <c r="BN42" s="10"/>
      <c r="BO42" s="45">
        <f t="shared" si="7"/>
        <v>42243</v>
      </c>
      <c r="BP42" s="46">
        <f>IF(BP41&lt;EOMONTH($BT$6,0),BP41+1,"")</f>
        <v>42243</v>
      </c>
      <c r="BQ42" s="103"/>
      <c r="BR42" s="130"/>
      <c r="BS42" s="131"/>
      <c r="BT42" s="91"/>
      <c r="BU42" s="52"/>
      <c r="BV42" s="19"/>
      <c r="BW42" s="10"/>
      <c r="BX42" s="45">
        <f t="shared" si="8"/>
        <v>42274</v>
      </c>
      <c r="BY42" s="46">
        <f>IF(BY41&lt;EOMONTH($CC$6,0),BY41+1,"")</f>
        <v>42274</v>
      </c>
      <c r="BZ42" s="103"/>
      <c r="CA42" s="130"/>
      <c r="CB42" s="131"/>
      <c r="CC42" s="91"/>
      <c r="CD42" s="52"/>
      <c r="CE42" s="19"/>
      <c r="CF42" s="10"/>
      <c r="CG42" s="45">
        <f t="shared" si="9"/>
        <v>42304</v>
      </c>
      <c r="CH42" s="46">
        <f>IF(CH41&lt;EOMONTH($CL$6,0),CH41+1,"")</f>
        <v>42304</v>
      </c>
      <c r="CI42" s="103"/>
      <c r="CJ42" s="130"/>
      <c r="CK42" s="131"/>
      <c r="CL42" s="91"/>
      <c r="CM42" s="52"/>
      <c r="CN42" s="19"/>
      <c r="CO42" s="10"/>
      <c r="CP42" s="45">
        <f t="shared" si="10"/>
        <v>42335</v>
      </c>
      <c r="CQ42" s="46">
        <f>IF(CQ41&lt;EOMONTH($CU$6,0),CQ41+1,"")</f>
        <v>42335</v>
      </c>
      <c r="CR42" s="103"/>
      <c r="CS42" s="130"/>
      <c r="CT42" s="131"/>
      <c r="CU42" s="91"/>
      <c r="CV42" s="52"/>
      <c r="CW42" s="19"/>
      <c r="CX42" s="10"/>
      <c r="CY42" s="45">
        <f t="shared" si="11"/>
        <v>42365</v>
      </c>
      <c r="CZ42" s="46">
        <f>IF(CZ41&lt;EOMONTH($DD$6,0),CZ41+1,"")</f>
        <v>42365</v>
      </c>
      <c r="DA42" s="103"/>
      <c r="DB42" s="130"/>
      <c r="DC42" s="131"/>
      <c r="DD42" s="91"/>
      <c r="DE42" s="52"/>
      <c r="DF42" s="1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50"/>
      <c r="DW42" s="50"/>
      <c r="DX42" s="50"/>
      <c r="DY42" s="50"/>
      <c r="DZ42" s="50"/>
      <c r="EA42" s="50"/>
      <c r="EB42" s="50"/>
      <c r="EC42" s="50"/>
      <c r="ED42" s="50"/>
      <c r="EE42" s="50"/>
      <c r="EF42" s="50"/>
      <c r="EG42" s="50"/>
      <c r="EH42" s="50"/>
      <c r="EI42" s="50"/>
      <c r="EJ42" s="50"/>
      <c r="EK42" s="50"/>
      <c r="EL42" s="50"/>
      <c r="EM42" s="50"/>
      <c r="EN42" s="50"/>
      <c r="EO42" s="50"/>
      <c r="EP42" s="50"/>
      <c r="EQ42" s="50"/>
      <c r="ER42" s="50"/>
      <c r="ES42" s="50"/>
      <c r="ET42" s="50"/>
      <c r="EU42" s="50"/>
      <c r="EV42" s="50"/>
      <c r="EW42" s="50"/>
      <c r="EX42" s="50"/>
      <c r="EY42" s="50"/>
      <c r="EZ42" s="50"/>
      <c r="FA42" s="50"/>
      <c r="FB42" s="50"/>
      <c r="FC42" s="50"/>
      <c r="FD42" s="50"/>
      <c r="FE42" s="50"/>
      <c r="FF42" s="50"/>
      <c r="FG42" s="50"/>
      <c r="FH42" s="50"/>
      <c r="FI42" s="50"/>
      <c r="FJ42" s="50"/>
      <c r="FK42" s="50"/>
      <c r="FL42" s="50"/>
      <c r="FM42" s="50"/>
      <c r="FN42" s="50"/>
      <c r="FO42" s="50"/>
      <c r="FP42" s="50"/>
      <c r="FQ42" s="50"/>
      <c r="FR42" s="50"/>
      <c r="FS42" s="50"/>
      <c r="FT42" s="50"/>
      <c r="FU42" s="50"/>
      <c r="FV42" s="50"/>
      <c r="FW42" s="50"/>
      <c r="FX42" s="50"/>
      <c r="FY42" s="50"/>
      <c r="FZ42" s="50"/>
      <c r="GA42" s="50"/>
      <c r="GB42" s="50"/>
      <c r="GJ42" s="50"/>
      <c r="GK42" s="50"/>
      <c r="GL42" s="50"/>
      <c r="GM42" s="50"/>
      <c r="GN42" s="50"/>
      <c r="GO42" s="50"/>
      <c r="GP42" s="50"/>
      <c r="GQ42" s="50"/>
      <c r="GR42" s="50"/>
      <c r="GS42" s="50"/>
      <c r="GT42" s="50"/>
      <c r="GU42" s="50"/>
      <c r="GV42" s="50"/>
      <c r="GW42" s="50"/>
      <c r="GX42" s="50"/>
      <c r="GY42" s="50"/>
      <c r="GZ42" s="50"/>
      <c r="HA42" s="50"/>
      <c r="HB42" s="50"/>
      <c r="HC42" s="50"/>
      <c r="HD42" s="50"/>
      <c r="HE42" s="50"/>
      <c r="HF42" s="50"/>
      <c r="HG42" s="50"/>
      <c r="HH42" s="50"/>
      <c r="HI42" s="50"/>
      <c r="HJ42" s="50"/>
      <c r="HK42" s="50"/>
      <c r="HL42" s="50"/>
      <c r="HM42" s="50"/>
      <c r="HN42" s="50"/>
      <c r="HO42" s="50"/>
      <c r="HP42" s="50"/>
      <c r="HQ42" s="50"/>
      <c r="HR42" s="50"/>
      <c r="HS42" s="50"/>
      <c r="HT42" s="50"/>
      <c r="HU42" s="50"/>
      <c r="HV42" s="50"/>
      <c r="HW42" s="50"/>
      <c r="HX42" s="50"/>
      <c r="HY42" s="50"/>
      <c r="HZ42" s="50"/>
      <c r="IA42" s="50"/>
      <c r="IB42" s="50"/>
      <c r="IC42" s="50"/>
      <c r="ID42" s="50"/>
      <c r="IE42" s="50"/>
      <c r="IF42" s="50"/>
      <c r="IG42" s="50"/>
      <c r="IH42" s="50"/>
      <c r="II42" s="50"/>
      <c r="IJ42" s="50"/>
      <c r="IK42" s="50"/>
      <c r="IL42" s="50"/>
      <c r="IM42" s="50"/>
      <c r="IN42" s="50"/>
      <c r="IO42" s="50"/>
      <c r="IP42" s="50"/>
      <c r="IQ42" s="50"/>
      <c r="IR42" s="50"/>
      <c r="IS42" s="50"/>
      <c r="IT42" s="50"/>
      <c r="IU42" s="50"/>
      <c r="IV42" s="50"/>
    </row>
    <row r="43" spans="3:256" ht="17.25" customHeight="1" x14ac:dyDescent="0.2">
      <c r="C43" s="51"/>
      <c r="D43" s="45">
        <f t="shared" si="0"/>
        <v>42032</v>
      </c>
      <c r="E43" s="89">
        <f t="shared" ref="E43:E46" si="24">IF(E42&lt;EOMONTH($I$6,0),E42+1,"")</f>
        <v>42032</v>
      </c>
      <c r="F43" s="103" t="str">
        <f>IF(E43="","",INDEX(cycle,MOD(E43-INDEX(J_equip,1)+INDEX(J_equip,$A$15+1)-1,8)+1))</f>
        <v xml:space="preserve">  Nuit </v>
      </c>
      <c r="G43" s="130"/>
      <c r="H43" s="131"/>
      <c r="I43" s="91"/>
      <c r="J43" s="61"/>
      <c r="K43" s="48"/>
      <c r="L43" s="10"/>
      <c r="M43" s="45">
        <f t="shared" si="1"/>
        <v>42063</v>
      </c>
      <c r="N43" s="46">
        <f>IF(N42&lt;EOMONTH($R$6,0),N42+1,"")</f>
        <v>42063</v>
      </c>
      <c r="O43" s="103" t="str">
        <f>IF(N43="","",INDEX(cycle,MOD(N43-INDEX(J_equip,1)+INDEX(J_equip,$A$15+1)-1,8)+1))</f>
        <v xml:space="preserve">  Jour</v>
      </c>
      <c r="P43" s="122"/>
      <c r="Q43" s="123"/>
      <c r="R43" s="91"/>
      <c r="S43" s="61"/>
      <c r="T43" s="48"/>
      <c r="U43" s="10"/>
      <c r="V43" s="45">
        <f t="shared" si="2"/>
        <v>42091</v>
      </c>
      <c r="W43" s="46">
        <f t="shared" ref="W43:W46" si="25">IF(W42&lt;EOMONTH($AA$6,0),W42+1,"")</f>
        <v>42091</v>
      </c>
      <c r="X43" s="103"/>
      <c r="Y43" s="130"/>
      <c r="Z43" s="131"/>
      <c r="AA43" s="91"/>
      <c r="AB43" s="61"/>
      <c r="AC43" s="48"/>
      <c r="AD43" s="10"/>
      <c r="AE43" s="45">
        <f t="shared" si="3"/>
        <v>42122</v>
      </c>
      <c r="AF43" s="46">
        <f t="shared" ref="AF43:AF45" si="26">IF(AF42&lt;EOMONTH($AJ$6,0),AF42+1,"")</f>
        <v>42122</v>
      </c>
      <c r="AG43" s="103"/>
      <c r="AH43" s="130"/>
      <c r="AI43" s="131"/>
      <c r="AJ43" s="91"/>
      <c r="AK43" s="61"/>
      <c r="AL43" s="48"/>
      <c r="AM43" s="10"/>
      <c r="AN43" s="45">
        <f t="shared" si="4"/>
        <v>42152</v>
      </c>
      <c r="AO43" s="46">
        <f t="shared" ref="AO43:AO46" si="27">IF(AO42&lt;EOMONTH($AS$6,0),AO42+1,"")</f>
        <v>42152</v>
      </c>
      <c r="AP43" s="103"/>
      <c r="AQ43" s="130"/>
      <c r="AR43" s="131"/>
      <c r="AS43" s="91"/>
      <c r="AT43" s="61"/>
      <c r="AU43" s="48"/>
      <c r="AV43" s="10"/>
      <c r="AW43" s="45">
        <f t="shared" si="5"/>
        <v>42183</v>
      </c>
      <c r="AX43" s="46">
        <f t="shared" ref="AX43:AX45" si="28">IF(AX42&lt;EOMONTH($BB$6,0),AX42+1,"")</f>
        <v>42183</v>
      </c>
      <c r="AY43" s="103"/>
      <c r="AZ43" s="130"/>
      <c r="BA43" s="131"/>
      <c r="BB43" s="91"/>
      <c r="BC43" s="61"/>
      <c r="BD43" s="48"/>
      <c r="BE43" s="10"/>
      <c r="BF43" s="45">
        <f t="shared" si="6"/>
        <v>42213</v>
      </c>
      <c r="BG43" s="46">
        <f t="shared" ref="BG43:BG46" si="29">IF(BG42&lt;EOMONTH($BK$6,0),BG42+1,"")</f>
        <v>42213</v>
      </c>
      <c r="BH43" s="103"/>
      <c r="BI43" s="130"/>
      <c r="BJ43" s="131"/>
      <c r="BK43" s="91"/>
      <c r="BL43" s="61"/>
      <c r="BM43" s="19"/>
      <c r="BN43" s="10"/>
      <c r="BO43" s="45">
        <f t="shared" si="7"/>
        <v>42244</v>
      </c>
      <c r="BP43" s="46">
        <f t="shared" ref="BP43:BP46" si="30">IF(BP42&lt;EOMONTH($BT$6,0),BP42+1,"")</f>
        <v>42244</v>
      </c>
      <c r="BQ43" s="103"/>
      <c r="BR43" s="130"/>
      <c r="BS43" s="131"/>
      <c r="BT43" s="91"/>
      <c r="BU43" s="61"/>
      <c r="BV43" s="19"/>
      <c r="BW43" s="10"/>
      <c r="BX43" s="45">
        <f t="shared" si="8"/>
        <v>42275</v>
      </c>
      <c r="BY43" s="46">
        <f t="shared" ref="BY43:BY45" si="31">IF(BY42&lt;EOMONTH($CC$6,0),BY42+1,"")</f>
        <v>42275</v>
      </c>
      <c r="BZ43" s="103"/>
      <c r="CA43" s="130"/>
      <c r="CB43" s="131"/>
      <c r="CC43" s="91"/>
      <c r="CD43" s="61"/>
      <c r="CE43" s="19"/>
      <c r="CF43" s="10"/>
      <c r="CG43" s="45">
        <f t="shared" si="9"/>
        <v>42305</v>
      </c>
      <c r="CH43" s="46">
        <f t="shared" ref="CH43:CH46" si="32">IF(CH42&lt;EOMONTH($CL$6,0),CH42+1,"")</f>
        <v>42305</v>
      </c>
      <c r="CI43" s="103"/>
      <c r="CJ43" s="130"/>
      <c r="CK43" s="131"/>
      <c r="CL43" s="91"/>
      <c r="CM43" s="61"/>
      <c r="CN43" s="19"/>
      <c r="CO43" s="10"/>
      <c r="CP43" s="45">
        <f t="shared" si="10"/>
        <v>42336</v>
      </c>
      <c r="CQ43" s="46">
        <f t="shared" ref="CQ43:CQ45" si="33">IF(CQ42&lt;EOMONTH($CU$6,0),CQ42+1,"")</f>
        <v>42336</v>
      </c>
      <c r="CR43" s="103"/>
      <c r="CS43" s="130"/>
      <c r="CT43" s="131"/>
      <c r="CU43" s="91"/>
      <c r="CV43" s="61"/>
      <c r="CW43" s="19"/>
      <c r="CX43" s="10"/>
      <c r="CY43" s="45">
        <f t="shared" si="11"/>
        <v>42366</v>
      </c>
      <c r="CZ43" s="46">
        <f t="shared" ref="CZ43:CZ46" si="34">IF(CZ42&lt;EOMONTH($DD$6,0),CZ42+1,"")</f>
        <v>42366</v>
      </c>
      <c r="DA43" s="103"/>
      <c r="DB43" s="130"/>
      <c r="DC43" s="131"/>
      <c r="DD43" s="91"/>
      <c r="DE43" s="61"/>
      <c r="DF43" s="1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50"/>
      <c r="DW43" s="50"/>
      <c r="DX43" s="50"/>
      <c r="DY43" s="50"/>
      <c r="DZ43" s="50"/>
      <c r="EA43" s="50"/>
      <c r="EB43" s="50"/>
      <c r="EC43" s="50"/>
      <c r="ED43" s="50"/>
      <c r="EE43" s="50"/>
      <c r="EF43" s="50"/>
      <c r="EG43" s="50"/>
      <c r="EH43" s="50"/>
      <c r="EI43" s="50"/>
      <c r="EJ43" s="50"/>
      <c r="EK43" s="50"/>
      <c r="EL43" s="50"/>
      <c r="EM43" s="50"/>
      <c r="EN43" s="50"/>
      <c r="EO43" s="50"/>
      <c r="EP43" s="50"/>
      <c r="EQ43" s="50"/>
      <c r="ER43" s="50"/>
      <c r="ES43" s="50"/>
      <c r="ET43" s="50"/>
      <c r="EU43" s="50"/>
      <c r="EV43" s="50"/>
      <c r="EW43" s="50"/>
      <c r="EX43" s="50"/>
      <c r="EY43" s="50"/>
      <c r="EZ43" s="50"/>
      <c r="FA43" s="50"/>
      <c r="FB43" s="50"/>
      <c r="FC43" s="50"/>
      <c r="FD43" s="50"/>
      <c r="FE43" s="50"/>
      <c r="FF43" s="50"/>
      <c r="FG43" s="50"/>
      <c r="FH43" s="50"/>
      <c r="FI43" s="50"/>
      <c r="FJ43" s="50"/>
      <c r="FK43" s="50"/>
      <c r="FL43" s="50"/>
      <c r="FM43" s="50"/>
      <c r="FN43" s="50"/>
      <c r="FO43" s="50"/>
      <c r="FP43" s="50"/>
      <c r="FQ43" s="50"/>
      <c r="FR43" s="50"/>
      <c r="FS43" s="50"/>
      <c r="FT43" s="50"/>
      <c r="FU43" s="50"/>
      <c r="FV43" s="50"/>
      <c r="FW43" s="50"/>
      <c r="FX43" s="50"/>
      <c r="FY43" s="50"/>
      <c r="FZ43" s="50"/>
      <c r="GA43" s="50"/>
      <c r="GB43" s="50"/>
      <c r="GJ43" s="50"/>
      <c r="GK43" s="50"/>
      <c r="GL43" s="50"/>
      <c r="GM43" s="50"/>
      <c r="GN43" s="50"/>
      <c r="GO43" s="50"/>
      <c r="GP43" s="50"/>
      <c r="GQ43" s="50"/>
      <c r="GR43" s="50"/>
      <c r="GS43" s="50"/>
      <c r="GT43" s="50"/>
      <c r="GU43" s="50"/>
      <c r="GV43" s="50"/>
      <c r="GW43" s="50"/>
      <c r="GX43" s="50"/>
      <c r="GY43" s="50"/>
      <c r="GZ43" s="50"/>
      <c r="HA43" s="50"/>
      <c r="HB43" s="50"/>
      <c r="HC43" s="50"/>
      <c r="HD43" s="50"/>
      <c r="HE43" s="50"/>
      <c r="HF43" s="50"/>
      <c r="HG43" s="50"/>
      <c r="HH43" s="50"/>
      <c r="HI43" s="50"/>
      <c r="HJ43" s="50"/>
      <c r="HK43" s="50"/>
      <c r="HL43" s="50"/>
      <c r="HM43" s="50"/>
      <c r="HN43" s="50"/>
      <c r="HO43" s="50"/>
      <c r="HP43" s="50"/>
      <c r="HQ43" s="50"/>
      <c r="HR43" s="50"/>
      <c r="HS43" s="50"/>
      <c r="HT43" s="50"/>
      <c r="HU43" s="50"/>
      <c r="HV43" s="50"/>
      <c r="HW43" s="50"/>
      <c r="HX43" s="50"/>
      <c r="HY43" s="50"/>
      <c r="HZ43" s="50"/>
      <c r="IA43" s="50"/>
      <c r="IB43" s="50"/>
      <c r="IC43" s="50"/>
      <c r="ID43" s="50"/>
      <c r="IE43" s="50"/>
      <c r="IF43" s="50"/>
      <c r="IG43" s="50"/>
      <c r="IH43" s="50"/>
      <c r="II43" s="50"/>
      <c r="IJ43" s="50"/>
      <c r="IK43" s="50"/>
      <c r="IL43" s="50"/>
      <c r="IM43" s="50"/>
      <c r="IN43" s="50"/>
      <c r="IO43" s="50"/>
      <c r="IP43" s="50"/>
      <c r="IQ43" s="50"/>
      <c r="IR43" s="50"/>
      <c r="IS43" s="50"/>
      <c r="IT43" s="50"/>
      <c r="IU43" s="50"/>
      <c r="IV43" s="50"/>
    </row>
    <row r="44" spans="3:256" x14ac:dyDescent="0.2">
      <c r="C44" s="51"/>
      <c r="D44" s="45">
        <f t="shared" si="0"/>
        <v>42033</v>
      </c>
      <c r="E44" s="89">
        <f t="shared" si="24"/>
        <v>42033</v>
      </c>
      <c r="F44" s="103" t="str">
        <f>IF(E44="","",INDEX(cycle,MOD(E44-INDEX(J_equip,1)+INDEX(J_equip,$A$15+1)-1,8)+1))</f>
        <v xml:space="preserve">  Nuit </v>
      </c>
      <c r="G44" s="130"/>
      <c r="H44" s="131"/>
      <c r="I44" s="91"/>
      <c r="J44" s="52"/>
      <c r="K44" s="48"/>
      <c r="L44" s="10"/>
      <c r="M44" s="45" t="str">
        <f t="shared" si="1"/>
        <v/>
      </c>
      <c r="N44" s="46" t="str">
        <f>IF(N43&lt;EOMONTH($R$6,0),N43+1,"")</f>
        <v/>
      </c>
      <c r="O44" s="103" t="str">
        <f>IF(N44="","",INDEX(cycle,MOD(N44-INDEX(J_equip,1)+INDEX(J_equip,$A$15+1)-1,8)+1))</f>
        <v/>
      </c>
      <c r="P44" s="122"/>
      <c r="Q44" s="123"/>
      <c r="R44" s="91"/>
      <c r="S44" s="52"/>
      <c r="T44" s="48"/>
      <c r="U44" s="10"/>
      <c r="V44" s="45">
        <f t="shared" si="2"/>
        <v>42092</v>
      </c>
      <c r="W44" s="46">
        <f t="shared" si="25"/>
        <v>42092</v>
      </c>
      <c r="X44" s="103"/>
      <c r="Y44" s="130"/>
      <c r="Z44" s="131"/>
      <c r="AA44" s="91"/>
      <c r="AB44" s="52"/>
      <c r="AC44" s="48"/>
      <c r="AD44" s="10"/>
      <c r="AE44" s="45">
        <f t="shared" si="3"/>
        <v>42123</v>
      </c>
      <c r="AF44" s="46">
        <f t="shared" si="26"/>
        <v>42123</v>
      </c>
      <c r="AG44" s="103"/>
      <c r="AH44" s="130"/>
      <c r="AI44" s="131"/>
      <c r="AJ44" s="91"/>
      <c r="AK44" s="52"/>
      <c r="AL44" s="48"/>
      <c r="AM44" s="10"/>
      <c r="AN44" s="45">
        <f t="shared" si="4"/>
        <v>42153</v>
      </c>
      <c r="AO44" s="46">
        <f t="shared" si="27"/>
        <v>42153</v>
      </c>
      <c r="AP44" s="103"/>
      <c r="AQ44" s="130"/>
      <c r="AR44" s="131"/>
      <c r="AS44" s="91"/>
      <c r="AT44" s="52"/>
      <c r="AU44" s="48"/>
      <c r="AV44" s="10"/>
      <c r="AW44" s="45">
        <f t="shared" si="5"/>
        <v>42184</v>
      </c>
      <c r="AX44" s="46">
        <f t="shared" si="28"/>
        <v>42184</v>
      </c>
      <c r="AY44" s="103"/>
      <c r="AZ44" s="130"/>
      <c r="BA44" s="131"/>
      <c r="BB44" s="91"/>
      <c r="BC44" s="52"/>
      <c r="BD44" s="48"/>
      <c r="BE44" s="10"/>
      <c r="BF44" s="45">
        <f t="shared" si="6"/>
        <v>42214</v>
      </c>
      <c r="BG44" s="46">
        <f t="shared" si="29"/>
        <v>42214</v>
      </c>
      <c r="BH44" s="103"/>
      <c r="BI44" s="130"/>
      <c r="BJ44" s="131"/>
      <c r="BK44" s="91"/>
      <c r="BL44" s="52"/>
      <c r="BM44" s="19"/>
      <c r="BN44" s="10"/>
      <c r="BO44" s="45">
        <f t="shared" si="7"/>
        <v>42245</v>
      </c>
      <c r="BP44" s="46">
        <f t="shared" si="30"/>
        <v>42245</v>
      </c>
      <c r="BQ44" s="103"/>
      <c r="BR44" s="130"/>
      <c r="BS44" s="131"/>
      <c r="BT44" s="91"/>
      <c r="BU44" s="52"/>
      <c r="BV44" s="19"/>
      <c r="BW44" s="10"/>
      <c r="BX44" s="45">
        <f t="shared" si="8"/>
        <v>42276</v>
      </c>
      <c r="BY44" s="46">
        <f t="shared" si="31"/>
        <v>42276</v>
      </c>
      <c r="BZ44" s="103"/>
      <c r="CA44" s="130"/>
      <c r="CB44" s="131"/>
      <c r="CC44" s="91"/>
      <c r="CD44" s="52"/>
      <c r="CE44" s="19"/>
      <c r="CF44" s="10"/>
      <c r="CG44" s="45">
        <f t="shared" si="9"/>
        <v>42306</v>
      </c>
      <c r="CH44" s="46">
        <f t="shared" si="32"/>
        <v>42306</v>
      </c>
      <c r="CI44" s="103"/>
      <c r="CJ44" s="130"/>
      <c r="CK44" s="131"/>
      <c r="CL44" s="91"/>
      <c r="CM44" s="52"/>
      <c r="CN44" s="19"/>
      <c r="CO44" s="10"/>
      <c r="CP44" s="45">
        <f t="shared" si="10"/>
        <v>42337</v>
      </c>
      <c r="CQ44" s="46">
        <f t="shared" si="33"/>
        <v>42337</v>
      </c>
      <c r="CR44" s="103"/>
      <c r="CS44" s="130"/>
      <c r="CT44" s="131"/>
      <c r="CU44" s="91"/>
      <c r="CV44" s="52"/>
      <c r="CW44" s="19"/>
      <c r="CX44" s="10"/>
      <c r="CY44" s="45">
        <f t="shared" si="11"/>
        <v>42367</v>
      </c>
      <c r="CZ44" s="46">
        <f t="shared" si="34"/>
        <v>42367</v>
      </c>
      <c r="DA44" s="103"/>
      <c r="DB44" s="130"/>
      <c r="DC44" s="131"/>
      <c r="DD44" s="91"/>
      <c r="DE44" s="52"/>
      <c r="DF44" s="1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50"/>
      <c r="DW44" s="50"/>
      <c r="DX44" s="50"/>
      <c r="DY44" s="50"/>
      <c r="DZ44" s="50"/>
      <c r="EA44" s="50"/>
      <c r="EB44" s="50"/>
      <c r="EC44" s="50"/>
      <c r="ED44" s="50"/>
      <c r="EE44" s="50"/>
      <c r="EF44" s="50"/>
      <c r="EG44" s="50"/>
      <c r="EH44" s="50"/>
      <c r="EI44" s="50"/>
      <c r="EJ44" s="50"/>
      <c r="EK44" s="50"/>
      <c r="EL44" s="50"/>
      <c r="EM44" s="50"/>
      <c r="EN44" s="50"/>
      <c r="EO44" s="50"/>
      <c r="EP44" s="50"/>
      <c r="EQ44" s="50"/>
      <c r="ER44" s="50"/>
      <c r="ES44" s="50"/>
      <c r="ET44" s="50"/>
      <c r="EU44" s="50"/>
      <c r="EV44" s="50"/>
      <c r="EW44" s="50"/>
      <c r="EX44" s="50"/>
      <c r="EY44" s="50"/>
      <c r="EZ44" s="50"/>
      <c r="FA44" s="50"/>
      <c r="FB44" s="50"/>
      <c r="FC44" s="50"/>
      <c r="FD44" s="50"/>
      <c r="FE44" s="50"/>
      <c r="FF44" s="50"/>
      <c r="FG44" s="50"/>
      <c r="FH44" s="50"/>
      <c r="FI44" s="50"/>
      <c r="FJ44" s="50"/>
      <c r="FK44" s="50"/>
      <c r="FL44" s="50"/>
      <c r="FM44" s="50"/>
      <c r="FN44" s="50"/>
      <c r="FO44" s="50"/>
      <c r="FP44" s="50"/>
      <c r="FQ44" s="50"/>
      <c r="FR44" s="50"/>
      <c r="FS44" s="50"/>
      <c r="FT44" s="50"/>
      <c r="FU44" s="50"/>
      <c r="FV44" s="50"/>
      <c r="FW44" s="50"/>
      <c r="FX44" s="50"/>
      <c r="FY44" s="50"/>
      <c r="FZ44" s="50"/>
      <c r="GA44" s="50"/>
      <c r="GB44" s="50"/>
      <c r="GJ44" s="50"/>
      <c r="GK44" s="50"/>
      <c r="GL44" s="50"/>
      <c r="GM44" s="50"/>
      <c r="GN44" s="50"/>
      <c r="GO44" s="50"/>
      <c r="GP44" s="50"/>
      <c r="GQ44" s="50"/>
      <c r="GR44" s="50"/>
      <c r="GS44" s="50"/>
      <c r="GT44" s="50"/>
      <c r="GU44" s="50"/>
      <c r="GV44" s="50"/>
      <c r="GW44" s="50"/>
      <c r="GX44" s="50"/>
      <c r="GY44" s="50"/>
      <c r="GZ44" s="50"/>
      <c r="HA44" s="50"/>
      <c r="HB44" s="50"/>
      <c r="HC44" s="50"/>
      <c r="HD44" s="50"/>
      <c r="HE44" s="50"/>
      <c r="HF44" s="50"/>
      <c r="HG44" s="50"/>
      <c r="HH44" s="50"/>
      <c r="HI44" s="50"/>
      <c r="HJ44" s="50"/>
      <c r="HK44" s="50"/>
      <c r="HL44" s="50"/>
      <c r="HM44" s="50"/>
      <c r="HN44" s="50"/>
      <c r="HO44" s="50"/>
      <c r="HP44" s="50"/>
      <c r="HQ44" s="50"/>
      <c r="HR44" s="50"/>
      <c r="HS44" s="50"/>
      <c r="HT44" s="50"/>
      <c r="HU44" s="50"/>
      <c r="HV44" s="50"/>
      <c r="HW44" s="50"/>
      <c r="HX44" s="50"/>
      <c r="HY44" s="50"/>
      <c r="HZ44" s="50"/>
      <c r="IA44" s="50"/>
      <c r="IB44" s="50"/>
      <c r="IC44" s="50"/>
      <c r="ID44" s="50"/>
      <c r="IE44" s="50"/>
      <c r="IF44" s="50"/>
      <c r="IG44" s="50"/>
      <c r="IH44" s="50"/>
      <c r="II44" s="50"/>
      <c r="IJ44" s="50"/>
      <c r="IK44" s="50"/>
      <c r="IL44" s="50"/>
      <c r="IM44" s="50"/>
      <c r="IN44" s="50"/>
      <c r="IO44" s="50"/>
      <c r="IP44" s="50"/>
      <c r="IQ44" s="50"/>
      <c r="IR44" s="50"/>
      <c r="IS44" s="50"/>
      <c r="IT44" s="50"/>
      <c r="IU44" s="50"/>
      <c r="IV44" s="50"/>
    </row>
    <row r="45" spans="3:256" ht="17.25" customHeight="1" x14ac:dyDescent="0.25">
      <c r="C45" s="51"/>
      <c r="D45" s="45">
        <f t="shared" si="0"/>
        <v>42034</v>
      </c>
      <c r="E45" s="89">
        <f t="shared" si="24"/>
        <v>42034</v>
      </c>
      <c r="F45" s="103" t="str">
        <f>IF(E45="","",INDEX(cycle,MOD(E45-INDEX(J_equip,1)+INDEX(J_equip,$A$15+1)-1,8)+1))</f>
        <v xml:space="preserve">  Repos1</v>
      </c>
      <c r="G45" s="130"/>
      <c r="H45" s="131"/>
      <c r="I45" s="91"/>
      <c r="J45" s="52"/>
      <c r="K45" s="48"/>
      <c r="L45" s="10"/>
      <c r="M45" s="21"/>
      <c r="N45" s="21"/>
      <c r="O45" s="63"/>
      <c r="P45" s="62"/>
      <c r="Q45" s="62"/>
      <c r="R45" s="62"/>
      <c r="S45" s="62"/>
      <c r="T45" s="48"/>
      <c r="U45" s="10"/>
      <c r="V45" s="45">
        <f t="shared" si="2"/>
        <v>42093</v>
      </c>
      <c r="W45" s="46">
        <f t="shared" si="25"/>
        <v>42093</v>
      </c>
      <c r="X45" s="103"/>
      <c r="Y45" s="130"/>
      <c r="Z45" s="131"/>
      <c r="AA45" s="91"/>
      <c r="AB45" s="52"/>
      <c r="AC45" s="48"/>
      <c r="AD45" s="10"/>
      <c r="AE45" s="45">
        <f t="shared" si="3"/>
        <v>42124</v>
      </c>
      <c r="AF45" s="46">
        <f t="shared" si="26"/>
        <v>42124</v>
      </c>
      <c r="AG45" s="103"/>
      <c r="AH45" s="130"/>
      <c r="AI45" s="131"/>
      <c r="AJ45" s="91"/>
      <c r="AK45" s="52"/>
      <c r="AL45" s="48"/>
      <c r="AM45" s="10"/>
      <c r="AN45" s="45">
        <f t="shared" si="4"/>
        <v>42154</v>
      </c>
      <c r="AO45" s="46">
        <f t="shared" si="27"/>
        <v>42154</v>
      </c>
      <c r="AP45" s="103"/>
      <c r="AQ45" s="130"/>
      <c r="AR45" s="131"/>
      <c r="AS45" s="91"/>
      <c r="AT45" s="52"/>
      <c r="AU45" s="48"/>
      <c r="AV45" s="10"/>
      <c r="AW45" s="45">
        <f t="shared" si="5"/>
        <v>42185</v>
      </c>
      <c r="AX45" s="46">
        <f t="shared" si="28"/>
        <v>42185</v>
      </c>
      <c r="AY45" s="103"/>
      <c r="AZ45" s="130"/>
      <c r="BA45" s="131"/>
      <c r="BB45" s="91"/>
      <c r="BC45" s="52"/>
      <c r="BD45" s="48"/>
      <c r="BE45" s="10"/>
      <c r="BF45" s="45">
        <f t="shared" si="6"/>
        <v>42215</v>
      </c>
      <c r="BG45" s="46">
        <f t="shared" si="29"/>
        <v>42215</v>
      </c>
      <c r="BH45" s="103"/>
      <c r="BI45" s="130"/>
      <c r="BJ45" s="131"/>
      <c r="BK45" s="91"/>
      <c r="BL45" s="52"/>
      <c r="BM45" s="19"/>
      <c r="BN45" s="10"/>
      <c r="BO45" s="45">
        <f t="shared" si="7"/>
        <v>42246</v>
      </c>
      <c r="BP45" s="46">
        <f t="shared" si="30"/>
        <v>42246</v>
      </c>
      <c r="BQ45" s="103"/>
      <c r="BR45" s="130"/>
      <c r="BS45" s="131"/>
      <c r="BT45" s="91"/>
      <c r="BU45" s="52"/>
      <c r="BV45" s="19"/>
      <c r="BW45" s="10"/>
      <c r="BX45" s="45">
        <f t="shared" si="8"/>
        <v>42277</v>
      </c>
      <c r="BY45" s="46">
        <f t="shared" si="31"/>
        <v>42277</v>
      </c>
      <c r="BZ45" s="103"/>
      <c r="CA45" s="130"/>
      <c r="CB45" s="131"/>
      <c r="CC45" s="91"/>
      <c r="CD45" s="52"/>
      <c r="CE45" s="19"/>
      <c r="CF45" s="10"/>
      <c r="CG45" s="45">
        <f t="shared" si="9"/>
        <v>42307</v>
      </c>
      <c r="CH45" s="46">
        <f t="shared" si="32"/>
        <v>42307</v>
      </c>
      <c r="CI45" s="103"/>
      <c r="CJ45" s="130"/>
      <c r="CK45" s="131"/>
      <c r="CL45" s="91"/>
      <c r="CM45" s="52"/>
      <c r="CN45" s="19"/>
      <c r="CO45" s="10"/>
      <c r="CP45" s="45">
        <f t="shared" si="10"/>
        <v>42338</v>
      </c>
      <c r="CQ45" s="46">
        <f t="shared" si="33"/>
        <v>42338</v>
      </c>
      <c r="CR45" s="103"/>
      <c r="CS45" s="130"/>
      <c r="CT45" s="131"/>
      <c r="CU45" s="91"/>
      <c r="CV45" s="52"/>
      <c r="CW45" s="19"/>
      <c r="CX45" s="10"/>
      <c r="CY45" s="45">
        <f t="shared" si="11"/>
        <v>42368</v>
      </c>
      <c r="CZ45" s="46">
        <f t="shared" si="34"/>
        <v>42368</v>
      </c>
      <c r="DA45" s="103"/>
      <c r="DB45" s="130"/>
      <c r="DC45" s="131"/>
      <c r="DD45" s="91"/>
      <c r="DE45" s="52"/>
      <c r="DF45" s="1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50"/>
      <c r="DW45" s="50"/>
      <c r="DX45" s="50"/>
      <c r="DY45" s="50"/>
      <c r="DZ45" s="50"/>
      <c r="EA45" s="50"/>
      <c r="EB45" s="50"/>
      <c r="EC45" s="50"/>
      <c r="ED45" s="50"/>
      <c r="EE45" s="50"/>
      <c r="EF45" s="50"/>
      <c r="EG45" s="50"/>
      <c r="EH45" s="50"/>
      <c r="EI45" s="50"/>
      <c r="EJ45" s="50"/>
      <c r="EK45" s="50"/>
      <c r="EL45" s="50"/>
      <c r="EM45" s="50"/>
      <c r="EN45" s="50"/>
      <c r="EO45" s="50"/>
      <c r="EP45" s="50"/>
      <c r="EQ45" s="50"/>
      <c r="ER45" s="50"/>
      <c r="ES45" s="50"/>
      <c r="ET45" s="50"/>
      <c r="EU45" s="50"/>
      <c r="EV45" s="50"/>
      <c r="EW45" s="50"/>
      <c r="EX45" s="50"/>
      <c r="EY45" s="50"/>
      <c r="EZ45" s="50"/>
      <c r="FA45" s="50"/>
      <c r="FB45" s="50"/>
      <c r="FC45" s="50"/>
      <c r="FD45" s="50"/>
      <c r="FE45" s="50"/>
      <c r="FF45" s="50"/>
      <c r="FG45" s="50"/>
      <c r="FH45" s="50"/>
      <c r="FI45" s="50"/>
      <c r="FJ45" s="50"/>
      <c r="FK45" s="50"/>
      <c r="FL45" s="50"/>
      <c r="FM45" s="50"/>
      <c r="FN45" s="50"/>
      <c r="FO45" s="50"/>
      <c r="FP45" s="50"/>
      <c r="FQ45" s="50"/>
      <c r="FR45" s="50"/>
      <c r="FS45" s="50"/>
      <c r="FT45" s="50"/>
      <c r="FU45" s="50"/>
      <c r="FV45" s="50"/>
      <c r="FW45" s="50"/>
      <c r="FX45" s="50"/>
      <c r="FY45" s="50"/>
      <c r="FZ45" s="50"/>
      <c r="GA45" s="50"/>
      <c r="GB45" s="50"/>
      <c r="GJ45" s="50"/>
      <c r="GK45" s="50"/>
      <c r="GL45" s="50"/>
      <c r="GM45" s="50"/>
      <c r="GN45" s="50"/>
      <c r="GO45" s="50"/>
      <c r="GP45" s="50"/>
      <c r="GQ45" s="50"/>
      <c r="GR45" s="50"/>
      <c r="GS45" s="50"/>
      <c r="GT45" s="50"/>
      <c r="GU45" s="50"/>
      <c r="GV45" s="50"/>
      <c r="GW45" s="50"/>
      <c r="GX45" s="50"/>
      <c r="GY45" s="50"/>
      <c r="GZ45" s="50"/>
      <c r="HA45" s="50"/>
      <c r="HB45" s="50"/>
      <c r="HC45" s="50"/>
      <c r="HD45" s="50"/>
      <c r="HE45" s="50"/>
      <c r="HF45" s="50"/>
      <c r="HG45" s="50"/>
      <c r="HH45" s="50"/>
      <c r="HI45" s="50"/>
      <c r="HJ45" s="50"/>
      <c r="HK45" s="50"/>
      <c r="HL45" s="50"/>
      <c r="HM45" s="50"/>
      <c r="HN45" s="50"/>
      <c r="HO45" s="50"/>
      <c r="HP45" s="50"/>
      <c r="HQ45" s="50"/>
      <c r="HR45" s="50"/>
      <c r="HS45" s="50"/>
      <c r="HT45" s="50"/>
      <c r="HU45" s="50"/>
      <c r="HV45" s="50"/>
      <c r="HW45" s="50"/>
      <c r="HX45" s="50"/>
      <c r="HY45" s="50"/>
      <c r="HZ45" s="50"/>
      <c r="IA45" s="50"/>
      <c r="IB45" s="50"/>
      <c r="IC45" s="50"/>
      <c r="ID45" s="50"/>
      <c r="IE45" s="50"/>
      <c r="IF45" s="50"/>
      <c r="IG45" s="50"/>
      <c r="IH45" s="50"/>
      <c r="II45" s="50"/>
      <c r="IJ45" s="50"/>
      <c r="IK45" s="50"/>
      <c r="IL45" s="50"/>
      <c r="IM45" s="50"/>
      <c r="IN45" s="50"/>
      <c r="IO45" s="50"/>
      <c r="IP45" s="50"/>
      <c r="IQ45" s="50"/>
      <c r="IR45" s="50"/>
      <c r="IS45" s="50"/>
      <c r="IT45" s="50"/>
      <c r="IU45" s="50"/>
      <c r="IV45" s="50"/>
    </row>
    <row r="46" spans="3:256" ht="17.25" customHeight="1" thickBot="1" x14ac:dyDescent="0.3">
      <c r="C46" s="51"/>
      <c r="D46" s="45">
        <f t="shared" si="0"/>
        <v>42035</v>
      </c>
      <c r="E46" s="89">
        <f t="shared" si="24"/>
        <v>42035</v>
      </c>
      <c r="F46" s="103" t="str">
        <f>IF(E46="","",INDEX(cycle,MOD(E46-INDEX(J_equip,1)+INDEX(J_equip,$A$15+1)-1,8)+1))</f>
        <v xml:space="preserve">  Repos1 </v>
      </c>
      <c r="G46" s="134"/>
      <c r="H46" s="135"/>
      <c r="I46" s="92"/>
      <c r="J46" s="65"/>
      <c r="K46" s="19"/>
      <c r="L46" s="10"/>
      <c r="M46" s="21"/>
      <c r="N46" s="21"/>
      <c r="O46" s="62"/>
      <c r="P46" s="62"/>
      <c r="Q46" s="62"/>
      <c r="R46" s="62"/>
      <c r="S46" s="62"/>
      <c r="T46" s="19"/>
      <c r="U46" s="10"/>
      <c r="V46" s="45">
        <f t="shared" si="2"/>
        <v>42094</v>
      </c>
      <c r="W46" s="46">
        <f t="shared" si="25"/>
        <v>42094</v>
      </c>
      <c r="X46" s="102"/>
      <c r="Y46" s="134"/>
      <c r="Z46" s="135"/>
      <c r="AA46" s="92"/>
      <c r="AB46" s="65"/>
      <c r="AC46" s="19"/>
      <c r="AH46" s="9"/>
      <c r="AI46" s="9"/>
      <c r="AJ46" s="9"/>
      <c r="AK46" s="9"/>
      <c r="AL46" s="19"/>
      <c r="AM46" s="10"/>
      <c r="AN46" s="45">
        <f t="shared" si="4"/>
        <v>42155</v>
      </c>
      <c r="AO46" s="46">
        <f t="shared" si="27"/>
        <v>42155</v>
      </c>
      <c r="AP46" s="102"/>
      <c r="AQ46" s="134"/>
      <c r="AR46" s="135"/>
      <c r="AS46" s="92"/>
      <c r="AT46" s="65"/>
      <c r="AU46" s="48"/>
      <c r="AV46" s="10"/>
      <c r="AY46" s="67"/>
      <c r="AZ46" s="9"/>
      <c r="BA46" s="9"/>
      <c r="BB46" s="9"/>
      <c r="BC46" s="9"/>
      <c r="BD46" s="19"/>
      <c r="BE46" s="10"/>
      <c r="BF46" s="45">
        <f t="shared" si="6"/>
        <v>42216</v>
      </c>
      <c r="BG46" s="46">
        <f t="shared" si="29"/>
        <v>42216</v>
      </c>
      <c r="BH46" s="102"/>
      <c r="BI46" s="134"/>
      <c r="BJ46" s="135"/>
      <c r="BK46" s="92"/>
      <c r="BL46" s="65"/>
      <c r="BM46" s="19"/>
      <c r="BN46" s="10"/>
      <c r="BO46" s="45">
        <f t="shared" si="7"/>
        <v>42247</v>
      </c>
      <c r="BP46" s="46">
        <f t="shared" si="30"/>
        <v>42247</v>
      </c>
      <c r="BQ46" s="102"/>
      <c r="BR46" s="134"/>
      <c r="BS46" s="135"/>
      <c r="BT46" s="92"/>
      <c r="BU46" s="65"/>
      <c r="BV46" s="19"/>
      <c r="BW46" s="10"/>
      <c r="BZ46" s="67"/>
      <c r="CA46" s="12"/>
      <c r="CB46" s="12"/>
      <c r="CC46" s="12"/>
      <c r="CD46" s="12"/>
      <c r="CE46" s="19"/>
      <c r="CF46" s="10"/>
      <c r="CG46" s="45">
        <f t="shared" si="9"/>
        <v>42308</v>
      </c>
      <c r="CH46" s="46">
        <f t="shared" si="32"/>
        <v>42308</v>
      </c>
      <c r="CI46" s="102"/>
      <c r="CJ46" s="134"/>
      <c r="CK46" s="135"/>
      <c r="CL46" s="92"/>
      <c r="CM46" s="65"/>
      <c r="CN46" s="19"/>
      <c r="CO46" s="10"/>
      <c r="CR46" s="67"/>
      <c r="CS46" s="67"/>
      <c r="CT46" s="9"/>
      <c r="CU46" s="9"/>
      <c r="CV46" s="9"/>
      <c r="CW46" s="19"/>
      <c r="CX46" s="10"/>
      <c r="CY46" s="45">
        <f t="shared" si="11"/>
        <v>42369</v>
      </c>
      <c r="CZ46" s="46">
        <f t="shared" si="34"/>
        <v>42369</v>
      </c>
      <c r="DA46" s="102"/>
      <c r="DB46" s="134"/>
      <c r="DC46" s="135"/>
      <c r="DD46" s="92"/>
      <c r="DE46" s="65"/>
      <c r="DF46" s="1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50"/>
      <c r="DW46" s="50"/>
      <c r="DX46" s="50"/>
      <c r="DY46" s="50"/>
      <c r="DZ46" s="50"/>
      <c r="EA46" s="50"/>
      <c r="EB46" s="50"/>
      <c r="EC46" s="50"/>
      <c r="ED46" s="50"/>
      <c r="EE46" s="50"/>
      <c r="EF46" s="50"/>
      <c r="EG46" s="50"/>
      <c r="EH46" s="50"/>
      <c r="EI46" s="50"/>
      <c r="EJ46" s="50"/>
      <c r="EK46" s="50"/>
      <c r="EL46" s="50"/>
      <c r="EM46" s="50"/>
      <c r="EN46" s="50"/>
      <c r="EO46" s="50"/>
      <c r="EP46" s="50"/>
      <c r="EQ46" s="50"/>
      <c r="ER46" s="50"/>
      <c r="ES46" s="50"/>
      <c r="ET46" s="50"/>
      <c r="EU46" s="50"/>
      <c r="EV46" s="50"/>
      <c r="EW46" s="50"/>
      <c r="EX46" s="50"/>
      <c r="EY46" s="50"/>
      <c r="EZ46" s="50"/>
      <c r="FA46" s="50"/>
      <c r="FB46" s="50"/>
      <c r="FC46" s="50"/>
      <c r="FD46" s="50"/>
      <c r="FE46" s="50"/>
      <c r="FF46" s="50"/>
      <c r="FG46" s="50"/>
      <c r="FH46" s="50"/>
      <c r="FI46" s="50"/>
      <c r="FJ46" s="50"/>
      <c r="FK46" s="50"/>
      <c r="FL46" s="50"/>
      <c r="FM46" s="50"/>
      <c r="FN46" s="50"/>
      <c r="FO46" s="50"/>
      <c r="FP46" s="50"/>
      <c r="FQ46" s="50"/>
      <c r="FR46" s="50"/>
      <c r="FS46" s="50"/>
      <c r="FT46" s="50"/>
      <c r="FU46" s="50"/>
      <c r="FV46" s="50"/>
      <c r="FW46" s="50"/>
      <c r="FX46" s="50"/>
      <c r="FY46" s="50"/>
      <c r="FZ46" s="50"/>
      <c r="GA46" s="50"/>
      <c r="GB46" s="50"/>
      <c r="GJ46" s="50"/>
      <c r="GK46" s="50"/>
      <c r="GL46" s="50"/>
      <c r="GM46" s="50"/>
      <c r="GN46" s="50"/>
      <c r="GO46" s="50"/>
      <c r="GP46" s="50"/>
      <c r="GQ46" s="50"/>
      <c r="GR46" s="50"/>
      <c r="GS46" s="50"/>
      <c r="GT46" s="50"/>
      <c r="GU46" s="50"/>
      <c r="GV46" s="50"/>
      <c r="GW46" s="50"/>
      <c r="GX46" s="50"/>
      <c r="GY46" s="50"/>
      <c r="GZ46" s="50"/>
      <c r="HA46" s="50"/>
      <c r="HB46" s="50"/>
      <c r="HC46" s="50"/>
      <c r="HD46" s="50"/>
      <c r="HE46" s="50"/>
      <c r="HF46" s="50"/>
      <c r="HG46" s="50"/>
      <c r="HH46" s="50"/>
      <c r="HI46" s="50"/>
      <c r="HJ46" s="50"/>
      <c r="HK46" s="50"/>
      <c r="HL46" s="50"/>
      <c r="HM46" s="50"/>
      <c r="HN46" s="50"/>
      <c r="HO46" s="50"/>
      <c r="HP46" s="50"/>
      <c r="HQ46" s="50"/>
      <c r="HR46" s="50"/>
      <c r="HS46" s="50"/>
      <c r="HT46" s="50"/>
      <c r="HU46" s="50"/>
      <c r="HV46" s="50"/>
      <c r="HW46" s="50"/>
      <c r="HX46" s="50"/>
      <c r="HY46" s="50"/>
      <c r="HZ46" s="50"/>
      <c r="IA46" s="50"/>
      <c r="IB46" s="50"/>
      <c r="IC46" s="50"/>
      <c r="ID46" s="50"/>
      <c r="IE46" s="50"/>
      <c r="IF46" s="50"/>
      <c r="IG46" s="50"/>
      <c r="IH46" s="50"/>
      <c r="II46" s="50"/>
      <c r="IJ46" s="50"/>
      <c r="IK46" s="50"/>
      <c r="IL46" s="50"/>
      <c r="IM46" s="50"/>
      <c r="IN46" s="50"/>
      <c r="IO46" s="50"/>
      <c r="IP46" s="50"/>
      <c r="IQ46" s="50"/>
      <c r="IR46" s="50"/>
      <c r="IS46" s="50"/>
      <c r="IT46" s="50"/>
      <c r="IU46" s="50"/>
      <c r="IV46" s="50"/>
    </row>
  </sheetData>
  <mergeCells count="439">
    <mergeCell ref="CS14:CT15"/>
    <mergeCell ref="CS16:CT16"/>
    <mergeCell ref="CS17:CT17"/>
    <mergeCell ref="CS18:CT18"/>
    <mergeCell ref="CS19:CT19"/>
    <mergeCell ref="CA35:CB35"/>
    <mergeCell ref="CA36:CB36"/>
    <mergeCell ref="CA37:CB37"/>
    <mergeCell ref="CA38:CB38"/>
    <mergeCell ref="CA29:CB29"/>
    <mergeCell ref="CA30:CB30"/>
    <mergeCell ref="CA31:CB31"/>
    <mergeCell ref="CA32:CB32"/>
    <mergeCell ref="CA33:CB33"/>
    <mergeCell ref="CA34:CB34"/>
    <mergeCell ref="CA23:CB23"/>
    <mergeCell ref="CA24:CB24"/>
    <mergeCell ref="CS28:CT28"/>
    <mergeCell ref="CS29:CT29"/>
    <mergeCell ref="CS30:CT30"/>
    <mergeCell ref="CS31:CT31"/>
    <mergeCell ref="CS32:CT32"/>
    <mergeCell ref="CS33:CT33"/>
    <mergeCell ref="CS22:CT22"/>
    <mergeCell ref="AZ16:BA16"/>
    <mergeCell ref="AZ17:BA17"/>
    <mergeCell ref="AZ18:BA18"/>
    <mergeCell ref="AZ19:BA19"/>
    <mergeCell ref="AZ20:BA20"/>
    <mergeCell ref="CA25:CB25"/>
    <mergeCell ref="CA26:CB26"/>
    <mergeCell ref="CA27:CB27"/>
    <mergeCell ref="CA28:CB28"/>
    <mergeCell ref="CA16:CB16"/>
    <mergeCell ref="CA17:CB17"/>
    <mergeCell ref="CA18:CB18"/>
    <mergeCell ref="CA19:CB19"/>
    <mergeCell ref="CA20:CB20"/>
    <mergeCell ref="CA21:CB21"/>
    <mergeCell ref="CA22:CB22"/>
    <mergeCell ref="DB46:DC46"/>
    <mergeCell ref="P14:Q15"/>
    <mergeCell ref="P16:Q16"/>
    <mergeCell ref="P17:Q17"/>
    <mergeCell ref="P18:Q18"/>
    <mergeCell ref="P19:Q19"/>
    <mergeCell ref="P20:Q20"/>
    <mergeCell ref="P21:Q21"/>
    <mergeCell ref="CJ44:CK44"/>
    <mergeCell ref="CJ45:CK45"/>
    <mergeCell ref="CJ46:CK46"/>
    <mergeCell ref="DB14:DC15"/>
    <mergeCell ref="DB16:DC16"/>
    <mergeCell ref="DB17:DC17"/>
    <mergeCell ref="DB18:DC18"/>
    <mergeCell ref="DB19:DC19"/>
    <mergeCell ref="DB20:DC20"/>
    <mergeCell ref="DB21:DC21"/>
    <mergeCell ref="BR44:BS44"/>
    <mergeCell ref="BR45:BS45"/>
    <mergeCell ref="BR46:BS46"/>
    <mergeCell ref="CJ14:CK15"/>
    <mergeCell ref="AH28:AI28"/>
    <mergeCell ref="AH29:AI29"/>
    <mergeCell ref="CJ16:CK16"/>
    <mergeCell ref="CJ17:CK17"/>
    <mergeCell ref="CJ18:CK18"/>
    <mergeCell ref="CJ19:CK19"/>
    <mergeCell ref="CJ20:CK20"/>
    <mergeCell ref="CJ21:CK21"/>
    <mergeCell ref="BI44:BJ44"/>
    <mergeCell ref="BI45:BJ45"/>
    <mergeCell ref="BI46:BJ46"/>
    <mergeCell ref="BI41:BJ41"/>
    <mergeCell ref="BR41:BS41"/>
    <mergeCell ref="CJ41:CK41"/>
    <mergeCell ref="BI39:BJ39"/>
    <mergeCell ref="BR39:BS39"/>
    <mergeCell ref="CJ39:CK39"/>
    <mergeCell ref="BI37:BJ37"/>
    <mergeCell ref="BR37:BS37"/>
    <mergeCell ref="CJ37:CK37"/>
    <mergeCell ref="BI35:BJ35"/>
    <mergeCell ref="BR35:BS35"/>
    <mergeCell ref="CJ35:CK35"/>
    <mergeCell ref="BI33:BJ33"/>
    <mergeCell ref="BR33:BS33"/>
    <mergeCell ref="CJ33:CK33"/>
    <mergeCell ref="BR16:BS16"/>
    <mergeCell ref="BR17:BS17"/>
    <mergeCell ref="BR18:BS18"/>
    <mergeCell ref="BR19:BS19"/>
    <mergeCell ref="BR20:BS20"/>
    <mergeCell ref="BR21:BS21"/>
    <mergeCell ref="BI16:BJ16"/>
    <mergeCell ref="BI17:BJ17"/>
    <mergeCell ref="BI18:BJ18"/>
    <mergeCell ref="BI19:BJ19"/>
    <mergeCell ref="BI20:BJ20"/>
    <mergeCell ref="BI21:BJ21"/>
    <mergeCell ref="G16:H16"/>
    <mergeCell ref="G17:H17"/>
    <mergeCell ref="G18:H18"/>
    <mergeCell ref="G19:H19"/>
    <mergeCell ref="G20:H20"/>
    <mergeCell ref="G21:H21"/>
    <mergeCell ref="G22:H22"/>
    <mergeCell ref="G23:H23"/>
    <mergeCell ref="AQ16:AR16"/>
    <mergeCell ref="AQ17:AR17"/>
    <mergeCell ref="AQ18:AR18"/>
    <mergeCell ref="AQ19:AR19"/>
    <mergeCell ref="AQ20:AR20"/>
    <mergeCell ref="AQ21:AR21"/>
    <mergeCell ref="Y16:Z16"/>
    <mergeCell ref="Y17:Z17"/>
    <mergeCell ref="Y18:Z18"/>
    <mergeCell ref="Y19:Z19"/>
    <mergeCell ref="Y20:Z20"/>
    <mergeCell ref="Y21:Z21"/>
    <mergeCell ref="AH16:AI16"/>
    <mergeCell ref="AH17:AI17"/>
    <mergeCell ref="AH18:AI18"/>
    <mergeCell ref="AH19:AI19"/>
    <mergeCell ref="Y46:Z46"/>
    <mergeCell ref="AQ46:AR46"/>
    <mergeCell ref="G44:H44"/>
    <mergeCell ref="Y44:Z44"/>
    <mergeCell ref="Y45:Z45"/>
    <mergeCell ref="AQ44:AR44"/>
    <mergeCell ref="BI43:BJ43"/>
    <mergeCell ref="BR43:BS43"/>
    <mergeCell ref="CJ43:CK43"/>
    <mergeCell ref="G45:H45"/>
    <mergeCell ref="G46:H46"/>
    <mergeCell ref="P43:Q43"/>
    <mergeCell ref="P44:Q44"/>
    <mergeCell ref="AH43:AI43"/>
    <mergeCell ref="AH44:AI44"/>
    <mergeCell ref="AH45:AI45"/>
    <mergeCell ref="AZ44:BA44"/>
    <mergeCell ref="AZ45:BA45"/>
    <mergeCell ref="AZ43:BA43"/>
    <mergeCell ref="CA43:CB43"/>
    <mergeCell ref="CA44:CB44"/>
    <mergeCell ref="CA45:CB45"/>
    <mergeCell ref="DB43:DC43"/>
    <mergeCell ref="G43:H43"/>
    <mergeCell ref="Y43:Z43"/>
    <mergeCell ref="AQ43:AR43"/>
    <mergeCell ref="AQ45:AR45"/>
    <mergeCell ref="BI42:BJ42"/>
    <mergeCell ref="BR42:BS42"/>
    <mergeCell ref="CJ42:CK42"/>
    <mergeCell ref="DB42:DC42"/>
    <mergeCell ref="G42:H42"/>
    <mergeCell ref="Y42:Z42"/>
    <mergeCell ref="AQ42:AR42"/>
    <mergeCell ref="P42:Q42"/>
    <mergeCell ref="DB44:DC44"/>
    <mergeCell ref="DB45:DC45"/>
    <mergeCell ref="AH42:AI42"/>
    <mergeCell ref="AZ42:BA42"/>
    <mergeCell ref="CA42:CB42"/>
    <mergeCell ref="CS42:CT42"/>
    <mergeCell ref="CS43:CT43"/>
    <mergeCell ref="CS44:CT44"/>
    <mergeCell ref="CS45:CT45"/>
    <mergeCell ref="DB41:DC41"/>
    <mergeCell ref="G41:H41"/>
    <mergeCell ref="Y41:Z41"/>
    <mergeCell ref="AQ41:AR41"/>
    <mergeCell ref="P41:Q41"/>
    <mergeCell ref="BI40:BJ40"/>
    <mergeCell ref="BR40:BS40"/>
    <mergeCell ref="CJ40:CK40"/>
    <mergeCell ref="DB40:DC40"/>
    <mergeCell ref="G40:H40"/>
    <mergeCell ref="Y40:Z40"/>
    <mergeCell ref="AQ40:AR40"/>
    <mergeCell ref="P40:Q40"/>
    <mergeCell ref="AH40:AI40"/>
    <mergeCell ref="AH41:AI41"/>
    <mergeCell ref="AZ40:BA40"/>
    <mergeCell ref="AZ41:BA41"/>
    <mergeCell ref="CA41:CB41"/>
    <mergeCell ref="CA40:CB40"/>
    <mergeCell ref="CS40:CT40"/>
    <mergeCell ref="CS41:CT41"/>
    <mergeCell ref="DB39:DC39"/>
    <mergeCell ref="G39:H39"/>
    <mergeCell ref="Y39:Z39"/>
    <mergeCell ref="AQ39:AR39"/>
    <mergeCell ref="P39:Q39"/>
    <mergeCell ref="BI38:BJ38"/>
    <mergeCell ref="BR38:BS38"/>
    <mergeCell ref="CJ38:CK38"/>
    <mergeCell ref="DB38:DC38"/>
    <mergeCell ref="G38:H38"/>
    <mergeCell ref="Y38:Z38"/>
    <mergeCell ref="AQ38:AR38"/>
    <mergeCell ref="P38:Q38"/>
    <mergeCell ref="AH38:AI38"/>
    <mergeCell ref="AH39:AI39"/>
    <mergeCell ref="AZ38:BA38"/>
    <mergeCell ref="AZ39:BA39"/>
    <mergeCell ref="CA39:CB39"/>
    <mergeCell ref="CS38:CT38"/>
    <mergeCell ref="CS39:CT39"/>
    <mergeCell ref="DB37:DC37"/>
    <mergeCell ref="G37:H37"/>
    <mergeCell ref="Y37:Z37"/>
    <mergeCell ref="AQ37:AR37"/>
    <mergeCell ref="P37:Q37"/>
    <mergeCell ref="BI36:BJ36"/>
    <mergeCell ref="BR36:BS36"/>
    <mergeCell ref="CJ36:CK36"/>
    <mergeCell ref="DB36:DC36"/>
    <mergeCell ref="G36:H36"/>
    <mergeCell ref="Y36:Z36"/>
    <mergeCell ref="AQ36:AR36"/>
    <mergeCell ref="P36:Q36"/>
    <mergeCell ref="AH36:AI36"/>
    <mergeCell ref="AH37:AI37"/>
    <mergeCell ref="AZ36:BA36"/>
    <mergeCell ref="AZ37:BA37"/>
    <mergeCell ref="CS36:CT36"/>
    <mergeCell ref="CS37:CT37"/>
    <mergeCell ref="DB35:DC35"/>
    <mergeCell ref="G35:H35"/>
    <mergeCell ref="Y35:Z35"/>
    <mergeCell ref="AQ35:AR35"/>
    <mergeCell ref="P35:Q35"/>
    <mergeCell ref="BI34:BJ34"/>
    <mergeCell ref="BR34:BS34"/>
    <mergeCell ref="CJ34:CK34"/>
    <mergeCell ref="DB34:DC34"/>
    <mergeCell ref="G34:H34"/>
    <mergeCell ref="Y34:Z34"/>
    <mergeCell ref="AQ34:AR34"/>
    <mergeCell ref="P34:Q34"/>
    <mergeCell ref="AH34:AI34"/>
    <mergeCell ref="AH35:AI35"/>
    <mergeCell ref="AZ34:BA34"/>
    <mergeCell ref="AZ35:BA35"/>
    <mergeCell ref="CS34:CT34"/>
    <mergeCell ref="CS35:CT35"/>
    <mergeCell ref="DB33:DC33"/>
    <mergeCell ref="G33:H33"/>
    <mergeCell ref="Y33:Z33"/>
    <mergeCell ref="AQ33:AR33"/>
    <mergeCell ref="P33:Q33"/>
    <mergeCell ref="BI32:BJ32"/>
    <mergeCell ref="BR32:BS32"/>
    <mergeCell ref="CJ32:CK32"/>
    <mergeCell ref="DB32:DC32"/>
    <mergeCell ref="G32:H32"/>
    <mergeCell ref="Y32:Z32"/>
    <mergeCell ref="AQ32:AR32"/>
    <mergeCell ref="P32:Q32"/>
    <mergeCell ref="AH32:AI32"/>
    <mergeCell ref="AH33:AI33"/>
    <mergeCell ref="AZ32:BA32"/>
    <mergeCell ref="AZ33:BA33"/>
    <mergeCell ref="BI31:BJ31"/>
    <mergeCell ref="BR31:BS31"/>
    <mergeCell ref="CJ31:CK31"/>
    <mergeCell ref="DB31:DC31"/>
    <mergeCell ref="G31:H31"/>
    <mergeCell ref="Y31:Z31"/>
    <mergeCell ref="AQ31:AR31"/>
    <mergeCell ref="P31:Q31"/>
    <mergeCell ref="BI30:BJ30"/>
    <mergeCell ref="BR30:BS30"/>
    <mergeCell ref="CJ30:CK30"/>
    <mergeCell ref="DB30:DC30"/>
    <mergeCell ref="G30:H30"/>
    <mergeCell ref="Y30:Z30"/>
    <mergeCell ref="AQ30:AR30"/>
    <mergeCell ref="P30:Q30"/>
    <mergeCell ref="AH30:AI30"/>
    <mergeCell ref="AH31:AI31"/>
    <mergeCell ref="AZ30:BA30"/>
    <mergeCell ref="AZ31:BA31"/>
    <mergeCell ref="BI29:BJ29"/>
    <mergeCell ref="BR29:BS29"/>
    <mergeCell ref="CJ29:CK29"/>
    <mergeCell ref="DB29:DC29"/>
    <mergeCell ref="G29:H29"/>
    <mergeCell ref="Y29:Z29"/>
    <mergeCell ref="AQ29:AR29"/>
    <mergeCell ref="P29:Q29"/>
    <mergeCell ref="BI28:BJ28"/>
    <mergeCell ref="BR28:BS28"/>
    <mergeCell ref="CJ28:CK28"/>
    <mergeCell ref="DB28:DC28"/>
    <mergeCell ref="G28:H28"/>
    <mergeCell ref="Y28:Z28"/>
    <mergeCell ref="AQ28:AR28"/>
    <mergeCell ref="P28:Q28"/>
    <mergeCell ref="AZ28:BA28"/>
    <mergeCell ref="AZ29:BA29"/>
    <mergeCell ref="DB27:DC27"/>
    <mergeCell ref="G27:H27"/>
    <mergeCell ref="Y27:Z27"/>
    <mergeCell ref="AQ27:AR27"/>
    <mergeCell ref="P27:Q27"/>
    <mergeCell ref="BI26:BJ26"/>
    <mergeCell ref="BR26:BS26"/>
    <mergeCell ref="CJ26:CK26"/>
    <mergeCell ref="DB26:DC26"/>
    <mergeCell ref="G26:H26"/>
    <mergeCell ref="Y26:Z26"/>
    <mergeCell ref="AQ26:AR26"/>
    <mergeCell ref="P26:Q26"/>
    <mergeCell ref="AZ26:BA26"/>
    <mergeCell ref="AZ27:BA27"/>
    <mergeCell ref="CS26:CT26"/>
    <mergeCell ref="CS27:CT27"/>
    <mergeCell ref="DB25:DC25"/>
    <mergeCell ref="G25:H25"/>
    <mergeCell ref="Y25:Z25"/>
    <mergeCell ref="AQ25:AR25"/>
    <mergeCell ref="P25:Q25"/>
    <mergeCell ref="BI24:BJ24"/>
    <mergeCell ref="BR24:BS24"/>
    <mergeCell ref="CJ24:CK24"/>
    <mergeCell ref="DB24:DC24"/>
    <mergeCell ref="G24:H24"/>
    <mergeCell ref="Y24:Z24"/>
    <mergeCell ref="AQ24:AR24"/>
    <mergeCell ref="P24:Q24"/>
    <mergeCell ref="AH24:AI24"/>
    <mergeCell ref="CS24:CT24"/>
    <mergeCell ref="CS25:CT25"/>
    <mergeCell ref="DB23:DC23"/>
    <mergeCell ref="Y23:Z23"/>
    <mergeCell ref="AQ23:AR23"/>
    <mergeCell ref="P23:Q23"/>
    <mergeCell ref="AH23:AI23"/>
    <mergeCell ref="BI22:BJ22"/>
    <mergeCell ref="BR22:BS22"/>
    <mergeCell ref="CJ22:CK22"/>
    <mergeCell ref="DB22:DC22"/>
    <mergeCell ref="Y22:Z22"/>
    <mergeCell ref="AQ22:AR22"/>
    <mergeCell ref="P22:Q22"/>
    <mergeCell ref="AH22:AI22"/>
    <mergeCell ref="CS23:CT23"/>
    <mergeCell ref="CS21:CT21"/>
    <mergeCell ref="AH25:AI25"/>
    <mergeCell ref="AH26:AI26"/>
    <mergeCell ref="AH27:AI27"/>
    <mergeCell ref="AZ21:BA21"/>
    <mergeCell ref="CS20:CT20"/>
    <mergeCell ref="AZ22:BA22"/>
    <mergeCell ref="AZ23:BA23"/>
    <mergeCell ref="AZ24:BA24"/>
    <mergeCell ref="AZ25:BA25"/>
    <mergeCell ref="BI23:BJ23"/>
    <mergeCell ref="BR23:BS23"/>
    <mergeCell ref="CJ23:CK23"/>
    <mergeCell ref="BI25:BJ25"/>
    <mergeCell ref="BR25:BS25"/>
    <mergeCell ref="CJ25:CK25"/>
    <mergeCell ref="BI27:BJ27"/>
    <mergeCell ref="BR27:BS27"/>
    <mergeCell ref="CJ27:CK27"/>
    <mergeCell ref="AH20:AI20"/>
    <mergeCell ref="AH21:AI21"/>
    <mergeCell ref="A15:B15"/>
    <mergeCell ref="I14:I15"/>
    <mergeCell ref="J14:J15"/>
    <mergeCell ref="R14:R15"/>
    <mergeCell ref="S14:S15"/>
    <mergeCell ref="DD14:DD15"/>
    <mergeCell ref="DE14:DE15"/>
    <mergeCell ref="CU14:CU15"/>
    <mergeCell ref="CV14:CV15"/>
    <mergeCell ref="CC14:CC15"/>
    <mergeCell ref="CD14:CD15"/>
    <mergeCell ref="CL14:CL15"/>
    <mergeCell ref="CM14:CM15"/>
    <mergeCell ref="BK14:BK15"/>
    <mergeCell ref="BL14:BL15"/>
    <mergeCell ref="DA14:DA15"/>
    <mergeCell ref="BZ14:BZ15"/>
    <mergeCell ref="CI14:CI15"/>
    <mergeCell ref="CR14:CR15"/>
    <mergeCell ref="BT14:BT15"/>
    <mergeCell ref="BU14:BU15"/>
    <mergeCell ref="G14:H15"/>
    <mergeCell ref="BR14:BS15"/>
    <mergeCell ref="BI14:BJ15"/>
    <mergeCell ref="CP8:CV8"/>
    <mergeCell ref="CY8:DE8"/>
    <mergeCell ref="BX8:CD8"/>
    <mergeCell ref="AY14:AY15"/>
    <mergeCell ref="BH14:BH15"/>
    <mergeCell ref="BQ14:BQ15"/>
    <mergeCell ref="BB14:BB15"/>
    <mergeCell ref="BC14:BC15"/>
    <mergeCell ref="F14:F15"/>
    <mergeCell ref="O14:O15"/>
    <mergeCell ref="X14:X15"/>
    <mergeCell ref="AG14:AG15"/>
    <mergeCell ref="AP14:AP15"/>
    <mergeCell ref="AJ14:AJ15"/>
    <mergeCell ref="AK14:AK15"/>
    <mergeCell ref="AS14:AS15"/>
    <mergeCell ref="AT14:AT15"/>
    <mergeCell ref="AQ14:AR15"/>
    <mergeCell ref="AA14:AA15"/>
    <mergeCell ref="AB14:AB15"/>
    <mergeCell ref="Y14:Z15"/>
    <mergeCell ref="AH14:AI15"/>
    <mergeCell ref="AZ14:BA15"/>
    <mergeCell ref="CA14:CB15"/>
    <mergeCell ref="D8:J8"/>
    <mergeCell ref="M8:S8"/>
    <mergeCell ref="V8:AB8"/>
    <mergeCell ref="AE8:AK8"/>
    <mergeCell ref="AN8:AT8"/>
    <mergeCell ref="AW8:BC8"/>
    <mergeCell ref="BF8:BL8"/>
    <mergeCell ref="BO8:BU8"/>
    <mergeCell ref="CG8:CM8"/>
    <mergeCell ref="DC7:DD7"/>
    <mergeCell ref="BA7:BB7"/>
    <mergeCell ref="BJ7:BK7"/>
    <mergeCell ref="BS7:BT7"/>
    <mergeCell ref="CB7:CC7"/>
    <mergeCell ref="CK7:CL7"/>
    <mergeCell ref="CT7:CU7"/>
    <mergeCell ref="H7:I7"/>
    <mergeCell ref="Q7:R7"/>
    <mergeCell ref="Z7:AA7"/>
    <mergeCell ref="AI7:AJ7"/>
    <mergeCell ref="AR7:AS7"/>
  </mergeCells>
  <conditionalFormatting sqref="V16:W46">
    <cfRule type="expression" dxfId="35" priority="40" stopIfTrue="1">
      <formula xml:space="preserve"> WEEKDAY(V16)=7</formula>
    </cfRule>
    <cfRule type="expression" dxfId="34" priority="41" stopIfTrue="1">
      <formula>WEEKDAY(V16)=1</formula>
    </cfRule>
  </conditionalFormatting>
  <conditionalFormatting sqref="AW16:AX45">
    <cfRule type="expression" dxfId="33" priority="34" stopIfTrue="1">
      <formula xml:space="preserve"> WEEKDAY(AW16)=7</formula>
    </cfRule>
    <cfRule type="expression" dxfId="32" priority="35" stopIfTrue="1">
      <formula>WEEKDAY(AW16)=1</formula>
    </cfRule>
  </conditionalFormatting>
  <conditionalFormatting sqref="BX16:BY45">
    <cfRule type="expression" dxfId="31" priority="28" stopIfTrue="1">
      <formula xml:space="preserve"> WEEKDAY(BX16)=7</formula>
    </cfRule>
    <cfRule type="expression" dxfId="30" priority="29" stopIfTrue="1">
      <formula>WEEKDAY(BX16)=1</formula>
    </cfRule>
  </conditionalFormatting>
  <conditionalFormatting sqref="CY16:CZ46">
    <cfRule type="expression" dxfId="29" priority="22" stopIfTrue="1">
      <formula xml:space="preserve"> WEEKDAY(CY16)=7</formula>
    </cfRule>
    <cfRule type="expression" dxfId="28" priority="23" stopIfTrue="1">
      <formula>WEEKDAY(CY16)=1</formula>
    </cfRule>
  </conditionalFormatting>
  <conditionalFormatting sqref="D16:E46">
    <cfRule type="expression" dxfId="27" priority="54" stopIfTrue="1">
      <formula xml:space="preserve"> WEEKDAY(D16)=7</formula>
    </cfRule>
    <cfRule type="expression" dxfId="26" priority="55" stopIfTrue="1">
      <formula>WEEKDAY(D16)=1</formula>
    </cfRule>
  </conditionalFormatting>
  <conditionalFormatting sqref="AE16:AF45">
    <cfRule type="expression" dxfId="25" priority="38" stopIfTrue="1">
      <formula xml:space="preserve"> WEEKDAY(AE16)=7</formula>
    </cfRule>
    <cfRule type="expression" dxfId="24" priority="39" stopIfTrue="1">
      <formula>WEEKDAY(AE16)=1</formula>
    </cfRule>
  </conditionalFormatting>
  <conditionalFormatting sqref="AN16:AO46">
    <cfRule type="expression" dxfId="23" priority="36" stopIfTrue="1">
      <formula xml:space="preserve"> WEEKDAY(AN16)=7</formula>
    </cfRule>
    <cfRule type="expression" dxfId="22" priority="37" stopIfTrue="1">
      <formula>WEEKDAY(AN16)=1</formula>
    </cfRule>
  </conditionalFormatting>
  <conditionalFormatting sqref="BF16:BG46">
    <cfRule type="expression" dxfId="21" priority="32" stopIfTrue="1">
      <formula xml:space="preserve"> WEEKDAY(BF16)=7</formula>
    </cfRule>
    <cfRule type="expression" dxfId="20" priority="33" stopIfTrue="1">
      <formula>WEEKDAY(BF16)=1</formula>
    </cfRule>
  </conditionalFormatting>
  <conditionalFormatting sqref="BO16:BP46">
    <cfRule type="expression" dxfId="19" priority="30" stopIfTrue="1">
      <formula xml:space="preserve"> WEEKDAY(BO16)=7</formula>
    </cfRule>
    <cfRule type="expression" dxfId="18" priority="31" stopIfTrue="1">
      <formula>WEEKDAY(BO16)=1</formula>
    </cfRule>
  </conditionalFormatting>
  <conditionalFormatting sqref="CG16:CH46">
    <cfRule type="expression" dxfId="17" priority="26" stopIfTrue="1">
      <formula xml:space="preserve"> WEEKDAY(CG16)=7</formula>
    </cfRule>
    <cfRule type="expression" dxfId="16" priority="27" stopIfTrue="1">
      <formula>WEEKDAY(CG16)=1</formula>
    </cfRule>
  </conditionalFormatting>
  <conditionalFormatting sqref="CP16:CQ45">
    <cfRule type="expression" dxfId="15" priority="24" stopIfTrue="1">
      <formula xml:space="preserve"> WEEKDAY(CP16)=7</formula>
    </cfRule>
    <cfRule type="expression" dxfId="14" priority="25" stopIfTrue="1">
      <formula>WEEKDAY(CP16)=1</formula>
    </cfRule>
  </conditionalFormatting>
  <conditionalFormatting sqref="M16:N44">
    <cfRule type="expression" dxfId="13" priority="13" stopIfTrue="1">
      <formula xml:space="preserve"> WEEKDAY(M16)=7</formula>
    </cfRule>
    <cfRule type="expression" dxfId="12" priority="14" stopIfTrue="1">
      <formula>WEEKDAY(M16)=1</formula>
    </cfRule>
  </conditionalFormatting>
  <conditionalFormatting sqref="N44">
    <cfRule type="expression" dxfId="11" priority="11" stopIfTrue="1">
      <formula>OR(M44="",N44="")</formula>
    </cfRule>
    <cfRule type="expression" dxfId="10" priority="12" stopIfTrue="1">
      <formula>OR(M44&lt;&gt;"",N44&lt;&gt;"")</formula>
    </cfRule>
  </conditionalFormatting>
  <conditionalFormatting sqref="M44">
    <cfRule type="expression" dxfId="9" priority="9" stopIfTrue="1">
      <formula>OR(M44="",N44="")</formula>
    </cfRule>
    <cfRule type="expression" dxfId="8" priority="10" stopIfTrue="1">
      <formula>OR(M44&lt;&gt;"",N44&lt;&gt;"")</formula>
    </cfRule>
  </conditionalFormatting>
  <conditionalFormatting sqref="P44:Q44">
    <cfRule type="expression" dxfId="5" priority="5">
      <formula>OR(M44="",N44="")</formula>
    </cfRule>
    <cfRule type="expression" dxfId="4" priority="6">
      <formula>OR(M44&lt;&gt;"",N44&lt;&gt;"")</formula>
    </cfRule>
  </conditionalFormatting>
  <conditionalFormatting sqref="R44">
    <cfRule type="expression" dxfId="3" priority="3">
      <formula>OR(M44="",N44="")</formula>
    </cfRule>
    <cfRule type="expression" dxfId="2" priority="4">
      <formula>OR(M44&lt;&gt;"",N44&lt;&gt;"")</formula>
    </cfRule>
  </conditionalFormatting>
  <conditionalFormatting sqref="S44">
    <cfRule type="expression" dxfId="1" priority="1">
      <formula>OR(M44="",N44="")</formula>
    </cfRule>
    <cfRule type="expression" dxfId="0" priority="2">
      <formula>OR(M44&lt;&gt;"",N44&lt;&gt;"")</formula>
    </cfRule>
  </conditionalFormatting>
  <printOptions horizontalCentered="1" verticalCentered="1"/>
  <pageMargins left="0" right="0" top="0.19685039370078741" bottom="0" header="0" footer="0"/>
  <pageSetup paperSize="9" scale="96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7" stopIfTrue="1" id="{7CB7675D-8B1F-4173-854B-0F5DE8187FA1}">
            <xm:f>OR(D16=Configuration!$D$12,D16=Configuration!$D$13,D16=Configuration!$D$14,D16=Configuration!$D$15,D16=Configuration!C16,D16=Configuration!$D$17,D16=Configuration!$D$18,D16=Configuration!$D$19,D16="samedi",D16="dimanche")</xm:f>
            <x14:dxf>
              <fill>
                <patternFill>
                  <bgColor theme="0" tint="-0.24994659260841701"/>
                </patternFill>
              </fill>
            </x14:dxf>
          </x14:cfRule>
          <xm:sqref>D16:E46 AE16:AF45 AN16:AO46 AW16:AX45 BF16:BG46 BO16:BP46 BX16:BY45 CG16:CH46 CP16:CQ45 CY16:CZ46</xm:sqref>
        </x14:conditionalFormatting>
        <x14:conditionalFormatting xmlns:xm="http://schemas.microsoft.com/office/excel/2006/main">
          <x14:cfRule type="expression" priority="58" stopIfTrue="1" id="{C221F9EE-D2B6-435F-847C-3E29417368E6}">
            <xm:f>OR(V16=Configuration!$D$12,V16=Configuration!$D$13,V16=Configuration!$D$14,V16=Configuration!$D$15,V16=Configuration!#REF!,V16=Configuration!$D$17,V16=Configuration!$D$18,V16=Configuration!$D$19,V16="samedi",V16="dimanche")</xm:f>
            <x14:dxf>
              <fill>
                <patternFill>
                  <bgColor theme="0" tint="-0.24994659260841701"/>
                </patternFill>
              </fill>
            </x14:dxf>
          </x14:cfRule>
          <xm:sqref>V16:W46</xm:sqref>
        </x14:conditionalFormatting>
        <x14:conditionalFormatting xmlns:xm="http://schemas.microsoft.com/office/excel/2006/main">
          <x14:cfRule type="expression" priority="15" stopIfTrue="1" id="{2802B211-C0AC-4F4E-AC28-187D59464FF1}">
            <xm:f>OR(M39=Configuration!$D$12,M39=Configuration!$D$13,M39=Configuration!$D$14,M39=Configuration!$D$15,M39=Configuration!R38,M39=Configuration!$D$17,M39=Configuration!$D$18,M39=Configuration!$D$19,M39="samedi",M39="dimanche")</xm:f>
            <x14:dxf>
              <fill>
                <patternFill>
                  <bgColor theme="0" tint="-0.24994659260841701"/>
                </patternFill>
              </fill>
            </x14:dxf>
          </x14:cfRule>
          <xm:sqref>M39:N44</xm:sqref>
        </x14:conditionalFormatting>
        <x14:conditionalFormatting xmlns:xm="http://schemas.microsoft.com/office/excel/2006/main">
          <x14:cfRule type="expression" priority="16" stopIfTrue="1" id="{A0EBD6C1-F51A-4853-BEC4-64E1F6E8EB8C}">
            <xm:f>OR(M25=Configuration!$D$12,M25=Configuration!$D$13,M25=Configuration!$D$14,M25=Configuration!$D$15,M25=Configuration!R29,M25=Configuration!$D$17,M25=Configuration!$D$18,M25=Configuration!$D$19,M25="samedi",M25="dimanche")</xm:f>
            <x14:dxf>
              <fill>
                <patternFill>
                  <bgColor theme="0" tint="-0.24994659260841701"/>
                </patternFill>
              </fill>
            </x14:dxf>
          </x14:cfRule>
          <xm:sqref>M25:N38</xm:sqref>
        </x14:conditionalFormatting>
        <x14:conditionalFormatting xmlns:xm="http://schemas.microsoft.com/office/excel/2006/main">
          <x14:cfRule type="expression" priority="17" stopIfTrue="1" id="{2C527BC7-6E89-4ADC-8B52-63C730DDD3F5}">
            <xm:f>OR(M16=Configuration!$D$12,M16=Configuration!$D$13,M16=Configuration!$D$14,M16=Configuration!$D$15,M16=Configuration!K22,M16=Configuration!$D$17,M16=Configuration!$D$18,M16=Configuration!$D$19,M16="samedi",M16="dimanche")</xm:f>
            <x14:dxf>
              <fill>
                <patternFill>
                  <bgColor theme="0" tint="-0.24994659260841701"/>
                </patternFill>
              </fill>
            </x14:dxf>
          </x14:cfRule>
          <xm:sqref>M16:N24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Configuration</vt:lpstr>
      <vt:lpstr>Employé 1</vt:lpstr>
      <vt:lpstr>Employé 2</vt:lpstr>
      <vt:lpstr>Employé 3</vt:lpstr>
      <vt:lpstr>Employé 4</vt:lpstr>
      <vt:lpstr>an_ref</vt:lpstr>
      <vt:lpstr>annee_ref</vt:lpstr>
      <vt:lpstr>cycle</vt:lpstr>
      <vt:lpstr>J_equip</vt:lpstr>
      <vt:lpstr>'Employé 1'!Zone_d_impression</vt:lpstr>
      <vt:lpstr>'Employé 2'!Zone_d_impression</vt:lpstr>
      <vt:lpstr>'Employé 3'!Zone_d_impression</vt:lpstr>
      <vt:lpstr>'Employé 4'!Zone_d_impression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OSSOU</dc:creator>
  <cp:lastModifiedBy>Eric</cp:lastModifiedBy>
  <dcterms:created xsi:type="dcterms:W3CDTF">2016-01-02T20:04:47Z</dcterms:created>
  <dcterms:modified xsi:type="dcterms:W3CDTF">2016-01-03T17:17:10Z</dcterms:modified>
</cp:coreProperties>
</file>