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5" yWindow="5610" windowWidth="5880" windowHeight="5625"/>
  </bookViews>
  <sheets>
    <sheet name="Feuil1" sheetId="1" r:id="rId1"/>
    <sheet name="Fériés" sheetId="3" r:id="rId2"/>
  </sheets>
  <definedNames>
    <definedName name="Fériés">Fériés!$B$2:$B$30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I8" i="1"/>
  <c r="H6" i="1"/>
  <c r="I6" i="1"/>
  <c r="J6" i="1"/>
  <c r="D14" i="3"/>
  <c r="B14" i="3"/>
  <c r="A14" i="3"/>
  <c r="D13" i="3"/>
  <c r="B13" i="3"/>
  <c r="B12" i="3"/>
  <c r="B11" i="3"/>
  <c r="B10" i="3"/>
  <c r="B9" i="3"/>
  <c r="B8" i="3"/>
  <c r="C8" i="1" s="1"/>
  <c r="B6" i="3"/>
  <c r="C5" i="3"/>
  <c r="B5" i="3"/>
  <c r="C4" i="3"/>
  <c r="B4" i="3"/>
  <c r="B7" i="3" s="1"/>
  <c r="B3" i="3"/>
  <c r="B2" i="3"/>
  <c r="A2" i="3"/>
  <c r="B6" i="1"/>
  <c r="C6" i="1"/>
  <c r="D6" i="1"/>
  <c r="E6" i="1"/>
  <c r="F6" i="1"/>
  <c r="G6" i="1"/>
  <c r="H7" i="1" l="1"/>
  <c r="F8" i="1"/>
  <c r="J7" i="1"/>
  <c r="I7" i="1"/>
  <c r="J8" i="1"/>
  <c r="H8" i="1"/>
  <c r="F7" i="1"/>
  <c r="G7" i="1"/>
  <c r="B7" i="1"/>
  <c r="C7" i="1"/>
  <c r="D8" i="1"/>
  <c r="D5" i="3"/>
  <c r="E7" i="1"/>
  <c r="D7" i="1"/>
  <c r="B8" i="1"/>
  <c r="D15" i="3"/>
  <c r="D20" i="3"/>
  <c r="D4" i="3"/>
</calcChain>
</file>

<file path=xl/comments1.xml><?xml version="1.0" encoding="utf-8"?>
<comments xmlns="http://schemas.openxmlformats.org/spreadsheetml/2006/main">
  <authors>
    <author>Eric</author>
  </authors>
  <commentList>
    <comment ref="B4" authorId="0">
      <text>
        <r>
          <rPr>
            <sz val="9"/>
            <color indexed="81"/>
            <rFont val="Tahoma"/>
            <family val="2"/>
          </rPr>
          <t xml:space="preserve">fonctionne pour TOUTES les années entre </t>
        </r>
        <r>
          <rPr>
            <b/>
            <sz val="9"/>
            <color indexed="81"/>
            <rFont val="Tahoma"/>
            <family val="2"/>
          </rPr>
          <t>1900-2203</t>
        </r>
        <r>
          <rPr>
            <sz val="9"/>
            <color indexed="81"/>
            <rFont val="Tahoma"/>
            <family val="2"/>
          </rPr>
          <t>, 
compatible avec les deux calendriers (1900/1904).</t>
        </r>
      </text>
    </comment>
  </commentList>
</comments>
</file>

<file path=xl/sharedStrings.xml><?xml version="1.0" encoding="utf-8"?>
<sst xmlns="http://schemas.openxmlformats.org/spreadsheetml/2006/main" count="48" uniqueCount="34">
  <si>
    <t>Lundi</t>
  </si>
  <si>
    <t>Mardi</t>
  </si>
  <si>
    <t>Mercredi</t>
  </si>
  <si>
    <t>Jeudi</t>
  </si>
  <si>
    <t>Vendredi</t>
  </si>
  <si>
    <t>Samedi</t>
  </si>
  <si>
    <t>Dimanche</t>
  </si>
  <si>
    <t>RESULTAT</t>
  </si>
  <si>
    <t>Indication OPEN CLASSROOM :                                                                                                                                                            - Si l'heure est comprise entre 00:00 et 06:30 alors la mettre à 06:30                                                                                  - Si l'heure est supérieur à 20:40 alors la passer au lendemain 06:30                                                                                  - Si la date est comprise un dimanche alors la passer au lundi 06:30                                                                                                                                                                                                                                                                                          - Pour les week-end on pourrat prendre une base de date dédier à ces week-end saisis à la main                                                                                                                                                           SI vous y arrivez je vous tire mon chapeau et mon respect cela fait quelques jours que je suis deçu....</t>
  </si>
  <si>
    <t>Année</t>
  </si>
  <si>
    <t>by eriiic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</si>
  <si>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</si>
  <si>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</si>
  <si>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</si>
  <si>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</si>
  <si>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</si>
  <si>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</si>
  <si>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</si>
  <si>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</si>
  <si>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Exemples fonctions JOURS.OUVRES</t>
  </si>
  <si>
    <t>Toussaint</t>
  </si>
  <si>
    <t>Armistice 14-18</t>
  </si>
  <si>
    <t>Nombre de jours ouvrés entre 2 dates</t>
  </si>
  <si>
    <t>Noël</t>
  </si>
  <si>
    <t>Date départ</t>
  </si>
  <si>
    <t>Date fin</t>
  </si>
  <si>
    <t>Ponts, fériés locaux</t>
  </si>
  <si>
    <t>Nombre de jours ouvrés</t>
  </si>
  <si>
    <t>=NB.JOURS.OUVRES(D13;D14;Fériés)</t>
  </si>
  <si>
    <t>et jours chômés</t>
  </si>
  <si>
    <t>Date après x jours ouvrés</t>
  </si>
  <si>
    <t>=SERIE.JOUR.OUVRE(D18;D19;Fériés)</t>
  </si>
  <si>
    <t>partie matin</t>
  </si>
  <si>
    <t>partie soir,WE,Fériés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</si>
</sst>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\ mmmm\ yyyy"/>
    <numFmt numFmtId="165" formatCode="ddd\ dd\ mmmm"/>
    <numFmt numFmtId="166" formatCode="ddd\ dd\ mmmm;;"/>
    <numFmt numFmtId="167" formatCode="dd/mm/yy;@"/>
    <numFmt numFmtId="168" formatCode="ddd\ dd/mm/yyyy\ hh:mm"/>
  </numFmts>
  <fonts count="15" x14ac:knownFonts="1">
    <font>
      <sz val="11"/>
      <color theme="1"/>
      <name val="Calibri"/>
      <family val="2"/>
      <scheme val="minor"/>
    </font>
    <font>
      <sz val="8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i/>
      <sz val="8"/>
      <name val="Arial"/>
      <family val="2"/>
    </font>
    <font>
      <i/>
      <sz val="10"/>
      <color indexed="2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i/>
      <sz val="10"/>
      <color indexed="23"/>
      <name val="Arial"/>
      <family val="2"/>
    </font>
    <font>
      <i/>
      <sz val="10"/>
      <name val="Arial"/>
      <family val="2"/>
    </font>
    <font>
      <sz val="10"/>
      <color indexed="23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2" tint="-9.9978637043366805E-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lightGray">
        <fgColor indexed="27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3" fillId="0" borderId="1" xfId="1" applyFont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2" fillId="0" borderId="0" xfId="1"/>
    <xf numFmtId="0" fontId="5" fillId="4" borderId="3" xfId="1" applyFont="1" applyFill="1" applyBorder="1"/>
    <xf numFmtId="164" fontId="5" fillId="4" borderId="4" xfId="1" applyNumberFormat="1" applyFont="1" applyFill="1" applyBorder="1" applyAlignment="1">
      <alignment horizontal="center"/>
    </xf>
    <xf numFmtId="0" fontId="6" fillId="0" borderId="0" xfId="1" applyFont="1" applyAlignment="1">
      <alignment horizontal="center"/>
    </xf>
    <xf numFmtId="0" fontId="2" fillId="0" borderId="3" xfId="1" applyBorder="1"/>
    <xf numFmtId="165" fontId="2" fillId="0" borderId="4" xfId="1" applyNumberFormat="1" applyBorder="1" applyAlignment="1">
      <alignment horizontal="center"/>
    </xf>
    <xf numFmtId="0" fontId="7" fillId="0" borderId="0" xfId="1" applyFont="1" applyAlignment="1">
      <alignment horizontal="right"/>
    </xf>
    <xf numFmtId="0" fontId="2" fillId="0" borderId="1" xfId="1" applyBorder="1" applyAlignment="1">
      <alignment horizontal="center"/>
    </xf>
    <xf numFmtId="0" fontId="2" fillId="5" borderId="3" xfId="1" applyFill="1" applyBorder="1"/>
    <xf numFmtId="166" fontId="2" fillId="5" borderId="4" xfId="1" applyNumberFormat="1" applyFill="1" applyBorder="1" applyAlignment="1">
      <alignment horizontal="center"/>
    </xf>
    <xf numFmtId="16" fontId="2" fillId="0" borderId="3" xfId="1" applyNumberFormat="1" applyBorder="1"/>
    <xf numFmtId="0" fontId="8" fillId="0" borderId="0" xfId="1" applyFont="1" applyAlignment="1">
      <alignment horizontal="center"/>
    </xf>
    <xf numFmtId="0" fontId="2" fillId="0" borderId="0" xfId="1" applyAlignment="1"/>
    <xf numFmtId="0" fontId="7" fillId="0" borderId="0" xfId="1" applyFont="1" applyAlignment="1">
      <alignment horizontal="center"/>
    </xf>
    <xf numFmtId="0" fontId="9" fillId="0" borderId="0" xfId="1" applyFont="1" applyAlignment="1">
      <alignment horizontal="right"/>
    </xf>
    <xf numFmtId="167" fontId="2" fillId="0" borderId="1" xfId="1" applyNumberFormat="1" applyBorder="1" applyAlignment="1">
      <alignment horizontal="center"/>
    </xf>
    <xf numFmtId="0" fontId="10" fillId="6" borderId="3" xfId="1" applyFont="1" applyFill="1" applyBorder="1"/>
    <xf numFmtId="165" fontId="2" fillId="6" borderId="4" xfId="1" applyNumberFormat="1" applyFill="1" applyBorder="1" applyAlignment="1">
      <alignment horizontal="center"/>
    </xf>
    <xf numFmtId="0" fontId="9" fillId="0" borderId="0" xfId="1" applyFont="1" applyFill="1" applyBorder="1" applyAlignment="1">
      <alignment horizontal="right"/>
    </xf>
    <xf numFmtId="0" fontId="2" fillId="3" borderId="1" xfId="1" applyFill="1" applyBorder="1" applyAlignment="1">
      <alignment horizontal="center"/>
    </xf>
    <xf numFmtId="0" fontId="11" fillId="0" borderId="0" xfId="1" quotePrefix="1" applyFont="1"/>
    <xf numFmtId="0" fontId="2" fillId="0" borderId="0" xfId="1" applyAlignment="1">
      <alignment horizontal="right"/>
    </xf>
    <xf numFmtId="167" fontId="2" fillId="3" borderId="1" xfId="1" applyNumberFormat="1" applyFill="1" applyBorder="1" applyAlignment="1">
      <alignment horizontal="center"/>
    </xf>
    <xf numFmtId="165" fontId="2" fillId="6" borderId="5" xfId="1" applyNumberFormat="1" applyFill="1" applyBorder="1" applyAlignment="1">
      <alignment horizontal="center"/>
    </xf>
    <xf numFmtId="0" fontId="2" fillId="0" borderId="0" xfId="1" applyAlignment="1">
      <alignment horizontal="center"/>
    </xf>
    <xf numFmtId="168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6" xfId="0" applyBorder="1" applyAlignment="1">
      <alignment vertical="center"/>
    </xf>
    <xf numFmtId="0" fontId="14" fillId="0" borderId="0" xfId="0" applyFont="1"/>
    <xf numFmtId="168" fontId="14" fillId="0" borderId="1" xfId="0" applyNumberFormat="1" applyFont="1" applyBorder="1" applyAlignment="1">
      <alignment horizontal="center" vertical="center"/>
    </xf>
    <xf numFmtId="168" fontId="0" fillId="7" borderId="1" xfId="0" applyNumberForma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C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6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9525</xdr:rowOff>
        </xdr:from>
        <xdr:to>
          <xdr:col>2</xdr:col>
          <xdr:colOff>1600200</xdr:colOff>
          <xdr:row>1</xdr:row>
          <xdr:rowOff>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1285875</xdr:colOff>
          <xdr:row>0</xdr:row>
          <xdr:rowOff>314325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657225</xdr:colOff>
      <xdr:row>23</xdr:row>
      <xdr:rowOff>0</xdr:rowOff>
    </xdr:from>
    <xdr:to>
      <xdr:col>3</xdr:col>
      <xdr:colOff>390525</xdr:colOff>
      <xdr:row>24</xdr:row>
      <xdr:rowOff>19050</xdr:rowOff>
    </xdr:to>
    <xdr:sp macro="" textlink="">
      <xdr:nvSpPr>
        <xdr:cNvPr id="4" name="AutoShape 4"/>
        <xdr:cNvSpPr>
          <a:spLocks/>
        </xdr:cNvSpPr>
      </xdr:nvSpPr>
      <xdr:spPr bwMode="auto">
        <a:xfrm>
          <a:off x="3286125" y="3886200"/>
          <a:ext cx="1343025" cy="180975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587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19"/>
  <sheetViews>
    <sheetView tabSelected="1" workbookViewId="0">
      <selection activeCell="F20" sqref="F20"/>
    </sheetView>
  </sheetViews>
  <sheetFormatPr baseColWidth="10" defaultRowHeight="15" x14ac:dyDescent="0.25"/>
  <cols>
    <col min="1" max="1" width="19.5703125" bestFit="1" customWidth="1"/>
    <col min="2" max="10" width="19.5703125" style="1" customWidth="1"/>
  </cols>
  <sheetData>
    <row r="2" spans="1:10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" t="s">
        <v>5</v>
      </c>
      <c r="H2" s="3" t="s">
        <v>6</v>
      </c>
      <c r="I2" s="2" t="s">
        <v>0</v>
      </c>
      <c r="J2" s="2" t="s">
        <v>1</v>
      </c>
    </row>
    <row r="3" spans="1:10" x14ac:dyDescent="0.25">
      <c r="B3" s="32">
        <v>42525.300555555557</v>
      </c>
      <c r="C3" s="32">
        <v>42526.410277777781</v>
      </c>
      <c r="D3" s="32">
        <v>42527.93041666667</v>
      </c>
      <c r="E3" s="32">
        <v>42528.196388888886</v>
      </c>
      <c r="F3" s="32">
        <v>42529.342222222222</v>
      </c>
      <c r="G3" s="32">
        <v>42530.092222222222</v>
      </c>
      <c r="H3" s="32">
        <v>42531.925555555557</v>
      </c>
      <c r="I3" s="37">
        <v>42565.342222222222</v>
      </c>
      <c r="J3" s="37">
        <v>42685.300555555557</v>
      </c>
    </row>
    <row r="5" spans="1:10" x14ac:dyDescent="0.25">
      <c r="B5" s="2" t="s">
        <v>0</v>
      </c>
      <c r="C5" s="2" t="s">
        <v>1</v>
      </c>
      <c r="D5" s="2" t="s">
        <v>2</v>
      </c>
      <c r="E5" s="2" t="s">
        <v>3</v>
      </c>
      <c r="F5" s="2" t="s">
        <v>4</v>
      </c>
      <c r="G5" s="3" t="s">
        <v>5</v>
      </c>
      <c r="H5" s="3" t="s">
        <v>6</v>
      </c>
      <c r="I5" s="2" t="s">
        <v>0</v>
      </c>
      <c r="J5" s="2" t="s">
        <v>1</v>
      </c>
    </row>
    <row r="6" spans="1:10" s="35" customFormat="1" x14ac:dyDescent="0.25">
      <c r="A6" s="35" t="s">
        <v>32</v>
      </c>
      <c r="B6" s="36">
        <f>IF(MOD(B3,1)&lt;"6:30"+0,INT(B3)+"6:30",B3)</f>
        <v>42525.300555555557</v>
      </c>
      <c r="C6" s="36">
        <f t="shared" ref="C6:J6" si="0">IF(MOD(C3,1)&lt;"6:30"+0,INT(C3)+"6:30",C3)</f>
        <v>42526.410277777781</v>
      </c>
      <c r="D6" s="36">
        <f t="shared" si="0"/>
        <v>42527.93041666667</v>
      </c>
      <c r="E6" s="36">
        <f t="shared" si="0"/>
        <v>42528.270833333336</v>
      </c>
      <c r="F6" s="36">
        <f t="shared" si="0"/>
        <v>42529.342222222222</v>
      </c>
      <c r="G6" s="36">
        <f t="shared" si="0"/>
        <v>42530.270833333336</v>
      </c>
      <c r="H6" s="36">
        <f t="shared" si="0"/>
        <v>42531.925555555557</v>
      </c>
      <c r="I6" s="36">
        <f t="shared" si="0"/>
        <v>42565.342222222222</v>
      </c>
      <c r="J6" s="36">
        <f t="shared" si="0"/>
        <v>42685.300555555557</v>
      </c>
    </row>
    <row r="7" spans="1:10" s="35" customFormat="1" x14ac:dyDescent="0.25">
      <c r="A7" s="35" t="s">
        <v>33</v>
      </c>
      <c r="B7" s="36">
        <f>IF(OR(COUNTIF(Fériés,INT(B3))&gt;0,WEEKDAY(B3,2)&gt;5,MOD(B3,1)&gt;"20:40"+0),WORKDAY.INTL(B3,1,1,Fériés)+"6:30",B3)</f>
        <v>42527.270833333336</v>
      </c>
      <c r="C7" s="36">
        <f>IF(OR(COUNTIF(Fériés,INT(C3))&gt;0,WEEKDAY(C3,2)&gt;5,MOD(C3,1)&gt;"20:40"+0),WORKDAY.INTL(C3,1,1,Fériés)+"6:30",C3)</f>
        <v>42527.270833333336</v>
      </c>
      <c r="D7" s="36">
        <f>IF(OR(COUNTIF(Fériés,INT(D3))&gt;0,WEEKDAY(D3,2)&gt;5,MOD(D3,1)&gt;"20:40"+0),WORKDAY.INTL(D3,1,1,Fériés)+"6:30",D3)</f>
        <v>42528.270833333336</v>
      </c>
      <c r="E7" s="36">
        <f>IF(OR(COUNTIF(Fériés,INT(E3))&gt;0,WEEKDAY(E3,2)&gt;5,MOD(E3,1)&gt;"20:40"+0),WORKDAY.INTL(E3,1,1,Fériés)+"6:30",E3)</f>
        <v>42528.196388888886</v>
      </c>
      <c r="F7" s="36">
        <f>IF(OR(COUNTIF(Fériés,INT(F3))&gt;0,WEEKDAY(F3,2)&gt;5,MOD(F3,1)&gt;"20:40"+0),WORKDAY.INTL(F3,1,1,Fériés)+"6:30",F3)</f>
        <v>42529.342222222222</v>
      </c>
      <c r="G7" s="36">
        <f>IF(OR(COUNTIF(Fériés,INT(G3))&gt;0,WEEKDAY(G3,2)&gt;5,MOD(G3,1)&gt;"20:40"+0),WORKDAY.INTL(G3,1,1,Fériés)+"6:30",G3)</f>
        <v>42530.092222222222</v>
      </c>
      <c r="H7" s="36">
        <f>IF(OR(COUNTIF(Fériés,INT(H3))&gt;0,WEEKDAY(H3,2)&gt;5,MOD(H3,1)&gt;"20:40"+0),WORKDAY.INTL(H3,1,1,Fériés)+"6:30",H3)</f>
        <v>42534.270833333336</v>
      </c>
      <c r="I7" s="36">
        <f>IF(OR(COUNTIF(Fériés,INT(I3))&gt;0,WEEKDAY(I3,2)&gt;5,MOD(I3,1)&gt;"20:40"+0),WORKDAY.INTL(I3,1,1,Fériés)+"6:30",I3)</f>
        <v>42566.270833333336</v>
      </c>
      <c r="J7" s="36">
        <f>IF(OR(COUNTIF(Fériés,INT(J3))&gt;0,WEEKDAY(J3,2)&gt;5,MOD(J3,1)&gt;"20:40"+0),WORKDAY.INTL(J3,1,1,Fériés)+"6:30",J3)</f>
        <v>42688.270833333336</v>
      </c>
    </row>
    <row r="8" spans="1:10" x14ac:dyDescent="0.25">
      <c r="A8" s="33" t="s">
        <v>7</v>
      </c>
      <c r="B8" s="32">
        <f>IF(MOD(B3,1)&lt;"6:30"+0,INT(B3)+"6:30",IF(OR(COUNTIF(Fériés,INT(B3))&gt;0,WEEKDAY(B3,2)&gt;5,MOD(B3,1)&gt;"20:40"+0),WORKDAY.INTL(B3,1,1,Fériés)+"6:30",B3))</f>
        <v>42527.270833333336</v>
      </c>
      <c r="C8" s="32">
        <f>IF(MOD(C3,1)&lt;"6:30"+0,INT(C3)+"6:30",IF(OR(COUNTIF(Fériés,INT(C3))&gt;0,WEEKDAY(C3,2)&gt;5,MOD(C3,1)&gt;"20:40"+0),WORKDAY.INTL(C3,1,1,Fériés)+"6:30",C3))</f>
        <v>42527.270833333336</v>
      </c>
      <c r="D8" s="32">
        <f>IF(MOD(D3,1)&lt;"6:30"+0,INT(D3)+"6:30",IF(OR(COUNTIF(Fériés,INT(D3))&gt;0,WEEKDAY(D3,2)&gt;5,MOD(D3,1)&gt;"20:40"+0),WORKDAY.INTL(D3,1,1,Fériés)+"6:30",D3))</f>
        <v>42528.270833333336</v>
      </c>
      <c r="E8" s="32">
        <f>IF(MOD(E3,1)&lt;"6:30"+0,INT(E3)+"6:30",IF(OR(COUNTIF(Fériés,INT(E3))&gt;0,WEEKDAY(E3,2)&gt;5,MOD(E3,1)&gt;"20:40"+0),WORKDAY.INTL(E3,1,1,Fériés)+"6:30",E3))</f>
        <v>42528.270833333336</v>
      </c>
      <c r="F8" s="32">
        <f>IF(MOD(F3,1)&lt;"6:30"+0,INT(F3)+"6:30",IF(OR(COUNTIF(Fériés,INT(F3))&gt;0,WEEKDAY(F3,2)&gt;5,MOD(F3,1)&gt;"20:40"+0),WORKDAY.INTL(F3,1,1,Fériés)+"6:30",F3))</f>
        <v>42529.342222222222</v>
      </c>
      <c r="G8" s="32">
        <f>IF(MOD(G3,1)&lt;"6:30"+0,INT(G3)+"6:30",IF(OR(COUNTIF(Fériés,INT(G3))&gt;0,WEEKDAY(G3,2)&gt;5,MOD(G3,1)&gt;"20:40"+0),WORKDAY.INTL(G3,1,1,Fériés)+"6:30",G3))</f>
        <v>42530.270833333336</v>
      </c>
      <c r="H8" s="32">
        <f>IF(MOD(H3,1)&lt;"6:30"+0,INT(H3)+"6:30",IF(OR(COUNTIF(Fériés,INT(H3))&gt;0,WEEKDAY(H3,2)&gt;5,MOD(H3,1)&gt;"20:40"+0),WORKDAY.INTL(H3,1,1,Fériés)+"6:30",H3))</f>
        <v>42534.270833333336</v>
      </c>
      <c r="I8" s="32">
        <f>IF(MOD(I3,1)&lt;"6:30"+0,INT(I3)+"6:30",IF(OR(COUNTIF(Fériés,INT(I3))&gt;0,WEEKDAY(I3,2)&gt;5,MOD(I3,1)&gt;"20:40"+0),WORKDAY.INTL(I3,1,1,Fériés)+"6:30",I3))</f>
        <v>42566.270833333336</v>
      </c>
      <c r="J8" s="32">
        <f>IF(MOD(J3,1)&lt;"6:30"+0,INT(J3)+"6:30",IF(OR(COUNTIF(Fériés,INT(J3))&gt;0,WEEKDAY(J3,2)&gt;5,MOD(J3,1)&gt;"20:40"+0),WORKDAY.INTL(J3,1,1,Fériés)+"6:30",J3))</f>
        <v>42688.270833333336</v>
      </c>
    </row>
    <row r="9" spans="1:10" x14ac:dyDescent="0.25">
      <c r="A9" s="34"/>
    </row>
    <row r="13" spans="1:10" x14ac:dyDescent="0.25">
      <c r="A13" s="4" t="s">
        <v>8</v>
      </c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  <row r="15" spans="1:10" x14ac:dyDescent="0.25">
      <c r="A15" s="4"/>
      <c r="B15" s="4"/>
      <c r="C15" s="4"/>
      <c r="D15" s="4"/>
      <c r="E15" s="4"/>
    </row>
    <row r="16" spans="1:10" x14ac:dyDescent="0.25">
      <c r="A16" s="4"/>
      <c r="B16" s="4"/>
      <c r="C16" s="4"/>
      <c r="D16" s="4"/>
      <c r="E16" s="4"/>
    </row>
    <row r="17" spans="1:5" x14ac:dyDescent="0.25">
      <c r="A17" s="4"/>
      <c r="B17" s="4"/>
      <c r="C17" s="4"/>
      <c r="D17" s="4"/>
      <c r="E17" s="4"/>
    </row>
    <row r="18" spans="1:5" x14ac:dyDescent="0.25">
      <c r="A18" s="4"/>
      <c r="B18" s="4"/>
      <c r="C18" s="4"/>
      <c r="D18" s="4"/>
      <c r="E18" s="4"/>
    </row>
    <row r="19" spans="1:5" x14ac:dyDescent="0.25">
      <c r="A19" s="4"/>
      <c r="B19" s="4"/>
      <c r="C19" s="4"/>
      <c r="D19" s="4"/>
      <c r="E19" s="4"/>
    </row>
  </sheetData>
  <mergeCells count="1">
    <mergeCell ref="A13:E1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30"/>
  <sheetViews>
    <sheetView workbookViewId="0">
      <selection activeCell="B2" sqref="B2"/>
    </sheetView>
  </sheetViews>
  <sheetFormatPr baseColWidth="10" defaultRowHeight="12.75" x14ac:dyDescent="0.2"/>
  <cols>
    <col min="1" max="1" width="18.140625" style="7" bestFit="1" customWidth="1"/>
    <col min="2" max="2" width="21.28515625" style="31" customWidth="1"/>
    <col min="3" max="3" width="24.140625" style="7" customWidth="1"/>
    <col min="4" max="256" width="11.42578125" style="7"/>
    <col min="257" max="257" width="18.140625" style="7" bestFit="1" customWidth="1"/>
    <col min="258" max="258" width="21.28515625" style="7" customWidth="1"/>
    <col min="259" max="259" width="24.140625" style="7" customWidth="1"/>
    <col min="260" max="512" width="11.42578125" style="7"/>
    <col min="513" max="513" width="18.140625" style="7" bestFit="1" customWidth="1"/>
    <col min="514" max="514" width="21.28515625" style="7" customWidth="1"/>
    <col min="515" max="515" width="24.140625" style="7" customWidth="1"/>
    <col min="516" max="768" width="11.42578125" style="7"/>
    <col min="769" max="769" width="18.140625" style="7" bestFit="1" customWidth="1"/>
    <col min="770" max="770" width="21.28515625" style="7" customWidth="1"/>
    <col min="771" max="771" width="24.140625" style="7" customWidth="1"/>
    <col min="772" max="1024" width="11.42578125" style="7"/>
    <col min="1025" max="1025" width="18.140625" style="7" bestFit="1" customWidth="1"/>
    <col min="1026" max="1026" width="21.28515625" style="7" customWidth="1"/>
    <col min="1027" max="1027" width="24.140625" style="7" customWidth="1"/>
    <col min="1028" max="1280" width="11.42578125" style="7"/>
    <col min="1281" max="1281" width="18.140625" style="7" bestFit="1" customWidth="1"/>
    <col min="1282" max="1282" width="21.28515625" style="7" customWidth="1"/>
    <col min="1283" max="1283" width="24.140625" style="7" customWidth="1"/>
    <col min="1284" max="1536" width="11.42578125" style="7"/>
    <col min="1537" max="1537" width="18.140625" style="7" bestFit="1" customWidth="1"/>
    <col min="1538" max="1538" width="21.28515625" style="7" customWidth="1"/>
    <col min="1539" max="1539" width="24.140625" style="7" customWidth="1"/>
    <col min="1540" max="1792" width="11.42578125" style="7"/>
    <col min="1793" max="1793" width="18.140625" style="7" bestFit="1" customWidth="1"/>
    <col min="1794" max="1794" width="21.28515625" style="7" customWidth="1"/>
    <col min="1795" max="1795" width="24.140625" style="7" customWidth="1"/>
    <col min="1796" max="2048" width="11.42578125" style="7"/>
    <col min="2049" max="2049" width="18.140625" style="7" bestFit="1" customWidth="1"/>
    <col min="2050" max="2050" width="21.28515625" style="7" customWidth="1"/>
    <col min="2051" max="2051" width="24.140625" style="7" customWidth="1"/>
    <col min="2052" max="2304" width="11.42578125" style="7"/>
    <col min="2305" max="2305" width="18.140625" style="7" bestFit="1" customWidth="1"/>
    <col min="2306" max="2306" width="21.28515625" style="7" customWidth="1"/>
    <col min="2307" max="2307" width="24.140625" style="7" customWidth="1"/>
    <col min="2308" max="2560" width="11.42578125" style="7"/>
    <col min="2561" max="2561" width="18.140625" style="7" bestFit="1" customWidth="1"/>
    <col min="2562" max="2562" width="21.28515625" style="7" customWidth="1"/>
    <col min="2563" max="2563" width="24.140625" style="7" customWidth="1"/>
    <col min="2564" max="2816" width="11.42578125" style="7"/>
    <col min="2817" max="2817" width="18.140625" style="7" bestFit="1" customWidth="1"/>
    <col min="2818" max="2818" width="21.28515625" style="7" customWidth="1"/>
    <col min="2819" max="2819" width="24.140625" style="7" customWidth="1"/>
    <col min="2820" max="3072" width="11.42578125" style="7"/>
    <col min="3073" max="3073" width="18.140625" style="7" bestFit="1" customWidth="1"/>
    <col min="3074" max="3074" width="21.28515625" style="7" customWidth="1"/>
    <col min="3075" max="3075" width="24.140625" style="7" customWidth="1"/>
    <col min="3076" max="3328" width="11.42578125" style="7"/>
    <col min="3329" max="3329" width="18.140625" style="7" bestFit="1" customWidth="1"/>
    <col min="3330" max="3330" width="21.28515625" style="7" customWidth="1"/>
    <col min="3331" max="3331" width="24.140625" style="7" customWidth="1"/>
    <col min="3332" max="3584" width="11.42578125" style="7"/>
    <col min="3585" max="3585" width="18.140625" style="7" bestFit="1" customWidth="1"/>
    <col min="3586" max="3586" width="21.28515625" style="7" customWidth="1"/>
    <col min="3587" max="3587" width="24.140625" style="7" customWidth="1"/>
    <col min="3588" max="3840" width="11.42578125" style="7"/>
    <col min="3841" max="3841" width="18.140625" style="7" bestFit="1" customWidth="1"/>
    <col min="3842" max="3842" width="21.28515625" style="7" customWidth="1"/>
    <col min="3843" max="3843" width="24.140625" style="7" customWidth="1"/>
    <col min="3844" max="4096" width="11.42578125" style="7"/>
    <col min="4097" max="4097" width="18.140625" style="7" bestFit="1" customWidth="1"/>
    <col min="4098" max="4098" width="21.28515625" style="7" customWidth="1"/>
    <col min="4099" max="4099" width="24.140625" style="7" customWidth="1"/>
    <col min="4100" max="4352" width="11.42578125" style="7"/>
    <col min="4353" max="4353" width="18.140625" style="7" bestFit="1" customWidth="1"/>
    <col min="4354" max="4354" width="21.28515625" style="7" customWidth="1"/>
    <col min="4355" max="4355" width="24.140625" style="7" customWidth="1"/>
    <col min="4356" max="4608" width="11.42578125" style="7"/>
    <col min="4609" max="4609" width="18.140625" style="7" bestFit="1" customWidth="1"/>
    <col min="4610" max="4610" width="21.28515625" style="7" customWidth="1"/>
    <col min="4611" max="4611" width="24.140625" style="7" customWidth="1"/>
    <col min="4612" max="4864" width="11.42578125" style="7"/>
    <col min="4865" max="4865" width="18.140625" style="7" bestFit="1" customWidth="1"/>
    <col min="4866" max="4866" width="21.28515625" style="7" customWidth="1"/>
    <col min="4867" max="4867" width="24.140625" style="7" customWidth="1"/>
    <col min="4868" max="5120" width="11.42578125" style="7"/>
    <col min="5121" max="5121" width="18.140625" style="7" bestFit="1" customWidth="1"/>
    <col min="5122" max="5122" width="21.28515625" style="7" customWidth="1"/>
    <col min="5123" max="5123" width="24.140625" style="7" customWidth="1"/>
    <col min="5124" max="5376" width="11.42578125" style="7"/>
    <col min="5377" max="5377" width="18.140625" style="7" bestFit="1" customWidth="1"/>
    <col min="5378" max="5378" width="21.28515625" style="7" customWidth="1"/>
    <col min="5379" max="5379" width="24.140625" style="7" customWidth="1"/>
    <col min="5380" max="5632" width="11.42578125" style="7"/>
    <col min="5633" max="5633" width="18.140625" style="7" bestFit="1" customWidth="1"/>
    <col min="5634" max="5634" width="21.28515625" style="7" customWidth="1"/>
    <col min="5635" max="5635" width="24.140625" style="7" customWidth="1"/>
    <col min="5636" max="5888" width="11.42578125" style="7"/>
    <col min="5889" max="5889" width="18.140625" style="7" bestFit="1" customWidth="1"/>
    <col min="5890" max="5890" width="21.28515625" style="7" customWidth="1"/>
    <col min="5891" max="5891" width="24.140625" style="7" customWidth="1"/>
    <col min="5892" max="6144" width="11.42578125" style="7"/>
    <col min="6145" max="6145" width="18.140625" style="7" bestFit="1" customWidth="1"/>
    <col min="6146" max="6146" width="21.28515625" style="7" customWidth="1"/>
    <col min="6147" max="6147" width="24.140625" style="7" customWidth="1"/>
    <col min="6148" max="6400" width="11.42578125" style="7"/>
    <col min="6401" max="6401" width="18.140625" style="7" bestFit="1" customWidth="1"/>
    <col min="6402" max="6402" width="21.28515625" style="7" customWidth="1"/>
    <col min="6403" max="6403" width="24.140625" style="7" customWidth="1"/>
    <col min="6404" max="6656" width="11.42578125" style="7"/>
    <col min="6657" max="6657" width="18.140625" style="7" bestFit="1" customWidth="1"/>
    <col min="6658" max="6658" width="21.28515625" style="7" customWidth="1"/>
    <col min="6659" max="6659" width="24.140625" style="7" customWidth="1"/>
    <col min="6660" max="6912" width="11.42578125" style="7"/>
    <col min="6913" max="6913" width="18.140625" style="7" bestFit="1" customWidth="1"/>
    <col min="6914" max="6914" width="21.28515625" style="7" customWidth="1"/>
    <col min="6915" max="6915" width="24.140625" style="7" customWidth="1"/>
    <col min="6916" max="7168" width="11.42578125" style="7"/>
    <col min="7169" max="7169" width="18.140625" style="7" bestFit="1" customWidth="1"/>
    <col min="7170" max="7170" width="21.28515625" style="7" customWidth="1"/>
    <col min="7171" max="7171" width="24.140625" style="7" customWidth="1"/>
    <col min="7172" max="7424" width="11.42578125" style="7"/>
    <col min="7425" max="7425" width="18.140625" style="7" bestFit="1" customWidth="1"/>
    <col min="7426" max="7426" width="21.28515625" style="7" customWidth="1"/>
    <col min="7427" max="7427" width="24.140625" style="7" customWidth="1"/>
    <col min="7428" max="7680" width="11.42578125" style="7"/>
    <col min="7681" max="7681" width="18.140625" style="7" bestFit="1" customWidth="1"/>
    <col min="7682" max="7682" width="21.28515625" style="7" customWidth="1"/>
    <col min="7683" max="7683" width="24.140625" style="7" customWidth="1"/>
    <col min="7684" max="7936" width="11.42578125" style="7"/>
    <col min="7937" max="7937" width="18.140625" style="7" bestFit="1" customWidth="1"/>
    <col min="7938" max="7938" width="21.28515625" style="7" customWidth="1"/>
    <col min="7939" max="7939" width="24.140625" style="7" customWidth="1"/>
    <col min="7940" max="8192" width="11.42578125" style="7"/>
    <col min="8193" max="8193" width="18.140625" style="7" bestFit="1" customWidth="1"/>
    <col min="8194" max="8194" width="21.28515625" style="7" customWidth="1"/>
    <col min="8195" max="8195" width="24.140625" style="7" customWidth="1"/>
    <col min="8196" max="8448" width="11.42578125" style="7"/>
    <col min="8449" max="8449" width="18.140625" style="7" bestFit="1" customWidth="1"/>
    <col min="8450" max="8450" width="21.28515625" style="7" customWidth="1"/>
    <col min="8451" max="8451" width="24.140625" style="7" customWidth="1"/>
    <col min="8452" max="8704" width="11.42578125" style="7"/>
    <col min="8705" max="8705" width="18.140625" style="7" bestFit="1" customWidth="1"/>
    <col min="8706" max="8706" width="21.28515625" style="7" customWidth="1"/>
    <col min="8707" max="8707" width="24.140625" style="7" customWidth="1"/>
    <col min="8708" max="8960" width="11.42578125" style="7"/>
    <col min="8961" max="8961" width="18.140625" style="7" bestFit="1" customWidth="1"/>
    <col min="8962" max="8962" width="21.28515625" style="7" customWidth="1"/>
    <col min="8963" max="8963" width="24.140625" style="7" customWidth="1"/>
    <col min="8964" max="9216" width="11.42578125" style="7"/>
    <col min="9217" max="9217" width="18.140625" style="7" bestFit="1" customWidth="1"/>
    <col min="9218" max="9218" width="21.28515625" style="7" customWidth="1"/>
    <col min="9219" max="9219" width="24.140625" style="7" customWidth="1"/>
    <col min="9220" max="9472" width="11.42578125" style="7"/>
    <col min="9473" max="9473" width="18.140625" style="7" bestFit="1" customWidth="1"/>
    <col min="9474" max="9474" width="21.28515625" style="7" customWidth="1"/>
    <col min="9475" max="9475" width="24.140625" style="7" customWidth="1"/>
    <col min="9476" max="9728" width="11.42578125" style="7"/>
    <col min="9729" max="9729" width="18.140625" style="7" bestFit="1" customWidth="1"/>
    <col min="9730" max="9730" width="21.28515625" style="7" customWidth="1"/>
    <col min="9731" max="9731" width="24.140625" style="7" customWidth="1"/>
    <col min="9732" max="9984" width="11.42578125" style="7"/>
    <col min="9985" max="9985" width="18.140625" style="7" bestFit="1" customWidth="1"/>
    <col min="9986" max="9986" width="21.28515625" style="7" customWidth="1"/>
    <col min="9987" max="9987" width="24.140625" style="7" customWidth="1"/>
    <col min="9988" max="10240" width="11.42578125" style="7"/>
    <col min="10241" max="10241" width="18.140625" style="7" bestFit="1" customWidth="1"/>
    <col min="10242" max="10242" width="21.28515625" style="7" customWidth="1"/>
    <col min="10243" max="10243" width="24.140625" style="7" customWidth="1"/>
    <col min="10244" max="10496" width="11.42578125" style="7"/>
    <col min="10497" max="10497" width="18.140625" style="7" bestFit="1" customWidth="1"/>
    <col min="10498" max="10498" width="21.28515625" style="7" customWidth="1"/>
    <col min="10499" max="10499" width="24.140625" style="7" customWidth="1"/>
    <col min="10500" max="10752" width="11.42578125" style="7"/>
    <col min="10753" max="10753" width="18.140625" style="7" bestFit="1" customWidth="1"/>
    <col min="10754" max="10754" width="21.28515625" style="7" customWidth="1"/>
    <col min="10755" max="10755" width="24.140625" style="7" customWidth="1"/>
    <col min="10756" max="11008" width="11.42578125" style="7"/>
    <col min="11009" max="11009" width="18.140625" style="7" bestFit="1" customWidth="1"/>
    <col min="11010" max="11010" width="21.28515625" style="7" customWidth="1"/>
    <col min="11011" max="11011" width="24.140625" style="7" customWidth="1"/>
    <col min="11012" max="11264" width="11.42578125" style="7"/>
    <col min="11265" max="11265" width="18.140625" style="7" bestFit="1" customWidth="1"/>
    <col min="11266" max="11266" width="21.28515625" style="7" customWidth="1"/>
    <col min="11267" max="11267" width="24.140625" style="7" customWidth="1"/>
    <col min="11268" max="11520" width="11.42578125" style="7"/>
    <col min="11521" max="11521" width="18.140625" style="7" bestFit="1" customWidth="1"/>
    <col min="11522" max="11522" width="21.28515625" style="7" customWidth="1"/>
    <col min="11523" max="11523" width="24.140625" style="7" customWidth="1"/>
    <col min="11524" max="11776" width="11.42578125" style="7"/>
    <col min="11777" max="11777" width="18.140625" style="7" bestFit="1" customWidth="1"/>
    <col min="11778" max="11778" width="21.28515625" style="7" customWidth="1"/>
    <col min="11779" max="11779" width="24.140625" style="7" customWidth="1"/>
    <col min="11780" max="12032" width="11.42578125" style="7"/>
    <col min="12033" max="12033" width="18.140625" style="7" bestFit="1" customWidth="1"/>
    <col min="12034" max="12034" width="21.28515625" style="7" customWidth="1"/>
    <col min="12035" max="12035" width="24.140625" style="7" customWidth="1"/>
    <col min="12036" max="12288" width="11.42578125" style="7"/>
    <col min="12289" max="12289" width="18.140625" style="7" bestFit="1" customWidth="1"/>
    <col min="12290" max="12290" width="21.28515625" style="7" customWidth="1"/>
    <col min="12291" max="12291" width="24.140625" style="7" customWidth="1"/>
    <col min="12292" max="12544" width="11.42578125" style="7"/>
    <col min="12545" max="12545" width="18.140625" style="7" bestFit="1" customWidth="1"/>
    <col min="12546" max="12546" width="21.28515625" style="7" customWidth="1"/>
    <col min="12547" max="12547" width="24.140625" style="7" customWidth="1"/>
    <col min="12548" max="12800" width="11.42578125" style="7"/>
    <col min="12801" max="12801" width="18.140625" style="7" bestFit="1" customWidth="1"/>
    <col min="12802" max="12802" width="21.28515625" style="7" customWidth="1"/>
    <col min="12803" max="12803" width="24.140625" style="7" customWidth="1"/>
    <col min="12804" max="13056" width="11.42578125" style="7"/>
    <col min="13057" max="13057" width="18.140625" style="7" bestFit="1" customWidth="1"/>
    <col min="13058" max="13058" width="21.28515625" style="7" customWidth="1"/>
    <col min="13059" max="13059" width="24.140625" style="7" customWidth="1"/>
    <col min="13060" max="13312" width="11.42578125" style="7"/>
    <col min="13313" max="13313" width="18.140625" style="7" bestFit="1" customWidth="1"/>
    <col min="13314" max="13314" width="21.28515625" style="7" customWidth="1"/>
    <col min="13315" max="13315" width="24.140625" style="7" customWidth="1"/>
    <col min="13316" max="13568" width="11.42578125" style="7"/>
    <col min="13569" max="13569" width="18.140625" style="7" bestFit="1" customWidth="1"/>
    <col min="13570" max="13570" width="21.28515625" style="7" customWidth="1"/>
    <col min="13571" max="13571" width="24.140625" style="7" customWidth="1"/>
    <col min="13572" max="13824" width="11.42578125" style="7"/>
    <col min="13825" max="13825" width="18.140625" style="7" bestFit="1" customWidth="1"/>
    <col min="13826" max="13826" width="21.28515625" style="7" customWidth="1"/>
    <col min="13827" max="13827" width="24.140625" style="7" customWidth="1"/>
    <col min="13828" max="14080" width="11.42578125" style="7"/>
    <col min="14081" max="14081" width="18.140625" style="7" bestFit="1" customWidth="1"/>
    <col min="14082" max="14082" width="21.28515625" style="7" customWidth="1"/>
    <col min="14083" max="14083" width="24.140625" style="7" customWidth="1"/>
    <col min="14084" max="14336" width="11.42578125" style="7"/>
    <col min="14337" max="14337" width="18.140625" style="7" bestFit="1" customWidth="1"/>
    <col min="14338" max="14338" width="21.28515625" style="7" customWidth="1"/>
    <col min="14339" max="14339" width="24.140625" style="7" customWidth="1"/>
    <col min="14340" max="14592" width="11.42578125" style="7"/>
    <col min="14593" max="14593" width="18.140625" style="7" bestFit="1" customWidth="1"/>
    <col min="14594" max="14594" width="21.28515625" style="7" customWidth="1"/>
    <col min="14595" max="14595" width="24.140625" style="7" customWidth="1"/>
    <col min="14596" max="14848" width="11.42578125" style="7"/>
    <col min="14849" max="14849" width="18.140625" style="7" bestFit="1" customWidth="1"/>
    <col min="14850" max="14850" width="21.28515625" style="7" customWidth="1"/>
    <col min="14851" max="14851" width="24.140625" style="7" customWidth="1"/>
    <col min="14852" max="15104" width="11.42578125" style="7"/>
    <col min="15105" max="15105" width="18.140625" style="7" bestFit="1" customWidth="1"/>
    <col min="15106" max="15106" width="21.28515625" style="7" customWidth="1"/>
    <col min="15107" max="15107" width="24.140625" style="7" customWidth="1"/>
    <col min="15108" max="15360" width="11.42578125" style="7"/>
    <col min="15361" max="15361" width="18.140625" style="7" bestFit="1" customWidth="1"/>
    <col min="15362" max="15362" width="21.28515625" style="7" customWidth="1"/>
    <col min="15363" max="15363" width="24.140625" style="7" customWidth="1"/>
    <col min="15364" max="15616" width="11.42578125" style="7"/>
    <col min="15617" max="15617" width="18.140625" style="7" bestFit="1" customWidth="1"/>
    <col min="15618" max="15618" width="21.28515625" style="7" customWidth="1"/>
    <col min="15619" max="15619" width="24.140625" style="7" customWidth="1"/>
    <col min="15620" max="15872" width="11.42578125" style="7"/>
    <col min="15873" max="15873" width="18.140625" style="7" bestFit="1" customWidth="1"/>
    <col min="15874" max="15874" width="21.28515625" style="7" customWidth="1"/>
    <col min="15875" max="15875" width="24.140625" style="7" customWidth="1"/>
    <col min="15876" max="16128" width="11.42578125" style="7"/>
    <col min="16129" max="16129" width="18.140625" style="7" bestFit="1" customWidth="1"/>
    <col min="16130" max="16130" width="21.28515625" style="7" customWidth="1"/>
    <col min="16131" max="16131" width="24.140625" style="7" customWidth="1"/>
    <col min="16132" max="16384" width="11.42578125" style="7"/>
  </cols>
  <sheetData>
    <row r="1" spans="1:7" ht="25.5" customHeight="1" x14ac:dyDescent="0.2">
      <c r="A1" s="5" t="s">
        <v>9</v>
      </c>
      <c r="B1" s="6">
        <v>2016</v>
      </c>
      <c r="C1" s="7" t="b">
        <v>1</v>
      </c>
    </row>
    <row r="2" spans="1:7" x14ac:dyDescent="0.2">
      <c r="A2" s="8" t="str">
        <f>"Noël "&amp;B1-1</f>
        <v>Noël 2015</v>
      </c>
      <c r="B2" s="9">
        <f>DATE($B$1-1,12,25)</f>
        <v>42363</v>
      </c>
      <c r="D2" s="10" t="s">
        <v>10</v>
      </c>
    </row>
    <row r="3" spans="1:7" x14ac:dyDescent="0.2">
      <c r="A3" s="11" t="s">
        <v>11</v>
      </c>
      <c r="B3" s="12">
        <f>DATE($B$1,1,1)</f>
        <v>42370</v>
      </c>
    </row>
    <row r="4" spans="1:7" x14ac:dyDescent="0.2">
      <c r="A4" s="11" t="s">
        <v>12</v>
      </c>
      <c r="B4" s="12">
        <f>DATE($B$1,3,29.56+0.979*MOD(204-11*MOD($B$1,19),30)- WEEKDAY(DATE($B$1,3,28.56+0.979*MOD(204-11*MOD($B$1,19),30))))+1</f>
        <v>42457</v>
      </c>
      <c r="C4" s="13" t="str">
        <f>"Fériés en "&amp;$B$1</f>
        <v>Fériés en 2016</v>
      </c>
      <c r="D4" s="14">
        <f>COUNT(Fériés)-2-C1</f>
        <v>10</v>
      </c>
    </row>
    <row r="5" spans="1:7" x14ac:dyDescent="0.2">
      <c r="A5" s="11" t="s">
        <v>13</v>
      </c>
      <c r="B5" s="12">
        <f>DATE($B$1,5,1)</f>
        <v>42491</v>
      </c>
      <c r="C5" s="13" t="str">
        <f>"Fériés jours ouvrés en "&amp;B1</f>
        <v>Fériés jours ouvrés en 2016</v>
      </c>
      <c r="D5" s="14">
        <f>SUMPRODUCT((WEEKDAY((B3:B13),2)&lt;6)*1)+SUMPRODUCT((WEEKDAY((B15:B30),2)&lt;6)*1)</f>
        <v>7</v>
      </c>
    </row>
    <row r="6" spans="1:7" x14ac:dyDescent="0.2">
      <c r="A6" s="11" t="s">
        <v>14</v>
      </c>
      <c r="B6" s="12">
        <f>DATE($B$1,5,8)</f>
        <v>42498</v>
      </c>
    </row>
    <row r="7" spans="1:7" x14ac:dyDescent="0.2">
      <c r="A7" s="11" t="s">
        <v>15</v>
      </c>
      <c r="B7" s="12">
        <f>$B$4+38</f>
        <v>42495</v>
      </c>
    </row>
    <row r="8" spans="1:7" x14ac:dyDescent="0.2">
      <c r="A8" s="15" t="s">
        <v>16</v>
      </c>
      <c r="B8" s="16">
        <f>IF($C$1,,$B$4+49)</f>
        <v>0</v>
      </c>
    </row>
    <row r="9" spans="1:7" x14ac:dyDescent="0.2">
      <c r="A9" s="17" t="s">
        <v>17</v>
      </c>
      <c r="B9" s="12">
        <f>DATE($B$1,7,14)</f>
        <v>42565</v>
      </c>
    </row>
    <row r="10" spans="1:7" x14ac:dyDescent="0.2">
      <c r="A10" s="11" t="s">
        <v>18</v>
      </c>
      <c r="B10" s="12">
        <f>DATE($B$1,8,15)</f>
        <v>42597</v>
      </c>
      <c r="D10" s="18" t="s">
        <v>19</v>
      </c>
    </row>
    <row r="11" spans="1:7" x14ac:dyDescent="0.2">
      <c r="A11" s="11" t="s">
        <v>20</v>
      </c>
      <c r="B11" s="12">
        <f>DATE($B$1,11,1)</f>
        <v>42675</v>
      </c>
    </row>
    <row r="12" spans="1:7" x14ac:dyDescent="0.2">
      <c r="A12" s="11" t="s">
        <v>21</v>
      </c>
      <c r="B12" s="12">
        <f>DATE($B$1,11,11)</f>
        <v>42685</v>
      </c>
      <c r="C12" s="19"/>
      <c r="D12" s="20" t="s">
        <v>22</v>
      </c>
      <c r="E12" s="19"/>
      <c r="F12" s="19"/>
      <c r="G12" s="19"/>
    </row>
    <row r="13" spans="1:7" x14ac:dyDescent="0.2">
      <c r="A13" s="11" t="s">
        <v>23</v>
      </c>
      <c r="B13" s="12">
        <f>DATE($B$1,12,25)</f>
        <v>42729</v>
      </c>
      <c r="C13" s="21" t="s">
        <v>24</v>
      </c>
      <c r="D13" s="22">
        <f>DATE(B1,5,1)</f>
        <v>42491</v>
      </c>
    </row>
    <row r="14" spans="1:7" x14ac:dyDescent="0.2">
      <c r="A14" s="8" t="str">
        <f>"Jour de l'an " &amp; B1+1</f>
        <v>Jour de l'an 2017</v>
      </c>
      <c r="B14" s="9">
        <f>DATE($B$1+1,1,1)</f>
        <v>42736</v>
      </c>
      <c r="C14" s="21" t="s">
        <v>25</v>
      </c>
      <c r="D14" s="22">
        <f>DATE(B1,6,1)-1</f>
        <v>42521</v>
      </c>
    </row>
    <row r="15" spans="1:7" x14ac:dyDescent="0.2">
      <c r="A15" s="23" t="s">
        <v>26</v>
      </c>
      <c r="B15" s="24"/>
      <c r="C15" s="25" t="s">
        <v>27</v>
      </c>
      <c r="D15" s="26">
        <f>NETWORKDAYS(D13,D14,Fériés)</f>
        <v>21</v>
      </c>
      <c r="E15" s="27" t="s">
        <v>28</v>
      </c>
    </row>
    <row r="16" spans="1:7" x14ac:dyDescent="0.2">
      <c r="A16" s="23" t="s">
        <v>29</v>
      </c>
      <c r="B16" s="24"/>
      <c r="C16" s="28"/>
    </row>
    <row r="17" spans="1:7" x14ac:dyDescent="0.2">
      <c r="A17" s="23"/>
      <c r="B17" s="24"/>
      <c r="C17" s="19"/>
      <c r="D17" s="20" t="s">
        <v>30</v>
      </c>
      <c r="E17" s="19"/>
      <c r="F17" s="19"/>
      <c r="G17" s="19"/>
    </row>
    <row r="18" spans="1:7" x14ac:dyDescent="0.2">
      <c r="A18" s="23"/>
      <c r="B18" s="24"/>
      <c r="C18" s="21" t="s">
        <v>24</v>
      </c>
      <c r="D18" s="22">
        <v>41030</v>
      </c>
    </row>
    <row r="19" spans="1:7" x14ac:dyDescent="0.2">
      <c r="A19" s="23"/>
      <c r="B19" s="24"/>
      <c r="C19" s="25" t="s">
        <v>27</v>
      </c>
      <c r="D19" s="14">
        <v>25</v>
      </c>
    </row>
    <row r="20" spans="1:7" x14ac:dyDescent="0.2">
      <c r="A20" s="23"/>
      <c r="B20" s="24"/>
      <c r="C20" s="21" t="s">
        <v>25</v>
      </c>
      <c r="D20" s="29">
        <f>WORKDAY(D18,D19,Fériés)</f>
        <v>41065</v>
      </c>
      <c r="E20" s="27" t="s">
        <v>31</v>
      </c>
    </row>
    <row r="21" spans="1:7" x14ac:dyDescent="0.2">
      <c r="A21" s="23"/>
      <c r="B21" s="24"/>
    </row>
    <row r="22" spans="1:7" x14ac:dyDescent="0.2">
      <c r="A22" s="23"/>
      <c r="B22" s="24"/>
    </row>
    <row r="23" spans="1:7" x14ac:dyDescent="0.2">
      <c r="A23" s="23"/>
      <c r="B23" s="24"/>
    </row>
    <row r="24" spans="1:7" x14ac:dyDescent="0.2">
      <c r="A24" s="23"/>
      <c r="B24" s="24"/>
    </row>
    <row r="25" spans="1:7" x14ac:dyDescent="0.2">
      <c r="A25" s="23"/>
      <c r="B25" s="24"/>
    </row>
    <row r="26" spans="1:7" x14ac:dyDescent="0.2">
      <c r="A26" s="23"/>
      <c r="B26" s="24"/>
    </row>
    <row r="27" spans="1:7" x14ac:dyDescent="0.2">
      <c r="A27" s="23"/>
      <c r="B27" s="24"/>
    </row>
    <row r="28" spans="1:7" x14ac:dyDescent="0.2">
      <c r="A28" s="23"/>
      <c r="B28" s="24"/>
    </row>
    <row r="29" spans="1:7" x14ac:dyDescent="0.2">
      <c r="A29" s="23"/>
      <c r="B29" s="24"/>
    </row>
    <row r="30" spans="1:7" ht="13.5" thickBot="1" x14ac:dyDescent="0.25">
      <c r="A30" s="23"/>
      <c r="B30" s="30"/>
    </row>
  </sheetData>
  <pageMargins left="0.78740157499999996" right="0.78740157499999996" top="0.984251969" bottom="0.984251969" header="0.4921259845" footer="0.4921259845"/>
  <pageSetup paperSize="9" orientation="portrait" copies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2</xdr:col>
                    <xdr:colOff>1600200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1285875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Fériés</vt:lpstr>
      <vt:lpstr>Fériés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</dc:creator>
  <cp:lastModifiedBy>Eric</cp:lastModifiedBy>
  <dcterms:created xsi:type="dcterms:W3CDTF">2016-07-20T16:38:44Z</dcterms:created>
  <dcterms:modified xsi:type="dcterms:W3CDTF">2016-07-20T22:47:59Z</dcterms:modified>
</cp:coreProperties>
</file>