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7315" windowHeight="13350"/>
  </bookViews>
  <sheets>
    <sheet name="F+O" sheetId="1" r:id="rId1"/>
    <sheet name="O" sheetId="2" r:id="rId2"/>
  </sheets>
  <calcPr calcId="145621" calcOnSave="0"/>
</workbook>
</file>

<file path=xl/calcChain.xml><?xml version="1.0" encoding="utf-8"?>
<calcChain xmlns="http://schemas.openxmlformats.org/spreadsheetml/2006/main">
  <c r="R3" i="1" l="1"/>
  <c r="S8" i="1"/>
  <c r="T8" i="1"/>
  <c r="U8" i="1"/>
  <c r="V8" i="1"/>
  <c r="W8" i="1"/>
  <c r="X8" i="1"/>
  <c r="Y8" i="1"/>
  <c r="Z8" i="1"/>
  <c r="R8" i="1"/>
  <c r="S3" i="1"/>
  <c r="T3" i="1"/>
  <c r="U3" i="1"/>
  <c r="V3" i="1"/>
  <c r="W3" i="1"/>
  <c r="X3" i="1"/>
  <c r="Y3" i="1"/>
  <c r="Z3" i="1"/>
  <c r="S7" i="1"/>
  <c r="R7" i="1"/>
  <c r="M7" i="1"/>
  <c r="J7" i="1"/>
  <c r="Y6" i="1"/>
  <c r="X6" i="1"/>
  <c r="V6" i="1"/>
  <c r="U6" i="1"/>
  <c r="W6" i="1" s="1"/>
  <c r="T6" i="1"/>
  <c r="N6" i="1"/>
  <c r="K6" i="1"/>
  <c r="G6" i="1"/>
  <c r="P6" i="1" s="1"/>
  <c r="F6" i="1"/>
  <c r="Y5" i="1"/>
  <c r="V5" i="1"/>
  <c r="T5" i="1"/>
  <c r="L5" i="1"/>
  <c r="X5" i="1" s="1"/>
  <c r="Z5" i="1" s="1"/>
  <c r="I5" i="1"/>
  <c r="K5" i="1" s="1"/>
  <c r="G5" i="1"/>
  <c r="P5" i="1" s="1"/>
  <c r="F5" i="1"/>
  <c r="O5" i="1" s="1"/>
  <c r="Y4" i="1"/>
  <c r="Y7" i="1" s="1"/>
  <c r="V4" i="1"/>
  <c r="T4" i="1"/>
  <c r="L4" i="1"/>
  <c r="X4" i="1" s="1"/>
  <c r="I4" i="1"/>
  <c r="I7" i="1" s="1"/>
  <c r="G4" i="1"/>
  <c r="P4" i="1" s="1"/>
  <c r="F4" i="1"/>
  <c r="X2" i="1"/>
  <c r="V2" i="1"/>
  <c r="T2" i="1"/>
  <c r="M2" i="1"/>
  <c r="Y2" i="1" s="1"/>
  <c r="I2" i="1"/>
  <c r="U2" i="1" s="1"/>
  <c r="G2" i="1"/>
  <c r="P2" i="1" s="1"/>
  <c r="F2" i="1"/>
  <c r="H2" i="1" s="1"/>
  <c r="K2" i="1" l="1"/>
  <c r="F7" i="1"/>
  <c r="H6" i="1"/>
  <c r="N2" i="1"/>
  <c r="Z2" i="1"/>
  <c r="H4" i="1"/>
  <c r="N5" i="1"/>
  <c r="L7" i="1"/>
  <c r="H5" i="1"/>
  <c r="T7" i="1"/>
  <c r="O6" i="1"/>
  <c r="Q6" i="1" s="1"/>
  <c r="N4" i="1"/>
  <c r="W2" i="1"/>
  <c r="V7" i="1"/>
  <c r="Z6" i="1"/>
  <c r="Z4" i="1"/>
  <c r="X7" i="1"/>
  <c r="P7" i="1"/>
  <c r="Q5" i="1"/>
  <c r="U4" i="1"/>
  <c r="O2" i="1"/>
  <c r="Q2" i="1" s="1"/>
  <c r="G7" i="1"/>
  <c r="O4" i="1"/>
  <c r="K4" i="1"/>
  <c r="K7" i="1" s="1"/>
  <c r="U5" i="1"/>
  <c r="W5" i="1" s="1"/>
  <c r="Z7" i="1" l="1"/>
  <c r="H7" i="1"/>
  <c r="N7" i="1"/>
  <c r="Q4" i="1"/>
  <c r="Q7" i="1" s="1"/>
  <c r="O7" i="1"/>
  <c r="W4" i="1"/>
  <c r="W7" i="1" s="1"/>
  <c r="U7" i="1"/>
</calcChain>
</file>

<file path=xl/sharedStrings.xml><?xml version="1.0" encoding="utf-8"?>
<sst xmlns="http://schemas.openxmlformats.org/spreadsheetml/2006/main" count="50" uniqueCount="27">
  <si>
    <t>AA</t>
  </si>
  <si>
    <t>AB</t>
  </si>
  <si>
    <t>AC</t>
  </si>
  <si>
    <t>AD</t>
  </si>
  <si>
    <t>AE</t>
  </si>
  <si>
    <t>AF</t>
  </si>
  <si>
    <t>AG</t>
  </si>
  <si>
    <t>AH</t>
  </si>
  <si>
    <t>AI</t>
  </si>
  <si>
    <t>Provisions pour investissements</t>
  </si>
  <si>
    <t>1424000                  &amp; 1424</t>
  </si>
  <si>
    <t>3U</t>
  </si>
  <si>
    <t>Provision pour Investissement (PPI base Participation 2011)</t>
  </si>
  <si>
    <t>Amortissements dérogatoires incorporel</t>
  </si>
  <si>
    <t>1451000                  &amp; 14510</t>
  </si>
  <si>
    <t xml:space="preserve"> </t>
  </si>
  <si>
    <t>AW6F7</t>
  </si>
  <si>
    <t>Amortissements dérogatoires corporel</t>
  </si>
  <si>
    <t>1452000                  &amp; 14520</t>
  </si>
  <si>
    <t>Amortissements dérogatoires</t>
  </si>
  <si>
    <t>Amrotissements dérogatoires</t>
  </si>
  <si>
    <t>3X</t>
  </si>
  <si>
    <t>Amts derogatoires corporel </t>
  </si>
  <si>
    <t>F</t>
  </si>
  <si>
    <t>O</t>
  </si>
  <si>
    <t>code</t>
  </si>
  <si>
    <t>Je ne comprends pas pourquoi la formule me renvoie un #valeur. Je voudrais trouver la valeur au croisement du code et de la colonne de la feuille 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</si>
</sst>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7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8"/>
      <name val="Verdana"/>
      <family val="2"/>
    </font>
    <font>
      <b/>
      <sz val="12"/>
      <color rgb="FFFF0000"/>
      <name val="Verdana"/>
      <family val="2"/>
    </font>
    <font>
      <sz val="9"/>
      <name val="Verdana"/>
      <family val="2"/>
    </font>
    <font>
      <sz val="8"/>
      <color indexed="12"/>
      <name val="Verdana"/>
      <family val="2"/>
    </font>
    <font>
      <sz val="9"/>
      <color indexed="12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49" fontId="2" fillId="0" borderId="0" xfId="1" applyNumberFormat="1" applyFont="1" applyFill="1"/>
    <xf numFmtId="0" fontId="3" fillId="0" borderId="1" xfId="1" applyFont="1" applyFill="1" applyBorder="1" applyAlignment="1">
      <alignment vertical="center"/>
    </xf>
    <xf numFmtId="0" fontId="2" fillId="0" borderId="0" xfId="1" applyFont="1" applyFill="1"/>
    <xf numFmtId="0" fontId="2" fillId="0" borderId="0" xfId="1" applyFont="1" applyAlignment="1">
      <alignment horizontal="center"/>
    </xf>
    <xf numFmtId="164" fontId="2" fillId="0" borderId="0" xfId="1" applyNumberFormat="1" applyFont="1" applyFill="1"/>
    <xf numFmtId="4" fontId="2" fillId="0" borderId="0" xfId="1" applyNumberFormat="1" applyFont="1"/>
    <xf numFmtId="164" fontId="2" fillId="0" borderId="0" xfId="1" applyNumberFormat="1" applyFont="1"/>
    <xf numFmtId="4" fontId="4" fillId="2" borderId="0" xfId="1" applyNumberFormat="1" applyFont="1" applyFill="1" applyBorder="1" applyAlignment="1">
      <alignment horizontal="center"/>
    </xf>
    <xf numFmtId="0" fontId="5" fillId="0" borderId="2" xfId="1" applyFont="1" applyBorder="1"/>
    <xf numFmtId="0" fontId="5" fillId="0" borderId="2" xfId="1" applyFont="1" applyFill="1" applyBorder="1" applyAlignment="1"/>
    <xf numFmtId="0" fontId="5" fillId="0" borderId="2" xfId="1" applyFont="1" applyBorder="1" applyAlignment="1">
      <alignment horizontal="center"/>
    </xf>
    <xf numFmtId="0" fontId="5" fillId="0" borderId="3" xfId="1" applyFont="1" applyFill="1" applyBorder="1" applyAlignment="1"/>
    <xf numFmtId="164" fontId="5" fillId="0" borderId="2" xfId="1" applyNumberFormat="1" applyFont="1" applyBorder="1"/>
    <xf numFmtId="4" fontId="2" fillId="0" borderId="2" xfId="1" applyNumberFormat="1" applyFont="1" applyFill="1" applyBorder="1"/>
    <xf numFmtId="0" fontId="6" fillId="0" borderId="3" xfId="1" applyFont="1" applyBorder="1"/>
    <xf numFmtId="0" fontId="6" fillId="0" borderId="3" xfId="1" applyFont="1" applyFill="1" applyBorder="1" applyAlignment="1">
      <alignment horizontal="center"/>
    </xf>
    <xf numFmtId="4" fontId="5" fillId="0" borderId="3" xfId="1" applyNumberFormat="1" applyFont="1" applyFill="1" applyBorder="1"/>
    <xf numFmtId="164" fontId="5" fillId="0" borderId="3" xfId="1" applyNumberFormat="1" applyFont="1" applyBorder="1"/>
    <xf numFmtId="0" fontId="5" fillId="0" borderId="3" xfId="1" applyFont="1" applyBorder="1"/>
    <xf numFmtId="0" fontId="5" fillId="0" borderId="3" xfId="1" applyFont="1" applyBorder="1" applyAlignment="1">
      <alignment horizontal="center"/>
    </xf>
    <xf numFmtId="0" fontId="5" fillId="0" borderId="3" xfId="1" applyFont="1" applyFill="1" applyBorder="1" applyAlignment="1">
      <alignment horizontal="left"/>
    </xf>
    <xf numFmtId="0" fontId="2" fillId="0" borderId="4" xfId="1" applyFont="1" applyBorder="1"/>
    <xf numFmtId="0" fontId="2" fillId="0" borderId="4" xfId="1" applyFont="1" applyFill="1" applyBorder="1"/>
    <xf numFmtId="0" fontId="2" fillId="0" borderId="4" xfId="1" applyFont="1" applyBorder="1" applyAlignment="1">
      <alignment horizontal="center"/>
    </xf>
    <xf numFmtId="164" fontId="2" fillId="0" borderId="4" xfId="1" applyNumberFormat="1" applyFont="1" applyFill="1" applyBorder="1"/>
    <xf numFmtId="4" fontId="2" fillId="0" borderId="4" xfId="1" applyNumberFormat="1" applyFont="1" applyFill="1" applyBorder="1"/>
    <xf numFmtId="0" fontId="6" fillId="0" borderId="5" xfId="1" applyFont="1" applyFill="1" applyBorder="1" applyAlignment="1">
      <alignment horizontal="center"/>
    </xf>
    <xf numFmtId="3" fontId="6" fillId="0" borderId="3" xfId="1" applyNumberFormat="1" applyFont="1" applyBorder="1" applyAlignment="1">
      <alignment horizontal="center"/>
    </xf>
    <xf numFmtId="164" fontId="2" fillId="0" borderId="3" xfId="1" applyNumberFormat="1" applyFont="1" applyFill="1" applyBorder="1"/>
    <xf numFmtId="4" fontId="2" fillId="3" borderId="3" xfId="1" applyNumberFormat="1" applyFont="1" applyFill="1" applyBorder="1"/>
    <xf numFmtId="0" fontId="0" fillId="3" borderId="0" xfId="0" applyFill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2">
    <cellStyle name="Normal" xfId="0" builtinId="0"/>
    <cellStyle name="Normal_205801" xfId="1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workbookViewId="0">
      <selection activeCell="B15" sqref="B15"/>
    </sheetView>
  </sheetViews>
  <sheetFormatPr baseColWidth="10" defaultRowHeight="15" x14ac:dyDescent="0.25"/>
  <cols>
    <col min="1" max="1" width="2.28515625" bestFit="1" customWidth="1"/>
    <col min="2" max="2" width="56.28515625" bestFit="1" customWidth="1"/>
    <col min="5" max="17" width="0" hidden="1" customWidth="1"/>
    <col min="18" max="18" width="13.7109375" bestFit="1" customWidth="1"/>
    <col min="20" max="20" width="13.7109375" bestFit="1" customWidth="1"/>
  </cols>
  <sheetData>
    <row r="1" spans="1:26" x14ac:dyDescent="0.25">
      <c r="A1" s="1"/>
      <c r="B1" s="2"/>
      <c r="C1" s="3"/>
      <c r="D1" s="4" t="s">
        <v>25</v>
      </c>
      <c r="E1" s="4"/>
      <c r="F1" s="3"/>
      <c r="G1" s="3"/>
      <c r="H1" s="5"/>
      <c r="I1" s="6"/>
      <c r="J1" s="6"/>
      <c r="K1" s="6"/>
      <c r="L1" s="6"/>
      <c r="M1" s="6"/>
      <c r="N1" s="6"/>
      <c r="O1" s="7"/>
      <c r="P1" s="7"/>
      <c r="Q1" s="7"/>
      <c r="R1" s="8" t="s">
        <v>0</v>
      </c>
      <c r="S1" s="8" t="s">
        <v>1</v>
      </c>
      <c r="T1" s="8" t="s">
        <v>2</v>
      </c>
      <c r="U1" s="8" t="s">
        <v>3</v>
      </c>
      <c r="V1" s="8" t="s">
        <v>4</v>
      </c>
      <c r="W1" s="8" t="s">
        <v>5</v>
      </c>
      <c r="X1" s="8" t="s">
        <v>6</v>
      </c>
      <c r="Y1" s="8" t="s">
        <v>7</v>
      </c>
      <c r="Z1" s="8" t="s">
        <v>8</v>
      </c>
    </row>
    <row r="2" spans="1:26" x14ac:dyDescent="0.25">
      <c r="A2" s="1" t="s">
        <v>23</v>
      </c>
      <c r="B2" s="9" t="s">
        <v>9</v>
      </c>
      <c r="C2" s="10" t="s">
        <v>10</v>
      </c>
      <c r="D2" s="11" t="s">
        <v>11</v>
      </c>
      <c r="E2" s="13"/>
      <c r="F2" s="13">
        <f t="shared" ref="F2:G5" si="0">BE2</f>
        <v>0</v>
      </c>
      <c r="G2" s="13">
        <f t="shared" si="0"/>
        <v>0</v>
      </c>
      <c r="H2" s="13">
        <f>SUM(F2:G2)</f>
        <v>0</v>
      </c>
      <c r="I2" s="13">
        <f>I680</f>
        <v>0</v>
      </c>
      <c r="J2" s="13"/>
      <c r="K2" s="13">
        <f>SUM(I2:J2)</f>
        <v>0</v>
      </c>
      <c r="L2" s="13"/>
      <c r="M2" s="13">
        <f>M694</f>
        <v>0</v>
      </c>
      <c r="N2" s="13">
        <f>SUM(L2:M2)</f>
        <v>0</v>
      </c>
      <c r="O2" s="13">
        <f t="shared" ref="O2:P6" si="1">F2+I2-L2</f>
        <v>0</v>
      </c>
      <c r="P2" s="13">
        <f t="shared" si="1"/>
        <v>0</v>
      </c>
      <c r="Q2" s="13">
        <f>SUM(O2:P2)</f>
        <v>0</v>
      </c>
      <c r="R2" s="14">
        <v>659079095.20000005</v>
      </c>
      <c r="S2" s="14">
        <v>0</v>
      </c>
      <c r="T2" s="14">
        <f>SUM(R2:S2)</f>
        <v>659079095.20000005</v>
      </c>
      <c r="U2" s="14">
        <f>+I2+AY2</f>
        <v>0</v>
      </c>
      <c r="V2" s="14">
        <f>+J2+AZ2</f>
        <v>0</v>
      </c>
      <c r="W2" s="14">
        <f>SUM(U2:V2)</f>
        <v>0</v>
      </c>
      <c r="X2" s="14">
        <f>+L2+BB2</f>
        <v>0</v>
      </c>
      <c r="Y2" s="14">
        <f>+M2+BC2</f>
        <v>0</v>
      </c>
      <c r="Z2" s="14">
        <f>SUM(X2:Y2)</f>
        <v>0</v>
      </c>
    </row>
    <row r="3" spans="1:26" x14ac:dyDescent="0.25">
      <c r="A3" s="1" t="s">
        <v>24</v>
      </c>
      <c r="B3" s="15" t="s">
        <v>12</v>
      </c>
      <c r="C3" s="16">
        <v>1424000</v>
      </c>
      <c r="D3" s="11" t="s">
        <v>11</v>
      </c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30" t="e">
        <f>SUMIFS(O!M:W,O!M1:W1,'F+O'!R$1,O!C2:C3,'F+O'!$D3)</f>
        <v>#VALUE!</v>
      </c>
      <c r="S3" s="30" t="e">
        <f>SUMIFS(O!N:X,O!N1:X1,'F+O'!S$1,O!D2:D3,'F+O'!$D3)</f>
        <v>#VALUE!</v>
      </c>
      <c r="T3" s="30" t="e">
        <f>SUMIFS(O!O:Y,O!O1:Y1,'F+O'!T$1,O!E2:E3,'F+O'!$D3)</f>
        <v>#VALUE!</v>
      </c>
      <c r="U3" s="30" t="e">
        <f>SUMIFS(O!P:Z,O!P1:Z1,'F+O'!U$1,O!#REF!,'F+O'!$D3)</f>
        <v>#REF!</v>
      </c>
      <c r="V3" s="30" t="e">
        <f>SUMIFS(O!Q:AA,O!Q1:AA1,'F+O'!V$1,O!F2:F3,'F+O'!$D3)</f>
        <v>#VALUE!</v>
      </c>
      <c r="W3" s="30" t="e">
        <f>SUMIFS(O!R:AB,O!R1:AB1,'F+O'!W$1,O!#REF!,'F+O'!$D3)</f>
        <v>#REF!</v>
      </c>
      <c r="X3" s="30" t="e">
        <f>SUMIFS(O!S:AC,O!S1:AC1,'F+O'!X$1,O!G2:G3,'F+O'!$D3)</f>
        <v>#VALUE!</v>
      </c>
      <c r="Y3" s="30" t="e">
        <f>SUMIFS(O!T:AD,O!T1:AD1,'F+O'!Y$1,O!H2:H3,'F+O'!$D3)</f>
        <v>#VALUE!</v>
      </c>
      <c r="Z3" s="30" t="e">
        <f>SUMIFS(O!U:AE,O!U1:AE1,'F+O'!Z$1,O!#REF!,'F+O'!$D3)</f>
        <v>#REF!</v>
      </c>
    </row>
    <row r="4" spans="1:26" x14ac:dyDescent="0.25">
      <c r="A4" s="1" t="s">
        <v>23</v>
      </c>
      <c r="B4" s="19" t="s">
        <v>13</v>
      </c>
      <c r="C4" s="12" t="s">
        <v>14</v>
      </c>
      <c r="D4" s="20" t="s">
        <v>15</v>
      </c>
      <c r="E4" s="18" t="s">
        <v>16</v>
      </c>
      <c r="F4" s="18">
        <f t="shared" si="0"/>
        <v>0</v>
      </c>
      <c r="G4" s="18">
        <f t="shared" si="0"/>
        <v>0</v>
      </c>
      <c r="H4" s="18">
        <f>SUM(F4:G4)</f>
        <v>0</v>
      </c>
      <c r="I4" s="18">
        <f>I691+I692</f>
        <v>0</v>
      </c>
      <c r="J4" s="18"/>
      <c r="K4" s="18">
        <f>SUM(I4:J4)</f>
        <v>0</v>
      </c>
      <c r="L4" s="18">
        <f>L709+L710</f>
        <v>0</v>
      </c>
      <c r="M4" s="18"/>
      <c r="N4" s="18">
        <f>SUM(L4:M4)</f>
        <v>0</v>
      </c>
      <c r="O4" s="18">
        <f t="shared" si="1"/>
        <v>0</v>
      </c>
      <c r="P4" s="18">
        <f t="shared" si="1"/>
        <v>0</v>
      </c>
      <c r="Q4" s="18">
        <f>SUM(O4:P4)</f>
        <v>0</v>
      </c>
      <c r="R4" s="17">
        <v>3.0000008642673492E-2</v>
      </c>
      <c r="S4" s="17">
        <v>0</v>
      </c>
      <c r="T4" s="17">
        <f>SUM(R4:S4)</f>
        <v>3.0000008642673492E-2</v>
      </c>
      <c r="U4" s="17">
        <f>+I4+AY4</f>
        <v>0</v>
      </c>
      <c r="V4" s="17">
        <f>+J4+AZ4</f>
        <v>0</v>
      </c>
      <c r="W4" s="17">
        <f>SUM(U4:V4)</f>
        <v>0</v>
      </c>
      <c r="X4" s="17">
        <f>+L4+BB4</f>
        <v>0</v>
      </c>
      <c r="Y4" s="17">
        <f>+M4+BC4</f>
        <v>0</v>
      </c>
      <c r="Z4" s="17">
        <f>SUM(X4:Y4)</f>
        <v>0</v>
      </c>
    </row>
    <row r="5" spans="1:26" x14ac:dyDescent="0.25">
      <c r="A5" s="1" t="s">
        <v>23</v>
      </c>
      <c r="B5" s="19" t="s">
        <v>17</v>
      </c>
      <c r="C5" s="12" t="s">
        <v>18</v>
      </c>
      <c r="D5" s="20" t="s">
        <v>15</v>
      </c>
      <c r="E5" s="18" t="s">
        <v>16</v>
      </c>
      <c r="F5" s="18">
        <f t="shared" si="0"/>
        <v>0</v>
      </c>
      <c r="G5" s="18">
        <f t="shared" si="0"/>
        <v>0</v>
      </c>
      <c r="H5" s="18">
        <f>SUM(F5:G5)</f>
        <v>0</v>
      </c>
      <c r="I5" s="18">
        <f>I693</f>
        <v>0</v>
      </c>
      <c r="J5" s="18"/>
      <c r="K5" s="18">
        <f>SUM(I5:J5)</f>
        <v>0</v>
      </c>
      <c r="L5" s="18">
        <f>L711</f>
        <v>0</v>
      </c>
      <c r="M5" s="18"/>
      <c r="N5" s="18">
        <f>SUM(L5:M5)</f>
        <v>0</v>
      </c>
      <c r="O5" s="18">
        <f t="shared" si="1"/>
        <v>0</v>
      </c>
      <c r="P5" s="18">
        <f t="shared" si="1"/>
        <v>0</v>
      </c>
      <c r="Q5" s="18">
        <f>SUM(O5:P5)</f>
        <v>0</v>
      </c>
      <c r="R5" s="17">
        <v>424162966.02999991</v>
      </c>
      <c r="S5" s="17">
        <v>0</v>
      </c>
      <c r="T5" s="17">
        <f>SUM(R5:S5)</f>
        <v>424162966.02999991</v>
      </c>
      <c r="U5" s="17">
        <f>+I5+AY5</f>
        <v>0</v>
      </c>
      <c r="V5" s="17">
        <f>+J5+AZ5</f>
        <v>0</v>
      </c>
      <c r="W5" s="17">
        <f>SUM(U5:V5)</f>
        <v>0</v>
      </c>
      <c r="X5" s="17">
        <f>+L5+BB5</f>
        <v>0</v>
      </c>
      <c r="Y5" s="17">
        <f>+M5+BC5</f>
        <v>0</v>
      </c>
      <c r="Z5" s="17">
        <f>SUM(X5:Y5)</f>
        <v>0</v>
      </c>
    </row>
    <row r="6" spans="1:26" x14ac:dyDescent="0.25">
      <c r="A6" s="1" t="s">
        <v>23</v>
      </c>
      <c r="B6" s="19" t="s">
        <v>19</v>
      </c>
      <c r="C6" s="21">
        <v>1450000</v>
      </c>
      <c r="D6" s="20"/>
      <c r="E6" s="18"/>
      <c r="F6" s="18">
        <f>BE6</f>
        <v>0</v>
      </c>
      <c r="G6" s="18">
        <f>BF6</f>
        <v>0</v>
      </c>
      <c r="H6" s="18">
        <f>SUM(F6:G6)</f>
        <v>0</v>
      </c>
      <c r="I6" s="18"/>
      <c r="J6" s="18"/>
      <c r="K6" s="18">
        <f>SUM(I6:J6)</f>
        <v>0</v>
      </c>
      <c r="L6" s="18"/>
      <c r="M6" s="18"/>
      <c r="N6" s="18">
        <f>SUM(L6:M6)</f>
        <v>0</v>
      </c>
      <c r="O6" s="18">
        <f t="shared" si="1"/>
        <v>0</v>
      </c>
      <c r="P6" s="18">
        <f t="shared" si="1"/>
        <v>0</v>
      </c>
      <c r="Q6" s="18">
        <f>SUM(O6:P6)</f>
        <v>0</v>
      </c>
      <c r="R6" s="17">
        <v>0</v>
      </c>
      <c r="S6" s="17">
        <v>0</v>
      </c>
      <c r="T6" s="17">
        <f>SUM(R6:S6)</f>
        <v>0</v>
      </c>
      <c r="U6" s="17">
        <f>+I6+AY6</f>
        <v>0</v>
      </c>
      <c r="V6" s="17">
        <f>+J6+AZ6</f>
        <v>0</v>
      </c>
      <c r="W6" s="17">
        <f>SUM(U6:V6)</f>
        <v>0</v>
      </c>
      <c r="X6" s="17">
        <f>+L6+BB6</f>
        <v>0</v>
      </c>
      <c r="Y6" s="17">
        <f>+M6+BC6</f>
        <v>0</v>
      </c>
      <c r="Z6" s="17">
        <f>SUM(X6:Y6)</f>
        <v>0</v>
      </c>
    </row>
    <row r="7" spans="1:26" x14ac:dyDescent="0.25">
      <c r="A7" s="1" t="s">
        <v>23</v>
      </c>
      <c r="B7" s="22" t="s">
        <v>20</v>
      </c>
      <c r="C7" s="23"/>
      <c r="D7" s="24" t="s">
        <v>21</v>
      </c>
      <c r="E7" s="25"/>
      <c r="F7" s="25">
        <f t="shared" ref="F7:Q7" si="2">SUM(F4:F6)</f>
        <v>0</v>
      </c>
      <c r="G7" s="25">
        <f t="shared" si="2"/>
        <v>0</v>
      </c>
      <c r="H7" s="25">
        <f t="shared" si="2"/>
        <v>0</v>
      </c>
      <c r="I7" s="25">
        <f>SUM(I4:I6)</f>
        <v>0</v>
      </c>
      <c r="J7" s="25">
        <f t="shared" si="2"/>
        <v>0</v>
      </c>
      <c r="K7" s="25">
        <f t="shared" si="2"/>
        <v>0</v>
      </c>
      <c r="L7" s="25">
        <f t="shared" si="2"/>
        <v>0</v>
      </c>
      <c r="M7" s="25">
        <f t="shared" si="2"/>
        <v>0</v>
      </c>
      <c r="N7" s="25">
        <f t="shared" si="2"/>
        <v>0</v>
      </c>
      <c r="O7" s="25">
        <f t="shared" si="2"/>
        <v>0</v>
      </c>
      <c r="P7" s="25">
        <f t="shared" si="2"/>
        <v>0</v>
      </c>
      <c r="Q7" s="25">
        <f t="shared" si="2"/>
        <v>0</v>
      </c>
      <c r="R7" s="26">
        <f>SUM(R4:R6)</f>
        <v>424162966.05999994</v>
      </c>
      <c r="S7" s="26">
        <f t="shared" ref="S7:Z7" si="3">SUM(S4:S6)</f>
        <v>0</v>
      </c>
      <c r="T7" s="26">
        <f>SUM(T4:T6)</f>
        <v>424162966.05999994</v>
      </c>
      <c r="U7" s="26">
        <f t="shared" si="3"/>
        <v>0</v>
      </c>
      <c r="V7" s="26">
        <f t="shared" si="3"/>
        <v>0</v>
      </c>
      <c r="W7" s="26">
        <f t="shared" si="3"/>
        <v>0</v>
      </c>
      <c r="X7" s="26">
        <f t="shared" si="3"/>
        <v>0</v>
      </c>
      <c r="Y7" s="26">
        <f t="shared" si="3"/>
        <v>0</v>
      </c>
      <c r="Z7" s="26">
        <f t="shared" si="3"/>
        <v>0</v>
      </c>
    </row>
    <row r="8" spans="1:26" x14ac:dyDescent="0.25">
      <c r="A8" s="1" t="s">
        <v>24</v>
      </c>
      <c r="B8" s="15" t="s">
        <v>22</v>
      </c>
      <c r="C8" s="27">
        <v>1452000</v>
      </c>
      <c r="D8" s="28" t="s">
        <v>21</v>
      </c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30" t="e">
        <f>SUMIFS(O!M:W,O!M6:W6,'F+O'!R$1,O!C7:C8,'F+O'!$D8)</f>
        <v>#VALUE!</v>
      </c>
      <c r="S8" s="30" t="e">
        <f>SUMIFS(O!N:X,O!N6:X6,'F+O'!S$1,O!D7:D8,'F+O'!$D8)</f>
        <v>#VALUE!</v>
      </c>
      <c r="T8" s="30" t="e">
        <f>SUMIFS(O!O:Y,O!O6:Y6,'F+O'!T$1,O!E7:E8,'F+O'!$D8)</f>
        <v>#VALUE!</v>
      </c>
      <c r="U8" s="30" t="e">
        <f>SUMIFS(O!P:Z,O!P6:Z6,'F+O'!U$1,O!#REF!,'F+O'!$D8)</f>
        <v>#REF!</v>
      </c>
      <c r="V8" s="30" t="e">
        <f>SUMIFS(O!Q:AA,O!Q6:AA6,'F+O'!V$1,O!F7:F8,'F+O'!$D8)</f>
        <v>#VALUE!</v>
      </c>
      <c r="W8" s="30" t="e">
        <f>SUMIFS(O!R:AB,O!R6:AB6,'F+O'!W$1,O!#REF!,'F+O'!$D8)</f>
        <v>#REF!</v>
      </c>
      <c r="X8" s="30" t="e">
        <f>SUMIFS(O!S:AC,O!S6:AC6,'F+O'!X$1,O!G7:G8,'F+O'!$D8)</f>
        <v>#VALUE!</v>
      </c>
      <c r="Y8" s="30" t="e">
        <f>SUMIFS(O!T:AD,O!T6:AD6,'F+O'!Y$1,O!H7:H8,'F+O'!$D8)</f>
        <v>#VALUE!</v>
      </c>
      <c r="Z8" s="30" t="e">
        <f>SUMIFS(O!U:AE,O!U6:AE6,'F+O'!Z$1,O!#REF!,'F+O'!$D8)</f>
        <v>#REF!</v>
      </c>
    </row>
    <row r="11" spans="1:26" x14ac:dyDescent="0.25">
      <c r="B11" s="32" t="s">
        <v>26</v>
      </c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4"/>
    </row>
  </sheetData>
  <conditionalFormatting sqref="R2:Z8">
    <cfRule type="containsText" dxfId="0" priority="1" stopIfTrue="1" operator="containsText" text="ORF">
      <formula>NOT(ISERROR(SEARCH("ORF",R2)))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workbookViewId="0">
      <selection activeCell="C4" sqref="C4"/>
    </sheetView>
  </sheetViews>
  <sheetFormatPr baseColWidth="10" defaultRowHeight="15" x14ac:dyDescent="0.25"/>
  <cols>
    <col min="1" max="1" width="54.42578125" bestFit="1" customWidth="1"/>
    <col min="3" max="3" width="5.28515625" bestFit="1" customWidth="1"/>
  </cols>
  <sheetData>
    <row r="1" spans="1:23" x14ac:dyDescent="0.25">
      <c r="C1" t="s">
        <v>25</v>
      </c>
      <c r="M1" s="31" t="s">
        <v>0</v>
      </c>
      <c r="N1" s="31" t="s">
        <v>1</v>
      </c>
      <c r="O1" s="31"/>
      <c r="P1" s="31" t="s">
        <v>2</v>
      </c>
      <c r="Q1" s="31"/>
      <c r="R1" s="31" t="s">
        <v>3</v>
      </c>
      <c r="S1" s="31" t="s">
        <v>4</v>
      </c>
      <c r="T1" s="31" t="s">
        <v>5</v>
      </c>
      <c r="U1" s="31" t="s">
        <v>6</v>
      </c>
      <c r="V1" s="31" t="s">
        <v>7</v>
      </c>
      <c r="W1" s="31" t="s">
        <v>8</v>
      </c>
    </row>
    <row r="2" spans="1:23" x14ac:dyDescent="0.25">
      <c r="A2" t="s">
        <v>22</v>
      </c>
      <c r="B2">
        <v>1452000</v>
      </c>
      <c r="C2" t="s">
        <v>21</v>
      </c>
      <c r="D2">
        <v>97876392.25000003</v>
      </c>
      <c r="E2">
        <v>97876392.25000003</v>
      </c>
      <c r="F2">
        <v>4270475.5399999991</v>
      </c>
      <c r="G2">
        <v>4270475.5399999991</v>
      </c>
      <c r="H2">
        <v>4424995.1199999973</v>
      </c>
      <c r="I2">
        <v>4424995.1199999973</v>
      </c>
      <c r="J2">
        <v>97721872.670000017</v>
      </c>
      <c r="K2">
        <v>0</v>
      </c>
      <c r="L2">
        <v>97721872.670000017</v>
      </c>
      <c r="M2">
        <v>68264291.730000019</v>
      </c>
      <c r="N2">
        <v>0</v>
      </c>
      <c r="P2">
        <v>68264291.730000019</v>
      </c>
      <c r="R2">
        <v>38048442.030000001</v>
      </c>
      <c r="S2">
        <v>0</v>
      </c>
      <c r="T2">
        <v>38048442.030000001</v>
      </c>
      <c r="U2">
        <v>8590861.0900000036</v>
      </c>
      <c r="V2">
        <v>0</v>
      </c>
      <c r="W2">
        <v>8590861.0900000036</v>
      </c>
    </row>
    <row r="3" spans="1:23" x14ac:dyDescent="0.25">
      <c r="A3" t="s">
        <v>12</v>
      </c>
      <c r="B3">
        <v>1424000</v>
      </c>
      <c r="C3" t="s">
        <v>11</v>
      </c>
      <c r="D3">
        <v>2549904.0031481427</v>
      </c>
      <c r="E3">
        <v>2549904.0031481427</v>
      </c>
      <c r="G3">
        <v>0</v>
      </c>
      <c r="I3">
        <v>0</v>
      </c>
      <c r="J3">
        <v>2549904.0031481427</v>
      </c>
      <c r="K3">
        <v>0</v>
      </c>
      <c r="L3">
        <v>2549904.0031481427</v>
      </c>
      <c r="M3">
        <v>2549904.0031481427</v>
      </c>
      <c r="N3">
        <v>0</v>
      </c>
      <c r="P3">
        <v>2549904.0031481427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F+O</vt:lpstr>
      <vt:lpstr>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obouana</dc:creator>
  <cp:lastModifiedBy>obouana</cp:lastModifiedBy>
  <dcterms:created xsi:type="dcterms:W3CDTF">2013-03-15T15:58:02Z</dcterms:created>
  <dcterms:modified xsi:type="dcterms:W3CDTF">2013-03-15T16:09:38Z</dcterms:modified>
</cp:coreProperties>
</file>