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rml.sharepoint.com/sites/RHetCompta/Documents partages/A Pierre - Administratif en Cours/"/>
    </mc:Choice>
  </mc:AlternateContent>
  <xr:revisionPtr revIDLastSave="2" documentId="8_{D3FDB56F-5756-44B1-B937-FC341D038440}" xr6:coauthVersionLast="47" xr6:coauthVersionMax="47" xr10:uidLastSave="{0F3C1F67-1DB5-4F33-8CEF-AB5ABEA7B8D4}"/>
  <bookViews>
    <workbookView xWindow="-28920" yWindow="-120" windowWidth="29040" windowHeight="15720" activeTab="2" xr2:uid="{9E7B94CD-DDAD-4B9D-AA92-87978F6E595C}"/>
  </bookViews>
  <sheets>
    <sheet name="Historisation" sheetId="1" r:id="rId1"/>
    <sheet name="Critères" sheetId="2" r:id="rId2"/>
    <sheet name="2024" sheetId="7" r:id="rId3"/>
  </sheets>
  <definedNames>
    <definedName name="_xlnm.Print_Area" localSheetId="2">'2024'!$A$1:$V$45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5" i="7" l="1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1" i="7"/>
  <c r="Q39" i="7"/>
  <c r="Q47" i="7"/>
  <c r="Q49" i="7"/>
  <c r="Q55" i="7"/>
  <c r="Q57" i="7"/>
  <c r="Q63" i="7"/>
  <c r="Q65" i="7"/>
  <c r="Q71" i="7"/>
  <c r="Q73" i="7"/>
  <c r="Q79" i="7"/>
  <c r="Q81" i="7"/>
  <c r="Q87" i="7"/>
  <c r="Q89" i="7"/>
  <c r="Q95" i="7"/>
  <c r="Q97" i="7"/>
  <c r="Q103" i="7"/>
  <c r="Q105" i="7"/>
  <c r="H4" i="7"/>
  <c r="Q4" i="7" s="1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81" i="7"/>
  <c r="P4" i="7"/>
  <c r="G29" i="7"/>
  <c r="F29" i="7"/>
  <c r="E29" i="7"/>
  <c r="D29" i="7"/>
  <c r="G28" i="7"/>
  <c r="F28" i="7"/>
  <c r="E28" i="7"/>
  <c r="D28" i="7"/>
  <c r="G27" i="7"/>
  <c r="F27" i="7"/>
  <c r="E27" i="7"/>
  <c r="D27" i="7"/>
  <c r="G26" i="7"/>
  <c r="F26" i="7"/>
  <c r="E26" i="7"/>
  <c r="D26" i="7"/>
  <c r="G25" i="7"/>
  <c r="F25" i="7"/>
  <c r="E25" i="7"/>
  <c r="D25" i="7"/>
  <c r="G24" i="7"/>
  <c r="F24" i="7"/>
  <c r="E24" i="7"/>
  <c r="D24" i="7"/>
  <c r="G23" i="7"/>
  <c r="F23" i="7"/>
  <c r="E23" i="7"/>
  <c r="D23" i="7"/>
  <c r="G22" i="7"/>
  <c r="F22" i="7"/>
  <c r="E22" i="7"/>
  <c r="D22" i="7"/>
  <c r="G21" i="7"/>
  <c r="F21" i="7"/>
  <c r="E21" i="7"/>
  <c r="D21" i="7"/>
  <c r="G20" i="7"/>
  <c r="F20" i="7"/>
  <c r="E20" i="7"/>
  <c r="D20" i="7"/>
  <c r="G19" i="7"/>
  <c r="F19" i="7"/>
  <c r="E19" i="7"/>
  <c r="D19" i="7"/>
  <c r="G18" i="7"/>
  <c r="F18" i="7"/>
  <c r="E18" i="7"/>
  <c r="D18" i="7"/>
  <c r="G17" i="7"/>
  <c r="F17" i="7"/>
  <c r="E17" i="7"/>
  <c r="D17" i="7"/>
  <c r="G16" i="7"/>
  <c r="F16" i="7"/>
  <c r="E16" i="7"/>
  <c r="D16" i="7"/>
  <c r="G15" i="7"/>
  <c r="F15" i="7"/>
  <c r="E15" i="7"/>
  <c r="D15" i="7"/>
  <c r="G14" i="7"/>
  <c r="F14" i="7"/>
  <c r="E14" i="7"/>
  <c r="D14" i="7"/>
  <c r="G13" i="7"/>
  <c r="F13" i="7"/>
  <c r="E13" i="7"/>
  <c r="D13" i="7"/>
  <c r="G12" i="7"/>
  <c r="F12" i="7"/>
  <c r="E12" i="7"/>
  <c r="D12" i="7"/>
  <c r="G11" i="7"/>
  <c r="F11" i="7"/>
  <c r="E11" i="7"/>
  <c r="D11" i="7"/>
  <c r="G10" i="7"/>
  <c r="F10" i="7"/>
  <c r="E10" i="7"/>
  <c r="D10" i="7"/>
  <c r="G9" i="7"/>
  <c r="F9" i="7"/>
  <c r="E9" i="7"/>
  <c r="D9" i="7"/>
  <c r="G8" i="7"/>
  <c r="F8" i="7"/>
  <c r="E8" i="7"/>
  <c r="D8" i="7"/>
  <c r="G7" i="7"/>
  <c r="F7" i="7"/>
  <c r="E7" i="7"/>
  <c r="D7" i="7"/>
  <c r="G6" i="7"/>
  <c r="F6" i="7"/>
  <c r="E6" i="7"/>
  <c r="D6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C94" i="7"/>
  <c r="D94" i="7" s="1"/>
  <c r="C95" i="7"/>
  <c r="L95" i="7" s="1"/>
  <c r="C96" i="7"/>
  <c r="D96" i="7" s="1"/>
  <c r="C97" i="7"/>
  <c r="G97" i="7" s="1"/>
  <c r="C98" i="7"/>
  <c r="P98" i="7" s="1"/>
  <c r="C99" i="7"/>
  <c r="P99" i="7" s="1"/>
  <c r="C100" i="7"/>
  <c r="Q100" i="7" s="1"/>
  <c r="C101" i="7"/>
  <c r="Q101" i="7" s="1"/>
  <c r="C102" i="7"/>
  <c r="D102" i="7" s="1"/>
  <c r="C103" i="7"/>
  <c r="L103" i="7" s="1"/>
  <c r="C104" i="7"/>
  <c r="D104" i="7" s="1"/>
  <c r="C105" i="7"/>
  <c r="G105" i="7" s="1"/>
  <c r="V105" i="7"/>
  <c r="V104" i="7"/>
  <c r="V103" i="7"/>
  <c r="V102" i="7"/>
  <c r="V101" i="7"/>
  <c r="V100" i="7"/>
  <c r="V99" i="7"/>
  <c r="V98" i="7"/>
  <c r="V97" i="7"/>
  <c r="V96" i="7"/>
  <c r="V95" i="7"/>
  <c r="V94" i="7"/>
  <c r="V93" i="7"/>
  <c r="C82" i="7"/>
  <c r="P82" i="7" s="1"/>
  <c r="C83" i="7"/>
  <c r="H83" i="7" s="1"/>
  <c r="C84" i="7"/>
  <c r="Q84" i="7" s="1"/>
  <c r="C85" i="7"/>
  <c r="Q85" i="7" s="1"/>
  <c r="C86" i="7"/>
  <c r="D86" i="7" s="1"/>
  <c r="C87" i="7"/>
  <c r="L87" i="7" s="1"/>
  <c r="C88" i="7"/>
  <c r="D88" i="7" s="1"/>
  <c r="C89" i="7"/>
  <c r="G89" i="7" s="1"/>
  <c r="C90" i="7"/>
  <c r="P90" i="7" s="1"/>
  <c r="C91" i="7"/>
  <c r="P91" i="7" s="1"/>
  <c r="C92" i="7"/>
  <c r="Q92" i="7" s="1"/>
  <c r="C93" i="7"/>
  <c r="Q93" i="7" s="1"/>
  <c r="V92" i="7"/>
  <c r="V91" i="7"/>
  <c r="V90" i="7"/>
  <c r="V89" i="7"/>
  <c r="V88" i="7"/>
  <c r="V87" i="7"/>
  <c r="V86" i="7"/>
  <c r="V85" i="7"/>
  <c r="V84" i="7"/>
  <c r="V83" i="7"/>
  <c r="V82" i="7"/>
  <c r="V81" i="7"/>
  <c r="V80" i="7"/>
  <c r="V79" i="7"/>
  <c r="V78" i="7"/>
  <c r="V77" i="7"/>
  <c r="V76" i="7"/>
  <c r="V75" i="7"/>
  <c r="V74" i="7"/>
  <c r="V73" i="7"/>
  <c r="V72" i="7"/>
  <c r="V71" i="7"/>
  <c r="V70" i="7"/>
  <c r="V69" i="7"/>
  <c r="V68" i="7"/>
  <c r="V67" i="7"/>
  <c r="V66" i="7"/>
  <c r="V65" i="7"/>
  <c r="V64" i="7"/>
  <c r="V63" i="7"/>
  <c r="V62" i="7"/>
  <c r="V61" i="7"/>
  <c r="V60" i="7"/>
  <c r="V59" i="7"/>
  <c r="V58" i="7"/>
  <c r="V57" i="7"/>
  <c r="V56" i="7"/>
  <c r="V55" i="7"/>
  <c r="V54" i="7"/>
  <c r="V53" i="7"/>
  <c r="V52" i="7"/>
  <c r="V51" i="7"/>
  <c r="V50" i="7"/>
  <c r="V49" i="7"/>
  <c r="V48" i="7"/>
  <c r="V47" i="7"/>
  <c r="V46" i="7"/>
  <c r="C70" i="7"/>
  <c r="D70" i="7" s="1"/>
  <c r="C71" i="7"/>
  <c r="L71" i="7" s="1"/>
  <c r="C72" i="7"/>
  <c r="D72" i="7" s="1"/>
  <c r="C73" i="7"/>
  <c r="G73" i="7" s="1"/>
  <c r="C74" i="7"/>
  <c r="P74" i="7" s="1"/>
  <c r="C75" i="7"/>
  <c r="P75" i="7" s="1"/>
  <c r="C76" i="7"/>
  <c r="Q76" i="7" s="1"/>
  <c r="C77" i="7"/>
  <c r="Q77" i="7" s="1"/>
  <c r="C78" i="7"/>
  <c r="D78" i="7" s="1"/>
  <c r="C79" i="7"/>
  <c r="L79" i="7" s="1"/>
  <c r="C80" i="7"/>
  <c r="D80" i="7" s="1"/>
  <c r="C81" i="7"/>
  <c r="G81" i="7" s="1"/>
  <c r="C58" i="7"/>
  <c r="P58" i="7" s="1"/>
  <c r="C59" i="7"/>
  <c r="P59" i="7" s="1"/>
  <c r="C60" i="7"/>
  <c r="Q60" i="7" s="1"/>
  <c r="C61" i="7"/>
  <c r="Q61" i="7" s="1"/>
  <c r="C62" i="7"/>
  <c r="D62" i="7" s="1"/>
  <c r="C63" i="7"/>
  <c r="L63" i="7" s="1"/>
  <c r="C64" i="7"/>
  <c r="D64" i="7" s="1"/>
  <c r="C65" i="7"/>
  <c r="G65" i="7" s="1"/>
  <c r="C66" i="7"/>
  <c r="P66" i="7" s="1"/>
  <c r="C67" i="7"/>
  <c r="P67" i="7" s="1"/>
  <c r="C68" i="7"/>
  <c r="Q68" i="7" s="1"/>
  <c r="C69" i="7"/>
  <c r="Q69" i="7" s="1"/>
  <c r="L6" i="1" a="1"/>
  <c r="L6" i="1" s="1"/>
  <c r="N6" i="1" a="1"/>
  <c r="N6" i="1" s="1"/>
  <c r="O6" i="1" a="1"/>
  <c r="O6" i="1" s="1"/>
  <c r="T6" i="1"/>
  <c r="Q6" i="1" s="1"/>
  <c r="U6" i="1"/>
  <c r="R6" i="1" s="1"/>
  <c r="L7" i="1" a="1"/>
  <c r="L7" i="1" s="1"/>
  <c r="N7" i="1" a="1"/>
  <c r="N7" i="1" s="1"/>
  <c r="O7" i="1" a="1"/>
  <c r="O7" i="1" s="1"/>
  <c r="T7" i="1"/>
  <c r="U7" i="1"/>
  <c r="L8" i="1" a="1"/>
  <c r="L8" i="1" s="1"/>
  <c r="N8" i="1" a="1"/>
  <c r="N8" i="1" s="1"/>
  <c r="O8" i="1" a="1"/>
  <c r="O8" i="1" s="1"/>
  <c r="T8" i="1"/>
  <c r="U8" i="1"/>
  <c r="L9" i="1" a="1"/>
  <c r="L9" i="1" s="1"/>
  <c r="N9" i="1" a="1"/>
  <c r="N9" i="1" s="1"/>
  <c r="O9" i="1" a="1"/>
  <c r="O9" i="1" s="1"/>
  <c r="T9" i="1"/>
  <c r="U9" i="1"/>
  <c r="L10" i="1" a="1"/>
  <c r="L10" i="1" s="1"/>
  <c r="P10" i="1" s="1"/>
  <c r="N10" i="1" a="1"/>
  <c r="N10" i="1" s="1"/>
  <c r="O10" i="1" a="1"/>
  <c r="O10" i="1" s="1"/>
  <c r="T10" i="1"/>
  <c r="U10" i="1"/>
  <c r="L11" i="1" a="1"/>
  <c r="L11" i="1" s="1"/>
  <c r="N11" i="1" a="1"/>
  <c r="N11" i="1" s="1"/>
  <c r="O11" i="1" a="1"/>
  <c r="O11" i="1" s="1"/>
  <c r="T11" i="1"/>
  <c r="Q11" i="1" s="1"/>
  <c r="U11" i="1"/>
  <c r="R11" i="1" s="1"/>
  <c r="L12" i="1" a="1"/>
  <c r="L12" i="1" s="1"/>
  <c r="M12" i="1" s="1"/>
  <c r="N12" i="1" a="1"/>
  <c r="N12" i="1" s="1"/>
  <c r="O12" i="1" a="1"/>
  <c r="O12" i="1"/>
  <c r="T12" i="1"/>
  <c r="Q12" i="1" s="1"/>
  <c r="U12" i="1"/>
  <c r="L13" i="1" a="1"/>
  <c r="L13" i="1" s="1"/>
  <c r="N13" i="1" a="1"/>
  <c r="N13" i="1" s="1"/>
  <c r="O13" i="1" a="1"/>
  <c r="O13" i="1" s="1"/>
  <c r="T13" i="1"/>
  <c r="U13" i="1"/>
  <c r="L14" i="1" a="1"/>
  <c r="L14" i="1" s="1"/>
  <c r="N14" i="1" a="1"/>
  <c r="N14" i="1" s="1"/>
  <c r="O14" i="1" a="1"/>
  <c r="O14" i="1" s="1"/>
  <c r="T14" i="1"/>
  <c r="U14" i="1"/>
  <c r="L15" i="1" a="1"/>
  <c r="L15" i="1" s="1"/>
  <c r="N15" i="1" a="1"/>
  <c r="N15" i="1" s="1"/>
  <c r="O15" i="1" a="1"/>
  <c r="O15" i="1" s="1"/>
  <c r="T15" i="1"/>
  <c r="U15" i="1"/>
  <c r="L16" i="1" a="1"/>
  <c r="L16" i="1" s="1"/>
  <c r="N16" i="1" a="1"/>
  <c r="N16" i="1" s="1"/>
  <c r="O16" i="1" a="1"/>
  <c r="O16" i="1" s="1"/>
  <c r="T16" i="1"/>
  <c r="U16" i="1"/>
  <c r="D4" i="7" s="1"/>
  <c r="L17" i="1" a="1"/>
  <c r="L17" i="1" s="1"/>
  <c r="N17" i="1" a="1"/>
  <c r="N17" i="1" s="1"/>
  <c r="O17" i="1" a="1"/>
  <c r="O17" i="1"/>
  <c r="T17" i="1"/>
  <c r="Q17" i="1" s="1"/>
  <c r="U17" i="1"/>
  <c r="R17" i="1" s="1"/>
  <c r="L18" i="1" a="1"/>
  <c r="L18" i="1"/>
  <c r="P18" i="1" s="1"/>
  <c r="N18" i="1" a="1"/>
  <c r="N18" i="1" s="1"/>
  <c r="O18" i="1" a="1"/>
  <c r="O18" i="1" s="1"/>
  <c r="T18" i="1"/>
  <c r="Q18" i="1" s="1"/>
  <c r="U18" i="1"/>
  <c r="S18" i="1" s="1"/>
  <c r="L19" i="1" a="1"/>
  <c r="L19" i="1" s="1"/>
  <c r="N19" i="1" a="1"/>
  <c r="N19" i="1" s="1"/>
  <c r="O19" i="1" a="1"/>
  <c r="O19" i="1" s="1"/>
  <c r="T19" i="1"/>
  <c r="Q19" i="1" s="1"/>
  <c r="U19" i="1"/>
  <c r="R19" i="1" s="1"/>
  <c r="L20" i="1" a="1"/>
  <c r="L20" i="1" s="1"/>
  <c r="M20" i="1" s="1"/>
  <c r="N20" i="1" a="1"/>
  <c r="N20" i="1" s="1"/>
  <c r="O20" i="1" a="1"/>
  <c r="O20" i="1" s="1"/>
  <c r="T20" i="1"/>
  <c r="Q20" i="1" s="1"/>
  <c r="U20" i="1"/>
  <c r="S20" i="1" s="1"/>
  <c r="L21" i="1" a="1"/>
  <c r="L21" i="1" s="1"/>
  <c r="N21" i="1" a="1"/>
  <c r="N21" i="1"/>
  <c r="O21" i="1" a="1"/>
  <c r="O21" i="1" s="1"/>
  <c r="T21" i="1"/>
  <c r="Q21" i="1" s="1"/>
  <c r="U21" i="1"/>
  <c r="R21" i="1" s="1"/>
  <c r="L22" i="1" a="1"/>
  <c r="L22" i="1"/>
  <c r="M22" i="1" s="1"/>
  <c r="N22" i="1" a="1"/>
  <c r="N22" i="1" s="1"/>
  <c r="O22" i="1" a="1"/>
  <c r="O22" i="1" s="1"/>
  <c r="P22" i="1"/>
  <c r="T22" i="1"/>
  <c r="Q22" i="1" s="1"/>
  <c r="U22" i="1"/>
  <c r="S22" i="1" s="1"/>
  <c r="L23" i="1" a="1"/>
  <c r="L23" i="1" s="1"/>
  <c r="N23" i="1" a="1"/>
  <c r="N23" i="1"/>
  <c r="O23" i="1" a="1"/>
  <c r="O23" i="1"/>
  <c r="T23" i="1"/>
  <c r="Q23" i="1" s="1"/>
  <c r="U23" i="1"/>
  <c r="R23" i="1" s="1"/>
  <c r="L24" i="1" a="1"/>
  <c r="L24" i="1" s="1"/>
  <c r="N24" i="1" a="1"/>
  <c r="N24" i="1" s="1"/>
  <c r="O24" i="1" a="1"/>
  <c r="O24" i="1" s="1"/>
  <c r="T24" i="1"/>
  <c r="Q24" i="1" s="1"/>
  <c r="U24" i="1"/>
  <c r="R24" i="1" s="1"/>
  <c r="L25" i="1" a="1"/>
  <c r="L25" i="1" s="1"/>
  <c r="N25" i="1" a="1"/>
  <c r="N25" i="1" s="1"/>
  <c r="O25" i="1" a="1"/>
  <c r="O25" i="1"/>
  <c r="T25" i="1"/>
  <c r="Q25" i="1" s="1"/>
  <c r="U25" i="1"/>
  <c r="R25" i="1" s="1"/>
  <c r="L26" i="1" a="1"/>
  <c r="L26" i="1" s="1"/>
  <c r="P26" i="1" s="1"/>
  <c r="N26" i="1" a="1"/>
  <c r="N26" i="1" s="1"/>
  <c r="O26" i="1" a="1"/>
  <c r="O26" i="1" s="1"/>
  <c r="T26" i="1"/>
  <c r="Q26" i="1" s="1"/>
  <c r="U26" i="1"/>
  <c r="S26" i="1" s="1"/>
  <c r="L27" i="1" a="1"/>
  <c r="L27" i="1" s="1"/>
  <c r="N27" i="1" a="1"/>
  <c r="N27" i="1"/>
  <c r="O27" i="1" a="1"/>
  <c r="O27" i="1"/>
  <c r="T27" i="1"/>
  <c r="Q27" i="1" s="1"/>
  <c r="U27" i="1"/>
  <c r="R27" i="1" s="1"/>
  <c r="L28" i="1" a="1"/>
  <c r="L28" i="1"/>
  <c r="M28" i="1" s="1"/>
  <c r="N28" i="1" a="1"/>
  <c r="N28" i="1" s="1"/>
  <c r="O28" i="1" a="1"/>
  <c r="O28" i="1" s="1"/>
  <c r="T28" i="1"/>
  <c r="Q28" i="1" s="1"/>
  <c r="U28" i="1"/>
  <c r="S28" i="1" s="1"/>
  <c r="L29" i="1" a="1"/>
  <c r="L29" i="1" s="1"/>
  <c r="N29" i="1" a="1"/>
  <c r="N29" i="1"/>
  <c r="O29" i="1" a="1"/>
  <c r="O29" i="1" s="1"/>
  <c r="T29" i="1"/>
  <c r="Q29" i="1" s="1"/>
  <c r="U29" i="1"/>
  <c r="R29" i="1" s="1"/>
  <c r="L30" i="1" a="1"/>
  <c r="L30" i="1" s="1"/>
  <c r="N30" i="1" a="1"/>
  <c r="N30" i="1" s="1"/>
  <c r="O30" i="1" a="1"/>
  <c r="O30" i="1" s="1"/>
  <c r="T30" i="1"/>
  <c r="Q30" i="1" s="1"/>
  <c r="U30" i="1"/>
  <c r="S30" i="1" s="1"/>
  <c r="L31" i="1" a="1"/>
  <c r="L31" i="1" s="1"/>
  <c r="N31" i="1" a="1"/>
  <c r="N31" i="1" s="1"/>
  <c r="O31" i="1" a="1"/>
  <c r="O31" i="1"/>
  <c r="T31" i="1"/>
  <c r="Q31" i="1" s="1"/>
  <c r="U31" i="1"/>
  <c r="R31" i="1" s="1"/>
  <c r="L32" i="1" a="1"/>
  <c r="L32" i="1" s="1"/>
  <c r="N32" i="1" a="1"/>
  <c r="N32" i="1" s="1"/>
  <c r="O32" i="1" a="1"/>
  <c r="O32" i="1" s="1"/>
  <c r="T32" i="1"/>
  <c r="Q32" i="1" s="1"/>
  <c r="U32" i="1"/>
  <c r="R32" i="1" s="1"/>
  <c r="L33" i="1" a="1"/>
  <c r="L33" i="1" s="1"/>
  <c r="N33" i="1" a="1"/>
  <c r="N33" i="1" s="1"/>
  <c r="O33" i="1" a="1"/>
  <c r="O33" i="1"/>
  <c r="T33" i="1"/>
  <c r="Q33" i="1" s="1"/>
  <c r="U33" i="1"/>
  <c r="R33" i="1" s="1"/>
  <c r="L34" i="1" a="1"/>
  <c r="L34" i="1" s="1"/>
  <c r="P34" i="1" s="1"/>
  <c r="N34" i="1" a="1"/>
  <c r="N34" i="1" s="1"/>
  <c r="O34" i="1" a="1"/>
  <c r="O34" i="1" s="1"/>
  <c r="T34" i="1"/>
  <c r="Q34" i="1" s="1"/>
  <c r="U34" i="1"/>
  <c r="S34" i="1" s="1"/>
  <c r="L35" i="1" a="1"/>
  <c r="L35" i="1" s="1"/>
  <c r="N35" i="1" a="1"/>
  <c r="N35" i="1" s="1"/>
  <c r="O35" i="1" a="1"/>
  <c r="O35" i="1"/>
  <c r="T35" i="1"/>
  <c r="Q35" i="1" s="1"/>
  <c r="U35" i="1"/>
  <c r="R35" i="1" s="1"/>
  <c r="L36" i="1" a="1"/>
  <c r="L36" i="1" s="1"/>
  <c r="M36" i="1" s="1"/>
  <c r="N36" i="1" a="1"/>
  <c r="N36" i="1" s="1"/>
  <c r="O36" i="1" a="1"/>
  <c r="O36" i="1" s="1"/>
  <c r="T36" i="1"/>
  <c r="Q36" i="1" s="1"/>
  <c r="U36" i="1"/>
  <c r="S36" i="1" s="1"/>
  <c r="L37" i="1" a="1"/>
  <c r="L37" i="1"/>
  <c r="P37" i="1" s="1"/>
  <c r="N37" i="1" a="1"/>
  <c r="N37" i="1"/>
  <c r="O37" i="1" a="1"/>
  <c r="O37" i="1"/>
  <c r="T37" i="1"/>
  <c r="Q37" i="1" s="1"/>
  <c r="U37" i="1"/>
  <c r="R37" i="1" s="1"/>
  <c r="L38" i="1" a="1"/>
  <c r="L38" i="1" s="1"/>
  <c r="N38" i="1" a="1"/>
  <c r="N38" i="1"/>
  <c r="O38" i="1" a="1"/>
  <c r="O38" i="1" s="1"/>
  <c r="T38" i="1"/>
  <c r="Q38" i="1" s="1"/>
  <c r="U38" i="1"/>
  <c r="S38" i="1" s="1"/>
  <c r="L39" i="1" a="1"/>
  <c r="L39" i="1" s="1"/>
  <c r="N39" i="1" a="1"/>
  <c r="N39" i="1"/>
  <c r="O39" i="1" a="1"/>
  <c r="O39" i="1" s="1"/>
  <c r="T39" i="1"/>
  <c r="Q39" i="1" s="1"/>
  <c r="U39" i="1"/>
  <c r="R39" i="1" s="1"/>
  <c r="L40" i="1" a="1"/>
  <c r="L40" i="1" s="1"/>
  <c r="N40" i="1" a="1"/>
  <c r="N40" i="1" s="1"/>
  <c r="O40" i="1" a="1"/>
  <c r="O40" i="1" s="1"/>
  <c r="T40" i="1"/>
  <c r="Q40" i="1" s="1"/>
  <c r="U40" i="1"/>
  <c r="R40" i="1" s="1"/>
  <c r="L41" i="1" a="1"/>
  <c r="L41" i="1" s="1"/>
  <c r="N41" i="1" a="1"/>
  <c r="N41" i="1" s="1"/>
  <c r="O41" i="1" a="1"/>
  <c r="O41" i="1" s="1"/>
  <c r="T41" i="1"/>
  <c r="Q41" i="1" s="1"/>
  <c r="U41" i="1"/>
  <c r="R41" i="1" s="1"/>
  <c r="L42" i="1" a="1"/>
  <c r="L42" i="1" s="1"/>
  <c r="N42" i="1" a="1"/>
  <c r="N42" i="1" s="1"/>
  <c r="O42" i="1" a="1"/>
  <c r="O42" i="1" s="1"/>
  <c r="T42" i="1"/>
  <c r="Q42" i="1" s="1"/>
  <c r="U42" i="1"/>
  <c r="S42" i="1" s="1"/>
  <c r="L43" i="1" a="1"/>
  <c r="L43" i="1" s="1"/>
  <c r="N43" i="1" a="1"/>
  <c r="N43" i="1" s="1"/>
  <c r="O43" i="1" a="1"/>
  <c r="O43" i="1" s="1"/>
  <c r="T43" i="1"/>
  <c r="Q43" i="1" s="1"/>
  <c r="U43" i="1"/>
  <c r="R43" i="1" s="1"/>
  <c r="L44" i="1" a="1"/>
  <c r="L44" i="1" s="1"/>
  <c r="M44" i="1" s="1"/>
  <c r="N44" i="1" a="1"/>
  <c r="N44" i="1" s="1"/>
  <c r="O44" i="1" a="1"/>
  <c r="O44" i="1"/>
  <c r="T44" i="1"/>
  <c r="Q44" i="1" s="1"/>
  <c r="U44" i="1"/>
  <c r="S44" i="1" s="1"/>
  <c r="L45" i="1" a="1"/>
  <c r="L45" i="1" s="1"/>
  <c r="P45" i="1" s="1"/>
  <c r="N45" i="1" a="1"/>
  <c r="N45" i="1"/>
  <c r="O45" i="1" a="1"/>
  <c r="O45" i="1"/>
  <c r="T45" i="1"/>
  <c r="Q45" i="1" s="1"/>
  <c r="U45" i="1"/>
  <c r="R45" i="1" s="1"/>
  <c r="L46" i="1" a="1"/>
  <c r="L46" i="1" s="1"/>
  <c r="N46" i="1" a="1"/>
  <c r="N46" i="1"/>
  <c r="O46" i="1" a="1"/>
  <c r="O46" i="1" s="1"/>
  <c r="T46" i="1"/>
  <c r="Q46" i="1" s="1"/>
  <c r="U46" i="1"/>
  <c r="R46" i="1" s="1"/>
  <c r="L47" i="1" a="1"/>
  <c r="L47" i="1" s="1"/>
  <c r="N47" i="1" a="1"/>
  <c r="N47" i="1" s="1"/>
  <c r="O47" i="1" a="1"/>
  <c r="O47" i="1" s="1"/>
  <c r="T47" i="1"/>
  <c r="Q47" i="1" s="1"/>
  <c r="U47" i="1"/>
  <c r="R47" i="1" s="1"/>
  <c r="L48" i="1" a="1"/>
  <c r="L48" i="1" s="1"/>
  <c r="N48" i="1" a="1"/>
  <c r="N48" i="1" s="1"/>
  <c r="O48" i="1" a="1"/>
  <c r="O48" i="1" s="1"/>
  <c r="T48" i="1"/>
  <c r="Q48" i="1" s="1"/>
  <c r="U48" i="1"/>
  <c r="R48" i="1" s="1"/>
  <c r="L49" i="1" a="1"/>
  <c r="L49" i="1" s="1"/>
  <c r="N49" i="1" a="1"/>
  <c r="N49" i="1" s="1"/>
  <c r="O49" i="1" a="1"/>
  <c r="O49" i="1"/>
  <c r="T49" i="1"/>
  <c r="Q49" i="1" s="1"/>
  <c r="U49" i="1"/>
  <c r="R49" i="1" s="1"/>
  <c r="L50" i="1" a="1"/>
  <c r="L50" i="1" s="1"/>
  <c r="N50" i="1" a="1"/>
  <c r="N50" i="1" s="1"/>
  <c r="O50" i="1" a="1"/>
  <c r="O50" i="1" s="1"/>
  <c r="T50" i="1"/>
  <c r="Q50" i="1" s="1"/>
  <c r="U50" i="1"/>
  <c r="S50" i="1" s="1"/>
  <c r="L51" i="1" a="1"/>
  <c r="L51" i="1" s="1"/>
  <c r="N51" i="1" a="1"/>
  <c r="N51" i="1" s="1"/>
  <c r="O51" i="1" a="1"/>
  <c r="O51" i="1"/>
  <c r="T51" i="1"/>
  <c r="Q51" i="1" s="1"/>
  <c r="U51" i="1"/>
  <c r="R51" i="1" s="1"/>
  <c r="L52" i="1" a="1"/>
  <c r="L52" i="1"/>
  <c r="M52" i="1" s="1"/>
  <c r="N52" i="1" a="1"/>
  <c r="N52" i="1" s="1"/>
  <c r="O52" i="1" a="1"/>
  <c r="O52" i="1" s="1"/>
  <c r="T52" i="1"/>
  <c r="Q52" i="1" s="1"/>
  <c r="U52" i="1"/>
  <c r="S52" i="1" s="1"/>
  <c r="C46" i="7"/>
  <c r="D46" i="7" s="1"/>
  <c r="C47" i="7"/>
  <c r="L47" i="7" s="1"/>
  <c r="C48" i="7"/>
  <c r="D48" i="7" s="1"/>
  <c r="C49" i="7"/>
  <c r="E49" i="7" s="1"/>
  <c r="C50" i="7"/>
  <c r="P50" i="7" s="1"/>
  <c r="C51" i="7"/>
  <c r="P51" i="7" s="1"/>
  <c r="C52" i="7"/>
  <c r="Q52" i="7" s="1"/>
  <c r="C53" i="7"/>
  <c r="Q53" i="7" s="1"/>
  <c r="C54" i="7"/>
  <c r="D54" i="7" s="1"/>
  <c r="C55" i="7"/>
  <c r="L55" i="7" s="1"/>
  <c r="C56" i="7"/>
  <c r="D56" i="7" s="1"/>
  <c r="C57" i="7"/>
  <c r="E57" i="7" s="1"/>
  <c r="C45" i="7"/>
  <c r="Q45" i="7" s="1"/>
  <c r="C44" i="7"/>
  <c r="Q44" i="7" s="1"/>
  <c r="C43" i="7"/>
  <c r="P43" i="7" s="1"/>
  <c r="C42" i="7"/>
  <c r="P42" i="7" s="1"/>
  <c r="C41" i="7"/>
  <c r="G41" i="7" s="1"/>
  <c r="C40" i="7"/>
  <c r="D40" i="7" s="1"/>
  <c r="C39" i="7"/>
  <c r="L39" i="7" s="1"/>
  <c r="C38" i="7"/>
  <c r="D38" i="7" s="1"/>
  <c r="C37" i="7"/>
  <c r="Q37" i="7" s="1"/>
  <c r="C36" i="7"/>
  <c r="Q36" i="7" s="1"/>
  <c r="C35" i="7"/>
  <c r="P35" i="7" s="1"/>
  <c r="C34" i="7"/>
  <c r="P34" i="7" s="1"/>
  <c r="C33" i="7"/>
  <c r="G33" i="7" s="1"/>
  <c r="C32" i="7"/>
  <c r="D32" i="7" s="1"/>
  <c r="C31" i="7"/>
  <c r="L31" i="7" s="1"/>
  <c r="C30" i="7"/>
  <c r="D30" i="7" s="1"/>
  <c r="N5" i="1" a="1"/>
  <c r="N5" i="1" s="1"/>
  <c r="L5" i="1" a="1"/>
  <c r="L5" i="1" s="1"/>
  <c r="O5" i="1" a="1"/>
  <c r="O5" i="1" s="1"/>
  <c r="T5" i="1"/>
  <c r="Q5" i="1" s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U5" i="1"/>
  <c r="V45" i="7"/>
  <c r="V44" i="7"/>
  <c r="V41" i="7"/>
  <c r="V40" i="7"/>
  <c r="V39" i="7"/>
  <c r="V38" i="7"/>
  <c r="V37" i="7"/>
  <c r="V36" i="7"/>
  <c r="V35" i="7"/>
  <c r="V34" i="7"/>
  <c r="V33" i="7"/>
  <c r="V32" i="7"/>
  <c r="V31" i="7"/>
  <c r="V30" i="7"/>
  <c r="V29" i="7"/>
  <c r="V28" i="7"/>
  <c r="V27" i="7"/>
  <c r="V26" i="7"/>
  <c r="V25" i="7"/>
  <c r="V24" i="7"/>
  <c r="V23" i="7"/>
  <c r="V22" i="7"/>
  <c r="V21" i="7"/>
  <c r="V20" i="7"/>
  <c r="V19" i="7"/>
  <c r="V18" i="7"/>
  <c r="V17" i="7"/>
  <c r="V16" i="7"/>
  <c r="V15" i="7"/>
  <c r="V14" i="7"/>
  <c r="V13" i="7"/>
  <c r="V12" i="7"/>
  <c r="V11" i="7"/>
  <c r="V10" i="7"/>
  <c r="V9" i="7"/>
  <c r="V8" i="7"/>
  <c r="V7" i="7"/>
  <c r="V6" i="7"/>
  <c r="V5" i="7"/>
  <c r="V4" i="7"/>
  <c r="R4" i="7"/>
  <c r="Q2" i="7"/>
  <c r="V3" i="2"/>
  <c r="V4" i="2" s="1"/>
  <c r="V5" i="2" s="1"/>
  <c r="V6" i="2" s="1"/>
  <c r="V7" i="2" s="1"/>
  <c r="M14" i="1" l="1"/>
  <c r="P14" i="1"/>
  <c r="M30" i="1"/>
  <c r="P30" i="1"/>
  <c r="M38" i="1"/>
  <c r="P38" i="1"/>
  <c r="M46" i="1"/>
  <c r="P46" i="1"/>
  <c r="Q13" i="1"/>
  <c r="M37" i="1"/>
  <c r="Q14" i="1"/>
  <c r="Q8" i="1"/>
  <c r="Q10" i="1"/>
  <c r="H39" i="7"/>
  <c r="E105" i="7"/>
  <c r="Q99" i="7"/>
  <c r="Q91" i="7"/>
  <c r="Q83" i="7"/>
  <c r="Q75" i="7"/>
  <c r="Q67" i="7"/>
  <c r="Q59" i="7"/>
  <c r="Q51" i="7"/>
  <c r="Q43" i="7"/>
  <c r="Q35" i="7"/>
  <c r="E46" i="7"/>
  <c r="E36" i="7"/>
  <c r="Q98" i="7"/>
  <c r="Q90" i="7"/>
  <c r="Q82" i="7"/>
  <c r="Q74" i="7"/>
  <c r="Q66" i="7"/>
  <c r="Q58" i="7"/>
  <c r="Q50" i="7"/>
  <c r="Q42" i="7"/>
  <c r="Q34" i="7"/>
  <c r="Q41" i="7"/>
  <c r="Q33" i="7"/>
  <c r="E56" i="7"/>
  <c r="P37" i="7"/>
  <c r="Q104" i="7"/>
  <c r="Q96" i="7"/>
  <c r="Q88" i="7"/>
  <c r="Q80" i="7"/>
  <c r="Q72" i="7"/>
  <c r="Q64" i="7"/>
  <c r="Q56" i="7"/>
  <c r="Q48" i="7"/>
  <c r="Q40" i="7"/>
  <c r="Q32" i="7"/>
  <c r="E66" i="7"/>
  <c r="H103" i="7"/>
  <c r="E75" i="7"/>
  <c r="L82" i="7"/>
  <c r="Q102" i="7"/>
  <c r="Q94" i="7"/>
  <c r="Q86" i="7"/>
  <c r="Q78" i="7"/>
  <c r="Q70" i="7"/>
  <c r="Q62" i="7"/>
  <c r="Q54" i="7"/>
  <c r="Q46" i="7"/>
  <c r="Q38" i="7"/>
  <c r="Q30" i="7"/>
  <c r="H99" i="7"/>
  <c r="E85" i="7"/>
  <c r="L46" i="7"/>
  <c r="H71" i="7"/>
  <c r="E95" i="7"/>
  <c r="H67" i="7"/>
  <c r="H35" i="7"/>
  <c r="E37" i="7"/>
  <c r="E47" i="7"/>
  <c r="E58" i="7"/>
  <c r="E67" i="7"/>
  <c r="E77" i="7"/>
  <c r="E86" i="7"/>
  <c r="E97" i="7"/>
  <c r="P77" i="7"/>
  <c r="P33" i="7"/>
  <c r="L78" i="7"/>
  <c r="H63" i="7"/>
  <c r="H31" i="7"/>
  <c r="E39" i="7"/>
  <c r="E48" i="7"/>
  <c r="E59" i="7"/>
  <c r="E69" i="7"/>
  <c r="E78" i="7"/>
  <c r="E88" i="7"/>
  <c r="E98" i="7"/>
  <c r="P105" i="7"/>
  <c r="P73" i="7"/>
  <c r="L74" i="7"/>
  <c r="H59" i="7"/>
  <c r="E30" i="7"/>
  <c r="E40" i="7"/>
  <c r="E50" i="7"/>
  <c r="E61" i="7"/>
  <c r="E70" i="7"/>
  <c r="E79" i="7"/>
  <c r="E89" i="7"/>
  <c r="E99" i="7"/>
  <c r="P101" i="7"/>
  <c r="P69" i="7"/>
  <c r="L102" i="7"/>
  <c r="L70" i="7"/>
  <c r="H55" i="7"/>
  <c r="E31" i="7"/>
  <c r="E41" i="7"/>
  <c r="E51" i="7"/>
  <c r="E62" i="7"/>
  <c r="E71" i="7"/>
  <c r="E80" i="7"/>
  <c r="E90" i="7"/>
  <c r="E100" i="7"/>
  <c r="P97" i="7"/>
  <c r="P65" i="7"/>
  <c r="L98" i="7"/>
  <c r="L66" i="7"/>
  <c r="H95" i="7"/>
  <c r="H51" i="7"/>
  <c r="E32" i="7"/>
  <c r="E43" i="7"/>
  <c r="E52" i="7"/>
  <c r="E63" i="7"/>
  <c r="E72" i="7"/>
  <c r="E81" i="7"/>
  <c r="E92" i="7"/>
  <c r="E101" i="7"/>
  <c r="P93" i="7"/>
  <c r="P61" i="7"/>
  <c r="L94" i="7"/>
  <c r="L62" i="7"/>
  <c r="H79" i="7"/>
  <c r="H47" i="7"/>
  <c r="E33" i="7"/>
  <c r="E44" i="7"/>
  <c r="E54" i="7"/>
  <c r="E64" i="7"/>
  <c r="E73" i="7"/>
  <c r="E82" i="7"/>
  <c r="E93" i="7"/>
  <c r="E102" i="7"/>
  <c r="P89" i="7"/>
  <c r="P45" i="7"/>
  <c r="L90" i="7"/>
  <c r="L58" i="7"/>
  <c r="H75" i="7"/>
  <c r="H43" i="7"/>
  <c r="E35" i="7"/>
  <c r="E45" i="7"/>
  <c r="E55" i="7"/>
  <c r="E65" i="7"/>
  <c r="E74" i="7"/>
  <c r="E84" i="7"/>
  <c r="E94" i="7"/>
  <c r="E103" i="7"/>
  <c r="P85" i="7"/>
  <c r="P41" i="7"/>
  <c r="L86" i="7"/>
  <c r="L54" i="7"/>
  <c r="E38" i="7"/>
  <c r="E68" i="7"/>
  <c r="E96" i="7"/>
  <c r="P57" i="7"/>
  <c r="P49" i="7"/>
  <c r="L38" i="7"/>
  <c r="H98" i="7"/>
  <c r="H90" i="7"/>
  <c r="H82" i="7"/>
  <c r="H74" i="7"/>
  <c r="H66" i="7"/>
  <c r="H58" i="7"/>
  <c r="H50" i="7"/>
  <c r="H42" i="7"/>
  <c r="H34" i="7"/>
  <c r="F30" i="7"/>
  <c r="F32" i="7"/>
  <c r="F34" i="7"/>
  <c r="F36" i="7"/>
  <c r="F38" i="7"/>
  <c r="F40" i="7"/>
  <c r="F42" i="7"/>
  <c r="F44" i="7"/>
  <c r="F46" i="7"/>
  <c r="F48" i="7"/>
  <c r="F50" i="7"/>
  <c r="F52" i="7"/>
  <c r="F54" i="7"/>
  <c r="F56" i="7"/>
  <c r="F58" i="7"/>
  <c r="F60" i="7"/>
  <c r="F62" i="7"/>
  <c r="F64" i="7"/>
  <c r="F66" i="7"/>
  <c r="F68" i="7"/>
  <c r="F70" i="7"/>
  <c r="F72" i="7"/>
  <c r="F74" i="7"/>
  <c r="F76" i="7"/>
  <c r="F78" i="7"/>
  <c r="F80" i="7"/>
  <c r="F82" i="7"/>
  <c r="F84" i="7"/>
  <c r="F86" i="7"/>
  <c r="F88" i="7"/>
  <c r="F90" i="7"/>
  <c r="F92" i="7"/>
  <c r="F94" i="7"/>
  <c r="F96" i="7"/>
  <c r="F98" i="7"/>
  <c r="F100" i="7"/>
  <c r="F102" i="7"/>
  <c r="F104" i="7"/>
  <c r="P104" i="7"/>
  <c r="P96" i="7"/>
  <c r="P88" i="7"/>
  <c r="P80" i="7"/>
  <c r="P72" i="7"/>
  <c r="P64" i="7"/>
  <c r="P56" i="7"/>
  <c r="P48" i="7"/>
  <c r="P40" i="7"/>
  <c r="P32" i="7"/>
  <c r="L101" i="7"/>
  <c r="L93" i="7"/>
  <c r="L85" i="7"/>
  <c r="L77" i="7"/>
  <c r="L69" i="7"/>
  <c r="L61" i="7"/>
  <c r="L53" i="7"/>
  <c r="L45" i="7"/>
  <c r="L37" i="7"/>
  <c r="E34" i="7"/>
  <c r="E76" i="7"/>
  <c r="L30" i="7"/>
  <c r="H97" i="7"/>
  <c r="H89" i="7"/>
  <c r="H81" i="7"/>
  <c r="H73" i="7"/>
  <c r="H65" i="7"/>
  <c r="H57" i="7"/>
  <c r="H49" i="7"/>
  <c r="H41" i="7"/>
  <c r="H33" i="7"/>
  <c r="G30" i="7"/>
  <c r="G32" i="7"/>
  <c r="G34" i="7"/>
  <c r="G36" i="7"/>
  <c r="G38" i="7"/>
  <c r="G40" i="7"/>
  <c r="G42" i="7"/>
  <c r="G44" i="7"/>
  <c r="G46" i="7"/>
  <c r="G48" i="7"/>
  <c r="G50" i="7"/>
  <c r="G52" i="7"/>
  <c r="G54" i="7"/>
  <c r="G56" i="7"/>
  <c r="G58" i="7"/>
  <c r="G60" i="7"/>
  <c r="G62" i="7"/>
  <c r="G64" i="7"/>
  <c r="G66" i="7"/>
  <c r="G68" i="7"/>
  <c r="G70" i="7"/>
  <c r="G72" i="7"/>
  <c r="G74" i="7"/>
  <c r="G76" i="7"/>
  <c r="G78" i="7"/>
  <c r="G80" i="7"/>
  <c r="G82" i="7"/>
  <c r="G84" i="7"/>
  <c r="G86" i="7"/>
  <c r="G88" i="7"/>
  <c r="G90" i="7"/>
  <c r="G92" i="7"/>
  <c r="G94" i="7"/>
  <c r="G96" i="7"/>
  <c r="G98" i="7"/>
  <c r="G100" i="7"/>
  <c r="G102" i="7"/>
  <c r="G104" i="7"/>
  <c r="P103" i="7"/>
  <c r="P95" i="7"/>
  <c r="P87" i="7"/>
  <c r="P79" i="7"/>
  <c r="P71" i="7"/>
  <c r="P63" i="7"/>
  <c r="P55" i="7"/>
  <c r="P47" i="7"/>
  <c r="P39" i="7"/>
  <c r="P31" i="7"/>
  <c r="L100" i="7"/>
  <c r="L92" i="7"/>
  <c r="L84" i="7"/>
  <c r="L76" i="7"/>
  <c r="L68" i="7"/>
  <c r="L60" i="7"/>
  <c r="L52" i="7"/>
  <c r="L44" i="7"/>
  <c r="L36" i="7"/>
  <c r="E42" i="7"/>
  <c r="E60" i="7"/>
  <c r="E104" i="7"/>
  <c r="H104" i="7"/>
  <c r="H96" i="7"/>
  <c r="H88" i="7"/>
  <c r="H80" i="7"/>
  <c r="H72" i="7"/>
  <c r="H64" i="7"/>
  <c r="H56" i="7"/>
  <c r="H48" i="7"/>
  <c r="H40" i="7"/>
  <c r="H32" i="7"/>
  <c r="D31" i="7"/>
  <c r="D33" i="7"/>
  <c r="D35" i="7"/>
  <c r="D37" i="7"/>
  <c r="D39" i="7"/>
  <c r="D41" i="7"/>
  <c r="D43" i="7"/>
  <c r="D45" i="7"/>
  <c r="D47" i="7"/>
  <c r="D49" i="7"/>
  <c r="D51" i="7"/>
  <c r="D53" i="7"/>
  <c r="D55" i="7"/>
  <c r="D57" i="7"/>
  <c r="D59" i="7"/>
  <c r="D61" i="7"/>
  <c r="D63" i="7"/>
  <c r="D65" i="7"/>
  <c r="D67" i="7"/>
  <c r="D69" i="7"/>
  <c r="D71" i="7"/>
  <c r="D73" i="7"/>
  <c r="D75" i="7"/>
  <c r="D77" i="7"/>
  <c r="D79" i="7"/>
  <c r="D81" i="7"/>
  <c r="D83" i="7"/>
  <c r="D85" i="7"/>
  <c r="D87" i="7"/>
  <c r="D89" i="7"/>
  <c r="D91" i="7"/>
  <c r="D93" i="7"/>
  <c r="D95" i="7"/>
  <c r="D97" i="7"/>
  <c r="D99" i="7"/>
  <c r="D101" i="7"/>
  <c r="D103" i="7"/>
  <c r="D105" i="7"/>
  <c r="P102" i="7"/>
  <c r="P94" i="7"/>
  <c r="P86" i="7"/>
  <c r="P78" i="7"/>
  <c r="P70" i="7"/>
  <c r="P62" i="7"/>
  <c r="P54" i="7"/>
  <c r="P46" i="7"/>
  <c r="P38" i="7"/>
  <c r="P30" i="7"/>
  <c r="L99" i="7"/>
  <c r="L91" i="7"/>
  <c r="L83" i="7"/>
  <c r="L75" i="7"/>
  <c r="L67" i="7"/>
  <c r="L59" i="7"/>
  <c r="L51" i="7"/>
  <c r="L43" i="7"/>
  <c r="L35" i="7"/>
  <c r="H87" i="7"/>
  <c r="E83" i="7"/>
  <c r="E91" i="7"/>
  <c r="P53" i="7"/>
  <c r="L50" i="7"/>
  <c r="L42" i="7"/>
  <c r="L34" i="7"/>
  <c r="H91" i="7"/>
  <c r="E53" i="7"/>
  <c r="H102" i="7"/>
  <c r="H94" i="7"/>
  <c r="H86" i="7"/>
  <c r="H78" i="7"/>
  <c r="H70" i="7"/>
  <c r="H62" i="7"/>
  <c r="H54" i="7"/>
  <c r="H46" i="7"/>
  <c r="H38" i="7"/>
  <c r="H30" i="7"/>
  <c r="F31" i="7"/>
  <c r="F33" i="7"/>
  <c r="F35" i="7"/>
  <c r="F37" i="7"/>
  <c r="F39" i="7"/>
  <c r="F41" i="7"/>
  <c r="F43" i="7"/>
  <c r="F45" i="7"/>
  <c r="F47" i="7"/>
  <c r="F49" i="7"/>
  <c r="F51" i="7"/>
  <c r="F53" i="7"/>
  <c r="F55" i="7"/>
  <c r="F57" i="7"/>
  <c r="F59" i="7"/>
  <c r="F61" i="7"/>
  <c r="F63" i="7"/>
  <c r="F65" i="7"/>
  <c r="F67" i="7"/>
  <c r="F69" i="7"/>
  <c r="F71" i="7"/>
  <c r="F73" i="7"/>
  <c r="F75" i="7"/>
  <c r="F77" i="7"/>
  <c r="F79" i="7"/>
  <c r="F81" i="7"/>
  <c r="F83" i="7"/>
  <c r="F85" i="7"/>
  <c r="F87" i="7"/>
  <c r="F89" i="7"/>
  <c r="F91" i="7"/>
  <c r="F93" i="7"/>
  <c r="F95" i="7"/>
  <c r="F97" i="7"/>
  <c r="F99" i="7"/>
  <c r="F101" i="7"/>
  <c r="F103" i="7"/>
  <c r="F105" i="7"/>
  <c r="P100" i="7"/>
  <c r="P92" i="7"/>
  <c r="P84" i="7"/>
  <c r="P76" i="7"/>
  <c r="P68" i="7"/>
  <c r="P60" i="7"/>
  <c r="P52" i="7"/>
  <c r="P44" i="7"/>
  <c r="P36" i="7"/>
  <c r="L105" i="7"/>
  <c r="L97" i="7"/>
  <c r="L89" i="7"/>
  <c r="L81" i="7"/>
  <c r="L73" i="7"/>
  <c r="L65" i="7"/>
  <c r="L57" i="7"/>
  <c r="L49" i="7"/>
  <c r="L41" i="7"/>
  <c r="L33" i="7"/>
  <c r="E87" i="7"/>
  <c r="H101" i="7"/>
  <c r="H93" i="7"/>
  <c r="H85" i="7"/>
  <c r="H77" i="7"/>
  <c r="H69" i="7"/>
  <c r="H61" i="7"/>
  <c r="H53" i="7"/>
  <c r="H45" i="7"/>
  <c r="H37" i="7"/>
  <c r="H105" i="7"/>
  <c r="G31" i="7"/>
  <c r="G35" i="7"/>
  <c r="G37" i="7"/>
  <c r="G39" i="7"/>
  <c r="G43" i="7"/>
  <c r="G45" i="7"/>
  <c r="G47" i="7"/>
  <c r="G49" i="7"/>
  <c r="G51" i="7"/>
  <c r="G53" i="7"/>
  <c r="G55" i="7"/>
  <c r="G57" i="7"/>
  <c r="G59" i="7"/>
  <c r="G61" i="7"/>
  <c r="G63" i="7"/>
  <c r="G67" i="7"/>
  <c r="G69" i="7"/>
  <c r="G71" i="7"/>
  <c r="G75" i="7"/>
  <c r="G77" i="7"/>
  <c r="G79" i="7"/>
  <c r="G83" i="7"/>
  <c r="G85" i="7"/>
  <c r="G87" i="7"/>
  <c r="G91" i="7"/>
  <c r="G93" i="7"/>
  <c r="G95" i="7"/>
  <c r="G99" i="7"/>
  <c r="G101" i="7"/>
  <c r="G103" i="7"/>
  <c r="P83" i="7"/>
  <c r="L104" i="7"/>
  <c r="L96" i="7"/>
  <c r="L88" i="7"/>
  <c r="L80" i="7"/>
  <c r="L72" i="7"/>
  <c r="L64" i="7"/>
  <c r="L56" i="7"/>
  <c r="L48" i="7"/>
  <c r="L40" i="7"/>
  <c r="L32" i="7"/>
  <c r="H100" i="7"/>
  <c r="H92" i="7"/>
  <c r="H84" i="7"/>
  <c r="H76" i="7"/>
  <c r="H68" i="7"/>
  <c r="H60" i="7"/>
  <c r="H52" i="7"/>
  <c r="H44" i="7"/>
  <c r="H36" i="7"/>
  <c r="D34" i="7"/>
  <c r="D36" i="7"/>
  <c r="D42" i="7"/>
  <c r="D44" i="7"/>
  <c r="D50" i="7"/>
  <c r="D52" i="7"/>
  <c r="D58" i="7"/>
  <c r="D60" i="7"/>
  <c r="D66" i="7"/>
  <c r="D68" i="7"/>
  <c r="D74" i="7"/>
  <c r="D76" i="7"/>
  <c r="D82" i="7"/>
  <c r="D84" i="7"/>
  <c r="D90" i="7"/>
  <c r="D92" i="7"/>
  <c r="D98" i="7"/>
  <c r="D100" i="7"/>
  <c r="D5" i="7"/>
  <c r="S12" i="1"/>
  <c r="R7" i="1"/>
  <c r="R14" i="1"/>
  <c r="S10" i="1"/>
  <c r="R52" i="1"/>
  <c r="S17" i="1"/>
  <c r="R44" i="1"/>
  <c r="S31" i="1"/>
  <c r="S39" i="1"/>
  <c r="R50" i="1"/>
  <c r="S23" i="1"/>
  <c r="S25" i="1"/>
  <c r="R12" i="1"/>
  <c r="S33" i="1"/>
  <c r="S47" i="1"/>
  <c r="R42" i="1"/>
  <c r="R36" i="1"/>
  <c r="R34" i="1"/>
  <c r="S32" i="1"/>
  <c r="R30" i="1"/>
  <c r="R26" i="1"/>
  <c r="S24" i="1"/>
  <c r="R22" i="1"/>
  <c r="R18" i="1"/>
  <c r="Q15" i="1"/>
  <c r="S49" i="1"/>
  <c r="S48" i="1"/>
  <c r="R28" i="1"/>
  <c r="R20" i="1"/>
  <c r="S9" i="1"/>
  <c r="S8" i="1"/>
  <c r="Q7" i="1"/>
  <c r="R15" i="1"/>
  <c r="R13" i="1"/>
  <c r="S40" i="1"/>
  <c r="R38" i="1"/>
  <c r="S15" i="1"/>
  <c r="Q9" i="1"/>
  <c r="S41" i="1"/>
  <c r="S7" i="1"/>
  <c r="S14" i="1"/>
  <c r="P42" i="1"/>
  <c r="M42" i="1"/>
  <c r="P40" i="1"/>
  <c r="M40" i="1"/>
  <c r="P13" i="1"/>
  <c r="M13" i="1"/>
  <c r="P11" i="1"/>
  <c r="M11" i="1"/>
  <c r="P8" i="1"/>
  <c r="R8" i="1"/>
  <c r="M8" i="1"/>
  <c r="P51" i="1"/>
  <c r="M51" i="1"/>
  <c r="M41" i="1"/>
  <c r="P41" i="1"/>
  <c r="P39" i="1"/>
  <c r="M39" i="1"/>
  <c r="P16" i="1"/>
  <c r="R16" i="1"/>
  <c r="F5" i="7" s="1"/>
  <c r="M16" i="1"/>
  <c r="M15" i="1"/>
  <c r="P15" i="1"/>
  <c r="P7" i="1"/>
  <c r="M7" i="1"/>
  <c r="P32" i="1"/>
  <c r="M32" i="1"/>
  <c r="P24" i="1"/>
  <c r="M24" i="1"/>
  <c r="P48" i="1"/>
  <c r="M48" i="1"/>
  <c r="P43" i="1"/>
  <c r="M43" i="1"/>
  <c r="P35" i="1"/>
  <c r="M35" i="1"/>
  <c r="M33" i="1"/>
  <c r="P33" i="1"/>
  <c r="M31" i="1"/>
  <c r="P31" i="1"/>
  <c r="P27" i="1"/>
  <c r="M27" i="1"/>
  <c r="M25" i="1"/>
  <c r="P25" i="1"/>
  <c r="M23" i="1"/>
  <c r="P23" i="1"/>
  <c r="P19" i="1"/>
  <c r="M19" i="1"/>
  <c r="M17" i="1"/>
  <c r="P17" i="1"/>
  <c r="P50" i="1"/>
  <c r="M50" i="1"/>
  <c r="M49" i="1"/>
  <c r="P49" i="1"/>
  <c r="M47" i="1"/>
  <c r="P47" i="1"/>
  <c r="P29" i="1"/>
  <c r="M29" i="1"/>
  <c r="P21" i="1"/>
  <c r="M21" i="1"/>
  <c r="S16" i="1"/>
  <c r="G5" i="7" s="1"/>
  <c r="R9" i="1"/>
  <c r="M9" i="1"/>
  <c r="P9" i="1"/>
  <c r="Q16" i="1"/>
  <c r="E5" i="7" s="1"/>
  <c r="M6" i="1"/>
  <c r="P6" i="1"/>
  <c r="M34" i="1"/>
  <c r="M26" i="1"/>
  <c r="M18" i="1"/>
  <c r="M10" i="1"/>
  <c r="S45" i="1"/>
  <c r="M45" i="1"/>
  <c r="P44" i="1"/>
  <c r="S37" i="1"/>
  <c r="P36" i="1"/>
  <c r="S29" i="1"/>
  <c r="P28" i="1"/>
  <c r="S21" i="1"/>
  <c r="P20" i="1"/>
  <c r="S13" i="1"/>
  <c r="P12" i="1"/>
  <c r="R10" i="1"/>
  <c r="P52" i="1"/>
  <c r="S51" i="1"/>
  <c r="S43" i="1"/>
  <c r="S35" i="1"/>
  <c r="S27" i="1"/>
  <c r="S19" i="1"/>
  <c r="S11" i="1"/>
  <c r="S46" i="1"/>
  <c r="S6" i="1"/>
  <c r="R5" i="7"/>
  <c r="R6" i="7"/>
  <c r="R7" i="7" s="1"/>
  <c r="R8" i="7" s="1"/>
  <c r="R9" i="7" s="1"/>
  <c r="R10" i="7" s="1"/>
  <c r="R11" i="7" s="1"/>
  <c r="R12" i="7" s="1"/>
  <c r="R13" i="7" s="1"/>
  <c r="R14" i="7" s="1"/>
  <c r="R15" i="7" s="1"/>
  <c r="R16" i="7" s="1"/>
  <c r="R17" i="7" s="1"/>
  <c r="R18" i="7" s="1"/>
  <c r="R19" i="7" s="1"/>
  <c r="R20" i="7" s="1"/>
  <c r="R21" i="7" s="1"/>
  <c r="R22" i="7" s="1"/>
  <c r="R23" i="7" s="1"/>
  <c r="R24" i="7" s="1"/>
  <c r="R25" i="7" s="1"/>
  <c r="R26" i="7" s="1"/>
  <c r="R27" i="7" s="1"/>
  <c r="R28" i="7" s="1"/>
  <c r="R29" i="7" s="1"/>
  <c r="R30" i="7" s="1"/>
  <c r="R31" i="7" s="1"/>
  <c r="R32" i="7" s="1"/>
  <c r="R33" i="7" s="1"/>
  <c r="V3" i="7"/>
  <c r="R5" i="1"/>
  <c r="S5" i="1"/>
  <c r="M5" i="1"/>
  <c r="P5" i="1"/>
  <c r="H5" i="7" l="1"/>
  <c r="G4" i="7"/>
  <c r="F4" i="7"/>
  <c r="E4" i="7"/>
  <c r="T2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<sst xmlns="http://schemas.openxmlformats.org/spreadsheetml/2006/main" count="67" uniqueCount="61">
  <si>
    <t>Total</t>
  </si>
  <si>
    <t>Coût</t>
  </si>
  <si>
    <t>Formation</t>
  </si>
  <si>
    <t>Nbre Formations</t>
  </si>
  <si>
    <t>Coût Moy. Horaire</t>
  </si>
  <si>
    <t>Nbre formations par année présence</t>
  </si>
  <si>
    <t>Nbre heures par année présence</t>
  </si>
  <si>
    <t>Coût par année présence</t>
  </si>
  <si>
    <t>Ancienneté</t>
  </si>
  <si>
    <t>Salarié</t>
  </si>
  <si>
    <t>Date</t>
  </si>
  <si>
    <t>Nre H</t>
  </si>
  <si>
    <t>Intitulé</t>
  </si>
  <si>
    <t>Organisme</t>
  </si>
  <si>
    <t>Embauche</t>
  </si>
  <si>
    <t>Année Traitée</t>
  </si>
  <si>
    <t>heures</t>
  </si>
  <si>
    <t>jours</t>
  </si>
  <si>
    <t>Total coût</t>
  </si>
  <si>
    <t>Formations par année</t>
  </si>
  <si>
    <t>Heures par année</t>
  </si>
  <si>
    <t>Coût formation</t>
  </si>
  <si>
    <t>Intérêt Perso</t>
  </si>
  <si>
    <t>Jours d'absence</t>
  </si>
  <si>
    <t>Rang</t>
  </si>
  <si>
    <t>Coût par année</t>
  </si>
  <si>
    <t>Aucun</t>
  </si>
  <si>
    <t>Grand</t>
  </si>
  <si>
    <t>Moyen</t>
  </si>
  <si>
    <t>Important</t>
  </si>
  <si>
    <t>Petit</t>
  </si>
  <si>
    <t>Les salariés</t>
  </si>
  <si>
    <t>Formation : le fond</t>
  </si>
  <si>
    <t>Formation : le coût</t>
  </si>
  <si>
    <t>Qui (E ou S)</t>
  </si>
  <si>
    <t>Rg</t>
  </si>
  <si>
    <t>Nom salarié</t>
  </si>
  <si>
    <t>Nbre formations / année présence</t>
  </si>
  <si>
    <t>Nbre heures / année présence</t>
  </si>
  <si>
    <t>Score 1</t>
  </si>
  <si>
    <t>Intitulé formation</t>
  </si>
  <si>
    <t>Intérêt salarié</t>
  </si>
  <si>
    <t>Score 2</t>
  </si>
  <si>
    <t>Nbre jours d'absence</t>
  </si>
  <si>
    <t>Score 3</t>
  </si>
  <si>
    <t>Budget nécessaire</t>
  </si>
  <si>
    <t>Dépense</t>
  </si>
  <si>
    <t>Ancienneté (jours)</t>
  </si>
  <si>
    <t>Coût / année présence</t>
  </si>
  <si>
    <t>Accord</t>
  </si>
  <si>
    <t>Inscrit</t>
  </si>
  <si>
    <t>Fait</t>
  </si>
  <si>
    <t>Véto</t>
  </si>
  <si>
    <t>Collectif</t>
  </si>
  <si>
    <t>test</t>
  </si>
  <si>
    <t>toto</t>
  </si>
  <si>
    <t>Historisation des formations déjà effectuées</t>
  </si>
  <si>
    <t>Liste des formations effectuées</t>
  </si>
  <si>
    <t>Calcul ratios pour algorithme</t>
  </si>
  <si>
    <t>Intérêt ARML</t>
  </si>
  <si>
    <t>Année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</si>
</sst>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164" formatCode="0.00;;0"/>
    <numFmt numFmtId="165" formatCode="#,###"/>
    <numFmt numFmtId="166" formatCode="#,##0&quot; &quot;[$€-40C];[Red]&quot;-&quot;#,##0&quot; &quot;[$€-40C]"/>
    <numFmt numFmtId="167" formatCode="&quot;Budget dispo. : &quot;#,##0&quot; €&quot;"/>
    <numFmt numFmtId="168" formatCode="&quot;Budget dispo. : &quot;#,##0"/>
    <numFmt numFmtId="169" formatCode="dd/mm/yy"/>
    <numFmt numFmtId="170" formatCode="0.0;;#"/>
    <numFmt numFmtId="171" formatCode="#"/>
    <numFmt numFmtId="172" formatCode="0.0"/>
    <numFmt numFmtId="173" formatCode="#,##0&quot; &quot;[$€-40C];;#"/>
    <numFmt numFmtId="174" formatCode="#,##0.00&quot; &quot;[$€-40C];;#"/>
    <numFmt numFmtId="175" formatCode="0.00;;#"/>
    <numFmt numFmtId="176" formatCode="#,##0.00;;#"/>
    <numFmt numFmtId="177" formatCode="#,##0.00&quot; &quot;[$€-40C];[Red]&quot;-&quot;#,##0.00&quot; &quot;[$€-40C]"/>
  </numFmts>
  <fonts count="24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2"/>
      <color theme="1"/>
      <name val="Arial"/>
      <family val="2"/>
    </font>
    <font>
      <sz val="12"/>
      <color rgb="FFFFFFFF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2"/>
      <color rgb="FFFFFFFF"/>
      <name val="Arial"/>
      <family val="2"/>
    </font>
    <font>
      <b/>
      <sz val="7"/>
      <color theme="1"/>
      <name val="Arial"/>
      <family val="2"/>
    </font>
    <font>
      <sz val="9"/>
      <color theme="1"/>
      <name val="Arial"/>
      <family val="2"/>
    </font>
    <font>
      <b/>
      <sz val="20"/>
      <color theme="1"/>
      <name val="Arial"/>
      <family val="2"/>
    </font>
    <font>
      <sz val="8"/>
      <name val="Arial"/>
      <family val="2"/>
    </font>
    <font>
      <sz val="12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7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CC9999"/>
        <bgColor rgb="FFCC9999"/>
      </patternFill>
    </fill>
    <fill>
      <patternFill patternType="solid">
        <fgColor rgb="FFE6E6FF"/>
        <bgColor rgb="FFE6E6FF"/>
      </patternFill>
    </fill>
    <fill>
      <patternFill patternType="solid">
        <fgColor rgb="FFB3B3B3"/>
        <bgColor rgb="FFB3B3B3"/>
      </patternFill>
    </fill>
    <fill>
      <patternFill patternType="solid">
        <fgColor rgb="FF333333"/>
        <bgColor rgb="FF333333"/>
      </patternFill>
    </fill>
    <fill>
      <patternFill patternType="solid">
        <fgColor rgb="FF000000"/>
        <bgColor rgb="FF000000"/>
      </patternFill>
    </fill>
    <fill>
      <patternFill patternType="solid">
        <fgColor theme="3" tint="0.79998168889431442"/>
        <bgColor rgb="FFFFD32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rgb="FFCCCCCC"/>
      </patternFill>
    </fill>
    <fill>
      <patternFill patternType="solid">
        <fgColor theme="4" tint="-0.499984740745262"/>
        <bgColor rgb="FFAC3E0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rgb="FFB3B3B3"/>
      </patternFill>
    </fill>
    <fill>
      <patternFill patternType="solid">
        <fgColor theme="3" tint="0.79998168889431442"/>
        <bgColor rgb="FFB84747"/>
      </patternFill>
    </fill>
    <fill>
      <patternFill patternType="solid">
        <fgColor theme="1"/>
        <bgColor rgb="FFB84747"/>
      </patternFill>
    </fill>
    <fill>
      <patternFill patternType="solid">
        <fgColor theme="3" tint="0.59999389629810485"/>
        <bgColor rgb="FFEB613D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0">
    <xf numFmtId="0" fontId="0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77" fontId="3" fillId="0" borderId="0"/>
    <xf numFmtId="0" fontId="4" fillId="2" borderId="0"/>
    <xf numFmtId="0" fontId="1" fillId="2" borderId="0"/>
    <xf numFmtId="0" fontId="1" fillId="2" borderId="0"/>
    <xf numFmtId="0" fontId="4" fillId="0" borderId="0"/>
    <xf numFmtId="0" fontId="1" fillId="3" borderId="0"/>
  </cellStyleXfs>
  <cellXfs count="100">
    <xf numFmtId="0" fontId="0" fillId="0" borderId="0" xfId="0"/>
    <xf numFmtId="3" fontId="0" fillId="0" borderId="0" xfId="0" applyNumberFormat="1"/>
    <xf numFmtId="0" fontId="6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72" fontId="0" fillId="0" borderId="1" xfId="0" applyNumberFormat="1" applyBorder="1"/>
    <xf numFmtId="171" fontId="0" fillId="0" borderId="1" xfId="0" applyNumberFormat="1" applyBorder="1"/>
    <xf numFmtId="172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4" fontId="0" fillId="0" borderId="0" xfId="0" applyNumberFormat="1"/>
    <xf numFmtId="165" fontId="0" fillId="0" borderId="0" xfId="0" applyNumberFormat="1"/>
    <xf numFmtId="1" fontId="0" fillId="0" borderId="0" xfId="0" applyNumberFormat="1"/>
    <xf numFmtId="168" fontId="8" fillId="5" borderId="0" xfId="0" applyNumberFormat="1" applyFont="1" applyFill="1" applyAlignment="1">
      <alignment horizontal="center"/>
    </xf>
    <xf numFmtId="169" fontId="0" fillId="0" borderId="0" xfId="0" applyNumberFormat="1"/>
    <xf numFmtId="166" fontId="6" fillId="6" borderId="0" xfId="0" applyNumberFormat="1" applyFont="1" applyFill="1"/>
    <xf numFmtId="175" fontId="10" fillId="0" borderId="1" xfId="0" applyNumberFormat="1" applyFont="1" applyBorder="1"/>
    <xf numFmtId="0" fontId="19" fillId="4" borderId="1" xfId="0" applyFont="1" applyFill="1" applyBorder="1" applyAlignment="1">
      <alignment horizontal="center" vertical="center"/>
    </xf>
    <xf numFmtId="165" fontId="10" fillId="0" borderId="1" xfId="0" applyNumberFormat="1" applyFont="1" applyBorder="1"/>
    <xf numFmtId="0" fontId="0" fillId="0" borderId="0" xfId="0" applyProtection="1">
      <protection locked="0"/>
    </xf>
    <xf numFmtId="0" fontId="6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0" fillId="0" borderId="2" xfId="0" applyBorder="1" applyProtection="1">
      <protection locked="0"/>
    </xf>
    <xf numFmtId="169" fontId="0" fillId="0" borderId="2" xfId="0" applyNumberFormat="1" applyBorder="1" applyProtection="1">
      <protection locked="0"/>
    </xf>
    <xf numFmtId="3" fontId="0" fillId="0" borderId="2" xfId="0" applyNumberFormat="1" applyBorder="1" applyProtection="1">
      <protection locked="0"/>
    </xf>
    <xf numFmtId="0" fontId="5" fillId="0" borderId="2" xfId="0" applyFont="1" applyBorder="1" applyProtection="1">
      <protection locked="0"/>
    </xf>
    <xf numFmtId="14" fontId="16" fillId="8" borderId="2" xfId="0" applyNumberFormat="1" applyFont="1" applyFill="1" applyBorder="1" applyProtection="1">
      <protection locked="0"/>
    </xf>
    <xf numFmtId="0" fontId="16" fillId="8" borderId="2" xfId="0" applyFont="1" applyFill="1" applyBorder="1" applyProtection="1">
      <protection locked="0"/>
    </xf>
    <xf numFmtId="14" fontId="0" fillId="0" borderId="0" xfId="0" applyNumberFormat="1" applyProtection="1">
      <protection locked="0"/>
    </xf>
    <xf numFmtId="170" fontId="0" fillId="0" borderId="0" xfId="0" applyNumberFormat="1" applyProtection="1">
      <protection locked="0"/>
    </xf>
    <xf numFmtId="172" fontId="7" fillId="0" borderId="0" xfId="0" applyNumberFormat="1" applyFont="1" applyProtection="1">
      <protection locked="0"/>
    </xf>
    <xf numFmtId="3" fontId="0" fillId="0" borderId="0" xfId="0" applyNumberFormat="1" applyProtection="1">
      <protection locked="0"/>
    </xf>
    <xf numFmtId="171" fontId="16" fillId="0" borderId="2" xfId="0" applyNumberFormat="1" applyFont="1" applyBorder="1"/>
    <xf numFmtId="170" fontId="16" fillId="0" borderId="2" xfId="0" applyNumberFormat="1" applyFont="1" applyBorder="1"/>
    <xf numFmtId="173" fontId="16" fillId="0" borderId="2" xfId="0" applyNumberFormat="1" applyFont="1" applyBorder="1"/>
    <xf numFmtId="174" fontId="16" fillId="0" borderId="2" xfId="0" applyNumberFormat="1" applyFont="1" applyBorder="1"/>
    <xf numFmtId="175" fontId="16" fillId="0" borderId="2" xfId="0" applyNumberFormat="1" applyFont="1" applyBorder="1"/>
    <xf numFmtId="165" fontId="16" fillId="0" borderId="2" xfId="0" applyNumberFormat="1" applyFont="1" applyBorder="1"/>
    <xf numFmtId="14" fontId="16" fillId="8" borderId="2" xfId="0" applyNumberFormat="1" applyFont="1" applyFill="1" applyBorder="1"/>
    <xf numFmtId="0" fontId="16" fillId="8" borderId="2" xfId="0" applyFont="1" applyFill="1" applyBorder="1"/>
    <xf numFmtId="0" fontId="12" fillId="0" borderId="0" xfId="0" applyFont="1"/>
    <xf numFmtId="14" fontId="13" fillId="0" borderId="9" xfId="0" applyNumberFormat="1" applyFont="1" applyBorder="1"/>
    <xf numFmtId="0" fontId="13" fillId="0" borderId="9" xfId="0" applyFont="1" applyBorder="1"/>
    <xf numFmtId="0" fontId="13" fillId="0" borderId="8" xfId="0" applyFont="1" applyBorder="1"/>
    <xf numFmtId="0" fontId="12" fillId="7" borderId="2" xfId="0" applyFont="1" applyFill="1" applyBorder="1" applyAlignment="1">
      <alignment horizontal="center"/>
    </xf>
    <xf numFmtId="0" fontId="13" fillId="0" borderId="7" xfId="0" applyFont="1" applyBorder="1"/>
    <xf numFmtId="0" fontId="13" fillId="8" borderId="2" xfId="0" applyFont="1" applyFill="1" applyBorder="1"/>
    <xf numFmtId="0" fontId="12" fillId="7" borderId="3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3" fontId="12" fillId="7" borderId="7" xfId="0" applyNumberFormat="1" applyFont="1" applyFill="1" applyBorder="1" applyAlignment="1">
      <alignment horizontal="center"/>
    </xf>
    <xf numFmtId="0" fontId="12" fillId="7" borderId="4" xfId="0" applyFont="1" applyFill="1" applyBorder="1" applyAlignment="1">
      <alignment horizontal="center"/>
    </xf>
    <xf numFmtId="0" fontId="5" fillId="0" borderId="0" xfId="0" applyFont="1"/>
    <xf numFmtId="14" fontId="12" fillId="7" borderId="2" xfId="0" applyNumberFormat="1" applyFont="1" applyFill="1" applyBorder="1" applyAlignment="1">
      <alignment horizontal="center"/>
    </xf>
    <xf numFmtId="0" fontId="15" fillId="9" borderId="2" xfId="0" applyFont="1" applyFill="1" applyBorder="1"/>
    <xf numFmtId="0" fontId="17" fillId="9" borderId="2" xfId="0" applyFont="1" applyFill="1" applyBorder="1" applyAlignment="1">
      <alignment horizontal="center"/>
    </xf>
    <xf numFmtId="0" fontId="20" fillId="4" borderId="1" xfId="0" applyFont="1" applyFill="1" applyBorder="1" applyAlignment="1">
      <alignment horizontal="center" vertical="center" wrapText="1"/>
    </xf>
    <xf numFmtId="165" fontId="20" fillId="4" borderId="1" xfId="0" applyNumberFormat="1" applyFont="1" applyFill="1" applyBorder="1" applyAlignment="1">
      <alignment horizontal="center" vertical="center" wrapText="1"/>
    </xf>
    <xf numFmtId="164" fontId="20" fillId="4" borderId="1" xfId="0" applyNumberFormat="1" applyFont="1" applyFill="1" applyBorder="1" applyAlignment="1">
      <alignment horizontal="center" vertical="center" wrapText="1"/>
    </xf>
    <xf numFmtId="170" fontId="20" fillId="4" borderId="1" xfId="0" applyNumberFormat="1" applyFont="1" applyFill="1" applyBorder="1" applyAlignment="1">
      <alignment horizontal="center" vertical="center" wrapText="1"/>
    </xf>
    <xf numFmtId="171" fontId="20" fillId="4" borderId="1" xfId="0" applyNumberFormat="1" applyFont="1" applyFill="1" applyBorder="1" applyAlignment="1">
      <alignment horizontal="center" vertical="center" wrapText="1"/>
    </xf>
    <xf numFmtId="3" fontId="20" fillId="4" borderId="1" xfId="0" applyNumberFormat="1" applyFont="1" applyFill="1" applyBorder="1" applyAlignment="1">
      <alignment horizontal="center" vertical="center" wrapText="1"/>
    </xf>
    <xf numFmtId="1" fontId="21" fillId="13" borderId="1" xfId="0" applyNumberFormat="1" applyFont="1" applyFill="1" applyBorder="1" applyAlignment="1">
      <alignment horizontal="center" vertical="center" wrapText="1"/>
    </xf>
    <xf numFmtId="0" fontId="21" fillId="13" borderId="1" xfId="0" applyFont="1" applyFill="1" applyBorder="1" applyAlignment="1">
      <alignment horizontal="center" vertical="center" wrapText="1"/>
    </xf>
    <xf numFmtId="0" fontId="22" fillId="13" borderId="1" xfId="0" applyFont="1" applyFill="1" applyBorder="1" applyAlignment="1">
      <alignment horizontal="center" vertical="center" wrapText="1"/>
    </xf>
    <xf numFmtId="0" fontId="23" fillId="13" borderId="1" xfId="0" applyFont="1" applyFill="1" applyBorder="1" applyAlignment="1">
      <alignment horizontal="center" vertical="center" wrapText="1"/>
    </xf>
    <xf numFmtId="166" fontId="21" fillId="13" borderId="1" xfId="0" applyNumberFormat="1" applyFont="1" applyFill="1" applyBorder="1" applyAlignment="1">
      <alignment horizontal="center" vertical="center" wrapText="1"/>
    </xf>
    <xf numFmtId="176" fontId="13" fillId="13" borderId="1" xfId="0" applyNumberFormat="1" applyFont="1" applyFill="1" applyBorder="1"/>
    <xf numFmtId="0" fontId="8" fillId="14" borderId="1" xfId="0" applyFont="1" applyFill="1" applyBorder="1" applyAlignment="1">
      <alignment horizontal="center" vertical="center" wrapText="1"/>
    </xf>
    <xf numFmtId="170" fontId="6" fillId="4" borderId="1" xfId="0" applyNumberFormat="1" applyFont="1" applyFill="1" applyBorder="1"/>
    <xf numFmtId="170" fontId="6" fillId="0" borderId="0" xfId="0" applyNumberFormat="1" applyFont="1"/>
    <xf numFmtId="171" fontId="6" fillId="4" borderId="1" xfId="0" applyNumberFormat="1" applyFont="1" applyFill="1" applyBorder="1"/>
    <xf numFmtId="171" fontId="6" fillId="0" borderId="0" xfId="0" applyNumberFormat="1" applyFont="1"/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Font="1" applyBorder="1" applyProtection="1">
      <protection locked="0"/>
    </xf>
    <xf numFmtId="0" fontId="5" fillId="0" borderId="1" xfId="0" applyFont="1" applyBorder="1" applyProtection="1">
      <protection locked="0"/>
    </xf>
    <xf numFmtId="0" fontId="10" fillId="0" borderId="1" xfId="0" applyFont="1" applyBorder="1" applyAlignment="1" applyProtection="1">
      <alignment horizontal="right"/>
      <protection locked="0"/>
    </xf>
    <xf numFmtId="3" fontId="10" fillId="0" borderId="1" xfId="0" applyNumberFormat="1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176" fontId="13" fillId="13" borderId="1" xfId="0" applyNumberFormat="1" applyFont="1" applyFill="1" applyBorder="1" applyAlignment="1" applyProtection="1">
      <alignment horizontal="center"/>
      <protection locked="0"/>
    </xf>
    <xf numFmtId="165" fontId="13" fillId="13" borderId="1" xfId="0" applyNumberFormat="1" applyFont="1" applyFill="1" applyBorder="1"/>
    <xf numFmtId="3" fontId="14" fillId="7" borderId="2" xfId="0" applyNumberFormat="1" applyFont="1" applyFill="1" applyBorder="1" applyAlignment="1">
      <alignment horizontal="center" vertical="center" wrapText="1"/>
    </xf>
    <xf numFmtId="0" fontId="12" fillId="7" borderId="2" xfId="0" applyFont="1" applyFill="1" applyBorder="1" applyAlignment="1">
      <alignment horizontal="center" vertical="center"/>
    </xf>
    <xf numFmtId="0" fontId="18" fillId="10" borderId="0" xfId="0" applyFont="1" applyFill="1" applyAlignment="1">
      <alignment horizontal="center" vertical="center"/>
    </xf>
    <xf numFmtId="0" fontId="6" fillId="11" borderId="0" xfId="0" applyFont="1" applyFill="1" applyAlignment="1">
      <alignment horizontal="center"/>
    </xf>
    <xf numFmtId="14" fontId="6" fillId="11" borderId="0" xfId="0" applyNumberFormat="1" applyFont="1" applyFill="1" applyAlignment="1">
      <alignment horizontal="center"/>
    </xf>
    <xf numFmtId="0" fontId="12" fillId="7" borderId="5" xfId="0" applyFont="1" applyFill="1" applyBorder="1" applyAlignment="1">
      <alignment horizontal="center" vertical="center"/>
    </xf>
    <xf numFmtId="0" fontId="12" fillId="7" borderId="6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/>
    </xf>
    <xf numFmtId="0" fontId="12" fillId="7" borderId="2" xfId="0" applyFont="1" applyFill="1" applyBorder="1" applyAlignment="1">
      <alignment horizontal="center" vertical="center" wrapText="1"/>
    </xf>
    <xf numFmtId="0" fontId="14" fillId="7" borderId="2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3" fontId="21" fillId="13" borderId="0" xfId="0" applyNumberFormat="1" applyFont="1" applyFill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0" fontId="21" fillId="13" borderId="0" xfId="0" applyFont="1" applyFill="1" applyAlignment="1">
      <alignment horizontal="center" vertical="center"/>
    </xf>
    <xf numFmtId="167" fontId="8" fillId="6" borderId="0" xfId="0" applyNumberFormat="1" applyFont="1" applyFill="1" applyAlignment="1">
      <alignment horizontal="center" vertical="center"/>
    </xf>
  </cellXfs>
  <cellStyles count="10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  <cellStyle name="Rosé" xfId="5" xr:uid="{00000000-0005-0000-0000-000005000000}"/>
    <cellStyle name="Sans nom1" xfId="6" xr:uid="{00000000-0005-0000-0000-000006000000}"/>
    <cellStyle name="Sans nom2" xfId="7" xr:uid="{00000000-0005-0000-0000-000007000000}"/>
    <cellStyle name="Sans nom3" xfId="8" xr:uid="{00000000-0005-0000-0000-000008000000}"/>
    <cellStyle name="Sans nom4" xfId="9" xr:uid="{00000000-0005-0000-0000-000009000000}"/>
  </cellStyles>
  <dxfs count="23">
    <dxf>
      <fill>
        <patternFill patternType="solid">
          <fgColor rgb="FFCC9999"/>
          <bgColor rgb="FFCC9999"/>
        </patternFill>
      </fill>
    </dxf>
    <dxf>
      <fill>
        <patternFill patternType="solid">
          <fgColor rgb="FFE6E6FF"/>
          <bgColor rgb="FFE6E6FF"/>
        </patternFill>
      </fill>
    </dxf>
    <dxf>
      <font>
        <color theme="4" tint="-0.24994659260841701"/>
      </font>
      <fill>
        <patternFill>
          <bgColor theme="0" tint="-4.9989318521683403E-2"/>
        </patternFill>
      </fill>
    </dxf>
    <dxf>
      <font>
        <color theme="4" tint="-0.24994659260841701"/>
      </font>
      <fill>
        <patternFill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76" formatCode="#,##0.00;;#"/>
      <fill>
        <patternFill patternType="solid">
          <fgColor rgb="FFB84747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strike val="0"/>
        <outline val="0"/>
        <shadow val="0"/>
        <u val="none"/>
        <vertAlign val="baseline"/>
        <color auto="1"/>
        <name val="Arial"/>
        <family val="2"/>
        <scheme val="none"/>
      </font>
      <fill>
        <patternFill patternType="solid">
          <bgColor theme="3" tint="0.79998168889431442"/>
        </patternFill>
      </fill>
      <border>
        <left style="thin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color auto="1"/>
        <name val="Arial"/>
        <family val="2"/>
        <scheme val="none"/>
      </font>
      <numFmt numFmtId="165" formatCode="#,###"/>
      <fill>
        <patternFill patternType="solid">
          <bgColor theme="3" tint="0.79998168889431442"/>
        </patternFill>
      </fill>
      <border>
        <left/>
        <right style="thin">
          <color rgb="FF000000"/>
        </right>
      </border>
    </dxf>
    <dxf>
      <font>
        <b/>
      </font>
      <numFmt numFmtId="171" formatCode="#"/>
      <border>
        <right style="thin">
          <color rgb="FF000000"/>
        </right>
      </border>
    </dxf>
    <dxf>
      <protection locked="0" hidden="0"/>
    </dxf>
    <dxf>
      <protection locked="0" hidden="0"/>
    </dxf>
    <dxf>
      <protection locked="0" hidden="0"/>
    </dxf>
    <dxf>
      <font>
        <b/>
      </font>
      <numFmt numFmtId="171" formatCode="#"/>
    </dxf>
    <dxf>
      <protection locked="0" hidden="0"/>
    </dxf>
    <dxf>
      <protection locked="0" hidden="0"/>
    </dxf>
    <dxf>
      <protection locked="0" hidden="0"/>
    </dxf>
    <dxf>
      <font>
        <b/>
      </font>
      <numFmt numFmtId="170" formatCode="0.0;;#"/>
      <border>
        <left style="thin">
          <color rgb="FF000000"/>
        </left>
      </border>
    </dxf>
    <dxf>
      <numFmt numFmtId="175" formatCode="0.00;;#"/>
      <fill>
        <patternFill patternType="none">
          <fgColor indexed="64"/>
          <bgColor auto="1"/>
        </patternFill>
      </fill>
      <border>
        <left style="thin">
          <color rgb="FF000000"/>
        </left>
        <right/>
      </border>
    </dxf>
    <dxf>
      <numFmt numFmtId="175" formatCode="0.00;;#"/>
      <fill>
        <patternFill patternType="none">
          <fgColor indexed="64"/>
          <bgColor auto="1"/>
        </patternFill>
      </fill>
      <border>
        <left style="thin">
          <color rgb="FF000000"/>
        </left>
        <right style="thin">
          <color rgb="FF000000"/>
        </right>
      </border>
    </dxf>
    <dxf>
      <numFmt numFmtId="175" formatCode="0.00;;#"/>
      <fill>
        <patternFill patternType="none">
          <fgColor indexed="64"/>
          <bgColor auto="1"/>
        </patternFill>
      </fill>
      <border>
        <left style="thin">
          <color rgb="FF000000"/>
        </left>
        <right style="thin">
          <color rgb="FF000000"/>
        </right>
      </border>
    </dxf>
    <dxf>
      <numFmt numFmtId="165" formatCode="#,###"/>
      <fill>
        <patternFill patternType="none">
          <fgColor indexed="64"/>
          <bgColor auto="1"/>
        </patternFill>
      </fill>
      <border>
        <right style="thin">
          <color rgb="FF000000"/>
        </right>
      </border>
    </dxf>
    <dxf>
      <border>
        <right style="thin">
          <color rgb="FF000000"/>
        </right>
      </border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__Anonymous_Sheet_DB__6" displayName="__Anonymous_Sheet_DB__6" ref="A4:S105" headerRowCount="0" totalsRowShown="0">
  <sortState xmlns:xlrd2="http://schemas.microsoft.com/office/spreadsheetml/2017/richdata2" ref="A4:R33">
    <sortCondition descending="1" ref="Q4:Q33"/>
  </sortState>
  <tableColumns count="19">
    <tableColumn id="1" xr3:uid="{00000000-0010-0000-0300-000001000000}" name="Colonne1" dataDxfId="22"/>
    <tableColumn id="2" xr3:uid="{00000000-0010-0000-0300-000002000000}" name="Colonne2" dataDxfId="21"/>
    <tableColumn id="3" xr3:uid="{00000000-0010-0000-0300-000003000000}" name="Colonne3" dataDxfId="20">
      <calculatedColumnFormula>IF(__Anonymous_Sheet_DB__6[[#This Row],[Colonne1]]="G","Collectif","")</calculatedColumnFormula>
    </tableColumn>
    <tableColumn id="4" xr3:uid="{00000000-0010-0000-0300-000004000000}" name="Colonne4" dataDxfId="19">
      <calculatedColumnFormula>IF(__Anonymous_Sheet_DB__6[[#This Row],[Colonne3]]&lt;&gt;"",VLOOKUP(__Anonymous_Sheet_DB__6[[#This Row],[Colonne3]],Historisation!$J$5:$U$52,12,0),0)</calculatedColumnFormula>
    </tableColumn>
    <tableColumn id="5" xr3:uid="{00000000-0010-0000-0300-000005000000}" name="Colonne5" dataDxfId="18">
      <calculatedColumnFormula>IF(__Anonymous_Sheet_DB__6[[#This Row],[Colonne3]]&lt;&gt;"",VLOOKUP(__Anonymous_Sheet_DB__6[[#This Row],[Colonne3]],Historisation!$J$5:$U$52,8,0),0)</calculatedColumnFormula>
    </tableColumn>
    <tableColumn id="6" xr3:uid="{00000000-0010-0000-0300-000006000000}" name="Colonne6" dataDxfId="17">
      <calculatedColumnFormula>IF(__Anonymous_Sheet_DB__6[[#This Row],[Colonne3]]&lt;&gt;"",VLOOKUP(__Anonymous_Sheet_DB__6[[#This Row],[Colonne3]],Historisation!$J$5:$U$52,9,0),0)</calculatedColumnFormula>
    </tableColumn>
    <tableColumn id="7" xr3:uid="{00000000-0010-0000-0300-000007000000}" name="Colonne7" dataDxfId="16">
      <calculatedColumnFormula>IF(__Anonymous_Sheet_DB__6[[#This Row],[Colonne3]]&lt;&gt;"",VLOOKUP(__Anonymous_Sheet_DB__6[[#This Row],[Colonne3]],Historisation!$J$5:$U$52,10,0),0)</calculatedColumnFormula>
    </tableColumn>
    <tableColumn id="8" xr3:uid="{00000000-0010-0000-0300-000008000000}" name="Colonne8" dataDxfId="15">
      <calculatedColumnFormula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Row],[Colonne7]],Critères!G2:H13,2,1)+__Anonymous_Sheet_DB__6[[#This Row],[Colonne4]]/250,IF(__Anonymous_Sheet_DB__6[[#This Row],[Colonne3]]&lt;&gt;"",45,0))</calculatedColumnFormula>
    </tableColumn>
    <tableColumn id="9" xr3:uid="{00000000-0010-0000-0300-000009000000}" name="Colonne9" dataDxfId="14"/>
    <tableColumn id="10" xr3:uid="{00000000-0010-0000-0300-00000A000000}" name="Colonne10" dataDxfId="13"/>
    <tableColumn id="11" xr3:uid="{00000000-0010-0000-0300-00000B000000}" name="Colonne11" dataDxfId="12"/>
    <tableColumn id="12" xr3:uid="{00000000-0010-0000-0300-00000C000000}" name="Colonne12" dataDxfId="11">
      <calculatedColumnFormula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calculatedColumnFormula>
    </tableColumn>
    <tableColumn id="13" xr3:uid="{00000000-0010-0000-0300-00000D000000}" name="Colonne13" dataDxfId="10"/>
    <tableColumn id="14" xr3:uid="{00000000-0010-0000-0300-00000E000000}" name="Colonne14" dataDxfId="9"/>
    <tableColumn id="15" xr3:uid="{00000000-0010-0000-0300-00000F000000}" name="Colonne15" dataDxfId="8"/>
    <tableColumn id="16" xr3:uid="{00000000-0010-0000-0300-000010000000}" name="Colonne16" dataDxfId="7">
      <calculatedColumnFormula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calculatedColumnFormula>
    </tableColumn>
    <tableColumn id="17" xr3:uid="{00000000-0010-0000-0300-000011000000}" name="Colonne17" dataDxfId="6">
      <calculatedColumnFormula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calculatedColumnFormula>
    </tableColumn>
    <tableColumn id="18" xr3:uid="{00000000-0010-0000-0300-000012000000}" name="Colonne18" dataDxfId="5"/>
    <tableColumn id="19" xr3:uid="{86D5C34B-B920-4C10-9D40-D19E66D51E6C}" name="Colonne19" dataDxfId="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6"/>
  <sheetViews>
    <sheetView workbookViewId="0">
      <selection activeCell="I5" sqref="I5:K16"/>
    </sheetView>
  </sheetViews>
  <sheetFormatPr baseColWidth="10" defaultColWidth="10.81640625" defaultRowHeight="15" x14ac:dyDescent="0.25"/>
  <cols>
    <col min="1" max="1" width="9.6328125" style="22" customWidth="1"/>
    <col min="2" max="2" width="10" style="22" customWidth="1"/>
    <col min="3" max="3" width="7.90625" style="22" bestFit="1" customWidth="1"/>
    <col min="4" max="4" width="4.26953125" style="22" customWidth="1"/>
    <col min="5" max="5" width="5.453125" style="34" bestFit="1" customWidth="1"/>
    <col min="6" max="6" width="23" style="24" customWidth="1"/>
    <col min="7" max="7" width="11" style="24" customWidth="1"/>
    <col min="8" max="8" width="1.54296875" style="22" customWidth="1"/>
    <col min="9" max="9" width="8.26953125" style="31" bestFit="1" customWidth="1"/>
    <col min="10" max="11" width="9.08984375" style="22" customWidth="1"/>
    <col min="12" max="13" width="5.36328125" style="22" customWidth="1"/>
    <col min="14" max="14" width="7.36328125" style="22" customWidth="1"/>
    <col min="15" max="15" width="7" style="22" customWidth="1"/>
    <col min="16" max="16" width="8" style="22" customWidth="1"/>
    <col min="17" max="17" width="10.90625" style="22" customWidth="1"/>
    <col min="18" max="18" width="9.6328125" style="22" customWidth="1"/>
    <col min="19" max="19" width="8.81640625" style="22" customWidth="1"/>
    <col min="20" max="20" width="10.90625" style="22" hidden="1" customWidth="1"/>
    <col min="21" max="21" width="6.7265625" style="34" customWidth="1"/>
    <col min="22" max="22" width="9.6328125" style="22" customWidth="1"/>
    <col min="23" max="16384" width="10.81640625" style="22"/>
  </cols>
  <sheetData>
    <row r="1" spans="1:21" ht="17.399999999999999" x14ac:dyDescent="0.25">
      <c r="A1" s="85" t="s">
        <v>56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</row>
    <row r="2" spans="1:21" s="23" customFormat="1" ht="15.6" x14ac:dyDescent="0.3">
      <c r="A2" s="86" t="s">
        <v>57</v>
      </c>
      <c r="B2" s="86"/>
      <c r="C2" s="86"/>
      <c r="D2" s="86"/>
      <c r="E2" s="86"/>
      <c r="F2" s="86"/>
      <c r="G2" s="86"/>
      <c r="H2" s="10"/>
      <c r="I2" s="87" t="s">
        <v>58</v>
      </c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</row>
    <row r="3" spans="1:21" x14ac:dyDescent="0.25">
      <c r="A3" s="43"/>
      <c r="B3" s="43"/>
      <c r="C3" s="43"/>
      <c r="D3" s="88" t="s">
        <v>2</v>
      </c>
      <c r="E3" s="89"/>
      <c r="F3" s="43"/>
      <c r="G3" s="43"/>
      <c r="H3"/>
      <c r="I3" s="44"/>
      <c r="J3" s="45"/>
      <c r="K3" s="46"/>
      <c r="L3" s="90" t="s">
        <v>0</v>
      </c>
      <c r="M3" s="90"/>
      <c r="N3" s="91" t="s">
        <v>3</v>
      </c>
      <c r="O3" s="48"/>
      <c r="P3" s="91" t="s">
        <v>4</v>
      </c>
      <c r="Q3" s="92" t="s">
        <v>5</v>
      </c>
      <c r="R3" s="92" t="s">
        <v>6</v>
      </c>
      <c r="S3" s="92" t="s">
        <v>7</v>
      </c>
      <c r="T3" s="49"/>
      <c r="U3" s="83" t="s">
        <v>8</v>
      </c>
    </row>
    <row r="4" spans="1:21" x14ac:dyDescent="0.25">
      <c r="A4" s="84" t="s">
        <v>9</v>
      </c>
      <c r="B4" s="84"/>
      <c r="C4" s="50" t="s">
        <v>10</v>
      </c>
      <c r="D4" s="51" t="s">
        <v>11</v>
      </c>
      <c r="E4" s="52" t="s">
        <v>1</v>
      </c>
      <c r="F4" s="53" t="s">
        <v>12</v>
      </c>
      <c r="G4" s="47" t="s">
        <v>13</v>
      </c>
      <c r="H4" s="54"/>
      <c r="I4" s="55" t="s">
        <v>14</v>
      </c>
      <c r="J4" s="56" t="s">
        <v>15</v>
      </c>
      <c r="K4" s="57">
        <v>2023</v>
      </c>
      <c r="L4" s="47" t="s">
        <v>16</v>
      </c>
      <c r="M4" s="47" t="s">
        <v>17</v>
      </c>
      <c r="N4" s="91"/>
      <c r="O4" s="47" t="s">
        <v>18</v>
      </c>
      <c r="P4" s="91"/>
      <c r="Q4" s="92"/>
      <c r="R4" s="92"/>
      <c r="S4" s="92"/>
      <c r="T4" s="49"/>
      <c r="U4" s="83"/>
    </row>
    <row r="5" spans="1:21" x14ac:dyDescent="0.25">
      <c r="A5" s="25"/>
      <c r="B5" s="25"/>
      <c r="C5" s="26"/>
      <c r="D5" s="25"/>
      <c r="E5" s="27"/>
      <c r="F5" s="28" t="s">
        <v>54</v>
      </c>
      <c r="G5" s="28" t="s">
        <v>55</v>
      </c>
      <c r="H5" s="24"/>
      <c r="I5" s="29"/>
      <c r="J5" s="30"/>
      <c r="K5" s="30"/>
      <c r="L5" s="35" cm="1">
        <f t="array" ref="L5">SUMPRODUCT((D$5:D$293)*(A$5:A$293=J5)*(YEAR($C$5:$C$293)&lt;$K$4))</f>
        <v>0</v>
      </c>
      <c r="M5" s="36">
        <f t="shared" ref="M5" si="0">L5/7</f>
        <v>0</v>
      </c>
      <c r="N5" s="35" cm="1">
        <f t="array" ref="N5">IF(J5&lt;&gt;"",SUMPRODUCT((A$5:A$293=J5) *(YEAR($C$5:$C$293)&lt;$K$4)),0)</f>
        <v>0</v>
      </c>
      <c r="O5" s="37" cm="1">
        <f t="array" ref="O5">SUMPRODUCT((E$5:E$293) * (A$5:A$293=J5) * (YEAR($C$5:$C$293)&lt;$K$4))</f>
        <v>0</v>
      </c>
      <c r="P5" s="38">
        <f t="shared" ref="P5" si="1">IF(L5&lt;&gt;0,O5/L5,0)</f>
        <v>0</v>
      </c>
      <c r="Q5" s="39">
        <f t="shared" ref="Q5" ca="1" si="2">IF(T5&lt;&gt;0,IF((YEAR(TODAY())-YEAR(I5))&lt;&gt;0,N5/T5,0),0)</f>
        <v>0</v>
      </c>
      <c r="R5" s="39">
        <f t="shared" ref="R5" ca="1" si="3">IF(U5&lt;&gt;0,IF((YEAR(TODAY())-YEAR(I5))&lt;&gt;0,L5/T5,0),0)</f>
        <v>0</v>
      </c>
      <c r="S5" s="39">
        <f t="shared" ref="S5" ca="1" si="4">IF(U5&lt;&gt;0,IF((YEAR(TODAY())-YEAR(I5))&lt;&gt;0,O5/T5,0),0)</f>
        <v>0</v>
      </c>
      <c r="T5" s="36">
        <f ca="1">IF(I5&lt;&gt;0,(TODAY()-I5)/365,0)</f>
        <v>0</v>
      </c>
      <c r="U5" s="40">
        <f t="shared" ref="U5" ca="1" si="5">IF(I5&lt;&gt;0,TODAY()-I5,0)</f>
        <v>0</v>
      </c>
    </row>
    <row r="6" spans="1:21" x14ac:dyDescent="0.25">
      <c r="A6" s="25"/>
      <c r="B6" s="25"/>
      <c r="C6" s="26"/>
      <c r="D6" s="25"/>
      <c r="E6" s="27"/>
      <c r="F6" s="28"/>
      <c r="G6" s="28"/>
      <c r="I6" s="29"/>
      <c r="J6" s="30"/>
      <c r="K6" s="30"/>
      <c r="L6" s="35" cm="1">
        <f t="array" ref="L6">SUMPRODUCT((D$5:D$293)*(A$5:A$293=J6)*(YEAR($C$5:$C$293)&lt;$K$4))</f>
        <v>0</v>
      </c>
      <c r="M6" s="36">
        <f t="shared" ref="M6:M52" si="6">L6/7</f>
        <v>0</v>
      </c>
      <c r="N6" s="35" cm="1">
        <f t="array" ref="N6">IF(J6&lt;&gt;"",SUMPRODUCT((A$5:A$293=J6) *(YEAR($C$5:$C$293)&lt;$K$4)),0)</f>
        <v>0</v>
      </c>
      <c r="O6" s="37" cm="1">
        <f t="array" ref="O6">SUMPRODUCT((E$5:E$293) * (A$5:A$293=J6) * (YEAR($C$5:$C$293)&lt;$K$4))</f>
        <v>0</v>
      </c>
      <c r="P6" s="38">
        <f t="shared" ref="P6:P52" si="7">IF(L6&lt;&gt;0,O6/L6,0)</f>
        <v>0</v>
      </c>
      <c r="Q6" s="39">
        <f t="shared" ref="Q6:Q52" ca="1" si="8">IF(T6&lt;&gt;0,IF((YEAR(TODAY())-YEAR(I6))&lt;&gt;0,N6/T6,0),0)</f>
        <v>0</v>
      </c>
      <c r="R6" s="39">
        <f t="shared" ref="R6:R52" ca="1" si="9">IF(U6&lt;&gt;0,IF((YEAR(TODAY())-YEAR(I6))&lt;&gt;0,L6/T6,0),0)</f>
        <v>0</v>
      </c>
      <c r="S6" s="39">
        <f t="shared" ref="S6:S52" ca="1" si="10">IF(U6&lt;&gt;0,IF((YEAR(TODAY())-YEAR(I6))&lt;&gt;0,O6/T6,0),0)</f>
        <v>0</v>
      </c>
      <c r="T6" s="36">
        <f t="shared" ref="T6:T52" ca="1" si="11">IF(I6&lt;&gt;0,(TODAY()-I6)/365,0)</f>
        <v>0</v>
      </c>
      <c r="U6" s="40">
        <f t="shared" ref="U6:U52" ca="1" si="12">IF(I6&lt;&gt;0,TODAY()-I6,0)</f>
        <v>0</v>
      </c>
    </row>
    <row r="7" spans="1:21" x14ac:dyDescent="0.25">
      <c r="A7" s="25"/>
      <c r="B7" s="25"/>
      <c r="C7" s="26"/>
      <c r="D7" s="25"/>
      <c r="E7" s="27"/>
      <c r="F7" s="28"/>
      <c r="G7" s="28"/>
      <c r="I7" s="29"/>
      <c r="J7" s="30"/>
      <c r="K7" s="30"/>
      <c r="L7" s="35" cm="1">
        <f t="array" ref="L7">SUMPRODUCT((D$5:D$293)*(A$5:A$293=J7)*(YEAR($C$5:$C$293)&lt;$K$4))</f>
        <v>0</v>
      </c>
      <c r="M7" s="36">
        <f t="shared" si="6"/>
        <v>0</v>
      </c>
      <c r="N7" s="35" cm="1">
        <f t="array" ref="N7">IF(J7&lt;&gt;"",SUMPRODUCT((A$5:A$293=J7) *(YEAR($C$5:$C$293)&lt;$K$4)),0)</f>
        <v>0</v>
      </c>
      <c r="O7" s="37" cm="1">
        <f t="array" ref="O7">SUMPRODUCT((E$5:E$293) * (A$5:A$293=J7) * (YEAR($C$5:$C$293)&lt;$K$4))</f>
        <v>0</v>
      </c>
      <c r="P7" s="38">
        <f t="shared" si="7"/>
        <v>0</v>
      </c>
      <c r="Q7" s="39">
        <f t="shared" ca="1" si="8"/>
        <v>0</v>
      </c>
      <c r="R7" s="39">
        <f t="shared" ca="1" si="9"/>
        <v>0</v>
      </c>
      <c r="S7" s="39">
        <f t="shared" ca="1" si="10"/>
        <v>0</v>
      </c>
      <c r="T7" s="36">
        <f t="shared" ca="1" si="11"/>
        <v>0</v>
      </c>
      <c r="U7" s="40">
        <f t="shared" ca="1" si="12"/>
        <v>0</v>
      </c>
    </row>
    <row r="8" spans="1:21" x14ac:dyDescent="0.25">
      <c r="A8" s="25"/>
      <c r="B8" s="25" t="str">
        <f t="shared" ref="B6:B69" si="13">IF(A8&lt;&gt;"",VLOOKUP(A8,$J$5:$K$52,2,0),"")</f>
        <v/>
      </c>
      <c r="C8" s="26"/>
      <c r="D8" s="25"/>
      <c r="E8" s="27"/>
      <c r="F8" s="28"/>
      <c r="G8" s="28"/>
      <c r="I8" s="29"/>
      <c r="J8" s="30"/>
      <c r="K8" s="30"/>
      <c r="L8" s="35" cm="1">
        <f t="array" ref="L8">SUMPRODUCT((D$5:D$293)*(A$5:A$293=J8)*(YEAR($C$5:$C$293)&lt;$K$4))</f>
        <v>0</v>
      </c>
      <c r="M8" s="36">
        <f t="shared" si="6"/>
        <v>0</v>
      </c>
      <c r="N8" s="35" cm="1">
        <f t="array" ref="N8">IF(J8&lt;&gt;"",SUMPRODUCT((A$5:A$293=J8) *(YEAR($C$5:$C$293)&lt;$K$4)),0)</f>
        <v>0</v>
      </c>
      <c r="O8" s="37" cm="1">
        <f t="array" ref="O8">SUMPRODUCT((E$5:E$293) * (A$5:A$293=J8) * (YEAR($C$5:$C$293)&lt;$K$4))</f>
        <v>0</v>
      </c>
      <c r="P8" s="38">
        <f t="shared" si="7"/>
        <v>0</v>
      </c>
      <c r="Q8" s="39">
        <f t="shared" ca="1" si="8"/>
        <v>0</v>
      </c>
      <c r="R8" s="39">
        <f t="shared" ca="1" si="9"/>
        <v>0</v>
      </c>
      <c r="S8" s="39">
        <f t="shared" ca="1" si="10"/>
        <v>0</v>
      </c>
      <c r="T8" s="36">
        <f t="shared" ca="1" si="11"/>
        <v>0</v>
      </c>
      <c r="U8" s="40">
        <f t="shared" ca="1" si="12"/>
        <v>0</v>
      </c>
    </row>
    <row r="9" spans="1:21" x14ac:dyDescent="0.25">
      <c r="A9" s="25"/>
      <c r="B9" s="25" t="str">
        <f t="shared" si="13"/>
        <v/>
      </c>
      <c r="C9" s="26"/>
      <c r="D9" s="25"/>
      <c r="E9" s="27"/>
      <c r="F9" s="28"/>
      <c r="G9" s="28"/>
      <c r="I9" s="29"/>
      <c r="J9" s="30"/>
      <c r="K9" s="30"/>
      <c r="L9" s="35" cm="1">
        <f t="array" ref="L9">SUMPRODUCT((D$5:D$293)*(A$5:A$293=J9)*(YEAR($C$5:$C$293)&lt;$K$4))</f>
        <v>0</v>
      </c>
      <c r="M9" s="36">
        <f t="shared" si="6"/>
        <v>0</v>
      </c>
      <c r="N9" s="35" cm="1">
        <f t="array" ref="N9">IF(J9&lt;&gt;"",SUMPRODUCT((A$5:A$293=J9) *(YEAR($C$5:$C$293)&lt;$K$4)),0)</f>
        <v>0</v>
      </c>
      <c r="O9" s="37" cm="1">
        <f t="array" ref="O9">SUMPRODUCT((E$5:E$293) * (A$5:A$293=J9) * (YEAR($C$5:$C$293)&lt;$K$4))</f>
        <v>0</v>
      </c>
      <c r="P9" s="38">
        <f t="shared" si="7"/>
        <v>0</v>
      </c>
      <c r="Q9" s="39">
        <f t="shared" ca="1" si="8"/>
        <v>0</v>
      </c>
      <c r="R9" s="39">
        <f t="shared" ca="1" si="9"/>
        <v>0</v>
      </c>
      <c r="S9" s="39">
        <f t="shared" ca="1" si="10"/>
        <v>0</v>
      </c>
      <c r="T9" s="36">
        <f t="shared" ca="1" si="11"/>
        <v>0</v>
      </c>
      <c r="U9" s="40">
        <f t="shared" ca="1" si="12"/>
        <v>0</v>
      </c>
    </row>
    <row r="10" spans="1:21" x14ac:dyDescent="0.25">
      <c r="A10" s="25"/>
      <c r="B10" s="25" t="str">
        <f t="shared" si="13"/>
        <v/>
      </c>
      <c r="C10" s="26"/>
      <c r="D10" s="25"/>
      <c r="E10" s="27"/>
      <c r="F10" s="28"/>
      <c r="G10" s="28"/>
      <c r="I10" s="29"/>
      <c r="J10" s="30"/>
      <c r="K10" s="30"/>
      <c r="L10" s="35" cm="1">
        <f t="array" ref="L10">SUMPRODUCT((D$5:D$293)*(A$5:A$293=J10)*(YEAR($C$5:$C$293)&lt;$K$4))</f>
        <v>0</v>
      </c>
      <c r="M10" s="36">
        <f t="shared" si="6"/>
        <v>0</v>
      </c>
      <c r="N10" s="35" cm="1">
        <f t="array" ref="N10">IF(J10&lt;&gt;"",SUMPRODUCT((A$5:A$293=J10) *(YEAR($C$5:$C$293)&lt;$K$4)),0)</f>
        <v>0</v>
      </c>
      <c r="O10" s="37" cm="1">
        <f t="array" ref="O10">SUMPRODUCT((E$5:E$293) * (A$5:A$293=J10) * (YEAR($C$5:$C$293)&lt;$K$4))</f>
        <v>0</v>
      </c>
      <c r="P10" s="38">
        <f t="shared" si="7"/>
        <v>0</v>
      </c>
      <c r="Q10" s="39">
        <f t="shared" ca="1" si="8"/>
        <v>0</v>
      </c>
      <c r="R10" s="39">
        <f t="shared" ca="1" si="9"/>
        <v>0</v>
      </c>
      <c r="S10" s="39">
        <f t="shared" ca="1" si="10"/>
        <v>0</v>
      </c>
      <c r="T10" s="36">
        <f t="shared" ca="1" si="11"/>
        <v>0</v>
      </c>
      <c r="U10" s="40">
        <f t="shared" ca="1" si="12"/>
        <v>0</v>
      </c>
    </row>
    <row r="11" spans="1:21" x14ac:dyDescent="0.25">
      <c r="A11" s="25"/>
      <c r="B11" s="25" t="str">
        <f t="shared" si="13"/>
        <v/>
      </c>
      <c r="C11" s="26"/>
      <c r="D11" s="25"/>
      <c r="E11" s="27"/>
      <c r="F11" s="28"/>
      <c r="G11" s="28"/>
      <c r="I11" s="29"/>
      <c r="J11" s="30"/>
      <c r="K11" s="30"/>
      <c r="L11" s="35" cm="1">
        <f t="array" ref="L11">SUMPRODUCT((D$5:D$293)*(A$5:A$293=J11)*(YEAR($C$5:$C$293)&lt;$K$4))</f>
        <v>0</v>
      </c>
      <c r="M11" s="36">
        <f t="shared" si="6"/>
        <v>0</v>
      </c>
      <c r="N11" s="35" cm="1">
        <f t="array" ref="N11">IF(J11&lt;&gt;"",SUMPRODUCT((A$5:A$293=J11) *(YEAR($C$5:$C$293)&lt;$K$4)),0)</f>
        <v>0</v>
      </c>
      <c r="O11" s="37" cm="1">
        <f t="array" ref="O11">SUMPRODUCT((E$5:E$293) * (A$5:A$293=J11) * (YEAR($C$5:$C$293)&lt;$K$4))</f>
        <v>0</v>
      </c>
      <c r="P11" s="38">
        <f t="shared" si="7"/>
        <v>0</v>
      </c>
      <c r="Q11" s="39">
        <f t="shared" ca="1" si="8"/>
        <v>0</v>
      </c>
      <c r="R11" s="39">
        <f t="shared" ca="1" si="9"/>
        <v>0</v>
      </c>
      <c r="S11" s="39">
        <f t="shared" ca="1" si="10"/>
        <v>0</v>
      </c>
      <c r="T11" s="36">
        <f t="shared" ca="1" si="11"/>
        <v>0</v>
      </c>
      <c r="U11" s="40">
        <f t="shared" ca="1" si="12"/>
        <v>0</v>
      </c>
    </row>
    <row r="12" spans="1:21" x14ac:dyDescent="0.25">
      <c r="A12" s="25"/>
      <c r="B12" s="25" t="str">
        <f t="shared" si="13"/>
        <v/>
      </c>
      <c r="C12" s="26"/>
      <c r="D12" s="25"/>
      <c r="E12" s="27"/>
      <c r="F12" s="28"/>
      <c r="G12" s="28"/>
      <c r="I12" s="29"/>
      <c r="J12" s="30"/>
      <c r="K12" s="30"/>
      <c r="L12" s="35" cm="1">
        <f t="array" ref="L12">SUMPRODUCT((D$5:D$293)*(A$5:A$293=J12)*(YEAR($C$5:$C$293)&lt;$K$4))</f>
        <v>0</v>
      </c>
      <c r="M12" s="36">
        <f t="shared" si="6"/>
        <v>0</v>
      </c>
      <c r="N12" s="35" cm="1">
        <f t="array" ref="N12">IF(J12&lt;&gt;"",SUMPRODUCT((A$5:A$293=J12) *(YEAR($C$5:$C$293)&lt;$K$4)),0)</f>
        <v>0</v>
      </c>
      <c r="O12" s="37" cm="1">
        <f t="array" ref="O12">SUMPRODUCT((E$5:E$293) * (A$5:A$293=J12) * (YEAR($C$5:$C$293)&lt;$K$4))</f>
        <v>0</v>
      </c>
      <c r="P12" s="38">
        <f t="shared" si="7"/>
        <v>0</v>
      </c>
      <c r="Q12" s="39">
        <f t="shared" ca="1" si="8"/>
        <v>0</v>
      </c>
      <c r="R12" s="39">
        <f t="shared" ca="1" si="9"/>
        <v>0</v>
      </c>
      <c r="S12" s="39">
        <f t="shared" ca="1" si="10"/>
        <v>0</v>
      </c>
      <c r="T12" s="36">
        <f t="shared" ca="1" si="11"/>
        <v>0</v>
      </c>
      <c r="U12" s="40">
        <f t="shared" ca="1" si="12"/>
        <v>0</v>
      </c>
    </row>
    <row r="13" spans="1:21" x14ac:dyDescent="0.25">
      <c r="A13" s="25"/>
      <c r="B13" s="25" t="str">
        <f t="shared" si="13"/>
        <v/>
      </c>
      <c r="C13" s="26"/>
      <c r="D13" s="25"/>
      <c r="E13" s="27"/>
      <c r="F13" s="28"/>
      <c r="G13" s="28"/>
      <c r="I13" s="29"/>
      <c r="J13" s="30"/>
      <c r="K13" s="30"/>
      <c r="L13" s="35" cm="1">
        <f t="array" ref="L13">SUMPRODUCT((D$5:D$293)*(A$5:A$293=J13)*(YEAR($C$5:$C$293)&lt;$K$4))</f>
        <v>0</v>
      </c>
      <c r="M13" s="36">
        <f t="shared" si="6"/>
        <v>0</v>
      </c>
      <c r="N13" s="35" cm="1">
        <f t="array" ref="N13">IF(J13&lt;&gt;"",SUMPRODUCT((A$5:A$293=J13) *(YEAR($C$5:$C$293)&lt;$K$4)),0)</f>
        <v>0</v>
      </c>
      <c r="O13" s="37" cm="1">
        <f t="array" ref="O13">SUMPRODUCT((E$5:E$293) * (A$5:A$293=J13) * (YEAR($C$5:$C$293)&lt;$K$4))</f>
        <v>0</v>
      </c>
      <c r="P13" s="38">
        <f t="shared" si="7"/>
        <v>0</v>
      </c>
      <c r="Q13" s="39">
        <f t="shared" ca="1" si="8"/>
        <v>0</v>
      </c>
      <c r="R13" s="39">
        <f t="shared" ca="1" si="9"/>
        <v>0</v>
      </c>
      <c r="S13" s="39">
        <f t="shared" ca="1" si="10"/>
        <v>0</v>
      </c>
      <c r="T13" s="36">
        <f t="shared" ca="1" si="11"/>
        <v>0</v>
      </c>
      <c r="U13" s="40">
        <f t="shared" ca="1" si="12"/>
        <v>0</v>
      </c>
    </row>
    <row r="14" spans="1:21" x14ac:dyDescent="0.25">
      <c r="A14" s="25"/>
      <c r="B14" s="25" t="str">
        <f t="shared" si="13"/>
        <v/>
      </c>
      <c r="C14" s="26"/>
      <c r="D14" s="25"/>
      <c r="E14" s="27"/>
      <c r="F14" s="28"/>
      <c r="G14" s="28"/>
      <c r="I14" s="29"/>
      <c r="J14" s="30"/>
      <c r="K14" s="30"/>
      <c r="L14" s="35" cm="1">
        <f t="array" ref="L14">SUMPRODUCT((D$5:D$293)*(A$5:A$293=J14)*(YEAR($C$5:$C$293)&lt;$K$4))</f>
        <v>0</v>
      </c>
      <c r="M14" s="36">
        <f t="shared" si="6"/>
        <v>0</v>
      </c>
      <c r="N14" s="35" cm="1">
        <f t="array" ref="N14">IF(J14&lt;&gt;"",SUMPRODUCT((A$5:A$293=J14) *(YEAR($C$5:$C$293)&lt;$K$4)),0)</f>
        <v>0</v>
      </c>
      <c r="O14" s="37" cm="1">
        <f t="array" ref="O14">SUMPRODUCT((E$5:E$293) * (A$5:A$293=J14) * (YEAR($C$5:$C$293)&lt;$K$4))</f>
        <v>0</v>
      </c>
      <c r="P14" s="38">
        <f t="shared" si="7"/>
        <v>0</v>
      </c>
      <c r="Q14" s="39">
        <f t="shared" ca="1" si="8"/>
        <v>0</v>
      </c>
      <c r="R14" s="39">
        <f t="shared" ca="1" si="9"/>
        <v>0</v>
      </c>
      <c r="S14" s="39">
        <f t="shared" ca="1" si="10"/>
        <v>0</v>
      </c>
      <c r="T14" s="36">
        <f t="shared" ca="1" si="11"/>
        <v>0</v>
      </c>
      <c r="U14" s="40">
        <f t="shared" ca="1" si="12"/>
        <v>0</v>
      </c>
    </row>
    <row r="15" spans="1:21" x14ac:dyDescent="0.25">
      <c r="A15" s="25"/>
      <c r="B15" s="25" t="str">
        <f t="shared" si="13"/>
        <v/>
      </c>
      <c r="C15" s="26"/>
      <c r="D15" s="25"/>
      <c r="E15" s="27"/>
      <c r="F15" s="28"/>
      <c r="G15" s="28"/>
      <c r="I15" s="29"/>
      <c r="J15" s="30"/>
      <c r="K15" s="30"/>
      <c r="L15" s="35" cm="1">
        <f t="array" ref="L15">SUMPRODUCT((D$5:D$293)*(A$5:A$293=J15)*(YEAR($C$5:$C$293)&lt;$K$4))</f>
        <v>0</v>
      </c>
      <c r="M15" s="36">
        <f t="shared" si="6"/>
        <v>0</v>
      </c>
      <c r="N15" s="35" cm="1">
        <f t="array" ref="N15">IF(J15&lt;&gt;"",SUMPRODUCT((A$5:A$293=J15) *(YEAR($C$5:$C$293)&lt;$K$4)),0)</f>
        <v>0</v>
      </c>
      <c r="O15" s="37" cm="1">
        <f t="array" ref="O15">SUMPRODUCT((E$5:E$293) * (A$5:A$293=J15) * (YEAR($C$5:$C$293)&lt;$K$4))</f>
        <v>0</v>
      </c>
      <c r="P15" s="38">
        <f t="shared" si="7"/>
        <v>0</v>
      </c>
      <c r="Q15" s="39">
        <f t="shared" ca="1" si="8"/>
        <v>0</v>
      </c>
      <c r="R15" s="39">
        <f t="shared" ca="1" si="9"/>
        <v>0</v>
      </c>
      <c r="S15" s="39">
        <f t="shared" ca="1" si="10"/>
        <v>0</v>
      </c>
      <c r="T15" s="36">
        <f t="shared" ca="1" si="11"/>
        <v>0</v>
      </c>
      <c r="U15" s="40">
        <f t="shared" ca="1" si="12"/>
        <v>0</v>
      </c>
    </row>
    <row r="16" spans="1:21" x14ac:dyDescent="0.25">
      <c r="A16" s="25"/>
      <c r="B16" s="25" t="str">
        <f t="shared" si="13"/>
        <v/>
      </c>
      <c r="C16" s="26"/>
      <c r="D16" s="25"/>
      <c r="E16" s="27"/>
      <c r="F16" s="28"/>
      <c r="G16" s="28"/>
      <c r="I16" s="29"/>
      <c r="J16" s="30"/>
      <c r="K16" s="30"/>
      <c r="L16" s="35" cm="1">
        <f t="array" ref="L16">SUMPRODUCT((D$5:D$293)*(A$5:A$293=J16)*(YEAR($C$5:$C$293)&lt;$K$4))</f>
        <v>0</v>
      </c>
      <c r="M16" s="36">
        <f t="shared" si="6"/>
        <v>0</v>
      </c>
      <c r="N16" s="35" cm="1">
        <f t="array" ref="N16">IF(J16&lt;&gt;"",SUMPRODUCT((A$5:A$293=J16) *(YEAR($C$5:$C$293)&lt;$K$4)),0)</f>
        <v>0</v>
      </c>
      <c r="O16" s="37" cm="1">
        <f t="array" ref="O16">SUMPRODUCT((E$5:E$293) * (A$5:A$293=J16) * (YEAR($C$5:$C$293)&lt;$K$4))</f>
        <v>0</v>
      </c>
      <c r="P16" s="38">
        <f t="shared" si="7"/>
        <v>0</v>
      </c>
      <c r="Q16" s="39">
        <f t="shared" ca="1" si="8"/>
        <v>0</v>
      </c>
      <c r="R16" s="39">
        <f t="shared" ca="1" si="9"/>
        <v>0</v>
      </c>
      <c r="S16" s="39">
        <f t="shared" ca="1" si="10"/>
        <v>0</v>
      </c>
      <c r="T16" s="36">
        <f t="shared" ca="1" si="11"/>
        <v>0</v>
      </c>
      <c r="U16" s="40">
        <f t="shared" ca="1" si="12"/>
        <v>0</v>
      </c>
    </row>
    <row r="17" spans="1:21" x14ac:dyDescent="0.25">
      <c r="A17" s="25"/>
      <c r="B17" s="25" t="str">
        <f t="shared" si="13"/>
        <v/>
      </c>
      <c r="C17" s="26"/>
      <c r="D17" s="25"/>
      <c r="E17" s="27"/>
      <c r="F17" s="28"/>
      <c r="G17" s="28"/>
      <c r="I17" s="29"/>
      <c r="J17" s="30"/>
      <c r="K17" s="30"/>
      <c r="L17" s="35" cm="1">
        <f t="array" ref="L17">SUMPRODUCT((D$5:D$293)*(A$5:A$293=J17)*(YEAR($C$5:$C$293)&lt;$K$4))</f>
        <v>0</v>
      </c>
      <c r="M17" s="36">
        <f t="shared" si="6"/>
        <v>0</v>
      </c>
      <c r="N17" s="35" cm="1">
        <f t="array" ref="N17">IF(J17&lt;&gt;"",SUMPRODUCT((A$5:A$293=J17) *(YEAR($C$5:$C$293)&lt;$K$4)),0)</f>
        <v>0</v>
      </c>
      <c r="O17" s="37" cm="1">
        <f t="array" ref="O17">SUMPRODUCT((E$5:E$293) * (A$5:A$293=J17) * (YEAR($C$5:$C$293)&lt;$K$4))</f>
        <v>0</v>
      </c>
      <c r="P17" s="38">
        <f t="shared" si="7"/>
        <v>0</v>
      </c>
      <c r="Q17" s="39">
        <f t="shared" ca="1" si="8"/>
        <v>0</v>
      </c>
      <c r="R17" s="39">
        <f t="shared" ca="1" si="9"/>
        <v>0</v>
      </c>
      <c r="S17" s="39">
        <f t="shared" ca="1" si="10"/>
        <v>0</v>
      </c>
      <c r="T17" s="36">
        <f t="shared" ca="1" si="11"/>
        <v>0</v>
      </c>
      <c r="U17" s="40">
        <f t="shared" ca="1" si="12"/>
        <v>0</v>
      </c>
    </row>
    <row r="18" spans="1:21" x14ac:dyDescent="0.25">
      <c r="A18" s="25"/>
      <c r="B18" s="25" t="str">
        <f t="shared" si="13"/>
        <v/>
      </c>
      <c r="C18" s="26"/>
      <c r="D18" s="25"/>
      <c r="E18" s="27"/>
      <c r="F18" s="28"/>
      <c r="G18" s="28"/>
      <c r="I18" s="29"/>
      <c r="J18" s="30"/>
      <c r="K18" s="30"/>
      <c r="L18" s="35" cm="1">
        <f t="array" ref="L18">SUMPRODUCT((D$5:D$293)*(A$5:A$293=J18)*(YEAR($C$5:$C$293)&lt;$K$4))</f>
        <v>0</v>
      </c>
      <c r="M18" s="36">
        <f t="shared" si="6"/>
        <v>0</v>
      </c>
      <c r="N18" s="35" cm="1">
        <f t="array" ref="N18">IF(J18&lt;&gt;"",SUMPRODUCT((A$5:A$293=J18) *(YEAR($C$5:$C$293)&lt;$K$4)),0)</f>
        <v>0</v>
      </c>
      <c r="O18" s="37" cm="1">
        <f t="array" ref="O18">SUMPRODUCT((E$5:E$293) * (A$5:A$293=J18) * (YEAR($C$5:$C$293)&lt;$K$4))</f>
        <v>0</v>
      </c>
      <c r="P18" s="38">
        <f t="shared" si="7"/>
        <v>0</v>
      </c>
      <c r="Q18" s="39">
        <f t="shared" ca="1" si="8"/>
        <v>0</v>
      </c>
      <c r="R18" s="39">
        <f t="shared" ca="1" si="9"/>
        <v>0</v>
      </c>
      <c r="S18" s="39">
        <f t="shared" ca="1" si="10"/>
        <v>0</v>
      </c>
      <c r="T18" s="36">
        <f t="shared" ca="1" si="11"/>
        <v>0</v>
      </c>
      <c r="U18" s="40">
        <f t="shared" ca="1" si="12"/>
        <v>0</v>
      </c>
    </row>
    <row r="19" spans="1:21" x14ac:dyDescent="0.25">
      <c r="A19" s="25"/>
      <c r="B19" s="25" t="str">
        <f t="shared" si="13"/>
        <v/>
      </c>
      <c r="C19" s="26"/>
      <c r="D19" s="25"/>
      <c r="E19" s="27"/>
      <c r="F19" s="28"/>
      <c r="G19" s="28"/>
      <c r="I19" s="29"/>
      <c r="J19" s="30"/>
      <c r="K19" s="30"/>
      <c r="L19" s="35" cm="1">
        <f t="array" ref="L19">SUMPRODUCT((D$5:D$293)*(A$5:A$293=J19)*(YEAR($C$5:$C$293)&lt;$K$4))</f>
        <v>0</v>
      </c>
      <c r="M19" s="36">
        <f t="shared" si="6"/>
        <v>0</v>
      </c>
      <c r="N19" s="35" cm="1">
        <f t="array" ref="N19">IF(J19&lt;&gt;"",SUMPRODUCT((A$5:A$293=J19) *(YEAR($C$5:$C$293)&lt;$K$4)),0)</f>
        <v>0</v>
      </c>
      <c r="O19" s="37" cm="1">
        <f t="array" ref="O19">SUMPRODUCT((E$5:E$293) * (A$5:A$293=J19) * (YEAR($C$5:$C$293)&lt;$K$4))</f>
        <v>0</v>
      </c>
      <c r="P19" s="38">
        <f t="shared" si="7"/>
        <v>0</v>
      </c>
      <c r="Q19" s="39">
        <f t="shared" ca="1" si="8"/>
        <v>0</v>
      </c>
      <c r="R19" s="39">
        <f t="shared" ca="1" si="9"/>
        <v>0</v>
      </c>
      <c r="S19" s="39">
        <f t="shared" ca="1" si="10"/>
        <v>0</v>
      </c>
      <c r="T19" s="36">
        <f t="shared" ca="1" si="11"/>
        <v>0</v>
      </c>
      <c r="U19" s="40">
        <f t="shared" ca="1" si="12"/>
        <v>0</v>
      </c>
    </row>
    <row r="20" spans="1:21" x14ac:dyDescent="0.25">
      <c r="A20" s="25"/>
      <c r="B20" s="25" t="str">
        <f t="shared" si="13"/>
        <v/>
      </c>
      <c r="C20" s="26"/>
      <c r="D20" s="25"/>
      <c r="E20" s="27"/>
      <c r="F20" s="28"/>
      <c r="G20" s="28"/>
      <c r="I20" s="29"/>
      <c r="J20" s="30"/>
      <c r="K20" s="30"/>
      <c r="L20" s="35" cm="1">
        <f t="array" ref="L20">SUMPRODUCT((D$5:D$293)*(A$5:A$293=J20)*(YEAR($C$5:$C$293)&lt;$K$4))</f>
        <v>0</v>
      </c>
      <c r="M20" s="36">
        <f t="shared" si="6"/>
        <v>0</v>
      </c>
      <c r="N20" s="35" cm="1">
        <f t="array" ref="N20">IF(J20&lt;&gt;"",SUMPRODUCT((A$5:A$293=J20) *(YEAR($C$5:$C$293)&lt;$K$4)),0)</f>
        <v>0</v>
      </c>
      <c r="O20" s="37" cm="1">
        <f t="array" ref="O20">SUMPRODUCT((E$5:E$293) * (A$5:A$293=J20) * (YEAR($C$5:$C$293)&lt;$K$4))</f>
        <v>0</v>
      </c>
      <c r="P20" s="38">
        <f t="shared" si="7"/>
        <v>0</v>
      </c>
      <c r="Q20" s="39">
        <f t="shared" ca="1" si="8"/>
        <v>0</v>
      </c>
      <c r="R20" s="39">
        <f t="shared" ca="1" si="9"/>
        <v>0</v>
      </c>
      <c r="S20" s="39">
        <f t="shared" ca="1" si="10"/>
        <v>0</v>
      </c>
      <c r="T20" s="36">
        <f t="shared" ca="1" si="11"/>
        <v>0</v>
      </c>
      <c r="U20" s="40">
        <f t="shared" ca="1" si="12"/>
        <v>0</v>
      </c>
    </row>
    <row r="21" spans="1:21" x14ac:dyDescent="0.25">
      <c r="A21" s="25"/>
      <c r="B21" s="25" t="str">
        <f t="shared" si="13"/>
        <v/>
      </c>
      <c r="C21" s="26"/>
      <c r="D21" s="25"/>
      <c r="E21" s="27"/>
      <c r="F21" s="28"/>
      <c r="G21" s="28"/>
      <c r="I21" s="29"/>
      <c r="J21" s="30"/>
      <c r="K21" s="30"/>
      <c r="L21" s="35" cm="1">
        <f t="array" ref="L21">SUMPRODUCT((D$5:D$293)*(A$5:A$293=J21)*(YEAR($C$5:$C$293)&lt;$K$4))</f>
        <v>0</v>
      </c>
      <c r="M21" s="36">
        <f t="shared" si="6"/>
        <v>0</v>
      </c>
      <c r="N21" s="35" cm="1">
        <f t="array" ref="N21">IF(J21&lt;&gt;"",SUMPRODUCT((A$5:A$293=J21) *(YEAR($C$5:$C$293)&lt;$K$4)),0)</f>
        <v>0</v>
      </c>
      <c r="O21" s="37" cm="1">
        <f t="array" ref="O21">SUMPRODUCT((E$5:E$293) * (A$5:A$293=J21) * (YEAR($C$5:$C$293)&lt;$K$4))</f>
        <v>0</v>
      </c>
      <c r="P21" s="38">
        <f t="shared" si="7"/>
        <v>0</v>
      </c>
      <c r="Q21" s="39">
        <f t="shared" ca="1" si="8"/>
        <v>0</v>
      </c>
      <c r="R21" s="39">
        <f t="shared" ca="1" si="9"/>
        <v>0</v>
      </c>
      <c r="S21" s="39">
        <f t="shared" ca="1" si="10"/>
        <v>0</v>
      </c>
      <c r="T21" s="36">
        <f t="shared" ca="1" si="11"/>
        <v>0</v>
      </c>
      <c r="U21" s="40">
        <f t="shared" ca="1" si="12"/>
        <v>0</v>
      </c>
    </row>
    <row r="22" spans="1:21" x14ac:dyDescent="0.25">
      <c r="A22" s="25"/>
      <c r="B22" s="25" t="str">
        <f t="shared" si="13"/>
        <v/>
      </c>
      <c r="C22" s="26"/>
      <c r="D22" s="25"/>
      <c r="E22" s="27"/>
      <c r="F22" s="28"/>
      <c r="G22" s="28"/>
      <c r="I22" s="29"/>
      <c r="J22" s="30"/>
      <c r="K22" s="30"/>
      <c r="L22" s="35" cm="1">
        <f t="array" ref="L22">SUMPRODUCT((D$5:D$293)*(A$5:A$293=J22)*(YEAR($C$5:$C$293)&lt;$K$4))</f>
        <v>0</v>
      </c>
      <c r="M22" s="36">
        <f t="shared" si="6"/>
        <v>0</v>
      </c>
      <c r="N22" s="35" cm="1">
        <f t="array" ref="N22">IF(J22&lt;&gt;"",SUMPRODUCT((A$5:A$293=J22) *(YEAR($C$5:$C$293)&lt;$K$4)),0)</f>
        <v>0</v>
      </c>
      <c r="O22" s="37" cm="1">
        <f t="array" ref="O22">SUMPRODUCT((E$5:E$293) * (A$5:A$293=J22) * (YEAR($C$5:$C$293)&lt;$K$4))</f>
        <v>0</v>
      </c>
      <c r="P22" s="38">
        <f t="shared" si="7"/>
        <v>0</v>
      </c>
      <c r="Q22" s="39">
        <f t="shared" ca="1" si="8"/>
        <v>0</v>
      </c>
      <c r="R22" s="39">
        <f t="shared" ca="1" si="9"/>
        <v>0</v>
      </c>
      <c r="S22" s="39">
        <f t="shared" ca="1" si="10"/>
        <v>0</v>
      </c>
      <c r="T22" s="36">
        <f t="shared" ca="1" si="11"/>
        <v>0</v>
      </c>
      <c r="U22" s="40">
        <f t="shared" ca="1" si="12"/>
        <v>0</v>
      </c>
    </row>
    <row r="23" spans="1:21" x14ac:dyDescent="0.25">
      <c r="A23" s="25"/>
      <c r="B23" s="25" t="str">
        <f t="shared" si="13"/>
        <v/>
      </c>
      <c r="C23" s="26"/>
      <c r="D23" s="25"/>
      <c r="E23" s="27"/>
      <c r="F23" s="28"/>
      <c r="G23" s="28"/>
      <c r="I23" s="29"/>
      <c r="J23" s="30"/>
      <c r="K23" s="30"/>
      <c r="L23" s="35" cm="1">
        <f t="array" ref="L23">SUMPRODUCT((D$5:D$293)*(A$5:A$293=J23)*(YEAR($C$5:$C$293)&lt;$K$4))</f>
        <v>0</v>
      </c>
      <c r="M23" s="36">
        <f t="shared" si="6"/>
        <v>0</v>
      </c>
      <c r="N23" s="35" cm="1">
        <f t="array" ref="N23">IF(J23&lt;&gt;"",SUMPRODUCT((A$5:A$293=J23) *(YEAR($C$5:$C$293)&lt;$K$4)),0)</f>
        <v>0</v>
      </c>
      <c r="O23" s="37" cm="1">
        <f t="array" ref="O23">SUMPRODUCT((E$5:E$293) * (A$5:A$293=J23) * (YEAR($C$5:$C$293)&lt;$K$4))</f>
        <v>0</v>
      </c>
      <c r="P23" s="38">
        <f t="shared" si="7"/>
        <v>0</v>
      </c>
      <c r="Q23" s="39">
        <f t="shared" ca="1" si="8"/>
        <v>0</v>
      </c>
      <c r="R23" s="39">
        <f t="shared" ca="1" si="9"/>
        <v>0</v>
      </c>
      <c r="S23" s="39">
        <f t="shared" ca="1" si="10"/>
        <v>0</v>
      </c>
      <c r="T23" s="36">
        <f t="shared" ca="1" si="11"/>
        <v>0</v>
      </c>
      <c r="U23" s="40">
        <f t="shared" ca="1" si="12"/>
        <v>0</v>
      </c>
    </row>
    <row r="24" spans="1:21" x14ac:dyDescent="0.25">
      <c r="A24" s="25"/>
      <c r="B24" s="25" t="str">
        <f t="shared" si="13"/>
        <v/>
      </c>
      <c r="C24" s="26"/>
      <c r="D24" s="25"/>
      <c r="E24" s="27"/>
      <c r="F24" s="28"/>
      <c r="G24" s="28"/>
      <c r="I24" s="29"/>
      <c r="J24" s="30"/>
      <c r="K24" s="30"/>
      <c r="L24" s="35" cm="1">
        <f t="array" ref="L24">SUMPRODUCT((D$5:D$293)*(A$5:A$293=J24)*(YEAR($C$5:$C$293)&lt;$K$4))</f>
        <v>0</v>
      </c>
      <c r="M24" s="36">
        <f t="shared" si="6"/>
        <v>0</v>
      </c>
      <c r="N24" s="35" cm="1">
        <f t="array" ref="N24">IF(J24&lt;&gt;"",SUMPRODUCT((A$5:A$293=J24) *(YEAR($C$5:$C$293)&lt;$K$4)),0)</f>
        <v>0</v>
      </c>
      <c r="O24" s="37" cm="1">
        <f t="array" ref="O24">SUMPRODUCT((E$5:E$293) * (A$5:A$293=J24) * (YEAR($C$5:$C$293)&lt;$K$4))</f>
        <v>0</v>
      </c>
      <c r="P24" s="38">
        <f t="shared" si="7"/>
        <v>0</v>
      </c>
      <c r="Q24" s="39">
        <f t="shared" ca="1" si="8"/>
        <v>0</v>
      </c>
      <c r="R24" s="39">
        <f t="shared" ca="1" si="9"/>
        <v>0</v>
      </c>
      <c r="S24" s="39">
        <f t="shared" ca="1" si="10"/>
        <v>0</v>
      </c>
      <c r="T24" s="36">
        <f t="shared" ca="1" si="11"/>
        <v>0</v>
      </c>
      <c r="U24" s="40">
        <f t="shared" ca="1" si="12"/>
        <v>0</v>
      </c>
    </row>
    <row r="25" spans="1:21" x14ac:dyDescent="0.25">
      <c r="A25" s="25"/>
      <c r="B25" s="25" t="str">
        <f t="shared" si="13"/>
        <v/>
      </c>
      <c r="C25" s="26"/>
      <c r="D25" s="25"/>
      <c r="E25" s="27"/>
      <c r="F25" s="28"/>
      <c r="G25" s="28"/>
      <c r="I25" s="29"/>
      <c r="J25" s="30"/>
      <c r="K25" s="30"/>
      <c r="L25" s="35" cm="1">
        <f t="array" ref="L25">SUMPRODUCT((D$5:D$293)*(A$5:A$293=J25)*(YEAR($C$5:$C$293)&lt;$K$4))</f>
        <v>0</v>
      </c>
      <c r="M25" s="36">
        <f t="shared" si="6"/>
        <v>0</v>
      </c>
      <c r="N25" s="35" cm="1">
        <f t="array" ref="N25">IF(J25&lt;&gt;"",SUMPRODUCT((A$5:A$293=J25) *(YEAR($C$5:$C$293)&lt;$K$4)),0)</f>
        <v>0</v>
      </c>
      <c r="O25" s="37" cm="1">
        <f t="array" ref="O25">SUMPRODUCT((E$5:E$293) * (A$5:A$293=J25) * (YEAR($C$5:$C$293)&lt;$K$4))</f>
        <v>0</v>
      </c>
      <c r="P25" s="38">
        <f t="shared" si="7"/>
        <v>0</v>
      </c>
      <c r="Q25" s="39">
        <f t="shared" ca="1" si="8"/>
        <v>0</v>
      </c>
      <c r="R25" s="39">
        <f t="shared" ca="1" si="9"/>
        <v>0</v>
      </c>
      <c r="S25" s="39">
        <f t="shared" ca="1" si="10"/>
        <v>0</v>
      </c>
      <c r="T25" s="36">
        <f t="shared" ca="1" si="11"/>
        <v>0</v>
      </c>
      <c r="U25" s="40">
        <f t="shared" ca="1" si="12"/>
        <v>0</v>
      </c>
    </row>
    <row r="26" spans="1:21" x14ac:dyDescent="0.25">
      <c r="A26" s="25"/>
      <c r="B26" s="25" t="str">
        <f t="shared" si="13"/>
        <v/>
      </c>
      <c r="C26" s="26"/>
      <c r="D26" s="25"/>
      <c r="E26" s="27"/>
      <c r="F26" s="28"/>
      <c r="G26" s="28"/>
      <c r="I26" s="29"/>
      <c r="J26" s="30"/>
      <c r="K26" s="30"/>
      <c r="L26" s="35" cm="1">
        <f t="array" ref="L26">SUMPRODUCT((D$5:D$293)*(A$5:A$293=J26)*(YEAR($C$5:$C$293)&lt;$K$4))</f>
        <v>0</v>
      </c>
      <c r="M26" s="36">
        <f t="shared" si="6"/>
        <v>0</v>
      </c>
      <c r="N26" s="35" cm="1">
        <f t="array" ref="N26">IF(J26&lt;&gt;"",SUMPRODUCT((A$5:A$293=J26) *(YEAR($C$5:$C$293)&lt;$K$4)),0)</f>
        <v>0</v>
      </c>
      <c r="O26" s="37" cm="1">
        <f t="array" ref="O26">SUMPRODUCT((E$5:E$293) * (A$5:A$293=J26) * (YEAR($C$5:$C$293)&lt;$K$4))</f>
        <v>0</v>
      </c>
      <c r="P26" s="38">
        <f t="shared" si="7"/>
        <v>0</v>
      </c>
      <c r="Q26" s="39">
        <f t="shared" ca="1" si="8"/>
        <v>0</v>
      </c>
      <c r="R26" s="39">
        <f t="shared" ca="1" si="9"/>
        <v>0</v>
      </c>
      <c r="S26" s="39">
        <f t="shared" ca="1" si="10"/>
        <v>0</v>
      </c>
      <c r="T26" s="36">
        <f t="shared" ca="1" si="11"/>
        <v>0</v>
      </c>
      <c r="U26" s="40">
        <f t="shared" ca="1" si="12"/>
        <v>0</v>
      </c>
    </row>
    <row r="27" spans="1:21" x14ac:dyDescent="0.25">
      <c r="A27" s="25"/>
      <c r="B27" s="25" t="str">
        <f t="shared" si="13"/>
        <v/>
      </c>
      <c r="C27" s="26"/>
      <c r="D27" s="25"/>
      <c r="E27" s="27"/>
      <c r="F27" s="28"/>
      <c r="G27" s="28"/>
      <c r="I27" s="29"/>
      <c r="J27" s="30"/>
      <c r="K27" s="30"/>
      <c r="L27" s="35" cm="1">
        <f t="array" ref="L27">SUMPRODUCT((D$5:D$293)*(A$5:A$293=J27)*(YEAR($C$5:$C$293)&lt;$K$4))</f>
        <v>0</v>
      </c>
      <c r="M27" s="36">
        <f t="shared" si="6"/>
        <v>0</v>
      </c>
      <c r="N27" s="35" cm="1">
        <f t="array" ref="N27">IF(J27&lt;&gt;"",SUMPRODUCT((A$5:A$293=J27) *(YEAR($C$5:$C$293)&lt;$K$4)),0)</f>
        <v>0</v>
      </c>
      <c r="O27" s="37" cm="1">
        <f t="array" ref="O27">SUMPRODUCT((E$5:E$293) * (A$5:A$293=J27) * (YEAR($C$5:$C$293)&lt;$K$4))</f>
        <v>0</v>
      </c>
      <c r="P27" s="38">
        <f t="shared" si="7"/>
        <v>0</v>
      </c>
      <c r="Q27" s="39">
        <f t="shared" ca="1" si="8"/>
        <v>0</v>
      </c>
      <c r="R27" s="39">
        <f t="shared" ca="1" si="9"/>
        <v>0</v>
      </c>
      <c r="S27" s="39">
        <f t="shared" ca="1" si="10"/>
        <v>0</v>
      </c>
      <c r="T27" s="36">
        <f t="shared" ca="1" si="11"/>
        <v>0</v>
      </c>
      <c r="U27" s="40">
        <f t="shared" ca="1" si="12"/>
        <v>0</v>
      </c>
    </row>
    <row r="28" spans="1:21" x14ac:dyDescent="0.25">
      <c r="A28" s="25"/>
      <c r="B28" s="25" t="str">
        <f t="shared" si="13"/>
        <v/>
      </c>
      <c r="C28" s="26"/>
      <c r="D28" s="25"/>
      <c r="E28" s="27"/>
      <c r="F28" s="28"/>
      <c r="G28" s="28"/>
      <c r="I28" s="29"/>
      <c r="J28" s="30"/>
      <c r="K28" s="30"/>
      <c r="L28" s="35" cm="1">
        <f t="array" ref="L28">SUMPRODUCT((D$5:D$293)*(A$5:A$293=J28)*(YEAR($C$5:$C$293)&lt;$K$4))</f>
        <v>0</v>
      </c>
      <c r="M28" s="36">
        <f t="shared" si="6"/>
        <v>0</v>
      </c>
      <c r="N28" s="35" cm="1">
        <f t="array" ref="N28">IF(J28&lt;&gt;"",SUMPRODUCT((A$5:A$293=J28) *(YEAR($C$5:$C$293)&lt;$K$4)),0)</f>
        <v>0</v>
      </c>
      <c r="O28" s="37" cm="1">
        <f t="array" ref="O28">SUMPRODUCT((E$5:E$293) * (A$5:A$293=J28) * (YEAR($C$5:$C$293)&lt;$K$4))</f>
        <v>0</v>
      </c>
      <c r="P28" s="38">
        <f t="shared" si="7"/>
        <v>0</v>
      </c>
      <c r="Q28" s="39">
        <f t="shared" ca="1" si="8"/>
        <v>0</v>
      </c>
      <c r="R28" s="39">
        <f t="shared" ca="1" si="9"/>
        <v>0</v>
      </c>
      <c r="S28" s="39">
        <f t="shared" ca="1" si="10"/>
        <v>0</v>
      </c>
      <c r="T28" s="36">
        <f t="shared" ca="1" si="11"/>
        <v>0</v>
      </c>
      <c r="U28" s="40">
        <f t="shared" ca="1" si="12"/>
        <v>0</v>
      </c>
    </row>
    <row r="29" spans="1:21" x14ac:dyDescent="0.25">
      <c r="A29" s="25"/>
      <c r="B29" s="25" t="str">
        <f t="shared" si="13"/>
        <v/>
      </c>
      <c r="C29" s="26"/>
      <c r="D29" s="25"/>
      <c r="E29" s="27"/>
      <c r="F29" s="28"/>
      <c r="G29" s="28"/>
      <c r="I29" s="29"/>
      <c r="J29" s="30"/>
      <c r="K29" s="30"/>
      <c r="L29" s="35" cm="1">
        <f t="array" ref="L29">SUMPRODUCT((D$5:D$293)*(A$5:A$293=J29)*(YEAR($C$5:$C$293)&lt;$K$4))</f>
        <v>0</v>
      </c>
      <c r="M29" s="36">
        <f t="shared" si="6"/>
        <v>0</v>
      </c>
      <c r="N29" s="35" cm="1">
        <f t="array" ref="N29">IF(J29&lt;&gt;"",SUMPRODUCT((A$5:A$293=J29) *(YEAR($C$5:$C$293)&lt;$K$4)),0)</f>
        <v>0</v>
      </c>
      <c r="O29" s="37" cm="1">
        <f t="array" ref="O29">SUMPRODUCT((E$5:E$293) * (A$5:A$293=J29) * (YEAR($C$5:$C$293)&lt;$K$4))</f>
        <v>0</v>
      </c>
      <c r="P29" s="38">
        <f t="shared" si="7"/>
        <v>0</v>
      </c>
      <c r="Q29" s="39">
        <f t="shared" ca="1" si="8"/>
        <v>0</v>
      </c>
      <c r="R29" s="39">
        <f t="shared" ca="1" si="9"/>
        <v>0</v>
      </c>
      <c r="S29" s="39">
        <f t="shared" ca="1" si="10"/>
        <v>0</v>
      </c>
      <c r="T29" s="36">
        <f t="shared" ca="1" si="11"/>
        <v>0</v>
      </c>
      <c r="U29" s="40">
        <f t="shared" ca="1" si="12"/>
        <v>0</v>
      </c>
    </row>
    <row r="30" spans="1:21" x14ac:dyDescent="0.25">
      <c r="A30" s="25"/>
      <c r="B30" s="25" t="str">
        <f t="shared" si="13"/>
        <v/>
      </c>
      <c r="C30" s="26"/>
      <c r="D30" s="25"/>
      <c r="E30" s="27"/>
      <c r="F30" s="28"/>
      <c r="G30" s="28"/>
      <c r="I30" s="29"/>
      <c r="J30" s="30"/>
      <c r="K30" s="30"/>
      <c r="L30" s="35" cm="1">
        <f t="array" ref="L30">SUMPRODUCT((D$5:D$293)*(A$5:A$293=J30)*(YEAR($C$5:$C$293)&lt;$K$4))</f>
        <v>0</v>
      </c>
      <c r="M30" s="36">
        <f t="shared" si="6"/>
        <v>0</v>
      </c>
      <c r="N30" s="35" cm="1">
        <f t="array" ref="N30">IF(J30&lt;&gt;"",SUMPRODUCT((A$5:A$293=J30) *(YEAR($C$5:$C$293)&lt;$K$4)),0)</f>
        <v>0</v>
      </c>
      <c r="O30" s="37" cm="1">
        <f t="array" ref="O30">SUMPRODUCT((E$5:E$293) * (A$5:A$293=J30) * (YEAR($C$5:$C$293)&lt;$K$4))</f>
        <v>0</v>
      </c>
      <c r="P30" s="38">
        <f t="shared" si="7"/>
        <v>0</v>
      </c>
      <c r="Q30" s="39">
        <f t="shared" ca="1" si="8"/>
        <v>0</v>
      </c>
      <c r="R30" s="39">
        <f t="shared" ca="1" si="9"/>
        <v>0</v>
      </c>
      <c r="S30" s="39">
        <f t="shared" ca="1" si="10"/>
        <v>0</v>
      </c>
      <c r="T30" s="36">
        <f t="shared" ca="1" si="11"/>
        <v>0</v>
      </c>
      <c r="U30" s="40">
        <f t="shared" ca="1" si="12"/>
        <v>0</v>
      </c>
    </row>
    <row r="31" spans="1:21" x14ac:dyDescent="0.25">
      <c r="A31" s="25"/>
      <c r="B31" s="25" t="str">
        <f t="shared" si="13"/>
        <v/>
      </c>
      <c r="C31" s="26"/>
      <c r="D31" s="25"/>
      <c r="E31" s="27"/>
      <c r="F31" s="28"/>
      <c r="G31" s="28"/>
      <c r="I31" s="29"/>
      <c r="J31" s="30"/>
      <c r="K31" s="30"/>
      <c r="L31" s="35" cm="1">
        <f t="array" ref="L31">SUMPRODUCT((D$5:D$293)*(A$5:A$293=J31)*(YEAR($C$5:$C$293)&lt;$K$4))</f>
        <v>0</v>
      </c>
      <c r="M31" s="36">
        <f t="shared" si="6"/>
        <v>0</v>
      </c>
      <c r="N31" s="35" cm="1">
        <f t="array" ref="N31">IF(J31&lt;&gt;"",SUMPRODUCT((A$5:A$293=J31) *(YEAR($C$5:$C$293)&lt;$K$4)),0)</f>
        <v>0</v>
      </c>
      <c r="O31" s="37" cm="1">
        <f t="array" ref="O31">SUMPRODUCT((E$5:E$293) * (A$5:A$293=J31) * (YEAR($C$5:$C$293)&lt;$K$4))</f>
        <v>0</v>
      </c>
      <c r="P31" s="38">
        <f t="shared" si="7"/>
        <v>0</v>
      </c>
      <c r="Q31" s="39">
        <f t="shared" ca="1" si="8"/>
        <v>0</v>
      </c>
      <c r="R31" s="39">
        <f t="shared" ca="1" si="9"/>
        <v>0</v>
      </c>
      <c r="S31" s="39">
        <f t="shared" ca="1" si="10"/>
        <v>0</v>
      </c>
      <c r="T31" s="36">
        <f t="shared" ca="1" si="11"/>
        <v>0</v>
      </c>
      <c r="U31" s="40">
        <f t="shared" ca="1" si="12"/>
        <v>0</v>
      </c>
    </row>
    <row r="32" spans="1:21" x14ac:dyDescent="0.25">
      <c r="A32" s="25"/>
      <c r="B32" s="25" t="str">
        <f t="shared" si="13"/>
        <v/>
      </c>
      <c r="C32" s="26"/>
      <c r="D32" s="25"/>
      <c r="E32" s="27"/>
      <c r="F32" s="28"/>
      <c r="G32" s="28"/>
      <c r="I32" s="29"/>
      <c r="J32" s="30"/>
      <c r="K32" s="30"/>
      <c r="L32" s="35" cm="1">
        <f t="array" ref="L32">SUMPRODUCT((D$5:D$293)*(A$5:A$293=J32)*(YEAR($C$5:$C$293)&lt;$K$4))</f>
        <v>0</v>
      </c>
      <c r="M32" s="36">
        <f t="shared" si="6"/>
        <v>0</v>
      </c>
      <c r="N32" s="35" cm="1">
        <f t="array" ref="N32">IF(J32&lt;&gt;"",SUMPRODUCT((A$5:A$293=J32) *(YEAR($C$5:$C$293)&lt;$K$4)),0)</f>
        <v>0</v>
      </c>
      <c r="O32" s="37" cm="1">
        <f t="array" ref="O32">SUMPRODUCT((E$5:E$293) * (A$5:A$293=J32) * (YEAR($C$5:$C$293)&lt;$K$4))</f>
        <v>0</v>
      </c>
      <c r="P32" s="38">
        <f t="shared" si="7"/>
        <v>0</v>
      </c>
      <c r="Q32" s="39">
        <f t="shared" ca="1" si="8"/>
        <v>0</v>
      </c>
      <c r="R32" s="39">
        <f t="shared" ca="1" si="9"/>
        <v>0</v>
      </c>
      <c r="S32" s="39">
        <f t="shared" ca="1" si="10"/>
        <v>0</v>
      </c>
      <c r="T32" s="36">
        <f t="shared" ca="1" si="11"/>
        <v>0</v>
      </c>
      <c r="U32" s="40">
        <f t="shared" ca="1" si="12"/>
        <v>0</v>
      </c>
    </row>
    <row r="33" spans="1:21" x14ac:dyDescent="0.25">
      <c r="A33" s="25"/>
      <c r="B33" s="25" t="str">
        <f t="shared" si="13"/>
        <v/>
      </c>
      <c r="C33" s="26"/>
      <c r="D33" s="25"/>
      <c r="E33" s="27"/>
      <c r="F33" s="28"/>
      <c r="G33" s="28"/>
      <c r="I33" s="29"/>
      <c r="J33" s="30"/>
      <c r="K33" s="30"/>
      <c r="L33" s="35" cm="1">
        <f t="array" ref="L33">SUMPRODUCT((D$5:D$293)*(A$5:A$293=J33)*(YEAR($C$5:$C$293)&lt;$K$4))</f>
        <v>0</v>
      </c>
      <c r="M33" s="36">
        <f t="shared" si="6"/>
        <v>0</v>
      </c>
      <c r="N33" s="35" cm="1">
        <f t="array" ref="N33">IF(J33&lt;&gt;"",SUMPRODUCT((A$5:A$293=J33) *(YEAR($C$5:$C$293)&lt;$K$4)),0)</f>
        <v>0</v>
      </c>
      <c r="O33" s="37" cm="1">
        <f t="array" ref="O33">SUMPRODUCT((E$5:E$293) * (A$5:A$293=J33) * (YEAR($C$5:$C$293)&lt;$K$4))</f>
        <v>0</v>
      </c>
      <c r="P33" s="38">
        <f t="shared" si="7"/>
        <v>0</v>
      </c>
      <c r="Q33" s="39">
        <f t="shared" ca="1" si="8"/>
        <v>0</v>
      </c>
      <c r="R33" s="39">
        <f t="shared" ca="1" si="9"/>
        <v>0</v>
      </c>
      <c r="S33" s="39">
        <f t="shared" ca="1" si="10"/>
        <v>0</v>
      </c>
      <c r="T33" s="36">
        <f t="shared" ca="1" si="11"/>
        <v>0</v>
      </c>
      <c r="U33" s="40">
        <f t="shared" ca="1" si="12"/>
        <v>0</v>
      </c>
    </row>
    <row r="34" spans="1:21" x14ac:dyDescent="0.25">
      <c r="A34" s="25"/>
      <c r="B34" s="25" t="str">
        <f t="shared" si="13"/>
        <v/>
      </c>
      <c r="C34" s="26"/>
      <c r="D34" s="25"/>
      <c r="E34" s="27"/>
      <c r="F34" s="28"/>
      <c r="G34" s="28"/>
      <c r="I34" s="29"/>
      <c r="J34" s="30"/>
      <c r="K34" s="30"/>
      <c r="L34" s="35" cm="1">
        <f t="array" ref="L34">SUMPRODUCT((D$5:D$293)*(A$5:A$293=J34)*(YEAR($C$5:$C$293)&lt;$K$4))</f>
        <v>0</v>
      </c>
      <c r="M34" s="36">
        <f t="shared" si="6"/>
        <v>0</v>
      </c>
      <c r="N34" s="35" cm="1">
        <f t="array" ref="N34">IF(J34&lt;&gt;"",SUMPRODUCT((A$5:A$293=J34) *(YEAR($C$5:$C$293)&lt;$K$4)),0)</f>
        <v>0</v>
      </c>
      <c r="O34" s="37" cm="1">
        <f t="array" ref="O34">SUMPRODUCT((E$5:E$293) * (A$5:A$293=J34) * (YEAR($C$5:$C$293)&lt;$K$4))</f>
        <v>0</v>
      </c>
      <c r="P34" s="38">
        <f t="shared" si="7"/>
        <v>0</v>
      </c>
      <c r="Q34" s="39">
        <f t="shared" ca="1" si="8"/>
        <v>0</v>
      </c>
      <c r="R34" s="39">
        <f t="shared" ca="1" si="9"/>
        <v>0</v>
      </c>
      <c r="S34" s="39">
        <f t="shared" ca="1" si="10"/>
        <v>0</v>
      </c>
      <c r="T34" s="36">
        <f t="shared" ca="1" si="11"/>
        <v>0</v>
      </c>
      <c r="U34" s="40">
        <f t="shared" ca="1" si="12"/>
        <v>0</v>
      </c>
    </row>
    <row r="35" spans="1:21" x14ac:dyDescent="0.25">
      <c r="A35" s="25"/>
      <c r="B35" s="25" t="str">
        <f t="shared" si="13"/>
        <v/>
      </c>
      <c r="C35" s="26"/>
      <c r="D35" s="25"/>
      <c r="E35" s="27"/>
      <c r="F35" s="28"/>
      <c r="G35" s="28"/>
      <c r="I35" s="29"/>
      <c r="J35" s="30"/>
      <c r="K35" s="30"/>
      <c r="L35" s="35" cm="1">
        <f t="array" ref="L35">SUMPRODUCT((D$5:D$293)*(A$5:A$293=J35)*(YEAR($C$5:$C$293)&lt;$K$4))</f>
        <v>0</v>
      </c>
      <c r="M35" s="36">
        <f t="shared" si="6"/>
        <v>0</v>
      </c>
      <c r="N35" s="35" cm="1">
        <f t="array" ref="N35">IF(J35&lt;&gt;"",SUMPRODUCT((A$5:A$293=J35) *(YEAR($C$5:$C$293)&lt;$K$4)),0)</f>
        <v>0</v>
      </c>
      <c r="O35" s="37" cm="1">
        <f t="array" ref="O35">SUMPRODUCT((E$5:E$293) * (A$5:A$293=J35) * (YEAR($C$5:$C$293)&lt;$K$4))</f>
        <v>0</v>
      </c>
      <c r="P35" s="38">
        <f t="shared" si="7"/>
        <v>0</v>
      </c>
      <c r="Q35" s="39">
        <f t="shared" ca="1" si="8"/>
        <v>0</v>
      </c>
      <c r="R35" s="39">
        <f t="shared" ca="1" si="9"/>
        <v>0</v>
      </c>
      <c r="S35" s="39">
        <f t="shared" ca="1" si="10"/>
        <v>0</v>
      </c>
      <c r="T35" s="36">
        <f t="shared" ca="1" si="11"/>
        <v>0</v>
      </c>
      <c r="U35" s="40">
        <f t="shared" ca="1" si="12"/>
        <v>0</v>
      </c>
    </row>
    <row r="36" spans="1:21" x14ac:dyDescent="0.25">
      <c r="A36" s="25"/>
      <c r="B36" s="25" t="str">
        <f t="shared" si="13"/>
        <v/>
      </c>
      <c r="C36" s="26"/>
      <c r="D36" s="25"/>
      <c r="E36" s="27"/>
      <c r="F36" s="28"/>
      <c r="G36" s="28"/>
      <c r="I36" s="29"/>
      <c r="J36" s="30"/>
      <c r="K36" s="30"/>
      <c r="L36" s="35" cm="1">
        <f t="array" ref="L36">SUMPRODUCT((D$5:D$293)*(A$5:A$293=J36)*(YEAR($C$5:$C$293)&lt;$K$4))</f>
        <v>0</v>
      </c>
      <c r="M36" s="36">
        <f t="shared" si="6"/>
        <v>0</v>
      </c>
      <c r="N36" s="35" cm="1">
        <f t="array" ref="N36">IF(J36&lt;&gt;"",SUMPRODUCT((A$5:A$293=J36) *(YEAR($C$5:$C$293)&lt;$K$4)),0)</f>
        <v>0</v>
      </c>
      <c r="O36" s="37" cm="1">
        <f t="array" ref="O36">SUMPRODUCT((E$5:E$293) * (A$5:A$293=J36) * (YEAR($C$5:$C$293)&lt;$K$4))</f>
        <v>0</v>
      </c>
      <c r="P36" s="38">
        <f t="shared" si="7"/>
        <v>0</v>
      </c>
      <c r="Q36" s="39">
        <f t="shared" ca="1" si="8"/>
        <v>0</v>
      </c>
      <c r="R36" s="39">
        <f t="shared" ca="1" si="9"/>
        <v>0</v>
      </c>
      <c r="S36" s="39">
        <f t="shared" ca="1" si="10"/>
        <v>0</v>
      </c>
      <c r="T36" s="36">
        <f t="shared" ca="1" si="11"/>
        <v>0</v>
      </c>
      <c r="U36" s="40">
        <f t="shared" ca="1" si="12"/>
        <v>0</v>
      </c>
    </row>
    <row r="37" spans="1:21" x14ac:dyDescent="0.25">
      <c r="A37" s="25"/>
      <c r="B37" s="25" t="str">
        <f t="shared" si="13"/>
        <v/>
      </c>
      <c r="C37" s="26"/>
      <c r="D37" s="25"/>
      <c r="E37" s="27"/>
      <c r="F37" s="28"/>
      <c r="G37" s="28"/>
      <c r="I37" s="29"/>
      <c r="J37" s="30"/>
      <c r="K37" s="30"/>
      <c r="L37" s="35" cm="1">
        <f t="array" ref="L37">SUMPRODUCT((D$5:D$293)*(A$5:A$293=J37)*(YEAR($C$5:$C$293)&lt;$K$4))</f>
        <v>0</v>
      </c>
      <c r="M37" s="36">
        <f t="shared" si="6"/>
        <v>0</v>
      </c>
      <c r="N37" s="35" cm="1">
        <f t="array" ref="N37">IF(J37&lt;&gt;"",SUMPRODUCT((A$5:A$293=J37) *(YEAR($C$5:$C$293)&lt;$K$4)),0)</f>
        <v>0</v>
      </c>
      <c r="O37" s="37" cm="1">
        <f t="array" ref="O37">SUMPRODUCT((E$5:E$293) * (A$5:A$293=J37) * (YEAR($C$5:$C$293)&lt;$K$4))</f>
        <v>0</v>
      </c>
      <c r="P37" s="38">
        <f t="shared" si="7"/>
        <v>0</v>
      </c>
      <c r="Q37" s="39">
        <f t="shared" ca="1" si="8"/>
        <v>0</v>
      </c>
      <c r="R37" s="39">
        <f t="shared" ca="1" si="9"/>
        <v>0</v>
      </c>
      <c r="S37" s="39">
        <f t="shared" ca="1" si="10"/>
        <v>0</v>
      </c>
      <c r="T37" s="36">
        <f t="shared" ca="1" si="11"/>
        <v>0</v>
      </c>
      <c r="U37" s="40">
        <f t="shared" ca="1" si="12"/>
        <v>0</v>
      </c>
    </row>
    <row r="38" spans="1:21" x14ac:dyDescent="0.25">
      <c r="A38" s="25"/>
      <c r="B38" s="25" t="str">
        <f t="shared" si="13"/>
        <v/>
      </c>
      <c r="C38" s="26"/>
      <c r="D38" s="25"/>
      <c r="E38" s="27"/>
      <c r="F38" s="28"/>
      <c r="G38" s="28"/>
      <c r="I38" s="29"/>
      <c r="J38" s="30"/>
      <c r="K38" s="30"/>
      <c r="L38" s="35" cm="1">
        <f t="array" ref="L38">SUMPRODUCT((D$5:D$293)*(A$5:A$293=J38)*(YEAR($C$5:$C$293)&lt;$K$4))</f>
        <v>0</v>
      </c>
      <c r="M38" s="36">
        <f t="shared" si="6"/>
        <v>0</v>
      </c>
      <c r="N38" s="35" cm="1">
        <f t="array" ref="N38">IF(J38&lt;&gt;"",SUMPRODUCT((A$5:A$293=J38) *(YEAR($C$5:$C$293)&lt;$K$4)),0)</f>
        <v>0</v>
      </c>
      <c r="O38" s="37" cm="1">
        <f t="array" ref="O38">SUMPRODUCT((E$5:E$293) * (A$5:A$293=J38) * (YEAR($C$5:$C$293)&lt;$K$4))</f>
        <v>0</v>
      </c>
      <c r="P38" s="38">
        <f t="shared" si="7"/>
        <v>0</v>
      </c>
      <c r="Q38" s="39">
        <f t="shared" ca="1" si="8"/>
        <v>0</v>
      </c>
      <c r="R38" s="39">
        <f t="shared" ca="1" si="9"/>
        <v>0</v>
      </c>
      <c r="S38" s="39">
        <f t="shared" ca="1" si="10"/>
        <v>0</v>
      </c>
      <c r="T38" s="36">
        <f t="shared" ca="1" si="11"/>
        <v>0</v>
      </c>
      <c r="U38" s="40">
        <f t="shared" ca="1" si="12"/>
        <v>0</v>
      </c>
    </row>
    <row r="39" spans="1:21" x14ac:dyDescent="0.25">
      <c r="A39" s="25"/>
      <c r="B39" s="25" t="str">
        <f t="shared" si="13"/>
        <v/>
      </c>
      <c r="C39" s="26"/>
      <c r="D39" s="25"/>
      <c r="E39" s="27"/>
      <c r="F39" s="28"/>
      <c r="G39" s="28"/>
      <c r="I39" s="29"/>
      <c r="J39" s="30"/>
      <c r="K39" s="30"/>
      <c r="L39" s="35" cm="1">
        <f t="array" ref="L39">SUMPRODUCT((D$5:D$293)*(A$5:A$293=J39)*(YEAR($C$5:$C$293)&lt;$K$4))</f>
        <v>0</v>
      </c>
      <c r="M39" s="36">
        <f t="shared" si="6"/>
        <v>0</v>
      </c>
      <c r="N39" s="35" cm="1">
        <f t="array" ref="N39">IF(J39&lt;&gt;"",SUMPRODUCT((A$5:A$293=J39) *(YEAR($C$5:$C$293)&lt;$K$4)),0)</f>
        <v>0</v>
      </c>
      <c r="O39" s="37" cm="1">
        <f t="array" ref="O39">SUMPRODUCT((E$5:E$293) * (A$5:A$293=J39) * (YEAR($C$5:$C$293)&lt;$K$4))</f>
        <v>0</v>
      </c>
      <c r="P39" s="38">
        <f t="shared" si="7"/>
        <v>0</v>
      </c>
      <c r="Q39" s="39">
        <f t="shared" ca="1" si="8"/>
        <v>0</v>
      </c>
      <c r="R39" s="39">
        <f t="shared" ca="1" si="9"/>
        <v>0</v>
      </c>
      <c r="S39" s="39">
        <f t="shared" ca="1" si="10"/>
        <v>0</v>
      </c>
      <c r="T39" s="36">
        <f t="shared" ca="1" si="11"/>
        <v>0</v>
      </c>
      <c r="U39" s="40">
        <f t="shared" ca="1" si="12"/>
        <v>0</v>
      </c>
    </row>
    <row r="40" spans="1:21" x14ac:dyDescent="0.25">
      <c r="A40" s="25"/>
      <c r="B40" s="25" t="str">
        <f t="shared" si="13"/>
        <v/>
      </c>
      <c r="C40" s="26"/>
      <c r="D40" s="25"/>
      <c r="E40" s="27"/>
      <c r="F40" s="28"/>
      <c r="G40" s="28"/>
      <c r="I40" s="29"/>
      <c r="J40" s="30"/>
      <c r="K40" s="30"/>
      <c r="L40" s="35" cm="1">
        <f t="array" ref="L40">SUMPRODUCT((D$5:D$293)*(A$5:A$293=J40)*(YEAR($C$5:$C$293)&lt;$K$4))</f>
        <v>0</v>
      </c>
      <c r="M40" s="36">
        <f t="shared" si="6"/>
        <v>0</v>
      </c>
      <c r="N40" s="35" cm="1">
        <f t="array" ref="N40">IF(J40&lt;&gt;"",SUMPRODUCT((A$5:A$293=J40) *(YEAR($C$5:$C$293)&lt;$K$4)),0)</f>
        <v>0</v>
      </c>
      <c r="O40" s="37" cm="1">
        <f t="array" ref="O40">SUMPRODUCT((E$5:E$293) * (A$5:A$293=J40) * (YEAR($C$5:$C$293)&lt;$K$4))</f>
        <v>0</v>
      </c>
      <c r="P40" s="38">
        <f t="shared" si="7"/>
        <v>0</v>
      </c>
      <c r="Q40" s="39">
        <f t="shared" ca="1" si="8"/>
        <v>0</v>
      </c>
      <c r="R40" s="39">
        <f t="shared" ca="1" si="9"/>
        <v>0</v>
      </c>
      <c r="S40" s="39">
        <f t="shared" ca="1" si="10"/>
        <v>0</v>
      </c>
      <c r="T40" s="36">
        <f t="shared" ca="1" si="11"/>
        <v>0</v>
      </c>
      <c r="U40" s="40">
        <f t="shared" ca="1" si="12"/>
        <v>0</v>
      </c>
    </row>
    <row r="41" spans="1:21" x14ac:dyDescent="0.25">
      <c r="A41" s="25"/>
      <c r="B41" s="25" t="str">
        <f t="shared" si="13"/>
        <v/>
      </c>
      <c r="C41" s="26"/>
      <c r="D41" s="25"/>
      <c r="E41" s="27"/>
      <c r="F41" s="28"/>
      <c r="G41" s="28"/>
      <c r="I41" s="29"/>
      <c r="J41" s="30"/>
      <c r="K41" s="30"/>
      <c r="L41" s="35" cm="1">
        <f t="array" ref="L41">SUMPRODUCT((D$5:D$293)*(A$5:A$293=J41)*(YEAR($C$5:$C$293)&lt;$K$4))</f>
        <v>0</v>
      </c>
      <c r="M41" s="36">
        <f t="shared" si="6"/>
        <v>0</v>
      </c>
      <c r="N41" s="35" cm="1">
        <f t="array" ref="N41">IF(J41&lt;&gt;"",SUMPRODUCT((A$5:A$293=J41) *(YEAR($C$5:$C$293)&lt;$K$4)),0)</f>
        <v>0</v>
      </c>
      <c r="O41" s="37" cm="1">
        <f t="array" ref="O41">SUMPRODUCT((E$5:E$293) * (A$5:A$293=J41) * (YEAR($C$5:$C$293)&lt;$K$4))</f>
        <v>0</v>
      </c>
      <c r="P41" s="38">
        <f t="shared" si="7"/>
        <v>0</v>
      </c>
      <c r="Q41" s="39">
        <f t="shared" ca="1" si="8"/>
        <v>0</v>
      </c>
      <c r="R41" s="39">
        <f t="shared" ca="1" si="9"/>
        <v>0</v>
      </c>
      <c r="S41" s="39">
        <f t="shared" ca="1" si="10"/>
        <v>0</v>
      </c>
      <c r="T41" s="36">
        <f t="shared" ca="1" si="11"/>
        <v>0</v>
      </c>
      <c r="U41" s="40">
        <f t="shared" ca="1" si="12"/>
        <v>0</v>
      </c>
    </row>
    <row r="42" spans="1:21" x14ac:dyDescent="0.25">
      <c r="A42" s="25"/>
      <c r="B42" s="25" t="str">
        <f t="shared" si="13"/>
        <v/>
      </c>
      <c r="C42" s="26"/>
      <c r="D42" s="25"/>
      <c r="E42" s="27"/>
      <c r="F42" s="28"/>
      <c r="G42" s="28"/>
      <c r="I42" s="29"/>
      <c r="J42" s="30"/>
      <c r="K42" s="30"/>
      <c r="L42" s="35" cm="1">
        <f t="array" ref="L42">SUMPRODUCT((D$5:D$293)*(A$5:A$293=J42)*(YEAR($C$5:$C$293)&lt;$K$4))</f>
        <v>0</v>
      </c>
      <c r="M42" s="36">
        <f t="shared" si="6"/>
        <v>0</v>
      </c>
      <c r="N42" s="35" cm="1">
        <f t="array" ref="N42">IF(J42&lt;&gt;"",SUMPRODUCT((A$5:A$293=J42) *(YEAR($C$5:$C$293)&lt;$K$4)),0)</f>
        <v>0</v>
      </c>
      <c r="O42" s="37" cm="1">
        <f t="array" ref="O42">SUMPRODUCT((E$5:E$293) * (A$5:A$293=J42) * (YEAR($C$5:$C$293)&lt;$K$4))</f>
        <v>0</v>
      </c>
      <c r="P42" s="38">
        <f t="shared" si="7"/>
        <v>0</v>
      </c>
      <c r="Q42" s="39">
        <f t="shared" ca="1" si="8"/>
        <v>0</v>
      </c>
      <c r="R42" s="39">
        <f t="shared" ca="1" si="9"/>
        <v>0</v>
      </c>
      <c r="S42" s="39">
        <f t="shared" ca="1" si="10"/>
        <v>0</v>
      </c>
      <c r="T42" s="36">
        <f t="shared" ca="1" si="11"/>
        <v>0</v>
      </c>
      <c r="U42" s="40">
        <f t="shared" ca="1" si="12"/>
        <v>0</v>
      </c>
    </row>
    <row r="43" spans="1:21" x14ac:dyDescent="0.25">
      <c r="A43" s="25"/>
      <c r="B43" s="25" t="str">
        <f t="shared" si="13"/>
        <v/>
      </c>
      <c r="C43" s="26"/>
      <c r="D43" s="25"/>
      <c r="E43" s="27"/>
      <c r="F43" s="28"/>
      <c r="G43" s="28"/>
      <c r="I43" s="29"/>
      <c r="J43" s="30"/>
      <c r="K43" s="30"/>
      <c r="L43" s="35" cm="1">
        <f t="array" ref="L43">SUMPRODUCT((D$5:D$293)*(A$5:A$293=J43)*(YEAR($C$5:$C$293)&lt;$K$4))</f>
        <v>0</v>
      </c>
      <c r="M43" s="36">
        <f t="shared" si="6"/>
        <v>0</v>
      </c>
      <c r="N43" s="35" cm="1">
        <f t="array" ref="N43">IF(J43&lt;&gt;"",SUMPRODUCT((A$5:A$293=J43) *(YEAR($C$5:$C$293)&lt;$K$4)),0)</f>
        <v>0</v>
      </c>
      <c r="O43" s="37" cm="1">
        <f t="array" ref="O43">SUMPRODUCT((E$5:E$293) * (A$5:A$293=J43) * (YEAR($C$5:$C$293)&lt;$K$4))</f>
        <v>0</v>
      </c>
      <c r="P43" s="38">
        <f t="shared" si="7"/>
        <v>0</v>
      </c>
      <c r="Q43" s="39">
        <f t="shared" ca="1" si="8"/>
        <v>0</v>
      </c>
      <c r="R43" s="39">
        <f t="shared" ca="1" si="9"/>
        <v>0</v>
      </c>
      <c r="S43" s="39">
        <f t="shared" ca="1" si="10"/>
        <v>0</v>
      </c>
      <c r="T43" s="36">
        <f t="shared" ca="1" si="11"/>
        <v>0</v>
      </c>
      <c r="U43" s="40">
        <f t="shared" ca="1" si="12"/>
        <v>0</v>
      </c>
    </row>
    <row r="44" spans="1:21" x14ac:dyDescent="0.25">
      <c r="A44" s="25"/>
      <c r="B44" s="25" t="str">
        <f t="shared" si="13"/>
        <v/>
      </c>
      <c r="C44" s="26"/>
      <c r="D44" s="25"/>
      <c r="E44" s="27"/>
      <c r="F44" s="28"/>
      <c r="G44" s="28"/>
      <c r="I44" s="29"/>
      <c r="J44" s="30"/>
      <c r="K44" s="30"/>
      <c r="L44" s="35" cm="1">
        <f t="array" ref="L44">SUMPRODUCT((D$5:D$293)*(A$5:A$293=J44)*(YEAR($C$5:$C$293)&lt;$K$4))</f>
        <v>0</v>
      </c>
      <c r="M44" s="36">
        <f t="shared" si="6"/>
        <v>0</v>
      </c>
      <c r="N44" s="35" cm="1">
        <f t="array" ref="N44">IF(J44&lt;&gt;"",SUMPRODUCT((A$5:A$293=J44) *(YEAR($C$5:$C$293)&lt;$K$4)),0)</f>
        <v>0</v>
      </c>
      <c r="O44" s="37" cm="1">
        <f t="array" ref="O44">SUMPRODUCT((E$5:E$293) * (A$5:A$293=J44) * (YEAR($C$5:$C$293)&lt;$K$4))</f>
        <v>0</v>
      </c>
      <c r="P44" s="38">
        <f t="shared" si="7"/>
        <v>0</v>
      </c>
      <c r="Q44" s="39">
        <f t="shared" ca="1" si="8"/>
        <v>0</v>
      </c>
      <c r="R44" s="39">
        <f t="shared" ca="1" si="9"/>
        <v>0</v>
      </c>
      <c r="S44" s="39">
        <f t="shared" ca="1" si="10"/>
        <v>0</v>
      </c>
      <c r="T44" s="36">
        <f t="shared" ca="1" si="11"/>
        <v>0</v>
      </c>
      <c r="U44" s="40">
        <f t="shared" ca="1" si="12"/>
        <v>0</v>
      </c>
    </row>
    <row r="45" spans="1:21" x14ac:dyDescent="0.25">
      <c r="A45" s="25"/>
      <c r="B45" s="25" t="str">
        <f t="shared" si="13"/>
        <v/>
      </c>
      <c r="C45" s="26"/>
      <c r="D45" s="25"/>
      <c r="E45" s="27"/>
      <c r="F45" s="28"/>
      <c r="G45" s="28"/>
      <c r="I45" s="29"/>
      <c r="J45" s="30"/>
      <c r="K45" s="30"/>
      <c r="L45" s="35" cm="1">
        <f t="array" ref="L45">SUMPRODUCT((D$5:D$293)*(A$5:A$293=J45)*(YEAR($C$5:$C$293)&lt;$K$4))</f>
        <v>0</v>
      </c>
      <c r="M45" s="36">
        <f t="shared" si="6"/>
        <v>0</v>
      </c>
      <c r="N45" s="35" cm="1">
        <f t="array" ref="N45">IF(J45&lt;&gt;"",SUMPRODUCT((A$5:A$293=J45) *(YEAR($C$5:$C$293)&lt;$K$4)),0)</f>
        <v>0</v>
      </c>
      <c r="O45" s="37" cm="1">
        <f t="array" ref="O45">SUMPRODUCT((E$5:E$293) * (A$5:A$293=J45) * (YEAR($C$5:$C$293)&lt;$K$4))</f>
        <v>0</v>
      </c>
      <c r="P45" s="38">
        <f t="shared" si="7"/>
        <v>0</v>
      </c>
      <c r="Q45" s="39">
        <f t="shared" ca="1" si="8"/>
        <v>0</v>
      </c>
      <c r="R45" s="39">
        <f t="shared" ca="1" si="9"/>
        <v>0</v>
      </c>
      <c r="S45" s="39">
        <f t="shared" ca="1" si="10"/>
        <v>0</v>
      </c>
      <c r="T45" s="36">
        <f t="shared" ca="1" si="11"/>
        <v>0</v>
      </c>
      <c r="U45" s="40">
        <f t="shared" ca="1" si="12"/>
        <v>0</v>
      </c>
    </row>
    <row r="46" spans="1:21" x14ac:dyDescent="0.25">
      <c r="A46" s="25"/>
      <c r="B46" s="25" t="str">
        <f t="shared" si="13"/>
        <v/>
      </c>
      <c r="C46" s="26"/>
      <c r="D46" s="25"/>
      <c r="E46" s="27"/>
      <c r="F46" s="28"/>
      <c r="G46" s="28"/>
      <c r="I46" s="29"/>
      <c r="J46" s="30"/>
      <c r="K46" s="30"/>
      <c r="L46" s="35" cm="1">
        <f t="array" ref="L46">SUMPRODUCT((D$5:D$293)*(A$5:A$293=J46)*(YEAR($C$5:$C$293)&lt;$K$4))</f>
        <v>0</v>
      </c>
      <c r="M46" s="36">
        <f t="shared" si="6"/>
        <v>0</v>
      </c>
      <c r="N46" s="35" cm="1">
        <f t="array" ref="N46">IF(J46&lt;&gt;"",SUMPRODUCT((A$5:A$293=J46) *(YEAR($C$5:$C$293)&lt;$K$4)),0)</f>
        <v>0</v>
      </c>
      <c r="O46" s="37" cm="1">
        <f t="array" ref="O46">SUMPRODUCT((E$5:E$293) * (A$5:A$293=J46) * (YEAR($C$5:$C$293)&lt;$K$4))</f>
        <v>0</v>
      </c>
      <c r="P46" s="38">
        <f t="shared" si="7"/>
        <v>0</v>
      </c>
      <c r="Q46" s="39">
        <f t="shared" ca="1" si="8"/>
        <v>0</v>
      </c>
      <c r="R46" s="39">
        <f t="shared" ca="1" si="9"/>
        <v>0</v>
      </c>
      <c r="S46" s="39">
        <f t="shared" ca="1" si="10"/>
        <v>0</v>
      </c>
      <c r="T46" s="36">
        <f t="shared" ca="1" si="11"/>
        <v>0</v>
      </c>
      <c r="U46" s="40">
        <f t="shared" ca="1" si="12"/>
        <v>0</v>
      </c>
    </row>
    <row r="47" spans="1:21" x14ac:dyDescent="0.25">
      <c r="A47" s="25"/>
      <c r="B47" s="25" t="str">
        <f t="shared" si="13"/>
        <v/>
      </c>
      <c r="C47" s="26"/>
      <c r="D47" s="25"/>
      <c r="E47" s="27"/>
      <c r="F47" s="28"/>
      <c r="G47" s="28"/>
      <c r="I47" s="29"/>
      <c r="J47" s="30"/>
      <c r="K47" s="30"/>
      <c r="L47" s="35" cm="1">
        <f t="array" ref="L47">SUMPRODUCT((D$5:D$293)*(A$5:A$293=J47)*(YEAR($C$5:$C$293)&lt;$K$4))</f>
        <v>0</v>
      </c>
      <c r="M47" s="36">
        <f t="shared" si="6"/>
        <v>0</v>
      </c>
      <c r="N47" s="35" cm="1">
        <f t="array" ref="N47">IF(J47&lt;&gt;"",SUMPRODUCT((A$5:A$293=J47) *(YEAR($C$5:$C$293)&lt;$K$4)),0)</f>
        <v>0</v>
      </c>
      <c r="O47" s="37" cm="1">
        <f t="array" ref="O47">SUMPRODUCT((E$5:E$293) * (A$5:A$293=J47) * (YEAR($C$5:$C$293)&lt;$K$4))</f>
        <v>0</v>
      </c>
      <c r="P47" s="38">
        <f t="shared" si="7"/>
        <v>0</v>
      </c>
      <c r="Q47" s="39">
        <f t="shared" ca="1" si="8"/>
        <v>0</v>
      </c>
      <c r="R47" s="39">
        <f t="shared" ca="1" si="9"/>
        <v>0</v>
      </c>
      <c r="S47" s="39">
        <f t="shared" ca="1" si="10"/>
        <v>0</v>
      </c>
      <c r="T47" s="36">
        <f t="shared" ca="1" si="11"/>
        <v>0</v>
      </c>
      <c r="U47" s="40">
        <f t="shared" ca="1" si="12"/>
        <v>0</v>
      </c>
    </row>
    <row r="48" spans="1:21" x14ac:dyDescent="0.25">
      <c r="A48" s="25"/>
      <c r="B48" s="25" t="str">
        <f t="shared" si="13"/>
        <v/>
      </c>
      <c r="C48" s="26"/>
      <c r="D48" s="25"/>
      <c r="E48" s="27"/>
      <c r="F48" s="28"/>
      <c r="G48" s="28"/>
      <c r="I48" s="29"/>
      <c r="J48" s="30"/>
      <c r="K48" s="30"/>
      <c r="L48" s="35" cm="1">
        <f t="array" ref="L48">SUMPRODUCT((D$5:D$293)*(A$5:A$293=J48)*(YEAR($C$5:$C$293)&lt;$K$4))</f>
        <v>0</v>
      </c>
      <c r="M48" s="36">
        <f t="shared" si="6"/>
        <v>0</v>
      </c>
      <c r="N48" s="35" cm="1">
        <f t="array" ref="N48">IF(J48&lt;&gt;"",SUMPRODUCT((A$5:A$293=J48) *(YEAR($C$5:$C$293)&lt;$K$4)),0)</f>
        <v>0</v>
      </c>
      <c r="O48" s="37" cm="1">
        <f t="array" ref="O48">SUMPRODUCT((E$5:E$293) * (A$5:A$293=J48) * (YEAR($C$5:$C$293)&lt;$K$4))</f>
        <v>0</v>
      </c>
      <c r="P48" s="38">
        <f t="shared" si="7"/>
        <v>0</v>
      </c>
      <c r="Q48" s="39">
        <f t="shared" ca="1" si="8"/>
        <v>0</v>
      </c>
      <c r="R48" s="39">
        <f t="shared" ca="1" si="9"/>
        <v>0</v>
      </c>
      <c r="S48" s="39">
        <f t="shared" ca="1" si="10"/>
        <v>0</v>
      </c>
      <c r="T48" s="36">
        <f t="shared" ca="1" si="11"/>
        <v>0</v>
      </c>
      <c r="U48" s="40">
        <f t="shared" ca="1" si="12"/>
        <v>0</v>
      </c>
    </row>
    <row r="49" spans="1:21" x14ac:dyDescent="0.25">
      <c r="A49" s="25"/>
      <c r="B49" s="25" t="str">
        <f t="shared" si="13"/>
        <v/>
      </c>
      <c r="C49" s="26"/>
      <c r="D49" s="25"/>
      <c r="E49" s="27"/>
      <c r="F49" s="28"/>
      <c r="G49" s="28"/>
      <c r="I49" s="29"/>
      <c r="J49" s="30"/>
      <c r="K49" s="30"/>
      <c r="L49" s="35" cm="1">
        <f t="array" ref="L49">SUMPRODUCT((D$5:D$293)*(A$5:A$293=J49)*(YEAR($C$5:$C$293)&lt;$K$4))</f>
        <v>0</v>
      </c>
      <c r="M49" s="36">
        <f t="shared" si="6"/>
        <v>0</v>
      </c>
      <c r="N49" s="35" cm="1">
        <f t="array" ref="N49">IF(J49&lt;&gt;"",SUMPRODUCT((A$5:A$293=J49) *(YEAR($C$5:$C$293)&lt;$K$4)),0)</f>
        <v>0</v>
      </c>
      <c r="O49" s="37" cm="1">
        <f t="array" ref="O49">SUMPRODUCT((E$5:E$293) * (A$5:A$293=J49) * (YEAR($C$5:$C$293)&lt;$K$4))</f>
        <v>0</v>
      </c>
      <c r="P49" s="38">
        <f t="shared" si="7"/>
        <v>0</v>
      </c>
      <c r="Q49" s="39">
        <f t="shared" ca="1" si="8"/>
        <v>0</v>
      </c>
      <c r="R49" s="39">
        <f t="shared" ca="1" si="9"/>
        <v>0</v>
      </c>
      <c r="S49" s="39">
        <f t="shared" ca="1" si="10"/>
        <v>0</v>
      </c>
      <c r="T49" s="36">
        <f t="shared" ca="1" si="11"/>
        <v>0</v>
      </c>
      <c r="U49" s="40">
        <f t="shared" ca="1" si="12"/>
        <v>0</v>
      </c>
    </row>
    <row r="50" spans="1:21" x14ac:dyDescent="0.25">
      <c r="A50" s="25"/>
      <c r="B50" s="25" t="str">
        <f t="shared" si="13"/>
        <v/>
      </c>
      <c r="C50" s="26"/>
      <c r="D50" s="25"/>
      <c r="E50" s="27"/>
      <c r="F50" s="28"/>
      <c r="G50" s="28"/>
      <c r="I50" s="29"/>
      <c r="J50" s="30"/>
      <c r="K50" s="30"/>
      <c r="L50" s="35" cm="1">
        <f t="array" ref="L50">SUMPRODUCT((D$5:D$293)*(A$5:A$293=J50)*(YEAR($C$5:$C$293)&lt;$K$4))</f>
        <v>0</v>
      </c>
      <c r="M50" s="36">
        <f t="shared" si="6"/>
        <v>0</v>
      </c>
      <c r="N50" s="35" cm="1">
        <f t="array" ref="N50">IF(J50&lt;&gt;"",SUMPRODUCT((A$5:A$293=J50) *(YEAR($C$5:$C$293)&lt;$K$4)),0)</f>
        <v>0</v>
      </c>
      <c r="O50" s="37" cm="1">
        <f t="array" ref="O50">SUMPRODUCT((E$5:E$293) * (A$5:A$293=J50) * (YEAR($C$5:$C$293)&lt;$K$4))</f>
        <v>0</v>
      </c>
      <c r="P50" s="38">
        <f t="shared" si="7"/>
        <v>0</v>
      </c>
      <c r="Q50" s="39">
        <f t="shared" ca="1" si="8"/>
        <v>0</v>
      </c>
      <c r="R50" s="39">
        <f t="shared" ca="1" si="9"/>
        <v>0</v>
      </c>
      <c r="S50" s="39">
        <f t="shared" ca="1" si="10"/>
        <v>0</v>
      </c>
      <c r="T50" s="36">
        <f t="shared" ca="1" si="11"/>
        <v>0</v>
      </c>
      <c r="U50" s="40">
        <f t="shared" ca="1" si="12"/>
        <v>0</v>
      </c>
    </row>
    <row r="51" spans="1:21" x14ac:dyDescent="0.25">
      <c r="A51" s="25"/>
      <c r="B51" s="25" t="str">
        <f t="shared" si="13"/>
        <v/>
      </c>
      <c r="C51" s="26"/>
      <c r="D51" s="25"/>
      <c r="E51" s="27"/>
      <c r="F51" s="28"/>
      <c r="G51" s="28"/>
      <c r="I51" s="29"/>
      <c r="J51" s="30"/>
      <c r="K51" s="30"/>
      <c r="L51" s="35" cm="1">
        <f t="array" ref="L51">SUMPRODUCT((D$5:D$293)*(A$5:A$293=J51)*(YEAR($C$5:$C$293)&lt;$K$4))</f>
        <v>0</v>
      </c>
      <c r="M51" s="36">
        <f t="shared" si="6"/>
        <v>0</v>
      </c>
      <c r="N51" s="35" cm="1">
        <f t="array" ref="N51">IF(J51&lt;&gt;"",SUMPRODUCT((A$5:A$293=J51) *(YEAR($C$5:$C$293)&lt;$K$4)),0)</f>
        <v>0</v>
      </c>
      <c r="O51" s="37" cm="1">
        <f t="array" ref="O51">SUMPRODUCT((E$5:E$293) * (A$5:A$293=J51) * (YEAR($C$5:$C$293)&lt;$K$4))</f>
        <v>0</v>
      </c>
      <c r="P51" s="38">
        <f t="shared" si="7"/>
        <v>0</v>
      </c>
      <c r="Q51" s="39">
        <f t="shared" ca="1" si="8"/>
        <v>0</v>
      </c>
      <c r="R51" s="39">
        <f t="shared" ca="1" si="9"/>
        <v>0</v>
      </c>
      <c r="S51" s="39">
        <f t="shared" ca="1" si="10"/>
        <v>0</v>
      </c>
      <c r="T51" s="36">
        <f t="shared" ca="1" si="11"/>
        <v>0</v>
      </c>
      <c r="U51" s="40">
        <f t="shared" ca="1" si="12"/>
        <v>0</v>
      </c>
    </row>
    <row r="52" spans="1:21" x14ac:dyDescent="0.25">
      <c r="A52" s="25"/>
      <c r="B52" s="25" t="str">
        <f t="shared" si="13"/>
        <v/>
      </c>
      <c r="C52" s="26"/>
      <c r="D52" s="25"/>
      <c r="E52" s="27"/>
      <c r="F52" s="28"/>
      <c r="G52" s="28"/>
      <c r="I52" s="41"/>
      <c r="J52" s="42" t="s">
        <v>53</v>
      </c>
      <c r="K52" s="42"/>
      <c r="L52" s="35" cm="1">
        <f t="array" ref="L52">SUMPRODUCT((D$5:D$293)*(A$5:A$293=J52)*(YEAR($C$5:$C$293)&lt;$K$4))</f>
        <v>0</v>
      </c>
      <c r="M52" s="36">
        <f t="shared" si="6"/>
        <v>0</v>
      </c>
      <c r="N52" s="35" cm="1">
        <f t="array" ref="N52">IF(J52&lt;&gt;"",SUMPRODUCT((A$5:A$293=J52) *(YEAR($C$5:$C$293)&lt;$K$4)),0)</f>
        <v>0</v>
      </c>
      <c r="O52" s="37" cm="1">
        <f t="array" ref="O52">SUMPRODUCT((E$5:E$293) * (A$5:A$293=J52) * (YEAR($C$5:$C$293)&lt;$K$4))</f>
        <v>0</v>
      </c>
      <c r="P52" s="38">
        <f t="shared" si="7"/>
        <v>0</v>
      </c>
      <c r="Q52" s="39">
        <f t="shared" ca="1" si="8"/>
        <v>0</v>
      </c>
      <c r="R52" s="39">
        <f t="shared" ca="1" si="9"/>
        <v>0</v>
      </c>
      <c r="S52" s="39">
        <f t="shared" ca="1" si="10"/>
        <v>0</v>
      </c>
      <c r="T52" s="36">
        <f t="shared" ca="1" si="11"/>
        <v>0</v>
      </c>
      <c r="U52" s="40">
        <f t="shared" ca="1" si="12"/>
        <v>0</v>
      </c>
    </row>
    <row r="53" spans="1:21" x14ac:dyDescent="0.25">
      <c r="A53" s="25"/>
      <c r="B53" s="25" t="str">
        <f t="shared" si="13"/>
        <v/>
      </c>
      <c r="C53" s="26"/>
      <c r="D53" s="25"/>
      <c r="E53" s="27"/>
      <c r="F53" s="28"/>
      <c r="G53" s="28"/>
      <c r="M53" s="32"/>
      <c r="T53" s="33"/>
    </row>
    <row r="54" spans="1:21" x14ac:dyDescent="0.25">
      <c r="A54" s="25"/>
      <c r="B54" s="25" t="str">
        <f t="shared" si="13"/>
        <v/>
      </c>
      <c r="C54" s="26"/>
      <c r="D54" s="25"/>
      <c r="E54" s="27"/>
      <c r="F54" s="28"/>
      <c r="G54" s="28"/>
      <c r="M54" s="32"/>
      <c r="T54" s="33"/>
    </row>
    <row r="55" spans="1:21" x14ac:dyDescent="0.25">
      <c r="A55" s="25"/>
      <c r="B55" s="25" t="str">
        <f t="shared" si="13"/>
        <v/>
      </c>
      <c r="C55" s="26"/>
      <c r="D55" s="25"/>
      <c r="E55" s="27"/>
      <c r="F55" s="28"/>
      <c r="G55" s="28"/>
      <c r="M55" s="32"/>
      <c r="T55" s="33"/>
    </row>
    <row r="56" spans="1:21" x14ac:dyDescent="0.25">
      <c r="A56" s="25"/>
      <c r="B56" s="25" t="str">
        <f t="shared" si="13"/>
        <v/>
      </c>
      <c r="C56" s="26"/>
      <c r="D56" s="25"/>
      <c r="E56" s="27"/>
      <c r="F56" s="28"/>
      <c r="G56" s="28"/>
      <c r="M56" s="32"/>
      <c r="T56" s="33"/>
    </row>
    <row r="57" spans="1:21" x14ac:dyDescent="0.25">
      <c r="A57" s="25"/>
      <c r="B57" s="25" t="str">
        <f t="shared" si="13"/>
        <v/>
      </c>
      <c r="C57" s="26"/>
      <c r="D57" s="25"/>
      <c r="E57" s="27"/>
      <c r="F57" s="28"/>
      <c r="G57" s="28"/>
      <c r="M57" s="32"/>
      <c r="T57" s="33"/>
    </row>
    <row r="58" spans="1:21" x14ac:dyDescent="0.25">
      <c r="A58" s="25"/>
      <c r="B58" s="25" t="str">
        <f t="shared" si="13"/>
        <v/>
      </c>
      <c r="C58" s="26"/>
      <c r="D58" s="25"/>
      <c r="E58" s="27"/>
      <c r="F58" s="28"/>
      <c r="G58" s="28"/>
      <c r="M58" s="32"/>
      <c r="T58" s="33"/>
    </row>
    <row r="59" spans="1:21" x14ac:dyDescent="0.25">
      <c r="A59" s="25"/>
      <c r="B59" s="25" t="str">
        <f t="shared" si="13"/>
        <v/>
      </c>
      <c r="C59" s="26"/>
      <c r="D59" s="25"/>
      <c r="E59" s="27"/>
      <c r="F59" s="28"/>
      <c r="G59" s="28"/>
      <c r="M59" s="32"/>
      <c r="T59" s="33"/>
    </row>
    <row r="60" spans="1:21" x14ac:dyDescent="0.25">
      <c r="A60" s="25"/>
      <c r="B60" s="25" t="str">
        <f t="shared" si="13"/>
        <v/>
      </c>
      <c r="C60" s="26"/>
      <c r="D60" s="25"/>
      <c r="E60" s="27"/>
      <c r="F60" s="28"/>
      <c r="G60" s="28"/>
      <c r="M60" s="32"/>
      <c r="T60" s="33"/>
    </row>
    <row r="61" spans="1:21" x14ac:dyDescent="0.25">
      <c r="A61" s="25"/>
      <c r="B61" s="25" t="str">
        <f t="shared" si="13"/>
        <v/>
      </c>
      <c r="C61" s="26"/>
      <c r="D61" s="25"/>
      <c r="E61" s="27"/>
      <c r="F61" s="28"/>
      <c r="G61" s="28"/>
      <c r="M61" s="32"/>
      <c r="T61" s="33"/>
    </row>
    <row r="62" spans="1:21" x14ac:dyDescent="0.25">
      <c r="A62" s="25"/>
      <c r="B62" s="25" t="str">
        <f t="shared" si="13"/>
        <v/>
      </c>
      <c r="C62" s="26"/>
      <c r="D62" s="25"/>
      <c r="E62" s="27"/>
      <c r="F62" s="28"/>
      <c r="G62" s="28"/>
      <c r="M62" s="32"/>
      <c r="T62" s="33"/>
    </row>
    <row r="63" spans="1:21" x14ac:dyDescent="0.25">
      <c r="A63" s="25"/>
      <c r="B63" s="25" t="str">
        <f t="shared" si="13"/>
        <v/>
      </c>
      <c r="C63" s="26"/>
      <c r="D63" s="25"/>
      <c r="E63" s="27"/>
      <c r="F63" s="28"/>
      <c r="G63" s="28"/>
      <c r="M63" s="32"/>
      <c r="T63" s="33"/>
    </row>
    <row r="64" spans="1:21" x14ac:dyDescent="0.25">
      <c r="A64" s="25"/>
      <c r="B64" s="25" t="str">
        <f t="shared" si="13"/>
        <v/>
      </c>
      <c r="C64" s="26"/>
      <c r="D64" s="25"/>
      <c r="E64" s="27"/>
      <c r="F64" s="28"/>
      <c r="G64" s="28"/>
      <c r="M64" s="32"/>
      <c r="T64" s="33"/>
    </row>
    <row r="65" spans="1:20" x14ac:dyDescent="0.25">
      <c r="A65" s="25"/>
      <c r="B65" s="25" t="str">
        <f t="shared" si="13"/>
        <v/>
      </c>
      <c r="C65" s="26"/>
      <c r="D65" s="25"/>
      <c r="E65" s="27"/>
      <c r="F65" s="28"/>
      <c r="G65" s="28"/>
      <c r="M65" s="32"/>
      <c r="T65" s="33"/>
    </row>
    <row r="66" spans="1:20" x14ac:dyDescent="0.25">
      <c r="A66" s="25"/>
      <c r="B66" s="25" t="str">
        <f t="shared" si="13"/>
        <v/>
      </c>
      <c r="C66" s="26"/>
      <c r="D66" s="25"/>
      <c r="E66" s="27"/>
      <c r="F66" s="28"/>
      <c r="G66" s="28"/>
      <c r="T66" s="33"/>
    </row>
    <row r="67" spans="1:20" x14ac:dyDescent="0.25">
      <c r="A67" s="25"/>
      <c r="B67" s="25" t="str">
        <f t="shared" si="13"/>
        <v/>
      </c>
      <c r="C67" s="26"/>
      <c r="D67" s="25"/>
      <c r="E67" s="27"/>
      <c r="F67" s="28"/>
      <c r="G67" s="28"/>
      <c r="T67" s="33"/>
    </row>
    <row r="68" spans="1:20" x14ac:dyDescent="0.25">
      <c r="A68" s="25"/>
      <c r="B68" s="25" t="str">
        <f t="shared" si="13"/>
        <v/>
      </c>
      <c r="C68" s="26"/>
      <c r="D68" s="25"/>
      <c r="E68" s="27"/>
      <c r="F68" s="28"/>
      <c r="G68" s="28"/>
      <c r="T68" s="33"/>
    </row>
    <row r="69" spans="1:20" x14ac:dyDescent="0.25">
      <c r="A69" s="25"/>
      <c r="B69" s="25" t="str">
        <f t="shared" si="13"/>
        <v/>
      </c>
      <c r="C69" s="26"/>
      <c r="D69" s="25"/>
      <c r="E69" s="27"/>
      <c r="F69" s="28"/>
      <c r="G69" s="28"/>
      <c r="T69" s="33"/>
    </row>
    <row r="70" spans="1:20" x14ac:dyDescent="0.25">
      <c r="A70" s="25"/>
      <c r="B70" s="25" t="str">
        <f t="shared" ref="B70:B116" si="14">IF(A70&lt;&gt;"",VLOOKUP(A70,$J$5:$K$52,2,0),"")</f>
        <v/>
      </c>
      <c r="C70" s="26"/>
      <c r="D70" s="25"/>
      <c r="E70" s="27"/>
      <c r="F70" s="28"/>
      <c r="G70" s="28"/>
      <c r="T70" s="33"/>
    </row>
    <row r="71" spans="1:20" x14ac:dyDescent="0.25">
      <c r="A71" s="25"/>
      <c r="B71" s="25" t="str">
        <f t="shared" si="14"/>
        <v/>
      </c>
      <c r="C71" s="26"/>
      <c r="D71" s="25"/>
      <c r="E71" s="27"/>
      <c r="F71" s="28"/>
      <c r="G71" s="28"/>
      <c r="T71" s="33"/>
    </row>
    <row r="72" spans="1:20" x14ac:dyDescent="0.25">
      <c r="A72" s="25"/>
      <c r="B72" s="25" t="str">
        <f t="shared" si="14"/>
        <v/>
      </c>
      <c r="C72" s="26"/>
      <c r="D72" s="25"/>
      <c r="E72" s="27"/>
      <c r="F72" s="28"/>
      <c r="G72" s="28"/>
      <c r="T72" s="33"/>
    </row>
    <row r="73" spans="1:20" x14ac:dyDescent="0.25">
      <c r="A73" s="25"/>
      <c r="B73" s="25" t="str">
        <f t="shared" si="14"/>
        <v/>
      </c>
      <c r="C73" s="26"/>
      <c r="D73" s="25"/>
      <c r="E73" s="27"/>
      <c r="F73" s="28"/>
      <c r="G73" s="28"/>
      <c r="T73" s="33"/>
    </row>
    <row r="74" spans="1:20" x14ac:dyDescent="0.25">
      <c r="A74" s="25"/>
      <c r="B74" s="25" t="str">
        <f t="shared" si="14"/>
        <v/>
      </c>
      <c r="C74" s="26"/>
      <c r="D74" s="25"/>
      <c r="E74" s="27"/>
      <c r="F74" s="28"/>
      <c r="G74" s="28"/>
      <c r="T74" s="33"/>
    </row>
    <row r="75" spans="1:20" x14ac:dyDescent="0.25">
      <c r="A75" s="25"/>
      <c r="B75" s="25" t="str">
        <f t="shared" si="14"/>
        <v/>
      </c>
      <c r="C75" s="26"/>
      <c r="D75" s="25"/>
      <c r="E75" s="27"/>
      <c r="F75" s="28"/>
      <c r="G75" s="28"/>
      <c r="T75" s="33"/>
    </row>
    <row r="76" spans="1:20" x14ac:dyDescent="0.25">
      <c r="A76" s="25"/>
      <c r="B76" s="25" t="str">
        <f t="shared" si="14"/>
        <v/>
      </c>
      <c r="C76" s="26"/>
      <c r="D76" s="25"/>
      <c r="E76" s="27"/>
      <c r="F76" s="28"/>
      <c r="G76" s="28"/>
      <c r="T76" s="33"/>
    </row>
    <row r="77" spans="1:20" x14ac:dyDescent="0.25">
      <c r="A77" s="25"/>
      <c r="B77" s="25" t="str">
        <f t="shared" si="14"/>
        <v/>
      </c>
      <c r="C77" s="26"/>
      <c r="D77" s="25"/>
      <c r="E77" s="27"/>
      <c r="F77" s="28"/>
      <c r="G77" s="28"/>
      <c r="T77" s="33"/>
    </row>
    <row r="78" spans="1:20" x14ac:dyDescent="0.25">
      <c r="A78" s="25"/>
      <c r="B78" s="25" t="str">
        <f t="shared" si="14"/>
        <v/>
      </c>
      <c r="C78" s="26"/>
      <c r="D78" s="25"/>
      <c r="E78" s="27"/>
      <c r="F78" s="28"/>
      <c r="G78" s="28"/>
      <c r="T78" s="33"/>
    </row>
    <row r="79" spans="1:20" x14ac:dyDescent="0.25">
      <c r="A79" s="25"/>
      <c r="B79" s="25" t="str">
        <f t="shared" si="14"/>
        <v/>
      </c>
      <c r="C79" s="26"/>
      <c r="D79" s="25"/>
      <c r="E79" s="27"/>
      <c r="F79" s="28"/>
      <c r="G79" s="28"/>
      <c r="T79" s="33"/>
    </row>
    <row r="80" spans="1:20" x14ac:dyDescent="0.25">
      <c r="A80" s="25"/>
      <c r="B80" s="25" t="str">
        <f t="shared" si="14"/>
        <v/>
      </c>
      <c r="C80" s="26"/>
      <c r="D80" s="25"/>
      <c r="E80" s="27"/>
      <c r="F80" s="28"/>
      <c r="G80" s="28"/>
      <c r="T80" s="33"/>
    </row>
    <row r="81" spans="1:21" x14ac:dyDescent="0.25">
      <c r="A81" s="25"/>
      <c r="B81" s="25" t="str">
        <f t="shared" si="14"/>
        <v/>
      </c>
      <c r="C81" s="26"/>
      <c r="D81" s="25"/>
      <c r="E81" s="27"/>
      <c r="F81" s="28"/>
      <c r="G81" s="28"/>
      <c r="T81" s="33"/>
      <c r="U81" s="22"/>
    </row>
    <row r="82" spans="1:21" x14ac:dyDescent="0.25">
      <c r="A82" s="25"/>
      <c r="B82" s="25" t="str">
        <f t="shared" si="14"/>
        <v/>
      </c>
      <c r="C82" s="26"/>
      <c r="D82" s="25"/>
      <c r="E82" s="27"/>
      <c r="F82" s="28"/>
      <c r="G82" s="28"/>
      <c r="T82" s="33"/>
      <c r="U82" s="22"/>
    </row>
    <row r="83" spans="1:21" x14ac:dyDescent="0.25">
      <c r="A83" s="25"/>
      <c r="B83" s="25" t="str">
        <f t="shared" si="14"/>
        <v/>
      </c>
      <c r="C83" s="26"/>
      <c r="D83" s="25"/>
      <c r="E83" s="27"/>
      <c r="F83" s="28"/>
      <c r="G83" s="28"/>
      <c r="T83" s="33"/>
      <c r="U83" s="22"/>
    </row>
    <row r="84" spans="1:21" x14ac:dyDescent="0.25">
      <c r="A84" s="25"/>
      <c r="B84" s="25" t="str">
        <f t="shared" si="14"/>
        <v/>
      </c>
      <c r="C84" s="26"/>
      <c r="D84" s="25"/>
      <c r="E84" s="27"/>
      <c r="F84" s="28"/>
      <c r="G84" s="28"/>
      <c r="U84" s="22"/>
    </row>
    <row r="85" spans="1:21" x14ac:dyDescent="0.25">
      <c r="A85" s="25"/>
      <c r="B85" s="25" t="str">
        <f t="shared" si="14"/>
        <v/>
      </c>
      <c r="C85" s="26"/>
      <c r="D85" s="25"/>
      <c r="E85" s="27"/>
      <c r="F85" s="28"/>
      <c r="G85" s="28"/>
      <c r="U85" s="22"/>
    </row>
    <row r="86" spans="1:21" x14ac:dyDescent="0.25">
      <c r="A86" s="25"/>
      <c r="B86" s="25" t="str">
        <f t="shared" si="14"/>
        <v/>
      </c>
      <c r="C86" s="26"/>
      <c r="D86" s="25"/>
      <c r="E86" s="27"/>
      <c r="F86" s="28"/>
      <c r="G86" s="28"/>
      <c r="U86" s="22"/>
    </row>
    <row r="87" spans="1:21" x14ac:dyDescent="0.25">
      <c r="A87" s="25"/>
      <c r="B87" s="25" t="str">
        <f t="shared" si="14"/>
        <v/>
      </c>
      <c r="C87" s="26"/>
      <c r="D87" s="25"/>
      <c r="E87" s="27"/>
      <c r="F87" s="28"/>
      <c r="G87" s="28"/>
      <c r="U87" s="22"/>
    </row>
    <row r="88" spans="1:21" x14ac:dyDescent="0.25">
      <c r="A88" s="25"/>
      <c r="B88" s="25" t="str">
        <f t="shared" si="14"/>
        <v/>
      </c>
      <c r="C88" s="26"/>
      <c r="D88" s="25"/>
      <c r="E88" s="27"/>
      <c r="F88" s="28"/>
      <c r="G88" s="28"/>
      <c r="U88" s="22"/>
    </row>
    <row r="89" spans="1:21" x14ac:dyDescent="0.25">
      <c r="A89" s="25"/>
      <c r="B89" s="25" t="str">
        <f t="shared" si="14"/>
        <v/>
      </c>
      <c r="C89" s="26"/>
      <c r="D89" s="25"/>
      <c r="E89" s="27"/>
      <c r="F89" s="28"/>
      <c r="G89" s="28"/>
      <c r="U89" s="22"/>
    </row>
    <row r="90" spans="1:21" x14ac:dyDescent="0.25">
      <c r="A90" s="25"/>
      <c r="B90" s="25" t="str">
        <f t="shared" si="14"/>
        <v/>
      </c>
      <c r="C90" s="26"/>
      <c r="D90" s="25"/>
      <c r="E90" s="27"/>
      <c r="F90" s="28"/>
      <c r="G90" s="28"/>
      <c r="U90" s="22"/>
    </row>
    <row r="91" spans="1:21" x14ac:dyDescent="0.25">
      <c r="A91" s="25"/>
      <c r="B91" s="25" t="str">
        <f t="shared" si="14"/>
        <v/>
      </c>
      <c r="C91" s="26"/>
      <c r="D91" s="25"/>
      <c r="E91" s="27"/>
      <c r="F91" s="28"/>
      <c r="G91" s="28"/>
    </row>
    <row r="92" spans="1:21" x14ac:dyDescent="0.25">
      <c r="A92" s="25"/>
      <c r="B92" s="25" t="str">
        <f t="shared" si="14"/>
        <v/>
      </c>
      <c r="C92" s="26"/>
      <c r="D92" s="25"/>
      <c r="E92" s="27"/>
      <c r="F92" s="28"/>
      <c r="G92" s="28"/>
    </row>
    <row r="93" spans="1:21" x14ac:dyDescent="0.25">
      <c r="A93" s="25"/>
      <c r="B93" s="25" t="str">
        <f t="shared" si="14"/>
        <v/>
      </c>
      <c r="C93" s="26"/>
      <c r="D93" s="25"/>
      <c r="E93" s="27"/>
      <c r="F93" s="28"/>
      <c r="G93" s="28"/>
    </row>
    <row r="94" spans="1:21" x14ac:dyDescent="0.25">
      <c r="A94" s="25"/>
      <c r="B94" s="25" t="str">
        <f t="shared" si="14"/>
        <v/>
      </c>
      <c r="C94" s="26"/>
      <c r="D94" s="25"/>
      <c r="E94" s="27"/>
      <c r="F94" s="28"/>
      <c r="G94" s="28"/>
    </row>
    <row r="95" spans="1:21" x14ac:dyDescent="0.25">
      <c r="A95" s="25"/>
      <c r="B95" s="25" t="str">
        <f t="shared" si="14"/>
        <v/>
      </c>
      <c r="C95" s="26"/>
      <c r="D95" s="25"/>
      <c r="E95" s="27"/>
      <c r="F95" s="28"/>
      <c r="G95" s="28"/>
    </row>
    <row r="96" spans="1:21" x14ac:dyDescent="0.25">
      <c r="A96" s="25"/>
      <c r="B96" s="25" t="str">
        <f t="shared" si="14"/>
        <v/>
      </c>
      <c r="C96" s="26"/>
      <c r="D96" s="25"/>
      <c r="E96" s="27"/>
      <c r="F96" s="28"/>
      <c r="G96" s="28"/>
    </row>
    <row r="97" spans="1:7" x14ac:dyDescent="0.25">
      <c r="A97" s="25"/>
      <c r="B97" s="25" t="str">
        <f t="shared" si="14"/>
        <v/>
      </c>
      <c r="C97" s="26"/>
      <c r="D97" s="25"/>
      <c r="E97" s="27"/>
      <c r="F97" s="28"/>
      <c r="G97" s="28"/>
    </row>
    <row r="98" spans="1:7" x14ac:dyDescent="0.25">
      <c r="A98" s="25"/>
      <c r="B98" s="25" t="str">
        <f t="shared" si="14"/>
        <v/>
      </c>
      <c r="C98" s="26"/>
      <c r="D98" s="25"/>
      <c r="E98" s="27"/>
      <c r="F98" s="28"/>
      <c r="G98" s="28"/>
    </row>
    <row r="99" spans="1:7" x14ac:dyDescent="0.25">
      <c r="A99" s="25"/>
      <c r="B99" s="25" t="str">
        <f t="shared" si="14"/>
        <v/>
      </c>
      <c r="C99" s="26"/>
      <c r="D99" s="25"/>
      <c r="E99" s="27"/>
      <c r="F99" s="28"/>
      <c r="G99" s="28"/>
    </row>
    <row r="100" spans="1:7" x14ac:dyDescent="0.25">
      <c r="A100" s="25"/>
      <c r="B100" s="25" t="str">
        <f t="shared" si="14"/>
        <v/>
      </c>
      <c r="C100" s="26"/>
      <c r="D100" s="25"/>
      <c r="E100" s="27"/>
      <c r="F100" s="28"/>
      <c r="G100" s="28"/>
    </row>
    <row r="101" spans="1:7" x14ac:dyDescent="0.25">
      <c r="A101" s="25"/>
      <c r="B101" s="25" t="str">
        <f t="shared" si="14"/>
        <v/>
      </c>
      <c r="C101" s="26"/>
      <c r="D101" s="25"/>
      <c r="E101" s="27"/>
      <c r="F101" s="28"/>
      <c r="G101" s="28"/>
    </row>
    <row r="102" spans="1:7" x14ac:dyDescent="0.25">
      <c r="A102" s="25"/>
      <c r="B102" s="25" t="str">
        <f t="shared" si="14"/>
        <v/>
      </c>
      <c r="C102" s="26"/>
      <c r="D102" s="25"/>
      <c r="E102" s="27"/>
      <c r="F102" s="28"/>
      <c r="G102" s="28"/>
    </row>
    <row r="103" spans="1:7" x14ac:dyDescent="0.25">
      <c r="A103" s="25"/>
      <c r="B103" s="25" t="str">
        <f t="shared" si="14"/>
        <v/>
      </c>
      <c r="C103" s="26"/>
      <c r="D103" s="25"/>
      <c r="E103" s="27"/>
      <c r="F103" s="28"/>
      <c r="G103" s="28"/>
    </row>
    <row r="104" spans="1:7" x14ac:dyDescent="0.25">
      <c r="A104" s="25"/>
      <c r="B104" s="25" t="str">
        <f t="shared" si="14"/>
        <v/>
      </c>
      <c r="C104" s="26"/>
      <c r="D104" s="25"/>
      <c r="E104" s="27"/>
      <c r="F104" s="28"/>
      <c r="G104" s="28"/>
    </row>
    <row r="105" spans="1:7" x14ac:dyDescent="0.25">
      <c r="A105" s="25"/>
      <c r="B105" s="25" t="str">
        <f t="shared" si="14"/>
        <v/>
      </c>
      <c r="C105" s="26"/>
      <c r="D105" s="25"/>
      <c r="E105" s="27"/>
      <c r="F105" s="28"/>
      <c r="G105" s="28"/>
    </row>
    <row r="106" spans="1:7" x14ac:dyDescent="0.25">
      <c r="A106" s="25"/>
      <c r="B106" s="25" t="str">
        <f t="shared" si="14"/>
        <v/>
      </c>
      <c r="C106" s="26"/>
      <c r="D106" s="25"/>
      <c r="E106" s="27"/>
      <c r="F106" s="28"/>
      <c r="G106" s="28"/>
    </row>
    <row r="107" spans="1:7" x14ac:dyDescent="0.25">
      <c r="A107" s="25"/>
      <c r="B107" s="25" t="str">
        <f t="shared" si="14"/>
        <v/>
      </c>
      <c r="C107" s="26"/>
      <c r="D107" s="25"/>
      <c r="E107" s="27"/>
      <c r="F107" s="28"/>
      <c r="G107" s="28"/>
    </row>
    <row r="108" spans="1:7" x14ac:dyDescent="0.25">
      <c r="A108" s="25"/>
      <c r="B108" s="25" t="str">
        <f t="shared" si="14"/>
        <v/>
      </c>
      <c r="C108" s="26"/>
      <c r="D108" s="25"/>
      <c r="E108" s="27"/>
      <c r="F108" s="28"/>
      <c r="G108" s="28"/>
    </row>
    <row r="109" spans="1:7" x14ac:dyDescent="0.25">
      <c r="A109" s="25"/>
      <c r="B109" s="25" t="str">
        <f t="shared" si="14"/>
        <v/>
      </c>
      <c r="C109" s="25"/>
      <c r="D109" s="25"/>
      <c r="E109" s="27"/>
      <c r="F109" s="28"/>
      <c r="G109" s="28"/>
    </row>
    <row r="110" spans="1:7" x14ac:dyDescent="0.25">
      <c r="A110" s="25"/>
      <c r="B110" s="25" t="str">
        <f t="shared" si="14"/>
        <v/>
      </c>
      <c r="C110" s="25"/>
      <c r="D110" s="25"/>
      <c r="E110" s="27"/>
      <c r="F110" s="28"/>
      <c r="G110" s="28"/>
    </row>
    <row r="111" spans="1:7" x14ac:dyDescent="0.25">
      <c r="A111" s="25"/>
      <c r="B111" s="25" t="str">
        <f t="shared" si="14"/>
        <v/>
      </c>
      <c r="C111" s="25"/>
      <c r="D111" s="25"/>
      <c r="E111" s="27"/>
      <c r="F111" s="28"/>
      <c r="G111" s="28"/>
    </row>
    <row r="112" spans="1:7" x14ac:dyDescent="0.25">
      <c r="A112" s="25"/>
      <c r="B112" s="25" t="str">
        <f t="shared" si="14"/>
        <v/>
      </c>
      <c r="C112" s="25"/>
      <c r="D112" s="25"/>
      <c r="E112" s="27"/>
      <c r="F112" s="28"/>
      <c r="G112" s="28"/>
    </row>
    <row r="113" spans="1:7" x14ac:dyDescent="0.25">
      <c r="A113" s="25"/>
      <c r="B113" s="25" t="str">
        <f t="shared" si="14"/>
        <v/>
      </c>
      <c r="C113" s="25"/>
      <c r="D113" s="25"/>
      <c r="E113" s="27"/>
      <c r="F113" s="28"/>
      <c r="G113" s="28"/>
    </row>
    <row r="114" spans="1:7" x14ac:dyDescent="0.25">
      <c r="A114" s="25"/>
      <c r="B114" s="25" t="str">
        <f t="shared" si="14"/>
        <v/>
      </c>
      <c r="C114" s="25"/>
      <c r="D114" s="25"/>
      <c r="E114" s="27"/>
      <c r="F114" s="28"/>
      <c r="G114" s="28"/>
    </row>
    <row r="115" spans="1:7" x14ac:dyDescent="0.25">
      <c r="A115" s="25"/>
      <c r="B115" s="25" t="str">
        <f t="shared" si="14"/>
        <v/>
      </c>
      <c r="C115" s="25"/>
      <c r="D115" s="25"/>
      <c r="E115" s="27"/>
      <c r="F115" s="28"/>
      <c r="G115" s="28"/>
    </row>
    <row r="116" spans="1:7" x14ac:dyDescent="0.25">
      <c r="A116" s="25"/>
      <c r="B116" s="25" t="str">
        <f t="shared" si="14"/>
        <v/>
      </c>
      <c r="C116" s="25"/>
      <c r="D116" s="25"/>
      <c r="E116" s="27"/>
      <c r="F116" s="28"/>
      <c r="G116" s="28"/>
    </row>
  </sheetData>
  <sortState xmlns:xlrd2="http://schemas.microsoft.com/office/spreadsheetml/2017/richdata2" ref="I5:U16">
    <sortCondition ref="J5:J16"/>
  </sortState>
  <mergeCells count="12">
    <mergeCell ref="U3:U4"/>
    <mergeCell ref="A4:B4"/>
    <mergeCell ref="A1:U1"/>
    <mergeCell ref="A2:G2"/>
    <mergeCell ref="I2:U2"/>
    <mergeCell ref="D3:E3"/>
    <mergeCell ref="L3:M3"/>
    <mergeCell ref="N3:N4"/>
    <mergeCell ref="P3:P4"/>
    <mergeCell ref="Q3:Q4"/>
    <mergeCell ref="R3:R4"/>
    <mergeCell ref="S3:S4"/>
  </mergeCells>
  <conditionalFormatting sqref="A5:G116">
    <cfRule type="expression" dxfId="3" priority="1">
      <formula>AND(MOD(ROW(),2)=0,$A5&lt;&gt;"")</formula>
    </cfRule>
  </conditionalFormatting>
  <conditionalFormatting sqref="L5:U52">
    <cfRule type="expression" dxfId="2" priority="2">
      <formula>AND(MOD(ROW(),2)=0,$J5&lt;&gt;"")</formula>
    </cfRule>
  </conditionalFormatting>
  <dataValidations count="1">
    <dataValidation type="list" allowBlank="1" showInputMessage="1" showErrorMessage="1" sqref="A5:A116" xr:uid="{00000000-0002-0000-0000-000000000000}">
      <formula1>$J$5:$J$52</formula1>
    </dataValidation>
  </dataValidations>
  <printOptions horizontalCentered="1" verticalCentered="1"/>
  <pageMargins left="0.39370078740157477" right="0.39370078740157477" top="0.78740157480314954" bottom="0.78740157480314954" header="0.39370078740157477" footer="0.39370078740157477"/>
  <pageSetup paperSize="9" scale="60" fitToWidth="0" fitToHeight="0" pageOrder="overThenDown" orientation="landscape" useFirstPageNumber="1" horizontalDpi="4294967293" verticalDpi="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29"/>
  <sheetViews>
    <sheetView workbookViewId="0">
      <selection activeCell="T20" sqref="T20"/>
    </sheetView>
  </sheetViews>
  <sheetFormatPr baseColWidth="10" defaultRowHeight="15" x14ac:dyDescent="0.25"/>
  <cols>
    <col min="1" max="1" width="8.26953125" customWidth="1"/>
    <col min="2" max="2" width="11.81640625" customWidth="1"/>
    <col min="3" max="3" width="2.90625" customWidth="1"/>
    <col min="4" max="4" width="7" customWidth="1"/>
    <col min="5" max="5" width="9.08984375" customWidth="1"/>
    <col min="6" max="6" width="2.26953125" customWidth="1"/>
    <col min="7" max="7" width="6.36328125" customWidth="1"/>
    <col min="8" max="8" width="8.26953125" customWidth="1"/>
    <col min="9" max="9" width="3" customWidth="1"/>
    <col min="10" max="10" width="8.453125" customWidth="1"/>
    <col min="11" max="11" width="5.6328125" customWidth="1"/>
    <col min="12" max="12" width="2.26953125" customWidth="1"/>
    <col min="13" max="14" width="6.81640625" customWidth="1"/>
    <col min="15" max="15" width="2.08984375" customWidth="1"/>
    <col min="16" max="16" width="6.6328125" customWidth="1"/>
    <col min="17" max="17" width="8.90625" customWidth="1"/>
    <col min="18" max="18" width="2" customWidth="1"/>
    <col min="19" max="20" width="6.36328125" customWidth="1"/>
    <col min="21" max="21" width="1.81640625" customWidth="1"/>
    <col min="22" max="22" width="6.81640625" customWidth="1"/>
    <col min="23" max="23" width="6.36328125" customWidth="1"/>
    <col min="24" max="24" width="1.81640625" customWidth="1"/>
    <col min="25" max="26" width="7" customWidth="1"/>
    <col min="27" max="1023" width="9.6328125" customWidth="1"/>
  </cols>
  <sheetData>
    <row r="1" spans="1:26" s="2" customFormat="1" ht="15.6" x14ac:dyDescent="0.3">
      <c r="A1" s="93" t="s">
        <v>19</v>
      </c>
      <c r="B1" s="93"/>
      <c r="C1" s="3"/>
      <c r="D1" s="93" t="s">
        <v>20</v>
      </c>
      <c r="E1" s="93"/>
      <c r="F1" s="3"/>
      <c r="G1" s="93" t="s">
        <v>21</v>
      </c>
      <c r="H1" s="93"/>
      <c r="I1" s="3"/>
      <c r="J1" s="94" t="s">
        <v>59</v>
      </c>
      <c r="K1" s="94"/>
      <c r="L1" s="3"/>
      <c r="M1" s="94" t="s">
        <v>22</v>
      </c>
      <c r="N1" s="94"/>
      <c r="O1" s="3"/>
      <c r="P1" s="93" t="s">
        <v>23</v>
      </c>
      <c r="Q1" s="93"/>
      <c r="R1" s="3"/>
      <c r="S1" s="93" t="s">
        <v>24</v>
      </c>
      <c r="T1" s="93"/>
      <c r="U1" s="3"/>
      <c r="V1" s="93" t="s">
        <v>8</v>
      </c>
      <c r="W1" s="93"/>
      <c r="X1" s="3"/>
      <c r="Y1" s="93" t="s">
        <v>25</v>
      </c>
      <c r="Z1" s="93"/>
    </row>
    <row r="2" spans="1:26" x14ac:dyDescent="0.25">
      <c r="A2" s="4">
        <v>0</v>
      </c>
      <c r="B2" s="4">
        <v>40</v>
      </c>
      <c r="C2" s="4"/>
      <c r="D2" s="4">
        <v>0</v>
      </c>
      <c r="E2" s="4">
        <v>1</v>
      </c>
      <c r="F2" s="4"/>
      <c r="G2" s="4">
        <v>0</v>
      </c>
      <c r="H2" s="4">
        <v>20</v>
      </c>
      <c r="I2" s="4"/>
      <c r="J2" s="5" t="s">
        <v>26</v>
      </c>
      <c r="K2" s="4">
        <v>0</v>
      </c>
      <c r="L2" s="4"/>
      <c r="M2" s="4" t="s">
        <v>27</v>
      </c>
      <c r="N2" s="4">
        <v>2</v>
      </c>
      <c r="O2" s="4"/>
      <c r="P2" s="4">
        <v>0</v>
      </c>
      <c r="Q2" s="4">
        <v>20</v>
      </c>
      <c r="R2" s="4"/>
      <c r="S2" s="4">
        <v>1</v>
      </c>
      <c r="T2" s="4">
        <v>1</v>
      </c>
      <c r="U2" s="4"/>
      <c r="V2" s="4">
        <v>1</v>
      </c>
      <c r="W2" s="4">
        <v>1</v>
      </c>
      <c r="X2" s="4"/>
      <c r="Y2" s="4">
        <v>0</v>
      </c>
      <c r="Z2" s="4">
        <v>1</v>
      </c>
    </row>
    <row r="3" spans="1:26" x14ac:dyDescent="0.25">
      <c r="A3" s="4">
        <v>0.1</v>
      </c>
      <c r="B3" s="6">
        <v>36</v>
      </c>
      <c r="C3" s="4"/>
      <c r="D3" s="4">
        <v>3</v>
      </c>
      <c r="E3" s="4">
        <v>1.2</v>
      </c>
      <c r="F3" s="4"/>
      <c r="G3" s="4">
        <v>100</v>
      </c>
      <c r="H3" s="4">
        <v>17</v>
      </c>
      <c r="I3" s="4"/>
      <c r="J3" s="4" t="s">
        <v>27</v>
      </c>
      <c r="K3" s="4">
        <v>25</v>
      </c>
      <c r="L3" s="4"/>
      <c r="M3" s="4" t="s">
        <v>28</v>
      </c>
      <c r="N3" s="4">
        <v>0</v>
      </c>
      <c r="O3" s="4"/>
      <c r="P3" s="4">
        <v>4</v>
      </c>
      <c r="Q3" s="4">
        <v>17</v>
      </c>
      <c r="R3" s="4"/>
      <c r="S3" s="4">
        <v>2</v>
      </c>
      <c r="T3" s="4">
        <v>1.8</v>
      </c>
      <c r="U3" s="4"/>
      <c r="V3" s="4">
        <f>V2+365</f>
        <v>366</v>
      </c>
      <c r="W3" s="6">
        <v>1.5</v>
      </c>
      <c r="X3" s="4"/>
      <c r="Y3" s="4">
        <v>200</v>
      </c>
      <c r="Z3" s="4">
        <v>1.2</v>
      </c>
    </row>
    <row r="4" spans="1:26" x14ac:dyDescent="0.25">
      <c r="A4" s="4">
        <v>0.2</v>
      </c>
      <c r="B4" s="6">
        <v>31</v>
      </c>
      <c r="C4" s="4"/>
      <c r="D4" s="4">
        <v>5</v>
      </c>
      <c r="E4" s="4">
        <v>1.35</v>
      </c>
      <c r="F4" s="4"/>
      <c r="G4" s="4">
        <v>999</v>
      </c>
      <c r="H4" s="4">
        <v>15</v>
      </c>
      <c r="I4" s="4"/>
      <c r="J4" s="4" t="s">
        <v>29</v>
      </c>
      <c r="K4" s="4">
        <v>38</v>
      </c>
      <c r="L4" s="4"/>
      <c r="M4" s="4"/>
      <c r="N4" s="4"/>
      <c r="O4" s="4"/>
      <c r="P4" s="4">
        <v>7</v>
      </c>
      <c r="Q4" s="4">
        <v>10</v>
      </c>
      <c r="R4" s="4"/>
      <c r="S4" s="4">
        <v>3</v>
      </c>
      <c r="T4" s="4">
        <v>2.4</v>
      </c>
      <c r="U4" s="4"/>
      <c r="V4" s="4">
        <f>V3+365</f>
        <v>731</v>
      </c>
      <c r="W4" s="6">
        <v>2</v>
      </c>
      <c r="X4" s="4"/>
      <c r="Y4" s="4">
        <v>500</v>
      </c>
      <c r="Z4" s="4">
        <v>1.35</v>
      </c>
    </row>
    <row r="5" spans="1:26" x14ac:dyDescent="0.25">
      <c r="A5" s="4">
        <v>0.3</v>
      </c>
      <c r="B5" s="6">
        <v>25</v>
      </c>
      <c r="C5" s="4"/>
      <c r="D5" s="4">
        <v>7</v>
      </c>
      <c r="E5" s="4">
        <v>1.5</v>
      </c>
      <c r="F5" s="4"/>
      <c r="G5" s="4">
        <v>1499</v>
      </c>
      <c r="H5" s="4">
        <v>8</v>
      </c>
      <c r="I5" s="4"/>
      <c r="J5" s="4" t="s">
        <v>28</v>
      </c>
      <c r="K5" s="4">
        <v>10</v>
      </c>
      <c r="L5" s="4"/>
      <c r="M5" s="4"/>
      <c r="N5" s="4"/>
      <c r="O5" s="4"/>
      <c r="P5" s="4">
        <v>12</v>
      </c>
      <c r="Q5" s="4">
        <v>4</v>
      </c>
      <c r="R5" s="4"/>
      <c r="S5" s="4">
        <v>4</v>
      </c>
      <c r="T5" s="4">
        <v>3</v>
      </c>
      <c r="U5" s="4"/>
      <c r="V5" s="4">
        <f>V4+365</f>
        <v>1096</v>
      </c>
      <c r="W5" s="6">
        <v>2.5</v>
      </c>
      <c r="X5" s="4"/>
      <c r="Y5" s="4">
        <v>1000</v>
      </c>
      <c r="Z5" s="4">
        <v>2</v>
      </c>
    </row>
    <row r="6" spans="1:26" x14ac:dyDescent="0.25">
      <c r="A6" s="4">
        <v>0.4</v>
      </c>
      <c r="B6" s="6">
        <v>20</v>
      </c>
      <c r="C6" s="4"/>
      <c r="D6" s="4">
        <v>10</v>
      </c>
      <c r="E6" s="4">
        <v>1.75</v>
      </c>
      <c r="F6" s="4"/>
      <c r="G6" s="4">
        <v>1999</v>
      </c>
      <c r="H6" s="4">
        <v>4</v>
      </c>
      <c r="I6" s="4"/>
      <c r="J6" s="4" t="s">
        <v>30</v>
      </c>
      <c r="K6" s="4">
        <v>5</v>
      </c>
      <c r="L6" s="4"/>
      <c r="M6" s="7"/>
      <c r="N6" s="4"/>
      <c r="O6" s="4"/>
      <c r="P6" s="4">
        <v>22</v>
      </c>
      <c r="Q6" s="4">
        <v>0</v>
      </c>
      <c r="R6" s="4"/>
      <c r="S6" s="4">
        <v>5</v>
      </c>
      <c r="T6" s="4">
        <v>3.5</v>
      </c>
      <c r="U6" s="4"/>
      <c r="V6" s="4">
        <f>V5+365</f>
        <v>1461</v>
      </c>
      <c r="W6" s="6">
        <v>3</v>
      </c>
      <c r="X6" s="4"/>
      <c r="Y6" s="4">
        <v>1500</v>
      </c>
      <c r="Z6" s="4">
        <v>3</v>
      </c>
    </row>
    <row r="7" spans="1:26" x14ac:dyDescent="0.25">
      <c r="A7" s="4">
        <v>0.5</v>
      </c>
      <c r="B7" s="6">
        <v>16</v>
      </c>
      <c r="C7" s="4"/>
      <c r="D7" s="4">
        <v>14</v>
      </c>
      <c r="E7" s="4">
        <v>2</v>
      </c>
      <c r="F7" s="4"/>
      <c r="G7" s="4">
        <v>3499</v>
      </c>
      <c r="H7" s="4">
        <v>0</v>
      </c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>
        <f>V6+365</f>
        <v>1826</v>
      </c>
      <c r="W7" s="6">
        <v>3.5</v>
      </c>
      <c r="X7" s="4"/>
      <c r="Y7" s="4"/>
      <c r="Z7" s="4"/>
    </row>
    <row r="8" spans="1:26" x14ac:dyDescent="0.25">
      <c r="A8" s="4">
        <v>0.6</v>
      </c>
      <c r="B8" s="6">
        <v>12</v>
      </c>
      <c r="C8" s="4"/>
      <c r="D8" s="4">
        <v>21</v>
      </c>
      <c r="E8" s="4">
        <v>4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6" x14ac:dyDescent="0.25">
      <c r="A9" s="4">
        <v>0.7</v>
      </c>
      <c r="B9" s="6">
        <v>9</v>
      </c>
      <c r="C9" s="4"/>
      <c r="D9" s="4">
        <v>35</v>
      </c>
      <c r="E9" s="4">
        <v>5</v>
      </c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6" x14ac:dyDescent="0.25">
      <c r="A10" s="4">
        <v>0.8</v>
      </c>
      <c r="B10" s="6">
        <v>5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6" x14ac:dyDescent="0.25">
      <c r="A11" s="4">
        <v>0.9</v>
      </c>
      <c r="B11" s="6">
        <v>3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6" x14ac:dyDescent="0.25">
      <c r="A12" s="4">
        <v>1</v>
      </c>
      <c r="B12" s="6">
        <v>1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6" x14ac:dyDescent="0.25">
      <c r="A13" s="4">
        <v>1.5</v>
      </c>
      <c r="B13" s="6">
        <v>0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9" spans="2:2" x14ac:dyDescent="0.25">
      <c r="B19" s="8"/>
    </row>
    <row r="20" spans="2:2" x14ac:dyDescent="0.25">
      <c r="B20" s="8"/>
    </row>
    <row r="21" spans="2:2" x14ac:dyDescent="0.25">
      <c r="B21" s="8"/>
    </row>
    <row r="22" spans="2:2" x14ac:dyDescent="0.25">
      <c r="B22" s="8"/>
    </row>
    <row r="23" spans="2:2" x14ac:dyDescent="0.25">
      <c r="B23" s="8"/>
    </row>
    <row r="24" spans="2:2" x14ac:dyDescent="0.25">
      <c r="B24" s="8"/>
    </row>
    <row r="25" spans="2:2" x14ac:dyDescent="0.25">
      <c r="B25" s="8"/>
    </row>
    <row r="26" spans="2:2" x14ac:dyDescent="0.25">
      <c r="B26" s="8"/>
    </row>
    <row r="27" spans="2:2" x14ac:dyDescent="0.25">
      <c r="B27" s="8"/>
    </row>
    <row r="28" spans="2:2" x14ac:dyDescent="0.25">
      <c r="B28" s="8"/>
    </row>
    <row r="29" spans="2:2" x14ac:dyDescent="0.25">
      <c r="B29" s="8"/>
    </row>
  </sheetData>
  <mergeCells count="9">
    <mergeCell ref="S1:T1"/>
    <mergeCell ref="V1:W1"/>
    <mergeCell ref="Y1:Z1"/>
    <mergeCell ref="A1:B1"/>
    <mergeCell ref="D1:E1"/>
    <mergeCell ref="G1:H1"/>
    <mergeCell ref="J1:K1"/>
    <mergeCell ref="M1:N1"/>
    <mergeCell ref="P1:Q1"/>
  </mergeCells>
  <dataValidations count="1">
    <dataValidation type="list" allowBlank="1" sqref="J2" xr:uid="{00000000-0002-0000-0100-000000000000}">
      <formula1>"Important,Grand,Moyen,Petit,Aucun"</formula1>
    </dataValidation>
  </dataValidations>
  <printOptions horizontalCentered="1" verticalCentered="1"/>
  <pageMargins left="0.39370078740157477" right="0.39370078740157477" top="0.78740157480314954" bottom="0.78740157480314954" header="0.39370078740157477" footer="0.39370078740157477"/>
  <pageSetup paperSize="0" scale="60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W105"/>
  <sheetViews>
    <sheetView tabSelected="1" workbookViewId="0">
      <selection activeCell="E23" sqref="E23"/>
    </sheetView>
  </sheetViews>
  <sheetFormatPr baseColWidth="10" defaultRowHeight="15.6" x14ac:dyDescent="0.3"/>
  <cols>
    <col min="1" max="1" width="4.81640625" style="9" customWidth="1"/>
    <col min="2" max="2" width="3.26953125" style="9" customWidth="1"/>
    <col min="3" max="3" width="9.26953125" bestFit="1" customWidth="1"/>
    <col min="4" max="4" width="8.81640625" style="14" bestFit="1" customWidth="1"/>
    <col min="5" max="5" width="13" style="13" bestFit="1" customWidth="1"/>
    <col min="6" max="6" width="12.1796875" style="13" bestFit="1" customWidth="1"/>
    <col min="7" max="7" width="9.81640625" style="14" bestFit="1" customWidth="1"/>
    <col min="8" max="8" width="6.90625" style="72" bestFit="1" customWidth="1"/>
    <col min="9" max="9" width="45.1796875" customWidth="1"/>
    <col min="10" max="10" width="6.6328125" bestFit="1" customWidth="1"/>
    <col min="11" max="11" width="5.54296875" bestFit="1" customWidth="1"/>
    <col min="12" max="12" width="6.6328125" style="74" customWidth="1"/>
    <col min="13" max="13" width="8.1796875" bestFit="1" customWidth="1"/>
    <col min="14" max="14" width="7.6328125" style="1" bestFit="1" customWidth="1"/>
    <col min="15" max="15" width="4" style="9" bestFit="1" customWidth="1"/>
    <col min="16" max="16" width="6.7265625" style="10" customWidth="1"/>
    <col min="17" max="17" width="5.1796875" style="15" customWidth="1"/>
    <col min="18" max="18" width="10.81640625" customWidth="1"/>
    <col min="19" max="19" width="9.6328125" style="9" customWidth="1"/>
    <col min="20" max="20" width="9.6328125" customWidth="1"/>
    <col min="21" max="21" width="4.1796875" customWidth="1"/>
    <col min="22" max="1024" width="9.6328125" customWidth="1"/>
  </cols>
  <sheetData>
    <row r="1" spans="1:23" ht="24.6" x14ac:dyDescent="0.25">
      <c r="A1" s="95" t="s">
        <v>60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</row>
    <row r="2" spans="1:23" s="10" customFormat="1" x14ac:dyDescent="0.3">
      <c r="A2" s="2"/>
      <c r="B2" s="2"/>
      <c r="C2" s="96" t="s">
        <v>31</v>
      </c>
      <c r="D2" s="96"/>
      <c r="E2" s="96"/>
      <c r="F2" s="96"/>
      <c r="G2" s="96"/>
      <c r="H2" s="96"/>
      <c r="I2" s="97" t="s">
        <v>32</v>
      </c>
      <c r="J2" s="97"/>
      <c r="K2" s="97"/>
      <c r="L2" s="97"/>
      <c r="M2" s="98" t="s">
        <v>33</v>
      </c>
      <c r="N2" s="98"/>
      <c r="O2" s="98"/>
      <c r="P2" s="98"/>
      <c r="Q2" s="99">
        <f>(5055+9900+14000)</f>
        <v>28955</v>
      </c>
      <c r="R2" s="99"/>
      <c r="S2" s="99"/>
      <c r="T2" s="18">
        <f>Q2-MAX(R4:R105)</f>
        <v>28955</v>
      </c>
      <c r="U2" s="16" t="s">
        <v>51</v>
      </c>
      <c r="V2" s="70" t="s">
        <v>46</v>
      </c>
    </row>
    <row r="3" spans="1:23" s="12" customFormat="1" ht="39.6" x14ac:dyDescent="0.25">
      <c r="A3" s="11" t="s">
        <v>34</v>
      </c>
      <c r="B3" s="20" t="s">
        <v>35</v>
      </c>
      <c r="C3" s="58" t="s">
        <v>36</v>
      </c>
      <c r="D3" s="59" t="s">
        <v>47</v>
      </c>
      <c r="E3" s="60" t="s">
        <v>37</v>
      </c>
      <c r="F3" s="60" t="s">
        <v>38</v>
      </c>
      <c r="G3" s="59" t="s">
        <v>48</v>
      </c>
      <c r="H3" s="61" t="s">
        <v>39</v>
      </c>
      <c r="I3" s="58" t="s">
        <v>40</v>
      </c>
      <c r="J3" s="58" t="s">
        <v>59</v>
      </c>
      <c r="K3" s="58" t="s">
        <v>41</v>
      </c>
      <c r="L3" s="62" t="s">
        <v>42</v>
      </c>
      <c r="M3" s="58" t="s">
        <v>43</v>
      </c>
      <c r="N3" s="63" t="s">
        <v>21</v>
      </c>
      <c r="O3" s="58" t="s">
        <v>52</v>
      </c>
      <c r="P3" s="58" t="s">
        <v>44</v>
      </c>
      <c r="Q3" s="64" t="s">
        <v>0</v>
      </c>
      <c r="R3" s="65" t="s">
        <v>45</v>
      </c>
      <c r="S3" s="66" t="s">
        <v>49</v>
      </c>
      <c r="T3" s="66" t="s">
        <v>50</v>
      </c>
      <c r="U3" s="67"/>
      <c r="V3" s="68">
        <f>SUM(V4:V45)</f>
        <v>0</v>
      </c>
    </row>
    <row r="4" spans="1:23" x14ac:dyDescent="0.3">
      <c r="A4" s="75"/>
      <c r="B4" s="75"/>
      <c r="C4" s="76"/>
      <c r="D4" s="21">
        <f>IF(__Anonymous_Sheet_DB__6[[#This Row],[Colonne3]]&lt;&gt;"",VLOOKUP(__Anonymous_Sheet_DB__6[[#This Row],[Colonne3]],Historisation!$J$5:$U$52,12,0),0)</f>
        <v>0</v>
      </c>
      <c r="E4" s="19">
        <f>IF(__Anonymous_Sheet_DB__6[[#This Row],[Colonne3]]&lt;&gt;"",VLOOKUP(__Anonymous_Sheet_DB__6[[#This Row],[Colonne3]],Historisation!$J$5:$U$52,8,0),0)</f>
        <v>0</v>
      </c>
      <c r="F4" s="19">
        <f>IF(__Anonymous_Sheet_DB__6[[#This Row],[Colonne3]]&lt;&gt;"",VLOOKUP(__Anonymous_Sheet_DB__6[[#This Row],[Colonne3]],Historisation!$J$5:$U$52,9,0),0)</f>
        <v>0</v>
      </c>
      <c r="G4" s="19">
        <f>IF(__Anonymous_Sheet_DB__6[[#This Row],[Colonne3]]&lt;&gt;"",VLOOKUP(__Anonymous_Sheet_DB__6[[#This Row],[Colonne3]],Historisation!$J$5:$U$52,10,0),0)</f>
        <v>0</v>
      </c>
      <c r="H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Row],[Colonne7]],Critères!G2:H13,2,1)+__Anonymous_Sheet_DB__6[[#This Row],[Colonne4]]/250,IF(__Anonymous_Sheet_DB__6[[#This Row],[Colonne3]]&lt;&gt;"",45,0))</f>
        <v>0</v>
      </c>
      <c r="I4" s="77"/>
      <c r="J4" s="78"/>
      <c r="K4" s="78"/>
      <c r="L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" s="76"/>
      <c r="N4" s="79"/>
      <c r="O4" s="80"/>
      <c r="P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" s="69">
        <f>IF(C4&lt;&gt;"",IF(ROW()=4,N4,IF(OR(O4="X",O4="x"),R3,R3+N4)),0)</f>
        <v>0</v>
      </c>
      <c r="S4" s="81"/>
      <c r="T4" s="81"/>
      <c r="U4" s="81"/>
      <c r="V4" s="69">
        <f t="shared" ref="V4:V33" si="0">IF(T4="x",N4,0)</f>
        <v>0</v>
      </c>
      <c r="W4" s="17"/>
    </row>
    <row r="5" spans="1:23" x14ac:dyDescent="0.3">
      <c r="A5" s="75"/>
      <c r="B5" s="75"/>
      <c r="C5" s="76"/>
      <c r="D5" s="21">
        <f>IF(__Anonymous_Sheet_DB__6[[#This Row],[Colonne3]]&lt;&gt;"",VLOOKUP(__Anonymous_Sheet_DB__6[[#This Row],[Colonne3]],Historisation!$J$5:$U$52,12,0),0)</f>
        <v>0</v>
      </c>
      <c r="E5" s="19">
        <f>IF(__Anonymous_Sheet_DB__6[[#This Row],[Colonne3]]&lt;&gt;"",VLOOKUP(__Anonymous_Sheet_DB__6[[#This Row],[Colonne3]],Historisation!$J$5:$U$52,8,0),0)</f>
        <v>0</v>
      </c>
      <c r="F5" s="19">
        <f>IF(__Anonymous_Sheet_DB__6[[#This Row],[Colonne3]]&lt;&gt;"",VLOOKUP(__Anonymous_Sheet_DB__6[[#This Row],[Colonne3]],Historisation!$J$5:$U$52,9,0),0)</f>
        <v>0</v>
      </c>
      <c r="G5" s="19">
        <f>IF(__Anonymous_Sheet_DB__6[[#This Row],[Colonne3]]&lt;&gt;"",VLOOKUP(__Anonymous_Sheet_DB__6[[#This Row],[Colonne3]],Historisation!$J$5:$U$52,10,0),0)</f>
        <v>0</v>
      </c>
      <c r="H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Row],[Colonne7]],Critères!G3:H14,2,1)+__Anonymous_Sheet_DB__6[[#This Row],[Colonne4]]/250,IF(__Anonymous_Sheet_DB__6[[#This Row],[Colonne3]]&lt;&gt;"",45,0))</f>
        <v>0</v>
      </c>
      <c r="I5" s="77"/>
      <c r="J5" s="78"/>
      <c r="K5" s="78"/>
      <c r="L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" s="76"/>
      <c r="N5" s="79"/>
      <c r="O5" s="80"/>
      <c r="P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" s="69">
        <f t="shared" ref="R5:R33" si="1">IF(C5&lt;&gt;"",IF(ROW()=4,N5,IF(OR(O5="X",O5="x"),R4,R4+N5)),0)</f>
        <v>0</v>
      </c>
      <c r="S5" s="81"/>
      <c r="T5" s="81"/>
      <c r="U5" s="81"/>
      <c r="V5" s="69">
        <f t="shared" si="0"/>
        <v>0</v>
      </c>
    </row>
    <row r="6" spans="1:23" x14ac:dyDescent="0.3">
      <c r="A6" s="75"/>
      <c r="B6" s="75"/>
      <c r="C6" s="76"/>
      <c r="D6" s="21">
        <f>IF(__Anonymous_Sheet_DB__6[[#This Row],[Colonne3]]&lt;&gt;"",VLOOKUP(__Anonymous_Sheet_DB__6[[#This Row],[Colonne3]],Historisation!$J$5:$U$52,12,0),0)</f>
        <v>0</v>
      </c>
      <c r="E6" s="19">
        <f>IF(__Anonymous_Sheet_DB__6[[#This Row],[Colonne3]]&lt;&gt;"",VLOOKUP(__Anonymous_Sheet_DB__6[[#This Row],[Colonne3]],Historisation!$J$5:$U$52,8,0),0)</f>
        <v>0</v>
      </c>
      <c r="F6" s="19">
        <f>IF(__Anonymous_Sheet_DB__6[[#This Row],[Colonne3]]&lt;&gt;"",VLOOKUP(__Anonymous_Sheet_DB__6[[#This Row],[Colonne3]],Historisation!$J$5:$U$52,9,0),0)</f>
        <v>0</v>
      </c>
      <c r="G6" s="19">
        <f>IF(__Anonymous_Sheet_DB__6[[#This Row],[Colonne3]]&lt;&gt;"",VLOOKUP(__Anonymous_Sheet_DB__6[[#This Row],[Colonne3]],Historisation!$J$5:$U$52,10,0),0)</f>
        <v>0</v>
      </c>
      <c r="H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Row],[Colonne7]],Critères!G4:H15,2,1)+__Anonymous_Sheet_DB__6[[#This Row],[Colonne4]]/250,IF(__Anonymous_Sheet_DB__6[[#This Row],[Colonne3]]&lt;&gt;"",45,0))</f>
        <v>0</v>
      </c>
      <c r="I6" s="77"/>
      <c r="J6" s="78"/>
      <c r="K6" s="78"/>
      <c r="L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" s="76"/>
      <c r="N6" s="79"/>
      <c r="O6" s="80"/>
      <c r="P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" s="69">
        <f t="shared" si="1"/>
        <v>0</v>
      </c>
      <c r="S6" s="81"/>
      <c r="T6" s="81"/>
      <c r="U6" s="81"/>
      <c r="V6" s="69">
        <f t="shared" si="0"/>
        <v>0</v>
      </c>
    </row>
    <row r="7" spans="1:23" x14ac:dyDescent="0.3">
      <c r="A7" s="75"/>
      <c r="B7" s="75"/>
      <c r="C7" s="76"/>
      <c r="D7" s="21">
        <f>IF(__Anonymous_Sheet_DB__6[[#This Row],[Colonne3]]&lt;&gt;"",VLOOKUP(__Anonymous_Sheet_DB__6[[#This Row],[Colonne3]],Historisation!$J$5:$U$52,12,0),0)</f>
        <v>0</v>
      </c>
      <c r="E7" s="19">
        <f>IF(__Anonymous_Sheet_DB__6[[#This Row],[Colonne3]]&lt;&gt;"",VLOOKUP(__Anonymous_Sheet_DB__6[[#This Row],[Colonne3]],Historisation!$J$5:$U$52,8,0),0)</f>
        <v>0</v>
      </c>
      <c r="F7" s="19">
        <f>IF(__Anonymous_Sheet_DB__6[[#This Row],[Colonne3]]&lt;&gt;"",VLOOKUP(__Anonymous_Sheet_DB__6[[#This Row],[Colonne3]],Historisation!$J$5:$U$52,9,0),0)</f>
        <v>0</v>
      </c>
      <c r="G7" s="19">
        <f>IF(__Anonymous_Sheet_DB__6[[#This Row],[Colonne3]]&lt;&gt;"",VLOOKUP(__Anonymous_Sheet_DB__6[[#This Row],[Colonne3]],Historisation!$J$5:$U$52,10,0),0)</f>
        <v>0</v>
      </c>
      <c r="H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Row],[Colonne7]],Critères!G5:H15,2,1)+__Anonymous_Sheet_DB__6[[#This Row],[Colonne4]]/250,IF(__Anonymous_Sheet_DB__6[[#This Row],[Colonne3]]&lt;&gt;"",45,0))</f>
        <v>0</v>
      </c>
      <c r="I7" s="77"/>
      <c r="J7" s="78"/>
      <c r="K7" s="78"/>
      <c r="L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" s="76"/>
      <c r="N7" s="79"/>
      <c r="O7" s="80"/>
      <c r="P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" s="69">
        <f t="shared" si="1"/>
        <v>0</v>
      </c>
      <c r="S7" s="81"/>
      <c r="T7" s="81"/>
      <c r="U7" s="81"/>
      <c r="V7" s="69">
        <f t="shared" si="0"/>
        <v>0</v>
      </c>
    </row>
    <row r="8" spans="1:23" x14ac:dyDescent="0.3">
      <c r="A8" s="75"/>
      <c r="B8" s="75"/>
      <c r="C8" s="76"/>
      <c r="D8" s="21">
        <f>IF(__Anonymous_Sheet_DB__6[[#This Row],[Colonne3]]&lt;&gt;"",VLOOKUP(__Anonymous_Sheet_DB__6[[#This Row],[Colonne3]],Historisation!$J$5:$U$52,12,0),0)</f>
        <v>0</v>
      </c>
      <c r="E8" s="19">
        <f>IF(__Anonymous_Sheet_DB__6[[#This Row],[Colonne3]]&lt;&gt;"",VLOOKUP(__Anonymous_Sheet_DB__6[[#This Row],[Colonne3]],Historisation!$J$5:$U$52,8,0),0)</f>
        <v>0</v>
      </c>
      <c r="F8" s="19">
        <f>IF(__Anonymous_Sheet_DB__6[[#This Row],[Colonne3]]&lt;&gt;"",VLOOKUP(__Anonymous_Sheet_DB__6[[#This Row],[Colonne3]],Historisation!$J$5:$U$52,9,0),0)</f>
        <v>0</v>
      </c>
      <c r="G8" s="19">
        <f>IF(__Anonymous_Sheet_DB__6[[#This Row],[Colonne3]]&lt;&gt;"",VLOOKUP(__Anonymous_Sheet_DB__6[[#This Row],[Colonne3]],Historisation!$J$5:$U$52,10,0),0)</f>
        <v>0</v>
      </c>
      <c r="H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Row],[Colonne7]],Critères!G6:H15,2,1)+__Anonymous_Sheet_DB__6[[#This Row],[Colonne4]]/250,IF(__Anonymous_Sheet_DB__6[[#This Row],[Colonne3]]&lt;&gt;"",45,0))</f>
        <v>0</v>
      </c>
      <c r="I8" s="77"/>
      <c r="J8" s="78"/>
      <c r="K8" s="78"/>
      <c r="L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" s="76"/>
      <c r="N8" s="79"/>
      <c r="O8" s="80"/>
      <c r="P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" s="69">
        <f t="shared" si="1"/>
        <v>0</v>
      </c>
      <c r="S8" s="81"/>
      <c r="T8" s="81"/>
      <c r="U8" s="81"/>
      <c r="V8" s="69">
        <f t="shared" si="0"/>
        <v>0</v>
      </c>
    </row>
    <row r="9" spans="1:23" x14ac:dyDescent="0.3">
      <c r="A9" s="75"/>
      <c r="B9" s="75"/>
      <c r="C9" s="76"/>
      <c r="D9" s="21">
        <f>IF(__Anonymous_Sheet_DB__6[[#This Row],[Colonne3]]&lt;&gt;"",VLOOKUP(__Anonymous_Sheet_DB__6[[#This Row],[Colonne3]],Historisation!$J$5:$U$52,12,0),0)</f>
        <v>0</v>
      </c>
      <c r="E9" s="19">
        <f>IF(__Anonymous_Sheet_DB__6[[#This Row],[Colonne3]]&lt;&gt;"",VLOOKUP(__Anonymous_Sheet_DB__6[[#This Row],[Colonne3]],Historisation!$J$5:$U$52,8,0),0)</f>
        <v>0</v>
      </c>
      <c r="F9" s="19">
        <f>IF(__Anonymous_Sheet_DB__6[[#This Row],[Colonne3]]&lt;&gt;"",VLOOKUP(__Anonymous_Sheet_DB__6[[#This Row],[Colonne3]],Historisation!$J$5:$U$52,9,0),0)</f>
        <v>0</v>
      </c>
      <c r="G9" s="19">
        <f>IF(__Anonymous_Sheet_DB__6[[#This Row],[Colonne3]]&lt;&gt;"",VLOOKUP(__Anonymous_Sheet_DB__6[[#This Row],[Colonne3]],Historisation!$J$5:$U$52,10,0),0)</f>
        <v>0</v>
      </c>
      <c r="H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Row],[Colonne7]],Critères!G7:H15,2,1)+__Anonymous_Sheet_DB__6[[#This Row],[Colonne4]]/250,IF(__Anonymous_Sheet_DB__6[[#This Row],[Colonne3]]&lt;&gt;"",45,0))</f>
        <v>0</v>
      </c>
      <c r="I9" s="77"/>
      <c r="J9" s="78"/>
      <c r="K9" s="78"/>
      <c r="L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" s="76"/>
      <c r="N9" s="79"/>
      <c r="O9" s="80"/>
      <c r="P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" s="69">
        <f t="shared" si="1"/>
        <v>0</v>
      </c>
      <c r="S9" s="81"/>
      <c r="T9" s="81"/>
      <c r="U9" s="81"/>
      <c r="V9" s="69">
        <f t="shared" si="0"/>
        <v>0</v>
      </c>
    </row>
    <row r="10" spans="1:23" x14ac:dyDescent="0.3">
      <c r="A10" s="75"/>
      <c r="B10" s="75"/>
      <c r="C10" s="76"/>
      <c r="D10" s="21">
        <f>IF(__Anonymous_Sheet_DB__6[[#This Row],[Colonne3]]&lt;&gt;"",VLOOKUP(__Anonymous_Sheet_DB__6[[#This Row],[Colonne3]],Historisation!$J$5:$U$52,12,0),0)</f>
        <v>0</v>
      </c>
      <c r="E10" s="19">
        <f>IF(__Anonymous_Sheet_DB__6[[#This Row],[Colonne3]]&lt;&gt;"",VLOOKUP(__Anonymous_Sheet_DB__6[[#This Row],[Colonne3]],Historisation!$J$5:$U$52,8,0),0)</f>
        <v>0</v>
      </c>
      <c r="F10" s="19">
        <f>IF(__Anonymous_Sheet_DB__6[[#This Row],[Colonne3]]&lt;&gt;"",VLOOKUP(__Anonymous_Sheet_DB__6[[#This Row],[Colonne3]],Historisation!$J$5:$U$52,9,0),0)</f>
        <v>0</v>
      </c>
      <c r="G10" s="19">
        <f>IF(__Anonymous_Sheet_DB__6[[#This Row],[Colonne3]]&lt;&gt;"",VLOOKUP(__Anonymous_Sheet_DB__6[[#This Row],[Colonne3]],Historisation!$J$5:$U$52,10,0),0)</f>
        <v>0</v>
      </c>
      <c r="H1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Row],[Colonne7]],Critères!G8:H15,2,1)+__Anonymous_Sheet_DB__6[[#This Row],[Colonne4]]/250,IF(__Anonymous_Sheet_DB__6[[#This Row],[Colonne3]]&lt;&gt;"",45,0))</f>
        <v>0</v>
      </c>
      <c r="I10" s="77"/>
      <c r="J10" s="78"/>
      <c r="K10" s="78"/>
      <c r="L1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0" s="76"/>
      <c r="N10" s="79"/>
      <c r="O10" s="80"/>
      <c r="P1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0" s="69">
        <f t="shared" si="1"/>
        <v>0</v>
      </c>
      <c r="S10" s="81"/>
      <c r="T10" s="81"/>
      <c r="U10" s="81"/>
      <c r="V10" s="69">
        <f t="shared" si="0"/>
        <v>0</v>
      </c>
    </row>
    <row r="11" spans="1:23" x14ac:dyDescent="0.3">
      <c r="A11" s="75"/>
      <c r="B11" s="75"/>
      <c r="C11" s="76"/>
      <c r="D11" s="21">
        <f>IF(__Anonymous_Sheet_DB__6[[#This Row],[Colonne3]]&lt;&gt;"",VLOOKUP(__Anonymous_Sheet_DB__6[[#This Row],[Colonne3]],Historisation!$J$5:$U$52,12,0),0)</f>
        <v>0</v>
      </c>
      <c r="E11" s="19">
        <f>IF(__Anonymous_Sheet_DB__6[[#This Row],[Colonne3]]&lt;&gt;"",VLOOKUP(__Anonymous_Sheet_DB__6[[#This Row],[Colonne3]],Historisation!$J$5:$U$52,8,0),0)</f>
        <v>0</v>
      </c>
      <c r="F11" s="19">
        <f>IF(__Anonymous_Sheet_DB__6[[#This Row],[Colonne3]]&lt;&gt;"",VLOOKUP(__Anonymous_Sheet_DB__6[[#This Row],[Colonne3]],Historisation!$J$5:$U$52,9,0),0)</f>
        <v>0</v>
      </c>
      <c r="G11" s="19">
        <f>IF(__Anonymous_Sheet_DB__6[[#This Row],[Colonne3]]&lt;&gt;"",VLOOKUP(__Anonymous_Sheet_DB__6[[#This Row],[Colonne3]],Historisation!$J$5:$U$52,10,0),0)</f>
        <v>0</v>
      </c>
      <c r="H1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Row],[Colonne7]],Critères!G9:H15,2,1)+__Anonymous_Sheet_DB__6[[#This Row],[Colonne4]]/250,IF(__Anonymous_Sheet_DB__6[[#This Row],[Colonne3]]&lt;&gt;"",45,0))</f>
        <v>0</v>
      </c>
      <c r="I11" s="77"/>
      <c r="J11" s="78"/>
      <c r="K11" s="78"/>
      <c r="L1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1" s="76"/>
      <c r="N11" s="79"/>
      <c r="O11" s="80"/>
      <c r="P1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1" s="69">
        <f t="shared" si="1"/>
        <v>0</v>
      </c>
      <c r="S11" s="81"/>
      <c r="T11" s="81"/>
      <c r="U11" s="81"/>
      <c r="V11" s="69">
        <f t="shared" si="0"/>
        <v>0</v>
      </c>
    </row>
    <row r="12" spans="1:23" x14ac:dyDescent="0.3">
      <c r="A12" s="75"/>
      <c r="B12" s="75"/>
      <c r="C12" s="76"/>
      <c r="D12" s="21">
        <f>IF(__Anonymous_Sheet_DB__6[[#This Row],[Colonne3]]&lt;&gt;"",VLOOKUP(__Anonymous_Sheet_DB__6[[#This Row],[Colonne3]],Historisation!$J$5:$U$52,12,0),0)</f>
        <v>0</v>
      </c>
      <c r="E12" s="19">
        <f>IF(__Anonymous_Sheet_DB__6[[#This Row],[Colonne3]]&lt;&gt;"",VLOOKUP(__Anonymous_Sheet_DB__6[[#This Row],[Colonne3]],Historisation!$J$5:$U$52,8,0),0)</f>
        <v>0</v>
      </c>
      <c r="F12" s="19">
        <f>IF(__Anonymous_Sheet_DB__6[[#This Row],[Colonne3]]&lt;&gt;"",VLOOKUP(__Anonymous_Sheet_DB__6[[#This Row],[Colonne3]],Historisation!$J$5:$U$52,9,0),0)</f>
        <v>0</v>
      </c>
      <c r="G12" s="19">
        <f>IF(__Anonymous_Sheet_DB__6[[#This Row],[Colonne3]]&lt;&gt;"",VLOOKUP(__Anonymous_Sheet_DB__6[[#This Row],[Colonne3]],Historisation!$J$5:$U$52,10,0),0)</f>
        <v>0</v>
      </c>
      <c r="H1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Row],[Colonne7]],Critères!G10:H15,2,1)+__Anonymous_Sheet_DB__6[[#This Row],[Colonne4]]/250,IF(__Anonymous_Sheet_DB__6[[#This Row],[Colonne3]]&lt;&gt;"",45,0))</f>
        <v>0</v>
      </c>
      <c r="I12" s="77"/>
      <c r="J12" s="78"/>
      <c r="K12" s="78"/>
      <c r="L1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2" s="76"/>
      <c r="N12" s="79"/>
      <c r="O12" s="80"/>
      <c r="P1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2" s="69">
        <f t="shared" si="1"/>
        <v>0</v>
      </c>
      <c r="S12" s="81"/>
      <c r="T12" s="81"/>
      <c r="U12" s="81"/>
      <c r="V12" s="69">
        <f t="shared" si="0"/>
        <v>0</v>
      </c>
    </row>
    <row r="13" spans="1:23" x14ac:dyDescent="0.3">
      <c r="A13" s="75"/>
      <c r="B13" s="75"/>
      <c r="C13" s="76"/>
      <c r="D13" s="21">
        <f>IF(__Anonymous_Sheet_DB__6[[#This Row],[Colonne3]]&lt;&gt;"",VLOOKUP(__Anonymous_Sheet_DB__6[[#This Row],[Colonne3]],Historisation!$J$5:$U$52,12,0),0)</f>
        <v>0</v>
      </c>
      <c r="E13" s="19">
        <f>IF(__Anonymous_Sheet_DB__6[[#This Row],[Colonne3]]&lt;&gt;"",VLOOKUP(__Anonymous_Sheet_DB__6[[#This Row],[Colonne3]],Historisation!$J$5:$U$52,8,0),0)</f>
        <v>0</v>
      </c>
      <c r="F13" s="19">
        <f>IF(__Anonymous_Sheet_DB__6[[#This Row],[Colonne3]]&lt;&gt;"",VLOOKUP(__Anonymous_Sheet_DB__6[[#This Row],[Colonne3]],Historisation!$J$5:$U$52,9,0),0)</f>
        <v>0</v>
      </c>
      <c r="G13" s="19">
        <f>IF(__Anonymous_Sheet_DB__6[[#This Row],[Colonne3]]&lt;&gt;"",VLOOKUP(__Anonymous_Sheet_DB__6[[#This Row],[Colonne3]],Historisation!$J$5:$U$52,10,0),0)</f>
        <v>0</v>
      </c>
      <c r="H1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Row],[Colonne7]],Critères!G11:H15,2,1)+__Anonymous_Sheet_DB__6[[#This Row],[Colonne4]]/250,IF(__Anonymous_Sheet_DB__6[[#This Row],[Colonne3]]&lt;&gt;"",45,0))</f>
        <v>0</v>
      </c>
      <c r="I13" s="77"/>
      <c r="J13" s="78"/>
      <c r="K13" s="78"/>
      <c r="L1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3" s="76"/>
      <c r="N13" s="79"/>
      <c r="O13" s="80"/>
      <c r="P1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3" s="69">
        <f t="shared" si="1"/>
        <v>0</v>
      </c>
      <c r="S13" s="81"/>
      <c r="T13" s="81"/>
      <c r="U13" s="81"/>
      <c r="V13" s="69">
        <f t="shared" si="0"/>
        <v>0</v>
      </c>
    </row>
    <row r="14" spans="1:23" x14ac:dyDescent="0.3">
      <c r="A14" s="75"/>
      <c r="B14" s="75"/>
      <c r="C14" s="76"/>
      <c r="D14" s="21">
        <f>IF(__Anonymous_Sheet_DB__6[[#This Row],[Colonne3]]&lt;&gt;"",VLOOKUP(__Anonymous_Sheet_DB__6[[#This Row],[Colonne3]],Historisation!$J$5:$U$52,12,0),0)</f>
        <v>0</v>
      </c>
      <c r="E14" s="19">
        <f>IF(__Anonymous_Sheet_DB__6[[#This Row],[Colonne3]]&lt;&gt;"",VLOOKUP(__Anonymous_Sheet_DB__6[[#This Row],[Colonne3]],Historisation!$J$5:$U$52,8,0),0)</f>
        <v>0</v>
      </c>
      <c r="F14" s="19">
        <f>IF(__Anonymous_Sheet_DB__6[[#This Row],[Colonne3]]&lt;&gt;"",VLOOKUP(__Anonymous_Sheet_DB__6[[#This Row],[Colonne3]],Historisation!$J$5:$U$52,9,0),0)</f>
        <v>0</v>
      </c>
      <c r="G14" s="19">
        <f>IF(__Anonymous_Sheet_DB__6[[#This Row],[Colonne3]]&lt;&gt;"",VLOOKUP(__Anonymous_Sheet_DB__6[[#This Row],[Colonne3]],Historisation!$J$5:$U$52,10,0),0)</f>
        <v>0</v>
      </c>
      <c r="H1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Row],[Colonne7]],Critères!G12:H15,2,1)+__Anonymous_Sheet_DB__6[[#This Row],[Colonne4]]/250,IF(__Anonymous_Sheet_DB__6[[#This Row],[Colonne3]]&lt;&gt;"",45,0))</f>
        <v>0</v>
      </c>
      <c r="I14" s="77"/>
      <c r="J14" s="78"/>
      <c r="K14" s="78"/>
      <c r="L1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4" s="76"/>
      <c r="N14" s="79"/>
      <c r="O14" s="80"/>
      <c r="P1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4" s="69">
        <f t="shared" si="1"/>
        <v>0</v>
      </c>
      <c r="S14" s="81"/>
      <c r="T14" s="81"/>
      <c r="U14" s="81"/>
      <c r="V14" s="69">
        <f t="shared" si="0"/>
        <v>0</v>
      </c>
      <c r="W14" s="17"/>
    </row>
    <row r="15" spans="1:23" x14ac:dyDescent="0.3">
      <c r="A15" s="75"/>
      <c r="B15" s="75"/>
      <c r="C15" s="76"/>
      <c r="D15" s="21">
        <f>IF(__Anonymous_Sheet_DB__6[[#This Row],[Colonne3]]&lt;&gt;"",VLOOKUP(__Anonymous_Sheet_DB__6[[#This Row],[Colonne3]],Historisation!$J$5:$U$52,12,0),0)</f>
        <v>0</v>
      </c>
      <c r="E15" s="19">
        <f>IF(__Anonymous_Sheet_DB__6[[#This Row],[Colonne3]]&lt;&gt;"",VLOOKUP(__Anonymous_Sheet_DB__6[[#This Row],[Colonne3]],Historisation!$J$5:$U$52,8,0),0)</f>
        <v>0</v>
      </c>
      <c r="F15" s="19">
        <f>IF(__Anonymous_Sheet_DB__6[[#This Row],[Colonne3]]&lt;&gt;"",VLOOKUP(__Anonymous_Sheet_DB__6[[#This Row],[Colonne3]],Historisation!$J$5:$U$52,9,0),0)</f>
        <v>0</v>
      </c>
      <c r="G15" s="19">
        <f>IF(__Anonymous_Sheet_DB__6[[#This Row],[Colonne3]]&lt;&gt;"",VLOOKUP(__Anonymous_Sheet_DB__6[[#This Row],[Colonne3]],Historisation!$J$5:$U$52,10,0),0)</f>
        <v>0</v>
      </c>
      <c r="H1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Row],[Colonne7]],Critères!G13:H15,2,1)+__Anonymous_Sheet_DB__6[[#This Row],[Colonne4]]/250,IF(__Anonymous_Sheet_DB__6[[#This Row],[Colonne3]]&lt;&gt;"",45,0))</f>
        <v>0</v>
      </c>
      <c r="I15" s="77"/>
      <c r="J15" s="78"/>
      <c r="K15" s="78"/>
      <c r="L1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5" s="76"/>
      <c r="N15" s="79"/>
      <c r="O15" s="80"/>
      <c r="P1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5" s="69">
        <f t="shared" si="1"/>
        <v>0</v>
      </c>
      <c r="S15" s="81"/>
      <c r="T15" s="81"/>
      <c r="U15" s="81"/>
      <c r="V15" s="69">
        <f t="shared" si="0"/>
        <v>0</v>
      </c>
      <c r="W15" s="17"/>
    </row>
    <row r="16" spans="1:23" x14ac:dyDescent="0.3">
      <c r="A16" s="75"/>
      <c r="B16" s="75"/>
      <c r="C16" s="76"/>
      <c r="D16" s="21">
        <f>IF(__Anonymous_Sheet_DB__6[[#This Row],[Colonne3]]&lt;&gt;"",VLOOKUP(__Anonymous_Sheet_DB__6[[#This Row],[Colonne3]],Historisation!$J$5:$U$52,12,0),0)</f>
        <v>0</v>
      </c>
      <c r="E16" s="19">
        <f>IF(__Anonymous_Sheet_DB__6[[#This Row],[Colonne3]]&lt;&gt;"",VLOOKUP(__Anonymous_Sheet_DB__6[[#This Row],[Colonne3]],Historisation!$J$5:$U$52,8,0),0)</f>
        <v>0</v>
      </c>
      <c r="F16" s="19">
        <f>IF(__Anonymous_Sheet_DB__6[[#This Row],[Colonne3]]&lt;&gt;"",VLOOKUP(__Anonymous_Sheet_DB__6[[#This Row],[Colonne3]],Historisation!$J$5:$U$52,9,0),0)</f>
        <v>0</v>
      </c>
      <c r="G16" s="19">
        <f>IF(__Anonymous_Sheet_DB__6[[#This Row],[Colonne3]]&lt;&gt;"",VLOOKUP(__Anonymous_Sheet_DB__6[[#This Row],[Colonne3]],Historisation!$J$5:$U$52,10,0),0)</f>
        <v>0</v>
      </c>
      <c r="H1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Row],[Colonne7]],Critères!G14:H15,2,1)+__Anonymous_Sheet_DB__6[[#This Row],[Colonne4]]/250,IF(__Anonymous_Sheet_DB__6[[#This Row],[Colonne3]]&lt;&gt;"",45,0))</f>
        <v>0</v>
      </c>
      <c r="I16" s="77"/>
      <c r="J16" s="78"/>
      <c r="K16" s="78"/>
      <c r="L1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6" s="76"/>
      <c r="N16" s="79"/>
      <c r="O16" s="80"/>
      <c r="P1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6" s="69">
        <f t="shared" si="1"/>
        <v>0</v>
      </c>
      <c r="S16" s="81"/>
      <c r="T16" s="81"/>
      <c r="U16" s="81"/>
      <c r="V16" s="69">
        <f t="shared" si="0"/>
        <v>0</v>
      </c>
    </row>
    <row r="17" spans="1:23" x14ac:dyDescent="0.3">
      <c r="A17" s="75"/>
      <c r="B17" s="75"/>
      <c r="C17" s="76"/>
      <c r="D17" s="21">
        <f>IF(__Anonymous_Sheet_DB__6[[#This Row],[Colonne3]]&lt;&gt;"",VLOOKUP(__Anonymous_Sheet_DB__6[[#This Row],[Colonne3]],Historisation!$J$5:$U$52,12,0),0)</f>
        <v>0</v>
      </c>
      <c r="E17" s="19">
        <f>IF(__Anonymous_Sheet_DB__6[[#This Row],[Colonne3]]&lt;&gt;"",VLOOKUP(__Anonymous_Sheet_DB__6[[#This Row],[Colonne3]],Historisation!$J$5:$U$52,8,0),0)</f>
        <v>0</v>
      </c>
      <c r="F17" s="19">
        <f>IF(__Anonymous_Sheet_DB__6[[#This Row],[Colonne3]]&lt;&gt;"",VLOOKUP(__Anonymous_Sheet_DB__6[[#This Row],[Colonne3]],Historisation!$J$5:$U$52,9,0),0)</f>
        <v>0</v>
      </c>
      <c r="G17" s="19">
        <f>IF(__Anonymous_Sheet_DB__6[[#This Row],[Colonne3]]&lt;&gt;"",VLOOKUP(__Anonymous_Sheet_DB__6[[#This Row],[Colonne3]],Historisation!$J$5:$U$52,10,0),0)</f>
        <v>0</v>
      </c>
      <c r="H1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Row],[Colonne7]],Critères!G15:H15,2,1)+__Anonymous_Sheet_DB__6[[#This Row],[Colonne4]]/250,IF(__Anonymous_Sheet_DB__6[[#This Row],[Colonne3]]&lt;&gt;"",45,0))</f>
        <v>0</v>
      </c>
      <c r="I17" s="77"/>
      <c r="J17" s="78"/>
      <c r="K17" s="78"/>
      <c r="L1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7" s="76"/>
      <c r="N17" s="79"/>
      <c r="O17" s="80"/>
      <c r="P1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7" s="69">
        <f t="shared" si="1"/>
        <v>0</v>
      </c>
      <c r="S17" s="81"/>
      <c r="T17" s="81"/>
      <c r="U17" s="81"/>
      <c r="V17" s="69">
        <f t="shared" si="0"/>
        <v>0</v>
      </c>
    </row>
    <row r="18" spans="1:23" x14ac:dyDescent="0.3">
      <c r="A18" s="75"/>
      <c r="B18" s="75"/>
      <c r="C18" s="76"/>
      <c r="D18" s="21">
        <f>IF(__Anonymous_Sheet_DB__6[[#This Row],[Colonne3]]&lt;&gt;"",VLOOKUP(__Anonymous_Sheet_DB__6[[#This Row],[Colonne3]],Historisation!$J$5:$U$52,12,0),0)</f>
        <v>0</v>
      </c>
      <c r="E18" s="19">
        <f>IF(__Anonymous_Sheet_DB__6[[#This Row],[Colonne3]]&lt;&gt;"",VLOOKUP(__Anonymous_Sheet_DB__6[[#This Row],[Colonne3]],Historisation!$J$5:$U$52,8,0),0)</f>
        <v>0</v>
      </c>
      <c r="F18" s="19">
        <f>IF(__Anonymous_Sheet_DB__6[[#This Row],[Colonne3]]&lt;&gt;"",VLOOKUP(__Anonymous_Sheet_DB__6[[#This Row],[Colonne3]],Historisation!$J$5:$U$52,9,0),0)</f>
        <v>0</v>
      </c>
      <c r="G18" s="19">
        <f>IF(__Anonymous_Sheet_DB__6[[#This Row],[Colonne3]]&lt;&gt;"",VLOOKUP(__Anonymous_Sheet_DB__6[[#This Row],[Colonne3]],Historisation!$J$5:$U$52,10,0),0)</f>
        <v>0</v>
      </c>
      <c r="H1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Row],[Colonne7]],Critères!G27:H27,2,1)+__Anonymous_Sheet_DB__6[[#This Row],[Colonne4]]/250,IF(__Anonymous_Sheet_DB__6[[#This Row],[Colonne3]]&lt;&gt;"",45,0))</f>
        <v>0</v>
      </c>
      <c r="I18" s="77"/>
      <c r="J18" s="78"/>
      <c r="K18" s="78"/>
      <c r="L1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8" s="76"/>
      <c r="N18" s="79"/>
      <c r="O18" s="80"/>
      <c r="P1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8" s="69">
        <f t="shared" si="1"/>
        <v>0</v>
      </c>
      <c r="S18" s="81"/>
      <c r="T18" s="81"/>
      <c r="U18" s="81"/>
      <c r="V18" s="69">
        <f t="shared" si="0"/>
        <v>0</v>
      </c>
    </row>
    <row r="19" spans="1:23" x14ac:dyDescent="0.3">
      <c r="A19" s="75"/>
      <c r="B19" s="75"/>
      <c r="C19" s="76"/>
      <c r="D19" s="21">
        <f>IF(__Anonymous_Sheet_DB__6[[#This Row],[Colonne3]]&lt;&gt;"",VLOOKUP(__Anonymous_Sheet_DB__6[[#This Row],[Colonne3]],Historisation!$J$5:$U$52,12,0),0)</f>
        <v>0</v>
      </c>
      <c r="E19" s="19">
        <f>IF(__Anonymous_Sheet_DB__6[[#This Row],[Colonne3]]&lt;&gt;"",VLOOKUP(__Anonymous_Sheet_DB__6[[#This Row],[Colonne3]],Historisation!$J$5:$U$52,8,0),0)</f>
        <v>0</v>
      </c>
      <c r="F19" s="19">
        <f>IF(__Anonymous_Sheet_DB__6[[#This Row],[Colonne3]]&lt;&gt;"",VLOOKUP(__Anonymous_Sheet_DB__6[[#This Row],[Colonne3]],Historisation!$J$5:$U$52,9,0),0)</f>
        <v>0</v>
      </c>
      <c r="G19" s="19">
        <f>IF(__Anonymous_Sheet_DB__6[[#This Row],[Colonne3]]&lt;&gt;"",VLOOKUP(__Anonymous_Sheet_DB__6[[#This Row],[Colonne3]],Historisation!$J$5:$U$52,10,0),0)</f>
        <v>0</v>
      </c>
      <c r="H1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Row],[Colonne7]],Critères!G27:H28,2,1)+__Anonymous_Sheet_DB__6[[#This Row],[Colonne4]]/250,IF(__Anonymous_Sheet_DB__6[[#This Row],[Colonne3]]&lt;&gt;"",45,0))</f>
        <v>0</v>
      </c>
      <c r="I19" s="77"/>
      <c r="J19" s="78"/>
      <c r="K19" s="78"/>
      <c r="L1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9" s="76"/>
      <c r="N19" s="79"/>
      <c r="O19" s="80"/>
      <c r="P1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9" s="69">
        <f t="shared" si="1"/>
        <v>0</v>
      </c>
      <c r="S19" s="81"/>
      <c r="T19" s="81"/>
      <c r="U19" s="81"/>
      <c r="V19" s="69">
        <f t="shared" si="0"/>
        <v>0</v>
      </c>
    </row>
    <row r="20" spans="1:23" x14ac:dyDescent="0.3">
      <c r="A20" s="75"/>
      <c r="B20" s="75"/>
      <c r="C20" s="76"/>
      <c r="D20" s="21">
        <f>IF(__Anonymous_Sheet_DB__6[[#This Row],[Colonne3]]&lt;&gt;"",VLOOKUP(__Anonymous_Sheet_DB__6[[#This Row],[Colonne3]],Historisation!$J$5:$U$52,12,0),0)</f>
        <v>0</v>
      </c>
      <c r="E20" s="19">
        <f>IF(__Anonymous_Sheet_DB__6[[#This Row],[Colonne3]]&lt;&gt;"",VLOOKUP(__Anonymous_Sheet_DB__6[[#This Row],[Colonne3]],Historisation!$J$5:$U$52,8,0),0)</f>
        <v>0</v>
      </c>
      <c r="F20" s="19">
        <f>IF(__Anonymous_Sheet_DB__6[[#This Row],[Colonne3]]&lt;&gt;"",VLOOKUP(__Anonymous_Sheet_DB__6[[#This Row],[Colonne3]],Historisation!$J$5:$U$52,9,0),0)</f>
        <v>0</v>
      </c>
      <c r="G20" s="19">
        <f>IF(__Anonymous_Sheet_DB__6[[#This Row],[Colonne3]]&lt;&gt;"",VLOOKUP(__Anonymous_Sheet_DB__6[[#This Row],[Colonne3]],Historisation!$J$5:$U$52,10,0),0)</f>
        <v>0</v>
      </c>
      <c r="H2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Row],[Colonne7]],Critères!G27:H29,2,1)+__Anonymous_Sheet_DB__6[[#This Row],[Colonne4]]/250,IF(__Anonymous_Sheet_DB__6[[#This Row],[Colonne3]]&lt;&gt;"",45,0))</f>
        <v>0</v>
      </c>
      <c r="I20" s="77"/>
      <c r="J20" s="78"/>
      <c r="K20" s="78"/>
      <c r="L2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0" s="76"/>
      <c r="N20" s="79"/>
      <c r="O20" s="80"/>
      <c r="P2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0" s="69">
        <f t="shared" si="1"/>
        <v>0</v>
      </c>
      <c r="S20" s="81"/>
      <c r="T20" s="81"/>
      <c r="U20" s="81"/>
      <c r="V20" s="69">
        <f t="shared" si="0"/>
        <v>0</v>
      </c>
    </row>
    <row r="21" spans="1:23" x14ac:dyDescent="0.3">
      <c r="A21" s="75"/>
      <c r="B21" s="75"/>
      <c r="C21" s="76"/>
      <c r="D21" s="21">
        <f>IF(__Anonymous_Sheet_DB__6[[#This Row],[Colonne3]]&lt;&gt;"",VLOOKUP(__Anonymous_Sheet_DB__6[[#This Row],[Colonne3]],Historisation!$J$5:$U$52,12,0),0)</f>
        <v>0</v>
      </c>
      <c r="E21" s="19">
        <f>IF(__Anonymous_Sheet_DB__6[[#This Row],[Colonne3]]&lt;&gt;"",VLOOKUP(__Anonymous_Sheet_DB__6[[#This Row],[Colonne3]],Historisation!$J$5:$U$52,8,0),0)</f>
        <v>0</v>
      </c>
      <c r="F21" s="19">
        <f>IF(__Anonymous_Sheet_DB__6[[#This Row],[Colonne3]]&lt;&gt;"",VLOOKUP(__Anonymous_Sheet_DB__6[[#This Row],[Colonne3]],Historisation!$J$5:$U$52,9,0),0)</f>
        <v>0</v>
      </c>
      <c r="G21" s="19">
        <f>IF(__Anonymous_Sheet_DB__6[[#This Row],[Colonne3]]&lt;&gt;"",VLOOKUP(__Anonymous_Sheet_DB__6[[#This Row],[Colonne3]],Historisation!$J$5:$U$52,10,0),0)</f>
        <v>0</v>
      </c>
      <c r="H2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Row],[Colonne7]],Critères!G27:H30,2,1)+__Anonymous_Sheet_DB__6[[#This Row],[Colonne4]]/250,IF(__Anonymous_Sheet_DB__6[[#This Row],[Colonne3]]&lt;&gt;"",45,0))</f>
        <v>0</v>
      </c>
      <c r="I21" s="77"/>
      <c r="J21" s="78"/>
      <c r="K21" s="78"/>
      <c r="L2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1" s="76"/>
      <c r="N21" s="79"/>
      <c r="O21" s="80"/>
      <c r="P2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1" s="69">
        <f t="shared" si="1"/>
        <v>0</v>
      </c>
      <c r="S21" s="81"/>
      <c r="T21" s="81"/>
      <c r="U21" s="81"/>
      <c r="V21" s="69">
        <f t="shared" si="0"/>
        <v>0</v>
      </c>
    </row>
    <row r="22" spans="1:23" x14ac:dyDescent="0.3">
      <c r="A22" s="75"/>
      <c r="B22" s="75"/>
      <c r="C22" s="76"/>
      <c r="D22" s="21">
        <f>IF(__Anonymous_Sheet_DB__6[[#This Row],[Colonne3]]&lt;&gt;"",VLOOKUP(__Anonymous_Sheet_DB__6[[#This Row],[Colonne3]],Historisation!$J$5:$U$52,12,0),0)</f>
        <v>0</v>
      </c>
      <c r="E22" s="19">
        <f>IF(__Anonymous_Sheet_DB__6[[#This Row],[Colonne3]]&lt;&gt;"",VLOOKUP(__Anonymous_Sheet_DB__6[[#This Row],[Colonne3]],Historisation!$J$5:$U$52,8,0),0)</f>
        <v>0</v>
      </c>
      <c r="F22" s="19">
        <f>IF(__Anonymous_Sheet_DB__6[[#This Row],[Colonne3]]&lt;&gt;"",VLOOKUP(__Anonymous_Sheet_DB__6[[#This Row],[Colonne3]],Historisation!$J$5:$U$52,9,0),0)</f>
        <v>0</v>
      </c>
      <c r="G22" s="19">
        <f>IF(__Anonymous_Sheet_DB__6[[#This Row],[Colonne3]]&lt;&gt;"",VLOOKUP(__Anonymous_Sheet_DB__6[[#This Row],[Colonne3]],Historisation!$J$5:$U$52,10,0),0)</f>
        <v>0</v>
      </c>
      <c r="H2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Row],[Colonne7]],Critères!G27:H31,2,1)+__Anonymous_Sheet_DB__6[[#This Row],[Colonne4]]/250,IF(__Anonymous_Sheet_DB__6[[#This Row],[Colonne3]]&lt;&gt;"",45,0))</f>
        <v>0</v>
      </c>
      <c r="I22" s="77"/>
      <c r="J22" s="78"/>
      <c r="K22" s="78"/>
      <c r="L2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2" s="76"/>
      <c r="N22" s="79"/>
      <c r="O22" s="80"/>
      <c r="P2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2" s="69">
        <f t="shared" si="1"/>
        <v>0</v>
      </c>
      <c r="S22" s="81"/>
      <c r="T22" s="81"/>
      <c r="U22" s="81"/>
      <c r="V22" s="69">
        <f t="shared" si="0"/>
        <v>0</v>
      </c>
      <c r="W22" s="17"/>
    </row>
    <row r="23" spans="1:23" x14ac:dyDescent="0.3">
      <c r="A23" s="75"/>
      <c r="B23" s="75"/>
      <c r="C23" s="76"/>
      <c r="D23" s="21">
        <f>IF(__Anonymous_Sheet_DB__6[[#This Row],[Colonne3]]&lt;&gt;"",VLOOKUP(__Anonymous_Sheet_DB__6[[#This Row],[Colonne3]],Historisation!$J$5:$U$52,12,0),0)</f>
        <v>0</v>
      </c>
      <c r="E23" s="19">
        <f>IF(__Anonymous_Sheet_DB__6[[#This Row],[Colonne3]]&lt;&gt;"",VLOOKUP(__Anonymous_Sheet_DB__6[[#This Row],[Colonne3]],Historisation!$J$5:$U$52,8,0),0)</f>
        <v>0</v>
      </c>
      <c r="F23" s="19">
        <f>IF(__Anonymous_Sheet_DB__6[[#This Row],[Colonne3]]&lt;&gt;"",VLOOKUP(__Anonymous_Sheet_DB__6[[#This Row],[Colonne3]],Historisation!$J$5:$U$52,9,0),0)</f>
        <v>0</v>
      </c>
      <c r="G23" s="19">
        <f>IF(__Anonymous_Sheet_DB__6[[#This Row],[Colonne3]]&lt;&gt;"",VLOOKUP(__Anonymous_Sheet_DB__6[[#This Row],[Colonne3]],Historisation!$J$5:$U$52,10,0),0)</f>
        <v>0</v>
      </c>
      <c r="H2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Row],[Colonne7]],Critères!G27:H32,2,1)+__Anonymous_Sheet_DB__6[[#This Row],[Colonne4]]/250,IF(__Anonymous_Sheet_DB__6[[#This Row],[Colonne3]]&lt;&gt;"",45,0))</f>
        <v>0</v>
      </c>
      <c r="I23" s="77"/>
      <c r="J23" s="78"/>
      <c r="K23" s="78"/>
      <c r="L2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3" s="76"/>
      <c r="N23" s="79"/>
      <c r="O23" s="80"/>
      <c r="P2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3" s="69">
        <f t="shared" si="1"/>
        <v>0</v>
      </c>
      <c r="S23" s="81"/>
      <c r="T23" s="81"/>
      <c r="U23" s="81"/>
      <c r="V23" s="69">
        <f t="shared" si="0"/>
        <v>0</v>
      </c>
    </row>
    <row r="24" spans="1:23" x14ac:dyDescent="0.3">
      <c r="A24" s="75"/>
      <c r="B24" s="75"/>
      <c r="C24" s="76"/>
      <c r="D24" s="21">
        <f>IF(__Anonymous_Sheet_DB__6[[#This Row],[Colonne3]]&lt;&gt;"",VLOOKUP(__Anonymous_Sheet_DB__6[[#This Row],[Colonne3]],Historisation!$J$5:$U$52,12,0),0)</f>
        <v>0</v>
      </c>
      <c r="E24" s="19">
        <f>IF(__Anonymous_Sheet_DB__6[[#This Row],[Colonne3]]&lt;&gt;"",VLOOKUP(__Anonymous_Sheet_DB__6[[#This Row],[Colonne3]],Historisation!$J$5:$U$52,8,0),0)</f>
        <v>0</v>
      </c>
      <c r="F24" s="19">
        <f>IF(__Anonymous_Sheet_DB__6[[#This Row],[Colonne3]]&lt;&gt;"",VLOOKUP(__Anonymous_Sheet_DB__6[[#This Row],[Colonne3]],Historisation!$J$5:$U$52,9,0),0)</f>
        <v>0</v>
      </c>
      <c r="G24" s="19">
        <f>IF(__Anonymous_Sheet_DB__6[[#This Row],[Colonne3]]&lt;&gt;"",VLOOKUP(__Anonymous_Sheet_DB__6[[#This Row],[Colonne3]],Historisation!$J$5:$U$52,10,0),0)</f>
        <v>0</v>
      </c>
      <c r="H2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Row],[Colonne7]],Critères!G27:H33,2,1)+__Anonymous_Sheet_DB__6[[#This Row],[Colonne4]]/250,IF(__Anonymous_Sheet_DB__6[[#This Row],[Colonne3]]&lt;&gt;"",45,0))</f>
        <v>0</v>
      </c>
      <c r="I24" s="77"/>
      <c r="J24" s="78"/>
      <c r="K24" s="78"/>
      <c r="L2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4" s="76"/>
      <c r="N24" s="79"/>
      <c r="O24" s="80"/>
      <c r="P2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4" s="69">
        <f t="shared" si="1"/>
        <v>0</v>
      </c>
      <c r="S24" s="81"/>
      <c r="T24" s="81"/>
      <c r="U24" s="81"/>
      <c r="V24" s="69">
        <f t="shared" si="0"/>
        <v>0</v>
      </c>
    </row>
    <row r="25" spans="1:23" x14ac:dyDescent="0.3">
      <c r="A25" s="75"/>
      <c r="B25" s="75"/>
      <c r="C25" s="76"/>
      <c r="D25" s="21">
        <f>IF(__Anonymous_Sheet_DB__6[[#This Row],[Colonne3]]&lt;&gt;"",VLOOKUP(__Anonymous_Sheet_DB__6[[#This Row],[Colonne3]],Historisation!$J$5:$U$52,12,0),0)</f>
        <v>0</v>
      </c>
      <c r="E25" s="19">
        <f>IF(__Anonymous_Sheet_DB__6[[#This Row],[Colonne3]]&lt;&gt;"",VLOOKUP(__Anonymous_Sheet_DB__6[[#This Row],[Colonne3]],Historisation!$J$5:$U$52,8,0),0)</f>
        <v>0</v>
      </c>
      <c r="F25" s="19">
        <f>IF(__Anonymous_Sheet_DB__6[[#This Row],[Colonne3]]&lt;&gt;"",VLOOKUP(__Anonymous_Sheet_DB__6[[#This Row],[Colonne3]],Historisation!$J$5:$U$52,9,0),0)</f>
        <v>0</v>
      </c>
      <c r="G25" s="19">
        <f>IF(__Anonymous_Sheet_DB__6[[#This Row],[Colonne3]]&lt;&gt;"",VLOOKUP(__Anonymous_Sheet_DB__6[[#This Row],[Colonne3]],Historisation!$J$5:$U$52,10,0),0)</f>
        <v>0</v>
      </c>
      <c r="H2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Row],[Colonne7]],Critères!G27:H34,2,1)+__Anonymous_Sheet_DB__6[[#This Row],[Colonne4]]/250,IF(__Anonymous_Sheet_DB__6[[#This Row],[Colonne3]]&lt;&gt;"",45,0))</f>
        <v>0</v>
      </c>
      <c r="I25" s="77"/>
      <c r="J25" s="78"/>
      <c r="K25" s="78"/>
      <c r="L2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5" s="76"/>
      <c r="N25" s="79"/>
      <c r="O25" s="80"/>
      <c r="P2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5" s="69">
        <f t="shared" si="1"/>
        <v>0</v>
      </c>
      <c r="S25" s="81"/>
      <c r="T25" s="81"/>
      <c r="U25" s="81"/>
      <c r="V25" s="69">
        <f t="shared" si="0"/>
        <v>0</v>
      </c>
    </row>
    <row r="26" spans="1:23" x14ac:dyDescent="0.3">
      <c r="A26" s="75"/>
      <c r="B26" s="75"/>
      <c r="C26" s="76"/>
      <c r="D26" s="21">
        <f>IF(__Anonymous_Sheet_DB__6[[#This Row],[Colonne3]]&lt;&gt;"",VLOOKUP(__Anonymous_Sheet_DB__6[[#This Row],[Colonne3]],Historisation!$J$5:$U$52,12,0),0)</f>
        <v>0</v>
      </c>
      <c r="E26" s="19">
        <f>IF(__Anonymous_Sheet_DB__6[[#This Row],[Colonne3]]&lt;&gt;"",VLOOKUP(__Anonymous_Sheet_DB__6[[#This Row],[Colonne3]],Historisation!$J$5:$U$52,8,0),0)</f>
        <v>0</v>
      </c>
      <c r="F26" s="19">
        <f>IF(__Anonymous_Sheet_DB__6[[#This Row],[Colonne3]]&lt;&gt;"",VLOOKUP(__Anonymous_Sheet_DB__6[[#This Row],[Colonne3]],Historisation!$J$5:$U$52,9,0),0)</f>
        <v>0</v>
      </c>
      <c r="G26" s="19">
        <f>IF(__Anonymous_Sheet_DB__6[[#This Row],[Colonne3]]&lt;&gt;"",VLOOKUP(__Anonymous_Sheet_DB__6[[#This Row],[Colonne3]],Historisation!$J$5:$U$52,10,0),0)</f>
        <v>0</v>
      </c>
      <c r="H2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Row],[Colonne7]],Critères!G27:H35,2,1)+__Anonymous_Sheet_DB__6[[#This Row],[Colonne4]]/250,IF(__Anonymous_Sheet_DB__6[[#This Row],[Colonne3]]&lt;&gt;"",45,0))</f>
        <v>0</v>
      </c>
      <c r="I26" s="77"/>
      <c r="J26" s="78"/>
      <c r="K26" s="78"/>
      <c r="L2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6" s="76"/>
      <c r="N26" s="79"/>
      <c r="O26" s="80"/>
      <c r="P2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6" s="69">
        <f t="shared" si="1"/>
        <v>0</v>
      </c>
      <c r="S26" s="81"/>
      <c r="T26" s="81"/>
      <c r="U26" s="81"/>
      <c r="V26" s="69">
        <f t="shared" si="0"/>
        <v>0</v>
      </c>
    </row>
    <row r="27" spans="1:23" x14ac:dyDescent="0.3">
      <c r="A27" s="75"/>
      <c r="B27" s="75"/>
      <c r="C27" s="76"/>
      <c r="D27" s="21">
        <f>IF(__Anonymous_Sheet_DB__6[[#This Row],[Colonne3]]&lt;&gt;"",VLOOKUP(__Anonymous_Sheet_DB__6[[#This Row],[Colonne3]],Historisation!$J$5:$U$52,12,0),0)</f>
        <v>0</v>
      </c>
      <c r="E27" s="19">
        <f>IF(__Anonymous_Sheet_DB__6[[#This Row],[Colonne3]]&lt;&gt;"",VLOOKUP(__Anonymous_Sheet_DB__6[[#This Row],[Colonne3]],Historisation!$J$5:$U$52,8,0),0)</f>
        <v>0</v>
      </c>
      <c r="F27" s="19">
        <f>IF(__Anonymous_Sheet_DB__6[[#This Row],[Colonne3]]&lt;&gt;"",VLOOKUP(__Anonymous_Sheet_DB__6[[#This Row],[Colonne3]],Historisation!$J$5:$U$52,9,0),0)</f>
        <v>0</v>
      </c>
      <c r="G27" s="19">
        <f>IF(__Anonymous_Sheet_DB__6[[#This Row],[Colonne3]]&lt;&gt;"",VLOOKUP(__Anonymous_Sheet_DB__6[[#This Row],[Colonne3]],Historisation!$J$5:$U$52,10,0),0)</f>
        <v>0</v>
      </c>
      <c r="H2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Row],[Colonne7]],Critères!G27:H36,2,1)+__Anonymous_Sheet_DB__6[[#This Row],[Colonne4]]/250,IF(__Anonymous_Sheet_DB__6[[#This Row],[Colonne3]]&lt;&gt;"",45,0))</f>
        <v>0</v>
      </c>
      <c r="I27" s="77"/>
      <c r="J27" s="78"/>
      <c r="K27" s="78"/>
      <c r="L2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7" s="76"/>
      <c r="N27" s="79"/>
      <c r="O27" s="80"/>
      <c r="P2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7" s="69">
        <f t="shared" si="1"/>
        <v>0</v>
      </c>
      <c r="S27" s="81"/>
      <c r="T27" s="81"/>
      <c r="U27" s="81"/>
      <c r="V27" s="69">
        <f t="shared" si="0"/>
        <v>0</v>
      </c>
    </row>
    <row r="28" spans="1:23" x14ac:dyDescent="0.3">
      <c r="A28" s="75"/>
      <c r="B28" s="75"/>
      <c r="C28" s="76"/>
      <c r="D28" s="21">
        <f>IF(__Anonymous_Sheet_DB__6[[#This Row],[Colonne3]]&lt;&gt;"",VLOOKUP(__Anonymous_Sheet_DB__6[[#This Row],[Colonne3]],Historisation!$J$5:$U$52,12,0),0)</f>
        <v>0</v>
      </c>
      <c r="E28" s="19">
        <f>IF(__Anonymous_Sheet_DB__6[[#This Row],[Colonne3]]&lt;&gt;"",VLOOKUP(__Anonymous_Sheet_DB__6[[#This Row],[Colonne3]],Historisation!$J$5:$U$52,8,0),0)</f>
        <v>0</v>
      </c>
      <c r="F28" s="19">
        <f>IF(__Anonymous_Sheet_DB__6[[#This Row],[Colonne3]]&lt;&gt;"",VLOOKUP(__Anonymous_Sheet_DB__6[[#This Row],[Colonne3]],Historisation!$J$5:$U$52,9,0),0)</f>
        <v>0</v>
      </c>
      <c r="G28" s="19">
        <f>IF(__Anonymous_Sheet_DB__6[[#This Row],[Colonne3]]&lt;&gt;"",VLOOKUP(__Anonymous_Sheet_DB__6[[#This Row],[Colonne3]],Historisation!$J$5:$U$52,10,0),0)</f>
        <v>0</v>
      </c>
      <c r="H2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Row],[Colonne7]],Critères!G27:H37,2,1)+__Anonymous_Sheet_DB__6[[#This Row],[Colonne4]]/250,IF(__Anonymous_Sheet_DB__6[[#This Row],[Colonne3]]&lt;&gt;"",45,0))</f>
        <v>0</v>
      </c>
      <c r="I28" s="77"/>
      <c r="J28" s="78"/>
      <c r="K28" s="78"/>
      <c r="L2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8" s="76"/>
      <c r="N28" s="79"/>
      <c r="O28" s="80"/>
      <c r="P2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8" s="69">
        <f t="shared" si="1"/>
        <v>0</v>
      </c>
      <c r="S28" s="81"/>
      <c r="T28" s="81"/>
      <c r="U28" s="81"/>
      <c r="V28" s="69">
        <f t="shared" si="0"/>
        <v>0</v>
      </c>
    </row>
    <row r="29" spans="1:23" x14ac:dyDescent="0.3">
      <c r="A29" s="75"/>
      <c r="B29" s="75"/>
      <c r="C29" s="76"/>
      <c r="D29" s="21">
        <f>IF(__Anonymous_Sheet_DB__6[[#This Row],[Colonne3]]&lt;&gt;"",VLOOKUP(__Anonymous_Sheet_DB__6[[#This Row],[Colonne3]],Historisation!$J$5:$U$52,12,0),0)</f>
        <v>0</v>
      </c>
      <c r="E29" s="19">
        <f>IF(__Anonymous_Sheet_DB__6[[#This Row],[Colonne3]]&lt;&gt;"",VLOOKUP(__Anonymous_Sheet_DB__6[[#This Row],[Colonne3]],Historisation!$J$5:$U$52,8,0),0)</f>
        <v>0</v>
      </c>
      <c r="F29" s="19">
        <f>IF(__Anonymous_Sheet_DB__6[[#This Row],[Colonne3]]&lt;&gt;"",VLOOKUP(__Anonymous_Sheet_DB__6[[#This Row],[Colonne3]],Historisation!$J$5:$U$52,9,0),0)</f>
        <v>0</v>
      </c>
      <c r="G29" s="19">
        <f>IF(__Anonymous_Sheet_DB__6[[#This Row],[Colonne3]]&lt;&gt;"",VLOOKUP(__Anonymous_Sheet_DB__6[[#This Row],[Colonne3]],Historisation!$J$5:$U$52,10,0),0)</f>
        <v>0</v>
      </c>
      <c r="H2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Row],[Colonne7]],Critères!G27:H38,2,1)+__Anonymous_Sheet_DB__6[[#This Row],[Colonne4]]/250,IF(__Anonymous_Sheet_DB__6[[#This Row],[Colonne3]]&lt;&gt;"",45,0))</f>
        <v>0</v>
      </c>
      <c r="I29" s="77"/>
      <c r="J29" s="78"/>
      <c r="K29" s="78"/>
      <c r="L2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29" s="76"/>
      <c r="N29" s="79"/>
      <c r="O29" s="80"/>
      <c r="P2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2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29" s="69">
        <f t="shared" si="1"/>
        <v>0</v>
      </c>
      <c r="S29" s="81"/>
      <c r="T29" s="81"/>
      <c r="U29" s="81"/>
      <c r="V29" s="69">
        <f t="shared" si="0"/>
        <v>0</v>
      </c>
    </row>
    <row r="30" spans="1:23" x14ac:dyDescent="0.3">
      <c r="A30" s="75"/>
      <c r="B30" s="75"/>
      <c r="C30" s="76" t="str">
        <f>IF(__Anonymous_Sheet_DB__6[[#This Row],[Colonne1]]="G","Collectif","")</f>
        <v/>
      </c>
      <c r="D30" s="21">
        <f>IF(__Anonymous_Sheet_DB__6[[#This Row],[Colonne3]]&lt;&gt;"",VLOOKUP(__Anonymous_Sheet_DB__6[[#This Row],[Colonne3]],Historisation!$J$5:$U$52,12,0),0)</f>
        <v>0</v>
      </c>
      <c r="E30" s="19">
        <f>IF(__Anonymous_Sheet_DB__6[[#This Row],[Colonne3]]&lt;&gt;"",VLOOKUP(__Anonymous_Sheet_DB__6[[#This Row],[Colonne3]],Historisation!$J$5:$U$52,8,0),0)</f>
        <v>0</v>
      </c>
      <c r="F30" s="19">
        <f>IF(__Anonymous_Sheet_DB__6[[#This Row],[Colonne3]]&lt;&gt;"",VLOOKUP(__Anonymous_Sheet_DB__6[[#This Row],[Colonne3]],Historisation!$J$5:$U$52,9,0),0)</f>
        <v>0</v>
      </c>
      <c r="G30" s="19">
        <f>IF(__Anonymous_Sheet_DB__6[[#This Row],[Colonne3]]&lt;&gt;"",VLOOKUP(__Anonymous_Sheet_DB__6[[#This Row],[Colonne3]],Historisation!$J$5:$U$52,10,0),0)</f>
        <v>0</v>
      </c>
      <c r="H3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Row],[Colonne7]],Critères!G28:H39,2,1)+__Anonymous_Sheet_DB__6[[#This Row],[Colonne4]]/250,IF(__Anonymous_Sheet_DB__6[[#This Row],[Colonne3]]&lt;&gt;"",45,0))</f>
        <v>0</v>
      </c>
      <c r="I30" s="77"/>
      <c r="J30" s="78"/>
      <c r="K30" s="78"/>
      <c r="L3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0" s="76"/>
      <c r="N30" s="79"/>
      <c r="O30" s="80"/>
      <c r="P3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0" s="69">
        <f t="shared" si="1"/>
        <v>0</v>
      </c>
      <c r="S30" s="81"/>
      <c r="T30" s="81"/>
      <c r="U30" s="81"/>
      <c r="V30" s="69">
        <f t="shared" si="0"/>
        <v>0</v>
      </c>
    </row>
    <row r="31" spans="1:23" x14ac:dyDescent="0.3">
      <c r="A31" s="75"/>
      <c r="B31" s="75"/>
      <c r="C31" s="76" t="str">
        <f>IF(__Anonymous_Sheet_DB__6[[#This Row],[Colonne1]]="G","Collectif","")</f>
        <v/>
      </c>
      <c r="D31" s="21">
        <f>IF(__Anonymous_Sheet_DB__6[[#This Row],[Colonne3]]&lt;&gt;"",VLOOKUP(__Anonymous_Sheet_DB__6[[#This Row],[Colonne3]],Historisation!$J$5:$U$52,12,0),0)</f>
        <v>0</v>
      </c>
      <c r="E31" s="19">
        <f>IF(__Anonymous_Sheet_DB__6[[#This Row],[Colonne3]]&lt;&gt;"",VLOOKUP(__Anonymous_Sheet_DB__6[[#This Row],[Colonne3]],Historisation!$J$5:$U$52,8,0),0)</f>
        <v>0</v>
      </c>
      <c r="F31" s="19">
        <f>IF(__Anonymous_Sheet_DB__6[[#This Row],[Colonne3]]&lt;&gt;"",VLOOKUP(__Anonymous_Sheet_DB__6[[#This Row],[Colonne3]],Historisation!$J$5:$U$52,9,0),0)</f>
        <v>0</v>
      </c>
      <c r="G31" s="19">
        <f>IF(__Anonymous_Sheet_DB__6[[#This Row],[Colonne3]]&lt;&gt;"",VLOOKUP(__Anonymous_Sheet_DB__6[[#This Row],[Colonne3]],Historisation!$J$5:$U$52,10,0),0)</f>
        <v>0</v>
      </c>
      <c r="H3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Row],[Colonne7]],Critères!G29:H40,2,1)+__Anonymous_Sheet_DB__6[[#This Row],[Colonne4]]/250,IF(__Anonymous_Sheet_DB__6[[#This Row],[Colonne3]]&lt;&gt;"",45,0))</f>
        <v>0</v>
      </c>
      <c r="I31" s="77"/>
      <c r="J31" s="78"/>
      <c r="K31" s="78"/>
      <c r="L3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1" s="76"/>
      <c r="N31" s="79"/>
      <c r="O31" s="80"/>
      <c r="P3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1" s="69">
        <f t="shared" si="1"/>
        <v>0</v>
      </c>
      <c r="S31" s="81"/>
      <c r="T31" s="81"/>
      <c r="U31" s="81"/>
      <c r="V31" s="69">
        <f t="shared" si="0"/>
        <v>0</v>
      </c>
      <c r="W31" s="17"/>
    </row>
    <row r="32" spans="1:23" x14ac:dyDescent="0.3">
      <c r="A32" s="75"/>
      <c r="B32" s="75"/>
      <c r="C32" s="76" t="str">
        <f>IF(__Anonymous_Sheet_DB__6[[#This Row],[Colonne1]]="G","Collectif","")</f>
        <v/>
      </c>
      <c r="D32" s="21">
        <f>IF(__Anonymous_Sheet_DB__6[[#This Row],[Colonne3]]&lt;&gt;"",VLOOKUP(__Anonymous_Sheet_DB__6[[#This Row],[Colonne3]],Historisation!$J$5:$U$52,12,0),0)</f>
        <v>0</v>
      </c>
      <c r="E32" s="19">
        <f>IF(__Anonymous_Sheet_DB__6[[#This Row],[Colonne3]]&lt;&gt;"",VLOOKUP(__Anonymous_Sheet_DB__6[[#This Row],[Colonne3]],Historisation!$J$5:$U$52,8,0),0)</f>
        <v>0</v>
      </c>
      <c r="F32" s="19">
        <f>IF(__Anonymous_Sheet_DB__6[[#This Row],[Colonne3]]&lt;&gt;"",VLOOKUP(__Anonymous_Sheet_DB__6[[#This Row],[Colonne3]],Historisation!$J$5:$U$52,9,0),0)</f>
        <v>0</v>
      </c>
      <c r="G32" s="19">
        <f>IF(__Anonymous_Sheet_DB__6[[#This Row],[Colonne3]]&lt;&gt;"",VLOOKUP(__Anonymous_Sheet_DB__6[[#This Row],[Colonne3]],Historisation!$J$5:$U$52,10,0),0)</f>
        <v>0</v>
      </c>
      <c r="H3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Row],[Colonne7]],Critères!G30:H41,2,1)+__Anonymous_Sheet_DB__6[[#This Row],[Colonne4]]/250,IF(__Anonymous_Sheet_DB__6[[#This Row],[Colonne3]]&lt;&gt;"",45,0))</f>
        <v>0</v>
      </c>
      <c r="I32" s="77"/>
      <c r="J32" s="78"/>
      <c r="K32" s="78"/>
      <c r="L3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2" s="76"/>
      <c r="N32" s="79"/>
      <c r="O32" s="80"/>
      <c r="P3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2" s="69">
        <f t="shared" si="1"/>
        <v>0</v>
      </c>
      <c r="S32" s="81"/>
      <c r="T32" s="81"/>
      <c r="U32" s="81"/>
      <c r="V32" s="69">
        <f t="shared" si="0"/>
        <v>0</v>
      </c>
    </row>
    <row r="33" spans="1:22" x14ac:dyDescent="0.3">
      <c r="A33" s="75"/>
      <c r="B33" s="75"/>
      <c r="C33" s="76" t="str">
        <f>IF(__Anonymous_Sheet_DB__6[[#This Row],[Colonne1]]="G","Collectif","")</f>
        <v/>
      </c>
      <c r="D33" s="21">
        <f>IF(__Anonymous_Sheet_DB__6[[#This Row],[Colonne3]]&lt;&gt;"",VLOOKUP(__Anonymous_Sheet_DB__6[[#This Row],[Colonne3]],Historisation!$J$5:$U$52,12,0),0)</f>
        <v>0</v>
      </c>
      <c r="E33" s="19">
        <f>IF(__Anonymous_Sheet_DB__6[[#This Row],[Colonne3]]&lt;&gt;"",VLOOKUP(__Anonymous_Sheet_DB__6[[#This Row],[Colonne3]],Historisation!$J$5:$U$52,8,0),0)</f>
        <v>0</v>
      </c>
      <c r="F33" s="19">
        <f>IF(__Anonymous_Sheet_DB__6[[#This Row],[Colonne3]]&lt;&gt;"",VLOOKUP(__Anonymous_Sheet_DB__6[[#This Row],[Colonne3]],Historisation!$J$5:$U$52,9,0),0)</f>
        <v>0</v>
      </c>
      <c r="G33" s="19">
        <f>IF(__Anonymous_Sheet_DB__6[[#This Row],[Colonne3]]&lt;&gt;"",VLOOKUP(__Anonymous_Sheet_DB__6[[#This Row],[Colonne3]],Historisation!$J$5:$U$52,10,0),0)</f>
        <v>0</v>
      </c>
      <c r="H3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Row],[Colonne7]],Critères!G31:H42,2,1)+__Anonymous_Sheet_DB__6[[#This Row],[Colonne4]]/250,IF(__Anonymous_Sheet_DB__6[[#This Row],[Colonne3]]&lt;&gt;"",45,0))</f>
        <v>0</v>
      </c>
      <c r="I33" s="77"/>
      <c r="J33" s="78"/>
      <c r="K33" s="78"/>
      <c r="L3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3" s="76"/>
      <c r="N33" s="79"/>
      <c r="O33" s="80"/>
      <c r="P3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3" s="69">
        <f t="shared" si="1"/>
        <v>0</v>
      </c>
      <c r="S33" s="81"/>
      <c r="T33" s="81"/>
      <c r="U33" s="81"/>
      <c r="V33" s="69">
        <f t="shared" si="0"/>
        <v>0</v>
      </c>
    </row>
    <row r="34" spans="1:22" x14ac:dyDescent="0.3">
      <c r="A34" s="75"/>
      <c r="B34" s="75"/>
      <c r="C34" s="76" t="str">
        <f>IF(__Anonymous_Sheet_DB__6[[#This Row],[Colonne1]]="G","Collectif","")</f>
        <v/>
      </c>
      <c r="D34" s="21">
        <f>IF(__Anonymous_Sheet_DB__6[[#This Row],[Colonne3]]&lt;&gt;"",VLOOKUP(__Anonymous_Sheet_DB__6[[#This Row],[Colonne3]],Historisation!$J$5:$U$52,12,0),0)</f>
        <v>0</v>
      </c>
      <c r="E34" s="19">
        <f>IF(__Anonymous_Sheet_DB__6[[#This Row],[Colonne3]]&lt;&gt;"",VLOOKUP(__Anonymous_Sheet_DB__6[[#This Row],[Colonne3]],Historisation!$J$5:$U$52,8,0),0)</f>
        <v>0</v>
      </c>
      <c r="F34" s="19">
        <f>IF(__Anonymous_Sheet_DB__6[[#This Row],[Colonne3]]&lt;&gt;"",VLOOKUP(__Anonymous_Sheet_DB__6[[#This Row],[Colonne3]],Historisation!$J$5:$U$52,9,0),0)</f>
        <v>0</v>
      </c>
      <c r="G34" s="19">
        <f>IF(__Anonymous_Sheet_DB__6[[#This Row],[Colonne3]]&lt;&gt;"",VLOOKUP(__Anonymous_Sheet_DB__6[[#This Row],[Colonne3]],Historisation!$J$5:$U$52,10,0),0)</f>
        <v>0</v>
      </c>
      <c r="H3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Row],[Colonne7]],Critères!G32:H43,2,1)+__Anonymous_Sheet_DB__6[[#This Row],[Colonne4]]/250,IF(__Anonymous_Sheet_DB__6[[#This Row],[Colonne3]]&lt;&gt;"",45,0))</f>
        <v>0</v>
      </c>
      <c r="I34" s="77"/>
      <c r="J34" s="78"/>
      <c r="K34" s="78"/>
      <c r="L3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4" s="76"/>
      <c r="N34" s="79"/>
      <c r="O34" s="80"/>
      <c r="P3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4" s="69"/>
      <c r="S34" s="81"/>
      <c r="T34" s="81"/>
      <c r="U34" s="81"/>
      <c r="V34" s="69">
        <f>IF(T34="x",#REF!,0)</f>
        <v>0</v>
      </c>
    </row>
    <row r="35" spans="1:22" x14ac:dyDescent="0.3">
      <c r="A35" s="75"/>
      <c r="B35" s="75"/>
      <c r="C35" s="76" t="str">
        <f>IF(__Anonymous_Sheet_DB__6[[#This Row],[Colonne1]]="G","Collectif","")</f>
        <v/>
      </c>
      <c r="D35" s="21">
        <f>IF(__Anonymous_Sheet_DB__6[[#This Row],[Colonne3]]&lt;&gt;"",VLOOKUP(__Anonymous_Sheet_DB__6[[#This Row],[Colonne3]],Historisation!$J$5:$U$52,12,0),0)</f>
        <v>0</v>
      </c>
      <c r="E35" s="19">
        <f>IF(__Anonymous_Sheet_DB__6[[#This Row],[Colonne3]]&lt;&gt;"",VLOOKUP(__Anonymous_Sheet_DB__6[[#This Row],[Colonne3]],Historisation!$J$5:$U$52,8,0),0)</f>
        <v>0</v>
      </c>
      <c r="F35" s="19">
        <f>IF(__Anonymous_Sheet_DB__6[[#This Row],[Colonne3]]&lt;&gt;"",VLOOKUP(__Anonymous_Sheet_DB__6[[#This Row],[Colonne3]],Historisation!$J$5:$U$52,9,0),0)</f>
        <v>0</v>
      </c>
      <c r="G35" s="19">
        <f>IF(__Anonymous_Sheet_DB__6[[#This Row],[Colonne3]]&lt;&gt;"",VLOOKUP(__Anonymous_Sheet_DB__6[[#This Row],[Colonne3]],Historisation!$J$5:$U$52,10,0),0)</f>
        <v>0</v>
      </c>
      <c r="H3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Row],[Colonne7]],Critères!G33:H44,2,1)+__Anonymous_Sheet_DB__6[[#This Row],[Colonne4]]/250,IF(__Anonymous_Sheet_DB__6[[#This Row],[Colonne3]]&lt;&gt;"",45,0))</f>
        <v>0</v>
      </c>
      <c r="I35" s="77"/>
      <c r="J35" s="78"/>
      <c r="K35" s="78"/>
      <c r="L3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5" s="76"/>
      <c r="N35" s="79"/>
      <c r="O35" s="80"/>
      <c r="P3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5" s="69"/>
      <c r="S35" s="81"/>
      <c r="T35" s="81"/>
      <c r="U35" s="81"/>
      <c r="V35" s="69">
        <f>IF(T35="x",#REF!,0)</f>
        <v>0</v>
      </c>
    </row>
    <row r="36" spans="1:22" x14ac:dyDescent="0.3">
      <c r="A36" s="75"/>
      <c r="B36" s="75"/>
      <c r="C36" s="76" t="str">
        <f>IF(__Anonymous_Sheet_DB__6[[#This Row],[Colonne1]]="G","Collectif","")</f>
        <v/>
      </c>
      <c r="D36" s="21">
        <f>IF(__Anonymous_Sheet_DB__6[[#This Row],[Colonne3]]&lt;&gt;"",VLOOKUP(__Anonymous_Sheet_DB__6[[#This Row],[Colonne3]],Historisation!$J$5:$U$52,12,0),0)</f>
        <v>0</v>
      </c>
      <c r="E36" s="19">
        <f>IF(__Anonymous_Sheet_DB__6[[#This Row],[Colonne3]]&lt;&gt;"",VLOOKUP(__Anonymous_Sheet_DB__6[[#This Row],[Colonne3]],Historisation!$J$5:$U$52,8,0),0)</f>
        <v>0</v>
      </c>
      <c r="F36" s="19">
        <f>IF(__Anonymous_Sheet_DB__6[[#This Row],[Colonne3]]&lt;&gt;"",VLOOKUP(__Anonymous_Sheet_DB__6[[#This Row],[Colonne3]],Historisation!$J$5:$U$52,9,0),0)</f>
        <v>0</v>
      </c>
      <c r="G36" s="19">
        <f>IF(__Anonymous_Sheet_DB__6[[#This Row],[Colonne3]]&lt;&gt;"",VLOOKUP(__Anonymous_Sheet_DB__6[[#This Row],[Colonne3]],Historisation!$J$5:$U$52,10,0),0)</f>
        <v>0</v>
      </c>
      <c r="H3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Row],[Colonne7]],Critères!G34:H45,2,1)+__Anonymous_Sheet_DB__6[[#This Row],[Colonne4]]/250,IF(__Anonymous_Sheet_DB__6[[#This Row],[Colonne3]]&lt;&gt;"",45,0))</f>
        <v>0</v>
      </c>
      <c r="I36" s="77"/>
      <c r="J36" s="78"/>
      <c r="K36" s="78"/>
      <c r="L3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6" s="76"/>
      <c r="N36" s="79"/>
      <c r="O36" s="80"/>
      <c r="P3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6" s="69"/>
      <c r="S36" s="81"/>
      <c r="T36" s="81"/>
      <c r="U36" s="81"/>
      <c r="V36" s="69">
        <f>IF(T36="x",#REF!,0)</f>
        <v>0</v>
      </c>
    </row>
    <row r="37" spans="1:22" x14ac:dyDescent="0.3">
      <c r="A37" s="75"/>
      <c r="B37" s="75"/>
      <c r="C37" s="76" t="str">
        <f>IF(__Anonymous_Sheet_DB__6[[#This Row],[Colonne1]]="G","Collectif","")</f>
        <v/>
      </c>
      <c r="D37" s="21">
        <f>IF(__Anonymous_Sheet_DB__6[[#This Row],[Colonne3]]&lt;&gt;"",VLOOKUP(__Anonymous_Sheet_DB__6[[#This Row],[Colonne3]],Historisation!$J$5:$U$52,12,0),0)</f>
        <v>0</v>
      </c>
      <c r="E37" s="19">
        <f>IF(__Anonymous_Sheet_DB__6[[#This Row],[Colonne3]]&lt;&gt;"",VLOOKUP(__Anonymous_Sheet_DB__6[[#This Row],[Colonne3]],Historisation!$J$5:$U$52,8,0),0)</f>
        <v>0</v>
      </c>
      <c r="F37" s="19">
        <f>IF(__Anonymous_Sheet_DB__6[[#This Row],[Colonne3]]&lt;&gt;"",VLOOKUP(__Anonymous_Sheet_DB__6[[#This Row],[Colonne3]],Historisation!$J$5:$U$52,9,0),0)</f>
        <v>0</v>
      </c>
      <c r="G37" s="19">
        <f>IF(__Anonymous_Sheet_DB__6[[#This Row],[Colonne3]]&lt;&gt;"",VLOOKUP(__Anonymous_Sheet_DB__6[[#This Row],[Colonne3]],Historisation!$J$5:$U$52,10,0),0)</f>
        <v>0</v>
      </c>
      <c r="H3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Row],[Colonne7]],Critères!G35:H46,2,1)+__Anonymous_Sheet_DB__6[[#This Row],[Colonne4]]/250,IF(__Anonymous_Sheet_DB__6[[#This Row],[Colonne3]]&lt;&gt;"",45,0))</f>
        <v>0</v>
      </c>
      <c r="I37" s="77"/>
      <c r="J37" s="78"/>
      <c r="K37" s="78"/>
      <c r="L3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7" s="76"/>
      <c r="N37" s="79"/>
      <c r="O37" s="80"/>
      <c r="P3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7" s="69"/>
      <c r="S37" s="81"/>
      <c r="T37" s="81"/>
      <c r="U37" s="81"/>
      <c r="V37" s="69">
        <f>IF(T37="x",#REF!,0)</f>
        <v>0</v>
      </c>
    </row>
    <row r="38" spans="1:22" x14ac:dyDescent="0.3">
      <c r="A38" s="75"/>
      <c r="B38" s="75"/>
      <c r="C38" s="76" t="str">
        <f>IF(__Anonymous_Sheet_DB__6[[#This Row],[Colonne1]]="G","Collectif","")</f>
        <v/>
      </c>
      <c r="D38" s="21">
        <f>IF(__Anonymous_Sheet_DB__6[[#This Row],[Colonne3]]&lt;&gt;"",VLOOKUP(__Anonymous_Sheet_DB__6[[#This Row],[Colonne3]],Historisation!$J$5:$U$52,12,0),0)</f>
        <v>0</v>
      </c>
      <c r="E38" s="19">
        <f>IF(__Anonymous_Sheet_DB__6[[#This Row],[Colonne3]]&lt;&gt;"",VLOOKUP(__Anonymous_Sheet_DB__6[[#This Row],[Colonne3]],Historisation!$J$5:$U$52,8,0),0)</f>
        <v>0</v>
      </c>
      <c r="F38" s="19">
        <f>IF(__Anonymous_Sheet_DB__6[[#This Row],[Colonne3]]&lt;&gt;"",VLOOKUP(__Anonymous_Sheet_DB__6[[#This Row],[Colonne3]],Historisation!$J$5:$U$52,9,0),0)</f>
        <v>0</v>
      </c>
      <c r="G38" s="19">
        <f>IF(__Anonymous_Sheet_DB__6[[#This Row],[Colonne3]]&lt;&gt;"",VLOOKUP(__Anonymous_Sheet_DB__6[[#This Row],[Colonne3]],Historisation!$J$5:$U$52,10,0),0)</f>
        <v>0</v>
      </c>
      <c r="H3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Row],[Colonne7]],Critères!G36:H47,2,1)+__Anonymous_Sheet_DB__6[[#This Row],[Colonne4]]/250,IF(__Anonymous_Sheet_DB__6[[#This Row],[Colonne3]]&lt;&gt;"",45,0))</f>
        <v>0</v>
      </c>
      <c r="I38" s="77"/>
      <c r="J38" s="78"/>
      <c r="K38" s="78"/>
      <c r="L3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8" s="76"/>
      <c r="N38" s="79"/>
      <c r="O38" s="80"/>
      <c r="P3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8" s="69"/>
      <c r="S38" s="81"/>
      <c r="T38" s="81"/>
      <c r="U38" s="81"/>
      <c r="V38" s="69">
        <f>IF(T38="x",#REF!,0)</f>
        <v>0</v>
      </c>
    </row>
    <row r="39" spans="1:22" x14ac:dyDescent="0.3">
      <c r="A39" s="75"/>
      <c r="B39" s="75"/>
      <c r="C39" s="76" t="str">
        <f>IF(__Anonymous_Sheet_DB__6[[#This Row],[Colonne1]]="G","Collectif","")</f>
        <v/>
      </c>
      <c r="D39" s="21">
        <f>IF(__Anonymous_Sheet_DB__6[[#This Row],[Colonne3]]&lt;&gt;"",VLOOKUP(__Anonymous_Sheet_DB__6[[#This Row],[Colonne3]],Historisation!$J$5:$U$52,12,0),0)</f>
        <v>0</v>
      </c>
      <c r="E39" s="19">
        <f>IF(__Anonymous_Sheet_DB__6[[#This Row],[Colonne3]]&lt;&gt;"",VLOOKUP(__Anonymous_Sheet_DB__6[[#This Row],[Colonne3]],Historisation!$J$5:$U$52,8,0),0)</f>
        <v>0</v>
      </c>
      <c r="F39" s="19">
        <f>IF(__Anonymous_Sheet_DB__6[[#This Row],[Colonne3]]&lt;&gt;"",VLOOKUP(__Anonymous_Sheet_DB__6[[#This Row],[Colonne3]],Historisation!$J$5:$U$52,9,0),0)</f>
        <v>0</v>
      </c>
      <c r="G39" s="19">
        <f>IF(__Anonymous_Sheet_DB__6[[#This Row],[Colonne3]]&lt;&gt;"",VLOOKUP(__Anonymous_Sheet_DB__6[[#This Row],[Colonne3]],Historisation!$J$5:$U$52,10,0),0)</f>
        <v>0</v>
      </c>
      <c r="H3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Row],[Colonne7]],Critères!G37:H48,2,1)+__Anonymous_Sheet_DB__6[[#This Row],[Colonne4]]/250,IF(__Anonymous_Sheet_DB__6[[#This Row],[Colonne3]]&lt;&gt;"",45,0))</f>
        <v>0</v>
      </c>
      <c r="I39" s="77"/>
      <c r="J39" s="78"/>
      <c r="K39" s="78"/>
      <c r="L3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39" s="76"/>
      <c r="N39" s="79"/>
      <c r="O39" s="80"/>
      <c r="P3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3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39" s="69"/>
      <c r="S39" s="81"/>
      <c r="T39" s="81"/>
      <c r="U39" s="81"/>
      <c r="V39" s="69">
        <f>IF(T39="x",#REF!,0)</f>
        <v>0</v>
      </c>
    </row>
    <row r="40" spans="1:22" x14ac:dyDescent="0.3">
      <c r="A40" s="75"/>
      <c r="B40" s="75"/>
      <c r="C40" s="76" t="str">
        <f>IF(__Anonymous_Sheet_DB__6[[#This Row],[Colonne1]]="G","Collectif","")</f>
        <v/>
      </c>
      <c r="D40" s="21">
        <f>IF(__Anonymous_Sheet_DB__6[[#This Row],[Colonne3]]&lt;&gt;"",VLOOKUP(__Anonymous_Sheet_DB__6[[#This Row],[Colonne3]],Historisation!$J$5:$U$52,12,0),0)</f>
        <v>0</v>
      </c>
      <c r="E40" s="19">
        <f>IF(__Anonymous_Sheet_DB__6[[#This Row],[Colonne3]]&lt;&gt;"",VLOOKUP(__Anonymous_Sheet_DB__6[[#This Row],[Colonne3]],Historisation!$J$5:$U$52,8,0),0)</f>
        <v>0</v>
      </c>
      <c r="F40" s="19">
        <f>IF(__Anonymous_Sheet_DB__6[[#This Row],[Colonne3]]&lt;&gt;"",VLOOKUP(__Anonymous_Sheet_DB__6[[#This Row],[Colonne3]],Historisation!$J$5:$U$52,9,0),0)</f>
        <v>0</v>
      </c>
      <c r="G40" s="19">
        <f>IF(__Anonymous_Sheet_DB__6[[#This Row],[Colonne3]]&lt;&gt;"",VLOOKUP(__Anonymous_Sheet_DB__6[[#This Row],[Colonne3]],Historisation!$J$5:$U$52,10,0),0)</f>
        <v>0</v>
      </c>
      <c r="H4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Row],[Colonne7]],Critères!G38:H49,2,1)+__Anonymous_Sheet_DB__6[[#This Row],[Colonne4]]/250,IF(__Anonymous_Sheet_DB__6[[#This Row],[Colonne3]]&lt;&gt;"",45,0))</f>
        <v>0</v>
      </c>
      <c r="I40" s="77"/>
      <c r="J40" s="78"/>
      <c r="K40" s="78"/>
      <c r="L4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0" s="76"/>
      <c r="N40" s="79"/>
      <c r="O40" s="80"/>
      <c r="P4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0" s="69"/>
      <c r="S40" s="81"/>
      <c r="T40" s="81"/>
      <c r="U40" s="81"/>
      <c r="V40" s="69">
        <f>IF(T40="x",#REF!,0)</f>
        <v>0</v>
      </c>
    </row>
    <row r="41" spans="1:22" x14ac:dyDescent="0.3">
      <c r="A41" s="75"/>
      <c r="B41" s="75"/>
      <c r="C41" s="76" t="str">
        <f>IF(__Anonymous_Sheet_DB__6[[#This Row],[Colonne1]]="G","Collectif","")</f>
        <v/>
      </c>
      <c r="D41" s="21">
        <f>IF(__Anonymous_Sheet_DB__6[[#This Row],[Colonne3]]&lt;&gt;"",VLOOKUP(__Anonymous_Sheet_DB__6[[#This Row],[Colonne3]],Historisation!$J$5:$U$52,12,0),0)</f>
        <v>0</v>
      </c>
      <c r="E41" s="19">
        <f>IF(__Anonymous_Sheet_DB__6[[#This Row],[Colonne3]]&lt;&gt;"",VLOOKUP(__Anonymous_Sheet_DB__6[[#This Row],[Colonne3]],Historisation!$J$5:$U$52,8,0),0)</f>
        <v>0</v>
      </c>
      <c r="F41" s="19">
        <f>IF(__Anonymous_Sheet_DB__6[[#This Row],[Colonne3]]&lt;&gt;"",VLOOKUP(__Anonymous_Sheet_DB__6[[#This Row],[Colonne3]],Historisation!$J$5:$U$52,9,0),0)</f>
        <v>0</v>
      </c>
      <c r="G41" s="19">
        <f>IF(__Anonymous_Sheet_DB__6[[#This Row],[Colonne3]]&lt;&gt;"",VLOOKUP(__Anonymous_Sheet_DB__6[[#This Row],[Colonne3]],Historisation!$J$5:$U$52,10,0),0)</f>
        <v>0</v>
      </c>
      <c r="H4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Row],[Colonne7]],Critères!G39:H50,2,1)+__Anonymous_Sheet_DB__6[[#This Row],[Colonne4]]/250,IF(__Anonymous_Sheet_DB__6[[#This Row],[Colonne3]]&lt;&gt;"",45,0))</f>
        <v>0</v>
      </c>
      <c r="I41" s="77"/>
      <c r="J41" s="78"/>
      <c r="K41" s="78"/>
      <c r="L4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1" s="76"/>
      <c r="N41" s="79"/>
      <c r="O41" s="80"/>
      <c r="P4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1" s="69"/>
      <c r="S41" s="81"/>
      <c r="T41" s="81"/>
      <c r="U41" s="81"/>
      <c r="V41" s="69">
        <f>IF(T41="x",#REF!,0)</f>
        <v>0</v>
      </c>
    </row>
    <row r="42" spans="1:22" x14ac:dyDescent="0.3">
      <c r="A42" s="75"/>
      <c r="B42" s="75"/>
      <c r="C42" s="76" t="str">
        <f>IF(__Anonymous_Sheet_DB__6[[#This Row],[Colonne1]]="G","Collectif","")</f>
        <v/>
      </c>
      <c r="D42" s="21">
        <f>IF(__Anonymous_Sheet_DB__6[[#This Row],[Colonne3]]&lt;&gt;"",VLOOKUP(__Anonymous_Sheet_DB__6[[#This Row],[Colonne3]],Historisation!$J$5:$U$52,12,0),0)</f>
        <v>0</v>
      </c>
      <c r="E42" s="19">
        <f>IF(__Anonymous_Sheet_DB__6[[#This Row],[Colonne3]]&lt;&gt;"",VLOOKUP(__Anonymous_Sheet_DB__6[[#This Row],[Colonne3]],Historisation!$J$5:$U$52,8,0),0)</f>
        <v>0</v>
      </c>
      <c r="F42" s="19">
        <f>IF(__Anonymous_Sheet_DB__6[[#This Row],[Colonne3]]&lt;&gt;"",VLOOKUP(__Anonymous_Sheet_DB__6[[#This Row],[Colonne3]],Historisation!$J$5:$U$52,9,0),0)</f>
        <v>0</v>
      </c>
      <c r="G42" s="19">
        <f>IF(__Anonymous_Sheet_DB__6[[#This Row],[Colonne3]]&lt;&gt;"",VLOOKUP(__Anonymous_Sheet_DB__6[[#This Row],[Colonne3]],Historisation!$J$5:$U$52,10,0),0)</f>
        <v>0</v>
      </c>
      <c r="H4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Row],[Colonne7]],Critères!G40:H51,2,1)+__Anonymous_Sheet_DB__6[[#This Row],[Colonne4]]/250,IF(__Anonymous_Sheet_DB__6[[#This Row],[Colonne3]]&lt;&gt;"",45,0))</f>
        <v>0</v>
      </c>
      <c r="I42" s="77"/>
      <c r="J42" s="78"/>
      <c r="K42" s="78"/>
      <c r="L4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2" s="76"/>
      <c r="N42" s="79"/>
      <c r="O42" s="80"/>
      <c r="P4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2" s="69"/>
      <c r="S42" s="81"/>
      <c r="T42" s="81"/>
      <c r="U42" s="81"/>
      <c r="V42" s="69"/>
    </row>
    <row r="43" spans="1:22" x14ac:dyDescent="0.3">
      <c r="A43" s="75"/>
      <c r="B43" s="75"/>
      <c r="C43" s="76" t="str">
        <f>IF(__Anonymous_Sheet_DB__6[[#This Row],[Colonne1]]="G","Collectif","")</f>
        <v/>
      </c>
      <c r="D43" s="21">
        <f>IF(__Anonymous_Sheet_DB__6[[#This Row],[Colonne3]]&lt;&gt;"",VLOOKUP(__Anonymous_Sheet_DB__6[[#This Row],[Colonne3]],Historisation!$J$5:$U$52,12,0),0)</f>
        <v>0</v>
      </c>
      <c r="E43" s="19">
        <f>IF(__Anonymous_Sheet_DB__6[[#This Row],[Colonne3]]&lt;&gt;"",VLOOKUP(__Anonymous_Sheet_DB__6[[#This Row],[Colonne3]],Historisation!$J$5:$U$52,8,0),0)</f>
        <v>0</v>
      </c>
      <c r="F43" s="19">
        <f>IF(__Anonymous_Sheet_DB__6[[#This Row],[Colonne3]]&lt;&gt;"",VLOOKUP(__Anonymous_Sheet_DB__6[[#This Row],[Colonne3]],Historisation!$J$5:$U$52,9,0),0)</f>
        <v>0</v>
      </c>
      <c r="G43" s="19">
        <f>IF(__Anonymous_Sheet_DB__6[[#This Row],[Colonne3]]&lt;&gt;"",VLOOKUP(__Anonymous_Sheet_DB__6[[#This Row],[Colonne3]],Historisation!$J$5:$U$52,10,0),0)</f>
        <v>0</v>
      </c>
      <c r="H4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Row],[Colonne7]],Critères!G41:H52,2,1)+__Anonymous_Sheet_DB__6[[#This Row],[Colonne4]]/250,IF(__Anonymous_Sheet_DB__6[[#This Row],[Colonne3]]&lt;&gt;"",45,0))</f>
        <v>0</v>
      </c>
      <c r="I43" s="77"/>
      <c r="J43" s="78"/>
      <c r="K43" s="78"/>
      <c r="L4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3" s="76"/>
      <c r="N43" s="79"/>
      <c r="O43" s="80"/>
      <c r="P4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3" s="69"/>
      <c r="S43" s="81"/>
      <c r="T43" s="81"/>
      <c r="U43" s="81"/>
      <c r="V43" s="69"/>
    </row>
    <row r="44" spans="1:22" x14ac:dyDescent="0.3">
      <c r="A44" s="75"/>
      <c r="B44" s="75"/>
      <c r="C44" s="76" t="str">
        <f>IF(__Anonymous_Sheet_DB__6[[#This Row],[Colonne1]]="G","Collectif","")</f>
        <v/>
      </c>
      <c r="D44" s="21">
        <f>IF(__Anonymous_Sheet_DB__6[[#This Row],[Colonne3]]&lt;&gt;"",VLOOKUP(__Anonymous_Sheet_DB__6[[#This Row],[Colonne3]],Historisation!$J$5:$U$52,12,0),0)</f>
        <v>0</v>
      </c>
      <c r="E44" s="19">
        <f>IF(__Anonymous_Sheet_DB__6[[#This Row],[Colonne3]]&lt;&gt;"",VLOOKUP(__Anonymous_Sheet_DB__6[[#This Row],[Colonne3]],Historisation!$J$5:$U$52,8,0),0)</f>
        <v>0</v>
      </c>
      <c r="F44" s="19">
        <f>IF(__Anonymous_Sheet_DB__6[[#This Row],[Colonne3]]&lt;&gt;"",VLOOKUP(__Anonymous_Sheet_DB__6[[#This Row],[Colonne3]],Historisation!$J$5:$U$52,9,0),0)</f>
        <v>0</v>
      </c>
      <c r="G44" s="19">
        <f>IF(__Anonymous_Sheet_DB__6[[#This Row],[Colonne3]]&lt;&gt;"",VLOOKUP(__Anonymous_Sheet_DB__6[[#This Row],[Colonne3]],Historisation!$J$5:$U$52,10,0),0)</f>
        <v>0</v>
      </c>
      <c r="H4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Row],[Colonne7]],Critères!G42:H53,2,1)+__Anonymous_Sheet_DB__6[[#This Row],[Colonne4]]/250,IF(__Anonymous_Sheet_DB__6[[#This Row],[Colonne3]]&lt;&gt;"",45,0))</f>
        <v>0</v>
      </c>
      <c r="I44" s="77"/>
      <c r="J44" s="78"/>
      <c r="K44" s="78"/>
      <c r="L4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4" s="76"/>
      <c r="N44" s="79"/>
      <c r="O44" s="80"/>
      <c r="P4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4" s="69"/>
      <c r="S44" s="81"/>
      <c r="T44" s="81"/>
      <c r="U44" s="81"/>
      <c r="V44" s="69">
        <f>IF(T44="x",#REF!,0)</f>
        <v>0</v>
      </c>
    </row>
    <row r="45" spans="1:22" x14ac:dyDescent="0.3">
      <c r="A45" s="75"/>
      <c r="B45" s="75"/>
      <c r="C45" s="76" t="str">
        <f>IF(__Anonymous_Sheet_DB__6[[#This Row],[Colonne1]]="G","Collectif","")</f>
        <v/>
      </c>
      <c r="D45" s="21">
        <f>IF(__Anonymous_Sheet_DB__6[[#This Row],[Colonne3]]&lt;&gt;"",VLOOKUP(__Anonymous_Sheet_DB__6[[#This Row],[Colonne3]],Historisation!$J$5:$U$52,12,0),0)</f>
        <v>0</v>
      </c>
      <c r="E45" s="19">
        <f>IF(__Anonymous_Sheet_DB__6[[#This Row],[Colonne3]]&lt;&gt;"",VLOOKUP(__Anonymous_Sheet_DB__6[[#This Row],[Colonne3]],Historisation!$J$5:$U$52,8,0),0)</f>
        <v>0</v>
      </c>
      <c r="F45" s="19">
        <f>IF(__Anonymous_Sheet_DB__6[[#This Row],[Colonne3]]&lt;&gt;"",VLOOKUP(__Anonymous_Sheet_DB__6[[#This Row],[Colonne3]],Historisation!$J$5:$U$52,9,0),0)</f>
        <v>0</v>
      </c>
      <c r="G45" s="19">
        <f>IF(__Anonymous_Sheet_DB__6[[#This Row],[Colonne3]]&lt;&gt;"",VLOOKUP(__Anonymous_Sheet_DB__6[[#This Row],[Colonne3]],Historisation!$J$5:$U$52,10,0),0)</f>
        <v>0</v>
      </c>
      <c r="H4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Row],[Colonne7]],Critères!G43:H54,2,1)+__Anonymous_Sheet_DB__6[[#This Row],[Colonne4]]/250,IF(__Anonymous_Sheet_DB__6[[#This Row],[Colonne3]]&lt;&gt;"",45,0))</f>
        <v>0</v>
      </c>
      <c r="I45" s="77"/>
      <c r="J45" s="78"/>
      <c r="K45" s="78"/>
      <c r="L4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5" s="76"/>
      <c r="N45" s="79"/>
      <c r="O45" s="80"/>
      <c r="P4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5" s="69"/>
      <c r="S45" s="81"/>
      <c r="T45" s="81"/>
      <c r="U45" s="81"/>
      <c r="V45" s="69">
        <f>IF(T45="x",#REF!,0)</f>
        <v>0</v>
      </c>
    </row>
    <row r="46" spans="1:22" x14ac:dyDescent="0.3">
      <c r="A46" s="75"/>
      <c r="B46" s="75"/>
      <c r="C46" s="76" t="str">
        <f>IF(__Anonymous_Sheet_DB__6[[#This Row],[Colonne1]]="G","Collectif","")</f>
        <v/>
      </c>
      <c r="D46" s="21">
        <f>IF(__Anonymous_Sheet_DB__6[[#This Row],[Colonne3]]&lt;&gt;"",VLOOKUP(__Anonymous_Sheet_DB__6[[#This Row],[Colonne3]],Historisation!$J$5:$U$52,12,0),0)</f>
        <v>0</v>
      </c>
      <c r="E46" s="19">
        <f>IF(__Anonymous_Sheet_DB__6[[#This Row],[Colonne3]]&lt;&gt;"",VLOOKUP(__Anonymous_Sheet_DB__6[[#This Row],[Colonne3]],Historisation!$J$5:$U$52,8,0),0)</f>
        <v>0</v>
      </c>
      <c r="F46" s="19">
        <f>IF(__Anonymous_Sheet_DB__6[[#This Row],[Colonne3]]&lt;&gt;"",VLOOKUP(__Anonymous_Sheet_DB__6[[#This Row],[Colonne3]],Historisation!$J$5:$U$52,9,0),0)</f>
        <v>0</v>
      </c>
      <c r="G46" s="19">
        <f>IF(__Anonymous_Sheet_DB__6[[#This Row],[Colonne3]]&lt;&gt;"",VLOOKUP(__Anonymous_Sheet_DB__6[[#This Row],[Colonne3]],Historisation!$J$5:$U$52,10,0),0)</f>
        <v>0</v>
      </c>
      <c r="H4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Row],[Colonne7]],Critères!G44:H55,2,1)+__Anonymous_Sheet_DB__6[[#This Row],[Colonne4]]/250,IF(__Anonymous_Sheet_DB__6[[#This Row],[Colonne3]]&lt;&gt;"",45,0))</f>
        <v>0</v>
      </c>
      <c r="I46" s="77"/>
      <c r="J46" s="78"/>
      <c r="K46" s="78"/>
      <c r="L4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6" s="76"/>
      <c r="N46" s="79"/>
      <c r="O46" s="80"/>
      <c r="P4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6" s="69"/>
      <c r="S46" s="81"/>
      <c r="T46" s="81"/>
      <c r="U46" s="81"/>
      <c r="V46" s="69">
        <f>IF(T46="x",#REF!,0)</f>
        <v>0</v>
      </c>
    </row>
    <row r="47" spans="1:22" x14ac:dyDescent="0.3">
      <c r="A47" s="75"/>
      <c r="B47" s="75"/>
      <c r="C47" s="76" t="str">
        <f>IF(__Anonymous_Sheet_DB__6[[#This Row],[Colonne1]]="G","Collectif","")</f>
        <v/>
      </c>
      <c r="D47" s="21">
        <f>IF(__Anonymous_Sheet_DB__6[[#This Row],[Colonne3]]&lt;&gt;"",VLOOKUP(__Anonymous_Sheet_DB__6[[#This Row],[Colonne3]],Historisation!$J$5:$U$52,12,0),0)</f>
        <v>0</v>
      </c>
      <c r="E47" s="19">
        <f>IF(__Anonymous_Sheet_DB__6[[#This Row],[Colonne3]]&lt;&gt;"",VLOOKUP(__Anonymous_Sheet_DB__6[[#This Row],[Colonne3]],Historisation!$J$5:$U$52,8,0),0)</f>
        <v>0</v>
      </c>
      <c r="F47" s="19">
        <f>IF(__Anonymous_Sheet_DB__6[[#This Row],[Colonne3]]&lt;&gt;"",VLOOKUP(__Anonymous_Sheet_DB__6[[#This Row],[Colonne3]],Historisation!$J$5:$U$52,9,0),0)</f>
        <v>0</v>
      </c>
      <c r="G47" s="19">
        <f>IF(__Anonymous_Sheet_DB__6[[#This Row],[Colonne3]]&lt;&gt;"",VLOOKUP(__Anonymous_Sheet_DB__6[[#This Row],[Colonne3]],Historisation!$J$5:$U$52,10,0),0)</f>
        <v>0</v>
      </c>
      <c r="H4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Row],[Colonne7]],Critères!G45:H56,2,1)+__Anonymous_Sheet_DB__6[[#This Row],[Colonne4]]/250,IF(__Anonymous_Sheet_DB__6[[#This Row],[Colonne3]]&lt;&gt;"",45,0))</f>
        <v>0</v>
      </c>
      <c r="I47" s="77"/>
      <c r="J47" s="78"/>
      <c r="K47" s="78"/>
      <c r="L4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7" s="76"/>
      <c r="N47" s="79"/>
      <c r="O47" s="80"/>
      <c r="P4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7" s="69"/>
      <c r="S47" s="81"/>
      <c r="T47" s="81"/>
      <c r="U47" s="81"/>
      <c r="V47" s="69">
        <f>IF(T47="x",#REF!,0)</f>
        <v>0</v>
      </c>
    </row>
    <row r="48" spans="1:22" x14ac:dyDescent="0.3">
      <c r="A48" s="75"/>
      <c r="B48" s="75"/>
      <c r="C48" s="76" t="str">
        <f>IF(__Anonymous_Sheet_DB__6[[#This Row],[Colonne1]]="G","Collectif","")</f>
        <v/>
      </c>
      <c r="D48" s="21">
        <f>IF(__Anonymous_Sheet_DB__6[[#This Row],[Colonne3]]&lt;&gt;"",VLOOKUP(__Anonymous_Sheet_DB__6[[#This Row],[Colonne3]],Historisation!$J$5:$U$52,12,0),0)</f>
        <v>0</v>
      </c>
      <c r="E48" s="19">
        <f>IF(__Anonymous_Sheet_DB__6[[#This Row],[Colonne3]]&lt;&gt;"",VLOOKUP(__Anonymous_Sheet_DB__6[[#This Row],[Colonne3]],Historisation!$J$5:$U$52,8,0),0)</f>
        <v>0</v>
      </c>
      <c r="F48" s="19">
        <f>IF(__Anonymous_Sheet_DB__6[[#This Row],[Colonne3]]&lt;&gt;"",VLOOKUP(__Anonymous_Sheet_DB__6[[#This Row],[Colonne3]],Historisation!$J$5:$U$52,9,0),0)</f>
        <v>0</v>
      </c>
      <c r="G48" s="19">
        <f>IF(__Anonymous_Sheet_DB__6[[#This Row],[Colonne3]]&lt;&gt;"",VLOOKUP(__Anonymous_Sheet_DB__6[[#This Row],[Colonne3]],Historisation!$J$5:$U$52,10,0),0)</f>
        <v>0</v>
      </c>
      <c r="H4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Row],[Colonne7]],Critères!G46:H57,2,1)+__Anonymous_Sheet_DB__6[[#This Row],[Colonne4]]/250,IF(__Anonymous_Sheet_DB__6[[#This Row],[Colonne3]]&lt;&gt;"",45,0))</f>
        <v>0</v>
      </c>
      <c r="I48" s="77"/>
      <c r="J48" s="78"/>
      <c r="K48" s="78"/>
      <c r="L4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8" s="76"/>
      <c r="N48" s="79"/>
      <c r="O48" s="80"/>
      <c r="P4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8" s="69"/>
      <c r="S48" s="81"/>
      <c r="T48" s="81"/>
      <c r="U48" s="81"/>
      <c r="V48" s="69">
        <f>IF(T48="x",#REF!,0)</f>
        <v>0</v>
      </c>
    </row>
    <row r="49" spans="1:22" x14ac:dyDescent="0.3">
      <c r="A49" s="75"/>
      <c r="B49" s="75"/>
      <c r="C49" s="76" t="str">
        <f>IF(__Anonymous_Sheet_DB__6[[#This Row],[Colonne1]]="G","Collectif","")</f>
        <v/>
      </c>
      <c r="D49" s="21">
        <f>IF(__Anonymous_Sheet_DB__6[[#This Row],[Colonne3]]&lt;&gt;"",VLOOKUP(__Anonymous_Sheet_DB__6[[#This Row],[Colonne3]],Historisation!$J$5:$U$52,12,0),0)</f>
        <v>0</v>
      </c>
      <c r="E49" s="19">
        <f>IF(__Anonymous_Sheet_DB__6[[#This Row],[Colonne3]]&lt;&gt;"",VLOOKUP(__Anonymous_Sheet_DB__6[[#This Row],[Colonne3]],Historisation!$J$5:$U$52,8,0),0)</f>
        <v>0</v>
      </c>
      <c r="F49" s="19">
        <f>IF(__Anonymous_Sheet_DB__6[[#This Row],[Colonne3]]&lt;&gt;"",VLOOKUP(__Anonymous_Sheet_DB__6[[#This Row],[Colonne3]],Historisation!$J$5:$U$52,9,0),0)</f>
        <v>0</v>
      </c>
      <c r="G49" s="19">
        <f>IF(__Anonymous_Sheet_DB__6[[#This Row],[Colonne3]]&lt;&gt;"",VLOOKUP(__Anonymous_Sheet_DB__6[[#This Row],[Colonne3]],Historisation!$J$5:$U$52,10,0),0)</f>
        <v>0</v>
      </c>
      <c r="H4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Row],[Colonne7]],Critères!G47:H58,2,1)+__Anonymous_Sheet_DB__6[[#This Row],[Colonne4]]/250,IF(__Anonymous_Sheet_DB__6[[#This Row],[Colonne3]]&lt;&gt;"",45,0))</f>
        <v>0</v>
      </c>
      <c r="I49" s="77"/>
      <c r="J49" s="78"/>
      <c r="K49" s="78"/>
      <c r="L4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49" s="76"/>
      <c r="N49" s="79"/>
      <c r="O49" s="80"/>
      <c r="P4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4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49" s="69"/>
      <c r="S49" s="81"/>
      <c r="T49" s="81"/>
      <c r="U49" s="81"/>
      <c r="V49" s="69">
        <f>IF(T49="x",#REF!,0)</f>
        <v>0</v>
      </c>
    </row>
    <row r="50" spans="1:22" x14ac:dyDescent="0.3">
      <c r="A50" s="75"/>
      <c r="B50" s="75"/>
      <c r="C50" s="76" t="str">
        <f>IF(__Anonymous_Sheet_DB__6[[#This Row],[Colonne1]]="G","Collectif","")</f>
        <v/>
      </c>
      <c r="D50" s="21">
        <f>IF(__Anonymous_Sheet_DB__6[[#This Row],[Colonne3]]&lt;&gt;"",VLOOKUP(__Anonymous_Sheet_DB__6[[#This Row],[Colonne3]],Historisation!$J$5:$U$52,12,0),0)</f>
        <v>0</v>
      </c>
      <c r="E50" s="19">
        <f>IF(__Anonymous_Sheet_DB__6[[#This Row],[Colonne3]]&lt;&gt;"",VLOOKUP(__Anonymous_Sheet_DB__6[[#This Row],[Colonne3]],Historisation!$J$5:$U$52,8,0),0)</f>
        <v>0</v>
      </c>
      <c r="F50" s="19">
        <f>IF(__Anonymous_Sheet_DB__6[[#This Row],[Colonne3]]&lt;&gt;"",VLOOKUP(__Anonymous_Sheet_DB__6[[#This Row],[Colonne3]],Historisation!$J$5:$U$52,9,0),0)</f>
        <v>0</v>
      </c>
      <c r="G50" s="19">
        <f>IF(__Anonymous_Sheet_DB__6[[#This Row],[Colonne3]]&lt;&gt;"",VLOOKUP(__Anonymous_Sheet_DB__6[[#This Row],[Colonne3]],Historisation!$J$5:$U$52,10,0),0)</f>
        <v>0</v>
      </c>
      <c r="H5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Row],[Colonne7]],Critères!G48:H59,2,1)+__Anonymous_Sheet_DB__6[[#This Row],[Colonne4]]/250,IF(__Anonymous_Sheet_DB__6[[#This Row],[Colonne3]]&lt;&gt;"",45,0))</f>
        <v>0</v>
      </c>
      <c r="I50" s="77"/>
      <c r="J50" s="78"/>
      <c r="K50" s="78"/>
      <c r="L5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0" s="76"/>
      <c r="N50" s="79"/>
      <c r="O50" s="80"/>
      <c r="P5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0" s="69"/>
      <c r="S50" s="81"/>
      <c r="T50" s="81"/>
      <c r="U50" s="81"/>
      <c r="V50" s="69">
        <f>IF(T50="x",#REF!,0)</f>
        <v>0</v>
      </c>
    </row>
    <row r="51" spans="1:22" x14ac:dyDescent="0.3">
      <c r="A51" s="75"/>
      <c r="B51" s="75"/>
      <c r="C51" s="76" t="str">
        <f>IF(__Anonymous_Sheet_DB__6[[#This Row],[Colonne1]]="G","Collectif","")</f>
        <v/>
      </c>
      <c r="D51" s="21">
        <f>IF(__Anonymous_Sheet_DB__6[[#This Row],[Colonne3]]&lt;&gt;"",VLOOKUP(__Anonymous_Sheet_DB__6[[#This Row],[Colonne3]],Historisation!$J$5:$U$52,12,0),0)</f>
        <v>0</v>
      </c>
      <c r="E51" s="19">
        <f>IF(__Anonymous_Sheet_DB__6[[#This Row],[Colonne3]]&lt;&gt;"",VLOOKUP(__Anonymous_Sheet_DB__6[[#This Row],[Colonne3]],Historisation!$J$5:$U$52,8,0),0)</f>
        <v>0</v>
      </c>
      <c r="F51" s="19">
        <f>IF(__Anonymous_Sheet_DB__6[[#This Row],[Colonne3]]&lt;&gt;"",VLOOKUP(__Anonymous_Sheet_DB__6[[#This Row],[Colonne3]],Historisation!$J$5:$U$52,9,0),0)</f>
        <v>0</v>
      </c>
      <c r="G51" s="19">
        <f>IF(__Anonymous_Sheet_DB__6[[#This Row],[Colonne3]]&lt;&gt;"",VLOOKUP(__Anonymous_Sheet_DB__6[[#This Row],[Colonne3]],Historisation!$J$5:$U$52,10,0),0)</f>
        <v>0</v>
      </c>
      <c r="H5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Row],[Colonne7]],Critères!G49:H60,2,1)+__Anonymous_Sheet_DB__6[[#This Row],[Colonne4]]/250,IF(__Anonymous_Sheet_DB__6[[#This Row],[Colonne3]]&lt;&gt;"",45,0))</f>
        <v>0</v>
      </c>
      <c r="I51" s="77"/>
      <c r="J51" s="78"/>
      <c r="K51" s="78"/>
      <c r="L5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1" s="76"/>
      <c r="N51" s="79"/>
      <c r="O51" s="80"/>
      <c r="P5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1" s="69"/>
      <c r="S51" s="81"/>
      <c r="T51" s="81"/>
      <c r="U51" s="81"/>
      <c r="V51" s="69">
        <f>IF(T51="x",#REF!,0)</f>
        <v>0</v>
      </c>
    </row>
    <row r="52" spans="1:22" x14ac:dyDescent="0.3">
      <c r="A52" s="75"/>
      <c r="B52" s="75"/>
      <c r="C52" s="76" t="str">
        <f>IF(__Anonymous_Sheet_DB__6[[#This Row],[Colonne1]]="G","Collectif","")</f>
        <v/>
      </c>
      <c r="D52" s="21">
        <f>IF(__Anonymous_Sheet_DB__6[[#This Row],[Colonne3]]&lt;&gt;"",VLOOKUP(__Anonymous_Sheet_DB__6[[#This Row],[Colonne3]],Historisation!$J$5:$U$52,12,0),0)</f>
        <v>0</v>
      </c>
      <c r="E52" s="19">
        <f>IF(__Anonymous_Sheet_DB__6[[#This Row],[Colonne3]]&lt;&gt;"",VLOOKUP(__Anonymous_Sheet_DB__6[[#This Row],[Colonne3]],Historisation!$J$5:$U$52,8,0),0)</f>
        <v>0</v>
      </c>
      <c r="F52" s="19">
        <f>IF(__Anonymous_Sheet_DB__6[[#This Row],[Colonne3]]&lt;&gt;"",VLOOKUP(__Anonymous_Sheet_DB__6[[#This Row],[Colonne3]],Historisation!$J$5:$U$52,9,0),0)</f>
        <v>0</v>
      </c>
      <c r="G52" s="19">
        <f>IF(__Anonymous_Sheet_DB__6[[#This Row],[Colonne3]]&lt;&gt;"",VLOOKUP(__Anonymous_Sheet_DB__6[[#This Row],[Colonne3]],Historisation!$J$5:$U$52,10,0),0)</f>
        <v>0</v>
      </c>
      <c r="H5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Row],[Colonne7]],Critères!G50:H61,2,1)+__Anonymous_Sheet_DB__6[[#This Row],[Colonne4]]/250,IF(__Anonymous_Sheet_DB__6[[#This Row],[Colonne3]]&lt;&gt;"",45,0))</f>
        <v>0</v>
      </c>
      <c r="I52" s="77"/>
      <c r="J52" s="78"/>
      <c r="K52" s="78"/>
      <c r="L5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2" s="76"/>
      <c r="N52" s="79"/>
      <c r="O52" s="80"/>
      <c r="P5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2" s="69"/>
      <c r="S52" s="81"/>
      <c r="T52" s="81"/>
      <c r="U52" s="81"/>
      <c r="V52" s="69">
        <f>IF(T52="x",#REF!,0)</f>
        <v>0</v>
      </c>
    </row>
    <row r="53" spans="1:22" x14ac:dyDescent="0.3">
      <c r="A53" s="75"/>
      <c r="B53" s="75"/>
      <c r="C53" s="76" t="str">
        <f>IF(__Anonymous_Sheet_DB__6[[#This Row],[Colonne1]]="G","Collectif","")</f>
        <v/>
      </c>
      <c r="D53" s="21">
        <f>IF(__Anonymous_Sheet_DB__6[[#This Row],[Colonne3]]&lt;&gt;"",VLOOKUP(__Anonymous_Sheet_DB__6[[#This Row],[Colonne3]],Historisation!$J$5:$U$52,12,0),0)</f>
        <v>0</v>
      </c>
      <c r="E53" s="19">
        <f>IF(__Anonymous_Sheet_DB__6[[#This Row],[Colonne3]]&lt;&gt;"",VLOOKUP(__Anonymous_Sheet_DB__6[[#This Row],[Colonne3]],Historisation!$J$5:$U$52,8,0),0)</f>
        <v>0</v>
      </c>
      <c r="F53" s="19">
        <f>IF(__Anonymous_Sheet_DB__6[[#This Row],[Colonne3]]&lt;&gt;"",VLOOKUP(__Anonymous_Sheet_DB__6[[#This Row],[Colonne3]],Historisation!$J$5:$U$52,9,0),0)</f>
        <v>0</v>
      </c>
      <c r="G53" s="19">
        <f>IF(__Anonymous_Sheet_DB__6[[#This Row],[Colonne3]]&lt;&gt;"",VLOOKUP(__Anonymous_Sheet_DB__6[[#This Row],[Colonne3]],Historisation!$J$5:$U$52,10,0),0)</f>
        <v>0</v>
      </c>
      <c r="H5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Row],[Colonne7]],Critères!G51:H62,2,1)+__Anonymous_Sheet_DB__6[[#This Row],[Colonne4]]/250,IF(__Anonymous_Sheet_DB__6[[#This Row],[Colonne3]]&lt;&gt;"",45,0))</f>
        <v>0</v>
      </c>
      <c r="I53" s="77"/>
      <c r="J53" s="78"/>
      <c r="K53" s="78"/>
      <c r="L5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3" s="76"/>
      <c r="N53" s="79"/>
      <c r="O53" s="80"/>
      <c r="P5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3" s="69"/>
      <c r="S53" s="81"/>
      <c r="T53" s="81"/>
      <c r="U53" s="81"/>
      <c r="V53" s="69">
        <f>IF(T53="x",#REF!,0)</f>
        <v>0</v>
      </c>
    </row>
    <row r="54" spans="1:22" x14ac:dyDescent="0.3">
      <c r="A54" s="75"/>
      <c r="B54" s="75"/>
      <c r="C54" s="76" t="str">
        <f>IF(__Anonymous_Sheet_DB__6[[#This Row],[Colonne1]]="G","Collectif","")</f>
        <v/>
      </c>
      <c r="D54" s="21">
        <f>IF(__Anonymous_Sheet_DB__6[[#This Row],[Colonne3]]&lt;&gt;"",VLOOKUP(__Anonymous_Sheet_DB__6[[#This Row],[Colonne3]],Historisation!$J$5:$U$52,12,0),0)</f>
        <v>0</v>
      </c>
      <c r="E54" s="19">
        <f>IF(__Anonymous_Sheet_DB__6[[#This Row],[Colonne3]]&lt;&gt;"",VLOOKUP(__Anonymous_Sheet_DB__6[[#This Row],[Colonne3]],Historisation!$J$5:$U$52,8,0),0)</f>
        <v>0</v>
      </c>
      <c r="F54" s="19">
        <f>IF(__Anonymous_Sheet_DB__6[[#This Row],[Colonne3]]&lt;&gt;"",VLOOKUP(__Anonymous_Sheet_DB__6[[#This Row],[Colonne3]],Historisation!$J$5:$U$52,9,0),0)</f>
        <v>0</v>
      </c>
      <c r="G54" s="19">
        <f>IF(__Anonymous_Sheet_DB__6[[#This Row],[Colonne3]]&lt;&gt;"",VLOOKUP(__Anonymous_Sheet_DB__6[[#This Row],[Colonne3]],Historisation!$J$5:$U$52,10,0),0)</f>
        <v>0</v>
      </c>
      <c r="H5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Row],[Colonne7]],Critères!G52:H63,2,1)+__Anonymous_Sheet_DB__6[[#This Row],[Colonne4]]/250,IF(__Anonymous_Sheet_DB__6[[#This Row],[Colonne3]]&lt;&gt;"",45,0))</f>
        <v>0</v>
      </c>
      <c r="I54" s="77"/>
      <c r="J54" s="78"/>
      <c r="K54" s="78"/>
      <c r="L5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4" s="76"/>
      <c r="N54" s="79"/>
      <c r="O54" s="80"/>
      <c r="P5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4" s="69"/>
      <c r="S54" s="81"/>
      <c r="T54" s="81"/>
      <c r="U54" s="81"/>
      <c r="V54" s="69">
        <f>IF(T54="x",#REF!,0)</f>
        <v>0</v>
      </c>
    </row>
    <row r="55" spans="1:22" x14ac:dyDescent="0.3">
      <c r="A55" s="75"/>
      <c r="B55" s="75"/>
      <c r="C55" s="76" t="str">
        <f>IF(__Anonymous_Sheet_DB__6[[#This Row],[Colonne1]]="G","Collectif","")</f>
        <v/>
      </c>
      <c r="D55" s="21">
        <f>IF(__Anonymous_Sheet_DB__6[[#This Row],[Colonne3]]&lt;&gt;"",VLOOKUP(__Anonymous_Sheet_DB__6[[#This Row],[Colonne3]],Historisation!$J$5:$U$52,12,0),0)</f>
        <v>0</v>
      </c>
      <c r="E55" s="19">
        <f>IF(__Anonymous_Sheet_DB__6[[#This Row],[Colonne3]]&lt;&gt;"",VLOOKUP(__Anonymous_Sheet_DB__6[[#This Row],[Colonne3]],Historisation!$J$5:$U$52,8,0),0)</f>
        <v>0</v>
      </c>
      <c r="F55" s="19">
        <f>IF(__Anonymous_Sheet_DB__6[[#This Row],[Colonne3]]&lt;&gt;"",VLOOKUP(__Anonymous_Sheet_DB__6[[#This Row],[Colonne3]],Historisation!$J$5:$U$52,9,0),0)</f>
        <v>0</v>
      </c>
      <c r="G55" s="19">
        <f>IF(__Anonymous_Sheet_DB__6[[#This Row],[Colonne3]]&lt;&gt;"",VLOOKUP(__Anonymous_Sheet_DB__6[[#This Row],[Colonne3]],Historisation!$J$5:$U$52,10,0),0)</f>
        <v>0</v>
      </c>
      <c r="H5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Row],[Colonne7]],Critères!G53:H64,2,1)+__Anonymous_Sheet_DB__6[[#This Row],[Colonne4]]/250,IF(__Anonymous_Sheet_DB__6[[#This Row],[Colonne3]]&lt;&gt;"",45,0))</f>
        <v>0</v>
      </c>
      <c r="I55" s="77"/>
      <c r="J55" s="78"/>
      <c r="K55" s="78"/>
      <c r="L5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5" s="76"/>
      <c r="N55" s="79"/>
      <c r="O55" s="80"/>
      <c r="P5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5" s="69"/>
      <c r="S55" s="81"/>
      <c r="T55" s="81"/>
      <c r="U55" s="81"/>
      <c r="V55" s="69">
        <f>IF(T55="x",#REF!,0)</f>
        <v>0</v>
      </c>
    </row>
    <row r="56" spans="1:22" x14ac:dyDescent="0.3">
      <c r="A56" s="75"/>
      <c r="B56" s="75"/>
      <c r="C56" s="76" t="str">
        <f>IF(__Anonymous_Sheet_DB__6[[#This Row],[Colonne1]]="G","Collectif","")</f>
        <v/>
      </c>
      <c r="D56" s="21">
        <f>IF(__Anonymous_Sheet_DB__6[[#This Row],[Colonne3]]&lt;&gt;"",VLOOKUP(__Anonymous_Sheet_DB__6[[#This Row],[Colonne3]],Historisation!$J$5:$U$52,12,0),0)</f>
        <v>0</v>
      </c>
      <c r="E56" s="19">
        <f>IF(__Anonymous_Sheet_DB__6[[#This Row],[Colonne3]]&lt;&gt;"",VLOOKUP(__Anonymous_Sheet_DB__6[[#This Row],[Colonne3]],Historisation!$J$5:$U$52,8,0),0)</f>
        <v>0</v>
      </c>
      <c r="F56" s="19">
        <f>IF(__Anonymous_Sheet_DB__6[[#This Row],[Colonne3]]&lt;&gt;"",VLOOKUP(__Anonymous_Sheet_DB__6[[#This Row],[Colonne3]],Historisation!$J$5:$U$52,9,0),0)</f>
        <v>0</v>
      </c>
      <c r="G56" s="19">
        <f>IF(__Anonymous_Sheet_DB__6[[#This Row],[Colonne3]]&lt;&gt;"",VLOOKUP(__Anonymous_Sheet_DB__6[[#This Row],[Colonne3]],Historisation!$J$5:$U$52,10,0),0)</f>
        <v>0</v>
      </c>
      <c r="H5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Row],[Colonne7]],Critères!G54:H65,2,1)+__Anonymous_Sheet_DB__6[[#This Row],[Colonne4]]/250,IF(__Anonymous_Sheet_DB__6[[#This Row],[Colonne3]]&lt;&gt;"",45,0))</f>
        <v>0</v>
      </c>
      <c r="I56" s="77"/>
      <c r="J56" s="78"/>
      <c r="K56" s="78"/>
      <c r="L5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6" s="76"/>
      <c r="N56" s="79"/>
      <c r="O56" s="80"/>
      <c r="P5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6" s="69"/>
      <c r="S56" s="81"/>
      <c r="T56" s="81"/>
      <c r="U56" s="81"/>
      <c r="V56" s="69">
        <f>IF(T56="x",#REF!,0)</f>
        <v>0</v>
      </c>
    </row>
    <row r="57" spans="1:22" x14ac:dyDescent="0.3">
      <c r="A57" s="75"/>
      <c r="B57" s="75"/>
      <c r="C57" s="76" t="str">
        <f>IF(__Anonymous_Sheet_DB__6[[#This Row],[Colonne1]]="G","Collectif","")</f>
        <v/>
      </c>
      <c r="D57" s="21">
        <f>IF(__Anonymous_Sheet_DB__6[[#This Row],[Colonne3]]&lt;&gt;"",VLOOKUP(__Anonymous_Sheet_DB__6[[#This Row],[Colonne3]],Historisation!$J$5:$U$52,12,0),0)</f>
        <v>0</v>
      </c>
      <c r="E57" s="19">
        <f>IF(__Anonymous_Sheet_DB__6[[#This Row],[Colonne3]]&lt;&gt;"",VLOOKUP(__Anonymous_Sheet_DB__6[[#This Row],[Colonne3]],Historisation!$J$5:$U$52,8,0),0)</f>
        <v>0</v>
      </c>
      <c r="F57" s="19">
        <f>IF(__Anonymous_Sheet_DB__6[[#This Row],[Colonne3]]&lt;&gt;"",VLOOKUP(__Anonymous_Sheet_DB__6[[#This Row],[Colonne3]],Historisation!$J$5:$U$52,9,0),0)</f>
        <v>0</v>
      </c>
      <c r="G57" s="19">
        <f>IF(__Anonymous_Sheet_DB__6[[#This Row],[Colonne3]]&lt;&gt;"",VLOOKUP(__Anonymous_Sheet_DB__6[[#This Row],[Colonne3]],Historisation!$J$5:$U$52,10,0),0)</f>
        <v>0</v>
      </c>
      <c r="H5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Row],[Colonne7]],Critères!G55:H66,2,1)+__Anonymous_Sheet_DB__6[[#This Row],[Colonne4]]/250,IF(__Anonymous_Sheet_DB__6[[#This Row],[Colonne3]]&lt;&gt;"",45,0))</f>
        <v>0</v>
      </c>
      <c r="I57" s="77"/>
      <c r="J57" s="78"/>
      <c r="K57" s="78"/>
      <c r="L5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7" s="76"/>
      <c r="N57" s="79"/>
      <c r="O57" s="80"/>
      <c r="P5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7" s="69"/>
      <c r="S57" s="81"/>
      <c r="T57" s="81"/>
      <c r="U57" s="81"/>
      <c r="V57" s="69">
        <f>IF(T57="x",#REF!,0)</f>
        <v>0</v>
      </c>
    </row>
    <row r="58" spans="1:22" x14ac:dyDescent="0.3">
      <c r="A58" s="75"/>
      <c r="B58" s="75"/>
      <c r="C58" s="76" t="str">
        <f>IF(__Anonymous_Sheet_DB__6[[#This Row],[Colonne1]]="G","Collectif","")</f>
        <v/>
      </c>
      <c r="D58" s="21">
        <f>IF(__Anonymous_Sheet_DB__6[[#This Row],[Colonne3]]&lt;&gt;"",VLOOKUP(__Anonymous_Sheet_DB__6[[#This Row],[Colonne3]],Historisation!$J$5:$U$52,12,0),0)</f>
        <v>0</v>
      </c>
      <c r="E58" s="19">
        <f>IF(__Anonymous_Sheet_DB__6[[#This Row],[Colonne3]]&lt;&gt;"",VLOOKUP(__Anonymous_Sheet_DB__6[[#This Row],[Colonne3]],Historisation!$J$5:$U$52,8,0),0)</f>
        <v>0</v>
      </c>
      <c r="F58" s="19">
        <f>IF(__Anonymous_Sheet_DB__6[[#This Row],[Colonne3]]&lt;&gt;"",VLOOKUP(__Anonymous_Sheet_DB__6[[#This Row],[Colonne3]],Historisation!$J$5:$U$52,9,0),0)</f>
        <v>0</v>
      </c>
      <c r="G58" s="19">
        <f>IF(__Anonymous_Sheet_DB__6[[#This Row],[Colonne3]]&lt;&gt;"",VLOOKUP(__Anonymous_Sheet_DB__6[[#This Row],[Colonne3]],Historisation!$J$5:$U$52,10,0),0)</f>
        <v>0</v>
      </c>
      <c r="H5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Row],[Colonne7]],Critères!G56:H67,2,1)+__Anonymous_Sheet_DB__6[[#This Row],[Colonne4]]/250,IF(__Anonymous_Sheet_DB__6[[#This Row],[Colonne3]]&lt;&gt;"",45,0))</f>
        <v>0</v>
      </c>
      <c r="I58" s="77"/>
      <c r="J58" s="78"/>
      <c r="K58" s="78"/>
      <c r="L5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8" s="76"/>
      <c r="N58" s="79"/>
      <c r="O58" s="80"/>
      <c r="P5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8" s="69"/>
      <c r="S58" s="81"/>
      <c r="T58" s="81"/>
      <c r="U58" s="81"/>
      <c r="V58" s="69">
        <f>IF(T58="x",#REF!,0)</f>
        <v>0</v>
      </c>
    </row>
    <row r="59" spans="1:22" x14ac:dyDescent="0.3">
      <c r="A59" s="75"/>
      <c r="B59" s="75"/>
      <c r="C59" s="76" t="str">
        <f>IF(__Anonymous_Sheet_DB__6[[#This Row],[Colonne1]]="G","Collectif","")</f>
        <v/>
      </c>
      <c r="D59" s="21">
        <f>IF(__Anonymous_Sheet_DB__6[[#This Row],[Colonne3]]&lt;&gt;"",VLOOKUP(__Anonymous_Sheet_DB__6[[#This Row],[Colonne3]],Historisation!$J$5:$U$52,12,0),0)</f>
        <v>0</v>
      </c>
      <c r="E59" s="19">
        <f>IF(__Anonymous_Sheet_DB__6[[#This Row],[Colonne3]]&lt;&gt;"",VLOOKUP(__Anonymous_Sheet_DB__6[[#This Row],[Colonne3]],Historisation!$J$5:$U$52,8,0),0)</f>
        <v>0</v>
      </c>
      <c r="F59" s="19">
        <f>IF(__Anonymous_Sheet_DB__6[[#This Row],[Colonne3]]&lt;&gt;"",VLOOKUP(__Anonymous_Sheet_DB__6[[#This Row],[Colonne3]],Historisation!$J$5:$U$52,9,0),0)</f>
        <v>0</v>
      </c>
      <c r="G59" s="19">
        <f>IF(__Anonymous_Sheet_DB__6[[#This Row],[Colonne3]]&lt;&gt;"",VLOOKUP(__Anonymous_Sheet_DB__6[[#This Row],[Colonne3]],Historisation!$J$5:$U$52,10,0),0)</f>
        <v>0</v>
      </c>
      <c r="H5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Row],[Colonne7]],Critères!G57:H68,2,1)+__Anonymous_Sheet_DB__6[[#This Row],[Colonne4]]/250,IF(__Anonymous_Sheet_DB__6[[#This Row],[Colonne3]]&lt;&gt;"",45,0))</f>
        <v>0</v>
      </c>
      <c r="I59" s="77"/>
      <c r="J59" s="78"/>
      <c r="K59" s="78"/>
      <c r="L5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59" s="76"/>
      <c r="N59" s="79"/>
      <c r="O59" s="80"/>
      <c r="P5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5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59" s="69"/>
      <c r="S59" s="81"/>
      <c r="T59" s="81"/>
      <c r="U59" s="81"/>
      <c r="V59" s="69">
        <f>IF(T59="x",#REF!,0)</f>
        <v>0</v>
      </c>
    </row>
    <row r="60" spans="1:22" x14ac:dyDescent="0.3">
      <c r="A60" s="75"/>
      <c r="B60" s="75"/>
      <c r="C60" s="76" t="str">
        <f>IF(__Anonymous_Sheet_DB__6[[#This Row],[Colonne1]]="G","Collectif","")</f>
        <v/>
      </c>
      <c r="D60" s="21">
        <f>IF(__Anonymous_Sheet_DB__6[[#This Row],[Colonne3]]&lt;&gt;"",VLOOKUP(__Anonymous_Sheet_DB__6[[#This Row],[Colonne3]],Historisation!$J$5:$U$52,12,0),0)</f>
        <v>0</v>
      </c>
      <c r="E60" s="19">
        <f>IF(__Anonymous_Sheet_DB__6[[#This Row],[Colonne3]]&lt;&gt;"",VLOOKUP(__Anonymous_Sheet_DB__6[[#This Row],[Colonne3]],Historisation!$J$5:$U$52,8,0),0)</f>
        <v>0</v>
      </c>
      <c r="F60" s="19">
        <f>IF(__Anonymous_Sheet_DB__6[[#This Row],[Colonne3]]&lt;&gt;"",VLOOKUP(__Anonymous_Sheet_DB__6[[#This Row],[Colonne3]],Historisation!$J$5:$U$52,9,0),0)</f>
        <v>0</v>
      </c>
      <c r="G60" s="19">
        <f>IF(__Anonymous_Sheet_DB__6[[#This Row],[Colonne3]]&lt;&gt;"",VLOOKUP(__Anonymous_Sheet_DB__6[[#This Row],[Colonne3]],Historisation!$J$5:$U$52,10,0),0)</f>
        <v>0</v>
      </c>
      <c r="H6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Row],[Colonne7]],Critères!G58:H69,2,1)+__Anonymous_Sheet_DB__6[[#This Row],[Colonne4]]/250,IF(__Anonymous_Sheet_DB__6[[#This Row],[Colonne3]]&lt;&gt;"",45,0))</f>
        <v>0</v>
      </c>
      <c r="I60" s="77"/>
      <c r="J60" s="78"/>
      <c r="K60" s="78"/>
      <c r="L6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0" s="76"/>
      <c r="N60" s="79"/>
      <c r="O60" s="80"/>
      <c r="P6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0" s="69"/>
      <c r="S60" s="81"/>
      <c r="T60" s="81"/>
      <c r="U60" s="81"/>
      <c r="V60" s="69">
        <f>IF(T60="x",#REF!,0)</f>
        <v>0</v>
      </c>
    </row>
    <row r="61" spans="1:22" x14ac:dyDescent="0.3">
      <c r="A61" s="75"/>
      <c r="B61" s="75"/>
      <c r="C61" s="76" t="str">
        <f>IF(__Anonymous_Sheet_DB__6[[#This Row],[Colonne1]]="G","Collectif","")</f>
        <v/>
      </c>
      <c r="D61" s="21">
        <f>IF(__Anonymous_Sheet_DB__6[[#This Row],[Colonne3]]&lt;&gt;"",VLOOKUP(__Anonymous_Sheet_DB__6[[#This Row],[Colonne3]],Historisation!$J$5:$U$52,12,0),0)</f>
        <v>0</v>
      </c>
      <c r="E61" s="19">
        <f>IF(__Anonymous_Sheet_DB__6[[#This Row],[Colonne3]]&lt;&gt;"",VLOOKUP(__Anonymous_Sheet_DB__6[[#This Row],[Colonne3]],Historisation!$J$5:$U$52,8,0),0)</f>
        <v>0</v>
      </c>
      <c r="F61" s="19">
        <f>IF(__Anonymous_Sheet_DB__6[[#This Row],[Colonne3]]&lt;&gt;"",VLOOKUP(__Anonymous_Sheet_DB__6[[#This Row],[Colonne3]],Historisation!$J$5:$U$52,9,0),0)</f>
        <v>0</v>
      </c>
      <c r="G61" s="19">
        <f>IF(__Anonymous_Sheet_DB__6[[#This Row],[Colonne3]]&lt;&gt;"",VLOOKUP(__Anonymous_Sheet_DB__6[[#This Row],[Colonne3]],Historisation!$J$5:$U$52,10,0),0)</f>
        <v>0</v>
      </c>
      <c r="H6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Row],[Colonne7]],Critères!G59:H70,2,1)+__Anonymous_Sheet_DB__6[[#This Row],[Colonne4]]/250,IF(__Anonymous_Sheet_DB__6[[#This Row],[Colonne3]]&lt;&gt;"",45,0))</f>
        <v>0</v>
      </c>
      <c r="I61" s="77"/>
      <c r="J61" s="78"/>
      <c r="K61" s="78"/>
      <c r="L6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1" s="76"/>
      <c r="N61" s="79"/>
      <c r="O61" s="80"/>
      <c r="P6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1" s="69"/>
      <c r="S61" s="81"/>
      <c r="T61" s="81"/>
      <c r="U61" s="81"/>
      <c r="V61" s="69">
        <f>IF(T61="x",#REF!,0)</f>
        <v>0</v>
      </c>
    </row>
    <row r="62" spans="1:22" x14ac:dyDescent="0.3">
      <c r="A62" s="75"/>
      <c r="B62" s="75"/>
      <c r="C62" s="76" t="str">
        <f>IF(__Anonymous_Sheet_DB__6[[#This Row],[Colonne1]]="G","Collectif","")</f>
        <v/>
      </c>
      <c r="D62" s="21">
        <f>IF(__Anonymous_Sheet_DB__6[[#This Row],[Colonne3]]&lt;&gt;"",VLOOKUP(__Anonymous_Sheet_DB__6[[#This Row],[Colonne3]],Historisation!$J$5:$U$52,12,0),0)</f>
        <v>0</v>
      </c>
      <c r="E62" s="19">
        <f>IF(__Anonymous_Sheet_DB__6[[#This Row],[Colonne3]]&lt;&gt;"",VLOOKUP(__Anonymous_Sheet_DB__6[[#This Row],[Colonne3]],Historisation!$J$5:$U$52,8,0),0)</f>
        <v>0</v>
      </c>
      <c r="F62" s="19">
        <f>IF(__Anonymous_Sheet_DB__6[[#This Row],[Colonne3]]&lt;&gt;"",VLOOKUP(__Anonymous_Sheet_DB__6[[#This Row],[Colonne3]],Historisation!$J$5:$U$52,9,0),0)</f>
        <v>0</v>
      </c>
      <c r="G62" s="19">
        <f>IF(__Anonymous_Sheet_DB__6[[#This Row],[Colonne3]]&lt;&gt;"",VLOOKUP(__Anonymous_Sheet_DB__6[[#This Row],[Colonne3]],Historisation!$J$5:$U$52,10,0),0)</f>
        <v>0</v>
      </c>
      <c r="H6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Row],[Colonne7]],Critères!G60:H71,2,1)+__Anonymous_Sheet_DB__6[[#This Row],[Colonne4]]/250,IF(__Anonymous_Sheet_DB__6[[#This Row],[Colonne3]]&lt;&gt;"",45,0))</f>
        <v>0</v>
      </c>
      <c r="I62" s="77"/>
      <c r="J62" s="78"/>
      <c r="K62" s="78"/>
      <c r="L6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2" s="76"/>
      <c r="N62" s="79"/>
      <c r="O62" s="80"/>
      <c r="P6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2" s="69"/>
      <c r="S62" s="81"/>
      <c r="T62" s="81"/>
      <c r="U62" s="81"/>
      <c r="V62" s="69">
        <f>IF(T62="x",#REF!,0)</f>
        <v>0</v>
      </c>
    </row>
    <row r="63" spans="1:22" x14ac:dyDescent="0.3">
      <c r="A63" s="75"/>
      <c r="B63" s="75"/>
      <c r="C63" s="76" t="str">
        <f>IF(__Anonymous_Sheet_DB__6[[#This Row],[Colonne1]]="G","Collectif","")</f>
        <v/>
      </c>
      <c r="D63" s="21">
        <f>IF(__Anonymous_Sheet_DB__6[[#This Row],[Colonne3]]&lt;&gt;"",VLOOKUP(__Anonymous_Sheet_DB__6[[#This Row],[Colonne3]],Historisation!$J$5:$U$52,12,0),0)</f>
        <v>0</v>
      </c>
      <c r="E63" s="19">
        <f>IF(__Anonymous_Sheet_DB__6[[#This Row],[Colonne3]]&lt;&gt;"",VLOOKUP(__Anonymous_Sheet_DB__6[[#This Row],[Colonne3]],Historisation!$J$5:$U$52,8,0),0)</f>
        <v>0</v>
      </c>
      <c r="F63" s="19">
        <f>IF(__Anonymous_Sheet_DB__6[[#This Row],[Colonne3]]&lt;&gt;"",VLOOKUP(__Anonymous_Sheet_DB__6[[#This Row],[Colonne3]],Historisation!$J$5:$U$52,9,0),0)</f>
        <v>0</v>
      </c>
      <c r="G63" s="19">
        <f>IF(__Anonymous_Sheet_DB__6[[#This Row],[Colonne3]]&lt;&gt;"",VLOOKUP(__Anonymous_Sheet_DB__6[[#This Row],[Colonne3]],Historisation!$J$5:$U$52,10,0),0)</f>
        <v>0</v>
      </c>
      <c r="H6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Row],[Colonne7]],Critères!G61:H72,2,1)+__Anonymous_Sheet_DB__6[[#This Row],[Colonne4]]/250,IF(__Anonymous_Sheet_DB__6[[#This Row],[Colonne3]]&lt;&gt;"",45,0))</f>
        <v>0</v>
      </c>
      <c r="I63" s="77"/>
      <c r="J63" s="78"/>
      <c r="K63" s="78"/>
      <c r="L6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3" s="76"/>
      <c r="N63" s="79"/>
      <c r="O63" s="80"/>
      <c r="P6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3" s="69"/>
      <c r="S63" s="81"/>
      <c r="T63" s="81"/>
      <c r="U63" s="81"/>
      <c r="V63" s="69">
        <f>IF(T63="x",#REF!,0)</f>
        <v>0</v>
      </c>
    </row>
    <row r="64" spans="1:22" x14ac:dyDescent="0.3">
      <c r="A64" s="75"/>
      <c r="B64" s="75"/>
      <c r="C64" s="76" t="str">
        <f>IF(__Anonymous_Sheet_DB__6[[#This Row],[Colonne1]]="G","Collectif","")</f>
        <v/>
      </c>
      <c r="D64" s="21">
        <f>IF(__Anonymous_Sheet_DB__6[[#This Row],[Colonne3]]&lt;&gt;"",VLOOKUP(__Anonymous_Sheet_DB__6[[#This Row],[Colonne3]],Historisation!$J$5:$U$52,12,0),0)</f>
        <v>0</v>
      </c>
      <c r="E64" s="19">
        <f>IF(__Anonymous_Sheet_DB__6[[#This Row],[Colonne3]]&lt;&gt;"",VLOOKUP(__Anonymous_Sheet_DB__6[[#This Row],[Colonne3]],Historisation!$J$5:$U$52,8,0),0)</f>
        <v>0</v>
      </c>
      <c r="F64" s="19">
        <f>IF(__Anonymous_Sheet_DB__6[[#This Row],[Colonne3]]&lt;&gt;"",VLOOKUP(__Anonymous_Sheet_DB__6[[#This Row],[Colonne3]],Historisation!$J$5:$U$52,9,0),0)</f>
        <v>0</v>
      </c>
      <c r="G64" s="19">
        <f>IF(__Anonymous_Sheet_DB__6[[#This Row],[Colonne3]]&lt;&gt;"",VLOOKUP(__Anonymous_Sheet_DB__6[[#This Row],[Colonne3]],Historisation!$J$5:$U$52,10,0),0)</f>
        <v>0</v>
      </c>
      <c r="H6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Row],[Colonne7]],Critères!G62:H73,2,1)+__Anonymous_Sheet_DB__6[[#This Row],[Colonne4]]/250,IF(__Anonymous_Sheet_DB__6[[#This Row],[Colonne3]]&lt;&gt;"",45,0))</f>
        <v>0</v>
      </c>
      <c r="I64" s="77"/>
      <c r="J64" s="78"/>
      <c r="K64" s="78"/>
      <c r="L6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4" s="76"/>
      <c r="N64" s="79"/>
      <c r="O64" s="80"/>
      <c r="P6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4" s="69"/>
      <c r="S64" s="81"/>
      <c r="T64" s="81"/>
      <c r="U64" s="81"/>
      <c r="V64" s="69">
        <f>IF(T64="x",#REF!,0)</f>
        <v>0</v>
      </c>
    </row>
    <row r="65" spans="1:22" x14ac:dyDescent="0.3">
      <c r="A65" s="75"/>
      <c r="B65" s="75"/>
      <c r="C65" s="76" t="str">
        <f>IF(__Anonymous_Sheet_DB__6[[#This Row],[Colonne1]]="G","Collectif","")</f>
        <v/>
      </c>
      <c r="D65" s="21">
        <f>IF(__Anonymous_Sheet_DB__6[[#This Row],[Colonne3]]&lt;&gt;"",VLOOKUP(__Anonymous_Sheet_DB__6[[#This Row],[Colonne3]],Historisation!$J$5:$U$52,12,0),0)</f>
        <v>0</v>
      </c>
      <c r="E65" s="19">
        <f>IF(__Anonymous_Sheet_DB__6[[#This Row],[Colonne3]]&lt;&gt;"",VLOOKUP(__Anonymous_Sheet_DB__6[[#This Row],[Colonne3]],Historisation!$J$5:$U$52,8,0),0)</f>
        <v>0</v>
      </c>
      <c r="F65" s="19">
        <f>IF(__Anonymous_Sheet_DB__6[[#This Row],[Colonne3]]&lt;&gt;"",VLOOKUP(__Anonymous_Sheet_DB__6[[#This Row],[Colonne3]],Historisation!$J$5:$U$52,9,0),0)</f>
        <v>0</v>
      </c>
      <c r="G65" s="19">
        <f>IF(__Anonymous_Sheet_DB__6[[#This Row],[Colonne3]]&lt;&gt;"",VLOOKUP(__Anonymous_Sheet_DB__6[[#This Row],[Colonne3]],Historisation!$J$5:$U$52,10,0),0)</f>
        <v>0</v>
      </c>
      <c r="H6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Row],[Colonne7]],Critères!G63:H74,2,1)+__Anonymous_Sheet_DB__6[[#This Row],[Colonne4]]/250,IF(__Anonymous_Sheet_DB__6[[#This Row],[Colonne3]]&lt;&gt;"",45,0))</f>
        <v>0</v>
      </c>
      <c r="I65" s="77"/>
      <c r="J65" s="78"/>
      <c r="K65" s="78"/>
      <c r="L6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5" s="76"/>
      <c r="N65" s="79"/>
      <c r="O65" s="80"/>
      <c r="P6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5" s="69"/>
      <c r="S65" s="81"/>
      <c r="T65" s="81"/>
      <c r="U65" s="81"/>
      <c r="V65" s="69">
        <f>IF(T65="x",#REF!,0)</f>
        <v>0</v>
      </c>
    </row>
    <row r="66" spans="1:22" x14ac:dyDescent="0.3">
      <c r="A66" s="75"/>
      <c r="B66" s="75"/>
      <c r="C66" s="76" t="str">
        <f>IF(__Anonymous_Sheet_DB__6[[#This Row],[Colonne1]]="G","Collectif","")</f>
        <v/>
      </c>
      <c r="D66" s="21">
        <f>IF(__Anonymous_Sheet_DB__6[[#This Row],[Colonne3]]&lt;&gt;"",VLOOKUP(__Anonymous_Sheet_DB__6[[#This Row],[Colonne3]],Historisation!$J$5:$U$52,12,0),0)</f>
        <v>0</v>
      </c>
      <c r="E66" s="19">
        <f>IF(__Anonymous_Sheet_DB__6[[#This Row],[Colonne3]]&lt;&gt;"",VLOOKUP(__Anonymous_Sheet_DB__6[[#This Row],[Colonne3]],Historisation!$J$5:$U$52,8,0),0)</f>
        <v>0</v>
      </c>
      <c r="F66" s="19">
        <f>IF(__Anonymous_Sheet_DB__6[[#This Row],[Colonne3]]&lt;&gt;"",VLOOKUP(__Anonymous_Sheet_DB__6[[#This Row],[Colonne3]],Historisation!$J$5:$U$52,9,0),0)</f>
        <v>0</v>
      </c>
      <c r="G66" s="19">
        <f>IF(__Anonymous_Sheet_DB__6[[#This Row],[Colonne3]]&lt;&gt;"",VLOOKUP(__Anonymous_Sheet_DB__6[[#This Row],[Colonne3]],Historisation!$J$5:$U$52,10,0),0)</f>
        <v>0</v>
      </c>
      <c r="H6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Row],[Colonne7]],Critères!G64:H75,2,1)+__Anonymous_Sheet_DB__6[[#This Row],[Colonne4]]/250,IF(__Anonymous_Sheet_DB__6[[#This Row],[Colonne3]]&lt;&gt;"",45,0))</f>
        <v>0</v>
      </c>
      <c r="I66" s="77"/>
      <c r="J66" s="78"/>
      <c r="K66" s="78"/>
      <c r="L6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6" s="76"/>
      <c r="N66" s="79"/>
      <c r="O66" s="80"/>
      <c r="P6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6" s="69"/>
      <c r="S66" s="81"/>
      <c r="T66" s="81"/>
      <c r="U66" s="81"/>
      <c r="V66" s="69">
        <f>IF(T66="x",#REF!,0)</f>
        <v>0</v>
      </c>
    </row>
    <row r="67" spans="1:22" x14ac:dyDescent="0.3">
      <c r="A67" s="75"/>
      <c r="B67" s="75"/>
      <c r="C67" s="76" t="str">
        <f>IF(__Anonymous_Sheet_DB__6[[#This Row],[Colonne1]]="G","Collectif","")</f>
        <v/>
      </c>
      <c r="D67" s="21">
        <f>IF(__Anonymous_Sheet_DB__6[[#This Row],[Colonne3]]&lt;&gt;"",VLOOKUP(__Anonymous_Sheet_DB__6[[#This Row],[Colonne3]],Historisation!$J$5:$U$52,12,0),0)</f>
        <v>0</v>
      </c>
      <c r="E67" s="19">
        <f>IF(__Anonymous_Sheet_DB__6[[#This Row],[Colonne3]]&lt;&gt;"",VLOOKUP(__Anonymous_Sheet_DB__6[[#This Row],[Colonne3]],Historisation!$J$5:$U$52,8,0),0)</f>
        <v>0</v>
      </c>
      <c r="F67" s="19">
        <f>IF(__Anonymous_Sheet_DB__6[[#This Row],[Colonne3]]&lt;&gt;"",VLOOKUP(__Anonymous_Sheet_DB__6[[#This Row],[Colonne3]],Historisation!$J$5:$U$52,9,0),0)</f>
        <v>0</v>
      </c>
      <c r="G67" s="19">
        <f>IF(__Anonymous_Sheet_DB__6[[#This Row],[Colonne3]]&lt;&gt;"",VLOOKUP(__Anonymous_Sheet_DB__6[[#This Row],[Colonne3]],Historisation!$J$5:$U$52,10,0),0)</f>
        <v>0</v>
      </c>
      <c r="H6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Row],[Colonne7]],Critères!G65:H76,2,1)+__Anonymous_Sheet_DB__6[[#This Row],[Colonne4]]/250,IF(__Anonymous_Sheet_DB__6[[#This Row],[Colonne3]]&lt;&gt;"",45,0))</f>
        <v>0</v>
      </c>
      <c r="I67" s="77"/>
      <c r="J67" s="78"/>
      <c r="K67" s="78"/>
      <c r="L6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7" s="76"/>
      <c r="N67" s="79"/>
      <c r="O67" s="80"/>
      <c r="P6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7" s="69"/>
      <c r="S67" s="81"/>
      <c r="T67" s="81"/>
      <c r="U67" s="81"/>
      <c r="V67" s="69">
        <f>IF(T67="x",#REF!,0)</f>
        <v>0</v>
      </c>
    </row>
    <row r="68" spans="1:22" x14ac:dyDescent="0.3">
      <c r="A68" s="75"/>
      <c r="B68" s="75"/>
      <c r="C68" s="76" t="str">
        <f>IF(__Anonymous_Sheet_DB__6[[#This Row],[Colonne1]]="G","Collectif","")</f>
        <v/>
      </c>
      <c r="D68" s="21">
        <f>IF(__Anonymous_Sheet_DB__6[[#This Row],[Colonne3]]&lt;&gt;"",VLOOKUP(__Anonymous_Sheet_DB__6[[#This Row],[Colonne3]],Historisation!$J$5:$U$52,12,0),0)</f>
        <v>0</v>
      </c>
      <c r="E68" s="19">
        <f>IF(__Anonymous_Sheet_DB__6[[#This Row],[Colonne3]]&lt;&gt;"",VLOOKUP(__Anonymous_Sheet_DB__6[[#This Row],[Colonne3]],Historisation!$J$5:$U$52,8,0),0)</f>
        <v>0</v>
      </c>
      <c r="F68" s="19">
        <f>IF(__Anonymous_Sheet_DB__6[[#This Row],[Colonne3]]&lt;&gt;"",VLOOKUP(__Anonymous_Sheet_DB__6[[#This Row],[Colonne3]],Historisation!$J$5:$U$52,9,0),0)</f>
        <v>0</v>
      </c>
      <c r="G68" s="19">
        <f>IF(__Anonymous_Sheet_DB__6[[#This Row],[Colonne3]]&lt;&gt;"",VLOOKUP(__Anonymous_Sheet_DB__6[[#This Row],[Colonne3]],Historisation!$J$5:$U$52,10,0),0)</f>
        <v>0</v>
      </c>
      <c r="H6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Row],[Colonne7]],Critères!G66:H77,2,1)+__Anonymous_Sheet_DB__6[[#This Row],[Colonne4]]/250,IF(__Anonymous_Sheet_DB__6[[#This Row],[Colonne3]]&lt;&gt;"",45,0))</f>
        <v>0</v>
      </c>
      <c r="I68" s="77"/>
      <c r="J68" s="78"/>
      <c r="K68" s="78"/>
      <c r="L6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8" s="76"/>
      <c r="N68" s="79"/>
      <c r="O68" s="80"/>
      <c r="P6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8" s="69"/>
      <c r="S68" s="81"/>
      <c r="T68" s="81"/>
      <c r="U68" s="81"/>
      <c r="V68" s="69">
        <f>IF(T68="x",#REF!,0)</f>
        <v>0</v>
      </c>
    </row>
    <row r="69" spans="1:22" x14ac:dyDescent="0.3">
      <c r="A69" s="75"/>
      <c r="B69" s="75"/>
      <c r="C69" s="76" t="str">
        <f>IF(__Anonymous_Sheet_DB__6[[#This Row],[Colonne1]]="G","Collectif","")</f>
        <v/>
      </c>
      <c r="D69" s="21">
        <f>IF(__Anonymous_Sheet_DB__6[[#This Row],[Colonne3]]&lt;&gt;"",VLOOKUP(__Anonymous_Sheet_DB__6[[#This Row],[Colonne3]],Historisation!$J$5:$U$52,12,0),0)</f>
        <v>0</v>
      </c>
      <c r="E69" s="19">
        <f>IF(__Anonymous_Sheet_DB__6[[#This Row],[Colonne3]]&lt;&gt;"",VLOOKUP(__Anonymous_Sheet_DB__6[[#This Row],[Colonne3]],Historisation!$J$5:$U$52,8,0),0)</f>
        <v>0</v>
      </c>
      <c r="F69" s="19">
        <f>IF(__Anonymous_Sheet_DB__6[[#This Row],[Colonne3]]&lt;&gt;"",VLOOKUP(__Anonymous_Sheet_DB__6[[#This Row],[Colonne3]],Historisation!$J$5:$U$52,9,0),0)</f>
        <v>0</v>
      </c>
      <c r="G69" s="19">
        <f>IF(__Anonymous_Sheet_DB__6[[#This Row],[Colonne3]]&lt;&gt;"",VLOOKUP(__Anonymous_Sheet_DB__6[[#This Row],[Colonne3]],Historisation!$J$5:$U$52,10,0),0)</f>
        <v>0</v>
      </c>
      <c r="H6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Row],[Colonne7]],Critères!G67:H78,2,1)+__Anonymous_Sheet_DB__6[[#This Row],[Colonne4]]/250,IF(__Anonymous_Sheet_DB__6[[#This Row],[Colonne3]]&lt;&gt;"",45,0))</f>
        <v>0</v>
      </c>
      <c r="I69" s="77"/>
      <c r="J69" s="78"/>
      <c r="K69" s="78"/>
      <c r="L6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69" s="76"/>
      <c r="N69" s="79"/>
      <c r="O69" s="80"/>
      <c r="P6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6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69" s="69"/>
      <c r="S69" s="81"/>
      <c r="T69" s="81"/>
      <c r="U69" s="81"/>
      <c r="V69" s="69">
        <f>IF(T69="x",#REF!,0)</f>
        <v>0</v>
      </c>
    </row>
    <row r="70" spans="1:22" x14ac:dyDescent="0.3">
      <c r="A70" s="75"/>
      <c r="B70" s="75"/>
      <c r="C70" s="76" t="str">
        <f>IF(__Anonymous_Sheet_DB__6[[#This Row],[Colonne1]]="G","Collectif","")</f>
        <v/>
      </c>
      <c r="D70" s="21">
        <f>IF(__Anonymous_Sheet_DB__6[[#This Row],[Colonne3]]&lt;&gt;"",VLOOKUP(__Anonymous_Sheet_DB__6[[#This Row],[Colonne3]],Historisation!$J$5:$U$52,12,0),0)</f>
        <v>0</v>
      </c>
      <c r="E70" s="19">
        <f>IF(__Anonymous_Sheet_DB__6[[#This Row],[Colonne3]]&lt;&gt;"",VLOOKUP(__Anonymous_Sheet_DB__6[[#This Row],[Colonne3]],Historisation!$J$5:$U$52,8,0),0)</f>
        <v>0</v>
      </c>
      <c r="F70" s="19">
        <f>IF(__Anonymous_Sheet_DB__6[[#This Row],[Colonne3]]&lt;&gt;"",VLOOKUP(__Anonymous_Sheet_DB__6[[#This Row],[Colonne3]],Historisation!$J$5:$U$52,9,0),0)</f>
        <v>0</v>
      </c>
      <c r="G70" s="19">
        <f>IF(__Anonymous_Sheet_DB__6[[#This Row],[Colonne3]]&lt;&gt;"",VLOOKUP(__Anonymous_Sheet_DB__6[[#This Row],[Colonne3]],Historisation!$J$5:$U$52,10,0),0)</f>
        <v>0</v>
      </c>
      <c r="H7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Row],[Colonne7]],Critères!G68:H79,2,1)+__Anonymous_Sheet_DB__6[[#This Row],[Colonne4]]/250,IF(__Anonymous_Sheet_DB__6[[#This Row],[Colonne3]]&lt;&gt;"",45,0))</f>
        <v>0</v>
      </c>
      <c r="I70" s="77"/>
      <c r="J70" s="78"/>
      <c r="K70" s="78"/>
      <c r="L7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0" s="76"/>
      <c r="N70" s="79"/>
      <c r="O70" s="80"/>
      <c r="P7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0" s="69"/>
      <c r="S70" s="81"/>
      <c r="T70" s="81"/>
      <c r="U70" s="81"/>
      <c r="V70" s="69">
        <f>IF(T70="x",#REF!,0)</f>
        <v>0</v>
      </c>
    </row>
    <row r="71" spans="1:22" x14ac:dyDescent="0.3">
      <c r="A71" s="75"/>
      <c r="B71" s="75"/>
      <c r="C71" s="76" t="str">
        <f>IF(__Anonymous_Sheet_DB__6[[#This Row],[Colonne1]]="G","Collectif","")</f>
        <v/>
      </c>
      <c r="D71" s="21">
        <f>IF(__Anonymous_Sheet_DB__6[[#This Row],[Colonne3]]&lt;&gt;"",VLOOKUP(__Anonymous_Sheet_DB__6[[#This Row],[Colonne3]],Historisation!$J$5:$U$52,12,0),0)</f>
        <v>0</v>
      </c>
      <c r="E71" s="19">
        <f>IF(__Anonymous_Sheet_DB__6[[#This Row],[Colonne3]]&lt;&gt;"",VLOOKUP(__Anonymous_Sheet_DB__6[[#This Row],[Colonne3]],Historisation!$J$5:$U$52,8,0),0)</f>
        <v>0</v>
      </c>
      <c r="F71" s="19">
        <f>IF(__Anonymous_Sheet_DB__6[[#This Row],[Colonne3]]&lt;&gt;"",VLOOKUP(__Anonymous_Sheet_DB__6[[#This Row],[Colonne3]],Historisation!$J$5:$U$52,9,0),0)</f>
        <v>0</v>
      </c>
      <c r="G71" s="19">
        <f>IF(__Anonymous_Sheet_DB__6[[#This Row],[Colonne3]]&lt;&gt;"",VLOOKUP(__Anonymous_Sheet_DB__6[[#This Row],[Colonne3]],Historisation!$J$5:$U$52,10,0),0)</f>
        <v>0</v>
      </c>
      <c r="H7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Row],[Colonne7]],Critères!G69:H80,2,1)+__Anonymous_Sheet_DB__6[[#This Row],[Colonne4]]/250,IF(__Anonymous_Sheet_DB__6[[#This Row],[Colonne3]]&lt;&gt;"",45,0))</f>
        <v>0</v>
      </c>
      <c r="I71" s="77"/>
      <c r="J71" s="78"/>
      <c r="K71" s="78"/>
      <c r="L7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1" s="76"/>
      <c r="N71" s="79"/>
      <c r="O71" s="80"/>
      <c r="P7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1" s="69"/>
      <c r="S71" s="81"/>
      <c r="T71" s="81"/>
      <c r="U71" s="81"/>
      <c r="V71" s="69">
        <f>IF(T71="x",#REF!,0)</f>
        <v>0</v>
      </c>
    </row>
    <row r="72" spans="1:22" x14ac:dyDescent="0.3">
      <c r="A72" s="75"/>
      <c r="B72" s="75"/>
      <c r="C72" s="76" t="str">
        <f>IF(__Anonymous_Sheet_DB__6[[#This Row],[Colonne1]]="G","Collectif","")</f>
        <v/>
      </c>
      <c r="D72" s="21">
        <f>IF(__Anonymous_Sheet_DB__6[[#This Row],[Colonne3]]&lt;&gt;"",VLOOKUP(__Anonymous_Sheet_DB__6[[#This Row],[Colonne3]],Historisation!$J$5:$U$52,12,0),0)</f>
        <v>0</v>
      </c>
      <c r="E72" s="19">
        <f>IF(__Anonymous_Sheet_DB__6[[#This Row],[Colonne3]]&lt;&gt;"",VLOOKUP(__Anonymous_Sheet_DB__6[[#This Row],[Colonne3]],Historisation!$J$5:$U$52,8,0),0)</f>
        <v>0</v>
      </c>
      <c r="F72" s="19">
        <f>IF(__Anonymous_Sheet_DB__6[[#This Row],[Colonne3]]&lt;&gt;"",VLOOKUP(__Anonymous_Sheet_DB__6[[#This Row],[Colonne3]],Historisation!$J$5:$U$52,9,0),0)</f>
        <v>0</v>
      </c>
      <c r="G72" s="19">
        <f>IF(__Anonymous_Sheet_DB__6[[#This Row],[Colonne3]]&lt;&gt;"",VLOOKUP(__Anonymous_Sheet_DB__6[[#This Row],[Colonne3]],Historisation!$J$5:$U$52,10,0),0)</f>
        <v>0</v>
      </c>
      <c r="H7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Row],[Colonne7]],Critères!G70:H81,2,1)+__Anonymous_Sheet_DB__6[[#This Row],[Colonne4]]/250,IF(__Anonymous_Sheet_DB__6[[#This Row],[Colonne3]]&lt;&gt;"",45,0))</f>
        <v>0</v>
      </c>
      <c r="I72" s="77"/>
      <c r="J72" s="78"/>
      <c r="K72" s="78"/>
      <c r="L7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2" s="76"/>
      <c r="N72" s="79"/>
      <c r="O72" s="80"/>
      <c r="P7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2" s="69"/>
      <c r="S72" s="81"/>
      <c r="T72" s="81"/>
      <c r="U72" s="81"/>
      <c r="V72" s="69">
        <f>IF(T72="x",#REF!,0)</f>
        <v>0</v>
      </c>
    </row>
    <row r="73" spans="1:22" x14ac:dyDescent="0.3">
      <c r="A73" s="75"/>
      <c r="B73" s="75"/>
      <c r="C73" s="76" t="str">
        <f>IF(__Anonymous_Sheet_DB__6[[#This Row],[Colonne1]]="G","Collectif","")</f>
        <v/>
      </c>
      <c r="D73" s="21">
        <f>IF(__Anonymous_Sheet_DB__6[[#This Row],[Colonne3]]&lt;&gt;"",VLOOKUP(__Anonymous_Sheet_DB__6[[#This Row],[Colonne3]],Historisation!$J$5:$U$52,12,0),0)</f>
        <v>0</v>
      </c>
      <c r="E73" s="19">
        <f>IF(__Anonymous_Sheet_DB__6[[#This Row],[Colonne3]]&lt;&gt;"",VLOOKUP(__Anonymous_Sheet_DB__6[[#This Row],[Colonne3]],Historisation!$J$5:$U$52,8,0),0)</f>
        <v>0</v>
      </c>
      <c r="F73" s="19">
        <f>IF(__Anonymous_Sheet_DB__6[[#This Row],[Colonne3]]&lt;&gt;"",VLOOKUP(__Anonymous_Sheet_DB__6[[#This Row],[Colonne3]],Historisation!$J$5:$U$52,9,0),0)</f>
        <v>0</v>
      </c>
      <c r="G73" s="19">
        <f>IF(__Anonymous_Sheet_DB__6[[#This Row],[Colonne3]]&lt;&gt;"",VLOOKUP(__Anonymous_Sheet_DB__6[[#This Row],[Colonne3]],Historisation!$J$5:$U$52,10,0),0)</f>
        <v>0</v>
      </c>
      <c r="H7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Row],[Colonne7]],Critères!G71:H82,2,1)+__Anonymous_Sheet_DB__6[[#This Row],[Colonne4]]/250,IF(__Anonymous_Sheet_DB__6[[#This Row],[Colonne3]]&lt;&gt;"",45,0))</f>
        <v>0</v>
      </c>
      <c r="I73" s="77"/>
      <c r="J73" s="78"/>
      <c r="K73" s="78"/>
      <c r="L7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3" s="76"/>
      <c r="N73" s="79"/>
      <c r="O73" s="80"/>
      <c r="P7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3" s="69"/>
      <c r="S73" s="81"/>
      <c r="T73" s="81"/>
      <c r="U73" s="81"/>
      <c r="V73" s="69">
        <f>IF(T73="x",#REF!,0)</f>
        <v>0</v>
      </c>
    </row>
    <row r="74" spans="1:22" x14ac:dyDescent="0.3">
      <c r="A74" s="75"/>
      <c r="B74" s="75"/>
      <c r="C74" s="76" t="str">
        <f>IF(__Anonymous_Sheet_DB__6[[#This Row],[Colonne1]]="G","Collectif","")</f>
        <v/>
      </c>
      <c r="D74" s="21">
        <f>IF(__Anonymous_Sheet_DB__6[[#This Row],[Colonne3]]&lt;&gt;"",VLOOKUP(__Anonymous_Sheet_DB__6[[#This Row],[Colonne3]],Historisation!$J$5:$U$52,12,0),0)</f>
        <v>0</v>
      </c>
      <c r="E74" s="19">
        <f>IF(__Anonymous_Sheet_DB__6[[#This Row],[Colonne3]]&lt;&gt;"",VLOOKUP(__Anonymous_Sheet_DB__6[[#This Row],[Colonne3]],Historisation!$J$5:$U$52,8,0),0)</f>
        <v>0</v>
      </c>
      <c r="F74" s="19">
        <f>IF(__Anonymous_Sheet_DB__6[[#This Row],[Colonne3]]&lt;&gt;"",VLOOKUP(__Anonymous_Sheet_DB__6[[#This Row],[Colonne3]],Historisation!$J$5:$U$52,9,0),0)</f>
        <v>0</v>
      </c>
      <c r="G74" s="19">
        <f>IF(__Anonymous_Sheet_DB__6[[#This Row],[Colonne3]]&lt;&gt;"",VLOOKUP(__Anonymous_Sheet_DB__6[[#This Row],[Colonne3]],Historisation!$J$5:$U$52,10,0),0)</f>
        <v>0</v>
      </c>
      <c r="H7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Row],[Colonne7]],Critères!G72:H83,2,1)+__Anonymous_Sheet_DB__6[[#This Row],[Colonne4]]/250,IF(__Anonymous_Sheet_DB__6[[#This Row],[Colonne3]]&lt;&gt;"",45,0))</f>
        <v>0</v>
      </c>
      <c r="I74" s="77"/>
      <c r="J74" s="78"/>
      <c r="K74" s="78"/>
      <c r="L7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4" s="76"/>
      <c r="N74" s="79"/>
      <c r="O74" s="80"/>
      <c r="P7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4" s="69"/>
      <c r="S74" s="81"/>
      <c r="T74" s="81"/>
      <c r="U74" s="81"/>
      <c r="V74" s="69">
        <f>IF(T74="x",#REF!,0)</f>
        <v>0</v>
      </c>
    </row>
    <row r="75" spans="1:22" x14ac:dyDescent="0.3">
      <c r="A75" s="75"/>
      <c r="B75" s="75"/>
      <c r="C75" s="76" t="str">
        <f>IF(__Anonymous_Sheet_DB__6[[#This Row],[Colonne1]]="G","Collectif","")</f>
        <v/>
      </c>
      <c r="D75" s="21">
        <f>IF(__Anonymous_Sheet_DB__6[[#This Row],[Colonne3]]&lt;&gt;"",VLOOKUP(__Anonymous_Sheet_DB__6[[#This Row],[Colonne3]],Historisation!$J$5:$U$52,12,0),0)</f>
        <v>0</v>
      </c>
      <c r="E75" s="19">
        <f>IF(__Anonymous_Sheet_DB__6[[#This Row],[Colonne3]]&lt;&gt;"",VLOOKUP(__Anonymous_Sheet_DB__6[[#This Row],[Colonne3]],Historisation!$J$5:$U$52,8,0),0)</f>
        <v>0</v>
      </c>
      <c r="F75" s="19">
        <f>IF(__Anonymous_Sheet_DB__6[[#This Row],[Colonne3]]&lt;&gt;"",VLOOKUP(__Anonymous_Sheet_DB__6[[#This Row],[Colonne3]],Historisation!$J$5:$U$52,9,0),0)</f>
        <v>0</v>
      </c>
      <c r="G75" s="19">
        <f>IF(__Anonymous_Sheet_DB__6[[#This Row],[Colonne3]]&lt;&gt;"",VLOOKUP(__Anonymous_Sheet_DB__6[[#This Row],[Colonne3]],Historisation!$J$5:$U$52,10,0),0)</f>
        <v>0</v>
      </c>
      <c r="H7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Row],[Colonne7]],Critères!G73:H84,2,1)+__Anonymous_Sheet_DB__6[[#This Row],[Colonne4]]/250,IF(__Anonymous_Sheet_DB__6[[#This Row],[Colonne3]]&lt;&gt;"",45,0))</f>
        <v>0</v>
      </c>
      <c r="I75" s="77"/>
      <c r="J75" s="78"/>
      <c r="K75" s="78"/>
      <c r="L7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5" s="76"/>
      <c r="N75" s="79"/>
      <c r="O75" s="80"/>
      <c r="P7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5" s="69"/>
      <c r="S75" s="81"/>
      <c r="T75" s="81"/>
      <c r="U75" s="81"/>
      <c r="V75" s="69">
        <f>IF(T75="x",#REF!,0)</f>
        <v>0</v>
      </c>
    </row>
    <row r="76" spans="1:22" x14ac:dyDescent="0.3">
      <c r="A76" s="75"/>
      <c r="B76" s="75"/>
      <c r="C76" s="76" t="str">
        <f>IF(__Anonymous_Sheet_DB__6[[#This Row],[Colonne1]]="G","Collectif","")</f>
        <v/>
      </c>
      <c r="D76" s="21">
        <f>IF(__Anonymous_Sheet_DB__6[[#This Row],[Colonne3]]&lt;&gt;"",VLOOKUP(__Anonymous_Sheet_DB__6[[#This Row],[Colonne3]],Historisation!$J$5:$U$52,12,0),0)</f>
        <v>0</v>
      </c>
      <c r="E76" s="19">
        <f>IF(__Anonymous_Sheet_DB__6[[#This Row],[Colonne3]]&lt;&gt;"",VLOOKUP(__Anonymous_Sheet_DB__6[[#This Row],[Colonne3]],Historisation!$J$5:$U$52,8,0),0)</f>
        <v>0</v>
      </c>
      <c r="F76" s="19">
        <f>IF(__Anonymous_Sheet_DB__6[[#This Row],[Colonne3]]&lt;&gt;"",VLOOKUP(__Anonymous_Sheet_DB__6[[#This Row],[Colonne3]],Historisation!$J$5:$U$52,9,0),0)</f>
        <v>0</v>
      </c>
      <c r="G76" s="19">
        <f>IF(__Anonymous_Sheet_DB__6[[#This Row],[Colonne3]]&lt;&gt;"",VLOOKUP(__Anonymous_Sheet_DB__6[[#This Row],[Colonne3]],Historisation!$J$5:$U$52,10,0),0)</f>
        <v>0</v>
      </c>
      <c r="H7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Row],[Colonne7]],Critères!G74:H85,2,1)+__Anonymous_Sheet_DB__6[[#This Row],[Colonne4]]/250,IF(__Anonymous_Sheet_DB__6[[#This Row],[Colonne3]]&lt;&gt;"",45,0))</f>
        <v>0</v>
      </c>
      <c r="I76" s="77"/>
      <c r="J76" s="78"/>
      <c r="K76" s="78"/>
      <c r="L7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6" s="76"/>
      <c r="N76" s="79"/>
      <c r="O76" s="80"/>
      <c r="P7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6" s="69"/>
      <c r="S76" s="81"/>
      <c r="T76" s="81"/>
      <c r="U76" s="81"/>
      <c r="V76" s="69">
        <f>IF(T76="x",#REF!,0)</f>
        <v>0</v>
      </c>
    </row>
    <row r="77" spans="1:22" x14ac:dyDescent="0.3">
      <c r="A77" s="75"/>
      <c r="B77" s="75"/>
      <c r="C77" s="76" t="str">
        <f>IF(__Anonymous_Sheet_DB__6[[#This Row],[Colonne1]]="G","Collectif","")</f>
        <v/>
      </c>
      <c r="D77" s="21">
        <f>IF(__Anonymous_Sheet_DB__6[[#This Row],[Colonne3]]&lt;&gt;"",VLOOKUP(__Anonymous_Sheet_DB__6[[#This Row],[Colonne3]],Historisation!$J$5:$U$52,12,0),0)</f>
        <v>0</v>
      </c>
      <c r="E77" s="19">
        <f>IF(__Anonymous_Sheet_DB__6[[#This Row],[Colonne3]]&lt;&gt;"",VLOOKUP(__Anonymous_Sheet_DB__6[[#This Row],[Colonne3]],Historisation!$J$5:$U$52,8,0),0)</f>
        <v>0</v>
      </c>
      <c r="F77" s="19">
        <f>IF(__Anonymous_Sheet_DB__6[[#This Row],[Colonne3]]&lt;&gt;"",VLOOKUP(__Anonymous_Sheet_DB__6[[#This Row],[Colonne3]],Historisation!$J$5:$U$52,9,0),0)</f>
        <v>0</v>
      </c>
      <c r="G77" s="19">
        <f>IF(__Anonymous_Sheet_DB__6[[#This Row],[Colonne3]]&lt;&gt;"",VLOOKUP(__Anonymous_Sheet_DB__6[[#This Row],[Colonne3]],Historisation!$J$5:$U$52,10,0),0)</f>
        <v>0</v>
      </c>
      <c r="H7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Row],[Colonne7]],Critères!G75:H86,2,1)+__Anonymous_Sheet_DB__6[[#This Row],[Colonne4]]/250,IF(__Anonymous_Sheet_DB__6[[#This Row],[Colonne3]]&lt;&gt;"",45,0))</f>
        <v>0</v>
      </c>
      <c r="I77" s="77"/>
      <c r="J77" s="78"/>
      <c r="K77" s="78"/>
      <c r="L7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7" s="76"/>
      <c r="N77" s="79"/>
      <c r="O77" s="80"/>
      <c r="P7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7" s="69"/>
      <c r="S77" s="81"/>
      <c r="T77" s="81"/>
      <c r="U77" s="81"/>
      <c r="V77" s="69">
        <f>IF(T77="x",#REF!,0)</f>
        <v>0</v>
      </c>
    </row>
    <row r="78" spans="1:22" x14ac:dyDescent="0.3">
      <c r="A78" s="75"/>
      <c r="B78" s="75"/>
      <c r="C78" s="76" t="str">
        <f>IF(__Anonymous_Sheet_DB__6[[#This Row],[Colonne1]]="G","Collectif","")</f>
        <v/>
      </c>
      <c r="D78" s="21">
        <f>IF(__Anonymous_Sheet_DB__6[[#This Row],[Colonne3]]&lt;&gt;"",VLOOKUP(__Anonymous_Sheet_DB__6[[#This Row],[Colonne3]],Historisation!$J$5:$U$52,12,0),0)</f>
        <v>0</v>
      </c>
      <c r="E78" s="19">
        <f>IF(__Anonymous_Sheet_DB__6[[#This Row],[Colonne3]]&lt;&gt;"",VLOOKUP(__Anonymous_Sheet_DB__6[[#This Row],[Colonne3]],Historisation!$J$5:$U$52,8,0),0)</f>
        <v>0</v>
      </c>
      <c r="F78" s="19">
        <f>IF(__Anonymous_Sheet_DB__6[[#This Row],[Colonne3]]&lt;&gt;"",VLOOKUP(__Anonymous_Sheet_DB__6[[#This Row],[Colonne3]],Historisation!$J$5:$U$52,9,0),0)</f>
        <v>0</v>
      </c>
      <c r="G78" s="19">
        <f>IF(__Anonymous_Sheet_DB__6[[#This Row],[Colonne3]]&lt;&gt;"",VLOOKUP(__Anonymous_Sheet_DB__6[[#This Row],[Colonne3]],Historisation!$J$5:$U$52,10,0),0)</f>
        <v>0</v>
      </c>
      <c r="H7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Row],[Colonne7]],Critères!G76:H87,2,1)+__Anonymous_Sheet_DB__6[[#This Row],[Colonne4]]/250,IF(__Anonymous_Sheet_DB__6[[#This Row],[Colonne3]]&lt;&gt;"",45,0))</f>
        <v>0</v>
      </c>
      <c r="I78" s="77"/>
      <c r="J78" s="78"/>
      <c r="K78" s="78"/>
      <c r="L7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8" s="76"/>
      <c r="N78" s="79"/>
      <c r="O78" s="80"/>
      <c r="P7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8" s="69"/>
      <c r="S78" s="81"/>
      <c r="T78" s="81"/>
      <c r="U78" s="81"/>
      <c r="V78" s="69">
        <f>IF(T78="x",#REF!,0)</f>
        <v>0</v>
      </c>
    </row>
    <row r="79" spans="1:22" x14ac:dyDescent="0.3">
      <c r="A79" s="75"/>
      <c r="B79" s="75"/>
      <c r="C79" s="76" t="str">
        <f>IF(__Anonymous_Sheet_DB__6[[#This Row],[Colonne1]]="G","Collectif","")</f>
        <v/>
      </c>
      <c r="D79" s="21">
        <f>IF(__Anonymous_Sheet_DB__6[[#This Row],[Colonne3]]&lt;&gt;"",VLOOKUP(__Anonymous_Sheet_DB__6[[#This Row],[Colonne3]],Historisation!$J$5:$U$52,12,0),0)</f>
        <v>0</v>
      </c>
      <c r="E79" s="19">
        <f>IF(__Anonymous_Sheet_DB__6[[#This Row],[Colonne3]]&lt;&gt;"",VLOOKUP(__Anonymous_Sheet_DB__6[[#This Row],[Colonne3]],Historisation!$J$5:$U$52,8,0),0)</f>
        <v>0</v>
      </c>
      <c r="F79" s="19">
        <f>IF(__Anonymous_Sheet_DB__6[[#This Row],[Colonne3]]&lt;&gt;"",VLOOKUP(__Anonymous_Sheet_DB__6[[#This Row],[Colonne3]],Historisation!$J$5:$U$52,9,0),0)</f>
        <v>0</v>
      </c>
      <c r="G79" s="19">
        <f>IF(__Anonymous_Sheet_DB__6[[#This Row],[Colonne3]]&lt;&gt;"",VLOOKUP(__Anonymous_Sheet_DB__6[[#This Row],[Colonne3]],Historisation!$J$5:$U$52,10,0),0)</f>
        <v>0</v>
      </c>
      <c r="H7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Row],[Colonne7]],Critères!G77:H88,2,1)+__Anonymous_Sheet_DB__6[[#This Row],[Colonne4]]/250,IF(__Anonymous_Sheet_DB__6[[#This Row],[Colonne3]]&lt;&gt;"",45,0))</f>
        <v>0</v>
      </c>
      <c r="I79" s="77"/>
      <c r="J79" s="78"/>
      <c r="K79" s="78"/>
      <c r="L7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79" s="76"/>
      <c r="N79" s="79"/>
      <c r="O79" s="80"/>
      <c r="P7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7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79" s="69"/>
      <c r="S79" s="81"/>
      <c r="T79" s="81"/>
      <c r="U79" s="81"/>
      <c r="V79" s="69">
        <f>IF(T79="x",#REF!,0)</f>
        <v>0</v>
      </c>
    </row>
    <row r="80" spans="1:22" x14ac:dyDescent="0.3">
      <c r="A80" s="75"/>
      <c r="B80" s="75"/>
      <c r="C80" s="76" t="str">
        <f>IF(__Anonymous_Sheet_DB__6[[#This Row],[Colonne1]]="G","Collectif","")</f>
        <v/>
      </c>
      <c r="D80" s="21">
        <f>IF(__Anonymous_Sheet_DB__6[[#This Row],[Colonne3]]&lt;&gt;"",VLOOKUP(__Anonymous_Sheet_DB__6[[#This Row],[Colonne3]],Historisation!$J$5:$U$52,12,0),0)</f>
        <v>0</v>
      </c>
      <c r="E80" s="19">
        <f>IF(__Anonymous_Sheet_DB__6[[#This Row],[Colonne3]]&lt;&gt;"",VLOOKUP(__Anonymous_Sheet_DB__6[[#This Row],[Colonne3]],Historisation!$J$5:$U$52,8,0),0)</f>
        <v>0</v>
      </c>
      <c r="F80" s="19">
        <f>IF(__Anonymous_Sheet_DB__6[[#This Row],[Colonne3]]&lt;&gt;"",VLOOKUP(__Anonymous_Sheet_DB__6[[#This Row],[Colonne3]],Historisation!$J$5:$U$52,9,0),0)</f>
        <v>0</v>
      </c>
      <c r="G80" s="19">
        <f>IF(__Anonymous_Sheet_DB__6[[#This Row],[Colonne3]]&lt;&gt;"",VLOOKUP(__Anonymous_Sheet_DB__6[[#This Row],[Colonne3]],Historisation!$J$5:$U$52,10,0),0)</f>
        <v>0</v>
      </c>
      <c r="H8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Row],[Colonne7]],Critères!G78:H89,2,1)+__Anonymous_Sheet_DB__6[[#This Row],[Colonne4]]/250,IF(__Anonymous_Sheet_DB__6[[#This Row],[Colonne3]]&lt;&gt;"",45,0))</f>
        <v>0</v>
      </c>
      <c r="I80" s="77"/>
      <c r="J80" s="78"/>
      <c r="K80" s="78"/>
      <c r="L8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0" s="76"/>
      <c r="N80" s="79"/>
      <c r="O80" s="80"/>
      <c r="P8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0" s="69"/>
      <c r="S80" s="81"/>
      <c r="T80" s="81"/>
      <c r="U80" s="81"/>
      <c r="V80" s="69">
        <f>IF(T80="x",#REF!,0)</f>
        <v>0</v>
      </c>
    </row>
    <row r="81" spans="1:22" x14ac:dyDescent="0.3">
      <c r="A81" s="75"/>
      <c r="B81" s="75"/>
      <c r="C81" s="76" t="str">
        <f>IF(__Anonymous_Sheet_DB__6[[#This Row],[Colonne1]]="G","Collectif","")</f>
        <v/>
      </c>
      <c r="D81" s="21">
        <f>IF(__Anonymous_Sheet_DB__6[[#This Row],[Colonne3]]&lt;&gt;"",VLOOKUP(__Anonymous_Sheet_DB__6[[#This Row],[Colonne3]],Historisation!$J$5:$U$52,12,0),0)</f>
        <v>0</v>
      </c>
      <c r="E81" s="19">
        <f>IF(__Anonymous_Sheet_DB__6[[#This Row],[Colonne3]]&lt;&gt;"",VLOOKUP(__Anonymous_Sheet_DB__6[[#This Row],[Colonne3]],Historisation!$J$5:$U$52,8,0),0)</f>
        <v>0</v>
      </c>
      <c r="F81" s="19">
        <f>IF(__Anonymous_Sheet_DB__6[[#This Row],[Colonne3]]&lt;&gt;"",VLOOKUP(__Anonymous_Sheet_DB__6[[#This Row],[Colonne3]],Historisation!$J$5:$U$52,9,0),0)</f>
        <v>0</v>
      </c>
      <c r="G81" s="19">
        <f>IF(__Anonymous_Sheet_DB__6[[#This Row],[Colonne3]]&lt;&gt;"",VLOOKUP(__Anonymous_Sheet_DB__6[[#This Row],[Colonne3]],Historisation!$J$5:$U$52,10,0),0)</f>
        <v>0</v>
      </c>
      <c r="H8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Row],[Colonne7]],Critères!G79:H90,2,1)+__Anonymous_Sheet_DB__6[[#This Row],[Colonne4]]/250,IF(__Anonymous_Sheet_DB__6[[#This Row],[Colonne3]]&lt;&gt;"",45,0))</f>
        <v>0</v>
      </c>
      <c r="I81" s="77"/>
      <c r="J81" s="78"/>
      <c r="K81" s="78"/>
      <c r="L8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1" s="76"/>
      <c r="N81" s="79"/>
      <c r="O81" s="80"/>
      <c r="P8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1" s="69"/>
      <c r="S81" s="81"/>
      <c r="T81" s="81"/>
      <c r="U81" s="81"/>
      <c r="V81" s="69">
        <f>IF(T81="x",#REF!,0)</f>
        <v>0</v>
      </c>
    </row>
    <row r="82" spans="1:22" x14ac:dyDescent="0.3">
      <c r="A82" s="75"/>
      <c r="B82" s="75"/>
      <c r="C82" s="76" t="str">
        <f>IF(__Anonymous_Sheet_DB__6[[#This Row],[Colonne1]]="G","Collectif","")</f>
        <v/>
      </c>
      <c r="D82" s="21">
        <f>IF(__Anonymous_Sheet_DB__6[[#This Row],[Colonne3]]&lt;&gt;"",VLOOKUP(__Anonymous_Sheet_DB__6[[#This Row],[Colonne3]],Historisation!$J$5:$U$52,12,0),0)</f>
        <v>0</v>
      </c>
      <c r="E82" s="19">
        <f>IF(__Anonymous_Sheet_DB__6[[#This Row],[Colonne3]]&lt;&gt;"",VLOOKUP(__Anonymous_Sheet_DB__6[[#This Row],[Colonne3]],Historisation!$J$5:$U$52,8,0),0)</f>
        <v>0</v>
      </c>
      <c r="F82" s="19">
        <f>IF(__Anonymous_Sheet_DB__6[[#This Row],[Colonne3]]&lt;&gt;"",VLOOKUP(__Anonymous_Sheet_DB__6[[#This Row],[Colonne3]],Historisation!$J$5:$U$52,9,0),0)</f>
        <v>0</v>
      </c>
      <c r="G82" s="19">
        <f>IF(__Anonymous_Sheet_DB__6[[#This Row],[Colonne3]]&lt;&gt;"",VLOOKUP(__Anonymous_Sheet_DB__6[[#This Row],[Colonne3]],Historisation!$J$5:$U$52,10,0),0)</f>
        <v>0</v>
      </c>
      <c r="H8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Row],[Colonne7]],Critères!G80:H91,2,1)+__Anonymous_Sheet_DB__6[[#This Row],[Colonne4]]/250,IF(__Anonymous_Sheet_DB__6[[#This Row],[Colonne3]]&lt;&gt;"",45,0))</f>
        <v>0</v>
      </c>
      <c r="I82" s="77"/>
      <c r="J82" s="78"/>
      <c r="K82" s="78"/>
      <c r="L8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2" s="76"/>
      <c r="N82" s="79"/>
      <c r="O82" s="80"/>
      <c r="P8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2" s="69"/>
      <c r="S82" s="81"/>
      <c r="T82" s="81"/>
      <c r="U82" s="81"/>
      <c r="V82" s="69">
        <f>IF(T82="x",#REF!,0)</f>
        <v>0</v>
      </c>
    </row>
    <row r="83" spans="1:22" x14ac:dyDescent="0.3">
      <c r="A83" s="75"/>
      <c r="B83" s="75"/>
      <c r="C83" s="76" t="str">
        <f>IF(__Anonymous_Sheet_DB__6[[#This Row],[Colonne1]]="G","Collectif","")</f>
        <v/>
      </c>
      <c r="D83" s="21">
        <f>IF(__Anonymous_Sheet_DB__6[[#This Row],[Colonne3]]&lt;&gt;"",VLOOKUP(__Anonymous_Sheet_DB__6[[#This Row],[Colonne3]],Historisation!$J$5:$U$52,12,0),0)</f>
        <v>0</v>
      </c>
      <c r="E83" s="19">
        <f>IF(__Anonymous_Sheet_DB__6[[#This Row],[Colonne3]]&lt;&gt;"",VLOOKUP(__Anonymous_Sheet_DB__6[[#This Row],[Colonne3]],Historisation!$J$5:$U$52,8,0),0)</f>
        <v>0</v>
      </c>
      <c r="F83" s="19">
        <f>IF(__Anonymous_Sheet_DB__6[[#This Row],[Colonne3]]&lt;&gt;"",VLOOKUP(__Anonymous_Sheet_DB__6[[#This Row],[Colonne3]],Historisation!$J$5:$U$52,9,0),0)</f>
        <v>0</v>
      </c>
      <c r="G83" s="19">
        <f>IF(__Anonymous_Sheet_DB__6[[#This Row],[Colonne3]]&lt;&gt;"",VLOOKUP(__Anonymous_Sheet_DB__6[[#This Row],[Colonne3]],Historisation!$J$5:$U$52,10,0),0)</f>
        <v>0</v>
      </c>
      <c r="H8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Row],[Colonne7]],Critères!G81:H92,2,1)+__Anonymous_Sheet_DB__6[[#This Row],[Colonne4]]/250,IF(__Anonymous_Sheet_DB__6[[#This Row],[Colonne3]]&lt;&gt;"",45,0))</f>
        <v>0</v>
      </c>
      <c r="I83" s="77"/>
      <c r="J83" s="78"/>
      <c r="K83" s="78"/>
      <c r="L8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3" s="76"/>
      <c r="N83" s="79"/>
      <c r="O83" s="80"/>
      <c r="P8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3" s="69"/>
      <c r="S83" s="81"/>
      <c r="T83" s="81"/>
      <c r="U83" s="81"/>
      <c r="V83" s="69">
        <f>IF(T83="x",#REF!,0)</f>
        <v>0</v>
      </c>
    </row>
    <row r="84" spans="1:22" x14ac:dyDescent="0.3">
      <c r="A84" s="75"/>
      <c r="B84" s="75"/>
      <c r="C84" s="76" t="str">
        <f>IF(__Anonymous_Sheet_DB__6[[#This Row],[Colonne1]]="G","Collectif","")</f>
        <v/>
      </c>
      <c r="D84" s="21">
        <f>IF(__Anonymous_Sheet_DB__6[[#This Row],[Colonne3]]&lt;&gt;"",VLOOKUP(__Anonymous_Sheet_DB__6[[#This Row],[Colonne3]],Historisation!$J$5:$U$52,12,0),0)</f>
        <v>0</v>
      </c>
      <c r="E84" s="19">
        <f>IF(__Anonymous_Sheet_DB__6[[#This Row],[Colonne3]]&lt;&gt;"",VLOOKUP(__Anonymous_Sheet_DB__6[[#This Row],[Colonne3]],Historisation!$J$5:$U$52,8,0),0)</f>
        <v>0</v>
      </c>
      <c r="F84" s="19">
        <f>IF(__Anonymous_Sheet_DB__6[[#This Row],[Colonne3]]&lt;&gt;"",VLOOKUP(__Anonymous_Sheet_DB__6[[#This Row],[Colonne3]],Historisation!$J$5:$U$52,9,0),0)</f>
        <v>0</v>
      </c>
      <c r="G84" s="19">
        <f>IF(__Anonymous_Sheet_DB__6[[#This Row],[Colonne3]]&lt;&gt;"",VLOOKUP(__Anonymous_Sheet_DB__6[[#This Row],[Colonne3]],Historisation!$J$5:$U$52,10,0),0)</f>
        <v>0</v>
      </c>
      <c r="H8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Row],[Colonne7]],Critères!G82:H93,2,1)+__Anonymous_Sheet_DB__6[[#This Row],[Colonne4]]/250,IF(__Anonymous_Sheet_DB__6[[#This Row],[Colonne3]]&lt;&gt;"",45,0))</f>
        <v>0</v>
      </c>
      <c r="I84" s="77"/>
      <c r="J84" s="78"/>
      <c r="K84" s="78"/>
      <c r="L8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4" s="76"/>
      <c r="N84" s="79"/>
      <c r="O84" s="80"/>
      <c r="P8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4" s="69"/>
      <c r="S84" s="81"/>
      <c r="T84" s="81"/>
      <c r="U84" s="81"/>
      <c r="V84" s="69">
        <f>IF(T84="x",#REF!,0)</f>
        <v>0</v>
      </c>
    </row>
    <row r="85" spans="1:22" x14ac:dyDescent="0.3">
      <c r="A85" s="75"/>
      <c r="B85" s="75"/>
      <c r="C85" s="76" t="str">
        <f>IF(__Anonymous_Sheet_DB__6[[#This Row],[Colonne1]]="G","Collectif","")</f>
        <v/>
      </c>
      <c r="D85" s="21">
        <f>IF(__Anonymous_Sheet_DB__6[[#This Row],[Colonne3]]&lt;&gt;"",VLOOKUP(__Anonymous_Sheet_DB__6[[#This Row],[Colonne3]],Historisation!$J$5:$U$52,12,0),0)</f>
        <v>0</v>
      </c>
      <c r="E85" s="19">
        <f>IF(__Anonymous_Sheet_DB__6[[#This Row],[Colonne3]]&lt;&gt;"",VLOOKUP(__Anonymous_Sheet_DB__6[[#This Row],[Colonne3]],Historisation!$J$5:$U$52,8,0),0)</f>
        <v>0</v>
      </c>
      <c r="F85" s="19">
        <f>IF(__Anonymous_Sheet_DB__6[[#This Row],[Colonne3]]&lt;&gt;"",VLOOKUP(__Anonymous_Sheet_DB__6[[#This Row],[Colonne3]],Historisation!$J$5:$U$52,9,0),0)</f>
        <v>0</v>
      </c>
      <c r="G85" s="19">
        <f>IF(__Anonymous_Sheet_DB__6[[#This Row],[Colonne3]]&lt;&gt;"",VLOOKUP(__Anonymous_Sheet_DB__6[[#This Row],[Colonne3]],Historisation!$J$5:$U$52,10,0),0)</f>
        <v>0</v>
      </c>
      <c r="H8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Row],[Colonne7]],Critères!G83:H94,2,1)+__Anonymous_Sheet_DB__6[[#This Row],[Colonne4]]/250,IF(__Anonymous_Sheet_DB__6[[#This Row],[Colonne3]]&lt;&gt;"",45,0))</f>
        <v>0</v>
      </c>
      <c r="I85" s="77"/>
      <c r="J85" s="78"/>
      <c r="K85" s="78"/>
      <c r="L8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5" s="76"/>
      <c r="N85" s="79"/>
      <c r="O85" s="80"/>
      <c r="P8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5" s="69"/>
      <c r="S85" s="81"/>
      <c r="T85" s="81"/>
      <c r="U85" s="81"/>
      <c r="V85" s="69">
        <f>IF(T85="x",#REF!,0)</f>
        <v>0</v>
      </c>
    </row>
    <row r="86" spans="1:22" x14ac:dyDescent="0.3">
      <c r="A86" s="75"/>
      <c r="B86" s="75"/>
      <c r="C86" s="76" t="str">
        <f>IF(__Anonymous_Sheet_DB__6[[#This Row],[Colonne1]]="G","Collectif","")</f>
        <v/>
      </c>
      <c r="D86" s="21">
        <f>IF(__Anonymous_Sheet_DB__6[[#This Row],[Colonne3]]&lt;&gt;"",VLOOKUP(__Anonymous_Sheet_DB__6[[#This Row],[Colonne3]],Historisation!$J$5:$U$52,12,0),0)</f>
        <v>0</v>
      </c>
      <c r="E86" s="19">
        <f>IF(__Anonymous_Sheet_DB__6[[#This Row],[Colonne3]]&lt;&gt;"",VLOOKUP(__Anonymous_Sheet_DB__6[[#This Row],[Colonne3]],Historisation!$J$5:$U$52,8,0),0)</f>
        <v>0</v>
      </c>
      <c r="F86" s="19">
        <f>IF(__Anonymous_Sheet_DB__6[[#This Row],[Colonne3]]&lt;&gt;"",VLOOKUP(__Anonymous_Sheet_DB__6[[#This Row],[Colonne3]],Historisation!$J$5:$U$52,9,0),0)</f>
        <v>0</v>
      </c>
      <c r="G86" s="19">
        <f>IF(__Anonymous_Sheet_DB__6[[#This Row],[Colonne3]]&lt;&gt;"",VLOOKUP(__Anonymous_Sheet_DB__6[[#This Row],[Colonne3]],Historisation!$J$5:$U$52,10,0),0)</f>
        <v>0</v>
      </c>
      <c r="H8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Row],[Colonne7]],Critères!G84:H95,2,1)+__Anonymous_Sheet_DB__6[[#This Row],[Colonne4]]/250,IF(__Anonymous_Sheet_DB__6[[#This Row],[Colonne3]]&lt;&gt;"",45,0))</f>
        <v>0</v>
      </c>
      <c r="I86" s="77"/>
      <c r="J86" s="78"/>
      <c r="K86" s="78"/>
      <c r="L8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6" s="76"/>
      <c r="N86" s="79"/>
      <c r="O86" s="80"/>
      <c r="P8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6" s="69"/>
      <c r="S86" s="81"/>
      <c r="T86" s="81"/>
      <c r="U86" s="81"/>
      <c r="V86" s="69">
        <f>IF(T86="x",#REF!,0)</f>
        <v>0</v>
      </c>
    </row>
    <row r="87" spans="1:22" x14ac:dyDescent="0.3">
      <c r="A87" s="75"/>
      <c r="B87" s="75"/>
      <c r="C87" s="76" t="str">
        <f>IF(__Anonymous_Sheet_DB__6[[#This Row],[Colonne1]]="G","Collectif","")</f>
        <v/>
      </c>
      <c r="D87" s="21">
        <f>IF(__Anonymous_Sheet_DB__6[[#This Row],[Colonne3]]&lt;&gt;"",VLOOKUP(__Anonymous_Sheet_DB__6[[#This Row],[Colonne3]],Historisation!$J$5:$U$52,12,0),0)</f>
        <v>0</v>
      </c>
      <c r="E87" s="19">
        <f>IF(__Anonymous_Sheet_DB__6[[#This Row],[Colonne3]]&lt;&gt;"",VLOOKUP(__Anonymous_Sheet_DB__6[[#This Row],[Colonne3]],Historisation!$J$5:$U$52,8,0),0)</f>
        <v>0</v>
      </c>
      <c r="F87" s="19">
        <f>IF(__Anonymous_Sheet_DB__6[[#This Row],[Colonne3]]&lt;&gt;"",VLOOKUP(__Anonymous_Sheet_DB__6[[#This Row],[Colonne3]],Historisation!$J$5:$U$52,9,0),0)</f>
        <v>0</v>
      </c>
      <c r="G87" s="19">
        <f>IF(__Anonymous_Sheet_DB__6[[#This Row],[Colonne3]]&lt;&gt;"",VLOOKUP(__Anonymous_Sheet_DB__6[[#This Row],[Colonne3]],Historisation!$J$5:$U$52,10,0),0)</f>
        <v>0</v>
      </c>
      <c r="H8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Row],[Colonne7]],Critères!G85:H96,2,1)+__Anonymous_Sheet_DB__6[[#This Row],[Colonne4]]/250,IF(__Anonymous_Sheet_DB__6[[#This Row],[Colonne3]]&lt;&gt;"",45,0))</f>
        <v>0</v>
      </c>
      <c r="I87" s="77"/>
      <c r="J87" s="78"/>
      <c r="K87" s="78"/>
      <c r="L8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7" s="76"/>
      <c r="N87" s="79"/>
      <c r="O87" s="80"/>
      <c r="P8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7" s="69"/>
      <c r="S87" s="81"/>
      <c r="T87" s="81"/>
      <c r="U87" s="81"/>
      <c r="V87" s="69">
        <f>IF(T87="x",#REF!,0)</f>
        <v>0</v>
      </c>
    </row>
    <row r="88" spans="1:22" x14ac:dyDescent="0.3">
      <c r="A88" s="75"/>
      <c r="B88" s="75"/>
      <c r="C88" s="76" t="str">
        <f>IF(__Anonymous_Sheet_DB__6[[#This Row],[Colonne1]]="G","Collectif","")</f>
        <v/>
      </c>
      <c r="D88" s="21">
        <f>IF(__Anonymous_Sheet_DB__6[[#This Row],[Colonne3]]&lt;&gt;"",VLOOKUP(__Anonymous_Sheet_DB__6[[#This Row],[Colonne3]],Historisation!$J$5:$U$52,12,0),0)</f>
        <v>0</v>
      </c>
      <c r="E88" s="19">
        <f>IF(__Anonymous_Sheet_DB__6[[#This Row],[Colonne3]]&lt;&gt;"",VLOOKUP(__Anonymous_Sheet_DB__6[[#This Row],[Colonne3]],Historisation!$J$5:$U$52,8,0),0)</f>
        <v>0</v>
      </c>
      <c r="F88" s="19">
        <f>IF(__Anonymous_Sheet_DB__6[[#This Row],[Colonne3]]&lt;&gt;"",VLOOKUP(__Anonymous_Sheet_DB__6[[#This Row],[Colonne3]],Historisation!$J$5:$U$52,9,0),0)</f>
        <v>0</v>
      </c>
      <c r="G88" s="19">
        <f>IF(__Anonymous_Sheet_DB__6[[#This Row],[Colonne3]]&lt;&gt;"",VLOOKUP(__Anonymous_Sheet_DB__6[[#This Row],[Colonne3]],Historisation!$J$5:$U$52,10,0),0)</f>
        <v>0</v>
      </c>
      <c r="H8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Row],[Colonne7]],Critères!G86:H97,2,1)+__Anonymous_Sheet_DB__6[[#This Row],[Colonne4]]/250,IF(__Anonymous_Sheet_DB__6[[#This Row],[Colonne3]]&lt;&gt;"",45,0))</f>
        <v>0</v>
      </c>
      <c r="I88" s="77"/>
      <c r="J88" s="78"/>
      <c r="K88" s="78"/>
      <c r="L8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8" s="76"/>
      <c r="N88" s="79"/>
      <c r="O88" s="80"/>
      <c r="P8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8" s="69"/>
      <c r="S88" s="81"/>
      <c r="T88" s="81"/>
      <c r="U88" s="81"/>
      <c r="V88" s="69">
        <f>IF(T88="x",#REF!,0)</f>
        <v>0</v>
      </c>
    </row>
    <row r="89" spans="1:22" x14ac:dyDescent="0.3">
      <c r="A89" s="75"/>
      <c r="B89" s="75"/>
      <c r="C89" s="76" t="str">
        <f>IF(__Anonymous_Sheet_DB__6[[#This Row],[Colonne1]]="G","Collectif","")</f>
        <v/>
      </c>
      <c r="D89" s="21">
        <f>IF(__Anonymous_Sheet_DB__6[[#This Row],[Colonne3]]&lt;&gt;"",VLOOKUP(__Anonymous_Sheet_DB__6[[#This Row],[Colonne3]],Historisation!$J$5:$U$52,12,0),0)</f>
        <v>0</v>
      </c>
      <c r="E89" s="19">
        <f>IF(__Anonymous_Sheet_DB__6[[#This Row],[Colonne3]]&lt;&gt;"",VLOOKUP(__Anonymous_Sheet_DB__6[[#This Row],[Colonne3]],Historisation!$J$5:$U$52,8,0),0)</f>
        <v>0</v>
      </c>
      <c r="F89" s="19">
        <f>IF(__Anonymous_Sheet_DB__6[[#This Row],[Colonne3]]&lt;&gt;"",VLOOKUP(__Anonymous_Sheet_DB__6[[#This Row],[Colonne3]],Historisation!$J$5:$U$52,9,0),0)</f>
        <v>0</v>
      </c>
      <c r="G89" s="19">
        <f>IF(__Anonymous_Sheet_DB__6[[#This Row],[Colonne3]]&lt;&gt;"",VLOOKUP(__Anonymous_Sheet_DB__6[[#This Row],[Colonne3]],Historisation!$J$5:$U$52,10,0),0)</f>
        <v>0</v>
      </c>
      <c r="H8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Row],[Colonne7]],Critères!G87:H98,2,1)+__Anonymous_Sheet_DB__6[[#This Row],[Colonne4]]/250,IF(__Anonymous_Sheet_DB__6[[#This Row],[Colonne3]]&lt;&gt;"",45,0))</f>
        <v>0</v>
      </c>
      <c r="I89" s="77"/>
      <c r="J89" s="78"/>
      <c r="K89" s="78"/>
      <c r="L8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89" s="76"/>
      <c r="N89" s="79"/>
      <c r="O89" s="80"/>
      <c r="P8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8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89" s="69"/>
      <c r="S89" s="81"/>
      <c r="T89" s="81"/>
      <c r="U89" s="81"/>
      <c r="V89" s="69">
        <f>IF(T89="x",#REF!,0)</f>
        <v>0</v>
      </c>
    </row>
    <row r="90" spans="1:22" x14ac:dyDescent="0.3">
      <c r="A90" s="75"/>
      <c r="B90" s="75"/>
      <c r="C90" s="76" t="str">
        <f>IF(__Anonymous_Sheet_DB__6[[#This Row],[Colonne1]]="G","Collectif","")</f>
        <v/>
      </c>
      <c r="D90" s="21">
        <f>IF(__Anonymous_Sheet_DB__6[[#This Row],[Colonne3]]&lt;&gt;"",VLOOKUP(__Anonymous_Sheet_DB__6[[#This Row],[Colonne3]],Historisation!$J$5:$U$52,12,0),0)</f>
        <v>0</v>
      </c>
      <c r="E90" s="19">
        <f>IF(__Anonymous_Sheet_DB__6[[#This Row],[Colonne3]]&lt;&gt;"",VLOOKUP(__Anonymous_Sheet_DB__6[[#This Row],[Colonne3]],Historisation!$J$5:$U$52,8,0),0)</f>
        <v>0</v>
      </c>
      <c r="F90" s="19">
        <f>IF(__Anonymous_Sheet_DB__6[[#This Row],[Colonne3]]&lt;&gt;"",VLOOKUP(__Anonymous_Sheet_DB__6[[#This Row],[Colonne3]],Historisation!$J$5:$U$52,9,0),0)</f>
        <v>0</v>
      </c>
      <c r="G90" s="19">
        <f>IF(__Anonymous_Sheet_DB__6[[#This Row],[Colonne3]]&lt;&gt;"",VLOOKUP(__Anonymous_Sheet_DB__6[[#This Row],[Colonne3]],Historisation!$J$5:$U$52,10,0),0)</f>
        <v>0</v>
      </c>
      <c r="H9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Row],[Colonne7]],Critères!G88:H99,2,1)+__Anonymous_Sheet_DB__6[[#This Row],[Colonne4]]/250,IF(__Anonymous_Sheet_DB__6[[#This Row],[Colonne3]]&lt;&gt;"",45,0))</f>
        <v>0</v>
      </c>
      <c r="I90" s="77"/>
      <c r="J90" s="78"/>
      <c r="K90" s="78"/>
      <c r="L9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0" s="76"/>
      <c r="N90" s="79"/>
      <c r="O90" s="80"/>
      <c r="P9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0" s="69"/>
      <c r="S90" s="81"/>
      <c r="T90" s="81"/>
      <c r="U90" s="81"/>
      <c r="V90" s="69">
        <f>IF(T90="x",#REF!,0)</f>
        <v>0</v>
      </c>
    </row>
    <row r="91" spans="1:22" x14ac:dyDescent="0.3">
      <c r="A91" s="75"/>
      <c r="B91" s="75"/>
      <c r="C91" s="76" t="str">
        <f>IF(__Anonymous_Sheet_DB__6[[#This Row],[Colonne1]]="G","Collectif","")</f>
        <v/>
      </c>
      <c r="D91" s="21">
        <f>IF(__Anonymous_Sheet_DB__6[[#This Row],[Colonne3]]&lt;&gt;"",VLOOKUP(__Anonymous_Sheet_DB__6[[#This Row],[Colonne3]],Historisation!$J$5:$U$52,12,0),0)</f>
        <v>0</v>
      </c>
      <c r="E91" s="19">
        <f>IF(__Anonymous_Sheet_DB__6[[#This Row],[Colonne3]]&lt;&gt;"",VLOOKUP(__Anonymous_Sheet_DB__6[[#This Row],[Colonne3]],Historisation!$J$5:$U$52,8,0),0)</f>
        <v>0</v>
      </c>
      <c r="F91" s="19">
        <f>IF(__Anonymous_Sheet_DB__6[[#This Row],[Colonne3]]&lt;&gt;"",VLOOKUP(__Anonymous_Sheet_DB__6[[#This Row],[Colonne3]],Historisation!$J$5:$U$52,9,0),0)</f>
        <v>0</v>
      </c>
      <c r="G91" s="19">
        <f>IF(__Anonymous_Sheet_DB__6[[#This Row],[Colonne3]]&lt;&gt;"",VLOOKUP(__Anonymous_Sheet_DB__6[[#This Row],[Colonne3]],Historisation!$J$5:$U$52,10,0),0)</f>
        <v>0</v>
      </c>
      <c r="H9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Row],[Colonne7]],Critères!G89:H100,2,1)+__Anonymous_Sheet_DB__6[[#This Row],[Colonne4]]/250,IF(__Anonymous_Sheet_DB__6[[#This Row],[Colonne3]]&lt;&gt;"",45,0))</f>
        <v>0</v>
      </c>
      <c r="I91" s="77"/>
      <c r="J91" s="78"/>
      <c r="K91" s="78"/>
      <c r="L9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1" s="76"/>
      <c r="N91" s="79"/>
      <c r="O91" s="80"/>
      <c r="P9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1" s="69"/>
      <c r="S91" s="81"/>
      <c r="T91" s="81"/>
      <c r="U91" s="81"/>
      <c r="V91" s="69">
        <f>IF(T91="x",#REF!,0)</f>
        <v>0</v>
      </c>
    </row>
    <row r="92" spans="1:22" x14ac:dyDescent="0.3">
      <c r="A92" s="75"/>
      <c r="B92" s="75"/>
      <c r="C92" s="76" t="str">
        <f>IF(__Anonymous_Sheet_DB__6[[#This Row],[Colonne1]]="G","Collectif","")</f>
        <v/>
      </c>
      <c r="D92" s="21">
        <f>IF(__Anonymous_Sheet_DB__6[[#This Row],[Colonne3]]&lt;&gt;"",VLOOKUP(__Anonymous_Sheet_DB__6[[#This Row],[Colonne3]],Historisation!$J$5:$U$52,12,0),0)</f>
        <v>0</v>
      </c>
      <c r="E92" s="19">
        <f>IF(__Anonymous_Sheet_DB__6[[#This Row],[Colonne3]]&lt;&gt;"",VLOOKUP(__Anonymous_Sheet_DB__6[[#This Row],[Colonne3]],Historisation!$J$5:$U$52,8,0),0)</f>
        <v>0</v>
      </c>
      <c r="F92" s="19">
        <f>IF(__Anonymous_Sheet_DB__6[[#This Row],[Colonne3]]&lt;&gt;"",VLOOKUP(__Anonymous_Sheet_DB__6[[#This Row],[Colonne3]],Historisation!$J$5:$U$52,9,0),0)</f>
        <v>0</v>
      </c>
      <c r="G92" s="19">
        <f>IF(__Anonymous_Sheet_DB__6[[#This Row],[Colonne3]]&lt;&gt;"",VLOOKUP(__Anonymous_Sheet_DB__6[[#This Row],[Colonne3]],Historisation!$J$5:$U$52,10,0),0)</f>
        <v>0</v>
      </c>
      <c r="H9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Row],[Colonne7]],Critères!G90:H101,2,1)+__Anonymous_Sheet_DB__6[[#This Row],[Colonne4]]/250,IF(__Anonymous_Sheet_DB__6[[#This Row],[Colonne3]]&lt;&gt;"",45,0))</f>
        <v>0</v>
      </c>
      <c r="I92" s="77"/>
      <c r="J92" s="78"/>
      <c r="K92" s="78"/>
      <c r="L9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2" s="76"/>
      <c r="N92" s="79"/>
      <c r="O92" s="80"/>
      <c r="P9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2" s="69"/>
      <c r="S92" s="81"/>
      <c r="T92" s="81"/>
      <c r="U92" s="81"/>
      <c r="V92" s="69">
        <f>IF(T92="x",#REF!,0)</f>
        <v>0</v>
      </c>
    </row>
    <row r="93" spans="1:22" x14ac:dyDescent="0.3">
      <c r="A93" s="75"/>
      <c r="B93" s="75"/>
      <c r="C93" s="76" t="str">
        <f>IF(__Anonymous_Sheet_DB__6[[#This Row],[Colonne1]]="G","Collectif","")</f>
        <v/>
      </c>
      <c r="D93" s="21">
        <f>IF(__Anonymous_Sheet_DB__6[[#This Row],[Colonne3]]&lt;&gt;"",VLOOKUP(__Anonymous_Sheet_DB__6[[#This Row],[Colonne3]],Historisation!$J$5:$U$52,12,0),0)</f>
        <v>0</v>
      </c>
      <c r="E93" s="19">
        <f>IF(__Anonymous_Sheet_DB__6[[#This Row],[Colonne3]]&lt;&gt;"",VLOOKUP(__Anonymous_Sheet_DB__6[[#This Row],[Colonne3]],Historisation!$J$5:$U$52,8,0),0)</f>
        <v>0</v>
      </c>
      <c r="F93" s="19">
        <f>IF(__Anonymous_Sheet_DB__6[[#This Row],[Colonne3]]&lt;&gt;"",VLOOKUP(__Anonymous_Sheet_DB__6[[#This Row],[Colonne3]],Historisation!$J$5:$U$52,9,0),0)</f>
        <v>0</v>
      </c>
      <c r="G93" s="19">
        <f>IF(__Anonymous_Sheet_DB__6[[#This Row],[Colonne3]]&lt;&gt;"",VLOOKUP(__Anonymous_Sheet_DB__6[[#This Row],[Colonne3]],Historisation!$J$5:$U$52,10,0),0)</f>
        <v>0</v>
      </c>
      <c r="H9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Row],[Colonne7]],Critères!G91:H102,2,1)+__Anonymous_Sheet_DB__6[[#This Row],[Colonne4]]/250,IF(__Anonymous_Sheet_DB__6[[#This Row],[Colonne3]]&lt;&gt;"",45,0))</f>
        <v>0</v>
      </c>
      <c r="I93" s="77"/>
      <c r="J93" s="78"/>
      <c r="K93" s="78"/>
      <c r="L9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3" s="76"/>
      <c r="N93" s="79"/>
      <c r="O93" s="80"/>
      <c r="P9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3" s="69"/>
      <c r="S93" s="81"/>
      <c r="T93" s="81"/>
      <c r="U93" s="81"/>
      <c r="V93" s="69">
        <f>IF(T93="x",#REF!,0)</f>
        <v>0</v>
      </c>
    </row>
    <row r="94" spans="1:22" x14ac:dyDescent="0.3">
      <c r="A94" s="75"/>
      <c r="B94" s="75"/>
      <c r="C94" s="76" t="str">
        <f>IF(__Anonymous_Sheet_DB__6[[#This Row],[Colonne1]]="G","Collectif","")</f>
        <v/>
      </c>
      <c r="D94" s="21">
        <f>IF(__Anonymous_Sheet_DB__6[[#This Row],[Colonne3]]&lt;&gt;"",VLOOKUP(__Anonymous_Sheet_DB__6[[#This Row],[Colonne3]],Historisation!$J$5:$U$52,12,0),0)</f>
        <v>0</v>
      </c>
      <c r="E94" s="19">
        <f>IF(__Anonymous_Sheet_DB__6[[#This Row],[Colonne3]]&lt;&gt;"",VLOOKUP(__Anonymous_Sheet_DB__6[[#This Row],[Colonne3]],Historisation!$J$5:$U$52,8,0),0)</f>
        <v>0</v>
      </c>
      <c r="F94" s="19">
        <f>IF(__Anonymous_Sheet_DB__6[[#This Row],[Colonne3]]&lt;&gt;"",VLOOKUP(__Anonymous_Sheet_DB__6[[#This Row],[Colonne3]],Historisation!$J$5:$U$52,9,0),0)</f>
        <v>0</v>
      </c>
      <c r="G94" s="19">
        <f>IF(__Anonymous_Sheet_DB__6[[#This Row],[Colonne3]]&lt;&gt;"",VLOOKUP(__Anonymous_Sheet_DB__6[[#This Row],[Colonne3]],Historisation!$J$5:$U$52,10,0),0)</f>
        <v>0</v>
      </c>
      <c r="H9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Row],[Colonne7]],Critères!G92:H103,2,1)+__Anonymous_Sheet_DB__6[[#This Row],[Colonne4]]/250,IF(__Anonymous_Sheet_DB__6[[#This Row],[Colonne3]]&lt;&gt;"",45,0))</f>
        <v>0</v>
      </c>
      <c r="I94" s="77"/>
      <c r="J94" s="78"/>
      <c r="K94" s="78"/>
      <c r="L9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4" s="76"/>
      <c r="N94" s="79"/>
      <c r="O94" s="80"/>
      <c r="P9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4" s="69"/>
      <c r="S94" s="81"/>
      <c r="T94" s="81"/>
      <c r="U94" s="81"/>
      <c r="V94" s="69">
        <f>IF(T94="x",#REF!,0)</f>
        <v>0</v>
      </c>
    </row>
    <row r="95" spans="1:22" x14ac:dyDescent="0.3">
      <c r="A95" s="75"/>
      <c r="B95" s="75"/>
      <c r="C95" s="76" t="str">
        <f>IF(__Anonymous_Sheet_DB__6[[#This Row],[Colonne1]]="G","Collectif","")</f>
        <v/>
      </c>
      <c r="D95" s="21">
        <f>IF(__Anonymous_Sheet_DB__6[[#This Row],[Colonne3]]&lt;&gt;"",VLOOKUP(__Anonymous_Sheet_DB__6[[#This Row],[Colonne3]],Historisation!$J$5:$U$52,12,0),0)</f>
        <v>0</v>
      </c>
      <c r="E95" s="19">
        <f>IF(__Anonymous_Sheet_DB__6[[#This Row],[Colonne3]]&lt;&gt;"",VLOOKUP(__Anonymous_Sheet_DB__6[[#This Row],[Colonne3]],Historisation!$J$5:$U$52,8,0),0)</f>
        <v>0</v>
      </c>
      <c r="F95" s="19">
        <f>IF(__Anonymous_Sheet_DB__6[[#This Row],[Colonne3]]&lt;&gt;"",VLOOKUP(__Anonymous_Sheet_DB__6[[#This Row],[Colonne3]],Historisation!$J$5:$U$52,9,0),0)</f>
        <v>0</v>
      </c>
      <c r="G95" s="19">
        <f>IF(__Anonymous_Sheet_DB__6[[#This Row],[Colonne3]]&lt;&gt;"",VLOOKUP(__Anonymous_Sheet_DB__6[[#This Row],[Colonne3]],Historisation!$J$5:$U$52,10,0),0)</f>
        <v>0</v>
      </c>
      <c r="H9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Row],[Colonne7]],Critères!G93:H104,2,1)+__Anonymous_Sheet_DB__6[[#This Row],[Colonne4]]/250,IF(__Anonymous_Sheet_DB__6[[#This Row],[Colonne3]]&lt;&gt;"",45,0))</f>
        <v>0</v>
      </c>
      <c r="I95" s="77"/>
      <c r="J95" s="78"/>
      <c r="K95" s="78"/>
      <c r="L9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5" s="76"/>
      <c r="N95" s="79"/>
      <c r="O95" s="80"/>
      <c r="P9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5" s="69"/>
      <c r="S95" s="81"/>
      <c r="T95" s="81"/>
      <c r="U95" s="81"/>
      <c r="V95" s="69">
        <f>IF(T95="x",#REF!,0)</f>
        <v>0</v>
      </c>
    </row>
    <row r="96" spans="1:22" x14ac:dyDescent="0.3">
      <c r="A96" s="75"/>
      <c r="B96" s="75"/>
      <c r="C96" s="76" t="str">
        <f>IF(__Anonymous_Sheet_DB__6[[#This Row],[Colonne1]]="G","Collectif","")</f>
        <v/>
      </c>
      <c r="D96" s="21">
        <f>IF(__Anonymous_Sheet_DB__6[[#This Row],[Colonne3]]&lt;&gt;"",VLOOKUP(__Anonymous_Sheet_DB__6[[#This Row],[Colonne3]],Historisation!$J$5:$U$52,12,0),0)</f>
        <v>0</v>
      </c>
      <c r="E96" s="19">
        <f>IF(__Anonymous_Sheet_DB__6[[#This Row],[Colonne3]]&lt;&gt;"",VLOOKUP(__Anonymous_Sheet_DB__6[[#This Row],[Colonne3]],Historisation!$J$5:$U$52,8,0),0)</f>
        <v>0</v>
      </c>
      <c r="F96" s="19">
        <f>IF(__Anonymous_Sheet_DB__6[[#This Row],[Colonne3]]&lt;&gt;"",VLOOKUP(__Anonymous_Sheet_DB__6[[#This Row],[Colonne3]],Historisation!$J$5:$U$52,9,0),0)</f>
        <v>0</v>
      </c>
      <c r="G96" s="19">
        <f>IF(__Anonymous_Sheet_DB__6[[#This Row],[Colonne3]]&lt;&gt;"",VLOOKUP(__Anonymous_Sheet_DB__6[[#This Row],[Colonne3]],Historisation!$J$5:$U$52,10,0),0)</f>
        <v>0</v>
      </c>
      <c r="H96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Row],[Colonne7]],Critères!G94:H105,2,1)+__Anonymous_Sheet_DB__6[[#This Row],[Colonne4]]/250,IF(__Anonymous_Sheet_DB__6[[#This Row],[Colonne3]]&lt;&gt;"",45,0))</f>
        <v>0</v>
      </c>
      <c r="I96" s="77"/>
      <c r="J96" s="78"/>
      <c r="K96" s="78"/>
      <c r="L96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6" s="76"/>
      <c r="N96" s="79"/>
      <c r="O96" s="80"/>
      <c r="P96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6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6" s="69"/>
      <c r="S96" s="81"/>
      <c r="T96" s="81"/>
      <c r="U96" s="81"/>
      <c r="V96" s="69">
        <f>IF(T96="x",#REF!,0)</f>
        <v>0</v>
      </c>
    </row>
    <row r="97" spans="1:22" x14ac:dyDescent="0.3">
      <c r="A97" s="75"/>
      <c r="B97" s="75"/>
      <c r="C97" s="76" t="str">
        <f>IF(__Anonymous_Sheet_DB__6[[#This Row],[Colonne1]]="G","Collectif","")</f>
        <v/>
      </c>
      <c r="D97" s="21">
        <f>IF(__Anonymous_Sheet_DB__6[[#This Row],[Colonne3]]&lt;&gt;"",VLOOKUP(__Anonymous_Sheet_DB__6[[#This Row],[Colonne3]],Historisation!$J$5:$U$52,12,0),0)</f>
        <v>0</v>
      </c>
      <c r="E97" s="19">
        <f>IF(__Anonymous_Sheet_DB__6[[#This Row],[Colonne3]]&lt;&gt;"",VLOOKUP(__Anonymous_Sheet_DB__6[[#This Row],[Colonne3]],Historisation!$J$5:$U$52,8,0),0)</f>
        <v>0</v>
      </c>
      <c r="F97" s="19">
        <f>IF(__Anonymous_Sheet_DB__6[[#This Row],[Colonne3]]&lt;&gt;"",VLOOKUP(__Anonymous_Sheet_DB__6[[#This Row],[Colonne3]],Historisation!$J$5:$U$52,9,0),0)</f>
        <v>0</v>
      </c>
      <c r="G97" s="19">
        <f>IF(__Anonymous_Sheet_DB__6[[#This Row],[Colonne3]]&lt;&gt;"",VLOOKUP(__Anonymous_Sheet_DB__6[[#This Row],[Colonne3]],Historisation!$J$5:$U$52,10,0),0)</f>
        <v>0</v>
      </c>
      <c r="H97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Row],[Colonne7]],Critères!G95:H106,2,1)+__Anonymous_Sheet_DB__6[[#This Row],[Colonne4]]/250,IF(__Anonymous_Sheet_DB__6[[#This Row],[Colonne3]]&lt;&gt;"",45,0))</f>
        <v>0</v>
      </c>
      <c r="I97" s="77"/>
      <c r="J97" s="78"/>
      <c r="K97" s="78"/>
      <c r="L97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7" s="76"/>
      <c r="N97" s="79"/>
      <c r="O97" s="80"/>
      <c r="P97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7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7" s="69"/>
      <c r="S97" s="81"/>
      <c r="T97" s="81"/>
      <c r="U97" s="81"/>
      <c r="V97" s="69">
        <f>IF(T97="x",#REF!,0)</f>
        <v>0</v>
      </c>
    </row>
    <row r="98" spans="1:22" x14ac:dyDescent="0.3">
      <c r="A98" s="75"/>
      <c r="B98" s="75"/>
      <c r="C98" s="76" t="str">
        <f>IF(__Anonymous_Sheet_DB__6[[#This Row],[Colonne1]]="G","Collectif","")</f>
        <v/>
      </c>
      <c r="D98" s="21">
        <f>IF(__Anonymous_Sheet_DB__6[[#This Row],[Colonne3]]&lt;&gt;"",VLOOKUP(__Anonymous_Sheet_DB__6[[#This Row],[Colonne3]],Historisation!$J$5:$U$52,12,0),0)</f>
        <v>0</v>
      </c>
      <c r="E98" s="19">
        <f>IF(__Anonymous_Sheet_DB__6[[#This Row],[Colonne3]]&lt;&gt;"",VLOOKUP(__Anonymous_Sheet_DB__6[[#This Row],[Colonne3]],Historisation!$J$5:$U$52,8,0),0)</f>
        <v>0</v>
      </c>
      <c r="F98" s="19">
        <f>IF(__Anonymous_Sheet_DB__6[[#This Row],[Colonne3]]&lt;&gt;"",VLOOKUP(__Anonymous_Sheet_DB__6[[#This Row],[Colonne3]],Historisation!$J$5:$U$52,9,0),0)</f>
        <v>0</v>
      </c>
      <c r="G98" s="19">
        <f>IF(__Anonymous_Sheet_DB__6[[#This Row],[Colonne3]]&lt;&gt;"",VLOOKUP(__Anonymous_Sheet_DB__6[[#This Row],[Colonne3]],Historisation!$J$5:$U$52,10,0),0)</f>
        <v>0</v>
      </c>
      <c r="H98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Row],[Colonne7]],Critères!G96:H107,2,1)+__Anonymous_Sheet_DB__6[[#This Row],[Colonne4]]/250,IF(__Anonymous_Sheet_DB__6[[#This Row],[Colonne3]]&lt;&gt;"",45,0))</f>
        <v>0</v>
      </c>
      <c r="I98" s="77"/>
      <c r="J98" s="78"/>
      <c r="K98" s="78"/>
      <c r="L98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8" s="76"/>
      <c r="N98" s="79"/>
      <c r="O98" s="80"/>
      <c r="P98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8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8" s="69"/>
      <c r="S98" s="81"/>
      <c r="T98" s="81"/>
      <c r="U98" s="81"/>
      <c r="V98" s="69">
        <f>IF(T98="x",#REF!,0)</f>
        <v>0</v>
      </c>
    </row>
    <row r="99" spans="1:22" x14ac:dyDescent="0.3">
      <c r="A99" s="75"/>
      <c r="B99" s="75"/>
      <c r="C99" s="76" t="str">
        <f>IF(__Anonymous_Sheet_DB__6[[#This Row],[Colonne1]]="G","Collectif","")</f>
        <v/>
      </c>
      <c r="D99" s="21">
        <f>IF(__Anonymous_Sheet_DB__6[[#This Row],[Colonne3]]&lt;&gt;"",VLOOKUP(__Anonymous_Sheet_DB__6[[#This Row],[Colonne3]],Historisation!$J$5:$U$52,12,0),0)</f>
        <v>0</v>
      </c>
      <c r="E99" s="19">
        <f>IF(__Anonymous_Sheet_DB__6[[#This Row],[Colonne3]]&lt;&gt;"",VLOOKUP(__Anonymous_Sheet_DB__6[[#This Row],[Colonne3]],Historisation!$J$5:$U$52,8,0),0)</f>
        <v>0</v>
      </c>
      <c r="F99" s="19">
        <f>IF(__Anonymous_Sheet_DB__6[[#This Row],[Colonne3]]&lt;&gt;"",VLOOKUP(__Anonymous_Sheet_DB__6[[#This Row],[Colonne3]],Historisation!$J$5:$U$52,9,0),0)</f>
        <v>0</v>
      </c>
      <c r="G99" s="19">
        <f>IF(__Anonymous_Sheet_DB__6[[#This Row],[Colonne3]]&lt;&gt;"",VLOOKUP(__Anonymous_Sheet_DB__6[[#This Row],[Colonne3]],Historisation!$J$5:$U$52,10,0),0)</f>
        <v>0</v>
      </c>
      <c r="H99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Row],[Colonne7]],Critères!G97:H108,2,1)+__Anonymous_Sheet_DB__6[[#This Row],[Colonne4]]/250,IF(__Anonymous_Sheet_DB__6[[#This Row],[Colonne3]]&lt;&gt;"",45,0))</f>
        <v>0</v>
      </c>
      <c r="I99" s="77"/>
      <c r="J99" s="78"/>
      <c r="K99" s="78"/>
      <c r="L99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99" s="76"/>
      <c r="N99" s="79"/>
      <c r="O99" s="80"/>
      <c r="P99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99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99" s="69"/>
      <c r="S99" s="81"/>
      <c r="T99" s="81"/>
      <c r="U99" s="81"/>
      <c r="V99" s="69">
        <f>IF(T99="x",#REF!,0)</f>
        <v>0</v>
      </c>
    </row>
    <row r="100" spans="1:22" x14ac:dyDescent="0.3">
      <c r="A100" s="75"/>
      <c r="B100" s="75"/>
      <c r="C100" s="76" t="str">
        <f>IF(__Anonymous_Sheet_DB__6[[#This Row],[Colonne1]]="G","Collectif","")</f>
        <v/>
      </c>
      <c r="D100" s="21">
        <f>IF(__Anonymous_Sheet_DB__6[[#This Row],[Colonne3]]&lt;&gt;"",VLOOKUP(__Anonymous_Sheet_DB__6[[#This Row],[Colonne3]],Historisation!$J$5:$U$52,12,0),0)</f>
        <v>0</v>
      </c>
      <c r="E100" s="19">
        <f>IF(__Anonymous_Sheet_DB__6[[#This Row],[Colonne3]]&lt;&gt;"",VLOOKUP(__Anonymous_Sheet_DB__6[[#This Row],[Colonne3]],Historisation!$J$5:$U$52,8,0),0)</f>
        <v>0</v>
      </c>
      <c r="F100" s="19">
        <f>IF(__Anonymous_Sheet_DB__6[[#This Row],[Colonne3]]&lt;&gt;"",VLOOKUP(__Anonymous_Sheet_DB__6[[#This Row],[Colonne3]],Historisation!$J$5:$U$52,9,0),0)</f>
        <v>0</v>
      </c>
      <c r="G100" s="19">
        <f>IF(__Anonymous_Sheet_DB__6[[#This Row],[Colonne3]]&lt;&gt;"",VLOOKUP(__Anonymous_Sheet_DB__6[[#This Row],[Colonne3]],Historisation!$J$5:$U$52,10,0),0)</f>
        <v>0</v>
      </c>
      <c r="H100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Row],[Colonne7]],Critères!G98:H109,2,1)+__Anonymous_Sheet_DB__6[[#This Row],[Colonne4]]/250,IF(__Anonymous_Sheet_DB__6[[#This Row],[Colonne3]]&lt;&gt;"",45,0))</f>
        <v>0</v>
      </c>
      <c r="I100" s="77"/>
      <c r="J100" s="78"/>
      <c r="K100" s="78"/>
      <c r="L100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00" s="76"/>
      <c r="N100" s="79"/>
      <c r="O100" s="80"/>
      <c r="P100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00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00" s="69"/>
      <c r="S100" s="81"/>
      <c r="T100" s="81"/>
      <c r="U100" s="81"/>
      <c r="V100" s="69">
        <f>IF(T100="x",#REF!,0)</f>
        <v>0</v>
      </c>
    </row>
    <row r="101" spans="1:22" x14ac:dyDescent="0.3">
      <c r="A101" s="75"/>
      <c r="B101" s="75"/>
      <c r="C101" s="76" t="str">
        <f>IF(__Anonymous_Sheet_DB__6[[#This Row],[Colonne1]]="G","Collectif","")</f>
        <v/>
      </c>
      <c r="D101" s="21">
        <f>IF(__Anonymous_Sheet_DB__6[[#This Row],[Colonne3]]&lt;&gt;"",VLOOKUP(__Anonymous_Sheet_DB__6[[#This Row],[Colonne3]],Historisation!$J$5:$U$52,12,0),0)</f>
        <v>0</v>
      </c>
      <c r="E101" s="19">
        <f>IF(__Anonymous_Sheet_DB__6[[#This Row],[Colonne3]]&lt;&gt;"",VLOOKUP(__Anonymous_Sheet_DB__6[[#This Row],[Colonne3]],Historisation!$J$5:$U$52,8,0),0)</f>
        <v>0</v>
      </c>
      <c r="F101" s="19">
        <f>IF(__Anonymous_Sheet_DB__6[[#This Row],[Colonne3]]&lt;&gt;"",VLOOKUP(__Anonymous_Sheet_DB__6[[#This Row],[Colonne3]],Historisation!$J$5:$U$52,9,0),0)</f>
        <v>0</v>
      </c>
      <c r="G101" s="19">
        <f>IF(__Anonymous_Sheet_DB__6[[#This Row],[Colonne3]]&lt;&gt;"",VLOOKUP(__Anonymous_Sheet_DB__6[[#This Row],[Colonne3]],Historisation!$J$5:$U$52,10,0),0)</f>
        <v>0</v>
      </c>
      <c r="H101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Row],[Colonne7]],Critères!G99:H110,2,1)+__Anonymous_Sheet_DB__6[[#This Row],[Colonne4]]/250,IF(__Anonymous_Sheet_DB__6[[#This Row],[Colonne3]]&lt;&gt;"",45,0))</f>
        <v>0</v>
      </c>
      <c r="I101" s="77"/>
      <c r="J101" s="78"/>
      <c r="K101" s="78"/>
      <c r="L101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01" s="76"/>
      <c r="N101" s="79"/>
      <c r="O101" s="80"/>
      <c r="P101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01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01" s="69"/>
      <c r="S101" s="81"/>
      <c r="T101" s="81"/>
      <c r="U101" s="81"/>
      <c r="V101" s="69">
        <f>IF(T101="x",#REF!,0)</f>
        <v>0</v>
      </c>
    </row>
    <row r="102" spans="1:22" x14ac:dyDescent="0.3">
      <c r="A102" s="75"/>
      <c r="B102" s="75"/>
      <c r="C102" s="76" t="str">
        <f>IF(__Anonymous_Sheet_DB__6[[#This Row],[Colonne1]]="G","Collectif","")</f>
        <v/>
      </c>
      <c r="D102" s="21">
        <f>IF(__Anonymous_Sheet_DB__6[[#This Row],[Colonne3]]&lt;&gt;"",VLOOKUP(__Anonymous_Sheet_DB__6[[#This Row],[Colonne3]],Historisation!$J$5:$U$52,12,0),0)</f>
        <v>0</v>
      </c>
      <c r="E102" s="19">
        <f>IF(__Anonymous_Sheet_DB__6[[#This Row],[Colonne3]]&lt;&gt;"",VLOOKUP(__Anonymous_Sheet_DB__6[[#This Row],[Colonne3]],Historisation!$J$5:$U$52,8,0),0)</f>
        <v>0</v>
      </c>
      <c r="F102" s="19">
        <f>IF(__Anonymous_Sheet_DB__6[[#This Row],[Colonne3]]&lt;&gt;"",VLOOKUP(__Anonymous_Sheet_DB__6[[#This Row],[Colonne3]],Historisation!$J$5:$U$52,9,0),0)</f>
        <v>0</v>
      </c>
      <c r="G102" s="19">
        <f>IF(__Anonymous_Sheet_DB__6[[#This Row],[Colonne3]]&lt;&gt;"",VLOOKUP(__Anonymous_Sheet_DB__6[[#This Row],[Colonne3]],Historisation!$J$5:$U$52,10,0),0)</f>
        <v>0</v>
      </c>
      <c r="H102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Row],[Colonne7]],Critères!G100:H111,2,1)+__Anonymous_Sheet_DB__6[[#This Row],[Colonne4]]/250,IF(__Anonymous_Sheet_DB__6[[#This Row],[Colonne3]]&lt;&gt;"",45,0))</f>
        <v>0</v>
      </c>
      <c r="I102" s="77"/>
      <c r="J102" s="78"/>
      <c r="K102" s="78"/>
      <c r="L102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02" s="76"/>
      <c r="N102" s="79"/>
      <c r="O102" s="80"/>
      <c r="P102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02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02" s="69"/>
      <c r="S102" s="81"/>
      <c r="T102" s="81"/>
      <c r="U102" s="81"/>
      <c r="V102" s="69">
        <f>IF(T102="x",#REF!,0)</f>
        <v>0</v>
      </c>
    </row>
    <row r="103" spans="1:22" x14ac:dyDescent="0.3">
      <c r="A103" s="75"/>
      <c r="B103" s="75"/>
      <c r="C103" s="76" t="str">
        <f>IF(__Anonymous_Sheet_DB__6[[#This Row],[Colonne1]]="G","Collectif","")</f>
        <v/>
      </c>
      <c r="D103" s="21">
        <f>IF(__Anonymous_Sheet_DB__6[[#This Row],[Colonne3]]&lt;&gt;"",VLOOKUP(__Anonymous_Sheet_DB__6[[#This Row],[Colonne3]],Historisation!$J$5:$U$52,12,0),0)</f>
        <v>0</v>
      </c>
      <c r="E103" s="19">
        <f>IF(__Anonymous_Sheet_DB__6[[#This Row],[Colonne3]]&lt;&gt;"",VLOOKUP(__Anonymous_Sheet_DB__6[[#This Row],[Colonne3]],Historisation!$J$5:$U$52,8,0),0)</f>
        <v>0</v>
      </c>
      <c r="F103" s="19">
        <f>IF(__Anonymous_Sheet_DB__6[[#This Row],[Colonne3]]&lt;&gt;"",VLOOKUP(__Anonymous_Sheet_DB__6[[#This Row],[Colonne3]],Historisation!$J$5:$U$52,9,0),0)</f>
        <v>0</v>
      </c>
      <c r="G103" s="19">
        <f>IF(__Anonymous_Sheet_DB__6[[#This Row],[Colonne3]]&lt;&gt;"",VLOOKUP(__Anonymous_Sheet_DB__6[[#This Row],[Colonne3]],Historisation!$J$5:$U$52,10,0),0)</f>
        <v>0</v>
      </c>
      <c r="H103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Row],[Colonne7]],Critères!G101:H112,2,1)+__Anonymous_Sheet_DB__6[[#This Row],[Colonne4]]/250,IF(__Anonymous_Sheet_DB__6[[#This Row],[Colonne3]]&lt;&gt;"",45,0))</f>
        <v>0</v>
      </c>
      <c r="I103" s="77"/>
      <c r="J103" s="78"/>
      <c r="K103" s="78"/>
      <c r="L103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03" s="76"/>
      <c r="N103" s="79"/>
      <c r="O103" s="80"/>
      <c r="P103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03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03" s="69"/>
      <c r="S103" s="81"/>
      <c r="T103" s="81"/>
      <c r="U103" s="81"/>
      <c r="V103" s="69">
        <f>IF(T103="x",#REF!,0)</f>
        <v>0</v>
      </c>
    </row>
    <row r="104" spans="1:22" x14ac:dyDescent="0.3">
      <c r="A104" s="75"/>
      <c r="B104" s="75"/>
      <c r="C104" s="76" t="str">
        <f>IF(__Anonymous_Sheet_DB__6[[#This Row],[Colonne1]]="G","Collectif","")</f>
        <v/>
      </c>
      <c r="D104" s="21">
        <f>IF(__Anonymous_Sheet_DB__6[[#This Row],[Colonne3]]&lt;&gt;"",VLOOKUP(__Anonymous_Sheet_DB__6[[#This Row],[Colonne3]],Historisation!$J$5:$U$52,12,0),0)</f>
        <v>0</v>
      </c>
      <c r="E104" s="19">
        <f>IF(__Anonymous_Sheet_DB__6[[#This Row],[Colonne3]]&lt;&gt;"",VLOOKUP(__Anonymous_Sheet_DB__6[[#This Row],[Colonne3]],Historisation!$J$5:$U$52,8,0),0)</f>
        <v>0</v>
      </c>
      <c r="F104" s="19">
        <f>IF(__Anonymous_Sheet_DB__6[[#This Row],[Colonne3]]&lt;&gt;"",VLOOKUP(__Anonymous_Sheet_DB__6[[#This Row],[Colonne3]],Historisation!$J$5:$U$52,9,0),0)</f>
        <v>0</v>
      </c>
      <c r="G104" s="19">
        <f>IF(__Anonymous_Sheet_DB__6[[#This Row],[Colonne3]]&lt;&gt;"",VLOOKUP(__Anonymous_Sheet_DB__6[[#This Row],[Colonne3]],Historisation!$J$5:$U$52,10,0),0)</f>
        <v>0</v>
      </c>
      <c r="H104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Row],[Colonne7]],Critères!G102:H113,2,1)+__Anonymous_Sheet_DB__6[[#This Row],[Colonne4]]/250,IF(__Anonymous_Sheet_DB__6[[#This Row],[Colonne3]]&lt;&gt;"",45,0))</f>
        <v>0</v>
      </c>
      <c r="I104" s="77"/>
      <c r="J104" s="78"/>
      <c r="K104" s="78"/>
      <c r="L104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04" s="76"/>
      <c r="N104" s="79"/>
      <c r="O104" s="80"/>
      <c r="P104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04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04" s="69"/>
      <c r="S104" s="81"/>
      <c r="T104" s="81"/>
      <c r="U104" s="81"/>
      <c r="V104" s="69">
        <f>IF(T104="x",#REF!,0)</f>
        <v>0</v>
      </c>
    </row>
    <row r="105" spans="1:22" x14ac:dyDescent="0.3">
      <c r="A105" s="75"/>
      <c r="B105" s="75"/>
      <c r="C105" s="76" t="str">
        <f>IF(__Anonymous_Sheet_DB__6[[#This Row],[Colonne1]]="G","Collectif","")</f>
        <v/>
      </c>
      <c r="D105" s="21">
        <f>IF(__Anonymous_Sheet_DB__6[[#This Row],[Colonne3]]&lt;&gt;"",VLOOKUP(__Anonymous_Sheet_DB__6[[#This Row],[Colonne3]],Historisation!$J$5:$U$52,12,0),0)</f>
        <v>0</v>
      </c>
      <c r="E105" s="19">
        <f>IF(__Anonymous_Sheet_DB__6[[#This Row],[Colonne3]]&lt;&gt;"",VLOOKUP(__Anonymous_Sheet_DB__6[[#This Row],[Colonne3]],Historisation!$J$5:$U$52,8,0),0)</f>
        <v>0</v>
      </c>
      <c r="F105" s="19">
        <f>IF(__Anonymous_Sheet_DB__6[[#This Row],[Colonne3]]&lt;&gt;"",VLOOKUP(__Anonymous_Sheet_DB__6[[#This Row],[Colonne3]],Historisation!$J$5:$U$52,9,0),0)</f>
        <v>0</v>
      </c>
      <c r="G105" s="19">
        <f>IF(__Anonymous_Sheet_DB__6[[#This Row],[Colonne3]]&lt;&gt;"",VLOOKUP(__Anonymous_Sheet_DB__6[[#This Row],[Colonne3]],Historisation!$J$5:$U$52,10,0),0)</f>
        <v>0</v>
      </c>
      <c r="H105" s="71">
        <f>IF(AND(__Anonymous_Sheet_DB__6[[#This Row],[Colonne1]]="S",__Anonymous_Sheet_DB__6[[#This Row],[Colonne3]]&lt;&gt;""),VLOOKUP(__Anonymous_Sheet_DB__6[[#This Row],[Colonne5]],Critères!$A$2:$B$13,2,1)/VLOOKUP(__Anonymous_Sheet_DB__6[[#This Row],[Colonne6]],Critères!$D$2:$E$13,2,1)+VLOOKUP(__Anonymous_Sheet_DB__6[[#This Row],[Colonne7]],Critères!G103:H114,2,1)+__Anonymous_Sheet_DB__6[[#This Row],[Colonne4]]/250,IF(__Anonymous_Sheet_DB__6[[#This Row],[Colonne3]]&lt;&gt;"",45,0))</f>
        <v>0</v>
      </c>
      <c r="I105" s="77"/>
      <c r="J105" s="78"/>
      <c r="K105" s="78"/>
      <c r="L105" s="73">
        <f>IF(AND(__Anonymous_Sheet_DB__6[[#This Row],[Colonne1]]="S",__Anonymous_Sheet_DB__6[[#This Row],[Colonne3]]&lt;&gt;"",__Anonymous_Sheet_DB__6[[#This Row],[Colonne10]]&lt;&gt;"",__Anonymous_Sheet_DB__6[[#This Row],[Colonne11]]&lt;&gt;""),VLOOKUP(__Anonymous_Sheet_DB__6[[#This Row],[Colonne10]],Critères!$J$2:$K$13,2,1)+VLOOKUP(__Anonymous_Sheet_DB__6[[#This Row],[Colonne11]],Critères!$M$2:$N$13,2,1),IF(__Anonymous_Sheet_DB__6[[#This Row],[Colonne3]]&lt;&gt;"",IF(AND(__Anonymous_Sheet_DB__6[[#This Row],[Colonne10]]&lt;&gt;"",__Anonymous_Sheet_DB__6[[#This Row],[Colonne11]]&lt;&gt;""),45,0),0))</f>
        <v>0</v>
      </c>
      <c r="M105" s="76"/>
      <c r="N105" s="79"/>
      <c r="O105" s="80"/>
      <c r="P105" s="73">
        <f>IF(AND(__Anonymous_Sheet_DB__6[[#This Row],[Colonne1]]="S",__Anonymous_Sheet_DB__6[[#This Row],[Colonne3]]&lt;&gt;"",__Anonymous_Sheet_DB__6[[#This Row],[Colonne13]]*__Anonymous_Sheet_DB__6[[#This Row],[Colonne14]]&lt;&gt;0),VLOOKUP(__Anonymous_Sheet_DB__6[[#This Row],[Colonne13]],Critères!$P$2:$Q$6,2,1)+VLOOKUP(__Anonymous_Sheet_DB__6[[#This Row],[Colonne14]],Critères!$G$2:$H$13,2,1),IF(__Anonymous_Sheet_DB__6[[#This Row],[Colonne3]]&lt;&gt;"",IF(__Anonymous_Sheet_DB__6[[#This Row],[Colonne13]]*__Anonymous_Sheet_DB__6[[#This Row],[Colonne14]]&lt;&gt;0,45,0),0))</f>
        <v>0</v>
      </c>
      <c r="Q105" s="82">
        <f>IF(AND(__Anonymous_Sheet_DB__6[[#This Row],[Colonne3]]&lt;&gt;"",__Anonymous_Sheet_DB__6[[#This Row],[Colonne15]]=""),(__Anonymous_Sheet_DB__6[[#This Row],[Colonne8]]+__Anonymous_Sheet_DB__6[[#This Row],[Colonne12]]+__Anonymous_Sheet_DB__6[[#This Row],[Colonne16]])/MAX(__Anonymous_Sheet_DB__6[[#This Row],[Colonne2]],1),0)</f>
        <v>0</v>
      </c>
      <c r="R105" s="69"/>
      <c r="S105" s="81"/>
      <c r="T105" s="81"/>
      <c r="U105" s="81"/>
      <c r="V105" s="69">
        <f>IF(T105="x",#REF!,0)</f>
        <v>0</v>
      </c>
    </row>
  </sheetData>
  <mergeCells count="5">
    <mergeCell ref="A1:V1"/>
    <mergeCell ref="C2:H2"/>
    <mergeCell ref="I2:L2"/>
    <mergeCell ref="M2:P2"/>
    <mergeCell ref="Q2:S2"/>
  </mergeCells>
  <conditionalFormatting sqref="A4:G105 I4:K105 M4:O105">
    <cfRule type="expression" dxfId="1" priority="2" stopIfTrue="1">
      <formula>UPPER($T4)="X"</formula>
    </cfRule>
  </conditionalFormatting>
  <conditionalFormatting sqref="H4:H105">
    <cfRule type="expression" dxfId="0" priority="3" stopIfTrue="1">
      <formula>UPPER($S4)="X"</formula>
    </cfRule>
  </conditionalFormatting>
  <dataValidations count="5">
    <dataValidation type="list" allowBlank="1" sqref="J4:J105" xr:uid="{00000000-0002-0000-0600-000000000000}">
      <formula1>"Important,Grand,Moyen,Petit,Aucun"</formula1>
    </dataValidation>
    <dataValidation type="whole" operator="equal" allowBlank="1" sqref="B4:B105 M4:M105" xr:uid="{00000000-0002-0000-0600-000001000000}">
      <formula1>0</formula1>
    </dataValidation>
    <dataValidation type="list" allowBlank="1" sqref="K4:K105" xr:uid="{00000000-0002-0000-0600-000002000000}">
      <formula1>"Grand,Moyen"</formula1>
    </dataValidation>
    <dataValidation type="list" allowBlank="1" sqref="O4:O105" xr:uid="{00000000-0002-0000-0600-000003000000}">
      <formula1>"X,x"</formula1>
    </dataValidation>
    <dataValidation type="list" showErrorMessage="1" sqref="A4:A105" xr:uid="{00000000-0002-0000-0600-000004000000}">
      <formula1>"E,S,G"</formula1>
    </dataValidation>
  </dataValidations>
  <printOptions horizontalCentered="1" verticalCentered="1"/>
  <pageMargins left="0.39370078740157477" right="0.39370078740157477" top="0.78740157480314954" bottom="0.78740157480314954" header="0.39370078740157477" footer="0.39370078740157477"/>
  <pageSetup paperSize="0" scale="60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B344A0-9A38-4E8E-9589-1DF873A726D2}">
          <x14:formula1>
            <xm:f>Historisation!$J$5:$J$52</xm:f>
          </x14:formula1>
          <xm:sqref>C4:C105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54110d62-6e44-47dc-b1d6-48de40714c96" xsi:nil="true"/>
    <lcf76f155ced4ddcb4097134ff3c332f xmlns="a6450acb-d0c8-4464-9347-08cf6e69400c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AB56BE4C374849A2AC7B9AF52686DC" ma:contentTypeVersion="17" ma:contentTypeDescription="Crée un document." ma:contentTypeScope="" ma:versionID="5ed606f5cc031c7cadb7a5525013e1f8">
  <xsd:schema xmlns:xsd="http://www.w3.org/2001/XMLSchema" xmlns:xs="http://www.w3.org/2001/XMLSchema" xmlns:p="http://schemas.microsoft.com/office/2006/metadata/properties" xmlns:ns2="a6450acb-d0c8-4464-9347-08cf6e69400c" xmlns:ns3="54110d62-6e44-47dc-b1d6-48de40714c96" targetNamespace="http://schemas.microsoft.com/office/2006/metadata/properties" ma:root="true" ma:fieldsID="1455a1b16a250ed045096f3a212aca38" ns2:_="" ns3:_="">
    <xsd:import namespace="a6450acb-d0c8-4464-9347-08cf6e69400c"/>
    <xsd:import namespace="54110d62-6e44-47dc-b1d6-48de40714c9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3:TaxCatchAll" minOccurs="0"/>
                <xsd:element ref="ns2:MediaLengthInSeconds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6450acb-d0c8-4464-9347-08cf6e69400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f3610055-e9ff-4e8b-b020-9d429ba740a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110d62-6e44-47dc-b1d6-48de40714c96" elementFormDefault="qualified">
    <xsd:import namespace="http://schemas.microsoft.com/office/2006/documentManagement/types"/>
    <xsd:import namespace="http://schemas.microsoft.com/office/infopath/2007/PartnerControls"/>
    <xsd:element name="TaxCatchAll" ma:index="20" nillable="true" ma:displayName="Taxonomy Catch All Column" ma:hidden="true" ma:list="{b660fb73-2059-47ff-8b65-4f7483c2462e}" ma:internalName="TaxCatchAll" ma:showField="CatchAllData" ma:web="54110d62-6e44-47dc-b1d6-48de40714c9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3A5AB9E-D9CE-4B8A-B498-6FFC621073AE}">
  <ds:schemaRefs>
    <ds:schemaRef ds:uri="http://schemas.microsoft.com/office/2006/metadata/properties"/>
    <ds:schemaRef ds:uri="http://schemas.microsoft.com/office/infopath/2007/PartnerControls"/>
    <ds:schemaRef ds:uri="54110d62-6e44-47dc-b1d6-48de40714c96"/>
    <ds:schemaRef ds:uri="a6450acb-d0c8-4464-9347-08cf6e69400c"/>
  </ds:schemaRefs>
</ds:datastoreItem>
</file>

<file path=customXml/itemProps2.xml><?xml version="1.0" encoding="utf-8"?>
<ds:datastoreItem xmlns:ds="http://schemas.openxmlformats.org/officeDocument/2006/customXml" ds:itemID="{BE4916DC-AA13-4B72-B599-EC556ABE29F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BFD63F0-1734-4408-A15F-523ACCCA2A6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6450acb-d0c8-4464-9347-08cf6e69400c"/>
    <ds:schemaRef ds:uri="54110d62-6e44-47dc-b1d6-48de40714c9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1382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Historisation</vt:lpstr>
      <vt:lpstr>Critères</vt:lpstr>
      <vt:lpstr>2024</vt:lpstr>
      <vt:lpstr>'2024'!Zone_d_impression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Rachel COCHENNEC - ARML des Pays de la Loire</cp:lastModifiedBy>
  <cp:revision>213</cp:revision>
  <cp:lastPrinted>2017-10-12T13:37:22Z</cp:lastPrinted>
  <dcterms:created xsi:type="dcterms:W3CDTF">2013-03-11T12:02:54Z</dcterms:created>
  <dcterms:modified xsi:type="dcterms:W3CDTF">2023-11-07T08:19:31Z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0x01010083AB56BE4C374849A2AC7B9AF52686DC</vt:lpwstr>
  </property>
  <property fmtid="{D5CDD505-2E9C-101B-9397-08002B2CF9AE}" pid="3" name="MediaServiceImageTags">
    <vt:lpwstr/>
  </property>
</Properties>
</file>