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9704660U\Documents\PMO - EIC PSE\_01_Gestion de projet\Planning\"/>
    </mc:Choice>
  </mc:AlternateContent>
  <xr:revisionPtr revIDLastSave="0" documentId="13_ncr:1_{B0466141-CA65-4FA6-A762-7B9462B4173E}" xr6:coauthVersionLast="46" xr6:coauthVersionMax="46" xr10:uidLastSave="{00000000-0000-0000-0000-000000000000}"/>
  <bookViews>
    <workbookView xWindow="28680" yWindow="-120" windowWidth="25440" windowHeight="15390" activeTab="3" xr2:uid="{00000000-000D-0000-FFFF-FFFF00000000}"/>
  </bookViews>
  <sheets>
    <sheet name="Grands Projets EIC - PSE" sheetId="5" r:id="rId1"/>
    <sheet name="Détails des lots" sheetId="6" r:id="rId2"/>
    <sheet name="Revue de projet" sheetId="2" r:id="rId3"/>
    <sheet name="BDD TCD" sheetId="1" r:id="rId4"/>
    <sheet name="Annexe" sheetId="3" r:id="rId5"/>
    <sheet name="Graphique" sheetId="4" r:id="rId6"/>
  </sheets>
  <definedNames>
    <definedName name="Segment_Projet">#N/A</definedName>
    <definedName name="Segment_Ressources">#N/A</definedName>
    <definedName name="Segment_Thème">#N/A</definedName>
    <definedName name="_xlnm.Print_Area" localSheetId="0">'Grands Projets EIC - PSE'!$A$1:$GK$166</definedName>
    <definedName name="_xlnm.Print_Area" localSheetId="2">'Revue de projet'!$A$1:$Y$91</definedName>
  </definedNames>
  <calcPr calcId="191029"/>
  <pivotCaches>
    <pivotCache cacheId="187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I21" i="1" s="1"/>
  <c r="F17" i="1"/>
  <c r="I17" i="1" s="1"/>
  <c r="F18" i="1"/>
  <c r="I18" i="1" s="1"/>
  <c r="F15" i="1"/>
  <c r="I15" i="1" s="1"/>
  <c r="F13" i="1"/>
  <c r="I13" i="1" s="1"/>
  <c r="F12" i="1"/>
  <c r="I12" i="1" s="1"/>
  <c r="F10" i="1"/>
  <c r="I10" i="1" s="1"/>
  <c r="B7" i="3" l="1"/>
  <c r="B6" i="3"/>
  <c r="B5" i="3"/>
  <c r="F5" i="1"/>
  <c r="I5" i="1" s="1"/>
  <c r="F6" i="1"/>
  <c r="I6" i="1" s="1"/>
  <c r="F7" i="1"/>
  <c r="I7" i="1" s="1"/>
  <c r="F8" i="1"/>
  <c r="I8" i="1" s="1"/>
  <c r="F3" i="1"/>
  <c r="I3" i="1" s="1"/>
  <c r="K239" i="5" l="1"/>
  <c r="K238" i="5"/>
  <c r="K237" i="5"/>
  <c r="K236" i="5"/>
  <c r="K235" i="5"/>
  <c r="K234" i="5"/>
  <c r="K233" i="5"/>
  <c r="K232" i="5"/>
  <c r="K231" i="5"/>
  <c r="K230" i="5"/>
  <c r="K229" i="5"/>
  <c r="K227" i="5"/>
  <c r="K225" i="5"/>
  <c r="K224" i="5"/>
  <c r="K223" i="5"/>
  <c r="K221" i="5"/>
  <c r="K219" i="5"/>
  <c r="K217" i="5"/>
  <c r="K215" i="5"/>
  <c r="K213" i="5"/>
  <c r="K211" i="5"/>
  <c r="K210" i="5"/>
  <c r="K207" i="5"/>
  <c r="K205" i="5"/>
  <c r="K203" i="5"/>
  <c r="K201" i="5"/>
  <c r="K199" i="5"/>
  <c r="K197" i="5"/>
  <c r="K195" i="5"/>
  <c r="K193" i="5"/>
  <c r="K191" i="5"/>
  <c r="K189" i="5"/>
  <c r="K188" i="5"/>
  <c r="K186" i="5"/>
  <c r="K184" i="5"/>
  <c r="K182" i="5"/>
  <c r="K180" i="5"/>
  <c r="K178" i="5"/>
  <c r="K176" i="5"/>
  <c r="K174" i="5"/>
  <c r="K172" i="5"/>
  <c r="K170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J134" i="5"/>
  <c r="K134" i="5" s="1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J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J10" i="5"/>
  <c r="K10" i="5" s="1"/>
  <c r="K9" i="5"/>
  <c r="J9" i="5"/>
  <c r="J8" i="5"/>
  <c r="K8" i="5" s="1"/>
  <c r="N5" i="5"/>
  <c r="N6" i="5" s="1"/>
  <c r="B2" i="5"/>
  <c r="N4" i="5" l="1"/>
  <c r="O5" i="5"/>
  <c r="P5" i="5" l="1"/>
  <c r="O6" i="5"/>
  <c r="Q5" i="5" l="1"/>
  <c r="P6" i="5"/>
  <c r="R5" i="5" l="1"/>
  <c r="Q6" i="5"/>
  <c r="R6" i="5" l="1"/>
  <c r="S5" i="5"/>
  <c r="S6" i="5" l="1"/>
  <c r="T5" i="5"/>
  <c r="T6" i="5" l="1"/>
  <c r="U5" i="5"/>
  <c r="U6" i="5" l="1"/>
  <c r="U4" i="5"/>
  <c r="V5" i="5"/>
  <c r="V6" i="5" l="1"/>
  <c r="W5" i="5"/>
  <c r="W6" i="5" l="1"/>
  <c r="X5" i="5"/>
  <c r="Y5" i="5" l="1"/>
  <c r="X6" i="5"/>
  <c r="Z5" i="5" l="1"/>
  <c r="Y6" i="5"/>
  <c r="AA5" i="5" l="1"/>
  <c r="Z6" i="5"/>
  <c r="AA6" i="5" l="1"/>
  <c r="AB5" i="5"/>
  <c r="AB4" i="5" l="1"/>
  <c r="AC5" i="5"/>
  <c r="AB6" i="5"/>
  <c r="AC6" i="5" l="1"/>
  <c r="AD5" i="5"/>
  <c r="AD6" i="5" l="1"/>
  <c r="AE5" i="5"/>
  <c r="AE6" i="5" l="1"/>
  <c r="AF5" i="5"/>
  <c r="AF6" i="5" l="1"/>
  <c r="AG5" i="5"/>
  <c r="AG6" i="5" l="1"/>
  <c r="AH5" i="5"/>
  <c r="AI5" i="5" l="1"/>
  <c r="AH6" i="5"/>
  <c r="AI6" i="5" l="1"/>
  <c r="AJ5" i="5"/>
  <c r="AI4" i="5"/>
  <c r="AK5" i="5" l="1"/>
  <c r="AJ6" i="5"/>
  <c r="AK6" i="5" l="1"/>
  <c r="AL5" i="5"/>
  <c r="AM5" i="5" l="1"/>
  <c r="AL6" i="5"/>
  <c r="AM6" i="5" l="1"/>
  <c r="AN5" i="5"/>
  <c r="AO5" i="5" l="1"/>
  <c r="AN6" i="5"/>
  <c r="AP5" i="5" l="1"/>
  <c r="AO6" i="5"/>
  <c r="AP6" i="5" l="1"/>
  <c r="AP4" i="5"/>
  <c r="AQ5" i="5"/>
  <c r="AQ6" i="5" l="1"/>
  <c r="AR5" i="5"/>
  <c r="AR6" i="5" l="1"/>
  <c r="AS5" i="5"/>
  <c r="AS6" i="5" l="1"/>
  <c r="AT5" i="5"/>
  <c r="AU5" i="5" l="1"/>
  <c r="AT6" i="5"/>
  <c r="AV5" i="5" l="1"/>
  <c r="AU6" i="5"/>
  <c r="AW5" i="5" l="1"/>
  <c r="AV6" i="5"/>
  <c r="AX5" i="5" l="1"/>
  <c r="AW4" i="5"/>
  <c r="AW6" i="5"/>
  <c r="AX6" i="5" l="1"/>
  <c r="AY5" i="5"/>
  <c r="AY6" i="5" l="1"/>
  <c r="AZ5" i="5"/>
  <c r="AZ6" i="5" l="1"/>
  <c r="BA5" i="5"/>
  <c r="BA6" i="5" l="1"/>
  <c r="BB5" i="5"/>
  <c r="BB6" i="5" l="1"/>
  <c r="BC5" i="5"/>
  <c r="BC6" i="5" l="1"/>
  <c r="BD5" i="5"/>
  <c r="BE5" i="5" l="1"/>
  <c r="BD4" i="5"/>
  <c r="BD6" i="5"/>
  <c r="BF5" i="5" l="1"/>
  <c r="BE6" i="5"/>
  <c r="BG5" i="5" l="1"/>
  <c r="BF6" i="5"/>
  <c r="BG6" i="5" l="1"/>
  <c r="BH5" i="5"/>
  <c r="BH6" i="5" l="1"/>
  <c r="BI5" i="5"/>
  <c r="BI6" i="5" l="1"/>
  <c r="BJ5" i="5"/>
  <c r="BK5" i="5" l="1"/>
  <c r="BJ6" i="5"/>
  <c r="BK4" i="5" l="1"/>
  <c r="BK6" i="5"/>
  <c r="BL5" i="5"/>
  <c r="BM5" i="5" l="1"/>
  <c r="BL6" i="5"/>
  <c r="BM6" i="5" l="1"/>
  <c r="BN5" i="5"/>
  <c r="BO5" i="5" l="1"/>
  <c r="BN6" i="5"/>
  <c r="BO6" i="5" l="1"/>
  <c r="BP5" i="5"/>
  <c r="BQ5" i="5" l="1"/>
  <c r="BP6" i="5"/>
  <c r="BQ6" i="5" l="1"/>
  <c r="BR5" i="5"/>
  <c r="BS5" i="5" l="1"/>
  <c r="BR4" i="5"/>
  <c r="BR6" i="5"/>
  <c r="BS6" i="5" l="1"/>
  <c r="BT5" i="5"/>
  <c r="BU5" i="5" l="1"/>
  <c r="BT6" i="5"/>
  <c r="BV5" i="5" l="1"/>
  <c r="BU6" i="5"/>
  <c r="BV6" i="5" l="1"/>
  <c r="BW5" i="5"/>
  <c r="BW6" i="5" l="1"/>
  <c r="BX5" i="5"/>
  <c r="BX6" i="5" l="1"/>
  <c r="BY5" i="5"/>
  <c r="BY6" i="5" l="1"/>
  <c r="BY4" i="5"/>
  <c r="BZ5" i="5"/>
  <c r="CA5" i="5" l="1"/>
  <c r="BZ6" i="5"/>
  <c r="CA6" i="5" l="1"/>
  <c r="CB5" i="5"/>
  <c r="CC5" i="5" l="1"/>
  <c r="CB6" i="5"/>
  <c r="CC6" i="5" l="1"/>
  <c r="CD5" i="5"/>
  <c r="CD6" i="5" l="1"/>
  <c r="CE5" i="5"/>
  <c r="CE6" i="5" l="1"/>
  <c r="CF5" i="5"/>
  <c r="CF6" i="5" l="1"/>
  <c r="CG5" i="5"/>
  <c r="CF4" i="5"/>
  <c r="CG6" i="5" l="1"/>
  <c r="CH5" i="5"/>
  <c r="CI5" i="5" l="1"/>
  <c r="CH6" i="5"/>
  <c r="CJ5" i="5" l="1"/>
  <c r="CI6" i="5"/>
  <c r="CK5" i="5" l="1"/>
  <c r="CJ6" i="5"/>
  <c r="CL5" i="5" l="1"/>
  <c r="CK6" i="5"/>
  <c r="CM5" i="5" l="1"/>
  <c r="CL6" i="5"/>
  <c r="CM6" i="5" l="1"/>
  <c r="CN5" i="5"/>
  <c r="CM4" i="5"/>
  <c r="CN6" i="5" l="1"/>
  <c r="CO5" i="5"/>
  <c r="CO6" i="5" l="1"/>
  <c r="CP5" i="5"/>
  <c r="CQ5" i="5" l="1"/>
  <c r="CP6" i="5"/>
  <c r="CR5" i="5" l="1"/>
  <c r="CQ6" i="5"/>
  <c r="CS5" i="5" l="1"/>
  <c r="CR6" i="5"/>
  <c r="CT5" i="5" l="1"/>
  <c r="CS6" i="5"/>
  <c r="CU5" i="5" l="1"/>
  <c r="CT6" i="5"/>
  <c r="CT4" i="5"/>
  <c r="CU6" i="5" l="1"/>
  <c r="CV5" i="5"/>
  <c r="CV6" i="5" l="1"/>
  <c r="CW5" i="5"/>
  <c r="CW6" i="5" l="1"/>
  <c r="CX5" i="5"/>
  <c r="CY5" i="5" l="1"/>
  <c r="CX6" i="5"/>
  <c r="CZ5" i="5" l="1"/>
  <c r="CY6" i="5"/>
  <c r="DA5" i="5" l="1"/>
  <c r="CZ6" i="5"/>
  <c r="DB5" i="5" l="1"/>
  <c r="DA4" i="5"/>
  <c r="DA6" i="5"/>
  <c r="DC5" i="5" l="1"/>
  <c r="DB6" i="5"/>
  <c r="DC6" i="5" l="1"/>
  <c r="DD5" i="5"/>
  <c r="DD6" i="5" l="1"/>
  <c r="DE5" i="5"/>
  <c r="DE6" i="5" l="1"/>
  <c r="DF5" i="5"/>
  <c r="DG5" i="5" l="1"/>
  <c r="DF6" i="5"/>
  <c r="DG6" i="5" l="1"/>
  <c r="DH5" i="5"/>
  <c r="DI5" i="5" l="1"/>
  <c r="DH6" i="5"/>
  <c r="DH4" i="5"/>
  <c r="DI6" i="5" l="1"/>
  <c r="DJ5" i="5"/>
  <c r="DK5" i="5" l="1"/>
  <c r="DJ6" i="5"/>
  <c r="DK6" i="5" l="1"/>
  <c r="DL5" i="5"/>
  <c r="DL6" i="5" l="1"/>
  <c r="DM5" i="5"/>
  <c r="DM6" i="5" l="1"/>
  <c r="DN5" i="5"/>
  <c r="DO5" i="5" l="1"/>
  <c r="DN6" i="5"/>
  <c r="DP5" i="5" l="1"/>
  <c r="DO4" i="5"/>
  <c r="DO6" i="5"/>
  <c r="DQ5" i="5" l="1"/>
  <c r="DP6" i="5"/>
  <c r="DQ6" i="5" l="1"/>
  <c r="DR5" i="5"/>
  <c r="DR6" i="5" l="1"/>
  <c r="DS5" i="5"/>
  <c r="DS6" i="5" l="1"/>
  <c r="DT5" i="5"/>
  <c r="DT6" i="5" l="1"/>
  <c r="DU5" i="5"/>
  <c r="DU6" i="5" l="1"/>
  <c r="DV5" i="5"/>
  <c r="DW5" i="5" l="1"/>
  <c r="DV4" i="5"/>
  <c r="DV6" i="5"/>
  <c r="DW6" i="5" l="1"/>
  <c r="DX5" i="5"/>
  <c r="DY5" i="5" l="1"/>
  <c r="DX6" i="5"/>
  <c r="DZ5" i="5" l="1"/>
  <c r="DY6" i="5"/>
  <c r="EA5" i="5" l="1"/>
  <c r="DZ6" i="5"/>
  <c r="EA6" i="5" l="1"/>
  <c r="EB5" i="5"/>
  <c r="EB6" i="5" l="1"/>
  <c r="EC5" i="5"/>
  <c r="EC6" i="5" l="1"/>
  <c r="EC4" i="5"/>
  <c r="ED5" i="5"/>
  <c r="EE5" i="5" l="1"/>
  <c r="ED6" i="5"/>
  <c r="EE6" i="5" l="1"/>
  <c r="EF5" i="5"/>
  <c r="EG5" i="5" l="1"/>
  <c r="EF6" i="5"/>
  <c r="EH5" i="5" l="1"/>
  <c r="EG6" i="5"/>
  <c r="EH6" i="5" l="1"/>
  <c r="EI5" i="5"/>
  <c r="EI6" i="5" l="1"/>
  <c r="EJ5" i="5"/>
  <c r="EJ6" i="5" l="1"/>
  <c r="EK5" i="5"/>
  <c r="EJ4" i="5"/>
  <c r="EK6" i="5" l="1"/>
  <c r="EL5" i="5"/>
  <c r="EM5" i="5" l="1"/>
  <c r="EL6" i="5"/>
  <c r="EM6" i="5" l="1"/>
  <c r="EN5" i="5"/>
  <c r="EO5" i="5" l="1"/>
  <c r="EN6" i="5"/>
  <c r="EO6" i="5" l="1"/>
  <c r="EP5" i="5"/>
  <c r="EP6" i="5" l="1"/>
  <c r="EQ5" i="5"/>
  <c r="EQ6" i="5" l="1"/>
  <c r="ER5" i="5"/>
  <c r="EQ4" i="5"/>
  <c r="ER6" i="5" l="1"/>
  <c r="ES5" i="5"/>
  <c r="ES6" i="5" l="1"/>
  <c r="ET5" i="5"/>
  <c r="EU5" i="5" l="1"/>
  <c r="ET6" i="5"/>
  <c r="EV5" i="5" l="1"/>
  <c r="EU6" i="5"/>
  <c r="EW5" i="5" l="1"/>
  <c r="EV6" i="5"/>
  <c r="EX5" i="5" l="1"/>
  <c r="EW6" i="5"/>
  <c r="EY5" i="5" l="1"/>
  <c r="EX4" i="5"/>
  <c r="EX6" i="5"/>
  <c r="EY6" i="5" l="1"/>
  <c r="EZ5" i="5"/>
  <c r="EZ6" i="5" l="1"/>
  <c r="FA5" i="5"/>
  <c r="FA6" i="5" l="1"/>
  <c r="FB5" i="5"/>
  <c r="FC5" i="5" l="1"/>
  <c r="FB6" i="5"/>
  <c r="FC6" i="5" l="1"/>
  <c r="FD5" i="5"/>
  <c r="FE5" i="5" l="1"/>
  <c r="FD6" i="5"/>
  <c r="FE4" i="5" l="1"/>
  <c r="FF5" i="5"/>
  <c r="FE6" i="5"/>
  <c r="FG5" i="5" l="1"/>
  <c r="FF6" i="5"/>
  <c r="FG6" i="5" l="1"/>
  <c r="FH5" i="5"/>
  <c r="FH6" i="5" l="1"/>
  <c r="FI5" i="5"/>
  <c r="FI6" i="5" l="1"/>
  <c r="FJ5" i="5"/>
  <c r="FK5" i="5" l="1"/>
  <c r="FJ6" i="5"/>
  <c r="FL5" i="5" l="1"/>
  <c r="FK6" i="5"/>
  <c r="FM5" i="5" l="1"/>
  <c r="FL4" i="5"/>
  <c r="FL6" i="5"/>
  <c r="FN5" i="5" l="1"/>
  <c r="FM6" i="5"/>
  <c r="FO5" i="5" l="1"/>
  <c r="FN6" i="5"/>
  <c r="FO6" i="5" l="1"/>
  <c r="FP5" i="5"/>
  <c r="FP6" i="5" l="1"/>
  <c r="FQ5" i="5"/>
  <c r="FQ6" i="5" l="1"/>
  <c r="FR5" i="5"/>
  <c r="FS5" i="5" l="1"/>
  <c r="FR6" i="5"/>
  <c r="FS4" i="5" l="1"/>
  <c r="FS6" i="5"/>
  <c r="FT5" i="5"/>
  <c r="FU5" i="5" l="1"/>
  <c r="FT6" i="5"/>
  <c r="FU6" i="5" l="1"/>
  <c r="FV5" i="5"/>
  <c r="FV6" i="5" l="1"/>
  <c r="FW5" i="5"/>
  <c r="FW6" i="5" l="1"/>
  <c r="FX5" i="5"/>
  <c r="FX6" i="5" l="1"/>
  <c r="FY5" i="5"/>
  <c r="FY6" i="5" l="1"/>
  <c r="FZ5" i="5"/>
  <c r="GA5" i="5" l="1"/>
  <c r="FZ4" i="5"/>
  <c r="FZ6" i="5"/>
  <c r="GB5" i="5" l="1"/>
  <c r="GA6" i="5"/>
  <c r="GC5" i="5" l="1"/>
  <c r="GB6" i="5"/>
  <c r="GC6" i="5" l="1"/>
  <c r="GD5" i="5"/>
  <c r="GD6" i="5" l="1"/>
  <c r="GE5" i="5"/>
  <c r="GE6" i="5" l="1"/>
  <c r="GF5" i="5"/>
  <c r="GF6" i="5" l="1"/>
  <c r="GG5" i="5"/>
  <c r="GG6" i="5" l="1"/>
  <c r="GH5" i="5"/>
  <c r="GG4" i="5"/>
  <c r="GI5" i="5" l="1"/>
  <c r="GH6" i="5"/>
  <c r="GI6" i="5" l="1"/>
  <c r="GJ5" i="5"/>
  <c r="GK5" i="5" l="1"/>
  <c r="GJ6" i="5"/>
  <c r="GL5" i="5" l="1"/>
  <c r="GK6" i="5"/>
  <c r="GM5" i="5" l="1"/>
  <c r="GL6" i="5"/>
  <c r="GM6" i="5" l="1"/>
  <c r="GN5" i="5"/>
  <c r="GN6" i="5" l="1"/>
  <c r="GO5" i="5"/>
  <c r="GN4" i="5"/>
  <c r="GO6" i="5" l="1"/>
  <c r="GP5" i="5"/>
  <c r="GQ5" i="5" l="1"/>
  <c r="GP6" i="5"/>
  <c r="GQ6" i="5" l="1"/>
  <c r="GR5" i="5"/>
  <c r="GS5" i="5" l="1"/>
  <c r="GR6" i="5"/>
  <c r="GS6" i="5" l="1"/>
  <c r="GT5" i="5"/>
  <c r="GT6" i="5" l="1"/>
  <c r="GU5" i="5"/>
  <c r="GU6" i="5" l="1"/>
  <c r="GV5" i="5"/>
  <c r="GU4" i="5"/>
  <c r="GV6" i="5" l="1"/>
  <c r="GW5" i="5"/>
  <c r="GW6" i="5" l="1"/>
  <c r="GX5" i="5"/>
  <c r="GY5" i="5" l="1"/>
  <c r="GX6" i="5"/>
  <c r="GY6" i="5" l="1"/>
  <c r="GZ5" i="5"/>
  <c r="HA5" i="5" l="1"/>
  <c r="GZ6" i="5"/>
  <c r="HA6" i="5" l="1"/>
  <c r="HB5" i="5"/>
  <c r="HB6" i="5" l="1"/>
  <c r="HC5" i="5"/>
  <c r="HB4" i="5"/>
  <c r="HC6" i="5" l="1"/>
  <c r="HD5" i="5"/>
  <c r="HD6" i="5" l="1"/>
  <c r="HE5" i="5"/>
  <c r="HE6" i="5" l="1"/>
  <c r="HF5" i="5"/>
  <c r="HG5" i="5" l="1"/>
  <c r="HF6" i="5"/>
  <c r="HH5" i="5" l="1"/>
  <c r="HG6" i="5"/>
  <c r="HI5" i="5" l="1"/>
  <c r="HH6" i="5"/>
  <c r="HI4" i="5" l="1"/>
  <c r="HJ5" i="5"/>
  <c r="HI6" i="5"/>
  <c r="HK5" i="5" l="1"/>
  <c r="HJ6" i="5"/>
  <c r="HK6" i="5" l="1"/>
  <c r="HL5" i="5"/>
  <c r="HL6" i="5" l="1"/>
  <c r="HM5" i="5"/>
  <c r="HM6" i="5" l="1"/>
  <c r="HN5" i="5"/>
  <c r="HO5" i="5" l="1"/>
  <c r="HN6" i="5"/>
  <c r="HP5" i="5" l="1"/>
  <c r="HO6" i="5"/>
  <c r="HQ5" i="5" l="1"/>
  <c r="HP4" i="5"/>
  <c r="HP6" i="5"/>
  <c r="HR5" i="5" l="1"/>
  <c r="HQ6" i="5"/>
  <c r="HS5" i="5" l="1"/>
  <c r="HR6" i="5"/>
  <c r="HS6" i="5" l="1"/>
  <c r="HT5" i="5"/>
  <c r="HT6" i="5" l="1"/>
  <c r="HU5" i="5"/>
  <c r="HU6" i="5" l="1"/>
  <c r="HV5" i="5"/>
  <c r="HW5" i="5" l="1"/>
  <c r="HV6" i="5"/>
  <c r="HW4" i="5" l="1"/>
  <c r="HX5" i="5"/>
  <c r="HW6" i="5"/>
  <c r="HY5" i="5" l="1"/>
  <c r="HX6" i="5"/>
  <c r="HZ5" i="5" l="1"/>
  <c r="HY6" i="5"/>
  <c r="IA5" i="5" l="1"/>
  <c r="HZ6" i="5"/>
  <c r="IA6" i="5" l="1"/>
  <c r="IB5" i="5"/>
  <c r="IB6" i="5" l="1"/>
  <c r="IC5" i="5"/>
  <c r="IC6" i="5" l="1"/>
  <c r="ID5" i="5"/>
  <c r="IE5" i="5" l="1"/>
  <c r="ID4" i="5"/>
  <c r="ID6" i="5"/>
  <c r="IE6" i="5" l="1"/>
  <c r="IF5" i="5"/>
  <c r="IG5" i="5" l="1"/>
  <c r="IF6" i="5"/>
  <c r="IG6" i="5" l="1"/>
  <c r="IH5" i="5"/>
  <c r="IH6" i="5" l="1"/>
  <c r="II5" i="5"/>
  <c r="II6" i="5" l="1"/>
  <c r="IJ5" i="5"/>
  <c r="IJ6" i="5" l="1"/>
  <c r="IK5" i="5"/>
  <c r="IK6" i="5" l="1"/>
  <c r="IL5" i="5"/>
  <c r="IK4" i="5"/>
  <c r="IM5" i="5" l="1"/>
  <c r="IL6" i="5"/>
  <c r="IN5" i="5" l="1"/>
  <c r="IM6" i="5"/>
  <c r="IO5" i="5" l="1"/>
  <c r="IN6" i="5"/>
  <c r="IO6" i="5" l="1"/>
  <c r="IP5" i="5"/>
  <c r="IP6" i="5" l="1"/>
  <c r="IQ5" i="5"/>
  <c r="IQ6" i="5" l="1"/>
  <c r="IR5" i="5"/>
  <c r="IR6" i="5" l="1"/>
  <c r="IS5" i="5"/>
  <c r="IR4" i="5"/>
  <c r="IS6" i="5" l="1"/>
  <c r="IT5" i="5"/>
  <c r="IU5" i="5" l="1"/>
  <c r="IT6" i="5"/>
  <c r="IU6" i="5" l="1"/>
  <c r="IV5" i="5"/>
  <c r="IW5" i="5" l="1"/>
  <c r="IV6" i="5"/>
  <c r="IX5" i="5" l="1"/>
  <c r="IW6" i="5"/>
  <c r="IY5" i="5" l="1"/>
  <c r="IX6" i="5"/>
  <c r="IY6" i="5" l="1"/>
  <c r="IY4" i="5"/>
  <c r="IZ5" i="5"/>
  <c r="IZ6" i="5" l="1"/>
  <c r="JA5" i="5"/>
  <c r="JA6" i="5" l="1"/>
  <c r="JB5" i="5"/>
  <c r="JC5" i="5" l="1"/>
  <c r="JB6" i="5"/>
  <c r="JC6" i="5" l="1"/>
  <c r="JD5" i="5"/>
  <c r="JE5" i="5" l="1"/>
  <c r="JD6" i="5"/>
  <c r="JE6" i="5" l="1"/>
  <c r="JF5" i="5"/>
  <c r="JF6" i="5" l="1"/>
  <c r="JG5" i="5"/>
  <c r="JF4" i="5"/>
  <c r="JG6" i="5" l="1"/>
  <c r="JH5" i="5"/>
  <c r="JH6" i="5" l="1"/>
  <c r="JI5" i="5"/>
  <c r="JI6" i="5" l="1"/>
  <c r="JJ5" i="5"/>
  <c r="JK5" i="5" l="1"/>
  <c r="JJ6" i="5"/>
  <c r="JK6" i="5" l="1"/>
  <c r="JL5" i="5"/>
  <c r="JM5" i="5" l="1"/>
  <c r="JL6" i="5"/>
  <c r="JM6" i="5" l="1"/>
  <c r="JM4" i="5"/>
  <c r="JN5" i="5"/>
  <c r="JN6" i="5" l="1"/>
  <c r="JO5" i="5"/>
  <c r="JO6" i="5" l="1"/>
  <c r="JP5" i="5"/>
  <c r="JP6" i="5" l="1"/>
  <c r="JQ5" i="5"/>
  <c r="JQ6" i="5" l="1"/>
  <c r="JR5" i="5"/>
  <c r="JS5" i="5" l="1"/>
  <c r="JR6" i="5"/>
  <c r="JT5" i="5" l="1"/>
  <c r="JS6" i="5"/>
  <c r="JU5" i="5" l="1"/>
  <c r="JT6" i="5"/>
  <c r="JT4" i="5"/>
  <c r="JU6" i="5" l="1"/>
  <c r="JV5" i="5"/>
  <c r="JW5" i="5" l="1"/>
  <c r="JV6" i="5"/>
  <c r="JW6" i="5" l="1"/>
  <c r="JX5" i="5"/>
  <c r="JX6" i="5" l="1"/>
  <c r="JY5" i="5"/>
  <c r="JY6" i="5" l="1"/>
  <c r="JZ5" i="5"/>
  <c r="KA5" i="5" l="1"/>
  <c r="JZ6" i="5"/>
  <c r="KA4" i="5" l="1"/>
  <c r="KB5" i="5"/>
  <c r="KA6" i="5"/>
  <c r="KC5" i="5" l="1"/>
  <c r="KB6" i="5"/>
  <c r="KD5" i="5" l="1"/>
  <c r="KC6" i="5"/>
  <c r="KE5" i="5" l="1"/>
  <c r="KD6" i="5"/>
  <c r="KE6" i="5" l="1"/>
  <c r="KF5" i="5"/>
  <c r="KF6" i="5" l="1"/>
  <c r="KG5" i="5"/>
  <c r="KG6" i="5" l="1"/>
  <c r="KH5" i="5"/>
  <c r="KI5" i="5" l="1"/>
  <c r="KH6" i="5"/>
  <c r="KH4" i="5"/>
  <c r="KJ5" i="5" l="1"/>
  <c r="KI6" i="5"/>
  <c r="KK5" i="5" l="1"/>
  <c r="KJ6" i="5"/>
  <c r="KL5" i="5" l="1"/>
  <c r="KK6" i="5"/>
  <c r="KM5" i="5" l="1"/>
  <c r="KL6" i="5"/>
  <c r="KM6" i="5" l="1"/>
  <c r="KN5" i="5"/>
  <c r="KN6" i="5" l="1"/>
  <c r="KO5" i="5"/>
  <c r="KO6" i="5" l="1"/>
  <c r="KP5" i="5"/>
  <c r="KO4" i="5"/>
  <c r="KQ5" i="5" l="1"/>
  <c r="KP6" i="5"/>
  <c r="KQ6" i="5" l="1"/>
  <c r="KR5" i="5"/>
  <c r="KS5" i="5" l="1"/>
  <c r="KR6" i="5"/>
  <c r="KS6" i="5" l="1"/>
  <c r="KT5" i="5"/>
  <c r="KT6" i="5" l="1"/>
  <c r="KU5" i="5"/>
  <c r="KU6" i="5" l="1"/>
  <c r="KV5" i="5"/>
  <c r="KV6" i="5" l="1"/>
  <c r="KW5" i="5"/>
  <c r="KV4" i="5"/>
  <c r="KW6" i="5" l="1"/>
  <c r="KX5" i="5"/>
  <c r="KY5" i="5" l="1"/>
  <c r="KX6" i="5"/>
  <c r="KZ5" i="5" l="1"/>
  <c r="KY6" i="5"/>
  <c r="LA5" i="5" l="1"/>
  <c r="KZ6" i="5"/>
  <c r="LA6" i="5" l="1"/>
  <c r="LB5" i="5"/>
  <c r="LB6" i="5" l="1"/>
  <c r="LC5" i="5"/>
  <c r="LC6" i="5" l="1"/>
  <c r="LD5" i="5"/>
  <c r="LC4" i="5"/>
  <c r="LD6" i="5" l="1"/>
  <c r="LE5" i="5"/>
  <c r="LE6" i="5" l="1"/>
  <c r="LF5" i="5"/>
  <c r="LG5" i="5" l="1"/>
  <c r="LF6" i="5"/>
  <c r="LG6" i="5" l="1"/>
  <c r="LH5" i="5"/>
  <c r="LI5" i="5" l="1"/>
  <c r="LH6" i="5"/>
  <c r="LJ5" i="5" l="1"/>
  <c r="LI6" i="5"/>
  <c r="LK5" i="5" l="1"/>
  <c r="LJ4" i="5"/>
  <c r="LJ6" i="5"/>
  <c r="LK6" i="5" l="1"/>
  <c r="LL5" i="5"/>
  <c r="LL6" i="5" l="1"/>
  <c r="LM5" i="5"/>
  <c r="LM6" i="5" l="1"/>
  <c r="LN5" i="5"/>
  <c r="LO5" i="5" l="1"/>
  <c r="LN6" i="5"/>
  <c r="LO6" i="5" l="1"/>
  <c r="LP5" i="5"/>
  <c r="LQ5" i="5" l="1"/>
  <c r="LP6" i="5"/>
  <c r="LQ4" i="5" l="1"/>
  <c r="LQ6" i="5"/>
  <c r="LR5" i="5"/>
  <c r="LR6" i="5" l="1"/>
  <c r="LS5" i="5"/>
  <c r="LS6" i="5" l="1"/>
  <c r="LT5" i="5"/>
  <c r="LT6" i="5" l="1"/>
  <c r="LU5" i="5"/>
  <c r="LU6" i="5" l="1"/>
  <c r="LV5" i="5"/>
  <c r="LW5" i="5" l="1"/>
  <c r="LV6" i="5"/>
  <c r="LW6" i="5" l="1"/>
  <c r="LX5" i="5"/>
  <c r="LY5" i="5" l="1"/>
  <c r="LX4" i="5"/>
  <c r="LX6" i="5"/>
  <c r="LY6" i="5" l="1"/>
  <c r="LZ5" i="5"/>
  <c r="LZ6" i="5" l="1"/>
  <c r="MA5" i="5"/>
  <c r="MA6" i="5" l="1"/>
  <c r="MB5" i="5"/>
  <c r="MB6" i="5" l="1"/>
  <c r="MC5" i="5"/>
  <c r="MC6" i="5" l="1"/>
  <c r="MD5" i="5"/>
  <c r="ME5" i="5" l="1"/>
  <c r="MD6" i="5"/>
  <c r="MF5" i="5" l="1"/>
  <c r="ME6" i="5"/>
  <c r="ME4" i="5"/>
  <c r="MG5" i="5" l="1"/>
  <c r="MF6" i="5"/>
  <c r="MG6" i="5" l="1"/>
  <c r="MH5" i="5"/>
  <c r="MH6" i="5" l="1"/>
  <c r="MI5" i="5"/>
  <c r="MI6" i="5" l="1"/>
  <c r="MJ5" i="5"/>
  <c r="MJ6" i="5" l="1"/>
  <c r="MK5" i="5"/>
  <c r="MK6" i="5" l="1"/>
  <c r="ML5" i="5"/>
  <c r="MM5" i="5" l="1"/>
  <c r="ML4" i="5"/>
  <c r="ML6" i="5"/>
  <c r="MN5" i="5" l="1"/>
  <c r="MM6" i="5"/>
  <c r="MO5" i="5" l="1"/>
  <c r="MN6" i="5"/>
  <c r="MP5" i="5" l="1"/>
  <c r="MO6" i="5"/>
  <c r="MQ5" i="5" l="1"/>
  <c r="MP6" i="5"/>
  <c r="MQ6" i="5" l="1"/>
  <c r="MR5" i="5"/>
  <c r="MR6" i="5" l="1"/>
  <c r="MS5" i="5"/>
  <c r="MS6" i="5" l="1"/>
  <c r="MS4" i="5"/>
  <c r="MT5" i="5"/>
  <c r="MU5" i="5" l="1"/>
  <c r="MT6" i="5"/>
  <c r="MV5" i="5" l="1"/>
  <c r="MU6" i="5"/>
  <c r="MW5" i="5" l="1"/>
  <c r="MV6" i="5"/>
  <c r="MX5" i="5" l="1"/>
  <c r="MW6" i="5"/>
  <c r="MY5" i="5" l="1"/>
  <c r="MX6" i="5"/>
  <c r="MY6" i="5" l="1"/>
  <c r="MZ5" i="5"/>
  <c r="MZ6" i="5" l="1"/>
  <c r="NA5" i="5"/>
  <c r="MZ4" i="5"/>
  <c r="NA6" i="5" l="1"/>
  <c r="NB5" i="5"/>
  <c r="NC5" i="5" l="1"/>
  <c r="NB6" i="5"/>
  <c r="NC6" i="5" l="1"/>
  <c r="ND5" i="5"/>
  <c r="NE5" i="5" l="1"/>
  <c r="ND6" i="5"/>
  <c r="NE6" i="5" l="1"/>
  <c r="NF5" i="5"/>
  <c r="NG5" i="5" l="1"/>
  <c r="NF6" i="5"/>
  <c r="NG6" i="5" l="1"/>
  <c r="NH5" i="5"/>
  <c r="NG4" i="5"/>
  <c r="NH6" i="5" l="1"/>
  <c r="NI5" i="5"/>
  <c r="NI6" i="5" l="1"/>
  <c r="NJ5" i="5"/>
  <c r="NK5" i="5" l="1"/>
  <c r="NJ6" i="5"/>
  <c r="NL5" i="5" l="1"/>
  <c r="NK6" i="5"/>
  <c r="NM5" i="5" l="1"/>
  <c r="NM6" i="5" s="1"/>
  <c r="NL6" i="5"/>
  <c r="J17" i="2" l="1" a="1"/>
  <c r="J17" i="2" s="1"/>
  <c r="O12" i="2" l="1"/>
  <c r="Q10" i="2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24" i="1"/>
  <c r="I24" i="1" s="1"/>
  <c r="F25" i="1"/>
  <c r="I25" i="1" s="1"/>
  <c r="F26" i="1"/>
  <c r="I26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4" i="1"/>
  <c r="I4" i="1" s="1"/>
  <c r="F9" i="1"/>
  <c r="I9" i="1" s="1"/>
  <c r="F11" i="1"/>
  <c r="I11" i="1" s="1"/>
  <c r="F14" i="1"/>
  <c r="I14" i="1" s="1"/>
  <c r="F16" i="1"/>
  <c r="I16" i="1" s="1"/>
  <c r="F19" i="1"/>
  <c r="I19" i="1" s="1"/>
  <c r="F20" i="1"/>
  <c r="I20" i="1" s="1"/>
  <c r="F22" i="1"/>
  <c r="I22" i="1" s="1"/>
  <c r="F23" i="1"/>
  <c r="I23" i="1" s="1"/>
  <c r="F2" i="1"/>
  <c r="I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ASSOUMANI IBNI (SNCF RESEAU)</author>
    <author>Akram ASSOUMANI</author>
  </authors>
  <commentList>
    <comment ref="B3" authorId="0" shapeId="0" xr:uid="{83FA220F-66BD-4D13-954A-92F20340D220}">
      <text>
        <r>
          <rPr>
            <b/>
            <sz val="9"/>
            <color indexed="81"/>
            <rFont val="Tahoma"/>
            <family val="2"/>
          </rPr>
          <t>ASSOUMANI IBNI (SNCF RESEAU):</t>
        </r>
        <r>
          <rPr>
            <sz val="9"/>
            <color indexed="81"/>
            <rFont val="Tahoma"/>
            <family val="2"/>
          </rPr>
          <t xml:space="preserve">
Chosir la date de debut du calendrier </t>
        </r>
      </text>
    </comment>
    <comment ref="B4" authorId="1" shapeId="0" xr:uid="{3FC860B5-D095-4F17-B029-147515A6C472}">
      <text>
        <r>
          <rPr>
            <b/>
            <sz val="9"/>
            <color indexed="81"/>
            <rFont val="Tahoma"/>
            <family val="2"/>
          </rPr>
          <t>Akram ASSOUMANI:</t>
        </r>
        <r>
          <rPr>
            <sz val="9"/>
            <color indexed="81"/>
            <rFont val="Tahoma"/>
            <family val="2"/>
          </rPr>
          <t xml:space="preserve">
Permet de defiler le calendrier à l'intérieur du diagramme de Gannt en fonction de la semaine choisie.</t>
        </r>
      </text>
    </comment>
    <comment ref="B6" authorId="0" shapeId="0" xr:uid="{38E8E939-76AF-4975-9F17-A1B7C25D73AA}">
      <text>
        <r>
          <rPr>
            <b/>
            <sz val="9"/>
            <color indexed="81"/>
            <rFont val="Tahoma"/>
            <family val="2"/>
          </rPr>
          <t>ASSOUMANI IBNI (SNCF RESEAU):</t>
        </r>
        <r>
          <rPr>
            <sz val="9"/>
            <color indexed="81"/>
            <rFont val="Tahoma"/>
            <family val="2"/>
          </rPr>
          <t xml:space="preserve">
On retrouvera ici l'ensemble des themes. Et sous chaque thème on aura les jalons important qui concerne la thématique.</t>
        </r>
      </text>
    </comment>
    <comment ref="E6" authorId="0" shapeId="0" xr:uid="{727595D2-B116-4E40-953F-BFD83E8E21C4}">
      <text>
        <r>
          <rPr>
            <b/>
            <sz val="9"/>
            <color indexed="81"/>
            <rFont val="Tahoma"/>
            <family val="2"/>
          </rPr>
          <t>ASSOUMANI IBNI (SNCF RESEAU):</t>
        </r>
        <r>
          <rPr>
            <sz val="9"/>
            <color indexed="81"/>
            <rFont val="Tahoma"/>
            <family val="2"/>
          </rPr>
          <t xml:space="preserve">
Insérer la date exacte du jalons. </t>
        </r>
      </text>
    </comment>
    <comment ref="J6" authorId="1" shapeId="0" xr:uid="{99CAEF58-B07F-4ED4-ACEF-206F300CEA85}">
      <text>
        <r>
          <rPr>
            <b/>
            <sz val="9"/>
            <color indexed="81"/>
            <rFont val="Tahoma"/>
            <family val="2"/>
          </rPr>
          <t xml:space="preserve">Akram ASSOUMANI:
</t>
        </r>
        <r>
          <rPr>
            <sz val="9"/>
            <color indexed="81"/>
            <rFont val="Tahoma"/>
            <family val="2"/>
          </rPr>
          <t>Indiquez le niveau d'avacnement d'une tache dasn la colonne pourcentage et la barre de progression s'ajsutera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" authorId="1" shapeId="0" xr:uid="{708D061C-4EEF-4832-9939-2C5D39BB4CF4}">
      <text>
        <r>
          <rPr>
            <b/>
            <sz val="9"/>
            <color indexed="81"/>
            <rFont val="Tahoma"/>
            <family val="2"/>
          </rPr>
          <t>Akram ASSOUMANI:</t>
        </r>
        <r>
          <rPr>
            <sz val="9"/>
            <color indexed="81"/>
            <rFont val="Tahoma"/>
            <family val="2"/>
          </rPr>
          <t xml:space="preserve">
La valeur du pourcentage doit être comprise entre 0 et 1.</t>
        </r>
      </text>
    </comment>
    <comment ref="B101" authorId="0" shapeId="0" xr:uid="{47CC9A3D-B747-4908-A262-AC3BD074CCAE}">
      <text>
        <r>
          <rPr>
            <b/>
            <sz val="9"/>
            <color indexed="81"/>
            <rFont val="Tahoma"/>
            <family val="2"/>
          </rPr>
          <t>ASSOUMANI IBNI (SNCF RESEAU):</t>
        </r>
        <r>
          <rPr>
            <sz val="9"/>
            <color indexed="81"/>
            <rFont val="Tahoma"/>
            <family val="2"/>
          </rPr>
          <t xml:space="preserve">
Échéances en cours de calage avec l’équipe projet agence CCU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ASSOUMANI IBNI (SNCF RESEAU)</author>
  </authors>
  <commentList>
    <comment ref="B99" authorId="0" shapeId="0" xr:uid="{AF38CDEB-38B3-4DB7-996A-1A234984465D}">
      <text>
        <r>
          <rPr>
            <b/>
            <sz val="9"/>
            <color indexed="81"/>
            <rFont val="Tahoma"/>
            <family val="2"/>
          </rPr>
          <t>ASSOUMANI IBNI (SNCF RESEAU):</t>
        </r>
        <r>
          <rPr>
            <sz val="9"/>
            <color indexed="81"/>
            <rFont val="Tahoma"/>
            <family val="2"/>
          </rPr>
          <t xml:space="preserve">
Échéances en cours de calage avec l’équipe projet agence CCU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<sst xmlns="http://schemas.openxmlformats.org/spreadsheetml/2006/main" count="877" uniqueCount="294">
  <si>
    <t xml:space="preserve">Projet </t>
  </si>
  <si>
    <t xml:space="preserve">Taches </t>
  </si>
  <si>
    <t>Date de début</t>
  </si>
  <si>
    <t>Durée</t>
  </si>
  <si>
    <t>Date de fin</t>
  </si>
  <si>
    <t>Progression</t>
  </si>
  <si>
    <t>Poste 4</t>
  </si>
  <si>
    <t>Thème</t>
  </si>
  <si>
    <t>Tache 4</t>
  </si>
  <si>
    <t>PO - Organisation</t>
  </si>
  <si>
    <t>Vigilances - Alertes</t>
  </si>
  <si>
    <t>MES - MEX</t>
  </si>
  <si>
    <t>Formation</t>
  </si>
  <si>
    <t>Textes</t>
  </si>
  <si>
    <t>Ergonomie salle</t>
  </si>
  <si>
    <t>Outils</t>
  </si>
  <si>
    <t>RH</t>
  </si>
  <si>
    <t>Communication</t>
  </si>
  <si>
    <t>Instances</t>
  </si>
  <si>
    <t>Olivier D.</t>
  </si>
  <si>
    <t>Pascal Pe.</t>
  </si>
  <si>
    <t>Nicolas L.</t>
  </si>
  <si>
    <t>Akram A.</t>
  </si>
  <si>
    <t>Erwan S.</t>
  </si>
  <si>
    <t>Grand Villeneuve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</si>
  <si>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</si>
  <si>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</si>
  <si>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</si>
  <si>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</si>
  <si>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</si>
  <si>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</si>
  <si>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</si>
  <si>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</si>
  <si>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</si>
  <si>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</si>
  <si>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</si>
  <si>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</si>
  <si>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</si>
  <si>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</si>
  <si>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</si>
  <si>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PAR LGV</t>
  </si>
  <si>
    <t>Tache 31</t>
  </si>
  <si>
    <t>Tache 32</t>
  </si>
  <si>
    <t>Tache 33</t>
  </si>
  <si>
    <t>Tache 34</t>
  </si>
  <si>
    <t>Tache 35</t>
  </si>
  <si>
    <t>Tache 36</t>
  </si>
  <si>
    <t>Tache 37</t>
  </si>
  <si>
    <t>Tache 38</t>
  </si>
  <si>
    <t>Tache 39</t>
  </si>
  <si>
    <t>Tache 40</t>
  </si>
  <si>
    <t>Ressources</t>
  </si>
  <si>
    <t>Étiquettes de lignes</t>
  </si>
  <si>
    <t>Total général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</si>
  <si>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</si>
  <si>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</si>
  <si>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</si>
  <si>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</si>
  <si>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</si>
  <si>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</si>
  <si>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</si>
  <si>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</si>
  <si>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</si>
  <si>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</si>
  <si>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</si>
  <si>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</si>
  <si>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</si>
  <si>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</si>
  <si>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</si>
  <si>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Moyenne de Progression</t>
  </si>
  <si>
    <t>Pour avoir une vision sur le status de nos taches</t>
  </si>
  <si>
    <t>En cours</t>
  </si>
  <si>
    <t>Pas commencé</t>
  </si>
  <si>
    <t>Terminé</t>
  </si>
  <si>
    <t>si dans la plage c'est égale à zéro</t>
  </si>
  <si>
    <t>si dans la plage c'est différent de zéro et différent de 1</t>
  </si>
  <si>
    <t>si dans la plage c'est égale à 1</t>
  </si>
  <si>
    <t xml:space="preserve">Progression </t>
  </si>
  <si>
    <t>28-janv</t>
  </si>
  <si>
    <t>27-janv</t>
  </si>
  <si>
    <t>29-janv</t>
  </si>
  <si>
    <t>30-janv</t>
  </si>
  <si>
    <t>31-janv</t>
  </si>
  <si>
    <t>01-févr</t>
  </si>
  <si>
    <t>Jours complétés</t>
  </si>
  <si>
    <t>Aujourd'hui</t>
  </si>
  <si>
    <t>Début du planning</t>
  </si>
  <si>
    <t>Semaine d'affichage</t>
  </si>
  <si>
    <t>Projet</t>
  </si>
  <si>
    <t>Tâche</t>
  </si>
  <si>
    <t xml:space="preserve">Début </t>
  </si>
  <si>
    <t>Fin</t>
  </si>
  <si>
    <t>Jalons</t>
  </si>
  <si>
    <t>Avancement</t>
  </si>
  <si>
    <t xml:space="preserve">Ressources </t>
  </si>
  <si>
    <t xml:space="preserve">Pourcentage </t>
  </si>
  <si>
    <t>Modification tâches AC Poste J et Poste K selon la responsabilité du TMV</t>
  </si>
  <si>
    <t>Réévaluation équipe graissage</t>
  </si>
  <si>
    <t>Calcul de réserve UO PVV</t>
  </si>
  <si>
    <t>Organisation des Tx infrastructure en interface RFN/Hors RFN</t>
  </si>
  <si>
    <t>Report de charge sur les postes encadrants</t>
  </si>
  <si>
    <t>Redéfinition d'interface avec COGC, INFP, ABE, ExF, Astreinte</t>
  </si>
  <si>
    <t>Evaluation FOHS</t>
  </si>
  <si>
    <t>Veille et contrôle</t>
  </si>
  <si>
    <t>Accompagnement formations</t>
  </si>
  <si>
    <t>Impact S9C et autres référentiels (VIP/PCD Poste B/Poste 4)</t>
  </si>
  <si>
    <t>Rédaction des nouveaux documents d'organisation de l'UO PVV</t>
  </si>
  <si>
    <t>Positionnement des clés de secours</t>
  </si>
  <si>
    <t>Nouvel interface PCD/VIP avec SAS Nord Est</t>
  </si>
  <si>
    <t>Entretiens exploratoires</t>
  </si>
  <si>
    <t>Entretiens d'orientations</t>
  </si>
  <si>
    <t>Accompagnement individuel</t>
  </si>
  <si>
    <t>Début de réflexions avec RPx</t>
  </si>
  <si>
    <t>Jalons - Deconnexion des postes J&amp;K : Suppression des emplois AC App RH910</t>
  </si>
  <si>
    <t>Piste : Reclassement, affectation sur nouvel emploi, départ volontaire, départ retraite, CPA, utilsiation CPF pour projet externe…</t>
  </si>
  <si>
    <t>Accompagnement collectifs et individuels</t>
  </si>
  <si>
    <t>Modification des collectifs VTR Nord et Sud : Dpx, agents du Poste B, recomposition des équipes VTR Sud et réserves</t>
  </si>
  <si>
    <t>Modification du cadre d'organisation</t>
  </si>
  <si>
    <t>Modification de la réserve opérationelle</t>
  </si>
  <si>
    <t>Modification des roulements, compétences et qualificationss sur UO PVV</t>
  </si>
  <si>
    <t xml:space="preserve">Evaluations des risques psycho-sociaux avant et après suppressions des emplois </t>
  </si>
  <si>
    <t>CSSCT et IRP</t>
  </si>
  <si>
    <t>Volet IRP : dates des instances</t>
  </si>
  <si>
    <t>CSSCT</t>
  </si>
  <si>
    <t>Réunion de proximité RPx</t>
  </si>
  <si>
    <t>CSE</t>
  </si>
  <si>
    <t>MES</t>
  </si>
  <si>
    <t>Jalon - MES SAS Nord-Est</t>
  </si>
  <si>
    <t>Jalon - MES Poste C</t>
  </si>
  <si>
    <t>MES Chantier matériel</t>
  </si>
  <si>
    <t>Jalons - Réduction de capacité VS</t>
  </si>
  <si>
    <t xml:space="preserve">Avancement des travaux d'infrastrucure : </t>
  </si>
  <si>
    <t>Risque de repport de la déconnexion des postes</t>
  </si>
  <si>
    <t>Evolution de la charge de travail : Risque de bore out</t>
  </si>
  <si>
    <t>Respect du planning d'accompagnement</t>
  </si>
  <si>
    <t>Ordonnancement Tx SIG Paris Villeneuve</t>
  </si>
  <si>
    <t>Cycle RVA</t>
  </si>
  <si>
    <t>Jalons - Greenfield MGP (Tx SAS N, NO, S)</t>
  </si>
  <si>
    <t>Jalons - Phase C</t>
  </si>
  <si>
    <t>Jalons - Phase R1 ITC Voies</t>
  </si>
  <si>
    <t>Jalons - Pose ADV 1047b</t>
  </si>
  <si>
    <t>Jalons - Deconnexion poste J&amp;K</t>
  </si>
  <si>
    <t>Poste 4 - CCU - VSG</t>
  </si>
  <si>
    <t>Olivier D. + Pascal Pe.</t>
  </si>
  <si>
    <t xml:space="preserve">Identification des éventuelles évolutions métiers et évolutions gestes métiers à traiter dans le cadre du projet </t>
  </si>
  <si>
    <t>Olivier D. + CDP CCU transitoire Vigneux</t>
  </si>
  <si>
    <t>Découpage/pesage des postes, étude de charge</t>
  </si>
  <si>
    <t>Nicolas L. avec Dpx, agents</t>
  </si>
  <si>
    <t>Réorganisation de l’UO (création des fiches unité de charges / affectations, process de la préparation des fichiers C MISTRAL à caler,…)</t>
  </si>
  <si>
    <t>Mathieu L. (DGOP)</t>
  </si>
  <si>
    <t xml:space="preserve">Définition des OTS (qualifications, roulements de repos à refaire,… ) </t>
  </si>
  <si>
    <t>Evaluation de charge aiguilleur P3</t>
  </si>
  <si>
    <t>Arrivée à Vigneux du P4</t>
  </si>
  <si>
    <t xml:space="preserve">Modification du cadre d'organisation </t>
  </si>
  <si>
    <t>Modification de la réserve opérationnelle</t>
  </si>
  <si>
    <t>Modification des roulements, compétences et qualifications sur UO PVV</t>
  </si>
  <si>
    <t xml:space="preserve"> </t>
  </si>
  <si>
    <t>Formation aux postes de travail</t>
  </si>
  <si>
    <t>Cahier des charges</t>
  </si>
  <si>
    <t>Recrutement des formateurs, recrutements temporaires pour couverture des postes pendant les formations</t>
  </si>
  <si>
    <t>Mise à disposition du simulateur SMILE</t>
  </si>
  <si>
    <t>Construction des scénarios</t>
  </si>
  <si>
    <t>Formation des formateurs sur le simulateur</t>
  </si>
  <si>
    <t>Formation des agents à leur poste de travail sur le simulateur</t>
  </si>
  <si>
    <t>Liste des documents à réadapter</t>
  </si>
  <si>
    <t xml:space="preserve">Pascal Pe. </t>
  </si>
  <si>
    <t>Recrutement des ressources temporaires</t>
  </si>
  <si>
    <t>Organisation et distribution des rôles (rédacteurs, vérificateurs, approbateurs)</t>
  </si>
  <si>
    <t>Écriture des référentiels</t>
  </si>
  <si>
    <t>État des lieux et mise à jour des documents de base EIC</t>
  </si>
  <si>
    <t>Mise à plat des procédures et transposition avec organisation et technologie CCR/U</t>
  </si>
  <si>
    <t>Distribution des docuemnts projet et finis</t>
  </si>
  <si>
    <t>Consigne travaux pour formations SMILE</t>
  </si>
  <si>
    <t>Modification des IS du P2 et P3 de VTR</t>
  </si>
  <si>
    <t>2 domaines ITC</t>
  </si>
  <si>
    <t>Olivier D. + Pacsal Pe. + CDP CCU transitoire Vigneux</t>
  </si>
  <si>
    <t xml:space="preserve">Définition du schéma des postes opérateurs et de leurs équipements </t>
  </si>
  <si>
    <t>(mobilier, matériel, écrans, prises, téléphonie,…)</t>
  </si>
  <si>
    <t>Définition de l’aménagement et la config. des postes dans la salle d’exploitation</t>
  </si>
  <si>
    <t>(ergonomie de la salle d’exploit dont circuits de comm. entre opérateurs)</t>
  </si>
  <si>
    <t>Coordination sur le placement / organisation des postes PIVIF</t>
  </si>
  <si>
    <t>Dimensionnement du parking</t>
  </si>
  <si>
    <t xml:space="preserve">Formation MISTRAL NG </t>
  </si>
  <si>
    <t>Cahier des charges MISTRAL NG</t>
  </si>
  <si>
    <t>Virginie Neel (DGEX)</t>
  </si>
  <si>
    <t>Réponse pédagogique</t>
  </si>
  <si>
    <t>Michel Aleman (DG RH)</t>
  </si>
  <si>
    <t>Cahier des charges spécifique environnement de Vigneux</t>
  </si>
  <si>
    <t xml:space="preserve">Erwan S. </t>
  </si>
  <si>
    <t>Définition de la cible de stagiaires</t>
  </si>
  <si>
    <t>Recrutement des formateurs, recrutement temporaires pour couverture des postes pendant les formations</t>
  </si>
  <si>
    <t>Formation des formateurs</t>
  </si>
  <si>
    <t>Formations des agents</t>
  </si>
  <si>
    <t>Livraison SMILE</t>
  </si>
  <si>
    <t>Nouvel interface P3VTR/CCU</t>
  </si>
  <si>
    <t>Recette sur Mistral NG : février (REX sur Lyon et Douai à récupérer)</t>
  </si>
  <si>
    <t xml:space="preserve">Accompagnement individuel </t>
  </si>
  <si>
    <t>Recrutement si besoin identifié</t>
  </si>
  <si>
    <t>Accompagnement du changement pré et post mise en service</t>
  </si>
  <si>
    <t>Fermeture du P4</t>
  </si>
  <si>
    <t>Piste : Reclassement, affectation sur nouvel emploi, départ volontaire, départ retraite, CPA, Utilisation CPF pour projet externe..</t>
  </si>
  <si>
    <t>Suppression d'un 3x8 VSG</t>
  </si>
  <si>
    <t>Prise de parole de l’établissement auprès des DUO / DPx / agents</t>
  </si>
  <si>
    <t>Direction EIC</t>
  </si>
  <si>
    <t xml:space="preserve">Revue trimestrielle avancement projets </t>
  </si>
  <si>
    <t>DUO PVV</t>
  </si>
  <si>
    <t>Volet IRP : présentation du projet en CSSCT et RPx</t>
  </si>
  <si>
    <t>Olivier Doos</t>
  </si>
  <si>
    <t>Reunion de proximité (RPx)</t>
  </si>
  <si>
    <t>MES CCU VSG</t>
  </si>
  <si>
    <t>Week-end de MEX</t>
  </si>
  <si>
    <t>Désignation d’un coordinateur EIC</t>
  </si>
  <si>
    <t>Risques et plan de contingence DGII + EIC</t>
  </si>
  <si>
    <t>Planning dynamique (relatif aux essais ?)</t>
  </si>
  <si>
    <t>Documentation travaux pour les opérateurs (spécifiques pour les essais/ mises en service)</t>
  </si>
  <si>
    <t>Plan B pour répondre aux scénarii de crise</t>
  </si>
  <si>
    <t xml:space="preserve">Doc DRC (Plan schématique des contraintes mouvements) </t>
  </si>
  <si>
    <t>Allègement plan de transport</t>
  </si>
  <si>
    <t>Planning accompagnement des opérateurs (suivi par le personnel encadrant)</t>
  </si>
  <si>
    <t>Personnel à prévoir pour la bascule du poste (arrêt P4, ouverture P22/23) : agents à la fois sur P4 et P22/23, personnel d’encadrement</t>
  </si>
  <si>
    <t>REX</t>
  </si>
  <si>
    <t>Plan de transport adapté pendant quelques semaines après la MEX – déjà calé dans le cadre préparation des JO</t>
  </si>
  <si>
    <t>Suivi des anomalies / REX</t>
  </si>
  <si>
    <t>Demande de 20 LTV supplémentaires</t>
  </si>
  <si>
    <t>MEX CCU VSG</t>
  </si>
  <si>
    <t xml:space="preserve">Décalage SAS Nord Est </t>
  </si>
  <si>
    <t>Pas de TER, IC, TN de Ve 22h au Di 8h30</t>
  </si>
  <si>
    <t>Pas de TGV en Sa/Di 0h30-6h30</t>
  </si>
  <si>
    <t>RVA Textes : Disponibilité des ressources</t>
  </si>
  <si>
    <t>Formations opérateurs - encadrement - disponibilité simulateurs</t>
  </si>
  <si>
    <t>Volume ressources disponibles</t>
  </si>
  <si>
    <t>Volume essayeurs complexes</t>
  </si>
  <si>
    <t>Mise en organisation UO PVV</t>
  </si>
  <si>
    <t>Assemblage des capacités entre sillons plan de transport et travaux y compris post mise en service en 03/2024</t>
  </si>
  <si>
    <t>COGC</t>
  </si>
  <si>
    <t>Formations</t>
  </si>
  <si>
    <t>Souterraine</t>
  </si>
  <si>
    <t>PO - Orgnaisation</t>
  </si>
  <si>
    <t>Monterreau</t>
  </si>
  <si>
    <t xml:space="preserve">REVUE DE PROJET EIC PSE
</t>
  </si>
  <si>
    <t>Barre de défilement du calendrier</t>
  </si>
  <si>
    <t>Projets</t>
  </si>
  <si>
    <t>Tâches</t>
  </si>
  <si>
    <t>Formation environnement de travail</t>
  </si>
  <si>
    <t>Définition de la cible de stagiaires (aiguilleurs, agents circulations ?)</t>
  </si>
  <si>
    <t>Recrutement des formateurs</t>
  </si>
  <si>
    <t xml:space="preserve">Réalisation des formations à partir d’un simulateur (SMILE) </t>
  </si>
  <si>
    <t>Eventuellement formation d’agents pour tenir les postes pendant que les agents du P4 sont formés</t>
  </si>
  <si>
    <t>Textes UO et EIC</t>
  </si>
  <si>
    <t>Rédaction des nouveaux documents/référentiels (UO, EIC, Juvisy)</t>
  </si>
  <si>
    <t>Etat de slieux et mise à jour des docuemnts de base EIC</t>
  </si>
  <si>
    <t>Recensement des agents concernés</t>
  </si>
  <si>
    <t>Gestion des compétences agents</t>
  </si>
  <si>
    <t>Visites selon desiderata</t>
  </si>
  <si>
    <t>Contact et Présentation ex-EME - EIM ?</t>
  </si>
  <si>
    <t>Contact et Présentation acteurs TM PSE&amp;IDF</t>
  </si>
  <si>
    <t>Débrief explorations</t>
  </si>
  <si>
    <t>Elargissement agents Villeneuve - UO PVV - EIC</t>
  </si>
  <si>
    <t>Entretiens informels (via RPA)</t>
  </si>
  <si>
    <t>Obtention TdB EIC mouvements RH-GA</t>
  </si>
  <si>
    <t>Préparation orientation</t>
  </si>
  <si>
    <t>Débrief orientations</t>
  </si>
  <si>
    <t>Préparation parcours de formation/reclassement</t>
  </si>
  <si>
    <t>Utilisations CPF création d'entreprise</t>
  </si>
  <si>
    <t>Utilisations CPF projet reclassement interne Groupe SNCF</t>
  </si>
  <si>
    <t>Départ Volontaire (GRH00281)</t>
  </si>
  <si>
    <t>Départ Retraite / CPA</t>
  </si>
  <si>
    <t>Prévision recrutement sur postes libres/libérés avant MES-MEX</t>
  </si>
  <si>
    <t>ATTOP/ATTTS</t>
  </si>
  <si>
    <t>Embauches pour autres EIC</t>
  </si>
  <si>
    <t>Appel à retraités (+ de 6 mois)</t>
  </si>
  <si>
    <t>Appel à CDD : STEM, graissage</t>
  </si>
  <si>
    <t>Préparation clauses spécifiques contrats de travail</t>
  </si>
  <si>
    <t>Recrutement si besoin identifié publication des offres de postes, recherche de candidats, entretiens, procédures de recrutement</t>
  </si>
  <si>
    <t>Formation des agents</t>
  </si>
  <si>
    <t>Sur leur nouveau poste EIC (MNG Vigneux - autre UO ?)</t>
  </si>
  <si>
    <t>En reclassement - CPF - autre poste sans évolution techno - autre activité</t>
  </si>
  <si>
    <t>Accompagnement du changement pré et post mise en service  : accompagnement du personnel (ex : visites du futur site, séances de questions/réponses,…), ex post mise en service : présence des encadrants, hotline,…</t>
  </si>
  <si>
    <t>Appel à coaching</t>
  </si>
  <si>
    <t>Appel à médiation</t>
  </si>
  <si>
    <t>Développement cohésion des collectifs</t>
  </si>
  <si>
    <t>Communication CSSCT et CSE</t>
  </si>
  <si>
    <t>Volet IRP : présentation du projet en CSSCT</t>
  </si>
  <si>
    <t>Entretetiens exploratoires</t>
  </si>
  <si>
    <t>01-avr</t>
  </si>
  <si>
    <t>30-avr</t>
  </si>
  <si>
    <t>02-avr</t>
  </si>
  <si>
    <t>03-avr</t>
  </si>
  <si>
    <t>15-avr</t>
  </si>
  <si>
    <t>RPx</t>
  </si>
  <si>
    <t>01-mars</t>
  </si>
  <si>
    <t>11-janv</t>
  </si>
  <si>
    <t>25-mars</t>
  </si>
  <si>
    <t>16-mars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</si>
</sst>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;@"/>
    <numFmt numFmtId="165" formatCode="d/m/yy;@"/>
    <numFmt numFmtId="166" formatCode="#,##0.00\ &quot;€&quot;"/>
    <numFmt numFmtId="167" formatCode="[$-40C]d\-mmm\-yy;@"/>
    <numFmt numFmtId="168" formatCode="d"/>
  </numFmts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Montserrat"/>
    </font>
    <font>
      <sz val="8"/>
      <color theme="1"/>
      <name val="Montserrat"/>
    </font>
    <font>
      <sz val="7"/>
      <color theme="1"/>
      <name val="Montserrat"/>
    </font>
    <font>
      <sz val="11"/>
      <color theme="1"/>
      <name val="Calibri"/>
      <family val="2"/>
      <scheme val="minor"/>
    </font>
    <font>
      <sz val="11"/>
      <color theme="1"/>
      <name val="Montserrat"/>
    </font>
    <font>
      <sz val="11"/>
      <color theme="9" tint="-0.249977111117893"/>
      <name val="Montserrat"/>
    </font>
    <font>
      <sz val="6"/>
      <color theme="1"/>
      <name val="Montserrat"/>
    </font>
    <font>
      <sz val="10"/>
      <color theme="1"/>
      <name val="Montserrat"/>
    </font>
    <font>
      <sz val="8"/>
      <name val="Montserrat"/>
    </font>
    <font>
      <b/>
      <sz val="8"/>
      <color theme="1"/>
      <name val="Montserrat"/>
    </font>
    <font>
      <sz val="1"/>
      <color theme="9" tint="-0.249977111117893"/>
      <name val="Montserrat"/>
    </font>
    <font>
      <b/>
      <sz val="7"/>
      <color theme="1"/>
      <name val="Montserrat"/>
    </font>
    <font>
      <sz val="7"/>
      <color rgb="FFFF0000"/>
      <name val="Montserrat"/>
    </font>
    <font>
      <b/>
      <sz val="7"/>
      <name val="Montserrat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Montserrat"/>
    </font>
    <font>
      <sz val="9"/>
      <color theme="1"/>
      <name val="Montserrat"/>
    </font>
    <font>
      <sz val="9"/>
      <color rgb="FFFF0000"/>
      <name val="Montserrat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40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0" fillId="0" borderId="0" xfId="0" applyFill="1"/>
    <xf numFmtId="9" fontId="0" fillId="0" borderId="0" xfId="0" applyNumberFormat="1"/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4" fillId="0" borderId="0" xfId="0" applyNumberFormat="1" applyFont="1"/>
    <xf numFmtId="0" fontId="6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165" fontId="8" fillId="0" borderId="0" xfId="0" applyNumberFormat="1" applyFont="1"/>
    <xf numFmtId="166" fontId="6" fillId="0" borderId="0" xfId="0" applyNumberFormat="1" applyFont="1"/>
    <xf numFmtId="167" fontId="9" fillId="4" borderId="2" xfId="0" applyNumberFormat="1" applyFont="1" applyFill="1" applyBorder="1"/>
    <xf numFmtId="167" fontId="9" fillId="4" borderId="3" xfId="0" applyNumberFormat="1" applyFont="1" applyFill="1" applyBorder="1"/>
    <xf numFmtId="168" fontId="4" fillId="4" borderId="4" xfId="0" applyNumberFormat="1" applyFont="1" applyFill="1" applyBorder="1" applyAlignment="1">
      <alignment horizontal="center"/>
    </xf>
    <xf numFmtId="168" fontId="4" fillId="4" borderId="5" xfId="0" applyNumberFormat="1" applyFont="1" applyFill="1" applyBorder="1" applyAlignment="1">
      <alignment horizontal="center"/>
    </xf>
    <xf numFmtId="168" fontId="4" fillId="4" borderId="6" xfId="0" applyNumberFormat="1" applyFont="1" applyFill="1" applyBorder="1" applyAlignment="1">
      <alignment horizontal="center"/>
    </xf>
    <xf numFmtId="168" fontId="4" fillId="4" borderId="3" xfId="0" applyNumberFormat="1" applyFont="1" applyFill="1" applyBorder="1" applyAlignment="1">
      <alignment horizontal="center"/>
    </xf>
    <xf numFmtId="0" fontId="3" fillId="5" borderId="0" xfId="0" applyFont="1" applyFill="1"/>
    <xf numFmtId="164" fontId="4" fillId="5" borderId="0" xfId="0" applyNumberFormat="1" applyFont="1" applyFill="1" applyAlignment="1">
      <alignment horizontal="center" vertical="center"/>
    </xf>
    <xf numFmtId="0" fontId="4" fillId="6" borderId="0" xfId="0" applyFont="1" applyFill="1"/>
    <xf numFmtId="0" fontId="4" fillId="6" borderId="7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6" fillId="5" borderId="13" xfId="0" applyFont="1" applyFill="1" applyBorder="1"/>
    <xf numFmtId="0" fontId="4" fillId="5" borderId="13" xfId="0" applyFont="1" applyFill="1" applyBorder="1"/>
    <xf numFmtId="164" fontId="4" fillId="5" borderId="13" xfId="0" applyNumberFormat="1" applyFont="1" applyFill="1" applyBorder="1"/>
    <xf numFmtId="0" fontId="8" fillId="5" borderId="13" xfId="0" applyFont="1" applyFill="1" applyBorder="1" applyAlignment="1">
      <alignment horizontal="center"/>
    </xf>
    <xf numFmtId="0" fontId="6" fillId="0" borderId="13" xfId="0" applyFont="1" applyBorder="1"/>
    <xf numFmtId="0" fontId="3" fillId="0" borderId="13" xfId="0" applyFont="1" applyBorder="1" applyAlignment="1">
      <alignment horizontal="center"/>
    </xf>
    <xf numFmtId="0" fontId="11" fillId="5" borderId="14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center"/>
    </xf>
    <xf numFmtId="164" fontId="4" fillId="5" borderId="13" xfId="0" applyNumberFormat="1" applyFont="1" applyFill="1" applyBorder="1" applyAlignment="1">
      <alignment horizontal="center"/>
    </xf>
    <xf numFmtId="9" fontId="3" fillId="5" borderId="13" xfId="1" applyFont="1" applyFill="1" applyBorder="1" applyAlignment="1">
      <alignment horizontal="center"/>
    </xf>
    <xf numFmtId="9" fontId="12" fillId="5" borderId="15" xfId="0" applyNumberFormat="1" applyFont="1" applyFill="1" applyBorder="1" applyAlignment="1">
      <alignment horizontal="left"/>
    </xf>
    <xf numFmtId="0" fontId="13" fillId="7" borderId="13" xfId="0" applyFont="1" applyFill="1" applyBorder="1" applyAlignment="1">
      <alignment horizontal="left"/>
    </xf>
    <xf numFmtId="164" fontId="4" fillId="7" borderId="13" xfId="0" applyNumberFormat="1" applyFont="1" applyFill="1" applyBorder="1" applyAlignment="1">
      <alignment horizontal="center"/>
    </xf>
    <xf numFmtId="9" fontId="3" fillId="7" borderId="13" xfId="1" applyFont="1" applyFill="1" applyBorder="1" applyAlignment="1">
      <alignment horizontal="center"/>
    </xf>
    <xf numFmtId="9" fontId="12" fillId="7" borderId="15" xfId="0" applyNumberFormat="1" applyFont="1" applyFill="1" applyBorder="1" applyAlignment="1">
      <alignment horizontal="left"/>
    </xf>
    <xf numFmtId="0" fontId="4" fillId="7" borderId="13" xfId="0" applyFont="1" applyFill="1" applyBorder="1"/>
    <xf numFmtId="0" fontId="4" fillId="7" borderId="13" xfId="0" applyFont="1" applyFill="1" applyBorder="1" applyAlignment="1">
      <alignment horizontal="left" wrapText="1" indent="1"/>
    </xf>
    <xf numFmtId="0" fontId="4" fillId="7" borderId="13" xfId="0" applyFont="1" applyFill="1" applyBorder="1" applyAlignment="1">
      <alignment horizontal="left" indent="1"/>
    </xf>
    <xf numFmtId="0" fontId="13" fillId="8" borderId="13" xfId="0" applyFont="1" applyFill="1" applyBorder="1" applyAlignment="1">
      <alignment horizontal="left"/>
    </xf>
    <xf numFmtId="164" fontId="4" fillId="8" borderId="13" xfId="0" applyNumberFormat="1" applyFont="1" applyFill="1" applyBorder="1" applyAlignment="1">
      <alignment horizontal="center"/>
    </xf>
    <xf numFmtId="9" fontId="3" fillId="8" borderId="13" xfId="1" applyFont="1" applyFill="1" applyBorder="1" applyAlignment="1">
      <alignment horizontal="center"/>
    </xf>
    <xf numFmtId="9" fontId="12" fillId="8" borderId="15" xfId="0" applyNumberFormat="1" applyFont="1" applyFill="1" applyBorder="1" applyAlignment="1">
      <alignment horizontal="left"/>
    </xf>
    <xf numFmtId="0" fontId="4" fillId="8" borderId="13" xfId="0" applyFont="1" applyFill="1" applyBorder="1"/>
    <xf numFmtId="0" fontId="4" fillId="8" borderId="13" xfId="0" applyFont="1" applyFill="1" applyBorder="1" applyAlignment="1">
      <alignment horizontal="left" indent="1"/>
    </xf>
    <xf numFmtId="0" fontId="13" fillId="9" borderId="13" xfId="0" applyFont="1" applyFill="1" applyBorder="1" applyAlignment="1">
      <alignment horizontal="left"/>
    </xf>
    <xf numFmtId="164" fontId="4" fillId="9" borderId="13" xfId="0" applyNumberFormat="1" applyFont="1" applyFill="1" applyBorder="1" applyAlignment="1">
      <alignment horizontal="center"/>
    </xf>
    <xf numFmtId="9" fontId="3" fillId="9" borderId="13" xfId="1" applyFont="1" applyFill="1" applyBorder="1" applyAlignment="1">
      <alignment horizontal="center"/>
    </xf>
    <xf numFmtId="9" fontId="12" fillId="9" borderId="15" xfId="0" applyNumberFormat="1" applyFont="1" applyFill="1" applyBorder="1" applyAlignment="1">
      <alignment horizontal="left"/>
    </xf>
    <xf numFmtId="0" fontId="4" fillId="9" borderId="13" xfId="0" applyFont="1" applyFill="1" applyBorder="1"/>
    <xf numFmtId="0" fontId="4" fillId="9" borderId="13" xfId="0" applyFont="1" applyFill="1" applyBorder="1" applyAlignment="1">
      <alignment horizontal="left" wrapText="1" indent="1"/>
    </xf>
    <xf numFmtId="0" fontId="13" fillId="10" borderId="13" xfId="0" applyFont="1" applyFill="1" applyBorder="1" applyAlignment="1">
      <alignment horizontal="left"/>
    </xf>
    <xf numFmtId="164" fontId="4" fillId="10" borderId="13" xfId="0" applyNumberFormat="1" applyFont="1" applyFill="1" applyBorder="1" applyAlignment="1">
      <alignment horizontal="center"/>
    </xf>
    <xf numFmtId="9" fontId="3" fillId="10" borderId="13" xfId="1" applyFont="1" applyFill="1" applyBorder="1" applyAlignment="1">
      <alignment horizontal="center"/>
    </xf>
    <xf numFmtId="9" fontId="12" fillId="10" borderId="15" xfId="0" applyNumberFormat="1" applyFont="1" applyFill="1" applyBorder="1" applyAlignment="1">
      <alignment horizontal="left"/>
    </xf>
    <xf numFmtId="0" fontId="4" fillId="10" borderId="13" xfId="0" applyFont="1" applyFill="1" applyBorder="1"/>
    <xf numFmtId="0" fontId="4" fillId="10" borderId="13" xfId="0" applyFont="1" applyFill="1" applyBorder="1" applyAlignment="1">
      <alignment horizontal="left" indent="1"/>
    </xf>
    <xf numFmtId="0" fontId="13" fillId="11" borderId="13" xfId="0" applyFont="1" applyFill="1" applyBorder="1" applyAlignment="1">
      <alignment horizontal="left"/>
    </xf>
    <xf numFmtId="164" fontId="4" fillId="11" borderId="13" xfId="0" applyNumberFormat="1" applyFont="1" applyFill="1" applyBorder="1" applyAlignment="1">
      <alignment horizontal="center"/>
    </xf>
    <xf numFmtId="9" fontId="3" fillId="11" borderId="13" xfId="1" applyFont="1" applyFill="1" applyBorder="1" applyAlignment="1">
      <alignment horizontal="center"/>
    </xf>
    <xf numFmtId="9" fontId="12" fillId="11" borderId="15" xfId="0" applyNumberFormat="1" applyFont="1" applyFill="1" applyBorder="1" applyAlignment="1">
      <alignment horizontal="left"/>
    </xf>
    <xf numFmtId="0" fontId="4" fillId="11" borderId="13" xfId="0" applyFont="1" applyFill="1" applyBorder="1"/>
    <xf numFmtId="0" fontId="4" fillId="11" borderId="13" xfId="0" applyFont="1" applyFill="1" applyBorder="1" applyAlignment="1">
      <alignment horizontal="left" indent="1"/>
    </xf>
    <xf numFmtId="0" fontId="13" fillId="12" borderId="13" xfId="0" applyFont="1" applyFill="1" applyBorder="1" applyAlignment="1">
      <alignment horizontal="left"/>
    </xf>
    <xf numFmtId="164" fontId="4" fillId="12" borderId="13" xfId="0" applyNumberFormat="1" applyFont="1" applyFill="1" applyBorder="1" applyAlignment="1">
      <alignment horizontal="center"/>
    </xf>
    <xf numFmtId="9" fontId="3" fillId="12" borderId="13" xfId="1" applyFont="1" applyFill="1" applyBorder="1" applyAlignment="1">
      <alignment horizontal="center"/>
    </xf>
    <xf numFmtId="9" fontId="12" fillId="12" borderId="15" xfId="0" applyNumberFormat="1" applyFont="1" applyFill="1" applyBorder="1" applyAlignment="1">
      <alignment horizontal="left"/>
    </xf>
    <xf numFmtId="0" fontId="4" fillId="12" borderId="13" xfId="0" applyFont="1" applyFill="1" applyBorder="1"/>
    <xf numFmtId="0" fontId="4" fillId="12" borderId="13" xfId="0" applyFont="1" applyFill="1" applyBorder="1" applyAlignment="1">
      <alignment horizontal="left" indent="1"/>
    </xf>
    <xf numFmtId="0" fontId="4" fillId="12" borderId="13" xfId="0" applyFont="1" applyFill="1" applyBorder="1" applyAlignment="1">
      <alignment horizontal="left" indent="2"/>
    </xf>
    <xf numFmtId="164" fontId="4" fillId="12" borderId="13" xfId="0" applyNumberFormat="1" applyFont="1" applyFill="1" applyBorder="1" applyAlignment="1">
      <alignment horizontal="left" indent="1"/>
    </xf>
    <xf numFmtId="0" fontId="6" fillId="0" borderId="13" xfId="0" applyFont="1" applyBorder="1" applyAlignment="1">
      <alignment horizontal="left" indent="1"/>
    </xf>
    <xf numFmtId="0" fontId="4" fillId="12" borderId="13" xfId="0" applyFont="1" applyFill="1" applyBorder="1" applyAlignment="1">
      <alignment horizontal="left" wrapText="1" indent="1"/>
    </xf>
    <xf numFmtId="0" fontId="13" fillId="13" borderId="13" xfId="0" applyFont="1" applyFill="1" applyBorder="1" applyAlignment="1">
      <alignment horizontal="left"/>
    </xf>
    <xf numFmtId="164" fontId="4" fillId="13" borderId="13" xfId="0" applyNumberFormat="1" applyFont="1" applyFill="1" applyBorder="1" applyAlignment="1">
      <alignment horizontal="center"/>
    </xf>
    <xf numFmtId="9" fontId="3" fillId="13" borderId="13" xfId="1" applyFont="1" applyFill="1" applyBorder="1" applyAlignment="1">
      <alignment horizontal="center"/>
    </xf>
    <xf numFmtId="9" fontId="12" fillId="13" borderId="15" xfId="0" applyNumberFormat="1" applyFont="1" applyFill="1" applyBorder="1" applyAlignment="1">
      <alignment horizontal="left"/>
    </xf>
    <xf numFmtId="0" fontId="4" fillId="13" borderId="13" xfId="0" applyFont="1" applyFill="1" applyBorder="1"/>
    <xf numFmtId="0" fontId="13" fillId="14" borderId="13" xfId="0" applyFont="1" applyFill="1" applyBorder="1" applyAlignment="1">
      <alignment horizontal="left"/>
    </xf>
    <xf numFmtId="164" fontId="4" fillId="14" borderId="13" xfId="0" applyNumberFormat="1" applyFont="1" applyFill="1" applyBorder="1" applyAlignment="1">
      <alignment horizontal="center"/>
    </xf>
    <xf numFmtId="9" fontId="3" fillId="14" borderId="13" xfId="1" applyFont="1" applyFill="1" applyBorder="1" applyAlignment="1">
      <alignment horizontal="center"/>
    </xf>
    <xf numFmtId="9" fontId="12" fillId="14" borderId="15" xfId="0" applyNumberFormat="1" applyFont="1" applyFill="1" applyBorder="1" applyAlignment="1">
      <alignment horizontal="left"/>
    </xf>
    <xf numFmtId="0" fontId="4" fillId="14" borderId="13" xfId="0" applyFont="1" applyFill="1" applyBorder="1"/>
    <xf numFmtId="0" fontId="4" fillId="14" borderId="13" xfId="0" applyFont="1" applyFill="1" applyBorder="1" applyAlignment="1">
      <alignment horizontal="left" indent="1"/>
    </xf>
    <xf numFmtId="0" fontId="4" fillId="14" borderId="13" xfId="0" applyFont="1" applyFill="1" applyBorder="1" applyAlignment="1">
      <alignment horizontal="left" indent="2"/>
    </xf>
    <xf numFmtId="0" fontId="13" fillId="15" borderId="13" xfId="0" applyFont="1" applyFill="1" applyBorder="1" applyAlignment="1">
      <alignment horizontal="left"/>
    </xf>
    <xf numFmtId="164" fontId="4" fillId="15" borderId="13" xfId="0" applyNumberFormat="1" applyFont="1" applyFill="1" applyBorder="1" applyAlignment="1">
      <alignment horizontal="center"/>
    </xf>
    <xf numFmtId="9" fontId="3" fillId="15" borderId="13" xfId="1" applyFont="1" applyFill="1" applyBorder="1" applyAlignment="1">
      <alignment horizontal="center"/>
    </xf>
    <xf numFmtId="9" fontId="12" fillId="15" borderId="15" xfId="0" applyNumberFormat="1" applyFont="1" applyFill="1" applyBorder="1" applyAlignment="1">
      <alignment horizontal="left"/>
    </xf>
    <xf numFmtId="0" fontId="4" fillId="15" borderId="13" xfId="0" applyFont="1" applyFill="1" applyBorder="1"/>
    <xf numFmtId="0" fontId="4" fillId="15" borderId="13" xfId="0" applyFont="1" applyFill="1" applyBorder="1" applyAlignment="1">
      <alignment horizontal="left" indent="1"/>
    </xf>
    <xf numFmtId="0" fontId="13" fillId="16" borderId="13" xfId="0" applyFont="1" applyFill="1" applyBorder="1" applyAlignment="1">
      <alignment horizontal="left"/>
    </xf>
    <xf numFmtId="164" fontId="4" fillId="16" borderId="13" xfId="0" applyNumberFormat="1" applyFont="1" applyFill="1" applyBorder="1" applyAlignment="1">
      <alignment horizontal="center"/>
    </xf>
    <xf numFmtId="9" fontId="3" fillId="16" borderId="13" xfId="1" applyFont="1" applyFill="1" applyBorder="1" applyAlignment="1">
      <alignment horizontal="center"/>
    </xf>
    <xf numFmtId="9" fontId="12" fillId="16" borderId="15" xfId="0" applyNumberFormat="1" applyFont="1" applyFill="1" applyBorder="1" applyAlignment="1">
      <alignment horizontal="left"/>
    </xf>
    <xf numFmtId="0" fontId="4" fillId="16" borderId="13" xfId="0" applyFont="1" applyFill="1" applyBorder="1"/>
    <xf numFmtId="0" fontId="4" fillId="16" borderId="13" xfId="0" applyFont="1" applyFill="1" applyBorder="1" applyAlignment="1">
      <alignment horizontal="left" indent="1"/>
    </xf>
    <xf numFmtId="0" fontId="4" fillId="16" borderId="13" xfId="0" applyFont="1" applyFill="1" applyBorder="1" applyAlignment="1">
      <alignment horizontal="left" indent="2"/>
    </xf>
    <xf numFmtId="0" fontId="14" fillId="16" borderId="13" xfId="0" applyFont="1" applyFill="1" applyBorder="1" applyAlignment="1">
      <alignment horizontal="left" indent="1"/>
    </xf>
    <xf numFmtId="0" fontId="4" fillId="0" borderId="13" xfId="0" applyFont="1" applyBorder="1" applyAlignment="1">
      <alignment horizontal="left" indent="1"/>
    </xf>
    <xf numFmtId="164" fontId="4" fillId="0" borderId="13" xfId="0" applyNumberFormat="1" applyFont="1" applyBorder="1" applyAlignment="1">
      <alignment horizontal="center"/>
    </xf>
    <xf numFmtId="9" fontId="3" fillId="0" borderId="13" xfId="1" applyFont="1" applyBorder="1" applyAlignment="1">
      <alignment horizontal="center"/>
    </xf>
    <xf numFmtId="9" fontId="12" fillId="0" borderId="15" xfId="0" applyNumberFormat="1" applyFont="1" applyBorder="1" applyAlignment="1">
      <alignment horizontal="left"/>
    </xf>
    <xf numFmtId="0" fontId="4" fillId="0" borderId="13" xfId="0" applyFont="1" applyBorder="1"/>
    <xf numFmtId="0" fontId="13" fillId="0" borderId="13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1" fillId="5" borderId="13" xfId="0" applyFont="1" applyFill="1" applyBorder="1" applyAlignment="1">
      <alignment horizontal="left"/>
    </xf>
    <xf numFmtId="0" fontId="15" fillId="7" borderId="13" xfId="0" applyFont="1" applyFill="1" applyBorder="1" applyAlignment="1">
      <alignment horizontal="left"/>
    </xf>
    <xf numFmtId="0" fontId="4" fillId="7" borderId="13" xfId="0" applyFont="1" applyFill="1" applyBorder="1" applyAlignment="1">
      <alignment horizontal="left" indent="2"/>
    </xf>
    <xf numFmtId="0" fontId="15" fillId="8" borderId="13" xfId="0" applyFont="1" applyFill="1" applyBorder="1" applyAlignment="1">
      <alignment horizontal="left"/>
    </xf>
    <xf numFmtId="164" fontId="4" fillId="8" borderId="13" xfId="0" applyNumberFormat="1" applyFont="1" applyFill="1" applyBorder="1" applyAlignment="1">
      <alignment horizontal="center" wrapText="1"/>
    </xf>
    <xf numFmtId="0" fontId="4" fillId="8" borderId="13" xfId="0" applyFont="1" applyFill="1" applyBorder="1" applyAlignment="1">
      <alignment horizontal="left" indent="2"/>
    </xf>
    <xf numFmtId="0" fontId="15" fillId="9" borderId="13" xfId="0" applyFont="1" applyFill="1" applyBorder="1" applyAlignment="1">
      <alignment horizontal="left"/>
    </xf>
    <xf numFmtId="0" fontId="4" fillId="9" borderId="13" xfId="0" applyFont="1" applyFill="1" applyBorder="1" applyAlignment="1">
      <alignment horizontal="left" indent="1"/>
    </xf>
    <xf numFmtId="0" fontId="4" fillId="9" borderId="13" xfId="0" applyFont="1" applyFill="1" applyBorder="1" applyAlignment="1">
      <alignment horizontal="left" indent="2"/>
    </xf>
    <xf numFmtId="164" fontId="8" fillId="9" borderId="13" xfId="0" applyNumberFormat="1" applyFont="1" applyFill="1" applyBorder="1" applyAlignment="1">
      <alignment horizontal="center"/>
    </xf>
    <xf numFmtId="0" fontId="15" fillId="10" borderId="13" xfId="0" applyFont="1" applyFill="1" applyBorder="1" applyAlignment="1">
      <alignment horizontal="left"/>
    </xf>
    <xf numFmtId="0" fontId="4" fillId="10" borderId="13" xfId="0" applyFont="1" applyFill="1" applyBorder="1" applyAlignment="1">
      <alignment horizontal="left" indent="2"/>
    </xf>
    <xf numFmtId="0" fontId="15" fillId="11" borderId="13" xfId="0" applyFont="1" applyFill="1" applyBorder="1" applyAlignment="1">
      <alignment horizontal="left"/>
    </xf>
    <xf numFmtId="0" fontId="4" fillId="11" borderId="13" xfId="0" applyFont="1" applyFill="1" applyBorder="1" applyAlignment="1">
      <alignment horizontal="left" indent="2"/>
    </xf>
    <xf numFmtId="9" fontId="8" fillId="11" borderId="13" xfId="1" applyFont="1" applyFill="1" applyBorder="1" applyAlignment="1">
      <alignment horizontal="center"/>
    </xf>
    <xf numFmtId="0" fontId="8" fillId="11" borderId="13" xfId="0" applyFont="1" applyFill="1" applyBorder="1"/>
    <xf numFmtId="0" fontId="15" fillId="12" borderId="13" xfId="0" applyFont="1" applyFill="1" applyBorder="1" applyAlignment="1">
      <alignment horizontal="left"/>
    </xf>
    <xf numFmtId="0" fontId="15" fillId="13" borderId="13" xfId="0" applyFont="1" applyFill="1" applyBorder="1" applyAlignment="1">
      <alignment horizontal="left"/>
    </xf>
    <xf numFmtId="0" fontId="4" fillId="13" borderId="13" xfId="0" applyFont="1" applyFill="1" applyBorder="1" applyAlignment="1">
      <alignment horizontal="left" indent="1"/>
    </xf>
    <xf numFmtId="0" fontId="4" fillId="13" borderId="13" xfId="0" applyFont="1" applyFill="1" applyBorder="1" applyAlignment="1">
      <alignment horizontal="left" indent="2"/>
    </xf>
    <xf numFmtId="0" fontId="15" fillId="14" borderId="13" xfId="0" applyFont="1" applyFill="1" applyBorder="1" applyAlignment="1">
      <alignment horizontal="left"/>
    </xf>
    <xf numFmtId="0" fontId="4" fillId="15" borderId="13" xfId="0" applyFont="1" applyFill="1" applyBorder="1" applyAlignment="1">
      <alignment horizontal="left" indent="2"/>
    </xf>
    <xf numFmtId="0" fontId="11" fillId="17" borderId="13" xfId="0" applyFont="1" applyFill="1" applyBorder="1" applyAlignment="1">
      <alignment horizontal="left" vertical="center"/>
    </xf>
    <xf numFmtId="0" fontId="11" fillId="5" borderId="13" xfId="0" applyFont="1" applyFill="1" applyBorder="1" applyAlignment="1">
      <alignment horizontal="left" vertical="center"/>
    </xf>
    <xf numFmtId="0" fontId="13" fillId="7" borderId="13" xfId="0" applyFont="1" applyFill="1" applyBorder="1"/>
    <xf numFmtId="0" fontId="13" fillId="8" borderId="13" xfId="0" applyFont="1" applyFill="1" applyBorder="1"/>
    <xf numFmtId="0" fontId="11" fillId="17" borderId="13" xfId="0" applyFont="1" applyFill="1" applyBorder="1" applyAlignment="1">
      <alignment horizontal="left"/>
    </xf>
    <xf numFmtId="0" fontId="4" fillId="17" borderId="13" xfId="0" applyFont="1" applyFill="1" applyBorder="1" applyAlignment="1">
      <alignment horizontal="center"/>
    </xf>
    <xf numFmtId="164" fontId="4" fillId="17" borderId="13" xfId="0" applyNumberFormat="1" applyFont="1" applyFill="1" applyBorder="1" applyAlignment="1">
      <alignment horizontal="center"/>
    </xf>
    <xf numFmtId="9" fontId="3" fillId="17" borderId="13" xfId="1" applyFont="1" applyFill="1" applyBorder="1" applyAlignment="1">
      <alignment horizontal="center"/>
    </xf>
    <xf numFmtId="9" fontId="12" fillId="17" borderId="15" xfId="0" applyNumberFormat="1" applyFont="1" applyFill="1" applyBorder="1" applyAlignment="1">
      <alignment horizontal="left"/>
    </xf>
    <xf numFmtId="0" fontId="4" fillId="17" borderId="13" xfId="0" applyFont="1" applyFill="1" applyBorder="1"/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wrapText="1"/>
    </xf>
    <xf numFmtId="0" fontId="9" fillId="18" borderId="16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6" fillId="0" borderId="12" xfId="0" applyFont="1" applyBorder="1"/>
    <xf numFmtId="0" fontId="18" fillId="7" borderId="13" xfId="0" applyFont="1" applyFill="1" applyBorder="1" applyAlignment="1">
      <alignment horizontal="left"/>
    </xf>
    <xf numFmtId="0" fontId="6" fillId="0" borderId="18" xfId="0" applyFont="1" applyBorder="1"/>
    <xf numFmtId="0" fontId="19" fillId="7" borderId="13" xfId="0" applyFont="1" applyFill="1" applyBorder="1" applyAlignment="1">
      <alignment horizontal="left" wrapText="1" indent="1"/>
    </xf>
    <xf numFmtId="0" fontId="19" fillId="7" borderId="13" xfId="0" applyFont="1" applyFill="1" applyBorder="1" applyAlignment="1">
      <alignment horizontal="left" indent="1"/>
    </xf>
    <xf numFmtId="0" fontId="18" fillId="8" borderId="13" xfId="0" applyFont="1" applyFill="1" applyBorder="1" applyAlignment="1">
      <alignment horizontal="left"/>
    </xf>
    <xf numFmtId="0" fontId="19" fillId="8" borderId="13" xfId="0" applyFont="1" applyFill="1" applyBorder="1" applyAlignment="1">
      <alignment horizontal="left" indent="1"/>
    </xf>
    <xf numFmtId="0" fontId="18" fillId="9" borderId="13" xfId="0" applyFont="1" applyFill="1" applyBorder="1" applyAlignment="1">
      <alignment horizontal="left"/>
    </xf>
    <xf numFmtId="0" fontId="19" fillId="9" borderId="13" xfId="0" applyFont="1" applyFill="1" applyBorder="1" applyAlignment="1">
      <alignment horizontal="left" wrapText="1" indent="1"/>
    </xf>
    <xf numFmtId="0" fontId="18" fillId="10" borderId="13" xfId="0" applyFont="1" applyFill="1" applyBorder="1" applyAlignment="1">
      <alignment horizontal="left"/>
    </xf>
    <xf numFmtId="0" fontId="19" fillId="10" borderId="13" xfId="0" applyFont="1" applyFill="1" applyBorder="1" applyAlignment="1">
      <alignment horizontal="left" indent="1"/>
    </xf>
    <xf numFmtId="0" fontId="18" fillId="11" borderId="13" xfId="0" applyFont="1" applyFill="1" applyBorder="1" applyAlignment="1">
      <alignment horizontal="left"/>
    </xf>
    <xf numFmtId="0" fontId="19" fillId="11" borderId="13" xfId="0" applyFont="1" applyFill="1" applyBorder="1" applyAlignment="1">
      <alignment horizontal="left" indent="1"/>
    </xf>
    <xf numFmtId="0" fontId="18" fillId="12" borderId="13" xfId="0" applyFont="1" applyFill="1" applyBorder="1" applyAlignment="1">
      <alignment horizontal="left"/>
    </xf>
    <xf numFmtId="0" fontId="19" fillId="12" borderId="13" xfId="0" applyFont="1" applyFill="1" applyBorder="1" applyAlignment="1">
      <alignment horizontal="left" indent="1"/>
    </xf>
    <xf numFmtId="0" fontId="19" fillId="12" borderId="13" xfId="0" applyFont="1" applyFill="1" applyBorder="1" applyAlignment="1">
      <alignment horizontal="left" indent="2"/>
    </xf>
    <xf numFmtId="0" fontId="19" fillId="12" borderId="13" xfId="0" applyFont="1" applyFill="1" applyBorder="1" applyAlignment="1">
      <alignment horizontal="left" wrapText="1" indent="1"/>
    </xf>
    <xf numFmtId="0" fontId="18" fillId="13" borderId="13" xfId="0" applyFont="1" applyFill="1" applyBorder="1" applyAlignment="1">
      <alignment horizontal="left"/>
    </xf>
    <xf numFmtId="0" fontId="18" fillId="14" borderId="13" xfId="0" applyFont="1" applyFill="1" applyBorder="1" applyAlignment="1">
      <alignment horizontal="left"/>
    </xf>
    <xf numFmtId="0" fontId="19" fillId="14" borderId="13" xfId="0" applyFont="1" applyFill="1" applyBorder="1" applyAlignment="1">
      <alignment horizontal="left" indent="1"/>
    </xf>
    <xf numFmtId="0" fontId="19" fillId="14" borderId="13" xfId="0" applyFont="1" applyFill="1" applyBorder="1" applyAlignment="1">
      <alignment horizontal="left" indent="2"/>
    </xf>
    <xf numFmtId="0" fontId="18" fillId="15" borderId="13" xfId="0" applyFont="1" applyFill="1" applyBorder="1" applyAlignment="1">
      <alignment horizontal="left"/>
    </xf>
    <xf numFmtId="0" fontId="19" fillId="15" borderId="13" xfId="0" applyFont="1" applyFill="1" applyBorder="1" applyAlignment="1">
      <alignment horizontal="left" indent="1"/>
    </xf>
    <xf numFmtId="0" fontId="18" fillId="16" borderId="13" xfId="0" applyFont="1" applyFill="1" applyBorder="1" applyAlignment="1">
      <alignment horizontal="left"/>
    </xf>
    <xf numFmtId="0" fontId="19" fillId="16" borderId="13" xfId="0" applyFont="1" applyFill="1" applyBorder="1" applyAlignment="1">
      <alignment horizontal="left" indent="1"/>
    </xf>
    <xf numFmtId="0" fontId="19" fillId="16" borderId="13" xfId="0" applyFont="1" applyFill="1" applyBorder="1" applyAlignment="1">
      <alignment horizontal="left" indent="2"/>
    </xf>
    <xf numFmtId="0" fontId="20" fillId="16" borderId="13" xfId="0" applyFont="1" applyFill="1" applyBorder="1" applyAlignment="1">
      <alignment horizontal="left" indent="1"/>
    </xf>
    <xf numFmtId="0" fontId="19" fillId="0" borderId="13" xfId="0" applyFont="1" applyBorder="1" applyAlignment="1">
      <alignment horizontal="left" indent="1"/>
    </xf>
    <xf numFmtId="0" fontId="18" fillId="0" borderId="13" xfId="0" applyFont="1" applyBorder="1" applyAlignment="1">
      <alignment horizontal="left"/>
    </xf>
    <xf numFmtId="0" fontId="19" fillId="0" borderId="13" xfId="0" applyFont="1" applyBorder="1" applyAlignment="1">
      <alignment horizontal="left"/>
    </xf>
    <xf numFmtId="0" fontId="19" fillId="0" borderId="13" xfId="0" applyFont="1" applyBorder="1"/>
    <xf numFmtId="0" fontId="19" fillId="7" borderId="13" xfId="0" applyFont="1" applyFill="1" applyBorder="1" applyAlignment="1">
      <alignment horizontal="left" indent="2"/>
    </xf>
    <xf numFmtId="0" fontId="19" fillId="9" borderId="13" xfId="0" applyFont="1" applyFill="1" applyBorder="1" applyAlignment="1">
      <alignment horizontal="left" indent="1"/>
    </xf>
    <xf numFmtId="0" fontId="19" fillId="10" borderId="13" xfId="0" applyFont="1" applyFill="1" applyBorder="1" applyAlignment="1">
      <alignment horizontal="left" indent="2"/>
    </xf>
    <xf numFmtId="0" fontId="19" fillId="12" borderId="13" xfId="0" applyFont="1" applyFill="1" applyBorder="1" applyAlignment="1">
      <alignment horizontal="left" indent="3"/>
    </xf>
    <xf numFmtId="0" fontId="19" fillId="13" borderId="13" xfId="0" applyFont="1" applyFill="1" applyBorder="1" applyAlignment="1">
      <alignment horizontal="left" indent="1"/>
    </xf>
    <xf numFmtId="0" fontId="19" fillId="13" borderId="13" xfId="0" applyFont="1" applyFill="1" applyBorder="1" applyAlignment="1">
      <alignment horizontal="left" indent="2"/>
    </xf>
    <xf numFmtId="0" fontId="19" fillId="15" borderId="13" xfId="0" applyFont="1" applyFill="1" applyBorder="1" applyAlignment="1">
      <alignment horizontal="left" indent="2"/>
    </xf>
    <xf numFmtId="0" fontId="18" fillId="7" borderId="14" xfId="0" applyFont="1" applyFill="1" applyBorder="1" applyAlignment="1">
      <alignment horizontal="left"/>
    </xf>
    <xf numFmtId="0" fontId="6" fillId="0" borderId="19" xfId="0" applyFont="1" applyBorder="1"/>
    <xf numFmtId="0" fontId="6" fillId="0" borderId="17" xfId="0" applyFont="1" applyBorder="1"/>
    <xf numFmtId="0" fontId="4" fillId="16" borderId="16" xfId="0" applyFont="1" applyFill="1" applyBorder="1"/>
    <xf numFmtId="0" fontId="6" fillId="0" borderId="6" xfId="0" applyFont="1" applyBorder="1"/>
    <xf numFmtId="0" fontId="11" fillId="0" borderId="20" xfId="0" applyFont="1" applyBorder="1" applyAlignment="1">
      <alignment horizontal="left" vertical="center"/>
    </xf>
    <xf numFmtId="0" fontId="4" fillId="0" borderId="2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 indent="1"/>
    </xf>
    <xf numFmtId="0" fontId="9" fillId="0" borderId="0" xfId="0" applyFont="1"/>
    <xf numFmtId="0" fontId="19" fillId="0" borderId="0" xfId="0" applyFont="1"/>
    <xf numFmtId="0" fontId="21" fillId="0" borderId="0" xfId="0" applyFont="1" applyAlignment="1">
      <alignment vertical="center"/>
    </xf>
    <xf numFmtId="0" fontId="11" fillId="5" borderId="14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17" borderId="14" xfId="0" applyFont="1" applyFill="1" applyBorder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7" borderId="10" xfId="0" applyFont="1" applyFill="1" applyBorder="1" applyAlignment="1">
      <alignment horizontal="center" vertical="center"/>
    </xf>
    <xf numFmtId="0" fontId="11" fillId="17" borderId="13" xfId="0" applyFont="1" applyFill="1" applyBorder="1" applyAlignment="1">
      <alignment horizontal="center" vertical="center"/>
    </xf>
    <xf numFmtId="167" fontId="9" fillId="4" borderId="1" xfId="0" applyNumberFormat="1" applyFont="1" applyFill="1" applyBorder="1" applyAlignment="1">
      <alignment horizontal="center"/>
    </xf>
    <xf numFmtId="167" fontId="9" fillId="4" borderId="2" xfId="0" applyNumberFormat="1" applyFont="1" applyFill="1" applyBorder="1" applyAlignment="1">
      <alignment horizontal="center"/>
    </xf>
    <xf numFmtId="167" fontId="9" fillId="4" borderId="3" xfId="0" applyNumberFormat="1" applyFont="1" applyFill="1" applyBorder="1" applyAlignment="1">
      <alignment horizontal="center"/>
    </xf>
    <xf numFmtId="0" fontId="10" fillId="5" borderId="0" xfId="0" applyFont="1" applyFill="1" applyAlignment="1">
      <alignment horizontal="center"/>
    </xf>
    <xf numFmtId="0" fontId="9" fillId="17" borderId="13" xfId="0" applyFont="1" applyFill="1" applyBorder="1" applyAlignment="1">
      <alignment horizontal="center"/>
    </xf>
    <xf numFmtId="0" fontId="9" fillId="17" borderId="13" xfId="0" applyFont="1" applyFill="1" applyBorder="1" applyAlignment="1">
      <alignment horizontal="center" vertical="center"/>
    </xf>
    <xf numFmtId="0" fontId="9" fillId="17" borderId="14" xfId="0" applyFont="1" applyFill="1" applyBorder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10" xfId="0" applyFont="1" applyFill="1" applyBorder="1" applyAlignment="1">
      <alignment horizontal="center" vertical="center"/>
    </xf>
    <xf numFmtId="0" fontId="11" fillId="17" borderId="16" xfId="0" applyFont="1" applyFill="1" applyBorder="1" applyAlignment="1">
      <alignment horizontal="center" vertical="center"/>
    </xf>
    <xf numFmtId="0" fontId="9" fillId="17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67" fontId="2" fillId="2" borderId="0" xfId="0" applyNumberFormat="1" applyFont="1" applyFill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10" fontId="21" fillId="0" borderId="0" xfId="0" applyNumberFormat="1" applyFont="1"/>
    <xf numFmtId="9" fontId="21" fillId="0" borderId="0" xfId="0" applyNumberFormat="1" applyFont="1"/>
    <xf numFmtId="164" fontId="0" fillId="3" borderId="0" xfId="0" applyNumberForma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663">
    <dxf>
      <fill>
        <patternFill>
          <bgColor rgb="FF0070C0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9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lightGray"/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4" tint="0.79998168889431442"/>
        </patternFill>
      </fill>
      <border>
        <top style="thin">
          <color theme="4" tint="0.39994506668294322"/>
        </top>
        <vertical/>
        <horizontal/>
      </border>
    </dxf>
    <dxf>
      <fill>
        <patternFill>
          <bgColor rgb="FF3E7BF4"/>
        </patternFill>
      </fill>
    </dxf>
    <dxf>
      <fill>
        <patternFill patternType="lightUp"/>
      </fill>
    </dxf>
    <dxf>
      <border>
        <left style="thin">
          <color rgb="FFFF0000"/>
        </left>
        <right style="thin">
          <color rgb="FFFF0000"/>
        </right>
        <top/>
        <bottom/>
        <vertical/>
        <horizontal/>
      </border>
    </dxf>
    <dxf>
      <font>
        <b/>
        <i val="0"/>
        <color auto="1"/>
      </font>
      <fill>
        <patternFill patternType="gray125">
          <bgColor rgb="FFFFC000"/>
        </patternFill>
      </fill>
    </dxf>
    <dxf>
      <font>
        <b/>
        <i val="0"/>
      </font>
      <fill>
        <patternFill patternType="gray125">
          <bgColor rgb="FFFFC000"/>
        </patternFill>
      </fill>
    </dxf>
    <dxf>
      <font>
        <b/>
        <i val="0"/>
      </font>
      <fill>
        <patternFill patternType="gray125">
          <bgColor rgb="FFC00000"/>
        </patternFill>
      </fill>
    </dxf>
    <dxf>
      <fill>
        <patternFill patternType="gray125">
          <bgColor rgb="FFC00000"/>
        </patternFill>
      </fill>
    </dxf>
    <dxf>
      <fill>
        <patternFill patternType="darkGray">
          <bgColor theme="1" tint="0.14996795556505021"/>
        </patternFill>
      </fill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horizontal="center"/>
    </dxf>
    <dxf>
      <alignment vertical="center"/>
    </dxf>
    <dxf>
      <font>
        <sz val="10"/>
      </font>
    </dxf>
    <dxf>
      <font>
        <sz val="10"/>
      </font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300">
                <a:latin typeface="Montserrat" panose="00000500000000000000" pitchFamily="2" charset="0"/>
              </a:rPr>
              <a:t>Vue globale des tâches</a:t>
            </a:r>
          </a:p>
        </c:rich>
      </c:tx>
      <c:layout>
        <c:manualLayout>
          <c:xMode val="edge"/>
          <c:yMode val="edge"/>
          <c:x val="0.25523834504031434"/>
          <c:y val="0.110251753143667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933070866141728E-2"/>
          <c:y val="0.26700054934993589"/>
          <c:w val="0.89117804024496938"/>
          <c:h val="0.6353250320454128"/>
        </c:manualLayout>
      </c:layout>
      <c:bar3DChart>
        <c:barDir val="bar"/>
        <c:grouping val="percentStacked"/>
        <c:varyColors val="0"/>
        <c:ser>
          <c:idx val="0"/>
          <c:order val="0"/>
          <c:tx>
            <c:strRef>
              <c:f>Annexe!$A$5</c:f>
              <c:strCache>
                <c:ptCount val="1"/>
                <c:pt idx="0">
                  <c:v>Pas commencé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Annexe!$B$5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C9-43CE-B6B3-361491F38415}"/>
            </c:ext>
          </c:extLst>
        </c:ser>
        <c:ser>
          <c:idx val="1"/>
          <c:order val="1"/>
          <c:tx>
            <c:strRef>
              <c:f>Annexe!$A$6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Annexe!$B$6</c:f>
              <c:numCache>
                <c:formatCode>General</c:formatCode>
                <c:ptCount val="1"/>
                <c:pt idx="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C9-43CE-B6B3-361491F38415}"/>
            </c:ext>
          </c:extLst>
        </c:ser>
        <c:ser>
          <c:idx val="2"/>
          <c:order val="2"/>
          <c:tx>
            <c:strRef>
              <c:f>Annexe!$A$7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Annexe!$B$7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C9-43CE-B6B3-361491F3841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9"/>
        <c:shape val="box"/>
        <c:axId val="610693232"/>
        <c:axId val="610694896"/>
        <c:axId val="0"/>
      </c:bar3DChart>
      <c:catAx>
        <c:axId val="6106932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10694896"/>
        <c:crosses val="autoZero"/>
        <c:auto val="1"/>
        <c:lblAlgn val="ctr"/>
        <c:lblOffset val="100"/>
        <c:noMultiLvlLbl val="0"/>
      </c:catAx>
      <c:valAx>
        <c:axId val="61069489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610693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0126824618736383"/>
          <c:y val="0.22435597422626014"/>
          <c:w val="0.66346047516878515"/>
          <c:h val="0.178647425692734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ontserrat" panose="00000500000000000000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[Planning-projet_EIC_PSE_V1.xlsx]Annexe!Tableau croisé dynamique6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Montserrat" panose="00000500000000000000" pitchFamily="2" charset="0"/>
              </a:rPr>
              <a:t>Avancement par projet sur la période</a:t>
            </a:r>
            <a:r>
              <a:rPr lang="fr-FR" baseline="0">
                <a:latin typeface="Montserrat" panose="00000500000000000000" pitchFamily="2" charset="0"/>
              </a:rPr>
              <a:t> donnée</a:t>
            </a:r>
            <a:endParaRPr lang="fr-FR">
              <a:latin typeface="Montserrat" panose="00000500000000000000" pitchFamily="2" charset="0"/>
            </a:endParaRPr>
          </a:p>
        </c:rich>
      </c:tx>
      <c:layout>
        <c:manualLayout>
          <c:xMode val="edge"/>
          <c:yMode val="edge"/>
          <c:x val="0.1356178915135608"/>
          <c:y val="0.147468805378446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6"/>
          </a:solidFill>
          <a:ln>
            <a:noFill/>
          </a:ln>
          <a:effectLst/>
          <a:sp3d/>
        </c:spPr>
      </c:pivotFmt>
      <c:pivotFmt>
        <c:idx val="3"/>
        <c:spPr>
          <a:solidFill>
            <a:srgbClr val="C00000"/>
          </a:solidFill>
          <a:ln>
            <a:noFill/>
          </a:ln>
          <a:effectLst/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6"/>
          </a:solidFill>
          <a:ln>
            <a:noFill/>
          </a:ln>
          <a:effectLst/>
          <a:sp3d/>
        </c:spPr>
      </c:pivotFmt>
      <c:pivotFmt>
        <c:idx val="6"/>
        <c:spPr>
          <a:solidFill>
            <a:srgbClr val="0070C0"/>
          </a:solidFill>
          <a:ln>
            <a:noFill/>
          </a:ln>
          <a:effectLst/>
          <a:sp3d/>
        </c:spPr>
      </c:pivotFmt>
      <c:pivotFmt>
        <c:idx val="7"/>
        <c:spPr>
          <a:solidFill>
            <a:srgbClr val="C00000"/>
          </a:solidFill>
          <a:ln>
            <a:noFill/>
          </a:ln>
          <a:effectLst/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6"/>
          </a:solidFill>
          <a:ln>
            <a:noFill/>
          </a:ln>
          <a:effectLst/>
          <a:sp3d/>
        </c:spPr>
      </c:pivotFmt>
      <c:pivotFmt>
        <c:idx val="10"/>
        <c:spPr>
          <a:solidFill>
            <a:srgbClr val="0070C0"/>
          </a:solidFill>
          <a:ln>
            <a:noFill/>
          </a:ln>
          <a:effectLst/>
          <a:sp3d/>
        </c:spPr>
      </c:pivotFmt>
      <c:pivotFmt>
        <c:idx val="11"/>
        <c:spPr>
          <a:solidFill>
            <a:srgbClr val="C00000"/>
          </a:solidFill>
          <a:ln>
            <a:noFill/>
          </a:ln>
          <a:effectLst/>
          <a:sp3d/>
        </c:spPr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6"/>
          </a:solidFill>
          <a:ln>
            <a:noFill/>
          </a:ln>
          <a:effectLst/>
          <a:sp3d/>
        </c:spPr>
      </c:pivotFmt>
      <c:pivotFmt>
        <c:idx val="14"/>
        <c:spPr>
          <a:solidFill>
            <a:srgbClr val="0070C0"/>
          </a:solidFill>
          <a:ln>
            <a:noFill/>
          </a:ln>
          <a:effectLst/>
          <a:sp3d/>
        </c:spPr>
      </c:pivotFmt>
      <c:pivotFmt>
        <c:idx val="15"/>
        <c:spPr>
          <a:solidFill>
            <a:srgbClr val="C00000"/>
          </a:solidFill>
          <a:ln>
            <a:noFill/>
          </a:ln>
          <a:effectLst/>
          <a:sp3d/>
        </c:spPr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6"/>
          </a:solidFill>
          <a:ln>
            <a:noFill/>
          </a:ln>
          <a:effectLst/>
          <a:sp3d/>
        </c:spPr>
      </c:pivotFmt>
      <c:pivotFmt>
        <c:idx val="18"/>
        <c:spPr>
          <a:solidFill>
            <a:srgbClr val="0070C0"/>
          </a:solidFill>
          <a:ln>
            <a:noFill/>
          </a:ln>
          <a:effectLst/>
          <a:sp3d/>
        </c:spPr>
      </c:pivotFmt>
      <c:pivotFmt>
        <c:idx val="19"/>
        <c:spPr>
          <a:solidFill>
            <a:srgbClr val="C00000"/>
          </a:solidFill>
          <a:ln>
            <a:noFill/>
          </a:ln>
          <a:effectLst/>
          <a:sp3d/>
        </c:spP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 w="25400">
          <a:noFill/>
        </a:ln>
        <a:effectLst/>
        <a:sp3d/>
      </c:spPr>
    </c:sideWall>
    <c:backWall>
      <c:thickness val="0"/>
      <c:spPr>
        <a:noFill/>
        <a:ln w="25400"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Annexe!$B$17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10C-41B4-B7DC-BCFE72D2D98F}"/>
              </c:ext>
            </c:extLst>
          </c:dPt>
          <c:dPt>
            <c:idx val="1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10C-41B4-B7DC-BCFE72D2D98F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10C-41B4-B7DC-BCFE72D2D98F}"/>
              </c:ext>
            </c:extLst>
          </c:dPt>
          <c:cat>
            <c:strRef>
              <c:f>Annexe!$A$18:$A$21</c:f>
              <c:strCache>
                <c:ptCount val="3"/>
                <c:pt idx="0">
                  <c:v>Grand Villeneuve</c:v>
                </c:pt>
                <c:pt idx="1">
                  <c:v>PAR LGV</c:v>
                </c:pt>
                <c:pt idx="2">
                  <c:v>Poste 4</c:v>
                </c:pt>
              </c:strCache>
            </c:strRef>
          </c:cat>
          <c:val>
            <c:numRef>
              <c:f>Annexe!$B$18:$B$21</c:f>
              <c:numCache>
                <c:formatCode>0%</c:formatCode>
                <c:ptCount val="3"/>
                <c:pt idx="0">
                  <c:v>0.35762452107279696</c:v>
                </c:pt>
                <c:pt idx="1">
                  <c:v>0.2860344827586207</c:v>
                </c:pt>
                <c:pt idx="2">
                  <c:v>0.32805249945861775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10C-41B4-B7DC-BCFE72D2D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08677776"/>
        <c:axId val="608666960"/>
        <c:axId val="0"/>
      </c:bar3DChart>
      <c:catAx>
        <c:axId val="6086777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08666960"/>
        <c:crosses val="autoZero"/>
        <c:auto val="1"/>
        <c:lblAlgn val="ctr"/>
        <c:lblOffset val="100"/>
        <c:noMultiLvlLbl val="0"/>
      </c:catAx>
      <c:valAx>
        <c:axId val="60866696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6086777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ontserrat" panose="00000500000000000000" pitchFamily="2" charset="0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300">
                <a:latin typeface="Montserrat" panose="00000500000000000000" pitchFamily="2" charset="0"/>
              </a:rPr>
              <a:t>Vue globale des tâches</a:t>
            </a:r>
          </a:p>
        </c:rich>
      </c:tx>
      <c:layout>
        <c:manualLayout>
          <c:xMode val="edge"/>
          <c:yMode val="edge"/>
          <c:x val="0.17262682379349045"/>
          <c:y val="0.110251639013754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9933070866141728E-2"/>
          <c:y val="0.26700054934993589"/>
          <c:w val="0.89117804024496938"/>
          <c:h val="0.6353250320454128"/>
        </c:manualLayout>
      </c:layout>
      <c:bar3DChart>
        <c:barDir val="bar"/>
        <c:grouping val="percentStacked"/>
        <c:varyColors val="0"/>
        <c:ser>
          <c:idx val="0"/>
          <c:order val="0"/>
          <c:tx>
            <c:strRef>
              <c:f>Annexe!$A$5</c:f>
              <c:strCache>
                <c:ptCount val="1"/>
                <c:pt idx="0">
                  <c:v>Pas commencé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Annexe!$B$5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CB-4B8C-AFAD-A845E1BA13A1}"/>
            </c:ext>
          </c:extLst>
        </c:ser>
        <c:ser>
          <c:idx val="1"/>
          <c:order val="1"/>
          <c:tx>
            <c:strRef>
              <c:f>Annexe!$A$6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Annexe!$B$6</c:f>
              <c:numCache>
                <c:formatCode>General</c:formatCode>
                <c:ptCount val="1"/>
                <c:pt idx="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CB-4B8C-AFAD-A845E1BA13A1}"/>
            </c:ext>
          </c:extLst>
        </c:ser>
        <c:ser>
          <c:idx val="2"/>
          <c:order val="2"/>
          <c:tx>
            <c:strRef>
              <c:f>Annexe!$A$7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Montserrat" panose="000005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Annexe!$B$7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CB-4B8C-AFAD-A845E1BA13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9"/>
        <c:shape val="box"/>
        <c:axId val="610693232"/>
        <c:axId val="610694896"/>
        <c:axId val="0"/>
      </c:bar3DChart>
      <c:catAx>
        <c:axId val="6106932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10694896"/>
        <c:crosses val="autoZero"/>
        <c:auto val="1"/>
        <c:lblAlgn val="ctr"/>
        <c:lblOffset val="100"/>
        <c:noMultiLvlLbl val="0"/>
      </c:catAx>
      <c:valAx>
        <c:axId val="61069489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610693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0126824618736383"/>
          <c:y val="0.2804965576724629"/>
          <c:w val="0.65280092592592598"/>
          <c:h val="0.122506815346466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ontserrat" panose="00000500000000000000" pitchFamily="2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26" fmlaLink="$B$4" horiz="1" max="200" min="1" page="10"/>
</file>

<file path=xl/ctrlProps/ctrlProp2.xml><?xml version="1.0" encoding="utf-8"?>
<formControlPr xmlns="http://schemas.microsoft.com/office/spreadsheetml/2009/9/main" objectType="Scroll" dx="31" fmlaLink="$E$5" horiz="1" max="28" page="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88900</xdr:colOff>
          <xdr:row>1</xdr:row>
          <xdr:rowOff>6350</xdr:rowOff>
        </xdr:from>
        <xdr:to>
          <xdr:col>56</xdr:col>
          <xdr:colOff>88900</xdr:colOff>
          <xdr:row>1</xdr:row>
          <xdr:rowOff>196850</xdr:rowOff>
        </xdr:to>
        <xdr:sp macro="" textlink="">
          <xdr:nvSpPr>
            <xdr:cNvPr id="5121" name="Scroll Ba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663575</xdr:colOff>
      <xdr:row>0</xdr:row>
      <xdr:rowOff>19050</xdr:rowOff>
    </xdr:from>
    <xdr:to>
      <xdr:col>16</xdr:col>
      <xdr:colOff>476250</xdr:colOff>
      <xdr:row>10</xdr:row>
      <xdr:rowOff>19049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31745</xdr:colOff>
      <xdr:row>8</xdr:row>
      <xdr:rowOff>9525</xdr:rowOff>
    </xdr:from>
    <xdr:to>
      <xdr:col>1</xdr:col>
      <xdr:colOff>676275</xdr:colOff>
      <xdr:row>15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ojet 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0" y="1454150"/>
              <a:ext cx="2352680" cy="127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704850</xdr:colOff>
      <xdr:row>8</xdr:row>
      <xdr:rowOff>101600</xdr:rowOff>
    </xdr:from>
    <xdr:to>
      <xdr:col>4</xdr:col>
      <xdr:colOff>349250</xdr:colOff>
      <xdr:row>13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09825" y="1552575"/>
              <a:ext cx="5210175" cy="952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444500</xdr:colOff>
      <xdr:row>8</xdr:row>
      <xdr:rowOff>101600</xdr:rowOff>
    </xdr:from>
    <xdr:to>
      <xdr:col>11</xdr:col>
      <xdr:colOff>295275</xdr:colOff>
      <xdr:row>13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Ressources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sourc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1552575"/>
              <a:ext cx="4073525" cy="901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3</xdr:row>
          <xdr:rowOff>19050</xdr:rowOff>
        </xdr:from>
        <xdr:to>
          <xdr:col>8</xdr:col>
          <xdr:colOff>225425</xdr:colOff>
          <xdr:row>5</xdr:row>
          <xdr:rowOff>66675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57150</xdr:rowOff>
    </xdr:from>
    <xdr:to>
      <xdr:col>7</xdr:col>
      <xdr:colOff>514350</xdr:colOff>
      <xdr:row>21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539750</xdr:colOff>
      <xdr:row>2</xdr:row>
      <xdr:rowOff>168275</xdr:rowOff>
    </xdr:from>
    <xdr:to>
      <xdr:col>14</xdr:col>
      <xdr:colOff>282581</xdr:colOff>
      <xdr:row>11</xdr:row>
      <xdr:rowOff>139700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SSOUMANI IBNI (SNCF RESEAU)" refreshedDate="44600.52579363426" createdVersion="6" refreshedVersion="6" minRefreshableVersion="3" recordCount="48" xr:uid="{5FB05854-07DB-4FB5-8BE3-365AD74AA696}">
  <cacheSource type="worksheet">
    <worksheetSource name="Tableau1"/>
  </cacheSource>
  <cacheFields count="10">
    <cacheField name="Projet " numFmtId="0">
      <sharedItems count="3">
        <s v="Poste 4"/>
        <s v="Grand Villeneuve"/>
        <s v="PAR LGV"/>
      </sharedItems>
    </cacheField>
    <cacheField name="Taches " numFmtId="0">
      <sharedItems count="62">
        <s v="Identification des éventuelles évolutions métiers et évolutions gestes métiers à traiter dans le cadre du projet "/>
        <s v="Découpage/pesage des postes, étude de charge"/>
        <s v="Réorganisation de l’UO (création des fiches unité de charges / affectations, process de la préparation des fichiers C MISTRAL à caler,…)"/>
        <s v="Définition des OTS (qualifications, roulements de repos à refaire,… ) "/>
        <s v="Evaluation de charge aiguilleur P3"/>
        <s v="Calcul de réserve UO PVV"/>
        <s v="Evaluation FOHS"/>
        <s v="Formation aux postes de travail"/>
        <s v="Tache 4"/>
        <s v="Recrutement des ressources temporaires"/>
        <s v="Liste des documents à réadapter"/>
        <s v="Modification des IS du P2 et P3 de VTR"/>
        <s v="Organisation et distribution des rôles (rédacteurs, vérificateurs, approbateurs)"/>
        <s v="Définition du schéma des postes opérateurs et de leurs équipements "/>
        <s v="Définition de l’aménagement et la config. des postes dans la salle d’exploitation"/>
        <s v="Cahier des charges MISTRAL NG"/>
        <s v="Réponse pédagogique"/>
        <s v="Cahier des charges spécifique environnement de Vigneux"/>
        <s v="Entretiens exploratoires"/>
        <s v="Prise de parole de l’établissement auprès des DUO / DPx / agents"/>
        <s v="RPx"/>
        <s v="CSE"/>
        <s v="Demande de 20 LTV supplémentaires"/>
        <s v="Tache 16"/>
        <s v="Tache 17"/>
        <s v="Tache 18"/>
        <s v="Tache 19"/>
        <s v="Tache 20"/>
        <s v="Tache 21"/>
        <s v="Tache 22"/>
        <s v="Tache 23"/>
        <s v="Tache 24"/>
        <s v="Tache 25"/>
        <s v="Tache 26"/>
        <s v="Tache 27"/>
        <s v="Tache 28"/>
        <s v="Tache 29"/>
        <s v="Tache 30"/>
        <s v="Tache 31"/>
        <s v="Tache 32"/>
        <s v="Tache 33"/>
        <s v="Tache 34"/>
        <s v="Tache 35"/>
        <s v="Tache 36"/>
        <s v="Tache 37"/>
        <s v="Tache 38"/>
        <s v="Tache 39"/>
        <s v="Tache 40"/>
        <s v="Tache 7" u="1"/>
        <s v="Tache 11" u="1"/>
        <s v="Tache 8" u="1"/>
        <s v="Tache 9" u="1"/>
        <s v="Tache 10" u="1"/>
        <s v="Tache 15" u="1"/>
        <s v="Tache 14" u="1"/>
        <s v="Tache 13" u="1"/>
        <s v="Tache 1" u="1"/>
        <s v="Tache 2" u="1"/>
        <s v="Tache 3" u="1"/>
        <s v="Tache 12" u="1"/>
        <s v="Tache 5" u="1"/>
        <s v="Tache 6" u="1"/>
      </sharedItems>
    </cacheField>
    <cacheField name="Thème" numFmtId="0">
      <sharedItems count="10">
        <s v="PO - Organisation"/>
        <s v="Formation"/>
        <s v="Textes"/>
        <s v="Ergonomie salle"/>
        <s v="Outils"/>
        <s v="RH"/>
        <s v="Communication"/>
        <s v="Instances"/>
        <s v="Vigilances - Alertes"/>
        <s v="MES - MEX"/>
      </sharedItems>
    </cacheField>
    <cacheField name="Ressources" numFmtId="0">
      <sharedItems count="5">
        <s v="Olivier D."/>
        <s v="Pascal Pe."/>
        <s v="Erwan S."/>
        <s v="Nicolas L."/>
        <s v="Akram A."/>
      </sharedItems>
    </cacheField>
    <cacheField name="Date de début" numFmtId="14">
      <sharedItems containsSemiMixedTypes="0" containsNonDate="0" containsDate="1" containsString="0" minDate="2022-01-01T00:00:00" maxDate="2022-04-02T00:00:00" count="36">
        <d v="2022-01-03T00:00:00"/>
        <d v="2022-01-04T00:00:00"/>
        <d v="2022-02-01T00:00:00"/>
        <d v="2022-02-02T00:00:00"/>
        <d v="2022-02-03T00:00:00"/>
        <d v="2022-02-04T00:00:00"/>
        <d v="2022-01-14T00:00:00"/>
        <d v="2022-02-15T00:00:00"/>
        <d v="2022-01-05T00:00:00"/>
        <d v="2022-03-01T00:00:00"/>
        <d v="2022-04-01T00:00:00"/>
        <d v="2022-01-26T00:00:00"/>
        <d v="2022-01-07T00:00:00"/>
        <d v="2022-01-18T00:00:00"/>
        <d v="2022-01-11T00:00:00"/>
        <d v="2022-03-25T00:00:00"/>
        <d v="2022-02-17T00:00:00"/>
        <d v="2022-01-24T00:00:00"/>
        <d v="2022-01-06T00:00:00"/>
        <d v="2022-01-08T00:00:00"/>
        <d v="2022-01-09T00:00:00"/>
        <d v="2022-01-10T00:00:00"/>
        <d v="2022-01-12T00:00:00"/>
        <d v="2022-01-13T00:00:00"/>
        <d v="2022-01-15T00:00:00"/>
        <d v="2022-01-16T00:00:00"/>
        <d v="2022-01-17T00:00:00"/>
        <d v="2022-01-19T00:00:00"/>
        <d v="2022-01-20T00:00:00"/>
        <d v="2022-01-21T00:00:00"/>
        <d v="2022-01-22T00:00:00"/>
        <d v="2022-01-23T00:00:00"/>
        <d v="2022-01-25T00:00:00"/>
        <d v="2022-01-27T00:00:00"/>
        <d v="2022-01-02T00:00:00" u="1"/>
        <d v="2022-01-01T00:00:00" u="1"/>
      </sharedItems>
    </cacheField>
    <cacheField name="Durée" numFmtId="0">
      <sharedItems containsSemiMixedTypes="0" containsString="0" containsNumber="1" containsInteger="1" minValue="1" maxValue="65" count="21">
        <n v="65"/>
        <n v="64"/>
        <n v="43"/>
        <n v="42"/>
        <n v="41"/>
        <n v="19"/>
        <n v="11"/>
        <n v="44"/>
        <n v="18"/>
        <n v="24"/>
        <n v="1"/>
        <n v="3"/>
        <n v="20"/>
        <n v="17"/>
        <n v="34"/>
        <n v="29"/>
        <n v="9"/>
        <n v="30"/>
        <n v="33" u="1"/>
        <n v="25" u="1"/>
        <n v="32" u="1"/>
      </sharedItems>
    </cacheField>
    <cacheField name="Date de fin" numFmtId="14">
      <sharedItems containsSemiMixedTypes="0" containsNonDate="0" containsDate="1" containsString="0" minDate="2022-01-11T00:00:00" maxDate="2022-05-01T00:00:00" count="30">
        <d v="2022-04-01T00:00:00"/>
        <d v="2022-04-30T00:00:00"/>
        <d v="2022-04-02T00:00:00"/>
        <d v="2022-04-03T00:00:00"/>
        <d v="2022-01-27T00:00:00"/>
        <d v="2022-01-28T00:00:00"/>
        <d v="2022-04-15T00:00:00"/>
        <d v="2022-01-29T00:00:00"/>
        <d v="2022-01-30T00:00:00"/>
        <d v="2022-03-01T00:00:00"/>
        <d v="2022-01-31T00:00:00"/>
        <d v="2022-02-01T00:00:00"/>
        <d v="2022-01-11T00:00:00"/>
        <d v="2022-03-25T00:00:00"/>
        <d v="2022-03-16T00:00:00"/>
        <d v="2022-02-17T00:00:00"/>
        <d v="2022-02-13T00:00:00"/>
        <d v="2022-02-14T00:00:00"/>
        <d v="2022-02-15T00:00:00"/>
        <d v="2022-02-16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</sharedItems>
      <fieldGroup par="9" base="6">
        <rangePr groupBy="days" startDate="2022-01-11T00:00:00" endDate="2022-05-01T00:00:00"/>
        <groupItems count="368">
          <s v="&lt;11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5/2022"/>
        </groupItems>
      </fieldGroup>
    </cacheField>
    <cacheField name="Jours complétés" numFmtId="0">
      <sharedItems containsSemiMixedTypes="0" containsString="0" containsNumber="1" containsInteger="1" minValue="0" maxValue="44" count="21">
        <n v="4"/>
        <n v="28"/>
        <n v="9"/>
        <n v="2"/>
        <n v="8"/>
        <n v="19"/>
        <n v="6"/>
        <n v="24"/>
        <n v="12"/>
        <n v="0"/>
        <n v="5"/>
        <n v="44"/>
        <n v="3"/>
        <n v="1"/>
        <n v="10"/>
        <n v="11"/>
        <n v="29"/>
        <n v="7"/>
        <n v="20"/>
        <n v="23" u="1"/>
        <n v="30" u="1"/>
      </sharedItems>
    </cacheField>
    <cacheField name="Progression" numFmtId="2">
      <sharedItems containsSemiMixedTypes="0" containsString="0" containsNumber="1" minValue="0" maxValue="1"/>
    </cacheField>
    <cacheField name="Mois" numFmtId="0" databaseField="0">
      <fieldGroup base="6">
        <rangePr groupBy="months" startDate="2022-01-11T00:00:00" endDate="2022-05-01T00:00:00"/>
        <groupItems count="14">
          <s v="&lt;1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2"/>
        </groupItems>
      </fieldGroup>
    </cacheField>
  </cacheFields>
  <extLst>
    <ext xmlns:x14="http://schemas.microsoft.com/office/spreadsheetml/2009/9/main" uri="{725AE2AE-9491-48be-B2B4-4EB974FC3084}">
      <x14:pivotCacheDefinition pivotCacheId="2884076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  <x v="0"/>
    <x v="0"/>
    <x v="0"/>
    <x v="0"/>
    <x v="0"/>
    <n v="6.1538461538461542E-2"/>
  </r>
  <r>
    <x v="0"/>
    <x v="1"/>
    <x v="0"/>
    <x v="1"/>
    <x v="1"/>
    <x v="1"/>
    <x v="0"/>
    <x v="1"/>
    <n v="0.4375"/>
  </r>
  <r>
    <x v="0"/>
    <x v="2"/>
    <x v="0"/>
    <x v="0"/>
    <x v="0"/>
    <x v="0"/>
    <x v="0"/>
    <x v="2"/>
    <n v="0.13846153846153847"/>
  </r>
  <r>
    <x v="0"/>
    <x v="3"/>
    <x v="0"/>
    <x v="1"/>
    <x v="2"/>
    <x v="1"/>
    <x v="1"/>
    <x v="3"/>
    <n v="3.125E-2"/>
  </r>
  <r>
    <x v="0"/>
    <x v="4"/>
    <x v="0"/>
    <x v="1"/>
    <x v="3"/>
    <x v="2"/>
    <x v="0"/>
    <x v="4"/>
    <n v="0.18604651162790697"/>
  </r>
  <r>
    <x v="0"/>
    <x v="5"/>
    <x v="0"/>
    <x v="1"/>
    <x v="4"/>
    <x v="3"/>
    <x v="2"/>
    <x v="4"/>
    <n v="0.19047619047619047"/>
  </r>
  <r>
    <x v="0"/>
    <x v="6"/>
    <x v="0"/>
    <x v="1"/>
    <x v="5"/>
    <x v="4"/>
    <x v="3"/>
    <x v="4"/>
    <n v="0.1951219512195122"/>
  </r>
  <r>
    <x v="0"/>
    <x v="7"/>
    <x v="1"/>
    <x v="0"/>
    <x v="0"/>
    <x v="5"/>
    <x v="4"/>
    <x v="5"/>
    <n v="1"/>
  </r>
  <r>
    <x v="0"/>
    <x v="8"/>
    <x v="1"/>
    <x v="1"/>
    <x v="6"/>
    <x v="6"/>
    <x v="5"/>
    <x v="6"/>
    <n v="0.54545454545454541"/>
  </r>
  <r>
    <x v="0"/>
    <x v="9"/>
    <x v="2"/>
    <x v="1"/>
    <x v="7"/>
    <x v="7"/>
    <x v="6"/>
    <x v="7"/>
    <n v="0.54545454545454541"/>
  </r>
  <r>
    <x v="0"/>
    <x v="10"/>
    <x v="2"/>
    <x v="1"/>
    <x v="8"/>
    <x v="8"/>
    <x v="7"/>
    <x v="2"/>
    <n v="0.5"/>
  </r>
  <r>
    <x v="0"/>
    <x v="11"/>
    <x v="2"/>
    <x v="1"/>
    <x v="9"/>
    <x v="9"/>
    <x v="0"/>
    <x v="8"/>
    <n v="0.5"/>
  </r>
  <r>
    <x v="0"/>
    <x v="12"/>
    <x v="2"/>
    <x v="1"/>
    <x v="10"/>
    <x v="10"/>
    <x v="2"/>
    <x v="9"/>
    <n v="0"/>
  </r>
  <r>
    <x v="0"/>
    <x v="13"/>
    <x v="3"/>
    <x v="1"/>
    <x v="11"/>
    <x v="11"/>
    <x v="8"/>
    <x v="9"/>
    <n v="0"/>
  </r>
  <r>
    <x v="0"/>
    <x v="14"/>
    <x v="3"/>
    <x v="0"/>
    <x v="3"/>
    <x v="12"/>
    <x v="9"/>
    <x v="9"/>
    <n v="0"/>
  </r>
  <r>
    <x v="0"/>
    <x v="15"/>
    <x v="4"/>
    <x v="1"/>
    <x v="12"/>
    <x v="13"/>
    <x v="10"/>
    <x v="10"/>
    <n v="0.29411764705882354"/>
  </r>
  <r>
    <x v="0"/>
    <x v="16"/>
    <x v="4"/>
    <x v="2"/>
    <x v="2"/>
    <x v="7"/>
    <x v="0"/>
    <x v="11"/>
    <n v="1"/>
  </r>
  <r>
    <x v="0"/>
    <x v="17"/>
    <x v="4"/>
    <x v="2"/>
    <x v="7"/>
    <x v="14"/>
    <x v="2"/>
    <x v="10"/>
    <n v="0.14705882352941177"/>
  </r>
  <r>
    <x v="0"/>
    <x v="18"/>
    <x v="5"/>
    <x v="3"/>
    <x v="13"/>
    <x v="6"/>
    <x v="11"/>
    <x v="12"/>
    <n v="0.27272727272727271"/>
  </r>
  <r>
    <x v="0"/>
    <x v="19"/>
    <x v="6"/>
    <x v="3"/>
    <x v="14"/>
    <x v="10"/>
    <x v="12"/>
    <x v="13"/>
    <n v="1"/>
  </r>
  <r>
    <x v="0"/>
    <x v="20"/>
    <x v="7"/>
    <x v="0"/>
    <x v="15"/>
    <x v="10"/>
    <x v="13"/>
    <x v="9"/>
    <n v="0"/>
  </r>
  <r>
    <x v="0"/>
    <x v="21"/>
    <x v="7"/>
    <x v="0"/>
    <x v="16"/>
    <x v="12"/>
    <x v="14"/>
    <x v="14"/>
    <n v="0.5"/>
  </r>
  <r>
    <x v="0"/>
    <x v="22"/>
    <x v="8"/>
    <x v="1"/>
    <x v="17"/>
    <x v="5"/>
    <x v="15"/>
    <x v="9"/>
    <n v="0"/>
  </r>
  <r>
    <x v="1"/>
    <x v="23"/>
    <x v="0"/>
    <x v="0"/>
    <x v="0"/>
    <x v="12"/>
    <x v="5"/>
    <x v="0"/>
    <n v="0.2"/>
  </r>
  <r>
    <x v="1"/>
    <x v="24"/>
    <x v="0"/>
    <x v="0"/>
    <x v="1"/>
    <x v="15"/>
    <x v="16"/>
    <x v="15"/>
    <n v="0.37931034482758619"/>
  </r>
  <r>
    <x v="1"/>
    <x v="25"/>
    <x v="0"/>
    <x v="0"/>
    <x v="8"/>
    <x v="15"/>
    <x v="17"/>
    <x v="15"/>
    <n v="0.37931034482758619"/>
  </r>
  <r>
    <x v="1"/>
    <x v="26"/>
    <x v="1"/>
    <x v="1"/>
    <x v="18"/>
    <x v="15"/>
    <x v="18"/>
    <x v="16"/>
    <n v="1"/>
  </r>
  <r>
    <x v="1"/>
    <x v="27"/>
    <x v="2"/>
    <x v="1"/>
    <x v="5"/>
    <x v="16"/>
    <x v="19"/>
    <x v="12"/>
    <n v="0.33333333333333331"/>
  </r>
  <r>
    <x v="1"/>
    <x v="28"/>
    <x v="3"/>
    <x v="1"/>
    <x v="19"/>
    <x v="15"/>
    <x v="15"/>
    <x v="4"/>
    <n v="0.27586206896551724"/>
  </r>
  <r>
    <x v="1"/>
    <x v="29"/>
    <x v="4"/>
    <x v="2"/>
    <x v="20"/>
    <x v="17"/>
    <x v="20"/>
    <x v="12"/>
    <n v="0.1"/>
  </r>
  <r>
    <x v="1"/>
    <x v="30"/>
    <x v="4"/>
    <x v="2"/>
    <x v="21"/>
    <x v="17"/>
    <x v="21"/>
    <x v="14"/>
    <n v="0.33333333333333331"/>
  </r>
  <r>
    <x v="1"/>
    <x v="31"/>
    <x v="5"/>
    <x v="3"/>
    <x v="14"/>
    <x v="15"/>
    <x v="22"/>
    <x v="16"/>
    <n v="1"/>
  </r>
  <r>
    <x v="1"/>
    <x v="32"/>
    <x v="6"/>
    <x v="3"/>
    <x v="22"/>
    <x v="15"/>
    <x v="23"/>
    <x v="4"/>
    <n v="0.27586206896551724"/>
  </r>
  <r>
    <x v="1"/>
    <x v="33"/>
    <x v="6"/>
    <x v="3"/>
    <x v="23"/>
    <x v="15"/>
    <x v="24"/>
    <x v="17"/>
    <n v="0.2413793103448276"/>
  </r>
  <r>
    <x v="1"/>
    <x v="34"/>
    <x v="7"/>
    <x v="0"/>
    <x v="6"/>
    <x v="15"/>
    <x v="25"/>
    <x v="6"/>
    <n v="0.20689655172413793"/>
  </r>
  <r>
    <x v="1"/>
    <x v="35"/>
    <x v="9"/>
    <x v="0"/>
    <x v="24"/>
    <x v="15"/>
    <x v="26"/>
    <x v="10"/>
    <n v="0.17241379310344829"/>
  </r>
  <r>
    <x v="1"/>
    <x v="36"/>
    <x v="8"/>
    <x v="4"/>
    <x v="25"/>
    <x v="17"/>
    <x v="27"/>
    <x v="6"/>
    <n v="0.2"/>
  </r>
  <r>
    <x v="1"/>
    <x v="37"/>
    <x v="8"/>
    <x v="4"/>
    <x v="26"/>
    <x v="17"/>
    <x v="28"/>
    <x v="4"/>
    <n v="0.26666666666666666"/>
  </r>
  <r>
    <x v="2"/>
    <x v="38"/>
    <x v="5"/>
    <x v="3"/>
    <x v="13"/>
    <x v="15"/>
    <x v="29"/>
    <x v="2"/>
    <n v="0.31034482758620691"/>
  </r>
  <r>
    <x v="2"/>
    <x v="39"/>
    <x v="5"/>
    <x v="3"/>
    <x v="27"/>
    <x v="12"/>
    <x v="18"/>
    <x v="9"/>
    <n v="0"/>
  </r>
  <r>
    <x v="2"/>
    <x v="40"/>
    <x v="5"/>
    <x v="0"/>
    <x v="28"/>
    <x v="12"/>
    <x v="19"/>
    <x v="10"/>
    <n v="0.25"/>
  </r>
  <r>
    <x v="2"/>
    <x v="41"/>
    <x v="5"/>
    <x v="0"/>
    <x v="29"/>
    <x v="12"/>
    <x v="15"/>
    <x v="9"/>
    <n v="0"/>
  </r>
  <r>
    <x v="2"/>
    <x v="42"/>
    <x v="5"/>
    <x v="0"/>
    <x v="30"/>
    <x v="12"/>
    <x v="20"/>
    <x v="6"/>
    <n v="0.3"/>
  </r>
  <r>
    <x v="2"/>
    <x v="43"/>
    <x v="8"/>
    <x v="0"/>
    <x v="31"/>
    <x v="12"/>
    <x v="21"/>
    <x v="10"/>
    <n v="0.25"/>
  </r>
  <r>
    <x v="2"/>
    <x v="44"/>
    <x v="8"/>
    <x v="1"/>
    <x v="17"/>
    <x v="12"/>
    <x v="22"/>
    <x v="18"/>
    <n v="1"/>
  </r>
  <r>
    <x v="2"/>
    <x v="45"/>
    <x v="8"/>
    <x v="1"/>
    <x v="32"/>
    <x v="12"/>
    <x v="23"/>
    <x v="10"/>
    <n v="0.25"/>
  </r>
  <r>
    <x v="2"/>
    <x v="46"/>
    <x v="8"/>
    <x v="1"/>
    <x v="11"/>
    <x v="12"/>
    <x v="24"/>
    <x v="10"/>
    <n v="0.25"/>
  </r>
  <r>
    <x v="2"/>
    <x v="47"/>
    <x v="8"/>
    <x v="1"/>
    <x v="33"/>
    <x v="12"/>
    <x v="25"/>
    <x v="10"/>
    <n v="0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30C0E9-69AF-42D3-AFE7-626F4CD534EC}" name="Tableau croisé dynamique1" cacheId="18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7:I66" firstHeaderRow="1" firstDataRow="1" firstDataCol="8"/>
  <pivotFields count="10">
    <pivotField axis="axisRow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62">
        <item m="1" x="56"/>
        <item m="1" x="52"/>
        <item m="1" x="49"/>
        <item m="1" x="59"/>
        <item m="1" x="55"/>
        <item m="1" x="54"/>
        <item m="1" x="53"/>
        <item x="23"/>
        <item x="24"/>
        <item x="25"/>
        <item x="26"/>
        <item m="1" x="57"/>
        <item x="27"/>
        <item x="28"/>
        <item x="29"/>
        <item x="30"/>
        <item x="31"/>
        <item x="32"/>
        <item x="33"/>
        <item x="34"/>
        <item x="35"/>
        <item x="36"/>
        <item m="1" x="58"/>
        <item x="37"/>
        <item x="38"/>
        <item x="39"/>
        <item x="40"/>
        <item x="41"/>
        <item x="42"/>
        <item x="43"/>
        <item x="44"/>
        <item x="45"/>
        <item x="46"/>
        <item x="8"/>
        <item x="47"/>
        <item m="1" x="60"/>
        <item m="1" x="61"/>
        <item m="1" x="48"/>
        <item m="1" x="50"/>
        <item m="1" x="51"/>
        <item x="0"/>
        <item x="1"/>
        <item x="2"/>
        <item x="3"/>
        <item x="4"/>
        <item x="5"/>
        <item x="6"/>
        <item x="9"/>
        <item x="10"/>
        <item x="11"/>
        <item x="7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Row" compact="0" outline="0" showAll="0" defaultSubtotal="0">
      <items count="10">
        <item x="6"/>
        <item x="3"/>
        <item x="1"/>
        <item x="7"/>
        <item x="9"/>
        <item x="4"/>
        <item x="0"/>
        <item x="5"/>
        <item x="2"/>
        <item x="8"/>
      </items>
    </pivotField>
    <pivotField axis="axisRow" compact="0" outline="0" showAll="0" defaultSubtotal="0">
      <items count="5">
        <item x="4"/>
        <item x="2"/>
        <item x="3"/>
        <item x="0"/>
        <item x="1"/>
      </items>
    </pivotField>
    <pivotField axis="axisRow" compact="0" numFmtId="14" outline="0" showAll="0" defaultSubtotal="0">
      <items count="36">
        <item m="1" x="35"/>
        <item m="1" x="34"/>
        <item x="0"/>
        <item x="1"/>
        <item x="8"/>
        <item x="18"/>
        <item x="12"/>
        <item x="19"/>
        <item x="20"/>
        <item x="21"/>
        <item x="14"/>
        <item x="22"/>
        <item x="23"/>
        <item x="6"/>
        <item x="24"/>
        <item x="25"/>
        <item x="26"/>
        <item x="13"/>
        <item x="27"/>
        <item x="28"/>
        <item x="29"/>
        <item x="30"/>
        <item x="31"/>
        <item x="17"/>
        <item x="32"/>
        <item x="11"/>
        <item x="33"/>
        <item x="5"/>
        <item x="2"/>
        <item x="3"/>
        <item x="4"/>
        <item x="7"/>
        <item x="9"/>
        <item x="10"/>
        <item x="15"/>
        <item x="16"/>
      </items>
    </pivotField>
    <pivotField axis="axisRow" compact="0" outline="0" showAll="0" defaultSubtotal="0">
      <items count="21">
        <item x="11"/>
        <item x="16"/>
        <item x="6"/>
        <item x="13"/>
        <item x="8"/>
        <item x="5"/>
        <item x="12"/>
        <item m="1" x="19"/>
        <item x="15"/>
        <item x="17"/>
        <item m="1" x="20"/>
        <item m="1" x="18"/>
        <item x="1"/>
        <item x="0"/>
        <item x="2"/>
        <item x="3"/>
        <item x="4"/>
        <item x="7"/>
        <item x="9"/>
        <item x="10"/>
        <item x="14"/>
      </items>
    </pivotField>
    <pivotField axis="axisRow" compact="0" numFmtId="14" outline="0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</items>
    </pivotField>
    <pivotField axis="axisRow" compact="0" outline="0" subtotalTop="0" showAll="0" defaultSubtotal="0">
      <items count="21">
        <item x="9"/>
        <item x="12"/>
        <item x="0"/>
        <item x="10"/>
        <item x="6"/>
        <item x="17"/>
        <item x="4"/>
        <item x="2"/>
        <item x="14"/>
        <item x="15"/>
        <item x="5"/>
        <item x="18"/>
        <item m="1" x="19"/>
        <item x="16"/>
        <item m="1" x="20"/>
        <item x="1"/>
        <item x="3"/>
        <item x="7"/>
        <item x="8"/>
        <item x="11"/>
        <item x="13"/>
      </items>
    </pivotField>
    <pivotField dataField="1" compact="0" numFmtId="2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8">
    <field x="0"/>
    <field x="1"/>
    <field x="2"/>
    <field x="3"/>
    <field x="4"/>
    <field x="6"/>
    <field x="5"/>
    <field x="7"/>
  </rowFields>
  <rowItems count="49">
    <i>
      <x/>
      <x v="7"/>
      <x v="6"/>
      <x v="3"/>
      <x v="2"/>
      <x v="27"/>
      <x v="6"/>
      <x v="2"/>
    </i>
    <i r="1">
      <x v="8"/>
      <x v="6"/>
      <x v="3"/>
      <x v="3"/>
      <x v="43"/>
      <x v="8"/>
      <x v="9"/>
    </i>
    <i r="1">
      <x v="9"/>
      <x v="6"/>
      <x v="3"/>
      <x v="4"/>
      <x v="44"/>
      <x v="8"/>
      <x v="9"/>
    </i>
    <i r="1">
      <x v="10"/>
      <x v="2"/>
      <x v="4"/>
      <x v="5"/>
      <x v="45"/>
      <x v="8"/>
      <x v="13"/>
    </i>
    <i r="1">
      <x v="12"/>
      <x v="8"/>
      <x v="4"/>
      <x v="27"/>
      <x v="46"/>
      <x v="1"/>
      <x v="1"/>
    </i>
    <i r="1">
      <x v="13"/>
      <x v="1"/>
      <x v="4"/>
      <x v="7"/>
      <x v="47"/>
      <x v="8"/>
      <x v="6"/>
    </i>
    <i r="1">
      <x v="14"/>
      <x v="5"/>
      <x v="1"/>
      <x v="8"/>
      <x v="48"/>
      <x v="9"/>
      <x v="1"/>
    </i>
    <i r="1">
      <x v="15"/>
      <x v="5"/>
      <x v="1"/>
      <x v="9"/>
      <x v="49"/>
      <x v="9"/>
      <x v="8"/>
    </i>
    <i r="1">
      <x v="16"/>
      <x v="7"/>
      <x v="2"/>
      <x v="10"/>
      <x v="50"/>
      <x v="8"/>
      <x v="13"/>
    </i>
    <i r="1">
      <x v="17"/>
      <x/>
      <x v="2"/>
      <x v="11"/>
      <x v="51"/>
      <x v="8"/>
      <x v="6"/>
    </i>
    <i r="1">
      <x v="18"/>
      <x/>
      <x v="2"/>
      <x v="12"/>
      <x v="52"/>
      <x v="8"/>
      <x v="5"/>
    </i>
    <i r="1">
      <x v="19"/>
      <x v="3"/>
      <x v="3"/>
      <x v="13"/>
      <x v="53"/>
      <x v="8"/>
      <x v="4"/>
    </i>
    <i r="1">
      <x v="20"/>
      <x v="4"/>
      <x v="3"/>
      <x v="14"/>
      <x v="54"/>
      <x v="8"/>
      <x v="3"/>
    </i>
    <i r="1">
      <x v="21"/>
      <x v="9"/>
      <x/>
      <x v="15"/>
      <x v="55"/>
      <x v="9"/>
      <x v="4"/>
    </i>
    <i r="1">
      <x v="23"/>
      <x v="9"/>
      <x/>
      <x v="16"/>
      <x v="56"/>
      <x v="9"/>
      <x v="6"/>
    </i>
    <i>
      <x v="1"/>
      <x v="24"/>
      <x v="7"/>
      <x v="2"/>
      <x v="17"/>
      <x v="57"/>
      <x v="8"/>
      <x v="7"/>
    </i>
    <i r="1">
      <x v="25"/>
      <x v="7"/>
      <x v="2"/>
      <x v="18"/>
      <x v="45"/>
      <x v="6"/>
      <x/>
    </i>
    <i r="1">
      <x v="26"/>
      <x v="7"/>
      <x v="3"/>
      <x v="19"/>
      <x v="46"/>
      <x v="6"/>
      <x v="3"/>
    </i>
    <i r="1">
      <x v="27"/>
      <x v="7"/>
      <x v="3"/>
      <x v="20"/>
      <x v="47"/>
      <x v="6"/>
      <x/>
    </i>
    <i r="1">
      <x v="28"/>
      <x v="7"/>
      <x v="3"/>
      <x v="21"/>
      <x v="48"/>
      <x v="6"/>
      <x v="4"/>
    </i>
    <i r="1">
      <x v="29"/>
      <x v="9"/>
      <x v="3"/>
      <x v="22"/>
      <x v="49"/>
      <x v="6"/>
      <x v="3"/>
    </i>
    <i r="1">
      <x v="30"/>
      <x v="9"/>
      <x v="4"/>
      <x v="23"/>
      <x v="50"/>
      <x v="6"/>
      <x v="11"/>
    </i>
    <i r="1">
      <x v="31"/>
      <x v="9"/>
      <x v="4"/>
      <x v="24"/>
      <x v="51"/>
      <x v="6"/>
      <x v="3"/>
    </i>
    <i r="1">
      <x v="32"/>
      <x v="9"/>
      <x v="4"/>
      <x v="25"/>
      <x v="52"/>
      <x v="6"/>
      <x v="3"/>
    </i>
    <i r="1">
      <x v="34"/>
      <x v="9"/>
      <x v="4"/>
      <x v="26"/>
      <x v="53"/>
      <x v="6"/>
      <x v="3"/>
    </i>
    <i>
      <x v="2"/>
      <x v="33"/>
      <x v="2"/>
      <x v="4"/>
      <x v="13"/>
      <x v="27"/>
      <x v="2"/>
      <x v="4"/>
    </i>
    <i r="1">
      <x v="40"/>
      <x v="6"/>
      <x v="3"/>
      <x v="2"/>
      <x v="91"/>
      <x v="13"/>
      <x v="2"/>
    </i>
    <i r="1">
      <x v="41"/>
      <x v="6"/>
      <x v="4"/>
      <x v="3"/>
      <x v="91"/>
      <x v="12"/>
      <x v="15"/>
    </i>
    <i r="1">
      <x v="42"/>
      <x v="6"/>
      <x v="3"/>
      <x v="2"/>
      <x v="91"/>
      <x v="13"/>
      <x v="7"/>
    </i>
    <i r="1">
      <x v="43"/>
      <x v="6"/>
      <x v="4"/>
      <x v="28"/>
      <x v="120"/>
      <x v="12"/>
      <x v="16"/>
    </i>
    <i r="1">
      <x v="44"/>
      <x v="6"/>
      <x v="4"/>
      <x v="29"/>
      <x v="91"/>
      <x v="14"/>
      <x v="6"/>
    </i>
    <i r="1">
      <x v="45"/>
      <x v="6"/>
      <x v="4"/>
      <x v="30"/>
      <x v="92"/>
      <x v="15"/>
      <x v="6"/>
    </i>
    <i r="1">
      <x v="46"/>
      <x v="6"/>
      <x v="4"/>
      <x v="27"/>
      <x v="93"/>
      <x v="16"/>
      <x v="6"/>
    </i>
    <i r="1">
      <x v="47"/>
      <x v="8"/>
      <x v="4"/>
      <x v="31"/>
      <x v="105"/>
      <x v="17"/>
      <x v="17"/>
    </i>
    <i r="1">
      <x v="48"/>
      <x v="8"/>
      <x v="4"/>
      <x v="4"/>
      <x v="28"/>
      <x v="4"/>
      <x v="7"/>
    </i>
    <i r="1">
      <x v="49"/>
      <x v="8"/>
      <x v="4"/>
      <x v="32"/>
      <x v="91"/>
      <x v="18"/>
      <x v="18"/>
    </i>
    <i r="1">
      <x v="50"/>
      <x v="2"/>
      <x v="3"/>
      <x v="2"/>
      <x v="26"/>
      <x v="5"/>
      <x v="10"/>
    </i>
    <i r="1">
      <x v="51"/>
      <x v="8"/>
      <x v="4"/>
      <x v="33"/>
      <x v="92"/>
      <x v="19"/>
      <x/>
    </i>
    <i r="1">
      <x v="52"/>
      <x v="1"/>
      <x v="4"/>
      <x v="25"/>
      <x v="29"/>
      <x/>
      <x/>
    </i>
    <i r="1">
      <x v="53"/>
      <x v="1"/>
      <x v="3"/>
      <x v="29"/>
      <x v="60"/>
      <x v="6"/>
      <x/>
    </i>
    <i r="1">
      <x v="54"/>
      <x v="5"/>
      <x v="4"/>
      <x v="6"/>
      <x v="30"/>
      <x v="3"/>
      <x v="3"/>
    </i>
    <i r="1">
      <x v="55"/>
      <x v="5"/>
      <x v="1"/>
      <x v="28"/>
      <x v="91"/>
      <x v="17"/>
      <x v="19"/>
    </i>
    <i r="1">
      <x v="56"/>
      <x v="5"/>
      <x v="1"/>
      <x v="31"/>
      <x v="92"/>
      <x v="20"/>
      <x v="3"/>
    </i>
    <i r="1">
      <x v="57"/>
      <x v="7"/>
      <x v="2"/>
      <x v="17"/>
      <x v="31"/>
      <x v="2"/>
      <x v="1"/>
    </i>
    <i r="1">
      <x v="58"/>
      <x/>
      <x v="2"/>
      <x v="10"/>
      <x v="10"/>
      <x v="19"/>
      <x v="20"/>
    </i>
    <i r="1">
      <x v="59"/>
      <x v="3"/>
      <x v="3"/>
      <x v="34"/>
      <x v="84"/>
      <x v="19"/>
      <x/>
    </i>
    <i r="1">
      <x v="60"/>
      <x v="3"/>
      <x v="3"/>
      <x v="35"/>
      <x v="75"/>
      <x v="6"/>
      <x v="8"/>
    </i>
    <i r="1">
      <x v="61"/>
      <x v="9"/>
      <x v="4"/>
      <x v="23"/>
      <x v="47"/>
      <x v="5"/>
      <x/>
    </i>
    <i t="grand">
      <x/>
    </i>
  </rowItems>
  <colItems count="1">
    <i/>
  </colItems>
  <dataFields count="1">
    <dataField name="Progression " fld="8" subtotal="average" baseField="0" baseItem="0" numFmtId="10"/>
  </dataFields>
  <formats count="92">
    <format dxfId="567">
      <pivotArea outline="0" fieldPosition="0">
        <references count="6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6" count="26" selected="0">
            <x v="35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60"/>
            <x v="61"/>
            <x v="62"/>
            <x v="63"/>
            <x v="64"/>
            <x v="65"/>
            <x v="66"/>
            <x v="67"/>
          </reference>
        </references>
      </pivotArea>
    </format>
    <format dxfId="568">
      <pivotArea field="0" type="button" dataOnly="0" labelOnly="1" outline="0" axis="axisRow" fieldPosition="0"/>
    </format>
    <format dxfId="569">
      <pivotArea field="1" type="button" dataOnly="0" labelOnly="1" outline="0" axis="axisRow" fieldPosition="1"/>
    </format>
    <format dxfId="570">
      <pivotArea field="2" type="button" dataOnly="0" labelOnly="1" outline="0" axis="axisRow" fieldPosition="2"/>
    </format>
    <format dxfId="571">
      <pivotArea field="3" type="button" dataOnly="0" labelOnly="1" outline="0" axis="axisRow" fieldPosition="3"/>
    </format>
    <format dxfId="572">
      <pivotArea field="4" type="button" dataOnly="0" labelOnly="1" outline="0" axis="axisRow" fieldPosition="4"/>
    </format>
    <format dxfId="573">
      <pivotArea field="6" type="button" dataOnly="0" labelOnly="1" outline="0" axis="axisRow" fieldPosition="5"/>
    </format>
    <format dxfId="574">
      <pivotArea dataOnly="0" labelOnly="1" outline="0" axis="axisValues" fieldPosition="0"/>
    </format>
    <format dxfId="57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"/>
          </reference>
          <reference field="6" count="1">
            <x v="42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"/>
          </reference>
        </references>
      </pivotArea>
    </format>
    <format dxfId="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0"/>
          </reference>
          <reference field="2" count="1" selected="0">
            <x v="2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"/>
          </reference>
          <reference field="2" count="1" selected="0">
            <x v="8"/>
          </reference>
          <reference field="3" count="1" selected="0">
            <x v="4"/>
          </reference>
          <reference field="4" count="1">
            <x v="27"/>
          </reference>
        </references>
      </pivotArea>
    </format>
    <format dxfId="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8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5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9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6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0"/>
          </reference>
        </references>
      </pivotArea>
    </format>
    <format dxfId="58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7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1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8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2"/>
          </reference>
        </references>
      </pivotArea>
    </format>
    <format dxfId="58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9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13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"/>
          </reference>
          <reference field="2" count="1" selected="0">
            <x v="4"/>
          </reference>
          <reference field="3" count="1" selected="0">
            <x v="3"/>
          </reference>
          <reference field="4" count="1">
            <x v="14"/>
          </reference>
        </references>
      </pivotArea>
    </format>
    <format dxfId="58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1"/>
          </reference>
          <reference field="2" count="1" selected="0">
            <x v="9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59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59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"/>
          </reference>
        </references>
      </pivotArea>
    </format>
    <format dxfId="59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0"/>
          </reference>
          <reference field="2" count="1" selected="0">
            <x v="2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59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"/>
          </reference>
          <reference field="2" count="1" selected="0">
            <x v="8"/>
          </reference>
          <reference field="3" count="1" selected="0">
            <x v="4"/>
          </reference>
          <reference field="4" count="1">
            <x v="27"/>
          </reference>
        </references>
      </pivotArea>
    </format>
    <format dxfId="59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59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8"/>
          </reference>
        </references>
      </pivotArea>
    </format>
    <format dxfId="59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5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9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6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7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1"/>
          </reference>
        </references>
      </pivotArea>
    </format>
    <format dxfId="60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8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2"/>
          </reference>
        </references>
      </pivotArea>
    </format>
    <format dxfId="6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9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13"/>
          </reference>
        </references>
      </pivotArea>
    </format>
    <format dxfId="60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"/>
          </reference>
          <reference field="2" count="1" selected="0">
            <x v="4"/>
          </reference>
          <reference field="3" count="1" selected="0">
            <x v="3"/>
          </reference>
          <reference field="4" count="1">
            <x v="14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1"/>
          </reference>
          <reference field="2" count="1" selected="0">
            <x v="9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4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7"/>
          </reference>
        </references>
      </pivotArea>
    </format>
    <format dxfId="60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5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8"/>
          </reference>
        </references>
      </pivotArea>
    </format>
    <format dxfId="60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19"/>
          </reference>
        </references>
      </pivotArea>
    </format>
    <format dxfId="60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7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20"/>
          </reference>
        </references>
      </pivotArea>
    </format>
    <format dxfId="60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8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21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"/>
          </reference>
          <reference field="2" count="1" selected="0">
            <x v="9"/>
          </reference>
          <reference field="3" count="1" selected="0">
            <x v="3"/>
          </reference>
          <reference field="4" count="1">
            <x v="22"/>
          </reference>
        </references>
      </pivotArea>
    </format>
    <format dxfId="61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0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3"/>
          </reference>
        </references>
      </pivotArea>
    </format>
    <format dxfId="61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1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4"/>
          </reference>
        </references>
      </pivotArea>
    </format>
    <format dxfId="61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2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5"/>
          </reference>
        </references>
      </pivotArea>
    </format>
    <format dxfId="61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4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6"/>
          </reference>
        </references>
      </pivotArea>
    </format>
    <format dxfId="6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9"/>
          </reference>
        </references>
      </pivotArea>
    </format>
    <format dxfId="6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0"/>
          </reference>
        </references>
      </pivotArea>
    </format>
    <format dxfId="6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6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3"/>
          </reference>
          <reference field="2" count="1" selected="0">
            <x v="2"/>
          </reference>
          <reference field="3" count="1" selected="0">
            <x v="4"/>
          </reference>
          <reference field="4" count="1">
            <x v="13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5"/>
          </reference>
          <reference field="2" count="1" selected="0">
            <x v="8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6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25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6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8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7"/>
          </reference>
        </references>
      </pivotArea>
    </format>
    <format dxfId="6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9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8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4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7"/>
          </reference>
        </references>
      </pivotArea>
    </format>
    <format dxfId="6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5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8"/>
          </reference>
        </references>
      </pivotArea>
    </format>
    <format dxfId="6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19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7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20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8"/>
          </reference>
          <reference field="2" count="1" selected="0">
            <x v="7"/>
          </reference>
          <reference field="3" count="1" selected="0">
            <x v="3"/>
          </reference>
          <reference field="4" count="1">
            <x v="21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"/>
          </reference>
          <reference field="2" count="1" selected="0">
            <x v="9"/>
          </reference>
          <reference field="3" count="1" selected="0">
            <x v="3"/>
          </reference>
          <reference field="4" count="1">
            <x v="22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0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3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1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4"/>
          </reference>
        </references>
      </pivotArea>
    </format>
    <format dxfId="6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2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5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4"/>
          </reference>
          <reference field="2" count="1" selected="0">
            <x v="9"/>
          </reference>
          <reference field="3" count="1" selected="0">
            <x v="4"/>
          </reference>
          <reference field="4" count="1">
            <x v="26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9"/>
          </reference>
        </references>
      </pivotArea>
    </format>
    <format dxfId="64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0"/>
          </reference>
        </references>
      </pivotArea>
    </format>
    <format dxfId="6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6"/>
          </reference>
          <reference field="2" count="1" selected="0">
            <x v="9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3"/>
          </reference>
          <reference field="2" count="1" selected="0">
            <x v="2"/>
          </reference>
          <reference field="3" count="1" selected="0">
            <x v="4"/>
          </reference>
          <reference field="4" count="1">
            <x v="13"/>
          </reference>
        </references>
      </pivotArea>
    </format>
    <format dxfId="6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5"/>
          </reference>
          <reference field="2" count="1" selected="0">
            <x v="8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6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25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6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8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17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9"/>
          </reference>
          <reference field="2" count="1" selected="0">
            <x v="7"/>
          </reference>
          <reference field="3" count="1" selected="0">
            <x v="2"/>
          </reference>
          <reference field="4" count="1">
            <x v="8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6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654">
      <pivotArea dataOnly="0" labelOnly="1" outline="0" axis="axisValues" fieldPosition="0"/>
    </format>
    <format dxfId="655">
      <pivotArea outline="0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6" count="26" selected="0">
            <x v="24"/>
            <x v="25"/>
            <x v="26"/>
            <x v="27"/>
            <x v="28"/>
            <x v="29"/>
            <x v="30"/>
            <x v="31"/>
            <x v="32"/>
            <x v="35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91"/>
          </reference>
          <reference field="7" count="0" selected="0"/>
        </references>
      </pivotArea>
    </format>
    <format dxfId="656">
      <pivotArea outline="0" fieldPosition="0">
        <references count="8">
          <reference field="0" count="1" selected="0">
            <x v="0"/>
          </reference>
          <reference field="1" count="1" selected="0">
            <x v="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6"/>
          </reference>
          <reference field="6" count="1" selected="0">
            <x v="27"/>
          </reference>
          <reference field="7" count="1" selected="0">
            <x v="2"/>
          </reference>
        </references>
      </pivotArea>
    </format>
    <format dxfId="657">
      <pivotArea outline="0" fieldPosition="0">
        <references count="8">
          <reference field="0" count="1" selected="0">
            <x v="2"/>
          </reference>
          <reference field="1" count="9" selected="0">
            <x v="22"/>
            <x v="33"/>
            <x v="35"/>
            <x v="36"/>
            <x v="37"/>
            <x v="38"/>
            <x v="39"/>
            <x v="40"/>
            <x v="41"/>
          </reference>
          <reference field="2" count="6" selected="0">
            <x v="1"/>
            <x v="2"/>
            <x v="5"/>
            <x v="6"/>
            <x v="7"/>
            <x v="8"/>
          </reference>
          <reference field="3" count="3" selected="0">
            <x v="2"/>
            <x v="3"/>
            <x v="4"/>
          </reference>
          <reference field="4" count="8" selected="0">
            <x v="2"/>
            <x v="3"/>
            <x v="4"/>
            <x v="6"/>
            <x v="8"/>
            <x v="13"/>
            <x v="17"/>
            <x v="25"/>
          </reference>
          <reference field="5" count="6" selected="0">
            <x v="0"/>
            <x v="2"/>
            <x v="3"/>
            <x v="4"/>
            <x v="5"/>
            <x v="12"/>
          </reference>
          <reference field="6" count="9" selected="0">
            <x v="24"/>
            <x v="26"/>
            <x v="27"/>
            <x v="28"/>
            <x v="29"/>
            <x v="30"/>
            <x v="31"/>
            <x v="32"/>
            <x v="91"/>
          </reference>
          <reference field="7" count="8" selected="0">
            <x v="0"/>
            <x v="1"/>
            <x v="2"/>
            <x v="3"/>
            <x v="4"/>
            <x v="7"/>
            <x v="10"/>
            <x v="15"/>
          </reference>
        </references>
      </pivotArea>
    </format>
    <format dxfId="658">
      <pivotArea outline="0" fieldPosition="0">
        <references count="8">
          <reference field="0" count="1" selected="0">
            <x v="2"/>
          </reference>
          <reference field="1" count="1" selected="0">
            <x v="1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4"/>
          </reference>
          <reference field="6" count="1" selected="0">
            <x v="25"/>
          </reference>
          <reference field="7" count="1" selected="0">
            <x v="7"/>
          </reference>
        </references>
      </pivotArea>
    </format>
  </formats>
  <conditionalFormats count="2">
    <conditionalFormat priority="16">
      <pivotAreas count="1">
        <pivotArea type="data" outline="0" collapsedLevelsAreSubtotals="1" fieldPosition="0">
          <references count="7">
            <reference field="4294967294" count="1" selected="0">
              <x v="0"/>
            </reference>
            <reference field="0" count="3" selected="0">
              <x v="0"/>
              <x v="1"/>
              <x v="2"/>
            </reference>
            <reference field="1" count="4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</reference>
            <reference field="2" count="10" selected="0">
              <x v="0"/>
              <x v="1"/>
              <x v="2"/>
              <x v="3"/>
              <x v="4"/>
              <x v="5"/>
              <x v="6"/>
              <x v="7"/>
              <x v="8"/>
              <x v="9"/>
            </reference>
            <reference field="3" count="5" selected="0">
              <x v="0"/>
              <x v="1"/>
              <x v="2"/>
              <x v="3"/>
              <x v="4"/>
            </reference>
            <reference field="4" count="26" selected="0"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</reference>
            <reference field="6" count="25" selected="0">
              <x v="24"/>
              <x v="25"/>
              <x v="26"/>
              <x v="27"/>
              <x v="28"/>
              <x v="29"/>
              <x v="30"/>
              <x v="31"/>
              <x v="32"/>
              <x v="35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9">
            <reference field="4294967294" count="1" selected="0">
              <x v="0"/>
            </reference>
            <reference field="0" count="3" selected="0">
              <x v="0"/>
              <x v="1"/>
              <x v="2"/>
            </reference>
            <reference field="1" count="45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</reference>
            <reference field="2" count="10" selected="0">
              <x v="0"/>
              <x v="1"/>
              <x v="2"/>
              <x v="3"/>
              <x v="4"/>
              <x v="5"/>
              <x v="6"/>
              <x v="7"/>
              <x v="8"/>
              <x v="9"/>
            </reference>
            <reference field="3" count="5" selected="0">
              <x v="0"/>
              <x v="1"/>
              <x v="2"/>
              <x v="3"/>
              <x v="4"/>
            </reference>
            <reference field="4" count="29" selected="0"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</reference>
            <reference field="5" count="17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</reference>
            <reference field="6" count="27" selected="0">
              <x v="26"/>
              <x v="27"/>
              <x v="28"/>
              <x v="29"/>
              <x v="30"/>
              <x v="31"/>
              <x v="32"/>
              <x v="35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91"/>
              <x v="92"/>
              <x v="93"/>
              <x v="120"/>
            </reference>
            <reference field="7" count="17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8EB77-2A6E-485C-BAF5-83E2684FACF9}" name="Tableau croisé dynamique6" cacheId="18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17:B21" firstHeaderRow="1" firstDataRow="1" firstDataCol="1"/>
  <pivotFields count="10">
    <pivotField axis="axisRow" showAll="0">
      <items count="4">
        <item x="1"/>
        <item x="2"/>
        <item x="0"/>
        <item t="default"/>
      </items>
    </pivotField>
    <pivotField showAll="0"/>
    <pivotField showAll="0"/>
    <pivotField showAll="0"/>
    <pivotField numFmtId="14" showAll="0"/>
    <pivotField showAll="0"/>
    <pivotField numFmtId="14" showAll="0"/>
    <pivotField showAll="0"/>
    <pivotField dataField="1" numFmtId="2" showAll="0"/>
    <pivotField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Moyenne de Progression" fld="8" subtotal="average" baseField="0" baseItem="0"/>
  </dataFields>
  <formats count="1">
    <format dxfId="566">
      <pivotArea collapsedLevelsAreSubtotals="1" fieldPosition="0">
        <references count="1">
          <reference field="0" count="0"/>
        </references>
      </pivotArea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jet" xr10:uid="{FDF830BF-0CF9-481C-90BF-3B22F3F803BB}" sourceName="Projet ">
  <pivotTables>
    <pivotTable tabId="2" name="Tableau croisé dynamique1"/>
  </pivotTables>
  <data>
    <tabular pivotCacheId="288407642">
      <items count="3">
        <i x="1" s="1"/>
        <i x="2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0272FA77-2E60-4806-98D9-718958AC2725}" sourceName="Thème">
  <pivotTables>
    <pivotTable tabId="2" name="Tableau croisé dynamique1"/>
  </pivotTables>
  <data>
    <tabular pivotCacheId="288407642">
      <items count="10">
        <i x="6" s="1"/>
        <i x="3" s="1"/>
        <i x="1" s="1"/>
        <i x="7" s="1"/>
        <i x="9" s="1"/>
        <i x="4" s="1"/>
        <i x="0" s="1"/>
        <i x="5" s="1"/>
        <i x="2" s="1"/>
        <i x="8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ssources" xr10:uid="{441DCD8C-DCC9-42BB-AA71-FE2E9A2667AE}" sourceName="Ressources">
  <pivotTables>
    <pivotTable tabId="2" name="Tableau croisé dynamique1"/>
  </pivotTables>
  <data>
    <tabular pivotCacheId="288407642">
      <items count="5">
        <i x="4" s="1"/>
        <i x="2" s="1"/>
        <i x="3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jet " xr10:uid="{60C1D4AD-D846-4D83-944F-3A835F4B14F5}" cache="Segment_Projet" caption="Projet " rowHeight="241300"/>
  <slicer name="Thème" xr10:uid="{15A589EE-7315-4548-BF8A-8B507304435C}" cache="Segment_Thème" caption="Thème" columnCount="5" rowHeight="241300"/>
  <slicer name="Ressources" xr10:uid="{4D069DF5-B7E5-4F4C-90BB-88D648AC2F48}" cache="Segment_Ressources" caption="Ressources" columnCount="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40DB9-218E-42E9-A1C5-C3847DF62FDA}" name="Tableau1" displayName="Tableau1" ref="A1:I45" totalsRowShown="0">
  <autoFilter ref="A1:I45" xr:uid="{ECD25B7E-F43B-4B17-AB88-119987758D75}"/>
  <tableColumns count="9">
    <tableColumn id="1" xr3:uid="{5A6D3D64-F0BD-4D3A-ACBF-409E54DC9BE1}" name="Projet "/>
    <tableColumn id="2" xr3:uid="{7A3519FF-936E-43D1-B3C4-6EC3B8A05906}" name="Taches "/>
    <tableColumn id="3" xr3:uid="{51125A91-7778-4EF1-A67B-AAE0339D747E}" name="Thème"/>
    <tableColumn id="4" xr3:uid="{5E6A23ED-EEBA-48CF-8085-39175B814F75}" name="Ressources"/>
    <tableColumn id="5" xr3:uid="{6270F5CA-888E-4965-B54A-19E7B9C46921}" name="Date de début" dataDxfId="662"/>
    <tableColumn id="6" xr3:uid="{9397B43C-3B43-46AF-A01D-BE8F256246C2}" name="Durée">
      <calculatedColumnFormula>NETWORKDAYS(E2,G2)</calculatedColumnFormula>
    </tableColumn>
    <tableColumn id="7" xr3:uid="{2B82910E-B39B-4DA6-B6A0-59BEA762BDFA}" name="Date de fin" dataDxfId="661"/>
    <tableColumn id="8" xr3:uid="{542330D4-3ABC-43B7-94BE-461EF40DCF0A}" name="Jours complétés" dataDxfId="660"/>
    <tableColumn id="9" xr3:uid="{057C5101-5763-4C8D-B8CA-A15328A54172}" name="Progression" dataDxfId="659">
      <calculatedColumnFormula>Tableau1[[#This Row],[Jours complétés]]/Tableau1[[#This Row],[Durée]]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DB66-216A-4D9B-B62D-7BBE61492DD1}">
  <sheetPr>
    <pageSetUpPr fitToPage="1"/>
  </sheetPr>
  <dimension ref="A1:NM239"/>
  <sheetViews>
    <sheetView showGridLines="0" zoomScale="120" zoomScaleNormal="120" workbookViewId="0">
      <pane xSplit="12" ySplit="6" topLeftCell="M158" activePane="bottomRight" state="frozen"/>
      <selection pane="topRight" activeCell="H1" sqref="H1"/>
      <selection pane="bottomLeft" activeCell="A7" sqref="A7"/>
      <selection pane="bottomRight" activeCell="B234" sqref="B234"/>
    </sheetView>
  </sheetViews>
  <sheetFormatPr baseColWidth="10" defaultColWidth="8.90625" defaultRowHeight="16.5" outlineLevelRow="1" x14ac:dyDescent="0.45"/>
  <cols>
    <col min="1" max="1" width="15.36328125" style="15" customWidth="1"/>
    <col min="2" max="2" width="37.6328125" style="16" customWidth="1"/>
    <col min="3" max="4" width="5.36328125" style="14" customWidth="1"/>
    <col min="5" max="5" width="5.6328125" style="14" hidden="1" customWidth="1"/>
    <col min="6" max="6" width="5.1796875" style="14" hidden="1" customWidth="1"/>
    <col min="7" max="7" width="5.453125" style="14" hidden="1" customWidth="1"/>
    <col min="8" max="9" width="5.1796875" style="14" hidden="1" customWidth="1"/>
    <col min="10" max="10" width="7.453125" style="17" customWidth="1"/>
    <col min="11" max="11" width="6.81640625" style="18" customWidth="1"/>
    <col min="12" max="12" width="14.1796875" style="16" customWidth="1"/>
    <col min="13" max="13" width="0.1796875" style="15" customWidth="1"/>
    <col min="14" max="18" width="2.54296875" style="15" customWidth="1"/>
    <col min="19" max="20" width="2.54296875" style="15" hidden="1" customWidth="1"/>
    <col min="21" max="25" width="2.54296875" style="15" customWidth="1"/>
    <col min="26" max="27" width="2.54296875" style="15" hidden="1" customWidth="1"/>
    <col min="28" max="32" width="2.54296875" style="15" customWidth="1"/>
    <col min="33" max="34" width="2.54296875" style="15" hidden="1" customWidth="1"/>
    <col min="35" max="39" width="2.54296875" style="15" customWidth="1"/>
    <col min="40" max="41" width="2.54296875" style="15" hidden="1" customWidth="1"/>
    <col min="42" max="46" width="2.54296875" style="15" customWidth="1"/>
    <col min="47" max="48" width="2.54296875" style="15" hidden="1" customWidth="1"/>
    <col min="49" max="53" width="2.54296875" style="15" customWidth="1"/>
    <col min="54" max="55" width="2.54296875" style="15" hidden="1" customWidth="1"/>
    <col min="56" max="60" width="2.54296875" style="15" customWidth="1"/>
    <col min="61" max="62" width="2.54296875" style="15" hidden="1" customWidth="1"/>
    <col min="63" max="67" width="2.54296875" style="15" customWidth="1"/>
    <col min="68" max="69" width="2.54296875" style="15" hidden="1" customWidth="1"/>
    <col min="70" max="74" width="2.54296875" style="15" customWidth="1"/>
    <col min="75" max="76" width="2.54296875" style="15" hidden="1" customWidth="1"/>
    <col min="77" max="81" width="2.54296875" style="15" customWidth="1"/>
    <col min="82" max="83" width="2.54296875" style="15" hidden="1" customWidth="1"/>
    <col min="84" max="88" width="2.54296875" style="15" customWidth="1"/>
    <col min="89" max="90" width="2.54296875" style="15" hidden="1" customWidth="1"/>
    <col min="91" max="95" width="2.54296875" style="15" customWidth="1"/>
    <col min="96" max="97" width="2.54296875" style="15" hidden="1" customWidth="1"/>
    <col min="98" max="102" width="2.54296875" style="15" customWidth="1"/>
    <col min="103" max="104" width="2.54296875" style="15" hidden="1" customWidth="1"/>
    <col min="105" max="109" width="2.54296875" style="15" customWidth="1"/>
    <col min="110" max="111" width="2.54296875" style="15" hidden="1" customWidth="1"/>
    <col min="112" max="116" width="2.54296875" style="15" customWidth="1"/>
    <col min="117" max="118" width="2.54296875" style="15" hidden="1" customWidth="1"/>
    <col min="119" max="123" width="2.54296875" style="15" customWidth="1"/>
    <col min="124" max="125" width="2.54296875" style="15" hidden="1" customWidth="1"/>
    <col min="126" max="130" width="2.54296875" style="15" customWidth="1"/>
    <col min="131" max="132" width="2.54296875" style="15" hidden="1" customWidth="1"/>
    <col min="133" max="137" width="2.54296875" style="15" customWidth="1"/>
    <col min="138" max="139" width="2.54296875" style="15" hidden="1" customWidth="1"/>
    <col min="140" max="144" width="2.54296875" style="15" customWidth="1"/>
    <col min="145" max="146" width="2.54296875" style="15" hidden="1" customWidth="1"/>
    <col min="147" max="151" width="2.54296875" style="15" customWidth="1"/>
    <col min="152" max="153" width="2.54296875" style="15" hidden="1" customWidth="1"/>
    <col min="154" max="158" width="2.54296875" style="15" customWidth="1"/>
    <col min="159" max="160" width="2.54296875" style="15" hidden="1" customWidth="1"/>
    <col min="161" max="165" width="2.54296875" style="15" customWidth="1"/>
    <col min="166" max="167" width="2.54296875" style="15" hidden="1" customWidth="1"/>
    <col min="168" max="172" width="2.54296875" style="15" customWidth="1"/>
    <col min="173" max="174" width="2.54296875" style="15" hidden="1" customWidth="1"/>
    <col min="175" max="179" width="2.54296875" style="15" customWidth="1"/>
    <col min="180" max="181" width="2.54296875" style="15" hidden="1" customWidth="1"/>
    <col min="182" max="186" width="2.54296875" style="15" customWidth="1"/>
    <col min="187" max="188" width="2.54296875" style="15" hidden="1" customWidth="1"/>
    <col min="189" max="193" width="2.54296875" style="15" customWidth="1"/>
    <col min="194" max="195" width="2.54296875" style="15" hidden="1" customWidth="1"/>
    <col min="196" max="200" width="2.54296875" style="15" customWidth="1"/>
    <col min="201" max="202" width="2.54296875" style="15" hidden="1" customWidth="1"/>
    <col min="203" max="207" width="2.54296875" style="15" customWidth="1"/>
    <col min="208" max="209" width="2.54296875" style="15" hidden="1" customWidth="1"/>
    <col min="210" max="214" width="2.54296875" style="15" customWidth="1"/>
    <col min="215" max="216" width="2.54296875" style="15" hidden="1" customWidth="1"/>
    <col min="217" max="221" width="2.54296875" style="15" customWidth="1"/>
    <col min="222" max="223" width="2.54296875" style="15" hidden="1" customWidth="1"/>
    <col min="224" max="228" width="2.54296875" style="15" customWidth="1"/>
    <col min="229" max="230" width="2.54296875" style="15" hidden="1" customWidth="1"/>
    <col min="231" max="235" width="2.54296875" style="15" customWidth="1"/>
    <col min="236" max="237" width="2.54296875" style="15" hidden="1" customWidth="1"/>
    <col min="238" max="242" width="2.54296875" style="15" customWidth="1"/>
    <col min="243" max="244" width="2.54296875" style="15" hidden="1" customWidth="1"/>
    <col min="245" max="249" width="2.54296875" style="15" customWidth="1"/>
    <col min="250" max="251" width="2.54296875" style="15" hidden="1" customWidth="1"/>
    <col min="252" max="256" width="2.54296875" style="15" customWidth="1"/>
    <col min="257" max="258" width="2.54296875" style="15" hidden="1" customWidth="1"/>
    <col min="259" max="263" width="2.54296875" style="15" customWidth="1"/>
    <col min="264" max="265" width="2.54296875" style="15" hidden="1" customWidth="1"/>
    <col min="266" max="270" width="2.54296875" style="15" customWidth="1"/>
    <col min="271" max="272" width="2.54296875" style="15" hidden="1" customWidth="1"/>
    <col min="273" max="277" width="2.54296875" style="15" customWidth="1"/>
    <col min="278" max="279" width="2.54296875" style="15" hidden="1" customWidth="1"/>
    <col min="280" max="284" width="2.54296875" style="15" customWidth="1"/>
    <col min="285" max="286" width="2.54296875" style="15" hidden="1" customWidth="1"/>
    <col min="287" max="291" width="2.54296875" style="15" customWidth="1"/>
    <col min="292" max="293" width="2.54296875" style="15" hidden="1" customWidth="1"/>
    <col min="294" max="298" width="2.54296875" style="15" customWidth="1"/>
    <col min="299" max="300" width="2.54296875" style="15" hidden="1" customWidth="1"/>
    <col min="301" max="305" width="2.54296875" style="15" customWidth="1"/>
    <col min="306" max="307" width="2.54296875" style="15" hidden="1" customWidth="1"/>
    <col min="308" max="312" width="2.54296875" style="15" customWidth="1"/>
    <col min="313" max="314" width="2.54296875" style="15" hidden="1" customWidth="1"/>
    <col min="315" max="319" width="2.54296875" style="15" customWidth="1"/>
    <col min="320" max="321" width="2.54296875" style="15" hidden="1" customWidth="1"/>
    <col min="322" max="326" width="2.54296875" style="15" customWidth="1"/>
    <col min="327" max="328" width="2.54296875" style="15" hidden="1" customWidth="1"/>
    <col min="329" max="333" width="2.54296875" style="15" customWidth="1"/>
    <col min="334" max="335" width="2.54296875" style="15" hidden="1" customWidth="1"/>
    <col min="336" max="340" width="2.54296875" style="15" customWidth="1"/>
    <col min="341" max="342" width="2.54296875" style="15" hidden="1" customWidth="1"/>
    <col min="343" max="347" width="2.54296875" style="15" customWidth="1"/>
    <col min="348" max="349" width="2.54296875" style="15" hidden="1" customWidth="1"/>
    <col min="350" max="354" width="2.54296875" style="15" customWidth="1"/>
    <col min="355" max="356" width="2.54296875" style="15" hidden="1" customWidth="1"/>
    <col min="357" max="361" width="2.54296875" style="15" customWidth="1"/>
    <col min="362" max="363" width="2.54296875" style="15" hidden="1" customWidth="1"/>
    <col min="364" max="368" width="2.54296875" style="15" customWidth="1"/>
    <col min="369" max="370" width="2.54296875" style="15" hidden="1" customWidth="1"/>
    <col min="371" max="375" width="2.54296875" style="15" customWidth="1"/>
    <col min="376" max="377" width="2.54296875" style="15" hidden="1" customWidth="1"/>
    <col min="378" max="16384" width="8.90625" style="15"/>
  </cols>
  <sheetData>
    <row r="1" spans="1:377" ht="3" customHeight="1" x14ac:dyDescent="0.45"/>
    <row r="2" spans="1:377" ht="16.5" customHeight="1" x14ac:dyDescent="0.45">
      <c r="A2" s="19" t="s">
        <v>85</v>
      </c>
      <c r="B2" s="20">
        <f ca="1">TODAY()</f>
        <v>44600</v>
      </c>
    </row>
    <row r="3" spans="1:377" ht="16.5" customHeight="1" x14ac:dyDescent="0.45">
      <c r="A3" s="19" t="s">
        <v>86</v>
      </c>
      <c r="B3" s="21">
        <v>44564</v>
      </c>
      <c r="O3" s="22"/>
    </row>
    <row r="4" spans="1:377" ht="16.5" customHeight="1" x14ac:dyDescent="0.45">
      <c r="A4" s="19" t="s">
        <v>87</v>
      </c>
      <c r="B4" s="19">
        <v>1</v>
      </c>
      <c r="N4" s="223">
        <f>N5</f>
        <v>44564</v>
      </c>
      <c r="O4" s="224"/>
      <c r="P4" s="224"/>
      <c r="Q4" s="224"/>
      <c r="R4" s="224"/>
      <c r="S4" s="224"/>
      <c r="T4" s="225"/>
      <c r="U4" s="223">
        <f t="shared" ref="U4" si="0">U5</f>
        <v>44571</v>
      </c>
      <c r="V4" s="224"/>
      <c r="W4" s="224"/>
      <c r="X4" s="224"/>
      <c r="Y4" s="224"/>
      <c r="Z4" s="224"/>
      <c r="AA4" s="225"/>
      <c r="AB4" s="223">
        <f t="shared" ref="AB4" si="1">AB5</f>
        <v>44578</v>
      </c>
      <c r="AC4" s="224"/>
      <c r="AD4" s="224"/>
      <c r="AE4" s="224"/>
      <c r="AF4" s="224"/>
      <c r="AG4" s="224"/>
      <c r="AH4" s="225"/>
      <c r="AI4" s="223">
        <f t="shared" ref="AI4" si="2">AI5</f>
        <v>44585</v>
      </c>
      <c r="AJ4" s="224"/>
      <c r="AK4" s="224"/>
      <c r="AL4" s="224"/>
      <c r="AM4" s="224"/>
      <c r="AN4" s="224"/>
      <c r="AO4" s="225"/>
      <c r="AP4" s="223">
        <f t="shared" ref="AP4" si="3">AP5</f>
        <v>44592</v>
      </c>
      <c r="AQ4" s="224"/>
      <c r="AR4" s="224"/>
      <c r="AS4" s="224"/>
      <c r="AT4" s="224"/>
      <c r="AU4" s="224"/>
      <c r="AV4" s="225"/>
      <c r="AW4" s="223">
        <f t="shared" ref="AW4" si="4">AW5</f>
        <v>44599</v>
      </c>
      <c r="AX4" s="224"/>
      <c r="AY4" s="224"/>
      <c r="AZ4" s="224"/>
      <c r="BA4" s="224"/>
      <c r="BB4" s="224"/>
      <c r="BC4" s="225"/>
      <c r="BD4" s="223">
        <f t="shared" ref="BD4" si="5">BD5</f>
        <v>44606</v>
      </c>
      <c r="BE4" s="224"/>
      <c r="BF4" s="224"/>
      <c r="BG4" s="224"/>
      <c r="BH4" s="224"/>
      <c r="BI4" s="224"/>
      <c r="BJ4" s="225"/>
      <c r="BK4" s="223">
        <f t="shared" ref="BK4" si="6">BK5</f>
        <v>44613</v>
      </c>
      <c r="BL4" s="224"/>
      <c r="BM4" s="224"/>
      <c r="BN4" s="224"/>
      <c r="BO4" s="224"/>
      <c r="BP4" s="224"/>
      <c r="BQ4" s="225"/>
      <c r="BR4" s="223">
        <f t="shared" ref="BR4" si="7">BR5</f>
        <v>44620</v>
      </c>
      <c r="BS4" s="224"/>
      <c r="BT4" s="224"/>
      <c r="BU4" s="224"/>
      <c r="BV4" s="224"/>
      <c r="BW4" s="224"/>
      <c r="BX4" s="225"/>
      <c r="BY4" s="223">
        <f t="shared" ref="BY4" si="8">BY5</f>
        <v>44627</v>
      </c>
      <c r="BZ4" s="224"/>
      <c r="CA4" s="224"/>
      <c r="CB4" s="224"/>
      <c r="CC4" s="224"/>
      <c r="CD4" s="224"/>
      <c r="CE4" s="225"/>
      <c r="CF4" s="223">
        <f t="shared" ref="CF4" si="9">CF5</f>
        <v>44634</v>
      </c>
      <c r="CG4" s="224"/>
      <c r="CH4" s="224"/>
      <c r="CI4" s="224"/>
      <c r="CJ4" s="224"/>
      <c r="CK4" s="224"/>
      <c r="CL4" s="225"/>
      <c r="CM4" s="223">
        <f t="shared" ref="CM4" si="10">CM5</f>
        <v>44641</v>
      </c>
      <c r="CN4" s="224"/>
      <c r="CO4" s="224"/>
      <c r="CP4" s="224"/>
      <c r="CQ4" s="224"/>
      <c r="CR4" s="224"/>
      <c r="CS4" s="225"/>
      <c r="CT4" s="223">
        <f t="shared" ref="CT4" si="11">CT5</f>
        <v>44648</v>
      </c>
      <c r="CU4" s="224"/>
      <c r="CV4" s="224"/>
      <c r="CW4" s="224"/>
      <c r="CX4" s="224"/>
      <c r="CY4" s="224"/>
      <c r="CZ4" s="225"/>
      <c r="DA4" s="223">
        <f t="shared" ref="DA4" si="12">DA5</f>
        <v>44655</v>
      </c>
      <c r="DB4" s="224"/>
      <c r="DC4" s="224"/>
      <c r="DD4" s="224"/>
      <c r="DE4" s="224"/>
      <c r="DF4" s="224"/>
      <c r="DG4" s="225"/>
      <c r="DH4" s="223">
        <f t="shared" ref="DH4" si="13">DH5</f>
        <v>44662</v>
      </c>
      <c r="DI4" s="224"/>
      <c r="DJ4" s="224"/>
      <c r="DK4" s="224"/>
      <c r="DL4" s="224"/>
      <c r="DM4" s="224"/>
      <c r="DN4" s="225"/>
      <c r="DO4" s="223">
        <f t="shared" ref="DO4" si="14">DO5</f>
        <v>44669</v>
      </c>
      <c r="DP4" s="224"/>
      <c r="DQ4" s="224"/>
      <c r="DR4" s="224"/>
      <c r="DS4" s="224"/>
      <c r="DT4" s="224"/>
      <c r="DU4" s="225"/>
      <c r="DV4" s="223">
        <f t="shared" ref="DV4" si="15">DV5</f>
        <v>44676</v>
      </c>
      <c r="DW4" s="224"/>
      <c r="DX4" s="224"/>
      <c r="DY4" s="224"/>
      <c r="DZ4" s="224"/>
      <c r="EA4" s="224"/>
      <c r="EB4" s="225"/>
      <c r="EC4" s="223">
        <f t="shared" ref="EC4" si="16">EC5</f>
        <v>44683</v>
      </c>
      <c r="ED4" s="224"/>
      <c r="EE4" s="224"/>
      <c r="EF4" s="224"/>
      <c r="EG4" s="224"/>
      <c r="EH4" s="224"/>
      <c r="EI4" s="225"/>
      <c r="EJ4" s="223">
        <f t="shared" ref="EJ4" si="17">EJ5</f>
        <v>44690</v>
      </c>
      <c r="EK4" s="224"/>
      <c r="EL4" s="224"/>
      <c r="EM4" s="224"/>
      <c r="EN4" s="224"/>
      <c r="EO4" s="224"/>
      <c r="EP4" s="225"/>
      <c r="EQ4" s="223">
        <f t="shared" ref="EQ4" si="18">EQ5</f>
        <v>44697</v>
      </c>
      <c r="ER4" s="224"/>
      <c r="ES4" s="224"/>
      <c r="ET4" s="224"/>
      <c r="EU4" s="224"/>
      <c r="EV4" s="224"/>
      <c r="EW4" s="225"/>
      <c r="EX4" s="223">
        <f t="shared" ref="EX4" si="19">EX5</f>
        <v>44704</v>
      </c>
      <c r="EY4" s="224"/>
      <c r="EZ4" s="224"/>
      <c r="FA4" s="224"/>
      <c r="FB4" s="224"/>
      <c r="FC4" s="224"/>
      <c r="FD4" s="225"/>
      <c r="FE4" s="223">
        <f t="shared" ref="FE4" si="20">FE5</f>
        <v>44711</v>
      </c>
      <c r="FF4" s="224"/>
      <c r="FG4" s="224"/>
      <c r="FH4" s="224"/>
      <c r="FI4" s="224"/>
      <c r="FJ4" s="224"/>
      <c r="FK4" s="225"/>
      <c r="FL4" s="223">
        <f t="shared" ref="FL4" si="21">FL5</f>
        <v>44718</v>
      </c>
      <c r="FM4" s="224"/>
      <c r="FN4" s="224"/>
      <c r="FO4" s="224"/>
      <c r="FP4" s="224"/>
      <c r="FQ4" s="224"/>
      <c r="FR4" s="225"/>
      <c r="FS4" s="223">
        <f t="shared" ref="FS4" si="22">FS5</f>
        <v>44725</v>
      </c>
      <c r="FT4" s="224"/>
      <c r="FU4" s="224"/>
      <c r="FV4" s="224"/>
      <c r="FW4" s="224"/>
      <c r="FX4" s="224"/>
      <c r="FY4" s="225"/>
      <c r="FZ4" s="223">
        <f t="shared" ref="FZ4" si="23">FZ5</f>
        <v>44732</v>
      </c>
      <c r="GA4" s="224"/>
      <c r="GB4" s="224"/>
      <c r="GC4" s="224"/>
      <c r="GD4" s="224"/>
      <c r="GE4" s="224"/>
      <c r="GF4" s="225"/>
      <c r="GG4" s="223">
        <f t="shared" ref="GG4" si="24">GG5</f>
        <v>44739</v>
      </c>
      <c r="GH4" s="224"/>
      <c r="GI4" s="224"/>
      <c r="GJ4" s="224"/>
      <c r="GK4" s="224"/>
      <c r="GL4" s="224"/>
      <c r="GM4" s="225"/>
      <c r="GN4" s="223">
        <f t="shared" ref="GN4" si="25">GN5</f>
        <v>44746</v>
      </c>
      <c r="GO4" s="224"/>
      <c r="GP4" s="224"/>
      <c r="GQ4" s="224"/>
      <c r="GR4" s="224"/>
      <c r="GS4" s="224"/>
      <c r="GT4" s="225"/>
      <c r="GU4" s="223">
        <f t="shared" ref="GU4" si="26">GU5</f>
        <v>44753</v>
      </c>
      <c r="GV4" s="224"/>
      <c r="GW4" s="224"/>
      <c r="GX4" s="224"/>
      <c r="GY4" s="224"/>
      <c r="GZ4" s="224"/>
      <c r="HA4" s="225"/>
      <c r="HB4" s="223">
        <f t="shared" ref="HB4" si="27">HB5</f>
        <v>44760</v>
      </c>
      <c r="HC4" s="224"/>
      <c r="HD4" s="224"/>
      <c r="HE4" s="224"/>
      <c r="HF4" s="224"/>
      <c r="HG4" s="224"/>
      <c r="HH4" s="225"/>
      <c r="HI4" s="223">
        <f t="shared" ref="HI4:JM4" si="28">HI5</f>
        <v>44767</v>
      </c>
      <c r="HJ4" s="224"/>
      <c r="HK4" s="224"/>
      <c r="HL4" s="224"/>
      <c r="HM4" s="224"/>
      <c r="HN4" s="224"/>
      <c r="HO4" s="225"/>
      <c r="HP4" s="223">
        <f t="shared" ref="HP4:JT4" si="29">HP5</f>
        <v>44774</v>
      </c>
      <c r="HQ4" s="224"/>
      <c r="HR4" s="224"/>
      <c r="HS4" s="224"/>
      <c r="HT4" s="224"/>
      <c r="HU4" s="224"/>
      <c r="HV4" s="225"/>
      <c r="HW4" s="223">
        <f t="shared" ref="HW4:KA4" si="30">HW5</f>
        <v>44781</v>
      </c>
      <c r="HX4" s="224"/>
      <c r="HY4" s="224"/>
      <c r="HZ4" s="224"/>
      <c r="IA4" s="224"/>
      <c r="IB4" s="224"/>
      <c r="IC4" s="225"/>
      <c r="ID4" s="223">
        <f t="shared" ref="ID4:KH4" si="31">ID5</f>
        <v>44788</v>
      </c>
      <c r="IE4" s="224"/>
      <c r="IF4" s="224"/>
      <c r="IG4" s="224"/>
      <c r="IH4" s="224"/>
      <c r="II4" s="224"/>
      <c r="IJ4" s="225"/>
      <c r="IK4" s="223">
        <f t="shared" si="28"/>
        <v>44795</v>
      </c>
      <c r="IL4" s="224"/>
      <c r="IM4" s="224"/>
      <c r="IN4" s="224"/>
      <c r="IO4" s="224"/>
      <c r="IP4" s="224"/>
      <c r="IQ4" s="225"/>
      <c r="IR4" s="223">
        <f t="shared" si="29"/>
        <v>44802</v>
      </c>
      <c r="IS4" s="224"/>
      <c r="IT4" s="224"/>
      <c r="IU4" s="224"/>
      <c r="IV4" s="224"/>
      <c r="IW4" s="224"/>
      <c r="IX4" s="225"/>
      <c r="IY4" s="223">
        <f t="shared" si="30"/>
        <v>44809</v>
      </c>
      <c r="IZ4" s="224"/>
      <c r="JA4" s="224"/>
      <c r="JB4" s="224"/>
      <c r="JC4" s="224"/>
      <c r="JD4" s="224"/>
      <c r="JE4" s="225"/>
      <c r="JF4" s="223">
        <f t="shared" si="31"/>
        <v>44816</v>
      </c>
      <c r="JG4" s="224"/>
      <c r="JH4" s="224"/>
      <c r="JI4" s="224"/>
      <c r="JJ4" s="224"/>
      <c r="JK4" s="224"/>
      <c r="JL4" s="225"/>
      <c r="JM4" s="223">
        <f t="shared" si="28"/>
        <v>44823</v>
      </c>
      <c r="JN4" s="224"/>
      <c r="JO4" s="224"/>
      <c r="JP4" s="224"/>
      <c r="JQ4" s="224"/>
      <c r="JR4" s="224"/>
      <c r="JS4" s="225"/>
      <c r="JT4" s="223">
        <f t="shared" si="29"/>
        <v>44830</v>
      </c>
      <c r="JU4" s="224"/>
      <c r="JV4" s="224"/>
      <c r="JW4" s="224"/>
      <c r="JX4" s="224"/>
      <c r="JY4" s="224"/>
      <c r="JZ4" s="225"/>
      <c r="KA4" s="223">
        <f t="shared" si="30"/>
        <v>44837</v>
      </c>
      <c r="KB4" s="224"/>
      <c r="KC4" s="224"/>
      <c r="KD4" s="224"/>
      <c r="KE4" s="224"/>
      <c r="KF4" s="224"/>
      <c r="KG4" s="225"/>
      <c r="KH4" s="223">
        <f t="shared" si="31"/>
        <v>44844</v>
      </c>
      <c r="KI4" s="224"/>
      <c r="KJ4" s="224"/>
      <c r="KK4" s="224"/>
      <c r="KL4" s="224"/>
      <c r="KM4" s="224"/>
      <c r="KN4" s="225"/>
      <c r="KO4" s="223">
        <f t="shared" ref="KO4:MS4" si="32">KO5</f>
        <v>44851</v>
      </c>
      <c r="KP4" s="224"/>
      <c r="KQ4" s="224"/>
      <c r="KR4" s="224"/>
      <c r="KS4" s="224"/>
      <c r="KT4" s="224"/>
      <c r="KU4" s="225"/>
      <c r="KV4" s="223">
        <f t="shared" ref="KV4:ML4" si="33">KV5</f>
        <v>44858</v>
      </c>
      <c r="KW4" s="224"/>
      <c r="KX4" s="224"/>
      <c r="KY4" s="224"/>
      <c r="KZ4" s="224"/>
      <c r="LA4" s="224"/>
      <c r="LB4" s="225"/>
      <c r="LC4" s="223">
        <f t="shared" si="32"/>
        <v>44865</v>
      </c>
      <c r="LD4" s="224"/>
      <c r="LE4" s="224"/>
      <c r="LF4" s="224"/>
      <c r="LG4" s="224"/>
      <c r="LH4" s="224"/>
      <c r="LI4" s="225"/>
      <c r="LJ4" s="223">
        <f t="shared" si="33"/>
        <v>44872</v>
      </c>
      <c r="LK4" s="224"/>
      <c r="LL4" s="224"/>
      <c r="LM4" s="224"/>
      <c r="LN4" s="224"/>
      <c r="LO4" s="224"/>
      <c r="LP4" s="225"/>
      <c r="LQ4" s="223">
        <f t="shared" si="32"/>
        <v>44879</v>
      </c>
      <c r="LR4" s="224"/>
      <c r="LS4" s="224"/>
      <c r="LT4" s="224"/>
      <c r="LU4" s="224"/>
      <c r="LV4" s="224"/>
      <c r="LW4" s="225"/>
      <c r="LX4" s="223">
        <f t="shared" si="33"/>
        <v>44886</v>
      </c>
      <c r="LY4" s="224"/>
      <c r="LZ4" s="224"/>
      <c r="MA4" s="224"/>
      <c r="MB4" s="224"/>
      <c r="MC4" s="224"/>
      <c r="MD4" s="225"/>
      <c r="ME4" s="223">
        <f t="shared" si="32"/>
        <v>44893</v>
      </c>
      <c r="MF4" s="224"/>
      <c r="MG4" s="224"/>
      <c r="MH4" s="224"/>
      <c r="MI4" s="224"/>
      <c r="MJ4" s="224"/>
      <c r="MK4" s="225"/>
      <c r="ML4" s="223">
        <f t="shared" si="33"/>
        <v>44900</v>
      </c>
      <c r="MM4" s="224"/>
      <c r="MN4" s="224"/>
      <c r="MO4" s="224"/>
      <c r="MP4" s="224"/>
      <c r="MQ4" s="224"/>
      <c r="MR4" s="225"/>
      <c r="MS4" s="223">
        <f t="shared" si="32"/>
        <v>44907</v>
      </c>
      <c r="MT4" s="224"/>
      <c r="MU4" s="224"/>
      <c r="MV4" s="224"/>
      <c r="MW4" s="224"/>
      <c r="MX4" s="224"/>
      <c r="MY4" s="225"/>
      <c r="MZ4" s="223">
        <f t="shared" ref="MZ4:NG4" si="34">MZ5</f>
        <v>44914</v>
      </c>
      <c r="NA4" s="224"/>
      <c r="NB4" s="224"/>
      <c r="NC4" s="224"/>
      <c r="ND4" s="224"/>
      <c r="NE4" s="224"/>
      <c r="NF4" s="225"/>
      <c r="NG4" s="223">
        <f t="shared" si="34"/>
        <v>44921</v>
      </c>
      <c r="NH4" s="224"/>
      <c r="NI4" s="224"/>
      <c r="NJ4" s="224"/>
      <c r="NK4" s="225"/>
      <c r="NL4" s="23"/>
      <c r="NM4" s="24"/>
    </row>
    <row r="5" spans="1:377" ht="12" customHeight="1" x14ac:dyDescent="0.45">
      <c r="N5" s="25">
        <f>B3-WEEKDAY(B3,1)+2+7*(B4-1)</f>
        <v>44564</v>
      </c>
      <c r="O5" s="26">
        <f t="shared" ref="O5:BZ5" si="35">N5+1</f>
        <v>44565</v>
      </c>
      <c r="P5" s="26">
        <f t="shared" si="35"/>
        <v>44566</v>
      </c>
      <c r="Q5" s="26">
        <f t="shared" si="35"/>
        <v>44567</v>
      </c>
      <c r="R5" s="26">
        <f t="shared" si="35"/>
        <v>44568</v>
      </c>
      <c r="S5" s="26">
        <f t="shared" si="35"/>
        <v>44569</v>
      </c>
      <c r="T5" s="27">
        <f t="shared" si="35"/>
        <v>44570</v>
      </c>
      <c r="U5" s="25">
        <f t="shared" si="35"/>
        <v>44571</v>
      </c>
      <c r="V5" s="26">
        <f t="shared" si="35"/>
        <v>44572</v>
      </c>
      <c r="W5" s="26">
        <f t="shared" si="35"/>
        <v>44573</v>
      </c>
      <c r="X5" s="26">
        <f t="shared" si="35"/>
        <v>44574</v>
      </c>
      <c r="Y5" s="26">
        <f t="shared" si="35"/>
        <v>44575</v>
      </c>
      <c r="Z5" s="26">
        <f t="shared" si="35"/>
        <v>44576</v>
      </c>
      <c r="AA5" s="27">
        <f t="shared" si="35"/>
        <v>44577</v>
      </c>
      <c r="AB5" s="25">
        <f t="shared" si="35"/>
        <v>44578</v>
      </c>
      <c r="AC5" s="26">
        <f t="shared" si="35"/>
        <v>44579</v>
      </c>
      <c r="AD5" s="26">
        <f t="shared" si="35"/>
        <v>44580</v>
      </c>
      <c r="AE5" s="26">
        <f t="shared" si="35"/>
        <v>44581</v>
      </c>
      <c r="AF5" s="26">
        <f t="shared" si="35"/>
        <v>44582</v>
      </c>
      <c r="AG5" s="26">
        <f t="shared" si="35"/>
        <v>44583</v>
      </c>
      <c r="AH5" s="27">
        <f t="shared" si="35"/>
        <v>44584</v>
      </c>
      <c r="AI5" s="25">
        <f t="shared" si="35"/>
        <v>44585</v>
      </c>
      <c r="AJ5" s="26">
        <f t="shared" si="35"/>
        <v>44586</v>
      </c>
      <c r="AK5" s="26">
        <f t="shared" si="35"/>
        <v>44587</v>
      </c>
      <c r="AL5" s="26">
        <f t="shared" si="35"/>
        <v>44588</v>
      </c>
      <c r="AM5" s="26">
        <f t="shared" si="35"/>
        <v>44589</v>
      </c>
      <c r="AN5" s="26">
        <f t="shared" si="35"/>
        <v>44590</v>
      </c>
      <c r="AO5" s="27">
        <f t="shared" si="35"/>
        <v>44591</v>
      </c>
      <c r="AP5" s="25">
        <f t="shared" si="35"/>
        <v>44592</v>
      </c>
      <c r="AQ5" s="26">
        <f t="shared" si="35"/>
        <v>44593</v>
      </c>
      <c r="AR5" s="26">
        <f t="shared" si="35"/>
        <v>44594</v>
      </c>
      <c r="AS5" s="26">
        <f t="shared" si="35"/>
        <v>44595</v>
      </c>
      <c r="AT5" s="26">
        <f t="shared" si="35"/>
        <v>44596</v>
      </c>
      <c r="AU5" s="26">
        <f t="shared" si="35"/>
        <v>44597</v>
      </c>
      <c r="AV5" s="27">
        <f t="shared" si="35"/>
        <v>44598</v>
      </c>
      <c r="AW5" s="25">
        <f t="shared" si="35"/>
        <v>44599</v>
      </c>
      <c r="AX5" s="26">
        <f t="shared" si="35"/>
        <v>44600</v>
      </c>
      <c r="AY5" s="26">
        <f t="shared" si="35"/>
        <v>44601</v>
      </c>
      <c r="AZ5" s="26">
        <f t="shared" si="35"/>
        <v>44602</v>
      </c>
      <c r="BA5" s="26">
        <f t="shared" si="35"/>
        <v>44603</v>
      </c>
      <c r="BB5" s="26">
        <f t="shared" si="35"/>
        <v>44604</v>
      </c>
      <c r="BC5" s="27">
        <f t="shared" si="35"/>
        <v>44605</v>
      </c>
      <c r="BD5" s="25">
        <f t="shared" si="35"/>
        <v>44606</v>
      </c>
      <c r="BE5" s="26">
        <f t="shared" si="35"/>
        <v>44607</v>
      </c>
      <c r="BF5" s="26">
        <f t="shared" si="35"/>
        <v>44608</v>
      </c>
      <c r="BG5" s="26">
        <f t="shared" si="35"/>
        <v>44609</v>
      </c>
      <c r="BH5" s="26">
        <f t="shared" si="35"/>
        <v>44610</v>
      </c>
      <c r="BI5" s="26">
        <f t="shared" si="35"/>
        <v>44611</v>
      </c>
      <c r="BJ5" s="27">
        <f t="shared" si="35"/>
        <v>44612</v>
      </c>
      <c r="BK5" s="25">
        <f t="shared" si="35"/>
        <v>44613</v>
      </c>
      <c r="BL5" s="26">
        <f t="shared" si="35"/>
        <v>44614</v>
      </c>
      <c r="BM5" s="26">
        <f t="shared" si="35"/>
        <v>44615</v>
      </c>
      <c r="BN5" s="26">
        <f t="shared" si="35"/>
        <v>44616</v>
      </c>
      <c r="BO5" s="26">
        <f t="shared" si="35"/>
        <v>44617</v>
      </c>
      <c r="BP5" s="26">
        <f t="shared" si="35"/>
        <v>44618</v>
      </c>
      <c r="BQ5" s="27">
        <f t="shared" si="35"/>
        <v>44619</v>
      </c>
      <c r="BR5" s="25">
        <f t="shared" si="35"/>
        <v>44620</v>
      </c>
      <c r="BS5" s="26">
        <f t="shared" si="35"/>
        <v>44621</v>
      </c>
      <c r="BT5" s="26">
        <f t="shared" si="35"/>
        <v>44622</v>
      </c>
      <c r="BU5" s="26">
        <f t="shared" si="35"/>
        <v>44623</v>
      </c>
      <c r="BV5" s="26">
        <f t="shared" si="35"/>
        <v>44624</v>
      </c>
      <c r="BW5" s="26">
        <f t="shared" si="35"/>
        <v>44625</v>
      </c>
      <c r="BX5" s="27">
        <f t="shared" si="35"/>
        <v>44626</v>
      </c>
      <c r="BY5" s="25">
        <f t="shared" si="35"/>
        <v>44627</v>
      </c>
      <c r="BZ5" s="26">
        <f t="shared" si="35"/>
        <v>44628</v>
      </c>
      <c r="CA5" s="26">
        <f t="shared" ref="CA5:EL5" si="36">BZ5+1</f>
        <v>44629</v>
      </c>
      <c r="CB5" s="26">
        <f t="shared" si="36"/>
        <v>44630</v>
      </c>
      <c r="CC5" s="26">
        <f t="shared" si="36"/>
        <v>44631</v>
      </c>
      <c r="CD5" s="26">
        <f t="shared" si="36"/>
        <v>44632</v>
      </c>
      <c r="CE5" s="27">
        <f t="shared" si="36"/>
        <v>44633</v>
      </c>
      <c r="CF5" s="25">
        <f t="shared" si="36"/>
        <v>44634</v>
      </c>
      <c r="CG5" s="26">
        <f t="shared" si="36"/>
        <v>44635</v>
      </c>
      <c r="CH5" s="26">
        <f t="shared" si="36"/>
        <v>44636</v>
      </c>
      <c r="CI5" s="26">
        <f t="shared" si="36"/>
        <v>44637</v>
      </c>
      <c r="CJ5" s="26">
        <f t="shared" si="36"/>
        <v>44638</v>
      </c>
      <c r="CK5" s="26">
        <f t="shared" si="36"/>
        <v>44639</v>
      </c>
      <c r="CL5" s="27">
        <f t="shared" si="36"/>
        <v>44640</v>
      </c>
      <c r="CM5" s="25">
        <f t="shared" si="36"/>
        <v>44641</v>
      </c>
      <c r="CN5" s="26">
        <f t="shared" si="36"/>
        <v>44642</v>
      </c>
      <c r="CO5" s="26">
        <f t="shared" si="36"/>
        <v>44643</v>
      </c>
      <c r="CP5" s="26">
        <f t="shared" si="36"/>
        <v>44644</v>
      </c>
      <c r="CQ5" s="26">
        <f t="shared" si="36"/>
        <v>44645</v>
      </c>
      <c r="CR5" s="26">
        <f t="shared" si="36"/>
        <v>44646</v>
      </c>
      <c r="CS5" s="27">
        <f t="shared" si="36"/>
        <v>44647</v>
      </c>
      <c r="CT5" s="25">
        <f t="shared" si="36"/>
        <v>44648</v>
      </c>
      <c r="CU5" s="26">
        <f t="shared" si="36"/>
        <v>44649</v>
      </c>
      <c r="CV5" s="26">
        <f t="shared" si="36"/>
        <v>44650</v>
      </c>
      <c r="CW5" s="26">
        <f t="shared" si="36"/>
        <v>44651</v>
      </c>
      <c r="CX5" s="26">
        <f t="shared" si="36"/>
        <v>44652</v>
      </c>
      <c r="CY5" s="26">
        <f t="shared" si="36"/>
        <v>44653</v>
      </c>
      <c r="CZ5" s="27">
        <f t="shared" si="36"/>
        <v>44654</v>
      </c>
      <c r="DA5" s="25">
        <f t="shared" si="36"/>
        <v>44655</v>
      </c>
      <c r="DB5" s="26">
        <f t="shared" si="36"/>
        <v>44656</v>
      </c>
      <c r="DC5" s="26">
        <f t="shared" si="36"/>
        <v>44657</v>
      </c>
      <c r="DD5" s="26">
        <f t="shared" si="36"/>
        <v>44658</v>
      </c>
      <c r="DE5" s="26">
        <f t="shared" si="36"/>
        <v>44659</v>
      </c>
      <c r="DF5" s="26">
        <f t="shared" si="36"/>
        <v>44660</v>
      </c>
      <c r="DG5" s="27">
        <f t="shared" si="36"/>
        <v>44661</v>
      </c>
      <c r="DH5" s="25">
        <f t="shared" si="36"/>
        <v>44662</v>
      </c>
      <c r="DI5" s="26">
        <f t="shared" si="36"/>
        <v>44663</v>
      </c>
      <c r="DJ5" s="26">
        <f t="shared" si="36"/>
        <v>44664</v>
      </c>
      <c r="DK5" s="26">
        <f t="shared" si="36"/>
        <v>44665</v>
      </c>
      <c r="DL5" s="26">
        <f t="shared" si="36"/>
        <v>44666</v>
      </c>
      <c r="DM5" s="26">
        <f t="shared" si="36"/>
        <v>44667</v>
      </c>
      <c r="DN5" s="27">
        <f t="shared" si="36"/>
        <v>44668</v>
      </c>
      <c r="DO5" s="25">
        <f t="shared" si="36"/>
        <v>44669</v>
      </c>
      <c r="DP5" s="26">
        <f t="shared" si="36"/>
        <v>44670</v>
      </c>
      <c r="DQ5" s="26">
        <f t="shared" si="36"/>
        <v>44671</v>
      </c>
      <c r="DR5" s="26">
        <f t="shared" si="36"/>
        <v>44672</v>
      </c>
      <c r="DS5" s="26">
        <f t="shared" si="36"/>
        <v>44673</v>
      </c>
      <c r="DT5" s="26">
        <f t="shared" si="36"/>
        <v>44674</v>
      </c>
      <c r="DU5" s="27">
        <f t="shared" si="36"/>
        <v>44675</v>
      </c>
      <c r="DV5" s="25">
        <f t="shared" si="36"/>
        <v>44676</v>
      </c>
      <c r="DW5" s="26">
        <f t="shared" si="36"/>
        <v>44677</v>
      </c>
      <c r="DX5" s="26">
        <f t="shared" si="36"/>
        <v>44678</v>
      </c>
      <c r="DY5" s="26">
        <f t="shared" si="36"/>
        <v>44679</v>
      </c>
      <c r="DZ5" s="26">
        <f t="shared" si="36"/>
        <v>44680</v>
      </c>
      <c r="EA5" s="26">
        <f t="shared" si="36"/>
        <v>44681</v>
      </c>
      <c r="EB5" s="27">
        <f t="shared" si="36"/>
        <v>44682</v>
      </c>
      <c r="EC5" s="25">
        <f t="shared" si="36"/>
        <v>44683</v>
      </c>
      <c r="ED5" s="26">
        <f t="shared" si="36"/>
        <v>44684</v>
      </c>
      <c r="EE5" s="26">
        <f t="shared" si="36"/>
        <v>44685</v>
      </c>
      <c r="EF5" s="26">
        <f t="shared" si="36"/>
        <v>44686</v>
      </c>
      <c r="EG5" s="26">
        <f t="shared" si="36"/>
        <v>44687</v>
      </c>
      <c r="EH5" s="26">
        <f t="shared" si="36"/>
        <v>44688</v>
      </c>
      <c r="EI5" s="27">
        <f t="shared" si="36"/>
        <v>44689</v>
      </c>
      <c r="EJ5" s="25">
        <f t="shared" si="36"/>
        <v>44690</v>
      </c>
      <c r="EK5" s="26">
        <f t="shared" si="36"/>
        <v>44691</v>
      </c>
      <c r="EL5" s="26">
        <f t="shared" si="36"/>
        <v>44692</v>
      </c>
      <c r="EM5" s="26">
        <f t="shared" ref="EM5:GX5" si="37">EL5+1</f>
        <v>44693</v>
      </c>
      <c r="EN5" s="26">
        <f t="shared" si="37"/>
        <v>44694</v>
      </c>
      <c r="EO5" s="26">
        <f t="shared" si="37"/>
        <v>44695</v>
      </c>
      <c r="EP5" s="27">
        <f t="shared" si="37"/>
        <v>44696</v>
      </c>
      <c r="EQ5" s="25">
        <f t="shared" si="37"/>
        <v>44697</v>
      </c>
      <c r="ER5" s="26">
        <f t="shared" si="37"/>
        <v>44698</v>
      </c>
      <c r="ES5" s="26">
        <f t="shared" si="37"/>
        <v>44699</v>
      </c>
      <c r="ET5" s="26">
        <f t="shared" si="37"/>
        <v>44700</v>
      </c>
      <c r="EU5" s="26">
        <f t="shared" si="37"/>
        <v>44701</v>
      </c>
      <c r="EV5" s="26">
        <f t="shared" si="37"/>
        <v>44702</v>
      </c>
      <c r="EW5" s="27">
        <f t="shared" si="37"/>
        <v>44703</v>
      </c>
      <c r="EX5" s="25">
        <f t="shared" si="37"/>
        <v>44704</v>
      </c>
      <c r="EY5" s="26">
        <f t="shared" si="37"/>
        <v>44705</v>
      </c>
      <c r="EZ5" s="26">
        <f t="shared" si="37"/>
        <v>44706</v>
      </c>
      <c r="FA5" s="26">
        <f t="shared" si="37"/>
        <v>44707</v>
      </c>
      <c r="FB5" s="26">
        <f t="shared" si="37"/>
        <v>44708</v>
      </c>
      <c r="FC5" s="26">
        <f t="shared" si="37"/>
        <v>44709</v>
      </c>
      <c r="FD5" s="27">
        <f t="shared" si="37"/>
        <v>44710</v>
      </c>
      <c r="FE5" s="25">
        <f t="shared" si="37"/>
        <v>44711</v>
      </c>
      <c r="FF5" s="26">
        <f t="shared" si="37"/>
        <v>44712</v>
      </c>
      <c r="FG5" s="26">
        <f t="shared" si="37"/>
        <v>44713</v>
      </c>
      <c r="FH5" s="26">
        <f t="shared" si="37"/>
        <v>44714</v>
      </c>
      <c r="FI5" s="26">
        <f t="shared" si="37"/>
        <v>44715</v>
      </c>
      <c r="FJ5" s="26">
        <f t="shared" si="37"/>
        <v>44716</v>
      </c>
      <c r="FK5" s="27">
        <f t="shared" si="37"/>
        <v>44717</v>
      </c>
      <c r="FL5" s="25">
        <f t="shared" si="37"/>
        <v>44718</v>
      </c>
      <c r="FM5" s="26">
        <f t="shared" si="37"/>
        <v>44719</v>
      </c>
      <c r="FN5" s="26">
        <f t="shared" si="37"/>
        <v>44720</v>
      </c>
      <c r="FO5" s="26">
        <f t="shared" si="37"/>
        <v>44721</v>
      </c>
      <c r="FP5" s="26">
        <f t="shared" si="37"/>
        <v>44722</v>
      </c>
      <c r="FQ5" s="26">
        <f t="shared" si="37"/>
        <v>44723</v>
      </c>
      <c r="FR5" s="27">
        <f t="shared" si="37"/>
        <v>44724</v>
      </c>
      <c r="FS5" s="25">
        <f t="shared" si="37"/>
        <v>44725</v>
      </c>
      <c r="FT5" s="26">
        <f t="shared" si="37"/>
        <v>44726</v>
      </c>
      <c r="FU5" s="26">
        <f t="shared" si="37"/>
        <v>44727</v>
      </c>
      <c r="FV5" s="26">
        <f t="shared" si="37"/>
        <v>44728</v>
      </c>
      <c r="FW5" s="26">
        <f t="shared" si="37"/>
        <v>44729</v>
      </c>
      <c r="FX5" s="26">
        <f t="shared" si="37"/>
        <v>44730</v>
      </c>
      <c r="FY5" s="27">
        <f t="shared" si="37"/>
        <v>44731</v>
      </c>
      <c r="FZ5" s="25">
        <f t="shared" si="37"/>
        <v>44732</v>
      </c>
      <c r="GA5" s="26">
        <f t="shared" si="37"/>
        <v>44733</v>
      </c>
      <c r="GB5" s="26">
        <f t="shared" si="37"/>
        <v>44734</v>
      </c>
      <c r="GC5" s="26">
        <f t="shared" si="37"/>
        <v>44735</v>
      </c>
      <c r="GD5" s="26">
        <f t="shared" si="37"/>
        <v>44736</v>
      </c>
      <c r="GE5" s="26">
        <f t="shared" si="37"/>
        <v>44737</v>
      </c>
      <c r="GF5" s="27">
        <f t="shared" si="37"/>
        <v>44738</v>
      </c>
      <c r="GG5" s="25">
        <f t="shared" si="37"/>
        <v>44739</v>
      </c>
      <c r="GH5" s="26">
        <f t="shared" si="37"/>
        <v>44740</v>
      </c>
      <c r="GI5" s="26">
        <f t="shared" si="37"/>
        <v>44741</v>
      </c>
      <c r="GJ5" s="26">
        <f t="shared" si="37"/>
        <v>44742</v>
      </c>
      <c r="GK5" s="26">
        <f t="shared" si="37"/>
        <v>44743</v>
      </c>
      <c r="GL5" s="26">
        <f t="shared" si="37"/>
        <v>44744</v>
      </c>
      <c r="GM5" s="27">
        <f t="shared" si="37"/>
        <v>44745</v>
      </c>
      <c r="GN5" s="25">
        <f t="shared" si="37"/>
        <v>44746</v>
      </c>
      <c r="GO5" s="26">
        <f t="shared" si="37"/>
        <v>44747</v>
      </c>
      <c r="GP5" s="26">
        <f t="shared" si="37"/>
        <v>44748</v>
      </c>
      <c r="GQ5" s="26">
        <f t="shared" si="37"/>
        <v>44749</v>
      </c>
      <c r="GR5" s="26">
        <f t="shared" si="37"/>
        <v>44750</v>
      </c>
      <c r="GS5" s="26">
        <f t="shared" si="37"/>
        <v>44751</v>
      </c>
      <c r="GT5" s="27">
        <f t="shared" si="37"/>
        <v>44752</v>
      </c>
      <c r="GU5" s="25">
        <f t="shared" si="37"/>
        <v>44753</v>
      </c>
      <c r="GV5" s="26">
        <f t="shared" si="37"/>
        <v>44754</v>
      </c>
      <c r="GW5" s="26">
        <f t="shared" si="37"/>
        <v>44755</v>
      </c>
      <c r="GX5" s="26">
        <f t="shared" si="37"/>
        <v>44756</v>
      </c>
      <c r="GY5" s="26">
        <f t="shared" ref="GY5:JJ5" si="38">GX5+1</f>
        <v>44757</v>
      </c>
      <c r="GZ5" s="26">
        <f t="shared" si="38"/>
        <v>44758</v>
      </c>
      <c r="HA5" s="27">
        <f t="shared" si="38"/>
        <v>44759</v>
      </c>
      <c r="HB5" s="25">
        <f t="shared" si="38"/>
        <v>44760</v>
      </c>
      <c r="HC5" s="26">
        <f t="shared" si="38"/>
        <v>44761</v>
      </c>
      <c r="HD5" s="26">
        <f t="shared" si="38"/>
        <v>44762</v>
      </c>
      <c r="HE5" s="26">
        <f t="shared" si="38"/>
        <v>44763</v>
      </c>
      <c r="HF5" s="26">
        <f t="shared" si="38"/>
        <v>44764</v>
      </c>
      <c r="HG5" s="26">
        <f t="shared" si="38"/>
        <v>44765</v>
      </c>
      <c r="HH5" s="27">
        <f t="shared" si="38"/>
        <v>44766</v>
      </c>
      <c r="HI5" s="25">
        <f t="shared" si="38"/>
        <v>44767</v>
      </c>
      <c r="HJ5" s="26">
        <f t="shared" si="38"/>
        <v>44768</v>
      </c>
      <c r="HK5" s="26">
        <f t="shared" si="38"/>
        <v>44769</v>
      </c>
      <c r="HL5" s="26">
        <f t="shared" si="38"/>
        <v>44770</v>
      </c>
      <c r="HM5" s="26">
        <f t="shared" si="38"/>
        <v>44771</v>
      </c>
      <c r="HN5" s="26">
        <f t="shared" si="38"/>
        <v>44772</v>
      </c>
      <c r="HO5" s="27">
        <f t="shared" si="38"/>
        <v>44773</v>
      </c>
      <c r="HP5" s="25">
        <f t="shared" si="38"/>
        <v>44774</v>
      </c>
      <c r="HQ5" s="26">
        <f t="shared" si="38"/>
        <v>44775</v>
      </c>
      <c r="HR5" s="26">
        <f t="shared" si="38"/>
        <v>44776</v>
      </c>
      <c r="HS5" s="26">
        <f t="shared" si="38"/>
        <v>44777</v>
      </c>
      <c r="HT5" s="26">
        <f t="shared" si="38"/>
        <v>44778</v>
      </c>
      <c r="HU5" s="26">
        <f t="shared" si="38"/>
        <v>44779</v>
      </c>
      <c r="HV5" s="27">
        <f t="shared" si="38"/>
        <v>44780</v>
      </c>
      <c r="HW5" s="25">
        <f t="shared" si="38"/>
        <v>44781</v>
      </c>
      <c r="HX5" s="26">
        <f t="shared" si="38"/>
        <v>44782</v>
      </c>
      <c r="HY5" s="26">
        <f t="shared" si="38"/>
        <v>44783</v>
      </c>
      <c r="HZ5" s="26">
        <f t="shared" si="38"/>
        <v>44784</v>
      </c>
      <c r="IA5" s="26">
        <f t="shared" si="38"/>
        <v>44785</v>
      </c>
      <c r="IB5" s="26">
        <f t="shared" si="38"/>
        <v>44786</v>
      </c>
      <c r="IC5" s="27">
        <f t="shared" si="38"/>
        <v>44787</v>
      </c>
      <c r="ID5" s="25">
        <f t="shared" si="38"/>
        <v>44788</v>
      </c>
      <c r="IE5" s="26">
        <f t="shared" si="38"/>
        <v>44789</v>
      </c>
      <c r="IF5" s="26">
        <f t="shared" si="38"/>
        <v>44790</v>
      </c>
      <c r="IG5" s="26">
        <f t="shared" si="38"/>
        <v>44791</v>
      </c>
      <c r="IH5" s="26">
        <f t="shared" si="38"/>
        <v>44792</v>
      </c>
      <c r="II5" s="26">
        <f t="shared" si="38"/>
        <v>44793</v>
      </c>
      <c r="IJ5" s="27">
        <f t="shared" si="38"/>
        <v>44794</v>
      </c>
      <c r="IK5" s="25">
        <f t="shared" si="38"/>
        <v>44795</v>
      </c>
      <c r="IL5" s="26">
        <f t="shared" si="38"/>
        <v>44796</v>
      </c>
      <c r="IM5" s="26">
        <f t="shared" si="38"/>
        <v>44797</v>
      </c>
      <c r="IN5" s="26">
        <f t="shared" si="38"/>
        <v>44798</v>
      </c>
      <c r="IO5" s="26">
        <f t="shared" si="38"/>
        <v>44799</v>
      </c>
      <c r="IP5" s="26">
        <f t="shared" si="38"/>
        <v>44800</v>
      </c>
      <c r="IQ5" s="27">
        <f t="shared" si="38"/>
        <v>44801</v>
      </c>
      <c r="IR5" s="25">
        <f t="shared" si="38"/>
        <v>44802</v>
      </c>
      <c r="IS5" s="26">
        <f t="shared" si="38"/>
        <v>44803</v>
      </c>
      <c r="IT5" s="26">
        <f t="shared" si="38"/>
        <v>44804</v>
      </c>
      <c r="IU5" s="26">
        <f t="shared" si="38"/>
        <v>44805</v>
      </c>
      <c r="IV5" s="26">
        <f t="shared" si="38"/>
        <v>44806</v>
      </c>
      <c r="IW5" s="26">
        <f t="shared" si="38"/>
        <v>44807</v>
      </c>
      <c r="IX5" s="27">
        <f t="shared" si="38"/>
        <v>44808</v>
      </c>
      <c r="IY5" s="25">
        <f t="shared" si="38"/>
        <v>44809</v>
      </c>
      <c r="IZ5" s="26">
        <f t="shared" si="38"/>
        <v>44810</v>
      </c>
      <c r="JA5" s="26">
        <f t="shared" si="38"/>
        <v>44811</v>
      </c>
      <c r="JB5" s="26">
        <f t="shared" si="38"/>
        <v>44812</v>
      </c>
      <c r="JC5" s="26">
        <f t="shared" si="38"/>
        <v>44813</v>
      </c>
      <c r="JD5" s="26">
        <f t="shared" si="38"/>
        <v>44814</v>
      </c>
      <c r="JE5" s="27">
        <f t="shared" si="38"/>
        <v>44815</v>
      </c>
      <c r="JF5" s="25">
        <f t="shared" si="38"/>
        <v>44816</v>
      </c>
      <c r="JG5" s="26">
        <f t="shared" si="38"/>
        <v>44817</v>
      </c>
      <c r="JH5" s="26">
        <f t="shared" si="38"/>
        <v>44818</v>
      </c>
      <c r="JI5" s="26">
        <f t="shared" si="38"/>
        <v>44819</v>
      </c>
      <c r="JJ5" s="26">
        <f t="shared" si="38"/>
        <v>44820</v>
      </c>
      <c r="JK5" s="26">
        <f t="shared" ref="JK5:LV5" si="39">JJ5+1</f>
        <v>44821</v>
      </c>
      <c r="JL5" s="27">
        <f t="shared" si="39"/>
        <v>44822</v>
      </c>
      <c r="JM5" s="25">
        <f t="shared" si="39"/>
        <v>44823</v>
      </c>
      <c r="JN5" s="26">
        <f t="shared" si="39"/>
        <v>44824</v>
      </c>
      <c r="JO5" s="26">
        <f t="shared" si="39"/>
        <v>44825</v>
      </c>
      <c r="JP5" s="26">
        <f t="shared" si="39"/>
        <v>44826</v>
      </c>
      <c r="JQ5" s="26">
        <f t="shared" si="39"/>
        <v>44827</v>
      </c>
      <c r="JR5" s="26">
        <f t="shared" si="39"/>
        <v>44828</v>
      </c>
      <c r="JS5" s="27">
        <f t="shared" si="39"/>
        <v>44829</v>
      </c>
      <c r="JT5" s="25">
        <f t="shared" si="39"/>
        <v>44830</v>
      </c>
      <c r="JU5" s="26">
        <f t="shared" si="39"/>
        <v>44831</v>
      </c>
      <c r="JV5" s="26">
        <f t="shared" si="39"/>
        <v>44832</v>
      </c>
      <c r="JW5" s="26">
        <f t="shared" si="39"/>
        <v>44833</v>
      </c>
      <c r="JX5" s="26">
        <f t="shared" si="39"/>
        <v>44834</v>
      </c>
      <c r="JY5" s="26">
        <f t="shared" si="39"/>
        <v>44835</v>
      </c>
      <c r="JZ5" s="27">
        <f t="shared" si="39"/>
        <v>44836</v>
      </c>
      <c r="KA5" s="25">
        <f t="shared" si="39"/>
        <v>44837</v>
      </c>
      <c r="KB5" s="26">
        <f t="shared" si="39"/>
        <v>44838</v>
      </c>
      <c r="KC5" s="26">
        <f t="shared" si="39"/>
        <v>44839</v>
      </c>
      <c r="KD5" s="26">
        <f t="shared" si="39"/>
        <v>44840</v>
      </c>
      <c r="KE5" s="26">
        <f t="shared" si="39"/>
        <v>44841</v>
      </c>
      <c r="KF5" s="26">
        <f t="shared" si="39"/>
        <v>44842</v>
      </c>
      <c r="KG5" s="27">
        <f t="shared" si="39"/>
        <v>44843</v>
      </c>
      <c r="KH5" s="25">
        <f t="shared" si="39"/>
        <v>44844</v>
      </c>
      <c r="KI5" s="26">
        <f t="shared" si="39"/>
        <v>44845</v>
      </c>
      <c r="KJ5" s="26">
        <f t="shared" si="39"/>
        <v>44846</v>
      </c>
      <c r="KK5" s="26">
        <f t="shared" si="39"/>
        <v>44847</v>
      </c>
      <c r="KL5" s="26">
        <f t="shared" si="39"/>
        <v>44848</v>
      </c>
      <c r="KM5" s="26">
        <f t="shared" si="39"/>
        <v>44849</v>
      </c>
      <c r="KN5" s="27">
        <f t="shared" si="39"/>
        <v>44850</v>
      </c>
      <c r="KO5" s="25">
        <f t="shared" si="39"/>
        <v>44851</v>
      </c>
      <c r="KP5" s="26">
        <f t="shared" si="39"/>
        <v>44852</v>
      </c>
      <c r="KQ5" s="26">
        <f t="shared" si="39"/>
        <v>44853</v>
      </c>
      <c r="KR5" s="26">
        <f t="shared" si="39"/>
        <v>44854</v>
      </c>
      <c r="KS5" s="26">
        <f t="shared" si="39"/>
        <v>44855</v>
      </c>
      <c r="KT5" s="26">
        <f t="shared" si="39"/>
        <v>44856</v>
      </c>
      <c r="KU5" s="27">
        <f t="shared" si="39"/>
        <v>44857</v>
      </c>
      <c r="KV5" s="25">
        <f t="shared" si="39"/>
        <v>44858</v>
      </c>
      <c r="KW5" s="26">
        <f t="shared" si="39"/>
        <v>44859</v>
      </c>
      <c r="KX5" s="26">
        <f t="shared" si="39"/>
        <v>44860</v>
      </c>
      <c r="KY5" s="26">
        <f t="shared" si="39"/>
        <v>44861</v>
      </c>
      <c r="KZ5" s="26">
        <f t="shared" si="39"/>
        <v>44862</v>
      </c>
      <c r="LA5" s="26">
        <f t="shared" si="39"/>
        <v>44863</v>
      </c>
      <c r="LB5" s="27">
        <f t="shared" si="39"/>
        <v>44864</v>
      </c>
      <c r="LC5" s="25">
        <f t="shared" si="39"/>
        <v>44865</v>
      </c>
      <c r="LD5" s="26">
        <f t="shared" si="39"/>
        <v>44866</v>
      </c>
      <c r="LE5" s="26">
        <f t="shared" si="39"/>
        <v>44867</v>
      </c>
      <c r="LF5" s="26">
        <f t="shared" si="39"/>
        <v>44868</v>
      </c>
      <c r="LG5" s="26">
        <f t="shared" si="39"/>
        <v>44869</v>
      </c>
      <c r="LH5" s="26">
        <f t="shared" si="39"/>
        <v>44870</v>
      </c>
      <c r="LI5" s="27">
        <f t="shared" si="39"/>
        <v>44871</v>
      </c>
      <c r="LJ5" s="25">
        <f t="shared" si="39"/>
        <v>44872</v>
      </c>
      <c r="LK5" s="26">
        <f t="shared" si="39"/>
        <v>44873</v>
      </c>
      <c r="LL5" s="26">
        <f t="shared" si="39"/>
        <v>44874</v>
      </c>
      <c r="LM5" s="26">
        <f t="shared" si="39"/>
        <v>44875</v>
      </c>
      <c r="LN5" s="26">
        <f t="shared" si="39"/>
        <v>44876</v>
      </c>
      <c r="LO5" s="26">
        <f t="shared" si="39"/>
        <v>44877</v>
      </c>
      <c r="LP5" s="27">
        <f t="shared" si="39"/>
        <v>44878</v>
      </c>
      <c r="LQ5" s="25">
        <f t="shared" si="39"/>
        <v>44879</v>
      </c>
      <c r="LR5" s="26">
        <f t="shared" si="39"/>
        <v>44880</v>
      </c>
      <c r="LS5" s="26">
        <f t="shared" si="39"/>
        <v>44881</v>
      </c>
      <c r="LT5" s="26">
        <f t="shared" si="39"/>
        <v>44882</v>
      </c>
      <c r="LU5" s="26">
        <f t="shared" si="39"/>
        <v>44883</v>
      </c>
      <c r="LV5" s="26">
        <f t="shared" si="39"/>
        <v>44884</v>
      </c>
      <c r="LW5" s="27">
        <f t="shared" ref="LW5:NM5" si="40">LV5+1</f>
        <v>44885</v>
      </c>
      <c r="LX5" s="25">
        <f t="shared" si="40"/>
        <v>44886</v>
      </c>
      <c r="LY5" s="26">
        <f t="shared" si="40"/>
        <v>44887</v>
      </c>
      <c r="LZ5" s="26">
        <f t="shared" si="40"/>
        <v>44888</v>
      </c>
      <c r="MA5" s="26">
        <f t="shared" si="40"/>
        <v>44889</v>
      </c>
      <c r="MB5" s="26">
        <f t="shared" si="40"/>
        <v>44890</v>
      </c>
      <c r="MC5" s="26">
        <f t="shared" si="40"/>
        <v>44891</v>
      </c>
      <c r="MD5" s="27">
        <f t="shared" si="40"/>
        <v>44892</v>
      </c>
      <c r="ME5" s="25">
        <f t="shared" si="40"/>
        <v>44893</v>
      </c>
      <c r="MF5" s="26">
        <f t="shared" si="40"/>
        <v>44894</v>
      </c>
      <c r="MG5" s="26">
        <f t="shared" si="40"/>
        <v>44895</v>
      </c>
      <c r="MH5" s="26">
        <f t="shared" si="40"/>
        <v>44896</v>
      </c>
      <c r="MI5" s="26">
        <f t="shared" si="40"/>
        <v>44897</v>
      </c>
      <c r="MJ5" s="26">
        <f t="shared" si="40"/>
        <v>44898</v>
      </c>
      <c r="MK5" s="27">
        <f t="shared" si="40"/>
        <v>44899</v>
      </c>
      <c r="ML5" s="25">
        <f t="shared" si="40"/>
        <v>44900</v>
      </c>
      <c r="MM5" s="26">
        <f t="shared" si="40"/>
        <v>44901</v>
      </c>
      <c r="MN5" s="26">
        <f t="shared" si="40"/>
        <v>44902</v>
      </c>
      <c r="MO5" s="26">
        <f t="shared" si="40"/>
        <v>44903</v>
      </c>
      <c r="MP5" s="26">
        <f t="shared" si="40"/>
        <v>44904</v>
      </c>
      <c r="MQ5" s="26">
        <f t="shared" si="40"/>
        <v>44905</v>
      </c>
      <c r="MR5" s="27">
        <f t="shared" si="40"/>
        <v>44906</v>
      </c>
      <c r="MS5" s="25">
        <f t="shared" si="40"/>
        <v>44907</v>
      </c>
      <c r="MT5" s="26">
        <f t="shared" si="40"/>
        <v>44908</v>
      </c>
      <c r="MU5" s="26">
        <f t="shared" si="40"/>
        <v>44909</v>
      </c>
      <c r="MV5" s="26">
        <f t="shared" si="40"/>
        <v>44910</v>
      </c>
      <c r="MW5" s="26">
        <f t="shared" si="40"/>
        <v>44911</v>
      </c>
      <c r="MX5" s="26">
        <f t="shared" si="40"/>
        <v>44912</v>
      </c>
      <c r="MY5" s="27">
        <f t="shared" si="40"/>
        <v>44913</v>
      </c>
      <c r="MZ5" s="25">
        <f t="shared" si="40"/>
        <v>44914</v>
      </c>
      <c r="NA5" s="26">
        <f t="shared" si="40"/>
        <v>44915</v>
      </c>
      <c r="NB5" s="26">
        <f t="shared" si="40"/>
        <v>44916</v>
      </c>
      <c r="NC5" s="26">
        <f t="shared" si="40"/>
        <v>44917</v>
      </c>
      <c r="ND5" s="26">
        <f t="shared" si="40"/>
        <v>44918</v>
      </c>
      <c r="NE5" s="26">
        <f t="shared" si="40"/>
        <v>44919</v>
      </c>
      <c r="NF5" s="27">
        <f t="shared" si="40"/>
        <v>44920</v>
      </c>
      <c r="NG5" s="25">
        <f t="shared" si="40"/>
        <v>44921</v>
      </c>
      <c r="NH5" s="26">
        <f t="shared" si="40"/>
        <v>44922</v>
      </c>
      <c r="NI5" s="26">
        <f t="shared" si="40"/>
        <v>44923</v>
      </c>
      <c r="NJ5" s="26">
        <f t="shared" si="40"/>
        <v>44924</v>
      </c>
      <c r="NK5" s="28">
        <f t="shared" si="40"/>
        <v>44925</v>
      </c>
      <c r="NL5" s="26">
        <f t="shared" si="40"/>
        <v>44926</v>
      </c>
      <c r="NM5" s="27">
        <f t="shared" si="40"/>
        <v>44927</v>
      </c>
    </row>
    <row r="6" spans="1:377" s="31" customFormat="1" ht="15" customHeight="1" x14ac:dyDescent="0.35">
      <c r="A6" s="29" t="s">
        <v>88</v>
      </c>
      <c r="B6" s="29" t="s">
        <v>89</v>
      </c>
      <c r="C6" s="30" t="s">
        <v>90</v>
      </c>
      <c r="D6" s="30" t="s">
        <v>91</v>
      </c>
      <c r="E6" s="30" t="s">
        <v>92</v>
      </c>
      <c r="F6" s="30" t="s">
        <v>92</v>
      </c>
      <c r="G6" s="30" t="s">
        <v>92</v>
      </c>
      <c r="H6" s="30" t="s">
        <v>92</v>
      </c>
      <c r="I6" s="30" t="s">
        <v>92</v>
      </c>
      <c r="J6" s="226" t="s">
        <v>93</v>
      </c>
      <c r="K6" s="226"/>
      <c r="L6" s="29" t="s">
        <v>94</v>
      </c>
      <c r="N6" s="32" t="str">
        <f>LEFT(TEXT(N5,"jjj"),1)</f>
        <v>l</v>
      </c>
      <c r="O6" s="33" t="str">
        <f>LEFT(TEXT(O5,"jjj"),1)</f>
        <v>m</v>
      </c>
      <c r="P6" s="33" t="str">
        <f>LEFT(TEXT(P5,"jjj"),1)</f>
        <v>m</v>
      </c>
      <c r="Q6" s="33" t="str">
        <f>LEFT(TEXT(Q5,"jjj"),1)</f>
        <v>j</v>
      </c>
      <c r="R6" s="33" t="str">
        <f>LEFT(TEXT(R5,"jjj"),1)</f>
        <v>v</v>
      </c>
      <c r="S6" s="33" t="str">
        <f t="shared" ref="S6:CD6" si="41">LEFT(TEXT(S5,"jjj"),1)</f>
        <v>s</v>
      </c>
      <c r="T6" s="34" t="str">
        <f t="shared" si="41"/>
        <v>d</v>
      </c>
      <c r="U6" s="32" t="str">
        <f t="shared" si="41"/>
        <v>l</v>
      </c>
      <c r="V6" s="33" t="str">
        <f t="shared" si="41"/>
        <v>m</v>
      </c>
      <c r="W6" s="33" t="str">
        <f t="shared" si="41"/>
        <v>m</v>
      </c>
      <c r="X6" s="33" t="str">
        <f t="shared" si="41"/>
        <v>j</v>
      </c>
      <c r="Y6" s="33" t="str">
        <f t="shared" si="41"/>
        <v>v</v>
      </c>
      <c r="Z6" s="33" t="str">
        <f t="shared" si="41"/>
        <v>s</v>
      </c>
      <c r="AA6" s="34" t="str">
        <f t="shared" si="41"/>
        <v>d</v>
      </c>
      <c r="AB6" s="32" t="str">
        <f t="shared" si="41"/>
        <v>l</v>
      </c>
      <c r="AC6" s="33" t="str">
        <f t="shared" si="41"/>
        <v>m</v>
      </c>
      <c r="AD6" s="33" t="str">
        <f t="shared" si="41"/>
        <v>m</v>
      </c>
      <c r="AE6" s="33" t="str">
        <f t="shared" si="41"/>
        <v>j</v>
      </c>
      <c r="AF6" s="33" t="str">
        <f t="shared" si="41"/>
        <v>v</v>
      </c>
      <c r="AG6" s="33" t="str">
        <f t="shared" si="41"/>
        <v>s</v>
      </c>
      <c r="AH6" s="34" t="str">
        <f t="shared" si="41"/>
        <v>d</v>
      </c>
      <c r="AI6" s="32" t="str">
        <f t="shared" si="41"/>
        <v>l</v>
      </c>
      <c r="AJ6" s="33" t="str">
        <f t="shared" si="41"/>
        <v>m</v>
      </c>
      <c r="AK6" s="33" t="str">
        <f t="shared" si="41"/>
        <v>m</v>
      </c>
      <c r="AL6" s="33" t="str">
        <f t="shared" si="41"/>
        <v>j</v>
      </c>
      <c r="AM6" s="33" t="str">
        <f t="shared" si="41"/>
        <v>v</v>
      </c>
      <c r="AN6" s="33" t="str">
        <f t="shared" si="41"/>
        <v>s</v>
      </c>
      <c r="AO6" s="34" t="str">
        <f t="shared" si="41"/>
        <v>d</v>
      </c>
      <c r="AP6" s="32" t="str">
        <f t="shared" si="41"/>
        <v>l</v>
      </c>
      <c r="AQ6" s="33" t="str">
        <f t="shared" si="41"/>
        <v>m</v>
      </c>
      <c r="AR6" s="33" t="str">
        <f t="shared" si="41"/>
        <v>m</v>
      </c>
      <c r="AS6" s="33" t="str">
        <f t="shared" si="41"/>
        <v>j</v>
      </c>
      <c r="AT6" s="33" t="str">
        <f t="shared" si="41"/>
        <v>v</v>
      </c>
      <c r="AU6" s="33" t="str">
        <f t="shared" si="41"/>
        <v>s</v>
      </c>
      <c r="AV6" s="34" t="str">
        <f t="shared" si="41"/>
        <v>d</v>
      </c>
      <c r="AW6" s="32" t="str">
        <f t="shared" si="41"/>
        <v>l</v>
      </c>
      <c r="AX6" s="33" t="str">
        <f t="shared" si="41"/>
        <v>m</v>
      </c>
      <c r="AY6" s="33" t="str">
        <f t="shared" si="41"/>
        <v>m</v>
      </c>
      <c r="AZ6" s="33" t="str">
        <f t="shared" si="41"/>
        <v>j</v>
      </c>
      <c r="BA6" s="33" t="str">
        <f t="shared" si="41"/>
        <v>v</v>
      </c>
      <c r="BB6" s="33" t="str">
        <f t="shared" si="41"/>
        <v>s</v>
      </c>
      <c r="BC6" s="34" t="str">
        <f t="shared" si="41"/>
        <v>d</v>
      </c>
      <c r="BD6" s="32" t="str">
        <f t="shared" si="41"/>
        <v>l</v>
      </c>
      <c r="BE6" s="33" t="str">
        <f t="shared" si="41"/>
        <v>m</v>
      </c>
      <c r="BF6" s="33" t="str">
        <f t="shared" si="41"/>
        <v>m</v>
      </c>
      <c r="BG6" s="33" t="str">
        <f t="shared" si="41"/>
        <v>j</v>
      </c>
      <c r="BH6" s="33" t="str">
        <f t="shared" si="41"/>
        <v>v</v>
      </c>
      <c r="BI6" s="33" t="str">
        <f t="shared" si="41"/>
        <v>s</v>
      </c>
      <c r="BJ6" s="34" t="str">
        <f t="shared" si="41"/>
        <v>d</v>
      </c>
      <c r="BK6" s="32" t="str">
        <f t="shared" si="41"/>
        <v>l</v>
      </c>
      <c r="BL6" s="33" t="str">
        <f t="shared" si="41"/>
        <v>m</v>
      </c>
      <c r="BM6" s="33" t="str">
        <f t="shared" si="41"/>
        <v>m</v>
      </c>
      <c r="BN6" s="33" t="str">
        <f t="shared" si="41"/>
        <v>j</v>
      </c>
      <c r="BO6" s="33" t="str">
        <f t="shared" si="41"/>
        <v>v</v>
      </c>
      <c r="BP6" s="33" t="str">
        <f t="shared" si="41"/>
        <v>s</v>
      </c>
      <c r="BQ6" s="34" t="str">
        <f t="shared" si="41"/>
        <v>d</v>
      </c>
      <c r="BR6" s="32" t="str">
        <f t="shared" si="41"/>
        <v>l</v>
      </c>
      <c r="BS6" s="33" t="str">
        <f t="shared" si="41"/>
        <v>m</v>
      </c>
      <c r="BT6" s="33" t="str">
        <f t="shared" si="41"/>
        <v>m</v>
      </c>
      <c r="BU6" s="33" t="str">
        <f t="shared" si="41"/>
        <v>j</v>
      </c>
      <c r="BV6" s="33" t="str">
        <f t="shared" si="41"/>
        <v>v</v>
      </c>
      <c r="BW6" s="33" t="str">
        <f t="shared" si="41"/>
        <v>s</v>
      </c>
      <c r="BX6" s="34" t="str">
        <f t="shared" si="41"/>
        <v>d</v>
      </c>
      <c r="BY6" s="32" t="str">
        <f t="shared" si="41"/>
        <v>l</v>
      </c>
      <c r="BZ6" s="33" t="str">
        <f t="shared" si="41"/>
        <v>m</v>
      </c>
      <c r="CA6" s="33" t="str">
        <f t="shared" si="41"/>
        <v>m</v>
      </c>
      <c r="CB6" s="33" t="str">
        <f t="shared" si="41"/>
        <v>j</v>
      </c>
      <c r="CC6" s="33" t="str">
        <f t="shared" si="41"/>
        <v>v</v>
      </c>
      <c r="CD6" s="33" t="str">
        <f t="shared" si="41"/>
        <v>s</v>
      </c>
      <c r="CE6" s="34" t="str">
        <f t="shared" ref="CE6:EP6" si="42">LEFT(TEXT(CE5,"jjj"),1)</f>
        <v>d</v>
      </c>
      <c r="CF6" s="32" t="str">
        <f t="shared" si="42"/>
        <v>l</v>
      </c>
      <c r="CG6" s="33" t="str">
        <f t="shared" si="42"/>
        <v>m</v>
      </c>
      <c r="CH6" s="33" t="str">
        <f t="shared" si="42"/>
        <v>m</v>
      </c>
      <c r="CI6" s="33" t="str">
        <f t="shared" si="42"/>
        <v>j</v>
      </c>
      <c r="CJ6" s="33" t="str">
        <f t="shared" si="42"/>
        <v>v</v>
      </c>
      <c r="CK6" s="33" t="str">
        <f t="shared" si="42"/>
        <v>s</v>
      </c>
      <c r="CL6" s="34" t="str">
        <f t="shared" si="42"/>
        <v>d</v>
      </c>
      <c r="CM6" s="32" t="str">
        <f t="shared" si="42"/>
        <v>l</v>
      </c>
      <c r="CN6" s="33" t="str">
        <f t="shared" si="42"/>
        <v>m</v>
      </c>
      <c r="CO6" s="33" t="str">
        <f t="shared" si="42"/>
        <v>m</v>
      </c>
      <c r="CP6" s="33" t="str">
        <f t="shared" si="42"/>
        <v>j</v>
      </c>
      <c r="CQ6" s="33" t="str">
        <f t="shared" si="42"/>
        <v>v</v>
      </c>
      <c r="CR6" s="33" t="str">
        <f t="shared" si="42"/>
        <v>s</v>
      </c>
      <c r="CS6" s="34" t="str">
        <f t="shared" si="42"/>
        <v>d</v>
      </c>
      <c r="CT6" s="32" t="str">
        <f t="shared" si="42"/>
        <v>l</v>
      </c>
      <c r="CU6" s="33" t="str">
        <f t="shared" si="42"/>
        <v>m</v>
      </c>
      <c r="CV6" s="33" t="str">
        <f t="shared" si="42"/>
        <v>m</v>
      </c>
      <c r="CW6" s="33" t="str">
        <f t="shared" si="42"/>
        <v>j</v>
      </c>
      <c r="CX6" s="33" t="str">
        <f t="shared" si="42"/>
        <v>v</v>
      </c>
      <c r="CY6" s="33" t="str">
        <f t="shared" si="42"/>
        <v>s</v>
      </c>
      <c r="CZ6" s="34" t="str">
        <f t="shared" si="42"/>
        <v>d</v>
      </c>
      <c r="DA6" s="32" t="str">
        <f t="shared" si="42"/>
        <v>l</v>
      </c>
      <c r="DB6" s="33" t="str">
        <f t="shared" si="42"/>
        <v>m</v>
      </c>
      <c r="DC6" s="33" t="str">
        <f t="shared" si="42"/>
        <v>m</v>
      </c>
      <c r="DD6" s="33" t="str">
        <f t="shared" si="42"/>
        <v>j</v>
      </c>
      <c r="DE6" s="33" t="str">
        <f t="shared" si="42"/>
        <v>v</v>
      </c>
      <c r="DF6" s="33" t="str">
        <f t="shared" si="42"/>
        <v>s</v>
      </c>
      <c r="DG6" s="34" t="str">
        <f t="shared" si="42"/>
        <v>d</v>
      </c>
      <c r="DH6" s="32" t="str">
        <f t="shared" si="42"/>
        <v>l</v>
      </c>
      <c r="DI6" s="33" t="str">
        <f t="shared" si="42"/>
        <v>m</v>
      </c>
      <c r="DJ6" s="33" t="str">
        <f t="shared" si="42"/>
        <v>m</v>
      </c>
      <c r="DK6" s="33" t="str">
        <f t="shared" si="42"/>
        <v>j</v>
      </c>
      <c r="DL6" s="33" t="str">
        <f t="shared" si="42"/>
        <v>v</v>
      </c>
      <c r="DM6" s="33" t="str">
        <f t="shared" si="42"/>
        <v>s</v>
      </c>
      <c r="DN6" s="34" t="str">
        <f t="shared" si="42"/>
        <v>d</v>
      </c>
      <c r="DO6" s="32" t="str">
        <f t="shared" si="42"/>
        <v>l</v>
      </c>
      <c r="DP6" s="33" t="str">
        <f t="shared" si="42"/>
        <v>m</v>
      </c>
      <c r="DQ6" s="33" t="str">
        <f t="shared" si="42"/>
        <v>m</v>
      </c>
      <c r="DR6" s="33" t="str">
        <f t="shared" si="42"/>
        <v>j</v>
      </c>
      <c r="DS6" s="33" t="str">
        <f t="shared" si="42"/>
        <v>v</v>
      </c>
      <c r="DT6" s="33" t="str">
        <f t="shared" si="42"/>
        <v>s</v>
      </c>
      <c r="DU6" s="34" t="str">
        <f t="shared" si="42"/>
        <v>d</v>
      </c>
      <c r="DV6" s="32" t="str">
        <f t="shared" si="42"/>
        <v>l</v>
      </c>
      <c r="DW6" s="33" t="str">
        <f t="shared" si="42"/>
        <v>m</v>
      </c>
      <c r="DX6" s="33" t="str">
        <f t="shared" si="42"/>
        <v>m</v>
      </c>
      <c r="DY6" s="33" t="str">
        <f t="shared" si="42"/>
        <v>j</v>
      </c>
      <c r="DZ6" s="33" t="str">
        <f t="shared" si="42"/>
        <v>v</v>
      </c>
      <c r="EA6" s="33" t="str">
        <f t="shared" si="42"/>
        <v>s</v>
      </c>
      <c r="EB6" s="34" t="str">
        <f t="shared" si="42"/>
        <v>d</v>
      </c>
      <c r="EC6" s="32" t="str">
        <f t="shared" si="42"/>
        <v>l</v>
      </c>
      <c r="ED6" s="33" t="str">
        <f t="shared" si="42"/>
        <v>m</v>
      </c>
      <c r="EE6" s="33" t="str">
        <f t="shared" si="42"/>
        <v>m</v>
      </c>
      <c r="EF6" s="33" t="str">
        <f t="shared" si="42"/>
        <v>j</v>
      </c>
      <c r="EG6" s="33" t="str">
        <f t="shared" si="42"/>
        <v>v</v>
      </c>
      <c r="EH6" s="33" t="str">
        <f t="shared" si="42"/>
        <v>s</v>
      </c>
      <c r="EI6" s="34" t="str">
        <f t="shared" si="42"/>
        <v>d</v>
      </c>
      <c r="EJ6" s="32" t="str">
        <f t="shared" si="42"/>
        <v>l</v>
      </c>
      <c r="EK6" s="33" t="str">
        <f t="shared" si="42"/>
        <v>m</v>
      </c>
      <c r="EL6" s="33" t="str">
        <f t="shared" si="42"/>
        <v>m</v>
      </c>
      <c r="EM6" s="33" t="str">
        <f t="shared" si="42"/>
        <v>j</v>
      </c>
      <c r="EN6" s="33" t="str">
        <f t="shared" si="42"/>
        <v>v</v>
      </c>
      <c r="EO6" s="33" t="str">
        <f t="shared" si="42"/>
        <v>s</v>
      </c>
      <c r="EP6" s="34" t="str">
        <f t="shared" si="42"/>
        <v>d</v>
      </c>
      <c r="EQ6" s="32" t="str">
        <f t="shared" ref="EQ6:HB6" si="43">LEFT(TEXT(EQ5,"jjj"),1)</f>
        <v>l</v>
      </c>
      <c r="ER6" s="33" t="str">
        <f t="shared" si="43"/>
        <v>m</v>
      </c>
      <c r="ES6" s="33" t="str">
        <f t="shared" si="43"/>
        <v>m</v>
      </c>
      <c r="ET6" s="33" t="str">
        <f t="shared" si="43"/>
        <v>j</v>
      </c>
      <c r="EU6" s="33" t="str">
        <f t="shared" si="43"/>
        <v>v</v>
      </c>
      <c r="EV6" s="33" t="str">
        <f t="shared" si="43"/>
        <v>s</v>
      </c>
      <c r="EW6" s="34" t="str">
        <f t="shared" si="43"/>
        <v>d</v>
      </c>
      <c r="EX6" s="32" t="str">
        <f t="shared" si="43"/>
        <v>l</v>
      </c>
      <c r="EY6" s="33" t="str">
        <f t="shared" si="43"/>
        <v>m</v>
      </c>
      <c r="EZ6" s="33" t="str">
        <f t="shared" si="43"/>
        <v>m</v>
      </c>
      <c r="FA6" s="33" t="str">
        <f t="shared" si="43"/>
        <v>j</v>
      </c>
      <c r="FB6" s="33" t="str">
        <f t="shared" si="43"/>
        <v>v</v>
      </c>
      <c r="FC6" s="33" t="str">
        <f t="shared" si="43"/>
        <v>s</v>
      </c>
      <c r="FD6" s="34" t="str">
        <f t="shared" si="43"/>
        <v>d</v>
      </c>
      <c r="FE6" s="32" t="str">
        <f t="shared" si="43"/>
        <v>l</v>
      </c>
      <c r="FF6" s="33" t="str">
        <f t="shared" si="43"/>
        <v>m</v>
      </c>
      <c r="FG6" s="33" t="str">
        <f t="shared" si="43"/>
        <v>m</v>
      </c>
      <c r="FH6" s="33" t="str">
        <f t="shared" si="43"/>
        <v>j</v>
      </c>
      <c r="FI6" s="33" t="str">
        <f t="shared" si="43"/>
        <v>v</v>
      </c>
      <c r="FJ6" s="33" t="str">
        <f t="shared" si="43"/>
        <v>s</v>
      </c>
      <c r="FK6" s="34" t="str">
        <f t="shared" si="43"/>
        <v>d</v>
      </c>
      <c r="FL6" s="32" t="str">
        <f t="shared" si="43"/>
        <v>l</v>
      </c>
      <c r="FM6" s="33" t="str">
        <f t="shared" si="43"/>
        <v>m</v>
      </c>
      <c r="FN6" s="33" t="str">
        <f t="shared" si="43"/>
        <v>m</v>
      </c>
      <c r="FO6" s="33" t="str">
        <f t="shared" si="43"/>
        <v>j</v>
      </c>
      <c r="FP6" s="33" t="str">
        <f t="shared" si="43"/>
        <v>v</v>
      </c>
      <c r="FQ6" s="33" t="str">
        <f t="shared" si="43"/>
        <v>s</v>
      </c>
      <c r="FR6" s="34" t="str">
        <f t="shared" si="43"/>
        <v>d</v>
      </c>
      <c r="FS6" s="32" t="str">
        <f t="shared" si="43"/>
        <v>l</v>
      </c>
      <c r="FT6" s="33" t="str">
        <f t="shared" si="43"/>
        <v>m</v>
      </c>
      <c r="FU6" s="33" t="str">
        <f t="shared" si="43"/>
        <v>m</v>
      </c>
      <c r="FV6" s="33" t="str">
        <f t="shared" si="43"/>
        <v>j</v>
      </c>
      <c r="FW6" s="33" t="str">
        <f t="shared" si="43"/>
        <v>v</v>
      </c>
      <c r="FX6" s="33" t="str">
        <f t="shared" si="43"/>
        <v>s</v>
      </c>
      <c r="FY6" s="34" t="str">
        <f t="shared" si="43"/>
        <v>d</v>
      </c>
      <c r="FZ6" s="32" t="str">
        <f t="shared" si="43"/>
        <v>l</v>
      </c>
      <c r="GA6" s="33" t="str">
        <f t="shared" si="43"/>
        <v>m</v>
      </c>
      <c r="GB6" s="33" t="str">
        <f t="shared" si="43"/>
        <v>m</v>
      </c>
      <c r="GC6" s="33" t="str">
        <f t="shared" si="43"/>
        <v>j</v>
      </c>
      <c r="GD6" s="33" t="str">
        <f t="shared" si="43"/>
        <v>v</v>
      </c>
      <c r="GE6" s="33" t="str">
        <f t="shared" si="43"/>
        <v>s</v>
      </c>
      <c r="GF6" s="34" t="str">
        <f t="shared" si="43"/>
        <v>d</v>
      </c>
      <c r="GG6" s="32" t="str">
        <f t="shared" si="43"/>
        <v>l</v>
      </c>
      <c r="GH6" s="33" t="str">
        <f t="shared" si="43"/>
        <v>m</v>
      </c>
      <c r="GI6" s="33" t="str">
        <f t="shared" si="43"/>
        <v>m</v>
      </c>
      <c r="GJ6" s="33" t="str">
        <f t="shared" si="43"/>
        <v>j</v>
      </c>
      <c r="GK6" s="33" t="str">
        <f t="shared" si="43"/>
        <v>v</v>
      </c>
      <c r="GL6" s="33" t="str">
        <f t="shared" si="43"/>
        <v>s</v>
      </c>
      <c r="GM6" s="34" t="str">
        <f t="shared" si="43"/>
        <v>d</v>
      </c>
      <c r="GN6" s="32" t="str">
        <f t="shared" si="43"/>
        <v>l</v>
      </c>
      <c r="GO6" s="33" t="str">
        <f t="shared" si="43"/>
        <v>m</v>
      </c>
      <c r="GP6" s="33" t="str">
        <f t="shared" si="43"/>
        <v>m</v>
      </c>
      <c r="GQ6" s="33" t="str">
        <f t="shared" si="43"/>
        <v>j</v>
      </c>
      <c r="GR6" s="33" t="str">
        <f t="shared" si="43"/>
        <v>v</v>
      </c>
      <c r="GS6" s="33" t="str">
        <f t="shared" si="43"/>
        <v>s</v>
      </c>
      <c r="GT6" s="34" t="str">
        <f t="shared" si="43"/>
        <v>d</v>
      </c>
      <c r="GU6" s="32" t="str">
        <f t="shared" si="43"/>
        <v>l</v>
      </c>
      <c r="GV6" s="33" t="str">
        <f t="shared" si="43"/>
        <v>m</v>
      </c>
      <c r="GW6" s="33" t="str">
        <f t="shared" si="43"/>
        <v>m</v>
      </c>
      <c r="GX6" s="33" t="str">
        <f t="shared" si="43"/>
        <v>j</v>
      </c>
      <c r="GY6" s="33" t="str">
        <f t="shared" si="43"/>
        <v>v</v>
      </c>
      <c r="GZ6" s="33" t="str">
        <f t="shared" si="43"/>
        <v>s</v>
      </c>
      <c r="HA6" s="34" t="str">
        <f t="shared" si="43"/>
        <v>d</v>
      </c>
      <c r="HB6" s="32" t="str">
        <f t="shared" si="43"/>
        <v>l</v>
      </c>
      <c r="HC6" s="33" t="str">
        <f t="shared" ref="HC6:JN6" si="44">LEFT(TEXT(HC5,"jjj"),1)</f>
        <v>m</v>
      </c>
      <c r="HD6" s="33" t="str">
        <f t="shared" si="44"/>
        <v>m</v>
      </c>
      <c r="HE6" s="33" t="str">
        <f t="shared" si="44"/>
        <v>j</v>
      </c>
      <c r="HF6" s="33" t="str">
        <f t="shared" si="44"/>
        <v>v</v>
      </c>
      <c r="HG6" s="33" t="str">
        <f t="shared" si="44"/>
        <v>s</v>
      </c>
      <c r="HH6" s="34" t="str">
        <f t="shared" si="44"/>
        <v>d</v>
      </c>
      <c r="HI6" s="32" t="str">
        <f t="shared" si="44"/>
        <v>l</v>
      </c>
      <c r="HJ6" s="33" t="str">
        <f t="shared" si="44"/>
        <v>m</v>
      </c>
      <c r="HK6" s="33" t="str">
        <f t="shared" si="44"/>
        <v>m</v>
      </c>
      <c r="HL6" s="33" t="str">
        <f t="shared" si="44"/>
        <v>j</v>
      </c>
      <c r="HM6" s="33" t="str">
        <f t="shared" si="44"/>
        <v>v</v>
      </c>
      <c r="HN6" s="33" t="str">
        <f t="shared" si="44"/>
        <v>s</v>
      </c>
      <c r="HO6" s="34" t="str">
        <f t="shared" si="44"/>
        <v>d</v>
      </c>
      <c r="HP6" s="32" t="str">
        <f t="shared" si="44"/>
        <v>l</v>
      </c>
      <c r="HQ6" s="33" t="str">
        <f t="shared" si="44"/>
        <v>m</v>
      </c>
      <c r="HR6" s="33" t="str">
        <f t="shared" si="44"/>
        <v>m</v>
      </c>
      <c r="HS6" s="33" t="str">
        <f t="shared" si="44"/>
        <v>j</v>
      </c>
      <c r="HT6" s="33" t="str">
        <f t="shared" si="44"/>
        <v>v</v>
      </c>
      <c r="HU6" s="33" t="str">
        <f t="shared" si="44"/>
        <v>s</v>
      </c>
      <c r="HV6" s="34" t="str">
        <f t="shared" si="44"/>
        <v>d</v>
      </c>
      <c r="HW6" s="32" t="str">
        <f t="shared" si="44"/>
        <v>l</v>
      </c>
      <c r="HX6" s="33" t="str">
        <f t="shared" si="44"/>
        <v>m</v>
      </c>
      <c r="HY6" s="33" t="str">
        <f t="shared" si="44"/>
        <v>m</v>
      </c>
      <c r="HZ6" s="33" t="str">
        <f t="shared" si="44"/>
        <v>j</v>
      </c>
      <c r="IA6" s="33" t="str">
        <f t="shared" si="44"/>
        <v>v</v>
      </c>
      <c r="IB6" s="33" t="str">
        <f t="shared" si="44"/>
        <v>s</v>
      </c>
      <c r="IC6" s="34" t="str">
        <f t="shared" si="44"/>
        <v>d</v>
      </c>
      <c r="ID6" s="32" t="str">
        <f t="shared" si="44"/>
        <v>l</v>
      </c>
      <c r="IE6" s="33" t="str">
        <f t="shared" si="44"/>
        <v>m</v>
      </c>
      <c r="IF6" s="33" t="str">
        <f t="shared" si="44"/>
        <v>m</v>
      </c>
      <c r="IG6" s="33" t="str">
        <f t="shared" si="44"/>
        <v>j</v>
      </c>
      <c r="IH6" s="33" t="str">
        <f t="shared" si="44"/>
        <v>v</v>
      </c>
      <c r="II6" s="33" t="str">
        <f t="shared" si="44"/>
        <v>s</v>
      </c>
      <c r="IJ6" s="34" t="str">
        <f t="shared" si="44"/>
        <v>d</v>
      </c>
      <c r="IK6" s="32" t="str">
        <f t="shared" si="44"/>
        <v>l</v>
      </c>
      <c r="IL6" s="33" t="str">
        <f t="shared" si="44"/>
        <v>m</v>
      </c>
      <c r="IM6" s="33" t="str">
        <f t="shared" si="44"/>
        <v>m</v>
      </c>
      <c r="IN6" s="33" t="str">
        <f t="shared" si="44"/>
        <v>j</v>
      </c>
      <c r="IO6" s="33" t="str">
        <f t="shared" si="44"/>
        <v>v</v>
      </c>
      <c r="IP6" s="33" t="str">
        <f t="shared" si="44"/>
        <v>s</v>
      </c>
      <c r="IQ6" s="34" t="str">
        <f t="shared" si="44"/>
        <v>d</v>
      </c>
      <c r="IR6" s="32" t="str">
        <f t="shared" si="44"/>
        <v>l</v>
      </c>
      <c r="IS6" s="33" t="str">
        <f t="shared" si="44"/>
        <v>m</v>
      </c>
      <c r="IT6" s="33" t="str">
        <f t="shared" si="44"/>
        <v>m</v>
      </c>
      <c r="IU6" s="33" t="str">
        <f t="shared" si="44"/>
        <v>j</v>
      </c>
      <c r="IV6" s="33" t="str">
        <f t="shared" si="44"/>
        <v>v</v>
      </c>
      <c r="IW6" s="33" t="str">
        <f t="shared" si="44"/>
        <v>s</v>
      </c>
      <c r="IX6" s="34" t="str">
        <f t="shared" si="44"/>
        <v>d</v>
      </c>
      <c r="IY6" s="32" t="str">
        <f t="shared" si="44"/>
        <v>l</v>
      </c>
      <c r="IZ6" s="33" t="str">
        <f t="shared" si="44"/>
        <v>m</v>
      </c>
      <c r="JA6" s="33" t="str">
        <f t="shared" si="44"/>
        <v>m</v>
      </c>
      <c r="JB6" s="33" t="str">
        <f t="shared" si="44"/>
        <v>j</v>
      </c>
      <c r="JC6" s="33" t="str">
        <f t="shared" si="44"/>
        <v>v</v>
      </c>
      <c r="JD6" s="33" t="str">
        <f t="shared" si="44"/>
        <v>s</v>
      </c>
      <c r="JE6" s="34" t="str">
        <f t="shared" si="44"/>
        <v>d</v>
      </c>
      <c r="JF6" s="32" t="str">
        <f t="shared" si="44"/>
        <v>l</v>
      </c>
      <c r="JG6" s="33" t="str">
        <f t="shared" si="44"/>
        <v>m</v>
      </c>
      <c r="JH6" s="33" t="str">
        <f t="shared" si="44"/>
        <v>m</v>
      </c>
      <c r="JI6" s="33" t="str">
        <f t="shared" si="44"/>
        <v>j</v>
      </c>
      <c r="JJ6" s="33" t="str">
        <f t="shared" si="44"/>
        <v>v</v>
      </c>
      <c r="JK6" s="33" t="str">
        <f t="shared" si="44"/>
        <v>s</v>
      </c>
      <c r="JL6" s="34" t="str">
        <f t="shared" si="44"/>
        <v>d</v>
      </c>
      <c r="JM6" s="32" t="str">
        <f t="shared" si="44"/>
        <v>l</v>
      </c>
      <c r="JN6" s="33" t="str">
        <f t="shared" si="44"/>
        <v>m</v>
      </c>
      <c r="JO6" s="33" t="str">
        <f t="shared" ref="JO6:LZ6" si="45">LEFT(TEXT(JO5,"jjj"),1)</f>
        <v>m</v>
      </c>
      <c r="JP6" s="33" t="str">
        <f t="shared" si="45"/>
        <v>j</v>
      </c>
      <c r="JQ6" s="33" t="str">
        <f t="shared" si="45"/>
        <v>v</v>
      </c>
      <c r="JR6" s="33" t="str">
        <f t="shared" si="45"/>
        <v>s</v>
      </c>
      <c r="JS6" s="34" t="str">
        <f t="shared" si="45"/>
        <v>d</v>
      </c>
      <c r="JT6" s="32" t="str">
        <f t="shared" si="45"/>
        <v>l</v>
      </c>
      <c r="JU6" s="33" t="str">
        <f t="shared" si="45"/>
        <v>m</v>
      </c>
      <c r="JV6" s="33" t="str">
        <f t="shared" si="45"/>
        <v>m</v>
      </c>
      <c r="JW6" s="33" t="str">
        <f t="shared" si="45"/>
        <v>j</v>
      </c>
      <c r="JX6" s="33" t="str">
        <f t="shared" si="45"/>
        <v>v</v>
      </c>
      <c r="JY6" s="33" t="str">
        <f t="shared" si="45"/>
        <v>s</v>
      </c>
      <c r="JZ6" s="34" t="str">
        <f t="shared" si="45"/>
        <v>d</v>
      </c>
      <c r="KA6" s="32" t="str">
        <f t="shared" si="45"/>
        <v>l</v>
      </c>
      <c r="KB6" s="33" t="str">
        <f t="shared" si="45"/>
        <v>m</v>
      </c>
      <c r="KC6" s="33" t="str">
        <f t="shared" si="45"/>
        <v>m</v>
      </c>
      <c r="KD6" s="33" t="str">
        <f t="shared" si="45"/>
        <v>j</v>
      </c>
      <c r="KE6" s="33" t="str">
        <f t="shared" si="45"/>
        <v>v</v>
      </c>
      <c r="KF6" s="33" t="str">
        <f t="shared" si="45"/>
        <v>s</v>
      </c>
      <c r="KG6" s="34" t="str">
        <f t="shared" si="45"/>
        <v>d</v>
      </c>
      <c r="KH6" s="32" t="str">
        <f t="shared" si="45"/>
        <v>l</v>
      </c>
      <c r="KI6" s="33" t="str">
        <f t="shared" si="45"/>
        <v>m</v>
      </c>
      <c r="KJ6" s="33" t="str">
        <f t="shared" si="45"/>
        <v>m</v>
      </c>
      <c r="KK6" s="33" t="str">
        <f t="shared" si="45"/>
        <v>j</v>
      </c>
      <c r="KL6" s="33" t="str">
        <f t="shared" si="45"/>
        <v>v</v>
      </c>
      <c r="KM6" s="33" t="str">
        <f t="shared" si="45"/>
        <v>s</v>
      </c>
      <c r="KN6" s="34" t="str">
        <f t="shared" si="45"/>
        <v>d</v>
      </c>
      <c r="KO6" s="32" t="str">
        <f t="shared" si="45"/>
        <v>l</v>
      </c>
      <c r="KP6" s="33" t="str">
        <f t="shared" si="45"/>
        <v>m</v>
      </c>
      <c r="KQ6" s="33" t="str">
        <f t="shared" si="45"/>
        <v>m</v>
      </c>
      <c r="KR6" s="33" t="str">
        <f t="shared" si="45"/>
        <v>j</v>
      </c>
      <c r="KS6" s="33" t="str">
        <f t="shared" si="45"/>
        <v>v</v>
      </c>
      <c r="KT6" s="33" t="str">
        <f t="shared" si="45"/>
        <v>s</v>
      </c>
      <c r="KU6" s="34" t="str">
        <f t="shared" si="45"/>
        <v>d</v>
      </c>
      <c r="KV6" s="32" t="str">
        <f t="shared" si="45"/>
        <v>l</v>
      </c>
      <c r="KW6" s="33" t="str">
        <f t="shared" si="45"/>
        <v>m</v>
      </c>
      <c r="KX6" s="33" t="str">
        <f t="shared" si="45"/>
        <v>m</v>
      </c>
      <c r="KY6" s="33" t="str">
        <f t="shared" si="45"/>
        <v>j</v>
      </c>
      <c r="KZ6" s="33" t="str">
        <f t="shared" si="45"/>
        <v>v</v>
      </c>
      <c r="LA6" s="33" t="str">
        <f t="shared" si="45"/>
        <v>s</v>
      </c>
      <c r="LB6" s="34" t="str">
        <f t="shared" si="45"/>
        <v>d</v>
      </c>
      <c r="LC6" s="32" t="str">
        <f t="shared" si="45"/>
        <v>l</v>
      </c>
      <c r="LD6" s="33" t="str">
        <f t="shared" si="45"/>
        <v>m</v>
      </c>
      <c r="LE6" s="33" t="str">
        <f t="shared" si="45"/>
        <v>m</v>
      </c>
      <c r="LF6" s="33" t="str">
        <f t="shared" si="45"/>
        <v>j</v>
      </c>
      <c r="LG6" s="33" t="str">
        <f t="shared" si="45"/>
        <v>v</v>
      </c>
      <c r="LH6" s="33" t="str">
        <f t="shared" si="45"/>
        <v>s</v>
      </c>
      <c r="LI6" s="34" t="str">
        <f t="shared" si="45"/>
        <v>d</v>
      </c>
      <c r="LJ6" s="32" t="str">
        <f t="shared" si="45"/>
        <v>l</v>
      </c>
      <c r="LK6" s="33" t="str">
        <f t="shared" si="45"/>
        <v>m</v>
      </c>
      <c r="LL6" s="33" t="str">
        <f t="shared" si="45"/>
        <v>m</v>
      </c>
      <c r="LM6" s="33" t="str">
        <f t="shared" si="45"/>
        <v>j</v>
      </c>
      <c r="LN6" s="33" t="str">
        <f t="shared" si="45"/>
        <v>v</v>
      </c>
      <c r="LO6" s="33" t="str">
        <f t="shared" si="45"/>
        <v>s</v>
      </c>
      <c r="LP6" s="34" t="str">
        <f t="shared" si="45"/>
        <v>d</v>
      </c>
      <c r="LQ6" s="32" t="str">
        <f t="shared" si="45"/>
        <v>l</v>
      </c>
      <c r="LR6" s="33" t="str">
        <f t="shared" si="45"/>
        <v>m</v>
      </c>
      <c r="LS6" s="33" t="str">
        <f t="shared" si="45"/>
        <v>m</v>
      </c>
      <c r="LT6" s="33" t="str">
        <f t="shared" si="45"/>
        <v>j</v>
      </c>
      <c r="LU6" s="33" t="str">
        <f t="shared" si="45"/>
        <v>v</v>
      </c>
      <c r="LV6" s="33" t="str">
        <f t="shared" si="45"/>
        <v>s</v>
      </c>
      <c r="LW6" s="34" t="str">
        <f t="shared" si="45"/>
        <v>d</v>
      </c>
      <c r="LX6" s="32" t="str">
        <f t="shared" si="45"/>
        <v>l</v>
      </c>
      <c r="LY6" s="33" t="str">
        <f t="shared" si="45"/>
        <v>m</v>
      </c>
      <c r="LZ6" s="33" t="str">
        <f t="shared" si="45"/>
        <v>m</v>
      </c>
      <c r="MA6" s="33" t="str">
        <f t="shared" ref="MA6:NM6" si="46">LEFT(TEXT(MA5,"jjj"),1)</f>
        <v>j</v>
      </c>
      <c r="MB6" s="33" t="str">
        <f t="shared" si="46"/>
        <v>v</v>
      </c>
      <c r="MC6" s="33" t="str">
        <f t="shared" si="46"/>
        <v>s</v>
      </c>
      <c r="MD6" s="34" t="str">
        <f t="shared" si="46"/>
        <v>d</v>
      </c>
      <c r="ME6" s="32" t="str">
        <f t="shared" si="46"/>
        <v>l</v>
      </c>
      <c r="MF6" s="33" t="str">
        <f t="shared" si="46"/>
        <v>m</v>
      </c>
      <c r="MG6" s="33" t="str">
        <f t="shared" si="46"/>
        <v>m</v>
      </c>
      <c r="MH6" s="33" t="str">
        <f t="shared" si="46"/>
        <v>j</v>
      </c>
      <c r="MI6" s="33" t="str">
        <f t="shared" si="46"/>
        <v>v</v>
      </c>
      <c r="MJ6" s="33" t="str">
        <f t="shared" si="46"/>
        <v>s</v>
      </c>
      <c r="MK6" s="34" t="str">
        <f t="shared" si="46"/>
        <v>d</v>
      </c>
      <c r="ML6" s="32" t="str">
        <f t="shared" si="46"/>
        <v>l</v>
      </c>
      <c r="MM6" s="33" t="str">
        <f t="shared" si="46"/>
        <v>m</v>
      </c>
      <c r="MN6" s="33" t="str">
        <f t="shared" si="46"/>
        <v>m</v>
      </c>
      <c r="MO6" s="33" t="str">
        <f t="shared" si="46"/>
        <v>j</v>
      </c>
      <c r="MP6" s="33" t="str">
        <f t="shared" si="46"/>
        <v>v</v>
      </c>
      <c r="MQ6" s="33" t="str">
        <f t="shared" si="46"/>
        <v>s</v>
      </c>
      <c r="MR6" s="34" t="str">
        <f t="shared" si="46"/>
        <v>d</v>
      </c>
      <c r="MS6" s="32" t="str">
        <f t="shared" si="46"/>
        <v>l</v>
      </c>
      <c r="MT6" s="33" t="str">
        <f t="shared" si="46"/>
        <v>m</v>
      </c>
      <c r="MU6" s="33" t="str">
        <f t="shared" si="46"/>
        <v>m</v>
      </c>
      <c r="MV6" s="33" t="str">
        <f t="shared" si="46"/>
        <v>j</v>
      </c>
      <c r="MW6" s="33" t="str">
        <f t="shared" si="46"/>
        <v>v</v>
      </c>
      <c r="MX6" s="33" t="str">
        <f t="shared" si="46"/>
        <v>s</v>
      </c>
      <c r="MY6" s="34" t="str">
        <f t="shared" si="46"/>
        <v>d</v>
      </c>
      <c r="MZ6" s="32" t="str">
        <f t="shared" si="46"/>
        <v>l</v>
      </c>
      <c r="NA6" s="33" t="str">
        <f t="shared" si="46"/>
        <v>m</v>
      </c>
      <c r="NB6" s="33" t="str">
        <f t="shared" si="46"/>
        <v>m</v>
      </c>
      <c r="NC6" s="33" t="str">
        <f t="shared" si="46"/>
        <v>j</v>
      </c>
      <c r="ND6" s="33" t="str">
        <f t="shared" si="46"/>
        <v>v</v>
      </c>
      <c r="NE6" s="33" t="str">
        <f t="shared" si="46"/>
        <v>s</v>
      </c>
      <c r="NF6" s="34" t="str">
        <f t="shared" si="46"/>
        <v>d</v>
      </c>
      <c r="NG6" s="35" t="str">
        <f t="shared" si="46"/>
        <v>l</v>
      </c>
      <c r="NH6" s="36" t="str">
        <f t="shared" si="46"/>
        <v>m</v>
      </c>
      <c r="NI6" s="36" t="str">
        <f t="shared" si="46"/>
        <v>m</v>
      </c>
      <c r="NJ6" s="36" t="str">
        <f t="shared" si="46"/>
        <v>j</v>
      </c>
      <c r="NK6" s="37" t="str">
        <f t="shared" si="46"/>
        <v>v</v>
      </c>
      <c r="NL6" s="36" t="str">
        <f t="shared" si="46"/>
        <v>s</v>
      </c>
      <c r="NM6" s="38" t="str">
        <f t="shared" si="46"/>
        <v>d</v>
      </c>
    </row>
    <row r="7" spans="1:377" s="43" customFormat="1" ht="13" customHeight="1" x14ac:dyDescent="0.45">
      <c r="A7" s="39"/>
      <c r="B7" s="40"/>
      <c r="C7" s="41"/>
      <c r="D7" s="41"/>
      <c r="E7" s="41"/>
      <c r="F7" s="41"/>
      <c r="G7" s="41"/>
      <c r="H7" s="41"/>
      <c r="I7" s="41"/>
      <c r="J7" s="42" t="s">
        <v>95</v>
      </c>
      <c r="K7" s="42" t="s">
        <v>5</v>
      </c>
      <c r="L7" s="40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</row>
    <row r="8" spans="1:377" s="43" customFormat="1" x14ac:dyDescent="0.45">
      <c r="A8" s="45" t="s">
        <v>24</v>
      </c>
      <c r="B8" s="46"/>
      <c r="C8" s="47"/>
      <c r="D8" s="47">
        <v>45627</v>
      </c>
      <c r="E8" s="47"/>
      <c r="F8" s="47"/>
      <c r="G8" s="47"/>
      <c r="H8" s="47"/>
      <c r="I8" s="47"/>
      <c r="J8" s="48">
        <f>0.15</f>
        <v>0.15</v>
      </c>
      <c r="K8" s="49">
        <f>J8</f>
        <v>0.15</v>
      </c>
      <c r="L8" s="40"/>
    </row>
    <row r="9" spans="1:377" s="43" customFormat="1" hidden="1" outlineLevel="1" x14ac:dyDescent="0.45">
      <c r="A9" s="216" t="s">
        <v>24</v>
      </c>
      <c r="B9" s="50" t="s">
        <v>9</v>
      </c>
      <c r="C9" s="51"/>
      <c r="D9" s="51"/>
      <c r="E9" s="51"/>
      <c r="F9" s="51"/>
      <c r="G9" s="51"/>
      <c r="H9" s="51"/>
      <c r="I9" s="51"/>
      <c r="J9" s="52">
        <f>0.4</f>
        <v>0.4</v>
      </c>
      <c r="K9" s="53">
        <f t="shared" ref="K9:K81" si="47">J9</f>
        <v>0.4</v>
      </c>
      <c r="L9" s="54"/>
    </row>
    <row r="10" spans="1:377" s="43" customFormat="1" ht="24" hidden="1" outlineLevel="1" x14ac:dyDescent="0.45">
      <c r="A10" s="217"/>
      <c r="B10" s="55" t="s">
        <v>96</v>
      </c>
      <c r="C10" s="51"/>
      <c r="D10" s="51"/>
      <c r="E10" s="51"/>
      <c r="F10" s="51"/>
      <c r="G10" s="51"/>
      <c r="H10" s="51"/>
      <c r="I10" s="51"/>
      <c r="J10" s="52">
        <f>0.35</f>
        <v>0.35</v>
      </c>
      <c r="K10" s="53">
        <f t="shared" si="47"/>
        <v>0.35</v>
      </c>
      <c r="L10" s="54"/>
    </row>
    <row r="11" spans="1:377" s="43" customFormat="1" hidden="1" outlineLevel="1" x14ac:dyDescent="0.45">
      <c r="A11" s="217"/>
      <c r="B11" s="56" t="s">
        <v>97</v>
      </c>
      <c r="C11" s="51">
        <v>45231</v>
      </c>
      <c r="D11" s="51">
        <v>45291</v>
      </c>
      <c r="E11" s="51"/>
      <c r="F11" s="51"/>
      <c r="G11" s="51"/>
      <c r="H11" s="51"/>
      <c r="I11" s="51"/>
      <c r="J11" s="52"/>
      <c r="K11" s="53">
        <f t="shared" si="47"/>
        <v>0</v>
      </c>
      <c r="L11" s="54"/>
    </row>
    <row r="12" spans="1:377" s="43" customFormat="1" hidden="1" outlineLevel="1" x14ac:dyDescent="0.45">
      <c r="A12" s="217"/>
      <c r="B12" s="56" t="s">
        <v>98</v>
      </c>
      <c r="C12" s="51">
        <v>45231</v>
      </c>
      <c r="D12" s="51">
        <v>45291</v>
      </c>
      <c r="E12" s="51"/>
      <c r="F12" s="51"/>
      <c r="G12" s="51"/>
      <c r="H12" s="51"/>
      <c r="I12" s="51"/>
      <c r="J12" s="52"/>
      <c r="K12" s="53">
        <f t="shared" si="47"/>
        <v>0</v>
      </c>
      <c r="L12" s="54"/>
    </row>
    <row r="13" spans="1:377" s="43" customFormat="1" ht="24" hidden="1" outlineLevel="1" x14ac:dyDescent="0.45">
      <c r="A13" s="217"/>
      <c r="B13" s="55" t="s">
        <v>99</v>
      </c>
      <c r="C13" s="51"/>
      <c r="D13" s="51"/>
      <c r="E13" s="51"/>
      <c r="F13" s="51"/>
      <c r="G13" s="51"/>
      <c r="H13" s="51"/>
      <c r="I13" s="51"/>
      <c r="J13" s="52"/>
      <c r="K13" s="53">
        <f t="shared" si="47"/>
        <v>0</v>
      </c>
      <c r="L13" s="54"/>
    </row>
    <row r="14" spans="1:377" s="43" customFormat="1" hidden="1" outlineLevel="1" x14ac:dyDescent="0.45">
      <c r="A14" s="217"/>
      <c r="B14" s="55" t="s">
        <v>100</v>
      </c>
      <c r="C14" s="51"/>
      <c r="D14" s="51"/>
      <c r="E14" s="51"/>
      <c r="F14" s="51"/>
      <c r="G14" s="51"/>
      <c r="H14" s="51"/>
      <c r="I14" s="51"/>
      <c r="J14" s="52"/>
      <c r="K14" s="53">
        <f t="shared" si="47"/>
        <v>0</v>
      </c>
      <c r="L14" s="54"/>
    </row>
    <row r="15" spans="1:377" s="43" customFormat="1" hidden="1" outlineLevel="1" x14ac:dyDescent="0.45">
      <c r="A15" s="217"/>
      <c r="B15" s="55" t="s">
        <v>100</v>
      </c>
      <c r="C15" s="51"/>
      <c r="D15" s="51"/>
      <c r="E15" s="51"/>
      <c r="F15" s="51"/>
      <c r="G15" s="51"/>
      <c r="H15" s="51"/>
      <c r="I15" s="51"/>
      <c r="J15" s="52"/>
      <c r="K15" s="53">
        <f t="shared" si="47"/>
        <v>0</v>
      </c>
      <c r="L15" s="54"/>
    </row>
    <row r="16" spans="1:377" s="43" customFormat="1" ht="24" hidden="1" outlineLevel="1" x14ac:dyDescent="0.45">
      <c r="A16" s="217"/>
      <c r="B16" s="55" t="s">
        <v>101</v>
      </c>
      <c r="C16" s="51"/>
      <c r="D16" s="51"/>
      <c r="E16" s="51"/>
      <c r="F16" s="51"/>
      <c r="G16" s="51"/>
      <c r="H16" s="51"/>
      <c r="I16" s="51"/>
      <c r="J16" s="52"/>
      <c r="K16" s="53">
        <f t="shared" si="47"/>
        <v>0</v>
      </c>
      <c r="L16" s="54"/>
    </row>
    <row r="17" spans="1:12" s="43" customFormat="1" hidden="1" outlineLevel="1" x14ac:dyDescent="0.45">
      <c r="A17" s="217"/>
      <c r="B17" s="55" t="s">
        <v>102</v>
      </c>
      <c r="C17" s="51"/>
      <c r="D17" s="51"/>
      <c r="E17" s="51"/>
      <c r="F17" s="51"/>
      <c r="G17" s="51"/>
      <c r="H17" s="51"/>
      <c r="I17" s="51"/>
      <c r="J17" s="52"/>
      <c r="K17" s="53">
        <f t="shared" si="47"/>
        <v>0</v>
      </c>
      <c r="L17" s="54"/>
    </row>
    <row r="18" spans="1:12" s="43" customFormat="1" hidden="1" outlineLevel="1" x14ac:dyDescent="0.45">
      <c r="A18" s="217"/>
      <c r="B18" s="55" t="s">
        <v>103</v>
      </c>
      <c r="C18" s="51"/>
      <c r="D18" s="51"/>
      <c r="E18" s="51"/>
      <c r="F18" s="51"/>
      <c r="G18" s="51"/>
      <c r="H18" s="51"/>
      <c r="I18" s="51"/>
      <c r="J18" s="52"/>
      <c r="K18" s="53">
        <f t="shared" si="47"/>
        <v>0</v>
      </c>
      <c r="L18" s="54"/>
    </row>
    <row r="19" spans="1:12" s="43" customFormat="1" hidden="1" outlineLevel="1" x14ac:dyDescent="0.45">
      <c r="A19" s="217"/>
      <c r="B19" s="57" t="s">
        <v>12</v>
      </c>
      <c r="C19" s="58"/>
      <c r="D19" s="58"/>
      <c r="E19" s="58"/>
      <c r="F19" s="58"/>
      <c r="G19" s="58"/>
      <c r="H19" s="58"/>
      <c r="I19" s="58"/>
      <c r="J19" s="59"/>
      <c r="K19" s="60">
        <f t="shared" si="47"/>
        <v>0</v>
      </c>
      <c r="L19" s="61"/>
    </row>
    <row r="20" spans="1:12" s="43" customFormat="1" hidden="1" outlineLevel="1" x14ac:dyDescent="0.45">
      <c r="A20" s="217"/>
      <c r="B20" s="62" t="s">
        <v>104</v>
      </c>
      <c r="C20" s="58">
        <v>44652</v>
      </c>
      <c r="D20" s="58">
        <v>45368</v>
      </c>
      <c r="E20" s="58"/>
      <c r="F20" s="58"/>
      <c r="G20" s="58"/>
      <c r="H20" s="58"/>
      <c r="I20" s="58"/>
      <c r="J20" s="59"/>
      <c r="K20" s="60">
        <f t="shared" si="47"/>
        <v>0</v>
      </c>
      <c r="L20" s="61"/>
    </row>
    <row r="21" spans="1:12" s="43" customFormat="1" hidden="1" outlineLevel="1" x14ac:dyDescent="0.45">
      <c r="A21" s="217"/>
      <c r="B21" s="63" t="s">
        <v>13</v>
      </c>
      <c r="C21" s="64"/>
      <c r="D21" s="64"/>
      <c r="E21" s="64"/>
      <c r="F21" s="64"/>
      <c r="G21" s="64"/>
      <c r="H21" s="64"/>
      <c r="I21" s="64"/>
      <c r="J21" s="65"/>
      <c r="K21" s="66">
        <f t="shared" si="47"/>
        <v>0</v>
      </c>
      <c r="L21" s="67"/>
    </row>
    <row r="22" spans="1:12" s="43" customFormat="1" ht="24" hidden="1" outlineLevel="1" x14ac:dyDescent="0.45">
      <c r="A22" s="217"/>
      <c r="B22" s="68" t="s">
        <v>105</v>
      </c>
      <c r="C22" s="64"/>
      <c r="D22" s="64"/>
      <c r="E22" s="64"/>
      <c r="F22" s="64"/>
      <c r="G22" s="64"/>
      <c r="H22" s="64"/>
      <c r="I22" s="64"/>
      <c r="J22" s="65"/>
      <c r="K22" s="66">
        <f t="shared" si="47"/>
        <v>0</v>
      </c>
      <c r="L22" s="67"/>
    </row>
    <row r="23" spans="1:12" s="43" customFormat="1" ht="24" hidden="1" outlineLevel="1" x14ac:dyDescent="0.45">
      <c r="A23" s="217"/>
      <c r="B23" s="68" t="s">
        <v>106</v>
      </c>
      <c r="C23" s="64"/>
      <c r="D23" s="64"/>
      <c r="E23" s="64"/>
      <c r="F23" s="64"/>
      <c r="G23" s="64"/>
      <c r="H23" s="64"/>
      <c r="I23" s="64"/>
      <c r="J23" s="65"/>
      <c r="K23" s="66">
        <f t="shared" si="47"/>
        <v>0</v>
      </c>
      <c r="L23" s="67"/>
    </row>
    <row r="24" spans="1:12" s="43" customFormat="1" hidden="1" outlineLevel="1" x14ac:dyDescent="0.45">
      <c r="A24" s="217"/>
      <c r="B24" s="69" t="s">
        <v>14</v>
      </c>
      <c r="C24" s="70"/>
      <c r="D24" s="70"/>
      <c r="E24" s="70"/>
      <c r="F24" s="70"/>
      <c r="G24" s="70"/>
      <c r="H24" s="70"/>
      <c r="I24" s="70"/>
      <c r="J24" s="71"/>
      <c r="K24" s="72">
        <f t="shared" si="47"/>
        <v>0</v>
      </c>
      <c r="L24" s="73"/>
    </row>
    <row r="25" spans="1:12" s="43" customFormat="1" hidden="1" outlineLevel="1" x14ac:dyDescent="0.45">
      <c r="A25" s="217"/>
      <c r="B25" s="74" t="s">
        <v>107</v>
      </c>
      <c r="C25" s="70"/>
      <c r="D25" s="70"/>
      <c r="E25" s="70"/>
      <c r="F25" s="70"/>
      <c r="G25" s="70"/>
      <c r="H25" s="70"/>
      <c r="I25" s="70"/>
      <c r="J25" s="71"/>
      <c r="K25" s="72">
        <f t="shared" si="47"/>
        <v>0</v>
      </c>
      <c r="L25" s="73"/>
    </row>
    <row r="26" spans="1:12" s="43" customFormat="1" hidden="1" outlineLevel="1" x14ac:dyDescent="0.45">
      <c r="A26" s="217"/>
      <c r="B26" s="75" t="s">
        <v>15</v>
      </c>
      <c r="C26" s="76"/>
      <c r="D26" s="76"/>
      <c r="E26" s="76"/>
      <c r="F26" s="76"/>
      <c r="G26" s="76"/>
      <c r="H26" s="76"/>
      <c r="I26" s="76"/>
      <c r="J26" s="77"/>
      <c r="K26" s="78">
        <f t="shared" si="47"/>
        <v>0</v>
      </c>
      <c r="L26" s="79"/>
    </row>
    <row r="27" spans="1:12" s="43" customFormat="1" hidden="1" outlineLevel="1" x14ac:dyDescent="0.45">
      <c r="A27" s="217"/>
      <c r="B27" s="80" t="s">
        <v>108</v>
      </c>
      <c r="C27" s="76"/>
      <c r="D27" s="76"/>
      <c r="E27" s="76"/>
      <c r="F27" s="76"/>
      <c r="G27" s="76"/>
      <c r="H27" s="76"/>
      <c r="I27" s="76"/>
      <c r="J27" s="77"/>
      <c r="K27" s="78">
        <f t="shared" si="47"/>
        <v>0</v>
      </c>
      <c r="L27" s="79"/>
    </row>
    <row r="28" spans="1:12" s="43" customFormat="1" hidden="1" outlineLevel="1" x14ac:dyDescent="0.45">
      <c r="A28" s="217"/>
      <c r="B28" s="81" t="s">
        <v>16</v>
      </c>
      <c r="C28" s="82"/>
      <c r="D28" s="82"/>
      <c r="E28" s="82"/>
      <c r="F28" s="82"/>
      <c r="G28" s="82"/>
      <c r="H28" s="82"/>
      <c r="I28" s="82"/>
      <c r="J28" s="83"/>
      <c r="K28" s="84">
        <f t="shared" si="47"/>
        <v>0</v>
      </c>
      <c r="L28" s="85"/>
    </row>
    <row r="29" spans="1:12" s="43" customFormat="1" hidden="1" outlineLevel="1" x14ac:dyDescent="0.45">
      <c r="A29" s="217"/>
      <c r="B29" s="86" t="s">
        <v>109</v>
      </c>
      <c r="C29" s="82">
        <v>44531</v>
      </c>
      <c r="D29" s="82">
        <v>44620</v>
      </c>
      <c r="E29" s="82"/>
      <c r="F29" s="82"/>
      <c r="G29" s="82"/>
      <c r="H29" s="82"/>
      <c r="I29" s="82"/>
      <c r="J29" s="83"/>
      <c r="K29" s="84">
        <f t="shared" si="47"/>
        <v>0</v>
      </c>
      <c r="L29" s="85"/>
    </row>
    <row r="30" spans="1:12" s="43" customFormat="1" hidden="1" outlineLevel="1" x14ac:dyDescent="0.45">
      <c r="A30" s="217"/>
      <c r="B30" s="86" t="s">
        <v>110</v>
      </c>
      <c r="C30" s="82">
        <v>44805</v>
      </c>
      <c r="D30" s="82">
        <v>44866</v>
      </c>
      <c r="E30" s="82"/>
      <c r="F30" s="82"/>
      <c r="G30" s="82"/>
      <c r="H30" s="82"/>
      <c r="I30" s="82"/>
      <c r="J30" s="83"/>
      <c r="K30" s="84">
        <f t="shared" si="47"/>
        <v>0</v>
      </c>
      <c r="L30" s="85"/>
    </row>
    <row r="31" spans="1:12" s="43" customFormat="1" hidden="1" outlineLevel="1" x14ac:dyDescent="0.45">
      <c r="A31" s="217"/>
      <c r="B31" s="86" t="s">
        <v>111</v>
      </c>
      <c r="C31" s="82">
        <v>44576</v>
      </c>
      <c r="D31" s="82">
        <v>44742</v>
      </c>
      <c r="E31" s="82"/>
      <c r="F31" s="82"/>
      <c r="G31" s="82"/>
      <c r="H31" s="82"/>
      <c r="I31" s="82"/>
      <c r="J31" s="83"/>
      <c r="K31" s="84">
        <f t="shared" si="47"/>
        <v>0</v>
      </c>
      <c r="L31" s="85"/>
    </row>
    <row r="32" spans="1:12" s="43" customFormat="1" hidden="1" outlineLevel="1" x14ac:dyDescent="0.45">
      <c r="A32" s="217"/>
      <c r="B32" s="86" t="s">
        <v>112</v>
      </c>
      <c r="C32" s="82"/>
      <c r="D32" s="82"/>
      <c r="E32" s="82"/>
      <c r="F32" s="82"/>
      <c r="G32" s="82"/>
      <c r="H32" s="82"/>
      <c r="I32" s="82"/>
      <c r="J32" s="83"/>
      <c r="K32" s="84">
        <f t="shared" si="47"/>
        <v>0</v>
      </c>
      <c r="L32" s="85"/>
    </row>
    <row r="33" spans="1:12" s="43" customFormat="1" hidden="1" outlineLevel="1" x14ac:dyDescent="0.45">
      <c r="A33" s="217"/>
      <c r="B33" s="86" t="s">
        <v>113</v>
      </c>
      <c r="C33" s="82"/>
      <c r="D33" s="82"/>
      <c r="E33" s="82"/>
      <c r="F33" s="82"/>
      <c r="G33" s="82"/>
      <c r="H33" s="82"/>
      <c r="I33" s="82"/>
      <c r="J33" s="83"/>
      <c r="K33" s="84">
        <f t="shared" si="47"/>
        <v>0</v>
      </c>
      <c r="L33" s="85"/>
    </row>
    <row r="34" spans="1:12" s="89" customFormat="1" hidden="1" outlineLevel="1" x14ac:dyDescent="0.45">
      <c r="A34" s="217"/>
      <c r="B34" s="87" t="s">
        <v>114</v>
      </c>
      <c r="C34" s="88"/>
      <c r="D34" s="88"/>
      <c r="E34" s="88"/>
      <c r="F34" s="88"/>
      <c r="G34" s="88"/>
      <c r="H34" s="88"/>
      <c r="I34" s="88"/>
      <c r="J34" s="83"/>
      <c r="K34" s="84">
        <f t="shared" si="47"/>
        <v>0</v>
      </c>
      <c r="L34" s="86"/>
    </row>
    <row r="35" spans="1:12" s="89" customFormat="1" hidden="1" outlineLevel="1" x14ac:dyDescent="0.45">
      <c r="A35" s="217"/>
      <c r="B35" s="87" t="s">
        <v>115</v>
      </c>
      <c r="C35" s="88"/>
      <c r="D35" s="88"/>
      <c r="E35" s="88"/>
      <c r="F35" s="88"/>
      <c r="G35" s="88"/>
      <c r="H35" s="88"/>
      <c r="I35" s="88"/>
      <c r="J35" s="83"/>
      <c r="K35" s="84">
        <f t="shared" si="47"/>
        <v>0</v>
      </c>
      <c r="L35" s="86"/>
    </row>
    <row r="36" spans="1:12" s="89" customFormat="1" ht="35.5" hidden="1" outlineLevel="1" x14ac:dyDescent="0.45">
      <c r="A36" s="217"/>
      <c r="B36" s="90" t="s">
        <v>116</v>
      </c>
      <c r="C36" s="88"/>
      <c r="D36" s="88"/>
      <c r="E36" s="88"/>
      <c r="F36" s="88"/>
      <c r="G36" s="88"/>
      <c r="H36" s="88"/>
      <c r="I36" s="88"/>
      <c r="J36" s="83"/>
      <c r="K36" s="84">
        <f t="shared" si="47"/>
        <v>0</v>
      </c>
      <c r="L36" s="86"/>
    </row>
    <row r="37" spans="1:12" s="89" customFormat="1" hidden="1" outlineLevel="1" x14ac:dyDescent="0.45">
      <c r="A37" s="217"/>
      <c r="B37" s="87" t="s">
        <v>117</v>
      </c>
      <c r="C37" s="88"/>
      <c r="D37" s="88"/>
      <c r="E37" s="88"/>
      <c r="F37" s="88"/>
      <c r="G37" s="88"/>
      <c r="H37" s="88"/>
      <c r="I37" s="88"/>
      <c r="J37" s="83"/>
      <c r="K37" s="84">
        <f t="shared" si="47"/>
        <v>0</v>
      </c>
      <c r="L37" s="86"/>
    </row>
    <row r="38" spans="1:12" s="89" customFormat="1" hidden="1" outlineLevel="1" x14ac:dyDescent="0.45">
      <c r="A38" s="217"/>
      <c r="B38" s="87" t="s">
        <v>118</v>
      </c>
      <c r="C38" s="88"/>
      <c r="D38" s="88"/>
      <c r="E38" s="88"/>
      <c r="F38" s="88"/>
      <c r="G38" s="88"/>
      <c r="H38" s="88"/>
      <c r="I38" s="88"/>
      <c r="J38" s="83"/>
      <c r="K38" s="84">
        <f t="shared" si="47"/>
        <v>0</v>
      </c>
      <c r="L38" s="86"/>
    </row>
    <row r="39" spans="1:12" s="89" customFormat="1" hidden="1" outlineLevel="1" x14ac:dyDescent="0.45">
      <c r="A39" s="217"/>
      <c r="B39" s="87" t="s">
        <v>119</v>
      </c>
      <c r="C39" s="88"/>
      <c r="D39" s="88"/>
      <c r="E39" s="88"/>
      <c r="F39" s="88"/>
      <c r="G39" s="88"/>
      <c r="H39" s="88"/>
      <c r="I39" s="88"/>
      <c r="J39" s="83"/>
      <c r="K39" s="84">
        <f t="shared" si="47"/>
        <v>0</v>
      </c>
      <c r="L39" s="86"/>
    </row>
    <row r="40" spans="1:12" s="89" customFormat="1" hidden="1" outlineLevel="1" x14ac:dyDescent="0.45">
      <c r="A40" s="217"/>
      <c r="B40" s="86" t="s">
        <v>120</v>
      </c>
      <c r="C40" s="88"/>
      <c r="D40" s="88"/>
      <c r="E40" s="88"/>
      <c r="F40" s="88"/>
      <c r="G40" s="88"/>
      <c r="H40" s="88"/>
      <c r="I40" s="88"/>
      <c r="J40" s="83"/>
      <c r="K40" s="84">
        <f t="shared" si="47"/>
        <v>0</v>
      </c>
      <c r="L40" s="86"/>
    </row>
    <row r="41" spans="1:12" s="43" customFormat="1" hidden="1" outlineLevel="1" x14ac:dyDescent="0.45">
      <c r="A41" s="217"/>
      <c r="B41" s="91" t="s">
        <v>17</v>
      </c>
      <c r="C41" s="92"/>
      <c r="D41" s="92"/>
      <c r="E41" s="92"/>
      <c r="F41" s="92"/>
      <c r="G41" s="92"/>
      <c r="H41" s="92"/>
      <c r="I41" s="92"/>
      <c r="J41" s="93"/>
      <c r="K41" s="94">
        <f t="shared" si="47"/>
        <v>0</v>
      </c>
      <c r="L41" s="95"/>
    </row>
    <row r="42" spans="1:12" s="43" customFormat="1" hidden="1" outlineLevel="1" x14ac:dyDescent="0.45">
      <c r="A42" s="217"/>
      <c r="B42" s="96" t="s">
        <v>18</v>
      </c>
      <c r="C42" s="97"/>
      <c r="D42" s="97"/>
      <c r="E42" s="97"/>
      <c r="F42" s="97"/>
      <c r="G42" s="97"/>
      <c r="H42" s="97"/>
      <c r="I42" s="97"/>
      <c r="J42" s="98"/>
      <c r="K42" s="99">
        <f t="shared" si="47"/>
        <v>0</v>
      </c>
      <c r="L42" s="100"/>
    </row>
    <row r="43" spans="1:12" s="43" customFormat="1" hidden="1" outlineLevel="1" x14ac:dyDescent="0.45">
      <c r="A43" s="217"/>
      <c r="B43" s="101" t="s">
        <v>121</v>
      </c>
      <c r="C43" s="97">
        <v>44470</v>
      </c>
      <c r="D43" s="97">
        <v>44545</v>
      </c>
      <c r="E43" s="97"/>
      <c r="F43" s="97"/>
      <c r="G43" s="97"/>
      <c r="H43" s="97"/>
      <c r="I43" s="97"/>
      <c r="J43" s="98"/>
      <c r="K43" s="99">
        <f t="shared" si="47"/>
        <v>0</v>
      </c>
      <c r="L43" s="100"/>
    </row>
    <row r="44" spans="1:12" s="43" customFormat="1" hidden="1" outlineLevel="1" x14ac:dyDescent="0.45">
      <c r="A44" s="217"/>
      <c r="B44" s="101" t="s">
        <v>122</v>
      </c>
      <c r="C44" s="97"/>
      <c r="D44" s="97"/>
      <c r="E44" s="97"/>
      <c r="F44" s="97"/>
      <c r="G44" s="97"/>
      <c r="H44" s="97"/>
      <c r="I44" s="97"/>
      <c r="J44" s="98"/>
      <c r="K44" s="99"/>
      <c r="L44" s="100"/>
    </row>
    <row r="45" spans="1:12" s="43" customFormat="1" hidden="1" outlineLevel="1" x14ac:dyDescent="0.45">
      <c r="A45" s="217"/>
      <c r="B45" s="102" t="s">
        <v>123</v>
      </c>
      <c r="C45" s="97"/>
      <c r="D45" s="97"/>
      <c r="E45" s="97">
        <v>44652</v>
      </c>
      <c r="F45" s="97">
        <v>44729</v>
      </c>
      <c r="G45" s="97">
        <v>44841</v>
      </c>
      <c r="H45" s="97">
        <v>44904</v>
      </c>
      <c r="I45" s="97"/>
      <c r="J45" s="98"/>
      <c r="K45" s="99"/>
      <c r="L45" s="100"/>
    </row>
    <row r="46" spans="1:12" s="43" customFormat="1" hidden="1" outlineLevel="1" x14ac:dyDescent="0.45">
      <c r="A46" s="217"/>
      <c r="B46" s="102" t="s">
        <v>124</v>
      </c>
      <c r="C46" s="97"/>
      <c r="D46" s="97"/>
      <c r="E46" s="97">
        <v>44645</v>
      </c>
      <c r="F46" s="97">
        <v>44701</v>
      </c>
      <c r="G46" s="97">
        <v>44834</v>
      </c>
      <c r="H46" s="97">
        <v>44890</v>
      </c>
      <c r="I46" s="97"/>
      <c r="J46" s="98"/>
      <c r="K46" s="99"/>
      <c r="L46" s="100"/>
    </row>
    <row r="47" spans="1:12" s="43" customFormat="1" hidden="1" outlineLevel="1" x14ac:dyDescent="0.45">
      <c r="A47" s="217"/>
      <c r="B47" s="102" t="s">
        <v>125</v>
      </c>
      <c r="C47" s="97"/>
      <c r="D47" s="97"/>
      <c r="E47" s="97">
        <v>44581</v>
      </c>
      <c r="F47" s="97">
        <v>44609</v>
      </c>
      <c r="G47" s="97">
        <v>44637</v>
      </c>
      <c r="H47" s="97">
        <v>44665</v>
      </c>
      <c r="I47" s="97"/>
      <c r="J47" s="98"/>
      <c r="K47" s="99"/>
      <c r="L47" s="100"/>
    </row>
    <row r="48" spans="1:12" s="43" customFormat="1" hidden="1" outlineLevel="1" x14ac:dyDescent="0.45">
      <c r="A48" s="217"/>
      <c r="B48" s="103" t="s">
        <v>126</v>
      </c>
      <c r="C48" s="104"/>
      <c r="D48" s="104"/>
      <c r="E48" s="104"/>
      <c r="F48" s="104"/>
      <c r="G48" s="104"/>
      <c r="H48" s="104"/>
      <c r="I48" s="104"/>
      <c r="J48" s="105"/>
      <c r="K48" s="106">
        <f t="shared" si="47"/>
        <v>0</v>
      </c>
      <c r="L48" s="107"/>
    </row>
    <row r="49" spans="1:12" s="43" customFormat="1" hidden="1" outlineLevel="1" x14ac:dyDescent="0.45">
      <c r="A49" s="217"/>
      <c r="B49" s="108" t="s">
        <v>127</v>
      </c>
      <c r="C49" s="104">
        <v>45233</v>
      </c>
      <c r="D49" s="104">
        <v>45233</v>
      </c>
      <c r="E49" s="104"/>
      <c r="F49" s="104"/>
      <c r="G49" s="104"/>
      <c r="H49" s="104"/>
      <c r="I49" s="104"/>
      <c r="J49" s="105"/>
      <c r="K49" s="106">
        <f t="shared" si="47"/>
        <v>0</v>
      </c>
      <c r="L49" s="107"/>
    </row>
    <row r="50" spans="1:12" s="43" customFormat="1" hidden="1" outlineLevel="1" x14ac:dyDescent="0.45">
      <c r="A50" s="217"/>
      <c r="B50" s="108" t="s">
        <v>128</v>
      </c>
      <c r="C50" s="104">
        <v>45232</v>
      </c>
      <c r="D50" s="104">
        <v>45232</v>
      </c>
      <c r="E50" s="104"/>
      <c r="F50" s="104"/>
      <c r="G50" s="104"/>
      <c r="H50" s="104"/>
      <c r="I50" s="104"/>
      <c r="J50" s="105"/>
      <c r="K50" s="106">
        <f t="shared" si="47"/>
        <v>0</v>
      </c>
      <c r="L50" s="107"/>
    </row>
    <row r="51" spans="1:12" s="43" customFormat="1" hidden="1" outlineLevel="1" x14ac:dyDescent="0.45">
      <c r="A51" s="217"/>
      <c r="B51" s="108" t="s">
        <v>129</v>
      </c>
      <c r="C51" s="104">
        <v>45078</v>
      </c>
      <c r="D51" s="104">
        <v>45078</v>
      </c>
      <c r="E51" s="104"/>
      <c r="F51" s="104"/>
      <c r="G51" s="104"/>
      <c r="H51" s="104"/>
      <c r="I51" s="104"/>
      <c r="J51" s="105"/>
      <c r="K51" s="106">
        <f t="shared" si="47"/>
        <v>0</v>
      </c>
      <c r="L51" s="107"/>
    </row>
    <row r="52" spans="1:12" s="43" customFormat="1" hidden="1" outlineLevel="1" x14ac:dyDescent="0.45">
      <c r="A52" s="217"/>
      <c r="B52" s="109" t="s">
        <v>10</v>
      </c>
      <c r="C52" s="110"/>
      <c r="D52" s="110"/>
      <c r="E52" s="110"/>
      <c r="F52" s="110"/>
      <c r="G52" s="110"/>
      <c r="H52" s="110"/>
      <c r="I52" s="110"/>
      <c r="J52" s="111"/>
      <c r="K52" s="112">
        <f t="shared" si="47"/>
        <v>0</v>
      </c>
      <c r="L52" s="113"/>
    </row>
    <row r="53" spans="1:12" s="43" customFormat="1" hidden="1" outlineLevel="1" x14ac:dyDescent="0.45">
      <c r="A53" s="217"/>
      <c r="B53" s="114" t="s">
        <v>130</v>
      </c>
      <c r="C53" s="110"/>
      <c r="D53" s="110"/>
      <c r="E53" s="110"/>
      <c r="F53" s="110"/>
      <c r="G53" s="110"/>
      <c r="H53" s="110"/>
      <c r="I53" s="110"/>
      <c r="J53" s="111"/>
      <c r="K53" s="112">
        <f t="shared" si="47"/>
        <v>0</v>
      </c>
      <c r="L53" s="113"/>
    </row>
    <row r="54" spans="1:12" s="43" customFormat="1" hidden="1" outlineLevel="1" x14ac:dyDescent="0.45">
      <c r="A54" s="217"/>
      <c r="B54" s="114" t="s">
        <v>131</v>
      </c>
      <c r="C54" s="110"/>
      <c r="D54" s="110"/>
      <c r="E54" s="110"/>
      <c r="F54" s="110"/>
      <c r="G54" s="110"/>
      <c r="H54" s="110"/>
      <c r="I54" s="110"/>
      <c r="J54" s="111"/>
      <c r="K54" s="112">
        <f t="shared" si="47"/>
        <v>0</v>
      </c>
      <c r="L54" s="113"/>
    </row>
    <row r="55" spans="1:12" s="43" customFormat="1" hidden="1" outlineLevel="1" x14ac:dyDescent="0.45">
      <c r="A55" s="217"/>
      <c r="B55" s="115" t="s">
        <v>132</v>
      </c>
      <c r="C55" s="110"/>
      <c r="D55" s="110"/>
      <c r="E55" s="110"/>
      <c r="F55" s="110"/>
      <c r="G55" s="110"/>
      <c r="H55" s="110"/>
      <c r="I55" s="110"/>
      <c r="J55" s="111"/>
      <c r="K55" s="112">
        <f t="shared" si="47"/>
        <v>0</v>
      </c>
      <c r="L55" s="113"/>
    </row>
    <row r="56" spans="1:12" s="43" customFormat="1" hidden="1" outlineLevel="1" x14ac:dyDescent="0.45">
      <c r="A56" s="217"/>
      <c r="B56" s="115" t="s">
        <v>133</v>
      </c>
      <c r="C56" s="110"/>
      <c r="D56" s="110"/>
      <c r="E56" s="110"/>
      <c r="F56" s="110"/>
      <c r="G56" s="110"/>
      <c r="H56" s="110"/>
      <c r="I56" s="110"/>
      <c r="J56" s="111"/>
      <c r="K56" s="112">
        <f t="shared" si="47"/>
        <v>0</v>
      </c>
      <c r="L56" s="113"/>
    </row>
    <row r="57" spans="1:12" s="43" customFormat="1" hidden="1" outlineLevel="1" x14ac:dyDescent="0.45">
      <c r="A57" s="217"/>
      <c r="B57" s="114" t="s">
        <v>134</v>
      </c>
      <c r="C57" s="110"/>
      <c r="D57" s="110"/>
      <c r="E57" s="110"/>
      <c r="F57" s="110"/>
      <c r="G57" s="110"/>
      <c r="H57" s="110"/>
      <c r="I57" s="110"/>
      <c r="J57" s="111"/>
      <c r="K57" s="112">
        <f t="shared" si="47"/>
        <v>0</v>
      </c>
      <c r="L57" s="113"/>
    </row>
    <row r="58" spans="1:12" s="43" customFormat="1" hidden="1" outlineLevel="1" x14ac:dyDescent="0.45">
      <c r="A58" s="217"/>
      <c r="B58" s="116" t="s">
        <v>135</v>
      </c>
      <c r="C58" s="110"/>
      <c r="D58" s="110"/>
      <c r="E58" s="110"/>
      <c r="F58" s="110"/>
      <c r="G58" s="110"/>
      <c r="H58" s="110"/>
      <c r="I58" s="110"/>
      <c r="J58" s="111"/>
      <c r="K58" s="112">
        <f t="shared" si="47"/>
        <v>0</v>
      </c>
      <c r="L58" s="113"/>
    </row>
    <row r="59" spans="1:12" s="43" customFormat="1" hidden="1" outlineLevel="1" x14ac:dyDescent="0.45">
      <c r="A59" s="217"/>
      <c r="B59" s="117"/>
      <c r="C59" s="118"/>
      <c r="D59" s="118"/>
      <c r="E59" s="118"/>
      <c r="F59" s="118"/>
      <c r="G59" s="118"/>
      <c r="H59" s="118"/>
      <c r="I59" s="118"/>
      <c r="J59" s="119"/>
      <c r="K59" s="120">
        <f t="shared" si="47"/>
        <v>0</v>
      </c>
      <c r="L59" s="121"/>
    </row>
    <row r="60" spans="1:12" s="43" customFormat="1" hidden="1" outlineLevel="1" x14ac:dyDescent="0.45">
      <c r="A60" s="217"/>
      <c r="B60" s="122"/>
      <c r="C60" s="118"/>
      <c r="D60" s="118"/>
      <c r="E60" s="118"/>
      <c r="F60" s="118"/>
      <c r="G60" s="118"/>
      <c r="H60" s="118"/>
      <c r="I60" s="118"/>
      <c r="J60" s="119"/>
      <c r="K60" s="120">
        <f t="shared" si="47"/>
        <v>0</v>
      </c>
      <c r="L60" s="121"/>
    </row>
    <row r="61" spans="1:12" s="43" customFormat="1" hidden="1" outlineLevel="1" x14ac:dyDescent="0.45">
      <c r="A61" s="217"/>
      <c r="B61" s="123" t="s">
        <v>136</v>
      </c>
      <c r="C61" s="118"/>
      <c r="D61" s="118"/>
      <c r="E61" s="118"/>
      <c r="F61" s="118"/>
      <c r="G61" s="118"/>
      <c r="H61" s="118"/>
      <c r="I61" s="118"/>
      <c r="J61" s="119"/>
      <c r="K61" s="120">
        <f t="shared" si="47"/>
        <v>0</v>
      </c>
      <c r="L61" s="121"/>
    </row>
    <row r="62" spans="1:12" s="43" customFormat="1" hidden="1" outlineLevel="1" x14ac:dyDescent="0.45">
      <c r="A62" s="217"/>
      <c r="B62" s="123"/>
      <c r="C62" s="118"/>
      <c r="D62" s="118"/>
      <c r="E62" s="118"/>
      <c r="F62" s="118"/>
      <c r="G62" s="118"/>
      <c r="H62" s="118"/>
      <c r="I62" s="118"/>
      <c r="J62" s="119"/>
      <c r="K62" s="120">
        <f t="shared" si="47"/>
        <v>0</v>
      </c>
      <c r="L62" s="121"/>
    </row>
    <row r="63" spans="1:12" s="43" customFormat="1" hidden="1" outlineLevel="1" x14ac:dyDescent="0.45">
      <c r="A63" s="217"/>
      <c r="B63" s="123" t="s">
        <v>137</v>
      </c>
      <c r="C63" s="118"/>
      <c r="D63" s="118"/>
      <c r="E63" s="118"/>
      <c r="F63" s="118"/>
      <c r="G63" s="118"/>
      <c r="H63" s="118"/>
      <c r="I63" s="118"/>
      <c r="J63" s="119"/>
      <c r="K63" s="120">
        <f t="shared" si="47"/>
        <v>0</v>
      </c>
      <c r="L63" s="121"/>
    </row>
    <row r="64" spans="1:12" s="43" customFormat="1" hidden="1" outlineLevel="1" x14ac:dyDescent="0.45">
      <c r="A64" s="217"/>
      <c r="B64" s="121" t="s">
        <v>138</v>
      </c>
      <c r="C64" s="118"/>
      <c r="D64" s="118"/>
      <c r="E64" s="118"/>
      <c r="F64" s="118"/>
      <c r="G64" s="118"/>
      <c r="H64" s="118"/>
      <c r="I64" s="118"/>
      <c r="J64" s="119"/>
      <c r="K64" s="120">
        <f t="shared" si="47"/>
        <v>0</v>
      </c>
      <c r="L64" s="121"/>
    </row>
    <row r="65" spans="1:12" s="43" customFormat="1" hidden="1" outlineLevel="1" x14ac:dyDescent="0.45">
      <c r="A65" s="217"/>
      <c r="B65" s="123" t="s">
        <v>139</v>
      </c>
      <c r="C65" s="118"/>
      <c r="D65" s="118"/>
      <c r="E65" s="118"/>
      <c r="F65" s="118"/>
      <c r="G65" s="118"/>
      <c r="H65" s="118"/>
      <c r="I65" s="118"/>
      <c r="J65" s="119"/>
      <c r="K65" s="120">
        <f t="shared" si="47"/>
        <v>0</v>
      </c>
      <c r="L65" s="121"/>
    </row>
    <row r="66" spans="1:12" s="43" customFormat="1" hidden="1" outlineLevel="1" x14ac:dyDescent="0.45">
      <c r="A66" s="217"/>
      <c r="B66" s="123" t="s">
        <v>140</v>
      </c>
      <c r="C66" s="118">
        <v>44813</v>
      </c>
      <c r="D66" s="118">
        <v>44813</v>
      </c>
      <c r="E66" s="118"/>
      <c r="F66" s="118"/>
      <c r="G66" s="118"/>
      <c r="H66" s="118"/>
      <c r="I66" s="118"/>
      <c r="J66" s="119"/>
      <c r="K66" s="120">
        <f t="shared" si="47"/>
        <v>0</v>
      </c>
      <c r="L66" s="121"/>
    </row>
    <row r="67" spans="1:12" s="43" customFormat="1" hidden="1" outlineLevel="1" x14ac:dyDescent="0.45">
      <c r="A67" s="218"/>
      <c r="B67" s="123" t="s">
        <v>141</v>
      </c>
      <c r="C67" s="118">
        <v>45231</v>
      </c>
      <c r="D67" s="118">
        <v>45231</v>
      </c>
      <c r="E67" s="118"/>
      <c r="F67" s="118"/>
      <c r="G67" s="118"/>
      <c r="H67" s="118"/>
      <c r="I67" s="118"/>
      <c r="J67" s="119"/>
      <c r="K67" s="120">
        <f t="shared" si="47"/>
        <v>0</v>
      </c>
      <c r="L67" s="121"/>
    </row>
    <row r="68" spans="1:12" s="43" customFormat="1" collapsed="1" x14ac:dyDescent="0.45">
      <c r="A68" s="124" t="s">
        <v>142</v>
      </c>
      <c r="B68" s="40"/>
      <c r="C68" s="47">
        <v>44531</v>
      </c>
      <c r="D68" s="47">
        <v>45352</v>
      </c>
      <c r="E68" s="47"/>
      <c r="F68" s="47"/>
      <c r="G68" s="47"/>
      <c r="H68" s="47"/>
      <c r="I68" s="47"/>
      <c r="J68" s="48">
        <f>0.24</f>
        <v>0.24</v>
      </c>
      <c r="K68" s="49">
        <f>J68</f>
        <v>0.24</v>
      </c>
      <c r="L68" s="40"/>
    </row>
    <row r="69" spans="1:12" s="43" customFormat="1" outlineLevel="1" x14ac:dyDescent="0.45">
      <c r="A69" s="213" t="s">
        <v>142</v>
      </c>
      <c r="B69" s="125" t="s">
        <v>9</v>
      </c>
      <c r="C69" s="51"/>
      <c r="D69" s="51"/>
      <c r="E69" s="51"/>
      <c r="F69" s="51"/>
      <c r="G69" s="51"/>
      <c r="H69" s="51"/>
      <c r="I69" s="51"/>
      <c r="J69" s="52"/>
      <c r="K69" s="53">
        <f t="shared" si="47"/>
        <v>0</v>
      </c>
      <c r="L69" s="54" t="s">
        <v>143</v>
      </c>
    </row>
    <row r="70" spans="1:12" s="43" customFormat="1" outlineLevel="1" x14ac:dyDescent="0.45">
      <c r="A70" s="214"/>
      <c r="B70" s="56" t="s">
        <v>144</v>
      </c>
      <c r="C70" s="51"/>
      <c r="D70" s="51">
        <v>44652</v>
      </c>
      <c r="E70" s="51"/>
      <c r="F70" s="51"/>
      <c r="G70" s="51"/>
      <c r="H70" s="51"/>
      <c r="I70" s="51"/>
      <c r="J70" s="52"/>
      <c r="K70" s="53">
        <f t="shared" si="47"/>
        <v>0</v>
      </c>
      <c r="L70" s="54" t="s">
        <v>145</v>
      </c>
    </row>
    <row r="71" spans="1:12" s="43" customFormat="1" outlineLevel="1" x14ac:dyDescent="0.45">
      <c r="A71" s="214"/>
      <c r="B71" s="56" t="s">
        <v>146</v>
      </c>
      <c r="C71" s="51"/>
      <c r="D71" s="51">
        <v>44652</v>
      </c>
      <c r="E71" s="51"/>
      <c r="F71" s="51"/>
      <c r="G71" s="51"/>
      <c r="H71" s="51"/>
      <c r="I71" s="51"/>
      <c r="J71" s="52"/>
      <c r="K71" s="53">
        <f t="shared" si="47"/>
        <v>0</v>
      </c>
      <c r="L71" s="54" t="s">
        <v>147</v>
      </c>
    </row>
    <row r="72" spans="1:12" s="43" customFormat="1" outlineLevel="1" x14ac:dyDescent="0.45">
      <c r="A72" s="214"/>
      <c r="B72" s="56" t="s">
        <v>148</v>
      </c>
      <c r="C72" s="51"/>
      <c r="D72" s="51">
        <v>44652</v>
      </c>
      <c r="E72" s="51"/>
      <c r="F72" s="51"/>
      <c r="G72" s="51"/>
      <c r="H72" s="51"/>
      <c r="I72" s="51"/>
      <c r="J72" s="52"/>
      <c r="K72" s="53">
        <f t="shared" si="47"/>
        <v>0</v>
      </c>
      <c r="L72" s="54" t="s">
        <v>149</v>
      </c>
    </row>
    <row r="73" spans="1:12" s="43" customFormat="1" outlineLevel="1" x14ac:dyDescent="0.45">
      <c r="A73" s="214"/>
      <c r="B73" s="56" t="s">
        <v>150</v>
      </c>
      <c r="C73" s="51"/>
      <c r="D73" s="51">
        <v>44926</v>
      </c>
      <c r="E73" s="51"/>
      <c r="F73" s="51"/>
      <c r="G73" s="51"/>
      <c r="H73" s="51"/>
      <c r="I73" s="51"/>
      <c r="J73" s="52"/>
      <c r="K73" s="53">
        <f t="shared" si="47"/>
        <v>0</v>
      </c>
      <c r="L73" s="54"/>
    </row>
    <row r="74" spans="1:12" s="43" customFormat="1" outlineLevel="1" x14ac:dyDescent="0.45">
      <c r="A74" s="214"/>
      <c r="B74" s="56" t="s">
        <v>151</v>
      </c>
      <c r="C74" s="51"/>
      <c r="D74" s="51"/>
      <c r="E74" s="51"/>
      <c r="F74" s="51"/>
      <c r="G74" s="51"/>
      <c r="H74" s="51"/>
      <c r="I74" s="51"/>
      <c r="J74" s="52"/>
      <c r="K74" s="53">
        <f t="shared" si="47"/>
        <v>0</v>
      </c>
      <c r="L74" s="54"/>
    </row>
    <row r="75" spans="1:12" s="43" customFormat="1" outlineLevel="1" x14ac:dyDescent="0.45">
      <c r="A75" s="214"/>
      <c r="B75" s="56" t="s">
        <v>98</v>
      </c>
      <c r="C75" s="51"/>
      <c r="D75" s="51"/>
      <c r="E75" s="51"/>
      <c r="F75" s="51"/>
      <c r="G75" s="51"/>
      <c r="H75" s="51"/>
      <c r="I75" s="51"/>
      <c r="J75" s="52"/>
      <c r="K75" s="53">
        <f t="shared" si="47"/>
        <v>0</v>
      </c>
      <c r="L75" s="54"/>
    </row>
    <row r="76" spans="1:12" s="43" customFormat="1" outlineLevel="1" x14ac:dyDescent="0.45">
      <c r="A76" s="214"/>
      <c r="B76" s="56" t="s">
        <v>102</v>
      </c>
      <c r="C76" s="51"/>
      <c r="D76" s="51"/>
      <c r="E76" s="51"/>
      <c r="F76" s="51"/>
      <c r="G76" s="51"/>
      <c r="H76" s="51"/>
      <c r="I76" s="51"/>
      <c r="J76" s="52"/>
      <c r="K76" s="53">
        <f t="shared" si="47"/>
        <v>0</v>
      </c>
      <c r="L76" s="54"/>
    </row>
    <row r="77" spans="1:12" s="43" customFormat="1" outlineLevel="1" x14ac:dyDescent="0.45">
      <c r="A77" s="214"/>
      <c r="B77" s="56" t="s">
        <v>103</v>
      </c>
      <c r="C77" s="51"/>
      <c r="D77" s="51"/>
      <c r="E77" s="51"/>
      <c r="F77" s="51"/>
      <c r="G77" s="51"/>
      <c r="H77" s="51"/>
      <c r="I77" s="51"/>
      <c r="J77" s="52"/>
      <c r="K77" s="53">
        <f t="shared" si="47"/>
        <v>0</v>
      </c>
      <c r="L77" s="54"/>
    </row>
    <row r="78" spans="1:12" s="43" customFormat="1" outlineLevel="1" x14ac:dyDescent="0.45">
      <c r="A78" s="214"/>
      <c r="B78" s="56" t="s">
        <v>152</v>
      </c>
      <c r="C78" s="51"/>
      <c r="D78" s="51"/>
      <c r="E78" s="51"/>
      <c r="F78" s="51"/>
      <c r="G78" s="51"/>
      <c r="H78" s="51"/>
      <c r="I78" s="51"/>
      <c r="J78" s="52"/>
      <c r="K78" s="53">
        <f t="shared" si="47"/>
        <v>0</v>
      </c>
      <c r="L78" s="54"/>
    </row>
    <row r="79" spans="1:12" s="43" customFormat="1" outlineLevel="1" x14ac:dyDescent="0.45">
      <c r="A79" s="214"/>
      <c r="B79" s="126" t="s">
        <v>153</v>
      </c>
      <c r="C79" s="51"/>
      <c r="D79" s="51"/>
      <c r="E79" s="51"/>
      <c r="F79" s="51"/>
      <c r="G79" s="51"/>
      <c r="H79" s="51"/>
      <c r="I79" s="51"/>
      <c r="J79" s="52"/>
      <c r="K79" s="53">
        <f t="shared" si="47"/>
        <v>0</v>
      </c>
      <c r="L79" s="54"/>
    </row>
    <row r="80" spans="1:12" s="43" customFormat="1" outlineLevel="1" x14ac:dyDescent="0.45">
      <c r="A80" s="214"/>
      <c r="B80" s="126" t="s">
        <v>154</v>
      </c>
      <c r="C80" s="51"/>
      <c r="D80" s="51"/>
      <c r="E80" s="51"/>
      <c r="F80" s="51"/>
      <c r="G80" s="51"/>
      <c r="H80" s="51"/>
      <c r="I80" s="51"/>
      <c r="J80" s="52"/>
      <c r="K80" s="53">
        <f t="shared" si="47"/>
        <v>0</v>
      </c>
      <c r="L80" s="54"/>
    </row>
    <row r="81" spans="1:12" s="43" customFormat="1" outlineLevel="1" x14ac:dyDescent="0.45">
      <c r="A81" s="214"/>
      <c r="B81" s="126" t="s">
        <v>155</v>
      </c>
      <c r="C81" s="51"/>
      <c r="D81" s="51"/>
      <c r="E81" s="51"/>
      <c r="F81" s="51"/>
      <c r="G81" s="51"/>
      <c r="H81" s="51"/>
      <c r="I81" s="51"/>
      <c r="J81" s="52"/>
      <c r="K81" s="53">
        <f t="shared" si="47"/>
        <v>0</v>
      </c>
      <c r="L81" s="54"/>
    </row>
    <row r="82" spans="1:12" s="43" customFormat="1" outlineLevel="1" x14ac:dyDescent="0.45">
      <c r="A82" s="214"/>
      <c r="B82" s="127" t="s">
        <v>12</v>
      </c>
      <c r="C82" s="58" t="s">
        <v>156</v>
      </c>
      <c r="D82" s="58"/>
      <c r="E82" s="58"/>
      <c r="F82" s="58"/>
      <c r="G82" s="58"/>
      <c r="H82" s="58"/>
      <c r="I82" s="58"/>
      <c r="J82" s="59"/>
      <c r="K82" s="60">
        <f t="shared" ref="K82:K197" si="48">J82</f>
        <v>0</v>
      </c>
      <c r="L82" s="61"/>
    </row>
    <row r="83" spans="1:12" s="43" customFormat="1" outlineLevel="1" x14ac:dyDescent="0.45">
      <c r="A83" s="214"/>
      <c r="B83" s="62" t="s">
        <v>157</v>
      </c>
      <c r="C83" s="58"/>
      <c r="D83" s="58"/>
      <c r="E83" s="128">
        <v>45145</v>
      </c>
      <c r="F83" s="128">
        <v>45149</v>
      </c>
      <c r="G83" s="128">
        <v>45159</v>
      </c>
      <c r="H83" s="128">
        <v>45175</v>
      </c>
      <c r="I83" s="128"/>
      <c r="J83" s="59"/>
      <c r="K83" s="60">
        <f t="shared" si="48"/>
        <v>0</v>
      </c>
      <c r="L83" s="61"/>
    </row>
    <row r="84" spans="1:12" s="43" customFormat="1" outlineLevel="1" x14ac:dyDescent="0.45">
      <c r="A84" s="214"/>
      <c r="B84" s="129" t="s">
        <v>158</v>
      </c>
      <c r="C84" s="58">
        <v>44652</v>
      </c>
      <c r="D84" s="58">
        <v>44742</v>
      </c>
      <c r="E84" s="58"/>
      <c r="F84" s="58"/>
      <c r="G84" s="58"/>
      <c r="H84" s="58"/>
      <c r="I84" s="58"/>
      <c r="J84" s="59"/>
      <c r="K84" s="60">
        <f t="shared" si="48"/>
        <v>0</v>
      </c>
      <c r="L84" s="61"/>
    </row>
    <row r="85" spans="1:12" s="43" customFormat="1" outlineLevel="1" x14ac:dyDescent="0.45">
      <c r="A85" s="214"/>
      <c r="B85" s="129" t="s">
        <v>159</v>
      </c>
      <c r="C85" s="58">
        <v>44805</v>
      </c>
      <c r="D85" s="58">
        <v>44926</v>
      </c>
      <c r="E85" s="58"/>
      <c r="F85" s="58"/>
      <c r="G85" s="58"/>
      <c r="H85" s="58"/>
      <c r="I85" s="58"/>
      <c r="J85" s="59"/>
      <c r="K85" s="60">
        <f t="shared" si="48"/>
        <v>0</v>
      </c>
      <c r="L85" s="61"/>
    </row>
    <row r="86" spans="1:12" s="43" customFormat="1" outlineLevel="1" x14ac:dyDescent="0.45">
      <c r="A86" s="214"/>
      <c r="B86" s="129" t="s">
        <v>160</v>
      </c>
      <c r="C86" s="58"/>
      <c r="D86" s="58"/>
      <c r="E86" s="58">
        <v>44986</v>
      </c>
      <c r="F86" s="58"/>
      <c r="G86" s="58"/>
      <c r="H86" s="58"/>
      <c r="I86" s="58"/>
      <c r="J86" s="59"/>
      <c r="K86" s="60">
        <f t="shared" si="48"/>
        <v>0</v>
      </c>
      <c r="L86" s="61"/>
    </row>
    <row r="87" spans="1:12" s="43" customFormat="1" outlineLevel="1" x14ac:dyDescent="0.45">
      <c r="A87" s="214"/>
      <c r="B87" s="129" t="s">
        <v>161</v>
      </c>
      <c r="C87" s="58">
        <v>45017</v>
      </c>
      <c r="D87" s="58">
        <v>45047</v>
      </c>
      <c r="E87" s="58"/>
      <c r="F87" s="58"/>
      <c r="G87" s="58"/>
      <c r="H87" s="58"/>
      <c r="I87" s="58"/>
      <c r="J87" s="59"/>
      <c r="K87" s="60">
        <f t="shared" si="48"/>
        <v>0</v>
      </c>
      <c r="L87" s="61"/>
    </row>
    <row r="88" spans="1:12" s="43" customFormat="1" outlineLevel="1" x14ac:dyDescent="0.45">
      <c r="A88" s="214"/>
      <c r="B88" s="129" t="s">
        <v>162</v>
      </c>
      <c r="C88" s="58">
        <v>45047</v>
      </c>
      <c r="D88" s="58">
        <v>45078</v>
      </c>
      <c r="E88" s="58"/>
      <c r="F88" s="58"/>
      <c r="G88" s="58"/>
      <c r="H88" s="58"/>
      <c r="I88" s="58"/>
      <c r="J88" s="59"/>
      <c r="K88" s="60">
        <f t="shared" si="48"/>
        <v>0</v>
      </c>
      <c r="L88" s="61"/>
    </row>
    <row r="89" spans="1:12" s="43" customFormat="1" outlineLevel="1" x14ac:dyDescent="0.45">
      <c r="A89" s="214"/>
      <c r="B89" s="129" t="s">
        <v>163</v>
      </c>
      <c r="C89" s="58"/>
      <c r="D89" s="58"/>
      <c r="E89" s="58">
        <v>45352</v>
      </c>
      <c r="F89" s="58"/>
      <c r="G89" s="58"/>
      <c r="H89" s="58"/>
      <c r="I89" s="58"/>
      <c r="J89" s="59"/>
      <c r="K89" s="60">
        <f t="shared" si="48"/>
        <v>0</v>
      </c>
      <c r="L89" s="61"/>
    </row>
    <row r="90" spans="1:12" s="43" customFormat="1" outlineLevel="1" x14ac:dyDescent="0.45">
      <c r="A90" s="214"/>
      <c r="B90" s="130" t="s">
        <v>13</v>
      </c>
      <c r="C90" s="64"/>
      <c r="D90" s="64"/>
      <c r="E90" s="64"/>
      <c r="F90" s="64"/>
      <c r="G90" s="64"/>
      <c r="H90" s="64"/>
      <c r="I90" s="64"/>
      <c r="J90" s="65"/>
      <c r="K90" s="66">
        <f t="shared" si="48"/>
        <v>0</v>
      </c>
      <c r="L90" s="67"/>
    </row>
    <row r="91" spans="1:12" s="43" customFormat="1" outlineLevel="1" x14ac:dyDescent="0.45">
      <c r="A91" s="214"/>
      <c r="B91" s="131" t="s">
        <v>164</v>
      </c>
      <c r="C91" s="64">
        <v>44562</v>
      </c>
      <c r="D91" s="64">
        <v>44651</v>
      </c>
      <c r="E91" s="64"/>
      <c r="F91" s="64"/>
      <c r="G91" s="64"/>
      <c r="H91" s="64"/>
      <c r="I91" s="64"/>
      <c r="J91" s="65"/>
      <c r="K91" s="66">
        <f t="shared" si="48"/>
        <v>0</v>
      </c>
      <c r="L91" s="67" t="s">
        <v>165</v>
      </c>
    </row>
    <row r="92" spans="1:12" s="43" customFormat="1" outlineLevel="1" x14ac:dyDescent="0.45">
      <c r="A92" s="214"/>
      <c r="B92" s="131" t="s">
        <v>166</v>
      </c>
      <c r="C92" s="64">
        <v>44652</v>
      </c>
      <c r="D92" s="64">
        <v>44742</v>
      </c>
      <c r="E92" s="64"/>
      <c r="F92" s="64"/>
      <c r="G92" s="64"/>
      <c r="H92" s="64"/>
      <c r="I92" s="64"/>
      <c r="J92" s="65"/>
      <c r="K92" s="66">
        <f t="shared" si="48"/>
        <v>0</v>
      </c>
      <c r="L92" s="67"/>
    </row>
    <row r="93" spans="1:12" s="43" customFormat="1" outlineLevel="1" x14ac:dyDescent="0.45">
      <c r="A93" s="214"/>
      <c r="B93" s="131" t="s">
        <v>167</v>
      </c>
      <c r="C93" s="64">
        <v>44652</v>
      </c>
      <c r="D93" s="64">
        <v>44742</v>
      </c>
      <c r="E93" s="64"/>
      <c r="F93" s="64"/>
      <c r="G93" s="64"/>
      <c r="H93" s="64"/>
      <c r="I93" s="64"/>
      <c r="J93" s="65"/>
      <c r="K93" s="66">
        <f t="shared" si="48"/>
        <v>0</v>
      </c>
      <c r="L93" s="67"/>
    </row>
    <row r="94" spans="1:12" s="43" customFormat="1" outlineLevel="1" x14ac:dyDescent="0.45">
      <c r="A94" s="214"/>
      <c r="B94" s="131" t="s">
        <v>168</v>
      </c>
      <c r="C94" s="64">
        <v>45108</v>
      </c>
      <c r="D94" s="64">
        <v>44834</v>
      </c>
      <c r="E94" s="64"/>
      <c r="F94" s="64"/>
      <c r="G94" s="64"/>
      <c r="H94" s="64"/>
      <c r="I94" s="64"/>
      <c r="J94" s="65"/>
      <c r="K94" s="66">
        <f t="shared" si="48"/>
        <v>0</v>
      </c>
      <c r="L94" s="67"/>
    </row>
    <row r="95" spans="1:12" s="43" customFormat="1" outlineLevel="1" x14ac:dyDescent="0.45">
      <c r="A95" s="214"/>
      <c r="B95" s="132" t="s">
        <v>169</v>
      </c>
      <c r="C95" s="64"/>
      <c r="D95" s="64"/>
      <c r="E95" s="64"/>
      <c r="F95" s="64"/>
      <c r="G95" s="64"/>
      <c r="H95" s="64"/>
      <c r="I95" s="64"/>
      <c r="J95" s="65"/>
      <c r="K95" s="66">
        <f t="shared" si="48"/>
        <v>0</v>
      </c>
      <c r="L95" s="67"/>
    </row>
    <row r="96" spans="1:12" s="43" customFormat="1" outlineLevel="1" x14ac:dyDescent="0.45">
      <c r="A96" s="214"/>
      <c r="B96" s="132" t="s">
        <v>170</v>
      </c>
      <c r="C96" s="64"/>
      <c r="D96" s="64"/>
      <c r="E96" s="64"/>
      <c r="F96" s="64"/>
      <c r="G96" s="64"/>
      <c r="H96" s="64"/>
      <c r="I96" s="64"/>
      <c r="J96" s="65"/>
      <c r="K96" s="66">
        <f t="shared" si="48"/>
        <v>0</v>
      </c>
      <c r="L96" s="67"/>
    </row>
    <row r="97" spans="1:12" s="43" customFormat="1" outlineLevel="1" x14ac:dyDescent="0.45">
      <c r="A97" s="214"/>
      <c r="B97" s="131" t="s">
        <v>171</v>
      </c>
      <c r="C97" s="64"/>
      <c r="D97" s="64"/>
      <c r="E97" s="64"/>
      <c r="F97" s="64"/>
      <c r="G97" s="64"/>
      <c r="H97" s="64">
        <v>45352</v>
      </c>
      <c r="I97" s="64"/>
      <c r="J97" s="65"/>
      <c r="K97" s="66">
        <f t="shared" si="48"/>
        <v>0</v>
      </c>
      <c r="L97" s="67"/>
    </row>
    <row r="98" spans="1:12" s="43" customFormat="1" outlineLevel="1" x14ac:dyDescent="0.45">
      <c r="A98" s="214"/>
      <c r="B98" s="131" t="s">
        <v>172</v>
      </c>
      <c r="C98" s="64"/>
      <c r="D98" s="64"/>
      <c r="E98" s="64"/>
      <c r="F98" s="64"/>
      <c r="G98" s="64"/>
      <c r="H98" s="64"/>
      <c r="I98" s="64"/>
      <c r="J98" s="65"/>
      <c r="K98" s="66">
        <f t="shared" si="48"/>
        <v>0</v>
      </c>
      <c r="L98" s="67"/>
    </row>
    <row r="99" spans="1:12" s="43" customFormat="1" outlineLevel="1" x14ac:dyDescent="0.45">
      <c r="A99" s="214"/>
      <c r="B99" s="131" t="s">
        <v>173</v>
      </c>
      <c r="C99" s="64">
        <v>44621</v>
      </c>
      <c r="D99" s="64">
        <v>44805</v>
      </c>
      <c r="E99" s="133"/>
      <c r="F99" s="133"/>
      <c r="G99" s="133"/>
      <c r="H99" s="133"/>
      <c r="I99" s="133"/>
      <c r="J99" s="65"/>
      <c r="K99" s="66">
        <f t="shared" si="48"/>
        <v>0</v>
      </c>
      <c r="L99" s="67"/>
    </row>
    <row r="100" spans="1:12" s="43" customFormat="1" outlineLevel="1" x14ac:dyDescent="0.45">
      <c r="A100" s="214"/>
      <c r="B100" s="131" t="s">
        <v>174</v>
      </c>
      <c r="C100" s="64"/>
      <c r="D100" s="64"/>
      <c r="E100" s="64"/>
      <c r="F100" s="64"/>
      <c r="G100" s="64"/>
      <c r="H100" s="64"/>
      <c r="I100" s="64"/>
      <c r="J100" s="65"/>
      <c r="K100" s="66">
        <f t="shared" si="48"/>
        <v>0</v>
      </c>
      <c r="L100" s="67"/>
    </row>
    <row r="101" spans="1:12" s="43" customFormat="1" outlineLevel="1" x14ac:dyDescent="0.45">
      <c r="A101" s="214"/>
      <c r="B101" s="134" t="s">
        <v>14</v>
      </c>
      <c r="C101" s="70"/>
      <c r="D101" s="70"/>
      <c r="E101" s="70"/>
      <c r="F101" s="70"/>
      <c r="G101" s="70"/>
      <c r="H101" s="70"/>
      <c r="I101" s="70"/>
      <c r="J101" s="71"/>
      <c r="K101" s="72">
        <f t="shared" si="48"/>
        <v>0</v>
      </c>
      <c r="L101" s="73" t="s">
        <v>175</v>
      </c>
    </row>
    <row r="102" spans="1:12" s="43" customFormat="1" outlineLevel="1" x14ac:dyDescent="0.45">
      <c r="A102" s="214"/>
      <c r="B102" s="74" t="s">
        <v>176</v>
      </c>
      <c r="C102" s="70"/>
      <c r="D102" s="70"/>
      <c r="E102" s="70"/>
      <c r="F102" s="70"/>
      <c r="G102" s="70"/>
      <c r="H102" s="70"/>
      <c r="I102" s="70"/>
      <c r="J102" s="71"/>
      <c r="K102" s="72">
        <f t="shared" si="48"/>
        <v>0</v>
      </c>
      <c r="L102" s="73"/>
    </row>
    <row r="103" spans="1:12" s="43" customFormat="1" outlineLevel="1" x14ac:dyDescent="0.45">
      <c r="A103" s="214"/>
      <c r="B103" s="135" t="s">
        <v>177</v>
      </c>
      <c r="C103" s="70"/>
      <c r="D103" s="70"/>
      <c r="E103" s="70"/>
      <c r="F103" s="70"/>
      <c r="G103" s="70"/>
      <c r="H103" s="70"/>
      <c r="I103" s="70"/>
      <c r="J103" s="71"/>
      <c r="K103" s="72">
        <f t="shared" si="48"/>
        <v>0</v>
      </c>
      <c r="L103" s="73"/>
    </row>
    <row r="104" spans="1:12" s="43" customFormat="1" outlineLevel="1" x14ac:dyDescent="0.45">
      <c r="A104" s="214"/>
      <c r="B104" s="74" t="s">
        <v>178</v>
      </c>
      <c r="C104" s="70"/>
      <c r="D104" s="70"/>
      <c r="E104" s="70"/>
      <c r="F104" s="70"/>
      <c r="G104" s="70"/>
      <c r="H104" s="70"/>
      <c r="I104" s="70"/>
      <c r="J104" s="71"/>
      <c r="K104" s="72">
        <f t="shared" si="48"/>
        <v>0</v>
      </c>
      <c r="L104" s="73"/>
    </row>
    <row r="105" spans="1:12" s="43" customFormat="1" outlineLevel="1" x14ac:dyDescent="0.45">
      <c r="A105" s="214"/>
      <c r="B105" s="135" t="s">
        <v>179</v>
      </c>
      <c r="C105" s="70"/>
      <c r="D105" s="70"/>
      <c r="E105" s="70"/>
      <c r="F105" s="70"/>
      <c r="G105" s="70"/>
      <c r="H105" s="70"/>
      <c r="I105" s="70"/>
      <c r="J105" s="71"/>
      <c r="K105" s="72">
        <f t="shared" si="48"/>
        <v>0</v>
      </c>
      <c r="L105" s="73"/>
    </row>
    <row r="106" spans="1:12" s="43" customFormat="1" outlineLevel="1" x14ac:dyDescent="0.45">
      <c r="A106" s="214"/>
      <c r="B106" s="74" t="s">
        <v>180</v>
      </c>
      <c r="C106" s="70"/>
      <c r="D106" s="70"/>
      <c r="E106" s="70"/>
      <c r="F106" s="70"/>
      <c r="G106" s="70"/>
      <c r="H106" s="70"/>
      <c r="I106" s="70"/>
      <c r="J106" s="71"/>
      <c r="K106" s="72">
        <f t="shared" si="48"/>
        <v>0</v>
      </c>
      <c r="L106" s="73"/>
    </row>
    <row r="107" spans="1:12" s="43" customFormat="1" outlineLevel="1" x14ac:dyDescent="0.45">
      <c r="A107" s="214"/>
      <c r="B107" s="74" t="s">
        <v>181</v>
      </c>
      <c r="C107" s="70"/>
      <c r="D107" s="70"/>
      <c r="E107" s="70"/>
      <c r="F107" s="70"/>
      <c r="G107" s="70"/>
      <c r="H107" s="70"/>
      <c r="I107" s="70"/>
      <c r="J107" s="71"/>
      <c r="K107" s="72">
        <f t="shared" si="48"/>
        <v>0</v>
      </c>
      <c r="L107" s="73"/>
    </row>
    <row r="108" spans="1:12" s="43" customFormat="1" outlineLevel="1" x14ac:dyDescent="0.45">
      <c r="A108" s="214"/>
      <c r="B108" s="136" t="s">
        <v>15</v>
      </c>
      <c r="C108" s="76"/>
      <c r="D108" s="76"/>
      <c r="E108" s="76"/>
      <c r="F108" s="76"/>
      <c r="G108" s="76"/>
      <c r="H108" s="76"/>
      <c r="I108" s="76"/>
      <c r="J108" s="77"/>
      <c r="K108" s="78">
        <f t="shared" si="48"/>
        <v>0</v>
      </c>
      <c r="L108" s="79"/>
    </row>
    <row r="109" spans="1:12" s="43" customFormat="1" outlineLevel="1" x14ac:dyDescent="0.45">
      <c r="A109" s="214"/>
      <c r="B109" s="80" t="s">
        <v>182</v>
      </c>
      <c r="C109" s="76"/>
      <c r="D109" s="76"/>
      <c r="E109" s="76"/>
      <c r="F109" s="76"/>
      <c r="G109" s="76"/>
      <c r="H109" s="76"/>
      <c r="I109" s="76"/>
      <c r="J109" s="77"/>
      <c r="K109" s="78">
        <f t="shared" si="48"/>
        <v>0</v>
      </c>
      <c r="L109" s="79"/>
    </row>
    <row r="110" spans="1:12" s="43" customFormat="1" outlineLevel="1" x14ac:dyDescent="0.45">
      <c r="A110" s="214"/>
      <c r="B110" s="137" t="s">
        <v>183</v>
      </c>
      <c r="C110" s="76"/>
      <c r="D110" s="76"/>
      <c r="E110" s="76"/>
      <c r="F110" s="76"/>
      <c r="G110" s="76"/>
      <c r="H110" s="76"/>
      <c r="I110" s="76"/>
      <c r="J110" s="138">
        <v>1</v>
      </c>
      <c r="K110" s="78">
        <f>J110</f>
        <v>1</v>
      </c>
      <c r="L110" s="139" t="s">
        <v>184</v>
      </c>
    </row>
    <row r="111" spans="1:12" s="43" customFormat="1" outlineLevel="1" x14ac:dyDescent="0.45">
      <c r="A111" s="214"/>
      <c r="B111" s="137" t="s">
        <v>185</v>
      </c>
      <c r="C111" s="76"/>
      <c r="D111" s="76">
        <v>44652</v>
      </c>
      <c r="E111" s="76"/>
      <c r="F111" s="76"/>
      <c r="G111" s="76"/>
      <c r="H111" s="76"/>
      <c r="I111" s="76"/>
      <c r="J111" s="77"/>
      <c r="K111" s="78">
        <f t="shared" ref="K111:K116" si="49">J111</f>
        <v>0</v>
      </c>
      <c r="L111" s="139" t="s">
        <v>186</v>
      </c>
    </row>
    <row r="112" spans="1:12" s="43" customFormat="1" outlineLevel="1" x14ac:dyDescent="0.45">
      <c r="A112" s="214"/>
      <c r="B112" s="137" t="s">
        <v>187</v>
      </c>
      <c r="C112" s="76"/>
      <c r="D112" s="76">
        <v>44743</v>
      </c>
      <c r="E112" s="76"/>
      <c r="F112" s="76"/>
      <c r="G112" s="76"/>
      <c r="H112" s="76"/>
      <c r="I112" s="76"/>
      <c r="J112" s="77"/>
      <c r="K112" s="78">
        <f t="shared" si="49"/>
        <v>0</v>
      </c>
      <c r="L112" s="139" t="s">
        <v>188</v>
      </c>
    </row>
    <row r="113" spans="1:12" s="43" customFormat="1" outlineLevel="1" x14ac:dyDescent="0.45">
      <c r="A113" s="214"/>
      <c r="B113" s="137" t="s">
        <v>189</v>
      </c>
      <c r="C113" s="76"/>
      <c r="D113" s="76">
        <v>44743</v>
      </c>
      <c r="E113" s="76"/>
      <c r="F113" s="76"/>
      <c r="G113" s="76"/>
      <c r="H113" s="76"/>
      <c r="I113" s="76"/>
      <c r="J113" s="77"/>
      <c r="K113" s="78">
        <f t="shared" si="49"/>
        <v>0</v>
      </c>
      <c r="L113" s="139"/>
    </row>
    <row r="114" spans="1:12" s="43" customFormat="1" outlineLevel="1" x14ac:dyDescent="0.45">
      <c r="A114" s="214"/>
      <c r="B114" s="137" t="s">
        <v>190</v>
      </c>
      <c r="C114" s="76"/>
      <c r="D114" s="76">
        <v>44743</v>
      </c>
      <c r="E114" s="76"/>
      <c r="F114" s="76"/>
      <c r="G114" s="76"/>
      <c r="H114" s="76"/>
      <c r="I114" s="76"/>
      <c r="J114" s="77"/>
      <c r="K114" s="78">
        <f t="shared" si="49"/>
        <v>0</v>
      </c>
      <c r="L114" s="139"/>
    </row>
    <row r="115" spans="1:12" s="43" customFormat="1" outlineLevel="1" x14ac:dyDescent="0.45">
      <c r="A115" s="214"/>
      <c r="B115" s="137" t="s">
        <v>191</v>
      </c>
      <c r="C115" s="76"/>
      <c r="D115" s="76">
        <v>44835</v>
      </c>
      <c r="E115" s="76"/>
      <c r="F115" s="76"/>
      <c r="G115" s="76"/>
      <c r="H115" s="76"/>
      <c r="I115" s="76"/>
      <c r="J115" s="77"/>
      <c r="K115" s="78">
        <f t="shared" si="49"/>
        <v>0</v>
      </c>
      <c r="L115" s="139"/>
    </row>
    <row r="116" spans="1:12" s="43" customFormat="1" outlineLevel="1" x14ac:dyDescent="0.45">
      <c r="A116" s="214"/>
      <c r="B116" s="137" t="s">
        <v>192</v>
      </c>
      <c r="C116" s="76"/>
      <c r="D116" s="76">
        <v>45108</v>
      </c>
      <c r="E116" s="76"/>
      <c r="F116" s="76"/>
      <c r="G116" s="76"/>
      <c r="H116" s="76"/>
      <c r="I116" s="76"/>
      <c r="J116" s="77"/>
      <c r="K116" s="78">
        <f t="shared" si="49"/>
        <v>0</v>
      </c>
      <c r="L116" s="139"/>
    </row>
    <row r="117" spans="1:12" s="43" customFormat="1" outlineLevel="1" x14ac:dyDescent="0.45">
      <c r="A117" s="214"/>
      <c r="B117" s="80" t="s">
        <v>193</v>
      </c>
      <c r="C117" s="76"/>
      <c r="D117" s="76"/>
      <c r="E117" s="76">
        <v>44986</v>
      </c>
      <c r="F117" s="76"/>
      <c r="G117" s="76"/>
      <c r="H117" s="76"/>
      <c r="I117" s="76"/>
      <c r="J117" s="77"/>
      <c r="K117" s="78">
        <f t="shared" si="48"/>
        <v>0</v>
      </c>
      <c r="L117" s="79"/>
    </row>
    <row r="118" spans="1:12" s="43" customFormat="1" outlineLevel="1" x14ac:dyDescent="0.45">
      <c r="A118" s="214"/>
      <c r="B118" s="80" t="s">
        <v>194</v>
      </c>
      <c r="C118" s="76"/>
      <c r="D118" s="76"/>
      <c r="E118" s="76"/>
      <c r="F118" s="76"/>
      <c r="G118" s="76"/>
      <c r="H118" s="76"/>
      <c r="I118" s="76"/>
      <c r="J118" s="77"/>
      <c r="K118" s="78">
        <f t="shared" si="48"/>
        <v>0</v>
      </c>
      <c r="L118" s="79"/>
    </row>
    <row r="119" spans="1:12" s="43" customFormat="1" outlineLevel="1" x14ac:dyDescent="0.45">
      <c r="A119" s="214"/>
      <c r="B119" s="80" t="s">
        <v>195</v>
      </c>
      <c r="C119" s="76"/>
      <c r="D119" s="76"/>
      <c r="E119" s="76"/>
      <c r="F119" s="76"/>
      <c r="G119" s="76"/>
      <c r="H119" s="76"/>
      <c r="I119" s="76"/>
      <c r="J119" s="77"/>
      <c r="K119" s="78">
        <f t="shared" si="48"/>
        <v>0</v>
      </c>
      <c r="L119" s="79"/>
    </row>
    <row r="120" spans="1:12" s="43" customFormat="1" outlineLevel="1" x14ac:dyDescent="0.45">
      <c r="A120" s="214"/>
      <c r="B120" s="140" t="s">
        <v>16</v>
      </c>
      <c r="C120" s="82"/>
      <c r="D120" s="82"/>
      <c r="E120" s="82"/>
      <c r="F120" s="82"/>
      <c r="G120" s="82"/>
      <c r="H120" s="82"/>
      <c r="I120" s="82"/>
      <c r="J120" s="83"/>
      <c r="K120" s="84">
        <f t="shared" si="48"/>
        <v>0</v>
      </c>
      <c r="L120" s="85"/>
    </row>
    <row r="121" spans="1:12" s="43" customFormat="1" outlineLevel="1" x14ac:dyDescent="0.45">
      <c r="A121" s="214"/>
      <c r="B121" s="86" t="s">
        <v>109</v>
      </c>
      <c r="C121" s="82">
        <v>44621</v>
      </c>
      <c r="D121" s="82">
        <v>44652</v>
      </c>
      <c r="E121" s="82"/>
      <c r="F121" s="82"/>
      <c r="G121" s="82"/>
      <c r="H121" s="82"/>
      <c r="I121" s="82"/>
      <c r="J121" s="83"/>
      <c r="K121" s="84">
        <f t="shared" si="48"/>
        <v>0</v>
      </c>
      <c r="L121" s="85"/>
    </row>
    <row r="122" spans="1:12" s="43" customFormat="1" outlineLevel="1" x14ac:dyDescent="0.45">
      <c r="A122" s="214"/>
      <c r="B122" s="86" t="s">
        <v>110</v>
      </c>
      <c r="C122" s="82">
        <v>44866</v>
      </c>
      <c r="D122" s="82">
        <v>44958</v>
      </c>
      <c r="E122" s="82"/>
      <c r="F122" s="82"/>
      <c r="G122" s="82"/>
      <c r="H122" s="82"/>
      <c r="I122" s="82"/>
      <c r="J122" s="83"/>
      <c r="K122" s="84">
        <f t="shared" si="48"/>
        <v>0</v>
      </c>
      <c r="L122" s="85"/>
    </row>
    <row r="123" spans="1:12" s="43" customFormat="1" outlineLevel="1" x14ac:dyDescent="0.45">
      <c r="A123" s="214"/>
      <c r="B123" s="86" t="s">
        <v>196</v>
      </c>
      <c r="C123" s="82">
        <v>44576</v>
      </c>
      <c r="D123" s="82">
        <v>45002</v>
      </c>
      <c r="E123" s="82"/>
      <c r="F123" s="82"/>
      <c r="G123" s="82"/>
      <c r="H123" s="82"/>
      <c r="I123" s="82"/>
      <c r="J123" s="83"/>
      <c r="K123" s="84">
        <f t="shared" si="48"/>
        <v>0</v>
      </c>
      <c r="L123" s="85"/>
    </row>
    <row r="124" spans="1:12" s="43" customFormat="1" outlineLevel="1" x14ac:dyDescent="0.45">
      <c r="A124" s="214"/>
      <c r="B124" s="86" t="s">
        <v>197</v>
      </c>
      <c r="C124" s="82"/>
      <c r="D124" s="82"/>
      <c r="E124" s="82"/>
      <c r="F124" s="82"/>
      <c r="G124" s="82"/>
      <c r="H124" s="82"/>
      <c r="I124" s="82"/>
      <c r="J124" s="83"/>
      <c r="K124" s="84">
        <f t="shared" si="48"/>
        <v>0</v>
      </c>
      <c r="L124" s="85"/>
    </row>
    <row r="125" spans="1:12" s="43" customFormat="1" outlineLevel="1" x14ac:dyDescent="0.45">
      <c r="A125" s="214"/>
      <c r="B125" s="86" t="s">
        <v>198</v>
      </c>
      <c r="C125" s="82"/>
      <c r="D125" s="82"/>
      <c r="E125" s="82"/>
      <c r="F125" s="82"/>
      <c r="G125" s="82"/>
      <c r="H125" s="82"/>
      <c r="I125" s="82"/>
      <c r="J125" s="83"/>
      <c r="K125" s="84">
        <f t="shared" si="48"/>
        <v>0</v>
      </c>
      <c r="L125" s="85"/>
    </row>
    <row r="126" spans="1:12" s="43" customFormat="1" outlineLevel="1" x14ac:dyDescent="0.45">
      <c r="A126" s="214"/>
      <c r="B126" s="86" t="s">
        <v>199</v>
      </c>
      <c r="C126" s="82"/>
      <c r="D126" s="82"/>
      <c r="E126" s="82"/>
      <c r="F126" s="82"/>
      <c r="G126" s="82"/>
      <c r="H126" s="82"/>
      <c r="I126" s="82"/>
      <c r="J126" s="83"/>
      <c r="K126" s="84">
        <f t="shared" si="48"/>
        <v>0</v>
      </c>
      <c r="L126" s="85"/>
    </row>
    <row r="127" spans="1:12" s="43" customFormat="1" outlineLevel="1" x14ac:dyDescent="0.45">
      <c r="A127" s="214"/>
      <c r="B127" s="87" t="s">
        <v>200</v>
      </c>
      <c r="C127" s="82"/>
      <c r="D127" s="82"/>
      <c r="E127" s="82"/>
      <c r="F127" s="82"/>
      <c r="G127" s="82"/>
      <c r="H127" s="82"/>
      <c r="I127" s="82"/>
      <c r="J127" s="83"/>
      <c r="K127" s="84">
        <f t="shared" si="48"/>
        <v>0</v>
      </c>
      <c r="L127" s="85"/>
    </row>
    <row r="128" spans="1:12" s="43" customFormat="1" outlineLevel="1" x14ac:dyDescent="0.45">
      <c r="A128" s="214"/>
      <c r="B128" s="87" t="s">
        <v>115</v>
      </c>
      <c r="C128" s="82"/>
      <c r="D128" s="82"/>
      <c r="E128" s="82"/>
      <c r="F128" s="82"/>
      <c r="G128" s="82"/>
      <c r="H128" s="82"/>
      <c r="I128" s="82"/>
      <c r="J128" s="83"/>
      <c r="K128" s="84">
        <f t="shared" si="48"/>
        <v>0</v>
      </c>
      <c r="L128" s="85"/>
    </row>
    <row r="129" spans="1:12" s="43" customFormat="1" outlineLevel="1" x14ac:dyDescent="0.45">
      <c r="A129" s="214"/>
      <c r="B129" s="87" t="s">
        <v>201</v>
      </c>
      <c r="C129" s="82"/>
      <c r="D129" s="82"/>
      <c r="E129" s="82"/>
      <c r="F129" s="82"/>
      <c r="G129" s="82"/>
      <c r="H129" s="82"/>
      <c r="I129" s="82"/>
      <c r="J129" s="83"/>
      <c r="K129" s="84">
        <f t="shared" si="48"/>
        <v>0</v>
      </c>
      <c r="L129" s="85"/>
    </row>
    <row r="130" spans="1:12" s="43" customFormat="1" outlineLevel="1" x14ac:dyDescent="0.45">
      <c r="A130" s="214"/>
      <c r="B130" s="141" t="s">
        <v>17</v>
      </c>
      <c r="C130" s="92"/>
      <c r="D130" s="92"/>
      <c r="E130" s="92"/>
      <c r="F130" s="92"/>
      <c r="G130" s="92"/>
      <c r="H130" s="92"/>
      <c r="I130" s="92"/>
      <c r="J130" s="93"/>
      <c r="K130" s="94">
        <f t="shared" si="48"/>
        <v>0</v>
      </c>
      <c r="L130" s="95"/>
    </row>
    <row r="131" spans="1:12" s="43" customFormat="1" outlineLevel="1" x14ac:dyDescent="0.45">
      <c r="A131" s="214"/>
      <c r="B131" s="142" t="s">
        <v>202</v>
      </c>
      <c r="C131" s="92"/>
      <c r="D131" s="92"/>
      <c r="E131" s="92"/>
      <c r="F131" s="92"/>
      <c r="G131" s="92"/>
      <c r="H131" s="92"/>
      <c r="I131" s="92"/>
      <c r="J131" s="93">
        <v>1</v>
      </c>
      <c r="K131" s="94">
        <f>J131</f>
        <v>1</v>
      </c>
      <c r="L131" s="95" t="s">
        <v>203</v>
      </c>
    </row>
    <row r="132" spans="1:12" s="43" customFormat="1" outlineLevel="1" x14ac:dyDescent="0.45">
      <c r="A132" s="214"/>
      <c r="B132" s="143" t="s">
        <v>204</v>
      </c>
      <c r="C132" s="92"/>
      <c r="D132" s="92"/>
      <c r="E132" s="92"/>
      <c r="F132" s="92"/>
      <c r="G132" s="92"/>
      <c r="H132" s="92"/>
      <c r="I132" s="92"/>
      <c r="J132" s="93"/>
      <c r="K132" s="94">
        <f>J132</f>
        <v>0</v>
      </c>
      <c r="L132" s="95" t="s">
        <v>205</v>
      </c>
    </row>
    <row r="133" spans="1:12" s="43" customFormat="1" outlineLevel="1" x14ac:dyDescent="0.45">
      <c r="A133" s="214"/>
      <c r="B133" s="144" t="s">
        <v>18</v>
      </c>
      <c r="C133" s="97"/>
      <c r="D133" s="97"/>
      <c r="E133" s="97"/>
      <c r="F133" s="97"/>
      <c r="G133" s="97"/>
      <c r="H133" s="97"/>
      <c r="I133" s="97"/>
      <c r="J133" s="98"/>
      <c r="K133" s="99">
        <f t="shared" si="48"/>
        <v>0</v>
      </c>
      <c r="L133" s="100"/>
    </row>
    <row r="134" spans="1:12" s="43" customFormat="1" outlineLevel="1" x14ac:dyDescent="0.45">
      <c r="A134" s="214"/>
      <c r="B134" s="101" t="s">
        <v>206</v>
      </c>
      <c r="C134" s="97">
        <v>44532</v>
      </c>
      <c r="D134" s="97">
        <v>44533</v>
      </c>
      <c r="E134" s="97"/>
      <c r="F134" s="97"/>
      <c r="G134" s="97"/>
      <c r="H134" s="97"/>
      <c r="I134" s="97"/>
      <c r="J134" s="98">
        <f>1</f>
        <v>1</v>
      </c>
      <c r="K134" s="99">
        <f t="shared" si="48"/>
        <v>1</v>
      </c>
      <c r="L134" s="100" t="s">
        <v>207</v>
      </c>
    </row>
    <row r="135" spans="1:12" s="43" customFormat="1" outlineLevel="1" x14ac:dyDescent="0.45">
      <c r="A135" s="214"/>
      <c r="B135" s="102" t="s">
        <v>123</v>
      </c>
      <c r="C135" s="97"/>
      <c r="D135" s="97"/>
      <c r="E135" s="97">
        <v>44652</v>
      </c>
      <c r="F135" s="97">
        <v>44729</v>
      </c>
      <c r="G135" s="97">
        <v>44841</v>
      </c>
      <c r="H135" s="97">
        <v>44904</v>
      </c>
      <c r="I135" s="97"/>
      <c r="J135" s="98"/>
      <c r="K135" s="99">
        <f t="shared" si="48"/>
        <v>0</v>
      </c>
      <c r="L135" s="100"/>
    </row>
    <row r="136" spans="1:12" s="43" customFormat="1" outlineLevel="1" x14ac:dyDescent="0.45">
      <c r="A136" s="214"/>
      <c r="B136" s="102" t="s">
        <v>208</v>
      </c>
      <c r="C136" s="97"/>
      <c r="D136" s="97"/>
      <c r="E136" s="97">
        <v>44645</v>
      </c>
      <c r="F136" s="97">
        <v>44701</v>
      </c>
      <c r="G136" s="97">
        <v>44834</v>
      </c>
      <c r="H136" s="97">
        <v>44890</v>
      </c>
      <c r="I136" s="97"/>
      <c r="J136" s="98"/>
      <c r="K136" s="99">
        <f t="shared" si="48"/>
        <v>0</v>
      </c>
      <c r="L136" s="100" t="s">
        <v>207</v>
      </c>
    </row>
    <row r="137" spans="1:12" s="43" customFormat="1" outlineLevel="1" x14ac:dyDescent="0.45">
      <c r="A137" s="214"/>
      <c r="B137" s="102" t="s">
        <v>125</v>
      </c>
      <c r="C137" s="97"/>
      <c r="D137" s="97"/>
      <c r="E137" s="97">
        <v>44581</v>
      </c>
      <c r="F137" s="97">
        <v>44609</v>
      </c>
      <c r="G137" s="97">
        <v>44637</v>
      </c>
      <c r="H137" s="97">
        <v>44665</v>
      </c>
      <c r="I137" s="97">
        <v>44700</v>
      </c>
      <c r="J137" s="98"/>
      <c r="K137" s="99">
        <f t="shared" si="48"/>
        <v>0</v>
      </c>
      <c r="L137" s="100" t="s">
        <v>207</v>
      </c>
    </row>
    <row r="138" spans="1:12" s="43" customFormat="1" outlineLevel="1" x14ac:dyDescent="0.45">
      <c r="A138" s="214"/>
      <c r="B138" s="103" t="s">
        <v>11</v>
      </c>
      <c r="C138" s="104"/>
      <c r="D138" s="104"/>
      <c r="E138" s="104"/>
      <c r="F138" s="104"/>
      <c r="G138" s="104"/>
      <c r="H138" s="104"/>
      <c r="I138" s="104"/>
      <c r="J138" s="105"/>
      <c r="K138" s="106">
        <f t="shared" si="48"/>
        <v>0</v>
      </c>
      <c r="L138" s="107"/>
    </row>
    <row r="139" spans="1:12" s="43" customFormat="1" outlineLevel="1" x14ac:dyDescent="0.45">
      <c r="A139" s="214"/>
      <c r="B139" s="108" t="s">
        <v>209</v>
      </c>
      <c r="C139" s="104"/>
      <c r="D139" s="104">
        <v>45352</v>
      </c>
      <c r="E139" s="104"/>
      <c r="F139" s="104"/>
      <c r="G139" s="104"/>
      <c r="H139" s="104"/>
      <c r="I139" s="104"/>
      <c r="J139" s="105"/>
      <c r="K139" s="106">
        <f t="shared" si="48"/>
        <v>0</v>
      </c>
      <c r="L139" s="107"/>
    </row>
    <row r="140" spans="1:12" s="43" customFormat="1" outlineLevel="1" x14ac:dyDescent="0.45">
      <c r="A140" s="214"/>
      <c r="B140" s="108" t="s">
        <v>210</v>
      </c>
      <c r="C140" s="104"/>
      <c r="D140" s="104"/>
      <c r="E140" s="104"/>
      <c r="F140" s="104"/>
      <c r="G140" s="104"/>
      <c r="H140" s="104"/>
      <c r="I140" s="104"/>
      <c r="J140" s="105"/>
      <c r="K140" s="106">
        <f t="shared" si="48"/>
        <v>0</v>
      </c>
      <c r="L140" s="107"/>
    </row>
    <row r="141" spans="1:12" s="43" customFormat="1" outlineLevel="1" x14ac:dyDescent="0.45">
      <c r="A141" s="214"/>
      <c r="B141" s="145" t="s">
        <v>211</v>
      </c>
      <c r="C141" s="104"/>
      <c r="D141" s="104"/>
      <c r="E141" s="104"/>
      <c r="F141" s="104"/>
      <c r="G141" s="104"/>
      <c r="H141" s="104"/>
      <c r="I141" s="104"/>
      <c r="J141" s="105"/>
      <c r="K141" s="106">
        <f t="shared" si="48"/>
        <v>0</v>
      </c>
      <c r="L141" s="107"/>
    </row>
    <row r="142" spans="1:12" s="43" customFormat="1" outlineLevel="1" x14ac:dyDescent="0.45">
      <c r="A142" s="214"/>
      <c r="B142" s="145" t="s">
        <v>212</v>
      </c>
      <c r="C142" s="104"/>
      <c r="D142" s="104"/>
      <c r="E142" s="104"/>
      <c r="F142" s="104"/>
      <c r="G142" s="104"/>
      <c r="H142" s="104"/>
      <c r="I142" s="104"/>
      <c r="J142" s="105"/>
      <c r="K142" s="106">
        <f t="shared" si="48"/>
        <v>0</v>
      </c>
      <c r="L142" s="107"/>
    </row>
    <row r="143" spans="1:12" s="43" customFormat="1" outlineLevel="1" x14ac:dyDescent="0.45">
      <c r="A143" s="214"/>
      <c r="B143" s="145" t="s">
        <v>213</v>
      </c>
      <c r="C143" s="104"/>
      <c r="D143" s="104"/>
      <c r="E143" s="104"/>
      <c r="F143" s="104"/>
      <c r="G143" s="104"/>
      <c r="H143" s="104"/>
      <c r="I143" s="104"/>
      <c r="J143" s="105"/>
      <c r="K143" s="106">
        <f t="shared" si="48"/>
        <v>0</v>
      </c>
      <c r="L143" s="107"/>
    </row>
    <row r="144" spans="1:12" s="43" customFormat="1" outlineLevel="1" x14ac:dyDescent="0.45">
      <c r="A144" s="214"/>
      <c r="B144" s="145" t="s">
        <v>214</v>
      </c>
      <c r="C144" s="104"/>
      <c r="D144" s="104"/>
      <c r="E144" s="104"/>
      <c r="F144" s="104"/>
      <c r="G144" s="104"/>
      <c r="H144" s="104"/>
      <c r="I144" s="104"/>
      <c r="J144" s="105"/>
      <c r="K144" s="106">
        <f t="shared" si="48"/>
        <v>0</v>
      </c>
      <c r="L144" s="107"/>
    </row>
    <row r="145" spans="1:12" s="43" customFormat="1" outlineLevel="1" x14ac:dyDescent="0.45">
      <c r="A145" s="214"/>
      <c r="B145" s="145" t="s">
        <v>215</v>
      </c>
      <c r="C145" s="104"/>
      <c r="D145" s="104"/>
      <c r="E145" s="104"/>
      <c r="F145" s="104"/>
      <c r="G145" s="104"/>
      <c r="H145" s="104"/>
      <c r="I145" s="104"/>
      <c r="J145" s="105"/>
      <c r="K145" s="106">
        <f t="shared" si="48"/>
        <v>0</v>
      </c>
      <c r="L145" s="107"/>
    </row>
    <row r="146" spans="1:12" s="43" customFormat="1" outlineLevel="1" x14ac:dyDescent="0.45">
      <c r="A146" s="214"/>
      <c r="B146" s="145" t="s">
        <v>216</v>
      </c>
      <c r="C146" s="104"/>
      <c r="D146" s="104"/>
      <c r="E146" s="104"/>
      <c r="F146" s="104"/>
      <c r="G146" s="104"/>
      <c r="H146" s="104"/>
      <c r="I146" s="104"/>
      <c r="J146" s="105"/>
      <c r="K146" s="106">
        <f t="shared" si="48"/>
        <v>0</v>
      </c>
      <c r="L146" s="107"/>
    </row>
    <row r="147" spans="1:12" s="43" customFormat="1" outlineLevel="1" x14ac:dyDescent="0.45">
      <c r="A147" s="214"/>
      <c r="B147" s="145" t="s">
        <v>217</v>
      </c>
      <c r="C147" s="104"/>
      <c r="D147" s="104"/>
      <c r="E147" s="104"/>
      <c r="F147" s="104"/>
      <c r="G147" s="104"/>
      <c r="H147" s="104"/>
      <c r="I147" s="104"/>
      <c r="J147" s="105"/>
      <c r="K147" s="106">
        <f t="shared" si="48"/>
        <v>0</v>
      </c>
      <c r="L147" s="107"/>
    </row>
    <row r="148" spans="1:12" s="43" customFormat="1" outlineLevel="1" x14ac:dyDescent="0.45">
      <c r="A148" s="214"/>
      <c r="B148" s="145" t="s">
        <v>218</v>
      </c>
      <c r="C148" s="104"/>
      <c r="D148" s="104"/>
      <c r="E148" s="104"/>
      <c r="F148" s="104"/>
      <c r="G148" s="104"/>
      <c r="H148" s="104"/>
      <c r="I148" s="104"/>
      <c r="J148" s="105"/>
      <c r="K148" s="106">
        <f t="shared" si="48"/>
        <v>0</v>
      </c>
      <c r="L148" s="107"/>
    </row>
    <row r="149" spans="1:12" s="43" customFormat="1" outlineLevel="1" x14ac:dyDescent="0.45">
      <c r="A149" s="214"/>
      <c r="B149" s="145" t="s">
        <v>219</v>
      </c>
      <c r="C149" s="104"/>
      <c r="D149" s="104"/>
      <c r="E149" s="104"/>
      <c r="F149" s="104"/>
      <c r="G149" s="104"/>
      <c r="H149" s="104"/>
      <c r="I149" s="104"/>
      <c r="J149" s="105"/>
      <c r="K149" s="106">
        <f t="shared" si="48"/>
        <v>0</v>
      </c>
      <c r="L149" s="107"/>
    </row>
    <row r="150" spans="1:12" s="43" customFormat="1" outlineLevel="1" x14ac:dyDescent="0.45">
      <c r="A150" s="214"/>
      <c r="B150" s="145" t="s">
        <v>220</v>
      </c>
      <c r="C150" s="104"/>
      <c r="D150" s="104"/>
      <c r="E150" s="104"/>
      <c r="F150" s="104"/>
      <c r="G150" s="104"/>
      <c r="H150" s="104"/>
      <c r="I150" s="104"/>
      <c r="J150" s="105"/>
      <c r="K150" s="106">
        <f t="shared" si="48"/>
        <v>0</v>
      </c>
      <c r="L150" s="107"/>
    </row>
    <row r="151" spans="1:12" s="43" customFormat="1" outlineLevel="1" x14ac:dyDescent="0.45">
      <c r="A151" s="214"/>
      <c r="B151" s="108" t="s">
        <v>221</v>
      </c>
      <c r="C151" s="104"/>
      <c r="D151" s="104"/>
      <c r="E151" s="104"/>
      <c r="F151" s="104"/>
      <c r="G151" s="104"/>
      <c r="H151" s="104"/>
      <c r="I151" s="104"/>
      <c r="J151" s="105"/>
      <c r="K151" s="106">
        <f t="shared" si="48"/>
        <v>0</v>
      </c>
      <c r="L151" s="107"/>
    </row>
    <row r="152" spans="1:12" s="43" customFormat="1" outlineLevel="1" x14ac:dyDescent="0.45">
      <c r="A152" s="214"/>
      <c r="B152" s="108" t="s">
        <v>222</v>
      </c>
      <c r="C152" s="104"/>
      <c r="D152" s="104"/>
      <c r="E152" s="104"/>
      <c r="F152" s="104"/>
      <c r="G152" s="104"/>
      <c r="H152" s="104"/>
      <c r="I152" s="104"/>
      <c r="J152" s="105"/>
      <c r="K152" s="106">
        <f t="shared" si="48"/>
        <v>0</v>
      </c>
      <c r="L152" s="107"/>
    </row>
    <row r="153" spans="1:12" s="43" customFormat="1" outlineLevel="1" x14ac:dyDescent="0.45">
      <c r="A153" s="214"/>
      <c r="B153" s="109" t="s">
        <v>10</v>
      </c>
      <c r="C153" s="110"/>
      <c r="D153" s="110"/>
      <c r="E153" s="110"/>
      <c r="F153" s="110"/>
      <c r="G153" s="110"/>
      <c r="H153" s="110"/>
      <c r="I153" s="110"/>
      <c r="J153" s="111"/>
      <c r="K153" s="112">
        <f t="shared" si="48"/>
        <v>0</v>
      </c>
      <c r="L153" s="113"/>
    </row>
    <row r="154" spans="1:12" s="43" customFormat="1" outlineLevel="1" x14ac:dyDescent="0.45">
      <c r="A154" s="214"/>
      <c r="B154" s="114" t="s">
        <v>223</v>
      </c>
      <c r="C154" s="110">
        <v>44593</v>
      </c>
      <c r="D154" s="110">
        <v>44686</v>
      </c>
      <c r="E154" s="110"/>
      <c r="F154" s="110"/>
      <c r="G154" s="110"/>
      <c r="H154" s="110"/>
      <c r="I154" s="110"/>
      <c r="J154" s="111"/>
      <c r="K154" s="112">
        <f t="shared" si="48"/>
        <v>0</v>
      </c>
      <c r="L154" s="113"/>
    </row>
    <row r="155" spans="1:12" s="43" customFormat="1" outlineLevel="1" x14ac:dyDescent="0.45">
      <c r="A155" s="214"/>
      <c r="B155" s="114" t="s">
        <v>224</v>
      </c>
      <c r="C155" s="110"/>
      <c r="D155" s="110"/>
      <c r="E155" s="110"/>
      <c r="F155" s="110"/>
      <c r="G155" s="110"/>
      <c r="H155" s="110"/>
      <c r="I155" s="110"/>
      <c r="J155" s="111"/>
      <c r="K155" s="112">
        <f t="shared" si="48"/>
        <v>0</v>
      </c>
      <c r="L155" s="113"/>
    </row>
    <row r="156" spans="1:12" s="43" customFormat="1" outlineLevel="1" x14ac:dyDescent="0.45">
      <c r="A156" s="214"/>
      <c r="B156" s="114" t="s">
        <v>225</v>
      </c>
      <c r="C156" s="110"/>
      <c r="D156" s="110"/>
      <c r="E156" s="110"/>
      <c r="F156" s="110"/>
      <c r="G156" s="110"/>
      <c r="H156" s="110"/>
      <c r="I156" s="110"/>
      <c r="J156" s="111"/>
      <c r="K156" s="112">
        <f t="shared" si="48"/>
        <v>0</v>
      </c>
      <c r="L156" s="113"/>
    </row>
    <row r="157" spans="1:12" s="43" customFormat="1" outlineLevel="1" x14ac:dyDescent="0.45">
      <c r="A157" s="214"/>
      <c r="B157" s="114" t="s">
        <v>226</v>
      </c>
      <c r="C157" s="110"/>
      <c r="D157" s="110"/>
      <c r="E157" s="110"/>
      <c r="F157" s="110"/>
      <c r="G157" s="110"/>
      <c r="H157" s="110"/>
      <c r="I157" s="110"/>
      <c r="J157" s="111"/>
      <c r="K157" s="112">
        <f t="shared" si="48"/>
        <v>0</v>
      </c>
      <c r="L157" s="113"/>
    </row>
    <row r="158" spans="1:12" s="43" customFormat="1" outlineLevel="1" x14ac:dyDescent="0.45">
      <c r="A158" s="214"/>
      <c r="B158" s="114" t="s">
        <v>227</v>
      </c>
      <c r="C158" s="110"/>
      <c r="D158" s="110"/>
      <c r="E158" s="110"/>
      <c r="F158" s="110"/>
      <c r="G158" s="110"/>
      <c r="H158" s="110"/>
      <c r="I158" s="110"/>
      <c r="J158" s="111"/>
      <c r="K158" s="112">
        <f t="shared" si="48"/>
        <v>0</v>
      </c>
      <c r="L158" s="113"/>
    </row>
    <row r="159" spans="1:12" s="43" customFormat="1" outlineLevel="1" x14ac:dyDescent="0.45">
      <c r="A159" s="214"/>
      <c r="B159" s="114" t="s">
        <v>228</v>
      </c>
      <c r="C159" s="110"/>
      <c r="D159" s="110"/>
      <c r="E159" s="110"/>
      <c r="F159" s="110"/>
      <c r="G159" s="110"/>
      <c r="H159" s="110"/>
      <c r="I159" s="110"/>
      <c r="J159" s="111"/>
      <c r="K159" s="112">
        <f t="shared" si="48"/>
        <v>0</v>
      </c>
      <c r="L159" s="113"/>
    </row>
    <row r="160" spans="1:12" s="43" customFormat="1" outlineLevel="1" x14ac:dyDescent="0.45">
      <c r="A160" s="214"/>
      <c r="B160" s="114" t="s">
        <v>229</v>
      </c>
      <c r="C160" s="110"/>
      <c r="D160" s="110"/>
      <c r="E160" s="110"/>
      <c r="F160" s="110"/>
      <c r="G160" s="110"/>
      <c r="H160" s="110"/>
      <c r="I160" s="110"/>
      <c r="J160" s="111"/>
      <c r="K160" s="112">
        <f t="shared" si="48"/>
        <v>0</v>
      </c>
      <c r="L160" s="113"/>
    </row>
    <row r="161" spans="1:12" s="43" customFormat="1" outlineLevel="1" x14ac:dyDescent="0.45">
      <c r="A161" s="214"/>
      <c r="B161" s="114" t="s">
        <v>230</v>
      </c>
      <c r="C161" s="110"/>
      <c r="D161" s="110"/>
      <c r="E161" s="110"/>
      <c r="F161" s="110"/>
      <c r="G161" s="110"/>
      <c r="H161" s="110"/>
      <c r="I161" s="110"/>
      <c r="J161" s="111"/>
      <c r="K161" s="112">
        <f t="shared" si="48"/>
        <v>0</v>
      </c>
      <c r="L161" s="113"/>
    </row>
    <row r="162" spans="1:12" s="43" customFormat="1" outlineLevel="1" x14ac:dyDescent="0.45">
      <c r="A162" s="214"/>
      <c r="B162" s="114" t="s">
        <v>231</v>
      </c>
      <c r="C162" s="110"/>
      <c r="D162" s="110"/>
      <c r="E162" s="110"/>
      <c r="F162" s="110"/>
      <c r="G162" s="110"/>
      <c r="H162" s="110"/>
      <c r="I162" s="110"/>
      <c r="J162" s="111"/>
      <c r="K162" s="112">
        <f t="shared" si="48"/>
        <v>0</v>
      </c>
      <c r="L162" s="113"/>
    </row>
    <row r="163" spans="1:12" s="43" customFormat="1" outlineLevel="1" x14ac:dyDescent="0.45">
      <c r="A163" s="214"/>
      <c r="B163" s="114" t="s">
        <v>232</v>
      </c>
      <c r="C163" s="110"/>
      <c r="D163" s="110"/>
      <c r="E163" s="110"/>
      <c r="F163" s="110"/>
      <c r="G163" s="110"/>
      <c r="H163" s="110"/>
      <c r="I163" s="110"/>
      <c r="J163" s="111"/>
      <c r="K163" s="112">
        <f t="shared" si="48"/>
        <v>0</v>
      </c>
      <c r="L163" s="113"/>
    </row>
    <row r="164" spans="1:12" s="43" customFormat="1" outlineLevel="1" x14ac:dyDescent="0.45">
      <c r="A164" s="214"/>
      <c r="B164" s="114" t="s">
        <v>233</v>
      </c>
      <c r="C164" s="110"/>
      <c r="D164" s="110"/>
      <c r="E164" s="110"/>
      <c r="F164" s="110"/>
      <c r="G164" s="110"/>
      <c r="H164" s="110"/>
      <c r="I164" s="110"/>
      <c r="J164" s="111"/>
      <c r="K164" s="112">
        <f t="shared" si="48"/>
        <v>0</v>
      </c>
      <c r="L164" s="113"/>
    </row>
    <row r="165" spans="1:12" s="43" customFormat="1" outlineLevel="1" x14ac:dyDescent="0.45">
      <c r="A165" s="214"/>
      <c r="B165" s="116" t="s">
        <v>135</v>
      </c>
      <c r="C165" s="110"/>
      <c r="D165" s="110"/>
      <c r="E165" s="110"/>
      <c r="F165" s="110"/>
      <c r="G165" s="110"/>
      <c r="H165" s="110"/>
      <c r="I165" s="110"/>
      <c r="J165" s="111"/>
      <c r="K165" s="112">
        <f t="shared" si="48"/>
        <v>0</v>
      </c>
      <c r="L165" s="113"/>
    </row>
    <row r="166" spans="1:12" s="43" customFormat="1" outlineLevel="1" x14ac:dyDescent="0.45">
      <c r="A166" s="215"/>
      <c r="B166" s="116"/>
      <c r="C166" s="110"/>
      <c r="D166" s="110"/>
      <c r="E166" s="110"/>
      <c r="F166" s="110"/>
      <c r="G166" s="110"/>
      <c r="H166" s="110"/>
      <c r="I166" s="110"/>
      <c r="J166" s="111"/>
      <c r="K166" s="112">
        <f t="shared" si="48"/>
        <v>0</v>
      </c>
      <c r="L166" s="113"/>
    </row>
    <row r="167" spans="1:12" s="43" customFormat="1" x14ac:dyDescent="0.45">
      <c r="A167" s="146" t="s">
        <v>234</v>
      </c>
      <c r="B167" s="39"/>
      <c r="C167" s="47"/>
      <c r="D167" s="47"/>
      <c r="E167" s="47"/>
      <c r="F167" s="47"/>
      <c r="G167" s="47"/>
      <c r="H167" s="47"/>
      <c r="I167" s="47"/>
      <c r="J167" s="48"/>
      <c r="K167" s="49">
        <f t="shared" si="48"/>
        <v>0</v>
      </c>
      <c r="L167" s="40"/>
    </row>
    <row r="168" spans="1:12" s="43" customFormat="1" hidden="1" outlineLevel="1" x14ac:dyDescent="0.45">
      <c r="A168" s="216" t="s">
        <v>234</v>
      </c>
      <c r="B168" s="50" t="s">
        <v>9</v>
      </c>
      <c r="C168" s="51" t="s">
        <v>156</v>
      </c>
      <c r="D168" s="51"/>
      <c r="E168" s="51"/>
      <c r="F168" s="51"/>
      <c r="G168" s="51"/>
      <c r="H168" s="51"/>
      <c r="I168" s="51"/>
      <c r="J168" s="52"/>
      <c r="K168" s="53">
        <f t="shared" si="48"/>
        <v>0</v>
      </c>
      <c r="L168" s="54"/>
    </row>
    <row r="169" spans="1:12" s="43" customFormat="1" hidden="1" outlineLevel="1" x14ac:dyDescent="0.45">
      <c r="A169" s="217"/>
      <c r="B169" s="50"/>
      <c r="C169" s="51"/>
      <c r="D169" s="51"/>
      <c r="E169" s="51"/>
      <c r="F169" s="51"/>
      <c r="G169" s="51"/>
      <c r="H169" s="51"/>
      <c r="I169" s="51"/>
      <c r="J169" s="52"/>
      <c r="K169" s="53"/>
      <c r="L169" s="54"/>
    </row>
    <row r="170" spans="1:12" s="43" customFormat="1" hidden="1" outlineLevel="1" x14ac:dyDescent="0.45">
      <c r="A170" s="217"/>
      <c r="B170" s="57" t="s">
        <v>235</v>
      </c>
      <c r="C170" s="58"/>
      <c r="D170" s="58"/>
      <c r="E170" s="58"/>
      <c r="F170" s="58"/>
      <c r="G170" s="58"/>
      <c r="H170" s="58"/>
      <c r="I170" s="58"/>
      <c r="J170" s="59"/>
      <c r="K170" s="60">
        <f t="shared" si="48"/>
        <v>0</v>
      </c>
      <c r="L170" s="61"/>
    </row>
    <row r="171" spans="1:12" s="43" customFormat="1" hidden="1" outlineLevel="1" x14ac:dyDescent="0.45">
      <c r="A171" s="217"/>
      <c r="B171" s="57"/>
      <c r="C171" s="58"/>
      <c r="D171" s="58"/>
      <c r="E171" s="58"/>
      <c r="F171" s="58"/>
      <c r="G171" s="58"/>
      <c r="H171" s="58"/>
      <c r="I171" s="58"/>
      <c r="J171" s="59"/>
      <c r="K171" s="60"/>
      <c r="L171" s="61"/>
    </row>
    <row r="172" spans="1:12" s="43" customFormat="1" hidden="1" outlineLevel="1" x14ac:dyDescent="0.45">
      <c r="A172" s="217"/>
      <c r="B172" s="63" t="s">
        <v>13</v>
      </c>
      <c r="C172" s="64"/>
      <c r="D172" s="64"/>
      <c r="E172" s="64"/>
      <c r="F172" s="64"/>
      <c r="G172" s="64"/>
      <c r="H172" s="64"/>
      <c r="I172" s="64"/>
      <c r="J172" s="65"/>
      <c r="K172" s="66">
        <f t="shared" si="48"/>
        <v>0</v>
      </c>
      <c r="L172" s="67"/>
    </row>
    <row r="173" spans="1:12" s="43" customFormat="1" hidden="1" outlineLevel="1" x14ac:dyDescent="0.45">
      <c r="A173" s="217"/>
      <c r="B173" s="63"/>
      <c r="C173" s="64"/>
      <c r="D173" s="64"/>
      <c r="E173" s="64"/>
      <c r="F173" s="64"/>
      <c r="G173" s="64"/>
      <c r="H173" s="64"/>
      <c r="I173" s="64"/>
      <c r="J173" s="65"/>
      <c r="K173" s="66"/>
      <c r="L173" s="67"/>
    </row>
    <row r="174" spans="1:12" s="43" customFormat="1" hidden="1" outlineLevel="1" x14ac:dyDescent="0.45">
      <c r="A174" s="217"/>
      <c r="B174" s="69" t="s">
        <v>14</v>
      </c>
      <c r="C174" s="70"/>
      <c r="D174" s="70"/>
      <c r="E174" s="70"/>
      <c r="F174" s="70"/>
      <c r="G174" s="70"/>
      <c r="H174" s="70"/>
      <c r="I174" s="70"/>
      <c r="J174" s="71"/>
      <c r="K174" s="72">
        <f t="shared" si="48"/>
        <v>0</v>
      </c>
      <c r="L174" s="73"/>
    </row>
    <row r="175" spans="1:12" s="43" customFormat="1" hidden="1" outlineLevel="1" x14ac:dyDescent="0.45">
      <c r="A175" s="217"/>
      <c r="B175" s="69"/>
      <c r="C175" s="70"/>
      <c r="D175" s="70"/>
      <c r="E175" s="70"/>
      <c r="F175" s="70"/>
      <c r="G175" s="70"/>
      <c r="H175" s="70"/>
      <c r="I175" s="70"/>
      <c r="J175" s="71"/>
      <c r="K175" s="72"/>
      <c r="L175" s="73"/>
    </row>
    <row r="176" spans="1:12" s="43" customFormat="1" hidden="1" outlineLevel="1" x14ac:dyDescent="0.45">
      <c r="A176" s="217"/>
      <c r="B176" s="75" t="s">
        <v>15</v>
      </c>
      <c r="C176" s="76"/>
      <c r="D176" s="76"/>
      <c r="E176" s="76"/>
      <c r="F176" s="76"/>
      <c r="G176" s="76"/>
      <c r="H176" s="76"/>
      <c r="I176" s="76"/>
      <c r="J176" s="77"/>
      <c r="K176" s="78">
        <f t="shared" si="48"/>
        <v>0</v>
      </c>
      <c r="L176" s="79"/>
    </row>
    <row r="177" spans="1:12" s="43" customFormat="1" hidden="1" outlineLevel="1" x14ac:dyDescent="0.45">
      <c r="A177" s="217"/>
      <c r="B177" s="75"/>
      <c r="C177" s="76"/>
      <c r="D177" s="76"/>
      <c r="E177" s="76"/>
      <c r="F177" s="76"/>
      <c r="G177" s="76"/>
      <c r="H177" s="76"/>
      <c r="I177" s="76"/>
      <c r="J177" s="77"/>
      <c r="K177" s="78"/>
      <c r="L177" s="79"/>
    </row>
    <row r="178" spans="1:12" s="43" customFormat="1" hidden="1" outlineLevel="1" x14ac:dyDescent="0.45">
      <c r="A178" s="217"/>
      <c r="B178" s="81" t="s">
        <v>16</v>
      </c>
      <c r="C178" s="82"/>
      <c r="D178" s="82"/>
      <c r="E178" s="82"/>
      <c r="F178" s="82"/>
      <c r="G178" s="82"/>
      <c r="H178" s="82"/>
      <c r="I178" s="82"/>
      <c r="J178" s="83"/>
      <c r="K178" s="84">
        <f t="shared" si="48"/>
        <v>0</v>
      </c>
      <c r="L178" s="85"/>
    </row>
    <row r="179" spans="1:12" s="43" customFormat="1" hidden="1" outlineLevel="1" x14ac:dyDescent="0.45">
      <c r="A179" s="217"/>
      <c r="B179" s="81"/>
      <c r="C179" s="82"/>
      <c r="D179" s="82"/>
      <c r="E179" s="82"/>
      <c r="F179" s="82"/>
      <c r="G179" s="82"/>
      <c r="H179" s="82"/>
      <c r="I179" s="82"/>
      <c r="J179" s="83"/>
      <c r="K179" s="84"/>
      <c r="L179" s="85"/>
    </row>
    <row r="180" spans="1:12" s="43" customFormat="1" hidden="1" outlineLevel="1" x14ac:dyDescent="0.45">
      <c r="A180" s="217"/>
      <c r="B180" s="91" t="s">
        <v>17</v>
      </c>
      <c r="C180" s="92"/>
      <c r="D180" s="92"/>
      <c r="E180" s="92"/>
      <c r="F180" s="92"/>
      <c r="G180" s="92"/>
      <c r="H180" s="92"/>
      <c r="I180" s="92"/>
      <c r="J180" s="93"/>
      <c r="K180" s="94">
        <f t="shared" si="48"/>
        <v>0</v>
      </c>
      <c r="L180" s="95"/>
    </row>
    <row r="181" spans="1:12" s="43" customFormat="1" hidden="1" outlineLevel="1" x14ac:dyDescent="0.45">
      <c r="A181" s="217"/>
      <c r="B181" s="91"/>
      <c r="C181" s="92"/>
      <c r="D181" s="92"/>
      <c r="E181" s="92"/>
      <c r="F181" s="92"/>
      <c r="G181" s="92"/>
      <c r="H181" s="92"/>
      <c r="I181" s="92"/>
      <c r="J181" s="93"/>
      <c r="K181" s="94"/>
      <c r="L181" s="95"/>
    </row>
    <row r="182" spans="1:12" s="43" customFormat="1" hidden="1" outlineLevel="1" x14ac:dyDescent="0.45">
      <c r="A182" s="217"/>
      <c r="B182" s="96" t="s">
        <v>18</v>
      </c>
      <c r="C182" s="97"/>
      <c r="D182" s="97"/>
      <c r="E182" s="97"/>
      <c r="F182" s="97"/>
      <c r="G182" s="97"/>
      <c r="H182" s="97"/>
      <c r="I182" s="97"/>
      <c r="J182" s="98"/>
      <c r="K182" s="99">
        <f t="shared" si="48"/>
        <v>0</v>
      </c>
      <c r="L182" s="100"/>
    </row>
    <row r="183" spans="1:12" s="43" customFormat="1" hidden="1" outlineLevel="1" x14ac:dyDescent="0.45">
      <c r="A183" s="217"/>
      <c r="B183" s="96"/>
      <c r="C183" s="97"/>
      <c r="D183" s="97"/>
      <c r="E183" s="97"/>
      <c r="F183" s="97"/>
      <c r="G183" s="97"/>
      <c r="H183" s="97"/>
      <c r="I183" s="97"/>
      <c r="J183" s="98"/>
      <c r="K183" s="99"/>
      <c r="L183" s="100"/>
    </row>
    <row r="184" spans="1:12" s="43" customFormat="1" hidden="1" outlineLevel="1" x14ac:dyDescent="0.45">
      <c r="A184" s="217"/>
      <c r="B184" s="103" t="s">
        <v>126</v>
      </c>
      <c r="C184" s="104"/>
      <c r="D184" s="104"/>
      <c r="E184" s="104"/>
      <c r="F184" s="104"/>
      <c r="G184" s="104"/>
      <c r="H184" s="104"/>
      <c r="I184" s="104"/>
      <c r="J184" s="105"/>
      <c r="K184" s="106">
        <f t="shared" si="48"/>
        <v>0</v>
      </c>
      <c r="L184" s="107"/>
    </row>
    <row r="185" spans="1:12" s="43" customFormat="1" hidden="1" outlineLevel="1" x14ac:dyDescent="0.45">
      <c r="A185" s="217"/>
      <c r="B185" s="103"/>
      <c r="C185" s="104"/>
      <c r="D185" s="104"/>
      <c r="E185" s="104"/>
      <c r="F185" s="104"/>
      <c r="G185" s="104"/>
      <c r="H185" s="104"/>
      <c r="I185" s="104"/>
      <c r="J185" s="105"/>
      <c r="K185" s="106"/>
      <c r="L185" s="107"/>
    </row>
    <row r="186" spans="1:12" s="43" customFormat="1" hidden="1" outlineLevel="1" x14ac:dyDescent="0.45">
      <c r="A186" s="217"/>
      <c r="B186" s="109" t="s">
        <v>10</v>
      </c>
      <c r="C186" s="110"/>
      <c r="D186" s="110"/>
      <c r="E186" s="110"/>
      <c r="F186" s="110"/>
      <c r="G186" s="110"/>
      <c r="H186" s="110"/>
      <c r="I186" s="110"/>
      <c r="J186" s="111"/>
      <c r="K186" s="112">
        <f t="shared" si="48"/>
        <v>0</v>
      </c>
      <c r="L186" s="113"/>
    </row>
    <row r="187" spans="1:12" s="43" customFormat="1" hidden="1" outlineLevel="1" x14ac:dyDescent="0.45">
      <c r="A187" s="218"/>
      <c r="B187" s="109"/>
      <c r="C187" s="110"/>
      <c r="D187" s="110"/>
      <c r="E187" s="110"/>
      <c r="F187" s="110"/>
      <c r="G187" s="110"/>
      <c r="H187" s="110"/>
      <c r="I187" s="110"/>
      <c r="J187" s="111"/>
      <c r="K187" s="112"/>
      <c r="L187" s="113"/>
    </row>
    <row r="188" spans="1:12" s="43" customFormat="1" collapsed="1" x14ac:dyDescent="0.45">
      <c r="A188" s="147" t="s">
        <v>236</v>
      </c>
      <c r="B188" s="40"/>
      <c r="C188" s="47"/>
      <c r="D188" s="47"/>
      <c r="E188" s="47"/>
      <c r="F188" s="47"/>
      <c r="G188" s="47"/>
      <c r="H188" s="47"/>
      <c r="I188" s="47"/>
      <c r="J188" s="48"/>
      <c r="K188" s="49">
        <f t="shared" si="48"/>
        <v>0</v>
      </c>
      <c r="L188" s="40"/>
    </row>
    <row r="189" spans="1:12" s="43" customFormat="1" hidden="1" outlineLevel="1" x14ac:dyDescent="0.45">
      <c r="A189" s="216" t="s">
        <v>236</v>
      </c>
      <c r="B189" s="148" t="s">
        <v>237</v>
      </c>
      <c r="C189" s="51"/>
      <c r="D189" s="51"/>
      <c r="E189" s="51"/>
      <c r="F189" s="51"/>
      <c r="G189" s="51"/>
      <c r="H189" s="51"/>
      <c r="I189" s="51"/>
      <c r="J189" s="52"/>
      <c r="K189" s="53">
        <f t="shared" si="48"/>
        <v>0</v>
      </c>
      <c r="L189" s="54"/>
    </row>
    <row r="190" spans="1:12" s="43" customFormat="1" hidden="1" outlineLevel="1" x14ac:dyDescent="0.45">
      <c r="A190" s="217"/>
      <c r="B190" s="148"/>
      <c r="C190" s="51"/>
      <c r="D190" s="51"/>
      <c r="E190" s="51"/>
      <c r="F190" s="51"/>
      <c r="G190" s="51"/>
      <c r="H190" s="51"/>
      <c r="I190" s="51"/>
      <c r="J190" s="52"/>
      <c r="K190" s="53"/>
      <c r="L190" s="54"/>
    </row>
    <row r="191" spans="1:12" s="43" customFormat="1" hidden="1" outlineLevel="1" x14ac:dyDescent="0.45">
      <c r="A191" s="217"/>
      <c r="B191" s="149" t="s">
        <v>235</v>
      </c>
      <c r="C191" s="58"/>
      <c r="D191" s="58"/>
      <c r="E191" s="58"/>
      <c r="F191" s="58"/>
      <c r="G191" s="58"/>
      <c r="H191" s="58"/>
      <c r="I191" s="58"/>
      <c r="J191" s="59"/>
      <c r="K191" s="60">
        <f t="shared" si="48"/>
        <v>0</v>
      </c>
      <c r="L191" s="61"/>
    </row>
    <row r="192" spans="1:12" s="43" customFormat="1" hidden="1" outlineLevel="1" x14ac:dyDescent="0.45">
      <c r="A192" s="217"/>
      <c r="B192" s="149"/>
      <c r="C192" s="58"/>
      <c r="D192" s="58"/>
      <c r="E192" s="58"/>
      <c r="F192" s="58"/>
      <c r="G192" s="58"/>
      <c r="H192" s="58"/>
      <c r="I192" s="58"/>
      <c r="J192" s="59"/>
      <c r="K192" s="60"/>
      <c r="L192" s="61"/>
    </row>
    <row r="193" spans="1:12" s="43" customFormat="1" hidden="1" outlineLevel="1" x14ac:dyDescent="0.45">
      <c r="A193" s="217"/>
      <c r="B193" s="63" t="s">
        <v>13</v>
      </c>
      <c r="C193" s="64"/>
      <c r="D193" s="64"/>
      <c r="E193" s="64"/>
      <c r="F193" s="64"/>
      <c r="G193" s="64"/>
      <c r="H193" s="64"/>
      <c r="I193" s="64"/>
      <c r="J193" s="65"/>
      <c r="K193" s="66">
        <f t="shared" si="48"/>
        <v>0</v>
      </c>
      <c r="L193" s="67"/>
    </row>
    <row r="194" spans="1:12" s="43" customFormat="1" hidden="1" outlineLevel="1" x14ac:dyDescent="0.45">
      <c r="A194" s="217"/>
      <c r="B194" s="63"/>
      <c r="C194" s="64"/>
      <c r="D194" s="64"/>
      <c r="E194" s="64"/>
      <c r="F194" s="64"/>
      <c r="G194" s="64"/>
      <c r="H194" s="64"/>
      <c r="I194" s="64"/>
      <c r="J194" s="65"/>
      <c r="K194" s="66"/>
      <c r="L194" s="67"/>
    </row>
    <row r="195" spans="1:12" s="43" customFormat="1" hidden="1" outlineLevel="1" x14ac:dyDescent="0.45">
      <c r="A195" s="217"/>
      <c r="B195" s="69" t="s">
        <v>14</v>
      </c>
      <c r="C195" s="70"/>
      <c r="D195" s="70"/>
      <c r="E195" s="70"/>
      <c r="F195" s="70"/>
      <c r="G195" s="70"/>
      <c r="H195" s="70"/>
      <c r="I195" s="70"/>
      <c r="J195" s="71"/>
      <c r="K195" s="72">
        <f t="shared" si="48"/>
        <v>0</v>
      </c>
      <c r="L195" s="73"/>
    </row>
    <row r="196" spans="1:12" s="43" customFormat="1" hidden="1" outlineLevel="1" x14ac:dyDescent="0.45">
      <c r="A196" s="217"/>
      <c r="B196" s="69"/>
      <c r="C196" s="70"/>
      <c r="D196" s="70"/>
      <c r="E196" s="70"/>
      <c r="F196" s="70"/>
      <c r="G196" s="70"/>
      <c r="H196" s="70"/>
      <c r="I196" s="70"/>
      <c r="J196" s="71"/>
      <c r="K196" s="72"/>
      <c r="L196" s="73"/>
    </row>
    <row r="197" spans="1:12" s="43" customFormat="1" hidden="1" outlineLevel="1" x14ac:dyDescent="0.45">
      <c r="A197" s="217"/>
      <c r="B197" s="75" t="s">
        <v>15</v>
      </c>
      <c r="C197" s="76"/>
      <c r="D197" s="76"/>
      <c r="E197" s="76"/>
      <c r="F197" s="76"/>
      <c r="G197" s="76"/>
      <c r="H197" s="76"/>
      <c r="I197" s="76"/>
      <c r="J197" s="77"/>
      <c r="K197" s="78">
        <f t="shared" si="48"/>
        <v>0</v>
      </c>
      <c r="L197" s="79"/>
    </row>
    <row r="198" spans="1:12" s="43" customFormat="1" hidden="1" outlineLevel="1" x14ac:dyDescent="0.45">
      <c r="A198" s="217"/>
      <c r="B198" s="75"/>
      <c r="C198" s="76"/>
      <c r="D198" s="76"/>
      <c r="E198" s="76"/>
      <c r="F198" s="76"/>
      <c r="G198" s="76"/>
      <c r="H198" s="76"/>
      <c r="I198" s="76"/>
      <c r="J198" s="77"/>
      <c r="K198" s="78"/>
      <c r="L198" s="79"/>
    </row>
    <row r="199" spans="1:12" s="43" customFormat="1" hidden="1" outlineLevel="1" x14ac:dyDescent="0.45">
      <c r="A199" s="217"/>
      <c r="B199" s="81" t="s">
        <v>16</v>
      </c>
      <c r="C199" s="82"/>
      <c r="D199" s="82"/>
      <c r="E199" s="82"/>
      <c r="F199" s="82"/>
      <c r="G199" s="82"/>
      <c r="H199" s="82"/>
      <c r="I199" s="82"/>
      <c r="J199" s="83"/>
      <c r="K199" s="84">
        <f t="shared" ref="K199:K239" si="50">J199</f>
        <v>0</v>
      </c>
      <c r="L199" s="85"/>
    </row>
    <row r="200" spans="1:12" s="43" customFormat="1" hidden="1" outlineLevel="1" x14ac:dyDescent="0.45">
      <c r="A200" s="217"/>
      <c r="B200" s="81"/>
      <c r="C200" s="82"/>
      <c r="D200" s="82"/>
      <c r="E200" s="82"/>
      <c r="F200" s="82"/>
      <c r="G200" s="82"/>
      <c r="H200" s="82"/>
      <c r="I200" s="82"/>
      <c r="J200" s="83"/>
      <c r="K200" s="84"/>
      <c r="L200" s="85"/>
    </row>
    <row r="201" spans="1:12" s="43" customFormat="1" hidden="1" outlineLevel="1" x14ac:dyDescent="0.45">
      <c r="A201" s="217"/>
      <c r="B201" s="91" t="s">
        <v>17</v>
      </c>
      <c r="C201" s="92"/>
      <c r="D201" s="92"/>
      <c r="E201" s="92"/>
      <c r="F201" s="92"/>
      <c r="G201" s="92"/>
      <c r="H201" s="92"/>
      <c r="I201" s="92"/>
      <c r="J201" s="93"/>
      <c r="K201" s="94">
        <f t="shared" si="50"/>
        <v>0</v>
      </c>
      <c r="L201" s="95"/>
    </row>
    <row r="202" spans="1:12" s="43" customFormat="1" hidden="1" outlineLevel="1" x14ac:dyDescent="0.45">
      <c r="A202" s="217"/>
      <c r="B202" s="91"/>
      <c r="C202" s="92"/>
      <c r="D202" s="92"/>
      <c r="E202" s="92"/>
      <c r="F202" s="92"/>
      <c r="G202" s="92"/>
      <c r="H202" s="92"/>
      <c r="I202" s="92"/>
      <c r="J202" s="93"/>
      <c r="K202" s="94"/>
      <c r="L202" s="95"/>
    </row>
    <row r="203" spans="1:12" s="43" customFormat="1" hidden="1" outlineLevel="1" x14ac:dyDescent="0.45">
      <c r="A203" s="217"/>
      <c r="B203" s="96" t="s">
        <v>18</v>
      </c>
      <c r="C203" s="97"/>
      <c r="D203" s="97"/>
      <c r="E203" s="97"/>
      <c r="F203" s="97"/>
      <c r="G203" s="97"/>
      <c r="H203" s="97"/>
      <c r="I203" s="97"/>
      <c r="J203" s="98"/>
      <c r="K203" s="99">
        <f t="shared" si="50"/>
        <v>0</v>
      </c>
      <c r="L203" s="100"/>
    </row>
    <row r="204" spans="1:12" s="43" customFormat="1" hidden="1" outlineLevel="1" x14ac:dyDescent="0.45">
      <c r="A204" s="217"/>
      <c r="B204" s="96"/>
      <c r="C204" s="97"/>
      <c r="D204" s="97"/>
      <c r="E204" s="97"/>
      <c r="F204" s="97"/>
      <c r="G204" s="97"/>
      <c r="H204" s="97"/>
      <c r="I204" s="97"/>
      <c r="J204" s="98"/>
      <c r="K204" s="99"/>
      <c r="L204" s="100"/>
    </row>
    <row r="205" spans="1:12" s="43" customFormat="1" hidden="1" outlineLevel="1" x14ac:dyDescent="0.45">
      <c r="A205" s="217"/>
      <c r="B205" s="103" t="s">
        <v>126</v>
      </c>
      <c r="C205" s="104"/>
      <c r="D205" s="104"/>
      <c r="E205" s="104"/>
      <c r="F205" s="104"/>
      <c r="G205" s="104"/>
      <c r="H205" s="104"/>
      <c r="I205" s="104"/>
      <c r="J205" s="105"/>
      <c r="K205" s="106">
        <f t="shared" si="50"/>
        <v>0</v>
      </c>
      <c r="L205" s="107"/>
    </row>
    <row r="206" spans="1:12" s="43" customFormat="1" hidden="1" outlineLevel="1" x14ac:dyDescent="0.45">
      <c r="A206" s="217"/>
      <c r="B206" s="103"/>
      <c r="C206" s="104"/>
      <c r="D206" s="104"/>
      <c r="E206" s="104"/>
      <c r="F206" s="104"/>
      <c r="G206" s="104"/>
      <c r="H206" s="104"/>
      <c r="I206" s="104"/>
      <c r="J206" s="105"/>
      <c r="K206" s="106"/>
      <c r="L206" s="107"/>
    </row>
    <row r="207" spans="1:12" s="43" customFormat="1" hidden="1" outlineLevel="1" x14ac:dyDescent="0.45">
      <c r="A207" s="217"/>
      <c r="B207" s="109" t="s">
        <v>10</v>
      </c>
      <c r="C207" s="110"/>
      <c r="D207" s="110"/>
      <c r="E207" s="110"/>
      <c r="F207" s="110"/>
      <c r="G207" s="110"/>
      <c r="H207" s="110"/>
      <c r="I207" s="110"/>
      <c r="J207" s="111"/>
      <c r="K207" s="112">
        <f t="shared" si="50"/>
        <v>0</v>
      </c>
      <c r="L207" s="113"/>
    </row>
    <row r="208" spans="1:12" s="43" customFormat="1" hidden="1" outlineLevel="1" x14ac:dyDescent="0.45">
      <c r="A208" s="217"/>
      <c r="B208" s="109"/>
      <c r="C208" s="110"/>
      <c r="D208" s="110"/>
      <c r="E208" s="110"/>
      <c r="F208" s="110"/>
      <c r="G208" s="110"/>
      <c r="H208" s="110"/>
      <c r="I208" s="110"/>
      <c r="J208" s="111"/>
      <c r="K208" s="112"/>
      <c r="L208" s="113"/>
    </row>
    <row r="209" spans="1:12" s="43" customFormat="1" hidden="1" outlineLevel="1" x14ac:dyDescent="0.45">
      <c r="A209" s="218"/>
      <c r="B209" s="109"/>
      <c r="C209" s="110"/>
      <c r="D209" s="110"/>
      <c r="E209" s="110"/>
      <c r="F209" s="110"/>
      <c r="G209" s="110"/>
      <c r="H209" s="110"/>
      <c r="I209" s="110"/>
      <c r="J209" s="111"/>
      <c r="K209" s="112"/>
      <c r="L209" s="113"/>
    </row>
    <row r="210" spans="1:12" s="43" customFormat="1" collapsed="1" x14ac:dyDescent="0.45">
      <c r="A210" s="150" t="s">
        <v>238</v>
      </c>
      <c r="B210" s="151"/>
      <c r="C210" s="152"/>
      <c r="D210" s="152"/>
      <c r="E210" s="152"/>
      <c r="F210" s="152"/>
      <c r="G210" s="152"/>
      <c r="H210" s="152"/>
      <c r="I210" s="152"/>
      <c r="J210" s="153"/>
      <c r="K210" s="154">
        <f t="shared" si="50"/>
        <v>0</v>
      </c>
      <c r="L210" s="155"/>
    </row>
    <row r="211" spans="1:12" s="43" customFormat="1" hidden="1" outlineLevel="1" x14ac:dyDescent="0.45">
      <c r="A211" s="219" t="s">
        <v>238</v>
      </c>
      <c r="B211" s="148" t="s">
        <v>237</v>
      </c>
      <c r="C211" s="51"/>
      <c r="D211" s="51"/>
      <c r="E211" s="51"/>
      <c r="F211" s="51"/>
      <c r="G211" s="51"/>
      <c r="H211" s="51"/>
      <c r="I211" s="51"/>
      <c r="J211" s="52"/>
      <c r="K211" s="53">
        <f t="shared" si="50"/>
        <v>0</v>
      </c>
      <c r="L211" s="54"/>
    </row>
    <row r="212" spans="1:12" s="43" customFormat="1" hidden="1" outlineLevel="1" x14ac:dyDescent="0.45">
      <c r="A212" s="220"/>
      <c r="B212" s="148"/>
      <c r="C212" s="51"/>
      <c r="D212" s="51"/>
      <c r="E212" s="51"/>
      <c r="F212" s="51"/>
      <c r="G212" s="51"/>
      <c r="H212" s="51"/>
      <c r="I212" s="51"/>
      <c r="J212" s="52"/>
      <c r="K212" s="53"/>
      <c r="L212" s="54"/>
    </row>
    <row r="213" spans="1:12" s="43" customFormat="1" hidden="1" outlineLevel="1" x14ac:dyDescent="0.45">
      <c r="A213" s="220"/>
      <c r="B213" s="149" t="s">
        <v>235</v>
      </c>
      <c r="C213" s="58"/>
      <c r="D213" s="58"/>
      <c r="E213" s="58"/>
      <c r="F213" s="58"/>
      <c r="G213" s="58"/>
      <c r="H213" s="58"/>
      <c r="I213" s="58"/>
      <c r="J213" s="59"/>
      <c r="K213" s="60">
        <f t="shared" si="50"/>
        <v>0</v>
      </c>
      <c r="L213" s="61"/>
    </row>
    <row r="214" spans="1:12" s="43" customFormat="1" hidden="1" outlineLevel="1" x14ac:dyDescent="0.45">
      <c r="A214" s="220"/>
      <c r="B214" s="149"/>
      <c r="C214" s="58"/>
      <c r="D214" s="58"/>
      <c r="E214" s="58"/>
      <c r="F214" s="58"/>
      <c r="G214" s="58"/>
      <c r="H214" s="58"/>
      <c r="I214" s="58"/>
      <c r="J214" s="59"/>
      <c r="K214" s="60"/>
      <c r="L214" s="61"/>
    </row>
    <row r="215" spans="1:12" s="43" customFormat="1" hidden="1" outlineLevel="1" x14ac:dyDescent="0.45">
      <c r="A215" s="220"/>
      <c r="B215" s="63" t="s">
        <v>13</v>
      </c>
      <c r="C215" s="64"/>
      <c r="D215" s="64"/>
      <c r="E215" s="64"/>
      <c r="F215" s="64"/>
      <c r="G215" s="64"/>
      <c r="H215" s="64"/>
      <c r="I215" s="64"/>
      <c r="J215" s="65"/>
      <c r="K215" s="66">
        <f t="shared" si="50"/>
        <v>0</v>
      </c>
      <c r="L215" s="67"/>
    </row>
    <row r="216" spans="1:12" s="43" customFormat="1" hidden="1" outlineLevel="1" x14ac:dyDescent="0.45">
      <c r="A216" s="220"/>
      <c r="B216" s="63"/>
      <c r="C216" s="64"/>
      <c r="D216" s="64"/>
      <c r="E216" s="64"/>
      <c r="F216" s="64"/>
      <c r="G216" s="64"/>
      <c r="H216" s="64"/>
      <c r="I216" s="64"/>
      <c r="J216" s="65"/>
      <c r="K216" s="66"/>
      <c r="L216" s="67"/>
    </row>
    <row r="217" spans="1:12" s="43" customFormat="1" hidden="1" outlineLevel="1" x14ac:dyDescent="0.45">
      <c r="A217" s="220"/>
      <c r="B217" s="69" t="s">
        <v>14</v>
      </c>
      <c r="C217" s="70"/>
      <c r="D217" s="70"/>
      <c r="E217" s="70"/>
      <c r="F217" s="70"/>
      <c r="G217" s="70"/>
      <c r="H217" s="70"/>
      <c r="I217" s="70"/>
      <c r="J217" s="71"/>
      <c r="K217" s="72">
        <f t="shared" si="50"/>
        <v>0</v>
      </c>
      <c r="L217" s="73"/>
    </row>
    <row r="218" spans="1:12" s="43" customFormat="1" hidden="1" outlineLevel="1" x14ac:dyDescent="0.45">
      <c r="A218" s="220"/>
      <c r="B218" s="69"/>
      <c r="C218" s="70"/>
      <c r="D218" s="70"/>
      <c r="E218" s="70"/>
      <c r="F218" s="70"/>
      <c r="G218" s="70"/>
      <c r="H218" s="70"/>
      <c r="I218" s="70"/>
      <c r="J218" s="71"/>
      <c r="K218" s="72"/>
      <c r="L218" s="73"/>
    </row>
    <row r="219" spans="1:12" s="43" customFormat="1" hidden="1" outlineLevel="1" x14ac:dyDescent="0.45">
      <c r="A219" s="220"/>
      <c r="B219" s="75" t="s">
        <v>15</v>
      </c>
      <c r="C219" s="76"/>
      <c r="D219" s="76"/>
      <c r="E219" s="76"/>
      <c r="F219" s="76"/>
      <c r="G219" s="76"/>
      <c r="H219" s="76"/>
      <c r="I219" s="76"/>
      <c r="J219" s="77"/>
      <c r="K219" s="78">
        <f t="shared" si="50"/>
        <v>0</v>
      </c>
      <c r="L219" s="79"/>
    </row>
    <row r="220" spans="1:12" s="43" customFormat="1" hidden="1" outlineLevel="1" x14ac:dyDescent="0.45">
      <c r="A220" s="220"/>
      <c r="B220" s="75"/>
      <c r="C220" s="76"/>
      <c r="D220" s="76"/>
      <c r="E220" s="76"/>
      <c r="F220" s="76"/>
      <c r="G220" s="76"/>
      <c r="H220" s="76"/>
      <c r="I220" s="76"/>
      <c r="J220" s="77"/>
      <c r="K220" s="78"/>
      <c r="L220" s="79"/>
    </row>
    <row r="221" spans="1:12" s="43" customFormat="1" hidden="1" outlineLevel="1" x14ac:dyDescent="0.45">
      <c r="A221" s="220"/>
      <c r="B221" s="81" t="s">
        <v>16</v>
      </c>
      <c r="C221" s="82"/>
      <c r="D221" s="82"/>
      <c r="E221" s="82"/>
      <c r="F221" s="82"/>
      <c r="G221" s="82"/>
      <c r="H221" s="82"/>
      <c r="I221" s="82"/>
      <c r="J221" s="83"/>
      <c r="K221" s="84">
        <f t="shared" si="50"/>
        <v>0</v>
      </c>
      <c r="L221" s="85"/>
    </row>
    <row r="222" spans="1:12" s="43" customFormat="1" hidden="1" outlineLevel="1" x14ac:dyDescent="0.45">
      <c r="A222" s="220"/>
      <c r="B222" s="81"/>
      <c r="C222" s="82"/>
      <c r="D222" s="82"/>
      <c r="E222" s="82"/>
      <c r="F222" s="82"/>
      <c r="G222" s="82"/>
      <c r="H222" s="82"/>
      <c r="I222" s="82"/>
      <c r="J222" s="83"/>
      <c r="K222" s="84"/>
      <c r="L222" s="85"/>
    </row>
    <row r="223" spans="1:12" s="43" customFormat="1" hidden="1" outlineLevel="1" x14ac:dyDescent="0.45">
      <c r="A223" s="220"/>
      <c r="B223" s="91" t="s">
        <v>17</v>
      </c>
      <c r="C223" s="92"/>
      <c r="D223" s="92"/>
      <c r="E223" s="92"/>
      <c r="F223" s="92"/>
      <c r="G223" s="92"/>
      <c r="H223" s="92"/>
      <c r="I223" s="92"/>
      <c r="J223" s="93"/>
      <c r="K223" s="94">
        <f>J223</f>
        <v>0</v>
      </c>
      <c r="L223" s="95"/>
    </row>
    <row r="224" spans="1:12" s="43" customFormat="1" hidden="1" outlineLevel="1" x14ac:dyDescent="0.45">
      <c r="A224" s="220"/>
      <c r="B224" s="91"/>
      <c r="C224" s="92"/>
      <c r="D224" s="92"/>
      <c r="E224" s="92"/>
      <c r="F224" s="92"/>
      <c r="G224" s="92"/>
      <c r="H224" s="92"/>
      <c r="I224" s="92"/>
      <c r="J224" s="93"/>
      <c r="K224" s="94">
        <f>J224</f>
        <v>0</v>
      </c>
      <c r="L224" s="95"/>
    </row>
    <row r="225" spans="1:12" s="43" customFormat="1" hidden="1" outlineLevel="1" x14ac:dyDescent="0.45">
      <c r="A225" s="220"/>
      <c r="B225" s="96" t="s">
        <v>18</v>
      </c>
      <c r="C225" s="97"/>
      <c r="D225" s="97"/>
      <c r="E225" s="97"/>
      <c r="F225" s="97"/>
      <c r="G225" s="97"/>
      <c r="H225" s="97"/>
      <c r="I225" s="97"/>
      <c r="J225" s="98"/>
      <c r="K225" s="99">
        <f t="shared" si="50"/>
        <v>0</v>
      </c>
      <c r="L225" s="100"/>
    </row>
    <row r="226" spans="1:12" s="43" customFormat="1" hidden="1" outlineLevel="1" x14ac:dyDescent="0.45">
      <c r="A226" s="220"/>
      <c r="B226" s="96"/>
      <c r="C226" s="97"/>
      <c r="D226" s="97"/>
      <c r="E226" s="97"/>
      <c r="F226" s="97"/>
      <c r="G226" s="97"/>
      <c r="H226" s="97"/>
      <c r="I226" s="97"/>
      <c r="J226" s="98"/>
      <c r="K226" s="99"/>
      <c r="L226" s="100"/>
    </row>
    <row r="227" spans="1:12" s="43" customFormat="1" hidden="1" outlineLevel="1" x14ac:dyDescent="0.45">
      <c r="A227" s="220"/>
      <c r="B227" s="103" t="s">
        <v>126</v>
      </c>
      <c r="C227" s="104"/>
      <c r="D227" s="104"/>
      <c r="E227" s="104"/>
      <c r="F227" s="104"/>
      <c r="G227" s="104"/>
      <c r="H227" s="104"/>
      <c r="I227" s="104"/>
      <c r="J227" s="105"/>
      <c r="K227" s="106">
        <f t="shared" si="50"/>
        <v>0</v>
      </c>
      <c r="L227" s="107"/>
    </row>
    <row r="228" spans="1:12" s="43" customFormat="1" hidden="1" outlineLevel="1" x14ac:dyDescent="0.45">
      <c r="A228" s="220"/>
      <c r="B228" s="103"/>
      <c r="C228" s="104"/>
      <c r="D228" s="104"/>
      <c r="E228" s="104"/>
      <c r="F228" s="104"/>
      <c r="G228" s="104"/>
      <c r="H228" s="104"/>
      <c r="I228" s="104"/>
      <c r="J228" s="105"/>
      <c r="K228" s="106"/>
      <c r="L228" s="107"/>
    </row>
    <row r="229" spans="1:12" s="43" customFormat="1" hidden="1" outlineLevel="1" x14ac:dyDescent="0.45">
      <c r="A229" s="220"/>
      <c r="B229" s="109" t="s">
        <v>10</v>
      </c>
      <c r="C229" s="110"/>
      <c r="D229" s="110"/>
      <c r="E229" s="110"/>
      <c r="F229" s="110"/>
      <c r="G229" s="110"/>
      <c r="H229" s="110"/>
      <c r="I229" s="110"/>
      <c r="J229" s="111"/>
      <c r="K229" s="112">
        <f t="shared" si="50"/>
        <v>0</v>
      </c>
      <c r="L229" s="113"/>
    </row>
    <row r="230" spans="1:12" s="43" customFormat="1" hidden="1" outlineLevel="1" x14ac:dyDescent="0.45">
      <c r="A230" s="220"/>
      <c r="B230" s="109"/>
      <c r="C230" s="110"/>
      <c r="D230" s="110"/>
      <c r="E230" s="110"/>
      <c r="F230" s="110"/>
      <c r="G230" s="110"/>
      <c r="H230" s="110"/>
      <c r="I230" s="110"/>
      <c r="J230" s="111"/>
      <c r="K230" s="112">
        <f t="shared" si="50"/>
        <v>0</v>
      </c>
      <c r="L230" s="113"/>
    </row>
    <row r="231" spans="1:12" s="43" customFormat="1" hidden="1" outlineLevel="1" x14ac:dyDescent="0.45">
      <c r="A231" s="221"/>
      <c r="B231" s="113"/>
      <c r="C231" s="110"/>
      <c r="D231" s="110"/>
      <c r="E231" s="110"/>
      <c r="F231" s="110"/>
      <c r="G231" s="110"/>
      <c r="H231" s="110"/>
      <c r="I231" s="110"/>
      <c r="J231" s="111"/>
      <c r="K231" s="112">
        <f t="shared" si="50"/>
        <v>0</v>
      </c>
      <c r="L231" s="113"/>
    </row>
    <row r="232" spans="1:12" s="43" customFormat="1" collapsed="1" x14ac:dyDescent="0.45">
      <c r="A232" s="146" t="s">
        <v>40</v>
      </c>
      <c r="B232" s="151"/>
      <c r="C232" s="152"/>
      <c r="D232" s="152"/>
      <c r="E232" s="152"/>
      <c r="F232" s="152"/>
      <c r="G232" s="152"/>
      <c r="H232" s="152"/>
      <c r="I232" s="152"/>
      <c r="J232" s="153"/>
      <c r="K232" s="154">
        <f t="shared" si="50"/>
        <v>0</v>
      </c>
      <c r="L232" s="155"/>
    </row>
    <row r="233" spans="1:12" s="43" customFormat="1" outlineLevel="1" x14ac:dyDescent="0.45">
      <c r="A233" s="222" t="s">
        <v>40</v>
      </c>
      <c r="B233" s="81" t="s">
        <v>16</v>
      </c>
      <c r="C233" s="82"/>
      <c r="D233" s="82"/>
      <c r="E233" s="82"/>
      <c r="F233" s="82"/>
      <c r="G233" s="82"/>
      <c r="H233" s="82"/>
      <c r="I233" s="82"/>
      <c r="J233" s="83"/>
      <c r="K233" s="84">
        <f t="shared" si="50"/>
        <v>0</v>
      </c>
      <c r="L233" s="85"/>
    </row>
    <row r="234" spans="1:12" s="43" customFormat="1" outlineLevel="1" x14ac:dyDescent="0.45">
      <c r="A234" s="222"/>
      <c r="B234" s="86" t="s">
        <v>109</v>
      </c>
      <c r="C234" s="82"/>
      <c r="D234" s="82"/>
      <c r="E234" s="82"/>
      <c r="F234" s="82"/>
      <c r="G234" s="82"/>
      <c r="H234" s="82"/>
      <c r="I234" s="82"/>
      <c r="J234" s="83">
        <v>0.1</v>
      </c>
      <c r="K234" s="84">
        <f t="shared" si="50"/>
        <v>0.1</v>
      </c>
      <c r="L234" s="85"/>
    </row>
    <row r="235" spans="1:12" s="43" customFormat="1" outlineLevel="1" x14ac:dyDescent="0.45">
      <c r="A235" s="222"/>
      <c r="B235" s="81"/>
      <c r="C235" s="82"/>
      <c r="D235" s="82"/>
      <c r="E235" s="82"/>
      <c r="F235" s="82"/>
      <c r="G235" s="82"/>
      <c r="H235" s="82"/>
      <c r="I235" s="82"/>
      <c r="J235" s="83"/>
      <c r="K235" s="84">
        <f t="shared" si="50"/>
        <v>0</v>
      </c>
      <c r="L235" s="85"/>
    </row>
    <row r="236" spans="1:12" s="43" customFormat="1" outlineLevel="1" x14ac:dyDescent="0.45">
      <c r="A236" s="222"/>
      <c r="B236" s="81"/>
      <c r="C236" s="82"/>
      <c r="D236" s="82"/>
      <c r="E236" s="82"/>
      <c r="F236" s="82"/>
      <c r="G236" s="82"/>
      <c r="H236" s="82"/>
      <c r="I236" s="82"/>
      <c r="J236" s="83"/>
      <c r="K236" s="84">
        <f t="shared" si="50"/>
        <v>0</v>
      </c>
      <c r="L236" s="85"/>
    </row>
    <row r="237" spans="1:12" s="43" customFormat="1" outlineLevel="1" x14ac:dyDescent="0.45">
      <c r="A237" s="222"/>
      <c r="B237" s="109" t="s">
        <v>10</v>
      </c>
      <c r="C237" s="110"/>
      <c r="D237" s="110"/>
      <c r="E237" s="110"/>
      <c r="F237" s="110"/>
      <c r="G237" s="110"/>
      <c r="H237" s="110"/>
      <c r="I237" s="110"/>
      <c r="J237" s="111"/>
      <c r="K237" s="112">
        <f t="shared" si="50"/>
        <v>0</v>
      </c>
      <c r="L237" s="113"/>
    </row>
    <row r="238" spans="1:12" s="43" customFormat="1" outlineLevel="1" x14ac:dyDescent="0.45">
      <c r="A238" s="222"/>
      <c r="B238" s="109"/>
      <c r="C238" s="110"/>
      <c r="D238" s="110"/>
      <c r="E238" s="110"/>
      <c r="F238" s="110"/>
      <c r="G238" s="110"/>
      <c r="H238" s="110"/>
      <c r="I238" s="110"/>
      <c r="J238" s="111"/>
      <c r="K238" s="112">
        <f t="shared" si="50"/>
        <v>0</v>
      </c>
      <c r="L238" s="113"/>
    </row>
    <row r="239" spans="1:12" s="43" customFormat="1" outlineLevel="1" x14ac:dyDescent="0.45">
      <c r="A239" s="222"/>
      <c r="B239" s="113"/>
      <c r="C239" s="110"/>
      <c r="D239" s="110"/>
      <c r="E239" s="110"/>
      <c r="F239" s="110"/>
      <c r="G239" s="110"/>
      <c r="H239" s="110"/>
      <c r="I239" s="110"/>
      <c r="J239" s="111"/>
      <c r="K239" s="112">
        <f t="shared" si="50"/>
        <v>0</v>
      </c>
      <c r="L239" s="113"/>
    </row>
  </sheetData>
  <mergeCells count="59">
    <mergeCell ref="CM4:CS4"/>
    <mergeCell ref="N4:T4"/>
    <mergeCell ref="U4:AA4"/>
    <mergeCell ref="AB4:AH4"/>
    <mergeCell ref="AI4:AO4"/>
    <mergeCell ref="AP4:AV4"/>
    <mergeCell ref="AW4:BC4"/>
    <mergeCell ref="BD4:BJ4"/>
    <mergeCell ref="BK4:BQ4"/>
    <mergeCell ref="BR4:BX4"/>
    <mergeCell ref="BY4:CE4"/>
    <mergeCell ref="CF4:CL4"/>
    <mergeCell ref="EX4:FD4"/>
    <mergeCell ref="FE4:FK4"/>
    <mergeCell ref="FL4:FR4"/>
    <mergeCell ref="FS4:FY4"/>
    <mergeCell ref="CT4:CZ4"/>
    <mergeCell ref="DA4:DG4"/>
    <mergeCell ref="DH4:DN4"/>
    <mergeCell ref="DO4:DU4"/>
    <mergeCell ref="DV4:EB4"/>
    <mergeCell ref="EC4:EI4"/>
    <mergeCell ref="A9:A67"/>
    <mergeCell ref="KV4:LB4"/>
    <mergeCell ref="LC4:LI4"/>
    <mergeCell ref="LJ4:LP4"/>
    <mergeCell ref="LQ4:LW4"/>
    <mergeCell ref="JF4:JL4"/>
    <mergeCell ref="JM4:JS4"/>
    <mergeCell ref="JT4:JZ4"/>
    <mergeCell ref="KA4:KG4"/>
    <mergeCell ref="KH4:KN4"/>
    <mergeCell ref="KO4:KU4"/>
    <mergeCell ref="HP4:HV4"/>
    <mergeCell ref="HW4:IC4"/>
    <mergeCell ref="ID4:IJ4"/>
    <mergeCell ref="IK4:IQ4"/>
    <mergeCell ref="IR4:IX4"/>
    <mergeCell ref="ML4:MR4"/>
    <mergeCell ref="MS4:MY4"/>
    <mergeCell ref="MZ4:NF4"/>
    <mergeCell ref="NG4:NK4"/>
    <mergeCell ref="J6:K6"/>
    <mergeCell ref="LX4:MD4"/>
    <mergeCell ref="ME4:MK4"/>
    <mergeCell ref="IY4:JE4"/>
    <mergeCell ref="FZ4:GF4"/>
    <mergeCell ref="GG4:GM4"/>
    <mergeCell ref="GN4:GT4"/>
    <mergeCell ref="GU4:HA4"/>
    <mergeCell ref="HB4:HH4"/>
    <mergeCell ref="HI4:HO4"/>
    <mergeCell ref="EJ4:EP4"/>
    <mergeCell ref="EQ4:EW4"/>
    <mergeCell ref="A69:A166"/>
    <mergeCell ref="A168:A187"/>
    <mergeCell ref="A189:A209"/>
    <mergeCell ref="A211:A231"/>
    <mergeCell ref="A233:A239"/>
  </mergeCells>
  <conditionalFormatting sqref="K8:K239">
    <cfRule type="dataBar" priority="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{B9E7DBCE-DD5A-48A0-AB9C-C88A15AED261}</x14:id>
        </ext>
      </extLst>
    </cfRule>
  </conditionalFormatting>
  <conditionalFormatting sqref="N7:NM239">
    <cfRule type="expression" dxfId="12" priority="1">
      <formula>AND($I7&lt;=N$5,$I7&gt;=N$5)</formula>
    </cfRule>
    <cfRule type="expression" dxfId="11" priority="2">
      <formula>AND($H7&lt;=N$5,$H7&gt;=N$5)</formula>
    </cfRule>
    <cfRule type="expression" dxfId="10" priority="3">
      <formula>AND($G7&lt;=N$5,$G7&gt;=N$5)</formula>
    </cfRule>
    <cfRule type="expression" dxfId="9" priority="4">
      <formula>AND($F7&lt;=N$5,$F7&gt;=N$5)</formula>
    </cfRule>
    <cfRule type="expression" dxfId="8" priority="5">
      <formula>AND($E7&lt;=N$5,$E7&gt;=N$5)</formula>
    </cfRule>
    <cfRule type="expression" dxfId="7" priority="6">
      <formula>N$5=TODAY()</formula>
    </cfRule>
    <cfRule type="expression" dxfId="6" priority="7" stopIfTrue="1">
      <formula>WEEKDAY(N$5,2)&gt;5</formula>
    </cfRule>
    <cfRule type="expression" dxfId="5" priority="9">
      <formula>AND($C7&lt;=N$5,$D7&gt;=N$5)</formula>
    </cfRule>
  </conditionalFormatting>
  <printOptions horizontalCentered="1" verticalCentered="1"/>
  <pageMargins left="0" right="0" top="0" bottom="0" header="0.31496062992125984" footer="0.31496062992125984"/>
  <pageSetup paperSize="8" scale="47" orientation="landscape" r:id="rId1"/>
  <rowBreaks count="1" manualBreakCount="1">
    <brk id="166" max="16383" man="1"/>
  </rowBreaks>
  <colBreaks count="1" manualBreakCount="1">
    <brk id="16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croll Bar 1">
              <controlPr defaultSize="0" autoPict="0">
                <anchor moveWithCells="1">
                  <from>
                    <xdr:col>13</xdr:col>
                    <xdr:colOff>88900</xdr:colOff>
                    <xdr:row>1</xdr:row>
                    <xdr:rowOff>6350</xdr:rowOff>
                  </from>
                  <to>
                    <xdr:col>56</xdr:col>
                    <xdr:colOff>88900</xdr:colOff>
                    <xdr:row>1</xdr:row>
                    <xdr:rowOff>196850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9E7DBCE-DD5A-48A0-AB9C-C88A15AED26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K8:K239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7215-46CF-441D-9925-AF8F1CA329C0}">
  <dimension ref="A1:C261"/>
  <sheetViews>
    <sheetView showGridLines="0" topLeftCell="A144" zoomScaleNormal="100" workbookViewId="0">
      <selection activeCell="B171" activeCellId="4" sqref="B110 B148 B151 B156 B171"/>
    </sheetView>
  </sheetViews>
  <sheetFormatPr baseColWidth="10" defaultRowHeight="16.5" outlineLevelRow="1" x14ac:dyDescent="0.45"/>
  <cols>
    <col min="1" max="1" width="18.7265625" style="210" customWidth="1"/>
    <col min="2" max="2" width="182.54296875" style="211" customWidth="1"/>
    <col min="3" max="3" width="47.54296875" style="15" customWidth="1"/>
    <col min="4" max="16384" width="10.90625" style="15"/>
  </cols>
  <sheetData>
    <row r="1" spans="1:3" x14ac:dyDescent="0.45">
      <c r="A1" s="160" t="s">
        <v>241</v>
      </c>
      <c r="B1" s="160" t="s">
        <v>242</v>
      </c>
      <c r="C1" s="161" t="s">
        <v>51</v>
      </c>
    </row>
    <row r="2" spans="1:3" x14ac:dyDescent="0.45">
      <c r="A2" s="233" t="s">
        <v>24</v>
      </c>
      <c r="B2" s="233"/>
      <c r="C2" s="162"/>
    </row>
    <row r="3" spans="1:3" hidden="1" outlineLevel="1" x14ac:dyDescent="0.45">
      <c r="A3" s="228" t="s">
        <v>24</v>
      </c>
      <c r="B3" s="163" t="s">
        <v>9</v>
      </c>
      <c r="C3" s="164"/>
    </row>
    <row r="4" spans="1:3" hidden="1" outlineLevel="1" x14ac:dyDescent="0.45">
      <c r="A4" s="228"/>
      <c r="B4" s="165" t="s">
        <v>96</v>
      </c>
      <c r="C4" s="164"/>
    </row>
    <row r="5" spans="1:3" hidden="1" outlineLevel="1" x14ac:dyDescent="0.45">
      <c r="A5" s="228"/>
      <c r="B5" s="166" t="s">
        <v>97</v>
      </c>
      <c r="C5" s="164"/>
    </row>
    <row r="6" spans="1:3" hidden="1" outlineLevel="1" x14ac:dyDescent="0.45">
      <c r="A6" s="228"/>
      <c r="B6" s="166" t="s">
        <v>98</v>
      </c>
      <c r="C6" s="164"/>
    </row>
    <row r="7" spans="1:3" hidden="1" outlineLevel="1" x14ac:dyDescent="0.45">
      <c r="A7" s="228"/>
      <c r="B7" s="165" t="s">
        <v>99</v>
      </c>
      <c r="C7" s="164"/>
    </row>
    <row r="8" spans="1:3" hidden="1" outlineLevel="1" x14ac:dyDescent="0.45">
      <c r="A8" s="228"/>
      <c r="B8" s="165" t="s">
        <v>100</v>
      </c>
      <c r="C8" s="164"/>
    </row>
    <row r="9" spans="1:3" hidden="1" outlineLevel="1" x14ac:dyDescent="0.45">
      <c r="A9" s="228"/>
      <c r="B9" s="165" t="s">
        <v>100</v>
      </c>
      <c r="C9" s="164"/>
    </row>
    <row r="10" spans="1:3" hidden="1" outlineLevel="1" x14ac:dyDescent="0.45">
      <c r="A10" s="228"/>
      <c r="B10" s="165" t="s">
        <v>101</v>
      </c>
      <c r="C10" s="164"/>
    </row>
    <row r="11" spans="1:3" hidden="1" outlineLevel="1" x14ac:dyDescent="0.45">
      <c r="A11" s="228"/>
      <c r="B11" s="165" t="s">
        <v>102</v>
      </c>
      <c r="C11" s="164"/>
    </row>
    <row r="12" spans="1:3" hidden="1" outlineLevel="1" x14ac:dyDescent="0.45">
      <c r="A12" s="228"/>
      <c r="B12" s="165" t="s">
        <v>103</v>
      </c>
      <c r="C12" s="164"/>
    </row>
    <row r="13" spans="1:3" hidden="1" outlineLevel="1" x14ac:dyDescent="0.45">
      <c r="A13" s="228"/>
      <c r="B13" s="167" t="s">
        <v>12</v>
      </c>
      <c r="C13" s="164"/>
    </row>
    <row r="14" spans="1:3" hidden="1" outlineLevel="1" x14ac:dyDescent="0.45">
      <c r="A14" s="228"/>
      <c r="B14" s="168" t="s">
        <v>104</v>
      </c>
      <c r="C14" s="164"/>
    </row>
    <row r="15" spans="1:3" hidden="1" outlineLevel="1" x14ac:dyDescent="0.45">
      <c r="A15" s="228"/>
      <c r="B15" s="169" t="s">
        <v>13</v>
      </c>
      <c r="C15" s="164"/>
    </row>
    <row r="16" spans="1:3" hidden="1" outlineLevel="1" x14ac:dyDescent="0.45">
      <c r="A16" s="228"/>
      <c r="B16" s="170" t="s">
        <v>105</v>
      </c>
      <c r="C16" s="164"/>
    </row>
    <row r="17" spans="1:3" hidden="1" outlineLevel="1" x14ac:dyDescent="0.45">
      <c r="A17" s="228"/>
      <c r="B17" s="170" t="s">
        <v>106</v>
      </c>
      <c r="C17" s="164"/>
    </row>
    <row r="18" spans="1:3" hidden="1" outlineLevel="1" x14ac:dyDescent="0.45">
      <c r="A18" s="228"/>
      <c r="B18" s="171" t="s">
        <v>14</v>
      </c>
      <c r="C18" s="164"/>
    </row>
    <row r="19" spans="1:3" hidden="1" outlineLevel="1" x14ac:dyDescent="0.45">
      <c r="A19" s="228"/>
      <c r="B19" s="172" t="s">
        <v>107</v>
      </c>
      <c r="C19" s="164"/>
    </row>
    <row r="20" spans="1:3" hidden="1" outlineLevel="1" x14ac:dyDescent="0.45">
      <c r="A20" s="228"/>
      <c r="B20" s="173" t="s">
        <v>15</v>
      </c>
      <c r="C20" s="164"/>
    </row>
    <row r="21" spans="1:3" hidden="1" outlineLevel="1" x14ac:dyDescent="0.45">
      <c r="A21" s="228"/>
      <c r="B21" s="174" t="s">
        <v>108</v>
      </c>
      <c r="C21" s="164"/>
    </row>
    <row r="22" spans="1:3" hidden="1" outlineLevel="1" x14ac:dyDescent="0.45">
      <c r="A22" s="228"/>
      <c r="B22" s="175" t="s">
        <v>16</v>
      </c>
      <c r="C22" s="164"/>
    </row>
    <row r="23" spans="1:3" hidden="1" outlineLevel="1" x14ac:dyDescent="0.45">
      <c r="A23" s="228"/>
      <c r="B23" s="176" t="s">
        <v>109</v>
      </c>
      <c r="C23" s="164"/>
    </row>
    <row r="24" spans="1:3" hidden="1" outlineLevel="1" x14ac:dyDescent="0.45">
      <c r="A24" s="228"/>
      <c r="B24" s="176" t="s">
        <v>110</v>
      </c>
      <c r="C24" s="164"/>
    </row>
    <row r="25" spans="1:3" hidden="1" outlineLevel="1" x14ac:dyDescent="0.45">
      <c r="A25" s="228"/>
      <c r="B25" s="176" t="s">
        <v>111</v>
      </c>
      <c r="C25" s="164"/>
    </row>
    <row r="26" spans="1:3" hidden="1" outlineLevel="1" x14ac:dyDescent="0.45">
      <c r="A26" s="228"/>
      <c r="B26" s="176" t="s">
        <v>112</v>
      </c>
      <c r="C26" s="164"/>
    </row>
    <row r="27" spans="1:3" hidden="1" outlineLevel="1" x14ac:dyDescent="0.45">
      <c r="A27" s="228"/>
      <c r="B27" s="176" t="s">
        <v>113</v>
      </c>
      <c r="C27" s="164"/>
    </row>
    <row r="28" spans="1:3" hidden="1" outlineLevel="1" x14ac:dyDescent="0.45">
      <c r="A28" s="228"/>
      <c r="B28" s="177" t="s">
        <v>114</v>
      </c>
      <c r="C28" s="164"/>
    </row>
    <row r="29" spans="1:3" hidden="1" outlineLevel="1" x14ac:dyDescent="0.45">
      <c r="A29" s="228"/>
      <c r="B29" s="177" t="s">
        <v>115</v>
      </c>
      <c r="C29" s="164"/>
    </row>
    <row r="30" spans="1:3" hidden="1" outlineLevel="1" x14ac:dyDescent="0.45">
      <c r="A30" s="228"/>
      <c r="B30" s="178" t="s">
        <v>116</v>
      </c>
      <c r="C30" s="164"/>
    </row>
    <row r="31" spans="1:3" hidden="1" outlineLevel="1" x14ac:dyDescent="0.45">
      <c r="A31" s="228"/>
      <c r="B31" s="177" t="s">
        <v>117</v>
      </c>
      <c r="C31" s="164"/>
    </row>
    <row r="32" spans="1:3" hidden="1" outlineLevel="1" x14ac:dyDescent="0.45">
      <c r="A32" s="228"/>
      <c r="B32" s="177" t="s">
        <v>118</v>
      </c>
      <c r="C32" s="164"/>
    </row>
    <row r="33" spans="1:3" hidden="1" outlineLevel="1" x14ac:dyDescent="0.45">
      <c r="A33" s="228"/>
      <c r="B33" s="177" t="s">
        <v>119</v>
      </c>
      <c r="C33" s="164"/>
    </row>
    <row r="34" spans="1:3" hidden="1" outlineLevel="1" x14ac:dyDescent="0.45">
      <c r="A34" s="228"/>
      <c r="B34" s="176" t="s">
        <v>120</v>
      </c>
      <c r="C34" s="164"/>
    </row>
    <row r="35" spans="1:3" hidden="1" outlineLevel="1" x14ac:dyDescent="0.45">
      <c r="A35" s="228"/>
      <c r="B35" s="179" t="s">
        <v>17</v>
      </c>
      <c r="C35" s="164"/>
    </row>
    <row r="36" spans="1:3" hidden="1" outlineLevel="1" x14ac:dyDescent="0.45">
      <c r="A36" s="228"/>
      <c r="B36" s="180" t="s">
        <v>18</v>
      </c>
      <c r="C36" s="164"/>
    </row>
    <row r="37" spans="1:3" hidden="1" outlineLevel="1" x14ac:dyDescent="0.45">
      <c r="A37" s="228"/>
      <c r="B37" s="181" t="s">
        <v>121</v>
      </c>
      <c r="C37" s="164"/>
    </row>
    <row r="38" spans="1:3" hidden="1" outlineLevel="1" x14ac:dyDescent="0.45">
      <c r="A38" s="228"/>
      <c r="B38" s="181" t="s">
        <v>122</v>
      </c>
      <c r="C38" s="164"/>
    </row>
    <row r="39" spans="1:3" hidden="1" outlineLevel="1" x14ac:dyDescent="0.45">
      <c r="A39" s="228"/>
      <c r="B39" s="182" t="s">
        <v>123</v>
      </c>
      <c r="C39" s="164"/>
    </row>
    <row r="40" spans="1:3" hidden="1" outlineLevel="1" x14ac:dyDescent="0.45">
      <c r="A40" s="228"/>
      <c r="B40" s="182" t="s">
        <v>124</v>
      </c>
      <c r="C40" s="164"/>
    </row>
    <row r="41" spans="1:3" hidden="1" outlineLevel="1" x14ac:dyDescent="0.45">
      <c r="A41" s="228"/>
      <c r="B41" s="182" t="s">
        <v>125</v>
      </c>
      <c r="C41" s="164"/>
    </row>
    <row r="42" spans="1:3" hidden="1" outlineLevel="1" x14ac:dyDescent="0.45">
      <c r="A42" s="228"/>
      <c r="B42" s="183" t="s">
        <v>126</v>
      </c>
      <c r="C42" s="164"/>
    </row>
    <row r="43" spans="1:3" hidden="1" outlineLevel="1" x14ac:dyDescent="0.45">
      <c r="A43" s="228"/>
      <c r="B43" s="184" t="s">
        <v>127</v>
      </c>
      <c r="C43" s="164"/>
    </row>
    <row r="44" spans="1:3" hidden="1" outlineLevel="1" x14ac:dyDescent="0.45">
      <c r="A44" s="228"/>
      <c r="B44" s="184" t="s">
        <v>128</v>
      </c>
      <c r="C44" s="164"/>
    </row>
    <row r="45" spans="1:3" hidden="1" outlineLevel="1" x14ac:dyDescent="0.45">
      <c r="A45" s="228"/>
      <c r="B45" s="184" t="s">
        <v>129</v>
      </c>
      <c r="C45" s="164"/>
    </row>
    <row r="46" spans="1:3" hidden="1" outlineLevel="1" x14ac:dyDescent="0.45">
      <c r="A46" s="228"/>
      <c r="B46" s="185" t="s">
        <v>10</v>
      </c>
      <c r="C46" s="164"/>
    </row>
    <row r="47" spans="1:3" hidden="1" outlineLevel="1" x14ac:dyDescent="0.45">
      <c r="A47" s="228"/>
      <c r="B47" s="186" t="s">
        <v>130</v>
      </c>
      <c r="C47" s="164"/>
    </row>
    <row r="48" spans="1:3" hidden="1" outlineLevel="1" x14ac:dyDescent="0.45">
      <c r="A48" s="228"/>
      <c r="B48" s="186" t="s">
        <v>131</v>
      </c>
      <c r="C48" s="164"/>
    </row>
    <row r="49" spans="1:3" hidden="1" outlineLevel="1" x14ac:dyDescent="0.45">
      <c r="A49" s="228"/>
      <c r="B49" s="187" t="s">
        <v>132</v>
      </c>
      <c r="C49" s="164"/>
    </row>
    <row r="50" spans="1:3" hidden="1" outlineLevel="1" x14ac:dyDescent="0.45">
      <c r="A50" s="228"/>
      <c r="B50" s="187" t="s">
        <v>133</v>
      </c>
      <c r="C50" s="164"/>
    </row>
    <row r="51" spans="1:3" hidden="1" outlineLevel="1" x14ac:dyDescent="0.45">
      <c r="A51" s="228"/>
      <c r="B51" s="186" t="s">
        <v>134</v>
      </c>
      <c r="C51" s="164"/>
    </row>
    <row r="52" spans="1:3" hidden="1" outlineLevel="1" x14ac:dyDescent="0.45">
      <c r="A52" s="228"/>
      <c r="B52" s="188" t="s">
        <v>135</v>
      </c>
      <c r="C52" s="164"/>
    </row>
    <row r="53" spans="1:3" hidden="1" outlineLevel="1" x14ac:dyDescent="0.45">
      <c r="A53" s="228"/>
      <c r="B53" s="189"/>
      <c r="C53" s="164"/>
    </row>
    <row r="54" spans="1:3" hidden="1" outlineLevel="1" x14ac:dyDescent="0.45">
      <c r="A54" s="228"/>
      <c r="B54" s="190"/>
      <c r="C54" s="164"/>
    </row>
    <row r="55" spans="1:3" hidden="1" outlineLevel="1" x14ac:dyDescent="0.45">
      <c r="A55" s="228"/>
      <c r="B55" s="191" t="s">
        <v>136</v>
      </c>
      <c r="C55" s="164"/>
    </row>
    <row r="56" spans="1:3" hidden="1" outlineLevel="1" x14ac:dyDescent="0.45">
      <c r="A56" s="228"/>
      <c r="B56" s="191"/>
      <c r="C56" s="164"/>
    </row>
    <row r="57" spans="1:3" hidden="1" outlineLevel="1" x14ac:dyDescent="0.45">
      <c r="A57" s="228"/>
      <c r="B57" s="191" t="s">
        <v>137</v>
      </c>
      <c r="C57" s="164"/>
    </row>
    <row r="58" spans="1:3" hidden="1" outlineLevel="1" x14ac:dyDescent="0.45">
      <c r="A58" s="228"/>
      <c r="B58" s="192" t="s">
        <v>138</v>
      </c>
      <c r="C58" s="164"/>
    </row>
    <row r="59" spans="1:3" hidden="1" outlineLevel="1" x14ac:dyDescent="0.45">
      <c r="A59" s="228"/>
      <c r="B59" s="191" t="s">
        <v>139</v>
      </c>
      <c r="C59" s="164"/>
    </row>
    <row r="60" spans="1:3" hidden="1" outlineLevel="1" x14ac:dyDescent="0.45">
      <c r="A60" s="228"/>
      <c r="B60" s="191" t="s">
        <v>140</v>
      </c>
      <c r="C60" s="164"/>
    </row>
    <row r="61" spans="1:3" hidden="1" outlineLevel="1" x14ac:dyDescent="0.45">
      <c r="A61" s="228"/>
      <c r="B61" s="191" t="s">
        <v>141</v>
      </c>
      <c r="C61" s="164"/>
    </row>
    <row r="62" spans="1:3" collapsed="1" x14ac:dyDescent="0.45">
      <c r="A62" s="227" t="s">
        <v>142</v>
      </c>
      <c r="B62" s="227"/>
      <c r="C62" s="164"/>
    </row>
    <row r="63" spans="1:3" outlineLevel="1" x14ac:dyDescent="0.45">
      <c r="A63" s="228" t="s">
        <v>142</v>
      </c>
      <c r="B63" s="163" t="s">
        <v>9</v>
      </c>
      <c r="C63" s="164"/>
    </row>
    <row r="64" spans="1:3" outlineLevel="1" x14ac:dyDescent="0.45">
      <c r="A64" s="228"/>
      <c r="B64" s="166" t="s">
        <v>144</v>
      </c>
      <c r="C64" s="164"/>
    </row>
    <row r="65" spans="1:3" outlineLevel="1" x14ac:dyDescent="0.45">
      <c r="A65" s="228"/>
      <c r="B65" s="166" t="s">
        <v>146</v>
      </c>
      <c r="C65" s="164"/>
    </row>
    <row r="66" spans="1:3" outlineLevel="1" x14ac:dyDescent="0.45">
      <c r="A66" s="228"/>
      <c r="B66" s="166" t="s">
        <v>148</v>
      </c>
      <c r="C66" s="164"/>
    </row>
    <row r="67" spans="1:3" outlineLevel="1" x14ac:dyDescent="0.45">
      <c r="A67" s="228"/>
      <c r="B67" s="166" t="s">
        <v>150</v>
      </c>
      <c r="C67" s="164"/>
    </row>
    <row r="68" spans="1:3" outlineLevel="1" x14ac:dyDescent="0.45">
      <c r="A68" s="228"/>
      <c r="B68" s="166" t="s">
        <v>151</v>
      </c>
      <c r="C68" s="164"/>
    </row>
    <row r="69" spans="1:3" outlineLevel="1" x14ac:dyDescent="0.45">
      <c r="A69" s="228"/>
      <c r="B69" s="166" t="s">
        <v>98</v>
      </c>
      <c r="C69" s="164"/>
    </row>
    <row r="70" spans="1:3" outlineLevel="1" x14ac:dyDescent="0.45">
      <c r="A70" s="228"/>
      <c r="B70" s="166" t="s">
        <v>102</v>
      </c>
      <c r="C70" s="164"/>
    </row>
    <row r="71" spans="1:3" outlineLevel="1" x14ac:dyDescent="0.45">
      <c r="A71" s="228"/>
      <c r="B71" s="166" t="s">
        <v>103</v>
      </c>
      <c r="C71" s="164"/>
    </row>
    <row r="72" spans="1:3" outlineLevel="1" x14ac:dyDescent="0.45">
      <c r="A72" s="228"/>
      <c r="B72" s="166" t="s">
        <v>152</v>
      </c>
      <c r="C72" s="164"/>
    </row>
    <row r="73" spans="1:3" outlineLevel="1" x14ac:dyDescent="0.45">
      <c r="A73" s="228"/>
      <c r="B73" s="193" t="s">
        <v>153</v>
      </c>
      <c r="C73" s="164"/>
    </row>
    <row r="74" spans="1:3" outlineLevel="1" x14ac:dyDescent="0.45">
      <c r="A74" s="228"/>
      <c r="B74" s="193" t="s">
        <v>154</v>
      </c>
      <c r="C74" s="164"/>
    </row>
    <row r="75" spans="1:3" outlineLevel="1" x14ac:dyDescent="0.45">
      <c r="A75" s="228"/>
      <c r="B75" s="193" t="s">
        <v>155</v>
      </c>
      <c r="C75" s="164"/>
    </row>
    <row r="76" spans="1:3" outlineLevel="1" x14ac:dyDescent="0.45">
      <c r="A76" s="228"/>
      <c r="B76" s="167" t="s">
        <v>12</v>
      </c>
      <c r="C76" s="164"/>
    </row>
    <row r="77" spans="1:3" outlineLevel="1" x14ac:dyDescent="0.45">
      <c r="A77" s="228"/>
      <c r="B77" s="168" t="s">
        <v>104</v>
      </c>
      <c r="C77" s="164"/>
    </row>
    <row r="78" spans="1:3" outlineLevel="1" x14ac:dyDescent="0.45">
      <c r="A78" s="228"/>
      <c r="B78" s="168" t="s">
        <v>243</v>
      </c>
      <c r="C78" s="164"/>
    </row>
    <row r="79" spans="1:3" outlineLevel="1" x14ac:dyDescent="0.45">
      <c r="A79" s="228"/>
      <c r="B79" s="168" t="s">
        <v>183</v>
      </c>
      <c r="C79" s="164"/>
    </row>
    <row r="80" spans="1:3" outlineLevel="1" x14ac:dyDescent="0.45">
      <c r="A80" s="228"/>
      <c r="B80" s="168" t="s">
        <v>185</v>
      </c>
      <c r="C80" s="164"/>
    </row>
    <row r="81" spans="1:3" outlineLevel="1" x14ac:dyDescent="0.45">
      <c r="A81" s="228"/>
      <c r="B81" s="168" t="s">
        <v>187</v>
      </c>
      <c r="C81" s="164"/>
    </row>
    <row r="82" spans="1:3" outlineLevel="1" x14ac:dyDescent="0.45">
      <c r="A82" s="228"/>
      <c r="B82" s="168" t="s">
        <v>244</v>
      </c>
      <c r="C82" s="164"/>
    </row>
    <row r="83" spans="1:3" outlineLevel="1" x14ac:dyDescent="0.45">
      <c r="A83" s="228"/>
      <c r="B83" s="168" t="s">
        <v>245</v>
      </c>
      <c r="C83" s="164"/>
    </row>
    <row r="84" spans="1:3" outlineLevel="1" x14ac:dyDescent="0.45">
      <c r="A84" s="228"/>
      <c r="B84" s="168" t="s">
        <v>191</v>
      </c>
      <c r="C84" s="164"/>
    </row>
    <row r="85" spans="1:3" outlineLevel="1" x14ac:dyDescent="0.45">
      <c r="A85" s="228"/>
      <c r="B85" s="168" t="s">
        <v>246</v>
      </c>
      <c r="C85" s="164"/>
    </row>
    <row r="86" spans="1:3" outlineLevel="1" x14ac:dyDescent="0.45">
      <c r="A86" s="228"/>
      <c r="B86" s="168" t="s">
        <v>247</v>
      </c>
      <c r="C86" s="164"/>
    </row>
    <row r="87" spans="1:3" outlineLevel="1" x14ac:dyDescent="0.45">
      <c r="A87" s="228"/>
      <c r="B87" s="169" t="s">
        <v>13</v>
      </c>
      <c r="C87" s="164"/>
    </row>
    <row r="88" spans="1:3" outlineLevel="1" x14ac:dyDescent="0.45">
      <c r="A88" s="228"/>
      <c r="B88" s="194" t="s">
        <v>173</v>
      </c>
      <c r="C88" s="164"/>
    </row>
    <row r="89" spans="1:3" outlineLevel="1" x14ac:dyDescent="0.45">
      <c r="A89" s="228"/>
      <c r="B89" s="194" t="s">
        <v>248</v>
      </c>
      <c r="C89" s="164"/>
    </row>
    <row r="90" spans="1:3" outlineLevel="1" x14ac:dyDescent="0.45">
      <c r="A90" s="228"/>
      <c r="B90" s="194" t="s">
        <v>174</v>
      </c>
      <c r="C90" s="164"/>
    </row>
    <row r="91" spans="1:3" outlineLevel="1" x14ac:dyDescent="0.45">
      <c r="A91" s="228"/>
      <c r="B91" s="194" t="s">
        <v>249</v>
      </c>
      <c r="C91" s="164"/>
    </row>
    <row r="92" spans="1:3" outlineLevel="1" x14ac:dyDescent="0.45">
      <c r="A92" s="228"/>
      <c r="B92" s="194" t="s">
        <v>164</v>
      </c>
      <c r="C92" s="164"/>
    </row>
    <row r="93" spans="1:3" outlineLevel="1" x14ac:dyDescent="0.45">
      <c r="A93" s="228"/>
      <c r="B93" s="194" t="s">
        <v>166</v>
      </c>
      <c r="C93" s="164"/>
    </row>
    <row r="94" spans="1:3" outlineLevel="1" x14ac:dyDescent="0.45">
      <c r="A94" s="228"/>
      <c r="B94" s="194" t="s">
        <v>250</v>
      </c>
      <c r="C94" s="164"/>
    </row>
    <row r="95" spans="1:3" outlineLevel="1" x14ac:dyDescent="0.45">
      <c r="A95" s="228"/>
      <c r="B95" s="194" t="s">
        <v>170</v>
      </c>
      <c r="C95" s="164"/>
    </row>
    <row r="96" spans="1:3" outlineLevel="1" x14ac:dyDescent="0.45">
      <c r="A96" s="228"/>
      <c r="B96" s="194" t="s">
        <v>167</v>
      </c>
      <c r="C96" s="164"/>
    </row>
    <row r="97" spans="1:3" outlineLevel="1" x14ac:dyDescent="0.45">
      <c r="A97" s="228"/>
      <c r="B97" s="194" t="s">
        <v>171</v>
      </c>
      <c r="C97" s="164"/>
    </row>
    <row r="98" spans="1:3" outlineLevel="1" x14ac:dyDescent="0.45">
      <c r="A98" s="228"/>
      <c r="B98" s="194" t="s">
        <v>172</v>
      </c>
      <c r="C98" s="164"/>
    </row>
    <row r="99" spans="1:3" outlineLevel="1" x14ac:dyDescent="0.45">
      <c r="A99" s="228"/>
      <c r="B99" s="171" t="s">
        <v>14</v>
      </c>
      <c r="C99" s="164"/>
    </row>
    <row r="100" spans="1:3" outlineLevel="1" x14ac:dyDescent="0.45">
      <c r="A100" s="228"/>
      <c r="B100" s="172" t="s">
        <v>176</v>
      </c>
      <c r="C100" s="164"/>
    </row>
    <row r="101" spans="1:3" outlineLevel="1" x14ac:dyDescent="0.45">
      <c r="A101" s="228"/>
      <c r="B101" s="195" t="s">
        <v>177</v>
      </c>
      <c r="C101" s="164"/>
    </row>
    <row r="102" spans="1:3" outlineLevel="1" x14ac:dyDescent="0.45">
      <c r="A102" s="228"/>
      <c r="B102" s="172" t="s">
        <v>178</v>
      </c>
      <c r="C102" s="164"/>
    </row>
    <row r="103" spans="1:3" outlineLevel="1" x14ac:dyDescent="0.45">
      <c r="A103" s="228"/>
      <c r="B103" s="195" t="s">
        <v>179</v>
      </c>
      <c r="C103" s="164"/>
    </row>
    <row r="104" spans="1:3" outlineLevel="1" x14ac:dyDescent="0.45">
      <c r="A104" s="228"/>
      <c r="B104" s="172" t="s">
        <v>180</v>
      </c>
      <c r="C104" s="164"/>
    </row>
    <row r="105" spans="1:3" outlineLevel="1" x14ac:dyDescent="0.45">
      <c r="A105" s="228"/>
      <c r="B105" s="172" t="s">
        <v>181</v>
      </c>
      <c r="C105" s="164"/>
    </row>
    <row r="106" spans="1:3" outlineLevel="1" x14ac:dyDescent="0.45">
      <c r="A106" s="228"/>
      <c r="B106" s="173" t="s">
        <v>15</v>
      </c>
      <c r="C106" s="164"/>
    </row>
    <row r="107" spans="1:3" outlineLevel="1" x14ac:dyDescent="0.45">
      <c r="A107" s="228"/>
      <c r="B107" s="174" t="s">
        <v>193</v>
      </c>
      <c r="C107" s="164"/>
    </row>
    <row r="108" spans="1:3" outlineLevel="1" x14ac:dyDescent="0.45">
      <c r="A108" s="228"/>
      <c r="B108" s="174" t="s">
        <v>194</v>
      </c>
      <c r="C108" s="164"/>
    </row>
    <row r="109" spans="1:3" outlineLevel="1" x14ac:dyDescent="0.45">
      <c r="A109" s="228"/>
      <c r="B109" s="174" t="s">
        <v>195</v>
      </c>
      <c r="C109" s="164"/>
    </row>
    <row r="110" spans="1:3" outlineLevel="1" x14ac:dyDescent="0.45">
      <c r="A110" s="228"/>
      <c r="B110" s="175" t="s">
        <v>16</v>
      </c>
      <c r="C110" s="164"/>
    </row>
    <row r="111" spans="1:3" outlineLevel="1" x14ac:dyDescent="0.45">
      <c r="A111" s="228"/>
      <c r="B111" s="176" t="s">
        <v>251</v>
      </c>
      <c r="C111" s="164"/>
    </row>
    <row r="112" spans="1:3" outlineLevel="1" x14ac:dyDescent="0.45">
      <c r="A112" s="228"/>
      <c r="B112" s="176" t="s">
        <v>252</v>
      </c>
      <c r="C112" s="164"/>
    </row>
    <row r="113" spans="1:3" outlineLevel="1" x14ac:dyDescent="0.45">
      <c r="A113" s="228"/>
      <c r="B113" s="176" t="s">
        <v>109</v>
      </c>
      <c r="C113" s="164"/>
    </row>
    <row r="114" spans="1:3" outlineLevel="1" x14ac:dyDescent="0.45">
      <c r="A114" s="228"/>
      <c r="B114" s="177" t="s">
        <v>253</v>
      </c>
      <c r="C114" s="164"/>
    </row>
    <row r="115" spans="1:3" outlineLevel="1" x14ac:dyDescent="0.45">
      <c r="A115" s="228"/>
      <c r="B115" s="176" t="s">
        <v>254</v>
      </c>
      <c r="C115" s="164"/>
    </row>
    <row r="116" spans="1:3" outlineLevel="1" x14ac:dyDescent="0.45">
      <c r="A116" s="228"/>
      <c r="B116" s="176" t="s">
        <v>255</v>
      </c>
      <c r="C116" s="164"/>
    </row>
    <row r="117" spans="1:3" outlineLevel="1" x14ac:dyDescent="0.45">
      <c r="A117" s="228"/>
      <c r="B117" s="176" t="s">
        <v>256</v>
      </c>
      <c r="C117" s="164"/>
    </row>
    <row r="118" spans="1:3" outlineLevel="1" x14ac:dyDescent="0.45">
      <c r="A118" s="228"/>
      <c r="B118" s="177" t="s">
        <v>257</v>
      </c>
      <c r="C118" s="164"/>
    </row>
    <row r="119" spans="1:3" outlineLevel="1" x14ac:dyDescent="0.45">
      <c r="A119" s="228"/>
      <c r="B119" s="177" t="s">
        <v>258</v>
      </c>
      <c r="C119" s="164"/>
    </row>
    <row r="120" spans="1:3" outlineLevel="1" x14ac:dyDescent="0.45">
      <c r="A120" s="228"/>
      <c r="B120" s="177" t="s">
        <v>259</v>
      </c>
      <c r="C120" s="164"/>
    </row>
    <row r="121" spans="1:3" outlineLevel="1" x14ac:dyDescent="0.45">
      <c r="A121" s="228"/>
      <c r="B121" s="177" t="s">
        <v>260</v>
      </c>
      <c r="C121" s="164"/>
    </row>
    <row r="122" spans="1:3" outlineLevel="1" x14ac:dyDescent="0.45">
      <c r="A122" s="228"/>
      <c r="B122" s="176" t="s">
        <v>110</v>
      </c>
      <c r="C122" s="164"/>
    </row>
    <row r="123" spans="1:3" outlineLevel="1" x14ac:dyDescent="0.45">
      <c r="A123" s="228"/>
      <c r="B123" s="176" t="s">
        <v>261</v>
      </c>
      <c r="C123" s="164"/>
    </row>
    <row r="124" spans="1:3" outlineLevel="1" x14ac:dyDescent="0.45">
      <c r="A124" s="228"/>
      <c r="B124" s="177" t="s">
        <v>262</v>
      </c>
      <c r="C124" s="164"/>
    </row>
    <row r="125" spans="1:3" outlineLevel="1" x14ac:dyDescent="0.45">
      <c r="A125" s="228"/>
      <c r="B125" s="196" t="s">
        <v>263</v>
      </c>
      <c r="C125" s="164"/>
    </row>
    <row r="126" spans="1:3" outlineLevel="1" x14ac:dyDescent="0.45">
      <c r="A126" s="228"/>
      <c r="B126" s="196" t="s">
        <v>264</v>
      </c>
      <c r="C126" s="164"/>
    </row>
    <row r="127" spans="1:3" outlineLevel="1" x14ac:dyDescent="0.45">
      <c r="A127" s="228"/>
      <c r="B127" s="196" t="s">
        <v>265</v>
      </c>
      <c r="C127" s="164"/>
    </row>
    <row r="128" spans="1:3" outlineLevel="1" x14ac:dyDescent="0.45">
      <c r="A128" s="228"/>
      <c r="B128" s="196" t="s">
        <v>266</v>
      </c>
      <c r="C128" s="164"/>
    </row>
    <row r="129" spans="1:3" outlineLevel="1" x14ac:dyDescent="0.45">
      <c r="A129" s="228"/>
      <c r="B129" s="177" t="s">
        <v>267</v>
      </c>
      <c r="C129" s="164"/>
    </row>
    <row r="130" spans="1:3" outlineLevel="1" x14ac:dyDescent="0.45">
      <c r="A130" s="228"/>
      <c r="B130" s="196" t="s">
        <v>268</v>
      </c>
      <c r="C130" s="164"/>
    </row>
    <row r="131" spans="1:3" outlineLevel="1" x14ac:dyDescent="0.45">
      <c r="A131" s="228"/>
      <c r="B131" s="196" t="s">
        <v>269</v>
      </c>
      <c r="C131" s="164"/>
    </row>
    <row r="132" spans="1:3" outlineLevel="1" x14ac:dyDescent="0.45">
      <c r="A132" s="228"/>
      <c r="B132" s="196" t="s">
        <v>270</v>
      </c>
      <c r="C132" s="164"/>
    </row>
    <row r="133" spans="1:3" outlineLevel="1" x14ac:dyDescent="0.45">
      <c r="A133" s="228"/>
      <c r="B133" s="196" t="s">
        <v>271</v>
      </c>
      <c r="C133" s="164"/>
    </row>
    <row r="134" spans="1:3" outlineLevel="1" x14ac:dyDescent="0.45">
      <c r="A134" s="228"/>
      <c r="B134" s="196" t="s">
        <v>272</v>
      </c>
      <c r="C134" s="164"/>
    </row>
    <row r="135" spans="1:3" outlineLevel="1" x14ac:dyDescent="0.45">
      <c r="A135" s="228"/>
      <c r="B135" s="177" t="s">
        <v>273</v>
      </c>
      <c r="C135" s="164"/>
    </row>
    <row r="136" spans="1:3" outlineLevel="1" x14ac:dyDescent="0.45">
      <c r="A136" s="228"/>
      <c r="B136" s="176" t="s">
        <v>274</v>
      </c>
      <c r="C136" s="164"/>
    </row>
    <row r="137" spans="1:3" outlineLevel="1" x14ac:dyDescent="0.45">
      <c r="A137" s="228"/>
      <c r="B137" s="177" t="s">
        <v>275</v>
      </c>
      <c r="C137" s="164"/>
    </row>
    <row r="138" spans="1:3" outlineLevel="1" x14ac:dyDescent="0.45">
      <c r="A138" s="228"/>
      <c r="B138" s="177" t="s">
        <v>276</v>
      </c>
      <c r="C138" s="164"/>
    </row>
    <row r="139" spans="1:3" outlineLevel="1" x14ac:dyDescent="0.45">
      <c r="A139" s="228"/>
      <c r="B139" s="176" t="s">
        <v>196</v>
      </c>
      <c r="C139" s="164"/>
    </row>
    <row r="140" spans="1:3" outlineLevel="1" x14ac:dyDescent="0.45">
      <c r="A140" s="228"/>
      <c r="B140" s="176" t="s">
        <v>277</v>
      </c>
      <c r="C140" s="164"/>
    </row>
    <row r="141" spans="1:3" outlineLevel="1" x14ac:dyDescent="0.45">
      <c r="A141" s="228"/>
      <c r="B141" s="177" t="s">
        <v>278</v>
      </c>
      <c r="C141" s="164"/>
    </row>
    <row r="142" spans="1:3" outlineLevel="1" x14ac:dyDescent="0.45">
      <c r="A142" s="228"/>
      <c r="B142" s="177" t="s">
        <v>279</v>
      </c>
      <c r="C142" s="164"/>
    </row>
    <row r="143" spans="1:3" outlineLevel="1" x14ac:dyDescent="0.45">
      <c r="A143" s="228"/>
      <c r="B143" s="177" t="s">
        <v>280</v>
      </c>
      <c r="C143" s="164"/>
    </row>
    <row r="144" spans="1:3" outlineLevel="1" x14ac:dyDescent="0.45">
      <c r="A144" s="228"/>
      <c r="B144" s="176" t="s">
        <v>199</v>
      </c>
      <c r="C144" s="164"/>
    </row>
    <row r="145" spans="1:3" outlineLevel="1" x14ac:dyDescent="0.45">
      <c r="A145" s="228"/>
      <c r="B145" s="177" t="s">
        <v>200</v>
      </c>
      <c r="C145" s="164"/>
    </row>
    <row r="146" spans="1:3" outlineLevel="1" x14ac:dyDescent="0.45">
      <c r="A146" s="228"/>
      <c r="B146" s="177" t="s">
        <v>115</v>
      </c>
      <c r="C146" s="164"/>
    </row>
    <row r="147" spans="1:3" outlineLevel="1" x14ac:dyDescent="0.45">
      <c r="A147" s="228"/>
      <c r="B147" s="177" t="s">
        <v>201</v>
      </c>
      <c r="C147" s="164"/>
    </row>
    <row r="148" spans="1:3" outlineLevel="1" x14ac:dyDescent="0.45">
      <c r="A148" s="228"/>
      <c r="B148" s="179" t="s">
        <v>17</v>
      </c>
      <c r="C148" s="164"/>
    </row>
    <row r="149" spans="1:3" outlineLevel="1" x14ac:dyDescent="0.45">
      <c r="A149" s="228"/>
      <c r="B149" s="197" t="s">
        <v>202</v>
      </c>
      <c r="C149" s="164"/>
    </row>
    <row r="150" spans="1:3" outlineLevel="1" x14ac:dyDescent="0.45">
      <c r="A150" s="228"/>
      <c r="B150" s="198" t="s">
        <v>204</v>
      </c>
      <c r="C150" s="164"/>
    </row>
    <row r="151" spans="1:3" outlineLevel="1" x14ac:dyDescent="0.45">
      <c r="A151" s="228"/>
      <c r="B151" s="180" t="s">
        <v>18</v>
      </c>
      <c r="C151" s="164"/>
    </row>
    <row r="152" spans="1:3" outlineLevel="1" x14ac:dyDescent="0.45">
      <c r="A152" s="228"/>
      <c r="B152" s="181" t="s">
        <v>281</v>
      </c>
      <c r="C152" s="164"/>
    </row>
    <row r="153" spans="1:3" outlineLevel="1" x14ac:dyDescent="0.45">
      <c r="A153" s="228"/>
      <c r="B153" s="181" t="s">
        <v>282</v>
      </c>
      <c r="C153" s="164"/>
    </row>
    <row r="154" spans="1:3" outlineLevel="1" x14ac:dyDescent="0.45">
      <c r="A154" s="228"/>
      <c r="B154" s="182" t="s">
        <v>208</v>
      </c>
      <c r="C154" s="164"/>
    </row>
    <row r="155" spans="1:3" outlineLevel="1" x14ac:dyDescent="0.45">
      <c r="A155" s="228"/>
      <c r="B155" s="182" t="s">
        <v>125</v>
      </c>
      <c r="C155" s="164"/>
    </row>
    <row r="156" spans="1:3" outlineLevel="1" x14ac:dyDescent="0.45">
      <c r="A156" s="228"/>
      <c r="B156" s="183" t="s">
        <v>11</v>
      </c>
      <c r="C156" s="164"/>
    </row>
    <row r="157" spans="1:3" outlineLevel="1" x14ac:dyDescent="0.45">
      <c r="A157" s="228"/>
      <c r="B157" s="184" t="s">
        <v>209</v>
      </c>
      <c r="C157" s="164"/>
    </row>
    <row r="158" spans="1:3" outlineLevel="1" x14ac:dyDescent="0.45">
      <c r="A158" s="228"/>
      <c r="B158" s="184" t="s">
        <v>210</v>
      </c>
      <c r="C158" s="164"/>
    </row>
    <row r="159" spans="1:3" outlineLevel="1" x14ac:dyDescent="0.45">
      <c r="A159" s="228"/>
      <c r="B159" s="199" t="s">
        <v>211</v>
      </c>
      <c r="C159" s="164"/>
    </row>
    <row r="160" spans="1:3" outlineLevel="1" x14ac:dyDescent="0.45">
      <c r="A160" s="228"/>
      <c r="B160" s="199" t="s">
        <v>212</v>
      </c>
      <c r="C160" s="164"/>
    </row>
    <row r="161" spans="1:3" outlineLevel="1" x14ac:dyDescent="0.45">
      <c r="A161" s="228"/>
      <c r="B161" s="199" t="s">
        <v>213</v>
      </c>
      <c r="C161" s="164"/>
    </row>
    <row r="162" spans="1:3" outlineLevel="1" x14ac:dyDescent="0.45">
      <c r="A162" s="228"/>
      <c r="B162" s="199" t="s">
        <v>214</v>
      </c>
      <c r="C162" s="164"/>
    </row>
    <row r="163" spans="1:3" outlineLevel="1" x14ac:dyDescent="0.45">
      <c r="A163" s="228"/>
      <c r="B163" s="199" t="s">
        <v>215</v>
      </c>
      <c r="C163" s="164"/>
    </row>
    <row r="164" spans="1:3" outlineLevel="1" x14ac:dyDescent="0.45">
      <c r="A164" s="228"/>
      <c r="B164" s="199" t="s">
        <v>216</v>
      </c>
      <c r="C164" s="164"/>
    </row>
    <row r="165" spans="1:3" outlineLevel="1" x14ac:dyDescent="0.45">
      <c r="A165" s="228"/>
      <c r="B165" s="199" t="s">
        <v>217</v>
      </c>
      <c r="C165" s="164"/>
    </row>
    <row r="166" spans="1:3" outlineLevel="1" x14ac:dyDescent="0.45">
      <c r="A166" s="228"/>
      <c r="B166" s="199" t="s">
        <v>218</v>
      </c>
      <c r="C166" s="164"/>
    </row>
    <row r="167" spans="1:3" outlineLevel="1" x14ac:dyDescent="0.45">
      <c r="A167" s="228"/>
      <c r="B167" s="199" t="s">
        <v>219</v>
      </c>
      <c r="C167" s="164"/>
    </row>
    <row r="168" spans="1:3" outlineLevel="1" x14ac:dyDescent="0.45">
      <c r="A168" s="228"/>
      <c r="B168" s="199" t="s">
        <v>220</v>
      </c>
      <c r="C168" s="164"/>
    </row>
    <row r="169" spans="1:3" outlineLevel="1" x14ac:dyDescent="0.45">
      <c r="A169" s="228"/>
      <c r="B169" s="184" t="s">
        <v>221</v>
      </c>
      <c r="C169" s="164"/>
    </row>
    <row r="170" spans="1:3" outlineLevel="1" x14ac:dyDescent="0.45">
      <c r="A170" s="228"/>
      <c r="B170" s="184" t="s">
        <v>222</v>
      </c>
      <c r="C170" s="164"/>
    </row>
    <row r="171" spans="1:3" outlineLevel="1" x14ac:dyDescent="0.45">
      <c r="A171" s="228"/>
      <c r="B171" s="185" t="s">
        <v>10</v>
      </c>
      <c r="C171" s="164"/>
    </row>
    <row r="172" spans="1:3" outlineLevel="1" x14ac:dyDescent="0.45">
      <c r="A172" s="228"/>
      <c r="B172" s="186" t="s">
        <v>223</v>
      </c>
      <c r="C172" s="164"/>
    </row>
    <row r="173" spans="1:3" outlineLevel="1" x14ac:dyDescent="0.45">
      <c r="A173" s="228"/>
      <c r="B173" s="186" t="s">
        <v>224</v>
      </c>
      <c r="C173" s="164"/>
    </row>
    <row r="174" spans="1:3" outlineLevel="1" x14ac:dyDescent="0.45">
      <c r="A174" s="228"/>
      <c r="B174" s="186" t="s">
        <v>225</v>
      </c>
      <c r="C174" s="164"/>
    </row>
    <row r="175" spans="1:3" outlineLevel="1" x14ac:dyDescent="0.45">
      <c r="A175" s="228"/>
      <c r="B175" s="186" t="s">
        <v>226</v>
      </c>
      <c r="C175" s="164"/>
    </row>
    <row r="176" spans="1:3" outlineLevel="1" x14ac:dyDescent="0.45">
      <c r="A176" s="228"/>
      <c r="B176" s="186" t="s">
        <v>227</v>
      </c>
      <c r="C176" s="164"/>
    </row>
    <row r="177" spans="1:3" outlineLevel="1" x14ac:dyDescent="0.45">
      <c r="A177" s="228"/>
      <c r="B177" s="186" t="s">
        <v>228</v>
      </c>
      <c r="C177" s="164"/>
    </row>
    <row r="178" spans="1:3" outlineLevel="1" x14ac:dyDescent="0.45">
      <c r="A178" s="228"/>
      <c r="B178" s="186" t="s">
        <v>229</v>
      </c>
      <c r="C178" s="164"/>
    </row>
    <row r="179" spans="1:3" outlineLevel="1" x14ac:dyDescent="0.45">
      <c r="A179" s="228"/>
      <c r="B179" s="186" t="s">
        <v>230</v>
      </c>
      <c r="C179" s="164"/>
    </row>
    <row r="180" spans="1:3" outlineLevel="1" x14ac:dyDescent="0.45">
      <c r="A180" s="228"/>
      <c r="B180" s="186" t="s">
        <v>231</v>
      </c>
      <c r="C180" s="164"/>
    </row>
    <row r="181" spans="1:3" outlineLevel="1" x14ac:dyDescent="0.45">
      <c r="A181" s="228"/>
      <c r="B181" s="186" t="s">
        <v>232</v>
      </c>
      <c r="C181" s="164"/>
    </row>
    <row r="182" spans="1:3" outlineLevel="1" x14ac:dyDescent="0.45">
      <c r="A182" s="228"/>
      <c r="B182" s="186" t="s">
        <v>233</v>
      </c>
      <c r="C182" s="164"/>
    </row>
    <row r="183" spans="1:3" outlineLevel="1" x14ac:dyDescent="0.45">
      <c r="A183" s="228"/>
      <c r="B183" s="188" t="s">
        <v>135</v>
      </c>
      <c r="C183" s="164"/>
    </row>
    <row r="184" spans="1:3" outlineLevel="1" x14ac:dyDescent="0.45">
      <c r="A184" s="228"/>
      <c r="B184" s="188"/>
      <c r="C184" s="164"/>
    </row>
    <row r="185" spans="1:3" x14ac:dyDescent="0.45">
      <c r="A185" s="227" t="s">
        <v>234</v>
      </c>
      <c r="B185" s="227"/>
      <c r="C185" s="164"/>
    </row>
    <row r="186" spans="1:3" hidden="1" outlineLevel="1" x14ac:dyDescent="0.45">
      <c r="A186" s="228" t="s">
        <v>234</v>
      </c>
      <c r="B186" s="163" t="s">
        <v>9</v>
      </c>
      <c r="C186" s="164"/>
    </row>
    <row r="187" spans="1:3" hidden="1" outlineLevel="1" x14ac:dyDescent="0.45">
      <c r="A187" s="228"/>
      <c r="B187" s="163"/>
      <c r="C187" s="164"/>
    </row>
    <row r="188" spans="1:3" hidden="1" outlineLevel="1" x14ac:dyDescent="0.45">
      <c r="A188" s="228"/>
      <c r="B188" s="167" t="s">
        <v>235</v>
      </c>
      <c r="C188" s="164"/>
    </row>
    <row r="189" spans="1:3" hidden="1" outlineLevel="1" x14ac:dyDescent="0.45">
      <c r="A189" s="228"/>
      <c r="B189" s="167"/>
      <c r="C189" s="164"/>
    </row>
    <row r="190" spans="1:3" hidden="1" outlineLevel="1" x14ac:dyDescent="0.45">
      <c r="A190" s="228"/>
      <c r="B190" s="169" t="s">
        <v>13</v>
      </c>
      <c r="C190" s="164"/>
    </row>
    <row r="191" spans="1:3" hidden="1" outlineLevel="1" x14ac:dyDescent="0.45">
      <c r="A191" s="228"/>
      <c r="B191" s="169"/>
      <c r="C191" s="164"/>
    </row>
    <row r="192" spans="1:3" hidden="1" outlineLevel="1" x14ac:dyDescent="0.45">
      <c r="A192" s="228"/>
      <c r="B192" s="171" t="s">
        <v>14</v>
      </c>
      <c r="C192" s="164"/>
    </row>
    <row r="193" spans="1:3" hidden="1" outlineLevel="1" x14ac:dyDescent="0.45">
      <c r="A193" s="228"/>
      <c r="B193" s="171"/>
      <c r="C193" s="164"/>
    </row>
    <row r="194" spans="1:3" hidden="1" outlineLevel="1" x14ac:dyDescent="0.45">
      <c r="A194" s="228"/>
      <c r="B194" s="173" t="s">
        <v>15</v>
      </c>
      <c r="C194" s="164"/>
    </row>
    <row r="195" spans="1:3" hidden="1" outlineLevel="1" x14ac:dyDescent="0.45">
      <c r="A195" s="228"/>
      <c r="B195" s="173"/>
      <c r="C195" s="164"/>
    </row>
    <row r="196" spans="1:3" hidden="1" outlineLevel="1" x14ac:dyDescent="0.45">
      <c r="A196" s="228"/>
      <c r="B196" s="175" t="s">
        <v>16</v>
      </c>
      <c r="C196" s="164"/>
    </row>
    <row r="197" spans="1:3" hidden="1" outlineLevel="1" x14ac:dyDescent="0.45">
      <c r="A197" s="228"/>
      <c r="B197" s="175"/>
      <c r="C197" s="164"/>
    </row>
    <row r="198" spans="1:3" hidden="1" outlineLevel="1" x14ac:dyDescent="0.45">
      <c r="A198" s="228"/>
      <c r="B198" s="179" t="s">
        <v>17</v>
      </c>
      <c r="C198" s="164"/>
    </row>
    <row r="199" spans="1:3" hidden="1" outlineLevel="1" x14ac:dyDescent="0.45">
      <c r="A199" s="228"/>
      <c r="B199" s="179"/>
      <c r="C199" s="164"/>
    </row>
    <row r="200" spans="1:3" hidden="1" outlineLevel="1" x14ac:dyDescent="0.45">
      <c r="A200" s="228"/>
      <c r="B200" s="180" t="s">
        <v>18</v>
      </c>
      <c r="C200" s="164"/>
    </row>
    <row r="201" spans="1:3" hidden="1" outlineLevel="1" x14ac:dyDescent="0.45">
      <c r="A201" s="228"/>
      <c r="B201" s="180"/>
      <c r="C201" s="164"/>
    </row>
    <row r="202" spans="1:3" hidden="1" outlineLevel="1" x14ac:dyDescent="0.45">
      <c r="A202" s="228"/>
      <c r="B202" s="183" t="s">
        <v>126</v>
      </c>
      <c r="C202" s="164"/>
    </row>
    <row r="203" spans="1:3" hidden="1" outlineLevel="1" x14ac:dyDescent="0.45">
      <c r="A203" s="228"/>
      <c r="B203" s="183"/>
      <c r="C203" s="164"/>
    </row>
    <row r="204" spans="1:3" hidden="1" outlineLevel="1" x14ac:dyDescent="0.45">
      <c r="A204" s="228"/>
      <c r="B204" s="185" t="s">
        <v>10</v>
      </c>
      <c r="C204" s="164"/>
    </row>
    <row r="205" spans="1:3" hidden="1" outlineLevel="1" x14ac:dyDescent="0.45">
      <c r="A205" s="228"/>
      <c r="B205" s="185"/>
      <c r="C205" s="164"/>
    </row>
    <row r="206" spans="1:3" collapsed="1" x14ac:dyDescent="0.45">
      <c r="A206" s="227" t="s">
        <v>236</v>
      </c>
      <c r="B206" s="227"/>
      <c r="C206" s="164"/>
    </row>
    <row r="207" spans="1:3" hidden="1" outlineLevel="1" x14ac:dyDescent="0.45">
      <c r="A207" s="228" t="s">
        <v>236</v>
      </c>
      <c r="B207" s="163" t="s">
        <v>9</v>
      </c>
      <c r="C207" s="164"/>
    </row>
    <row r="208" spans="1:3" hidden="1" outlineLevel="1" x14ac:dyDescent="0.45">
      <c r="A208" s="228"/>
      <c r="B208" s="163"/>
      <c r="C208" s="164"/>
    </row>
    <row r="209" spans="1:3" hidden="1" outlineLevel="1" x14ac:dyDescent="0.45">
      <c r="A209" s="228"/>
      <c r="B209" s="167" t="s">
        <v>235</v>
      </c>
      <c r="C209" s="164"/>
    </row>
    <row r="210" spans="1:3" hidden="1" outlineLevel="1" x14ac:dyDescent="0.45">
      <c r="A210" s="228"/>
      <c r="B210" s="167"/>
      <c r="C210" s="164"/>
    </row>
    <row r="211" spans="1:3" hidden="1" outlineLevel="1" x14ac:dyDescent="0.45">
      <c r="A211" s="228"/>
      <c r="B211" s="169" t="s">
        <v>13</v>
      </c>
      <c r="C211" s="164"/>
    </row>
    <row r="212" spans="1:3" hidden="1" outlineLevel="1" x14ac:dyDescent="0.45">
      <c r="A212" s="228"/>
      <c r="B212" s="169"/>
      <c r="C212" s="164"/>
    </row>
    <row r="213" spans="1:3" hidden="1" outlineLevel="1" x14ac:dyDescent="0.45">
      <c r="A213" s="228"/>
      <c r="B213" s="171" t="s">
        <v>14</v>
      </c>
      <c r="C213" s="164"/>
    </row>
    <row r="214" spans="1:3" hidden="1" outlineLevel="1" x14ac:dyDescent="0.45">
      <c r="A214" s="228"/>
      <c r="B214" s="171"/>
      <c r="C214" s="164"/>
    </row>
    <row r="215" spans="1:3" hidden="1" outlineLevel="1" x14ac:dyDescent="0.45">
      <c r="A215" s="228"/>
      <c r="B215" s="173" t="s">
        <v>15</v>
      </c>
      <c r="C215" s="164"/>
    </row>
    <row r="216" spans="1:3" hidden="1" outlineLevel="1" x14ac:dyDescent="0.45">
      <c r="A216" s="228"/>
      <c r="B216" s="173"/>
      <c r="C216" s="164"/>
    </row>
    <row r="217" spans="1:3" hidden="1" outlineLevel="1" x14ac:dyDescent="0.45">
      <c r="A217" s="228"/>
      <c r="B217" s="175" t="s">
        <v>16</v>
      </c>
      <c r="C217" s="164"/>
    </row>
    <row r="218" spans="1:3" hidden="1" outlineLevel="1" x14ac:dyDescent="0.45">
      <c r="A218" s="228"/>
      <c r="B218" s="175"/>
      <c r="C218" s="164"/>
    </row>
    <row r="219" spans="1:3" hidden="1" outlineLevel="1" x14ac:dyDescent="0.45">
      <c r="A219" s="228"/>
      <c r="B219" s="179" t="s">
        <v>17</v>
      </c>
      <c r="C219" s="164"/>
    </row>
    <row r="220" spans="1:3" hidden="1" outlineLevel="1" x14ac:dyDescent="0.45">
      <c r="A220" s="228"/>
      <c r="B220" s="179"/>
      <c r="C220" s="164"/>
    </row>
    <row r="221" spans="1:3" hidden="1" outlineLevel="1" x14ac:dyDescent="0.45">
      <c r="A221" s="228"/>
      <c r="B221" s="180" t="s">
        <v>18</v>
      </c>
      <c r="C221" s="164"/>
    </row>
    <row r="222" spans="1:3" hidden="1" outlineLevel="1" x14ac:dyDescent="0.45">
      <c r="A222" s="228"/>
      <c r="B222" s="180"/>
      <c r="C222" s="164"/>
    </row>
    <row r="223" spans="1:3" hidden="1" outlineLevel="1" x14ac:dyDescent="0.45">
      <c r="A223" s="228"/>
      <c r="B223" s="183" t="s">
        <v>126</v>
      </c>
      <c r="C223" s="164"/>
    </row>
    <row r="224" spans="1:3" hidden="1" outlineLevel="1" x14ac:dyDescent="0.45">
      <c r="A224" s="228"/>
      <c r="B224" s="183"/>
      <c r="C224" s="164"/>
    </row>
    <row r="225" spans="1:3" hidden="1" outlineLevel="1" x14ac:dyDescent="0.45">
      <c r="A225" s="228"/>
      <c r="B225" s="185" t="s">
        <v>10</v>
      </c>
      <c r="C225" s="164"/>
    </row>
    <row r="226" spans="1:3" hidden="1" outlineLevel="1" x14ac:dyDescent="0.45">
      <c r="A226" s="228"/>
      <c r="B226" s="185"/>
      <c r="C226" s="164"/>
    </row>
    <row r="227" spans="1:3" collapsed="1" x14ac:dyDescent="0.45">
      <c r="A227" s="227" t="s">
        <v>238</v>
      </c>
      <c r="B227" s="227"/>
      <c r="C227" s="164"/>
    </row>
    <row r="228" spans="1:3" hidden="1" outlineLevel="1" x14ac:dyDescent="0.45">
      <c r="A228" s="229" t="s">
        <v>238</v>
      </c>
      <c r="B228" s="200" t="s">
        <v>9</v>
      </c>
      <c r="C228" s="201"/>
    </row>
    <row r="229" spans="1:3" hidden="1" outlineLevel="1" x14ac:dyDescent="0.45">
      <c r="A229" s="230"/>
      <c r="B229" s="163"/>
      <c r="C229" s="164"/>
    </row>
    <row r="230" spans="1:3" hidden="1" outlineLevel="1" x14ac:dyDescent="0.45">
      <c r="A230" s="230"/>
      <c r="B230" s="167" t="s">
        <v>235</v>
      </c>
      <c r="C230" s="164"/>
    </row>
    <row r="231" spans="1:3" hidden="1" outlineLevel="1" x14ac:dyDescent="0.45">
      <c r="A231" s="230"/>
      <c r="B231" s="167"/>
      <c r="C231" s="164"/>
    </row>
    <row r="232" spans="1:3" hidden="1" outlineLevel="1" x14ac:dyDescent="0.45">
      <c r="A232" s="230"/>
      <c r="B232" s="169" t="s">
        <v>13</v>
      </c>
      <c r="C232" s="164"/>
    </row>
    <row r="233" spans="1:3" hidden="1" outlineLevel="1" x14ac:dyDescent="0.45">
      <c r="A233" s="230"/>
      <c r="B233" s="169"/>
      <c r="C233" s="164"/>
    </row>
    <row r="234" spans="1:3" hidden="1" outlineLevel="1" x14ac:dyDescent="0.45">
      <c r="A234" s="230"/>
      <c r="B234" s="171" t="s">
        <v>14</v>
      </c>
      <c r="C234" s="164"/>
    </row>
    <row r="235" spans="1:3" hidden="1" outlineLevel="1" x14ac:dyDescent="0.45">
      <c r="A235" s="230"/>
      <c r="B235" s="171"/>
      <c r="C235" s="164"/>
    </row>
    <row r="236" spans="1:3" hidden="1" outlineLevel="1" x14ac:dyDescent="0.45">
      <c r="A236" s="230"/>
      <c r="B236" s="173" t="s">
        <v>15</v>
      </c>
      <c r="C236" s="164"/>
    </row>
    <row r="237" spans="1:3" hidden="1" outlineLevel="1" x14ac:dyDescent="0.45">
      <c r="A237" s="230"/>
      <c r="B237" s="173"/>
      <c r="C237" s="164"/>
    </row>
    <row r="238" spans="1:3" hidden="1" outlineLevel="1" x14ac:dyDescent="0.45">
      <c r="A238" s="230"/>
      <c r="B238" s="175" t="s">
        <v>16</v>
      </c>
      <c r="C238" s="164"/>
    </row>
    <row r="239" spans="1:3" hidden="1" outlineLevel="1" x14ac:dyDescent="0.45">
      <c r="A239" s="230"/>
      <c r="B239" s="175"/>
      <c r="C239" s="164"/>
    </row>
    <row r="240" spans="1:3" hidden="1" outlineLevel="1" x14ac:dyDescent="0.45">
      <c r="A240" s="230"/>
      <c r="B240" s="179" t="s">
        <v>17</v>
      </c>
      <c r="C240" s="164"/>
    </row>
    <row r="241" spans="1:3" hidden="1" outlineLevel="1" x14ac:dyDescent="0.45">
      <c r="A241" s="230"/>
      <c r="B241" s="179"/>
      <c r="C241" s="164"/>
    </row>
    <row r="242" spans="1:3" hidden="1" outlineLevel="1" x14ac:dyDescent="0.45">
      <c r="A242" s="230"/>
      <c r="B242" s="180" t="s">
        <v>18</v>
      </c>
      <c r="C242" s="164"/>
    </row>
    <row r="243" spans="1:3" hidden="1" outlineLevel="1" x14ac:dyDescent="0.45">
      <c r="A243" s="230"/>
      <c r="B243" s="180"/>
      <c r="C243" s="164"/>
    </row>
    <row r="244" spans="1:3" hidden="1" outlineLevel="1" x14ac:dyDescent="0.45">
      <c r="A244" s="230"/>
      <c r="B244" s="183" t="s">
        <v>126</v>
      </c>
      <c r="C244" s="164"/>
    </row>
    <row r="245" spans="1:3" hidden="1" outlineLevel="1" x14ac:dyDescent="0.45">
      <c r="A245" s="230"/>
      <c r="B245" s="183"/>
      <c r="C245" s="164"/>
    </row>
    <row r="246" spans="1:3" hidden="1" outlineLevel="1" x14ac:dyDescent="0.45">
      <c r="A246" s="230"/>
      <c r="B246" s="185" t="s">
        <v>10</v>
      </c>
      <c r="C246" s="164"/>
    </row>
    <row r="247" spans="1:3" hidden="1" outlineLevel="1" x14ac:dyDescent="0.45">
      <c r="A247" s="231"/>
      <c r="B247" s="185"/>
      <c r="C247" s="164"/>
    </row>
    <row r="248" spans="1:3" collapsed="1" x14ac:dyDescent="0.45">
      <c r="A248" s="228" t="s">
        <v>40</v>
      </c>
      <c r="B248" s="228"/>
      <c r="C248" s="202"/>
    </row>
    <row r="249" spans="1:3" hidden="1" outlineLevel="1" x14ac:dyDescent="0.45">
      <c r="A249" s="222" t="s">
        <v>40</v>
      </c>
      <c r="B249" s="175" t="s">
        <v>16</v>
      </c>
      <c r="C249" s="162"/>
    </row>
    <row r="250" spans="1:3" hidden="1" outlineLevel="1" x14ac:dyDescent="0.45">
      <c r="A250" s="222"/>
      <c r="B250" s="176" t="s">
        <v>283</v>
      </c>
      <c r="C250" s="164"/>
    </row>
    <row r="251" spans="1:3" hidden="1" outlineLevel="1" x14ac:dyDescent="0.45">
      <c r="A251" s="222"/>
      <c r="B251" s="81"/>
      <c r="C251" s="164"/>
    </row>
    <row r="252" spans="1:3" hidden="1" outlineLevel="1" x14ac:dyDescent="0.45">
      <c r="A252" s="222"/>
      <c r="B252" s="81"/>
      <c r="C252" s="164"/>
    </row>
    <row r="253" spans="1:3" hidden="1" outlineLevel="1" x14ac:dyDescent="0.45">
      <c r="A253" s="222"/>
      <c r="B253" s="185" t="s">
        <v>10</v>
      </c>
      <c r="C253" s="162"/>
    </row>
    <row r="254" spans="1:3" hidden="1" outlineLevel="1" x14ac:dyDescent="0.45">
      <c r="A254" s="222"/>
      <c r="B254" s="109"/>
      <c r="C254" s="164"/>
    </row>
    <row r="255" spans="1:3" hidden="1" outlineLevel="1" x14ac:dyDescent="0.45">
      <c r="A255" s="232"/>
      <c r="B255" s="203"/>
      <c r="C255" s="204"/>
    </row>
    <row r="256" spans="1:3" collapsed="1" x14ac:dyDescent="0.45">
      <c r="A256" s="205"/>
      <c r="B256" s="206"/>
    </row>
    <row r="257" spans="1:2" x14ac:dyDescent="0.45">
      <c r="A257" s="207"/>
      <c r="B257" s="208"/>
    </row>
    <row r="258" spans="1:2" x14ac:dyDescent="0.45">
      <c r="A258" s="207"/>
      <c r="B258" s="209"/>
    </row>
    <row r="259" spans="1:2" x14ac:dyDescent="0.45">
      <c r="A259" s="207"/>
      <c r="B259" s="208"/>
    </row>
    <row r="260" spans="1:2" x14ac:dyDescent="0.45">
      <c r="A260" s="207"/>
      <c r="B260" s="208"/>
    </row>
    <row r="261" spans="1:2" x14ac:dyDescent="0.45">
      <c r="A261" s="207"/>
      <c r="B261" s="208"/>
    </row>
  </sheetData>
  <mergeCells count="12">
    <mergeCell ref="A249:A255"/>
    <mergeCell ref="A2:B2"/>
    <mergeCell ref="A3:A61"/>
    <mergeCell ref="A62:B62"/>
    <mergeCell ref="A63:A184"/>
    <mergeCell ref="A185:B185"/>
    <mergeCell ref="A186:A205"/>
    <mergeCell ref="A206:B206"/>
    <mergeCell ref="A207:A226"/>
    <mergeCell ref="A227:B227"/>
    <mergeCell ref="A228:A247"/>
    <mergeCell ref="A248:B248"/>
  </mergeCells>
  <pageMargins left="0.7" right="0.7" top="0.75" bottom="0.75" header="0.3" footer="0.3"/>
  <pageSetup paperSize="9" scale="33" orientation="portrait" r:id="rId1"/>
  <rowBreaks count="1" manualBreakCount="1">
    <brk id="61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1326-E066-4DAB-BD2E-E67DA3F859A8}">
  <dimension ref="A1:BQ66"/>
  <sheetViews>
    <sheetView showGridLines="0" zoomScaleNormal="100" workbookViewId="0">
      <pane xSplit="9" ySplit="17" topLeftCell="J33" activePane="bottomRight" state="frozen"/>
      <selection pane="topRight" activeCell="J1" sqref="J1"/>
      <selection pane="bottomLeft" activeCell="A18" sqref="A18"/>
      <selection pane="bottomRight" activeCell="O12" sqref="O12"/>
    </sheetView>
  </sheetViews>
  <sheetFormatPr baseColWidth="10" defaultRowHeight="14.5" x14ac:dyDescent="0.35"/>
  <cols>
    <col min="1" max="1" width="24.453125" bestFit="1" customWidth="1"/>
    <col min="2" max="2" width="43.36328125" customWidth="1"/>
    <col min="3" max="3" width="20.6328125" customWidth="1"/>
    <col min="4" max="4" width="15.7265625" customWidth="1"/>
    <col min="5" max="5" width="18.36328125" customWidth="1"/>
    <col min="6" max="6" width="13.54296875" customWidth="1"/>
    <col min="7" max="7" width="8.453125" hidden="1" customWidth="1"/>
    <col min="8" max="8" width="16.90625" hidden="1" customWidth="1"/>
    <col min="9" max="9" width="10.1796875" bestFit="1" customWidth="1"/>
    <col min="10" max="10" width="10.453125" customWidth="1"/>
    <col min="11" max="11" width="7.90625" customWidth="1"/>
    <col min="12" max="12" width="11.7265625" customWidth="1"/>
    <col min="13" max="16" width="7.6328125" customWidth="1"/>
    <col min="17" max="17" width="9.08984375" bestFit="1" customWidth="1"/>
    <col min="18" max="68" width="7.6328125" customWidth="1"/>
  </cols>
  <sheetData>
    <row r="1" spans="1:69" ht="14.5" customHeight="1" x14ac:dyDescent="0.6">
      <c r="A1" s="236" t="s">
        <v>239</v>
      </c>
      <c r="B1" s="236"/>
      <c r="C1" s="159"/>
      <c r="D1" s="234" t="s">
        <v>240</v>
      </c>
      <c r="E1" s="234"/>
      <c r="F1" s="234"/>
      <c r="G1" s="234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7"/>
      <c r="U1" s="7"/>
      <c r="V1" s="7"/>
    </row>
    <row r="2" spans="1:69" ht="14.5" customHeight="1" x14ac:dyDescent="0.6">
      <c r="A2" s="236"/>
      <c r="B2" s="236"/>
      <c r="C2" s="159"/>
      <c r="D2" s="234"/>
      <c r="E2" s="234"/>
      <c r="F2" s="234"/>
      <c r="G2" s="234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7"/>
      <c r="U2" s="7"/>
      <c r="V2" s="7"/>
    </row>
    <row r="3" spans="1:69" ht="14.5" customHeight="1" x14ac:dyDescent="0.6">
      <c r="A3" s="236"/>
      <c r="B3" s="236"/>
      <c r="C3" s="159"/>
      <c r="D3" s="234"/>
      <c r="E3" s="234"/>
      <c r="F3" s="234"/>
      <c r="G3" s="234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7"/>
      <c r="U3" s="7"/>
      <c r="V3" s="7"/>
    </row>
    <row r="4" spans="1:69" ht="14.5" customHeight="1" x14ac:dyDescent="0.6">
      <c r="A4" s="236"/>
      <c r="B4" s="236"/>
      <c r="C4" s="159"/>
      <c r="D4" s="234"/>
      <c r="E4" s="234"/>
      <c r="F4" s="234"/>
      <c r="G4" s="234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7"/>
      <c r="U4" s="7"/>
      <c r="V4" s="7"/>
    </row>
    <row r="5" spans="1:69" ht="14.5" customHeight="1" x14ac:dyDescent="0.35">
      <c r="A5" s="235">
        <v>44593</v>
      </c>
      <c r="B5" s="235">
        <v>44652</v>
      </c>
      <c r="C5" s="156"/>
      <c r="D5" s="157"/>
      <c r="E5" s="158">
        <v>0</v>
      </c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7"/>
      <c r="U5" s="7"/>
      <c r="V5" s="7"/>
    </row>
    <row r="6" spans="1:69" ht="14.5" customHeight="1" x14ac:dyDescent="0.35">
      <c r="A6" s="235"/>
      <c r="B6" s="235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7"/>
      <c r="U6" s="7"/>
      <c r="V6" s="7"/>
    </row>
    <row r="7" spans="1:69" ht="14.5" customHeight="1" x14ac:dyDescent="0.35">
      <c r="A7" s="235"/>
      <c r="B7" s="235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7"/>
      <c r="U7" s="7"/>
      <c r="V7" s="7"/>
    </row>
    <row r="8" spans="1:69" ht="14.5" customHeight="1" x14ac:dyDescent="0.35">
      <c r="A8" s="235"/>
      <c r="B8" s="235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7"/>
      <c r="U8" s="7"/>
      <c r="V8" s="7"/>
    </row>
    <row r="9" spans="1:69" ht="14.5" customHeight="1" x14ac:dyDescent="0.35"/>
    <row r="10" spans="1:69" x14ac:dyDescent="0.35">
      <c r="Q10" t="e">
        <f>AND(J$17&gt;=$E18,WORKDAY($E18,$H18&gt;=J$17))</f>
        <v>#VALUE!</v>
      </c>
    </row>
    <row r="12" spans="1:69" x14ac:dyDescent="0.35">
      <c r="O12" t="b">
        <f>AND(J17&gt;=E18,WORKDAY(E18,H18)&gt;=J17)</f>
        <v>1</v>
      </c>
    </row>
    <row r="16" spans="1:69" x14ac:dyDescent="0.3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</row>
    <row r="17" spans="1:69" s="10" customFormat="1" ht="24.5" customHeight="1" x14ac:dyDescent="0.35">
      <c r="A17" s="9" t="s">
        <v>0</v>
      </c>
      <c r="B17" s="9" t="s">
        <v>1</v>
      </c>
      <c r="C17" s="9" t="s">
        <v>7</v>
      </c>
      <c r="D17" s="9" t="s">
        <v>51</v>
      </c>
      <c r="E17" s="9" t="s">
        <v>2</v>
      </c>
      <c r="F17" s="9" t="s">
        <v>4</v>
      </c>
      <c r="G17" s="3" t="s">
        <v>3</v>
      </c>
      <c r="H17" s="3" t="s">
        <v>84</v>
      </c>
      <c r="I17" s="212" t="s">
        <v>77</v>
      </c>
      <c r="J17" s="239" cm="1">
        <f t="array" ref="J17:BQ17">_xlfn.SEQUENCE(1,60,MIN(E18:E57)+E5,1)</f>
        <v>44564</v>
      </c>
      <c r="K17" s="239">
        <v>44565</v>
      </c>
      <c r="L17" s="239">
        <v>44566</v>
      </c>
      <c r="M17" s="239">
        <v>44567</v>
      </c>
      <c r="N17" s="239">
        <v>44568</v>
      </c>
      <c r="O17" s="239">
        <v>44569</v>
      </c>
      <c r="P17" s="239">
        <v>44570</v>
      </c>
      <c r="Q17" s="239">
        <v>44571</v>
      </c>
      <c r="R17" s="239">
        <v>44572</v>
      </c>
      <c r="S17" s="239">
        <v>44573</v>
      </c>
      <c r="T17" s="239">
        <v>44574</v>
      </c>
      <c r="U17" s="239">
        <v>44575</v>
      </c>
      <c r="V17" s="239">
        <v>44576</v>
      </c>
      <c r="W17" s="239">
        <v>44577</v>
      </c>
      <c r="X17" s="239">
        <v>44578</v>
      </c>
      <c r="Y17" s="239">
        <v>44579</v>
      </c>
      <c r="Z17" s="239">
        <v>44580</v>
      </c>
      <c r="AA17" s="239">
        <v>44581</v>
      </c>
      <c r="AB17" s="239">
        <v>44582</v>
      </c>
      <c r="AC17" s="239">
        <v>44583</v>
      </c>
      <c r="AD17" s="239">
        <v>44584</v>
      </c>
      <c r="AE17" s="239">
        <v>44585</v>
      </c>
      <c r="AF17" s="239">
        <v>44586</v>
      </c>
      <c r="AG17" s="239">
        <v>44587</v>
      </c>
      <c r="AH17" s="239">
        <v>44588</v>
      </c>
      <c r="AI17" s="239">
        <v>44589</v>
      </c>
      <c r="AJ17" s="239">
        <v>44590</v>
      </c>
      <c r="AK17" s="239">
        <v>44591</v>
      </c>
      <c r="AL17" s="239">
        <v>44592</v>
      </c>
      <c r="AM17" s="239">
        <v>44593</v>
      </c>
      <c r="AN17" s="239">
        <v>44594</v>
      </c>
      <c r="AO17" s="239">
        <v>44595</v>
      </c>
      <c r="AP17" s="239">
        <v>44596</v>
      </c>
      <c r="AQ17" s="239">
        <v>44597</v>
      </c>
      <c r="AR17" s="239">
        <v>44598</v>
      </c>
      <c r="AS17" s="239">
        <v>44599</v>
      </c>
      <c r="AT17" s="239">
        <v>44600</v>
      </c>
      <c r="AU17" s="239">
        <v>44601</v>
      </c>
      <c r="AV17" s="239">
        <v>44602</v>
      </c>
      <c r="AW17" s="239">
        <v>44603</v>
      </c>
      <c r="AX17" s="239">
        <v>44604</v>
      </c>
      <c r="AY17" s="239">
        <v>44605</v>
      </c>
      <c r="AZ17" s="239">
        <v>44606</v>
      </c>
      <c r="BA17" s="239">
        <v>44607</v>
      </c>
      <c r="BB17" s="239">
        <v>44608</v>
      </c>
      <c r="BC17" s="239">
        <v>44609</v>
      </c>
      <c r="BD17" s="239">
        <v>44610</v>
      </c>
      <c r="BE17" s="239">
        <v>44611</v>
      </c>
      <c r="BF17" s="239">
        <v>44612</v>
      </c>
      <c r="BG17" s="239">
        <v>44613</v>
      </c>
      <c r="BH17" s="239">
        <v>44614</v>
      </c>
      <c r="BI17" s="239">
        <v>44615</v>
      </c>
      <c r="BJ17" s="239">
        <v>44616</v>
      </c>
      <c r="BK17" s="239">
        <v>44617</v>
      </c>
      <c r="BL17" s="239">
        <v>44618</v>
      </c>
      <c r="BM17" s="239">
        <v>44619</v>
      </c>
      <c r="BN17" s="239">
        <v>44620</v>
      </c>
      <c r="BO17" s="239">
        <v>44621</v>
      </c>
      <c r="BP17" s="239">
        <v>44622</v>
      </c>
      <c r="BQ17" s="239">
        <v>44623</v>
      </c>
    </row>
    <row r="18" spans="1:69" x14ac:dyDescent="0.35">
      <c r="A18" t="s">
        <v>24</v>
      </c>
      <c r="B18" t="s">
        <v>25</v>
      </c>
      <c r="C18" t="s">
        <v>9</v>
      </c>
      <c r="D18" t="s">
        <v>19</v>
      </c>
      <c r="E18" s="13">
        <v>44564</v>
      </c>
      <c r="F18" s="1" t="s">
        <v>78</v>
      </c>
      <c r="G18">
        <v>20</v>
      </c>
      <c r="H18">
        <v>4</v>
      </c>
      <c r="I18" s="238">
        <v>0.2</v>
      </c>
    </row>
    <row r="19" spans="1:69" x14ac:dyDescent="0.35">
      <c r="B19" t="s">
        <v>26</v>
      </c>
      <c r="C19" t="s">
        <v>9</v>
      </c>
      <c r="D19" t="s">
        <v>19</v>
      </c>
      <c r="E19" s="13">
        <v>44565</v>
      </c>
      <c r="F19" s="1" t="s">
        <v>54</v>
      </c>
      <c r="G19">
        <v>29</v>
      </c>
      <c r="H19">
        <v>11</v>
      </c>
      <c r="I19" s="238">
        <v>0.37931034482758619</v>
      </c>
    </row>
    <row r="20" spans="1:69" x14ac:dyDescent="0.35">
      <c r="B20" t="s">
        <v>27</v>
      </c>
      <c r="C20" t="s">
        <v>9</v>
      </c>
      <c r="D20" t="s">
        <v>19</v>
      </c>
      <c r="E20" s="13">
        <v>44566</v>
      </c>
      <c r="F20" s="1" t="s">
        <v>55</v>
      </c>
      <c r="G20">
        <v>29</v>
      </c>
      <c r="H20">
        <v>11</v>
      </c>
      <c r="I20" s="238">
        <v>0.37931034482758619</v>
      </c>
    </row>
    <row r="21" spans="1:69" x14ac:dyDescent="0.35">
      <c r="B21" t="s">
        <v>28</v>
      </c>
      <c r="C21" t="s">
        <v>12</v>
      </c>
      <c r="D21" t="s">
        <v>20</v>
      </c>
      <c r="E21" s="13">
        <v>44567</v>
      </c>
      <c r="F21" s="1" t="s">
        <v>56</v>
      </c>
      <c r="G21">
        <v>29</v>
      </c>
      <c r="H21">
        <v>29</v>
      </c>
      <c r="I21" s="238">
        <v>1</v>
      </c>
    </row>
    <row r="22" spans="1:69" x14ac:dyDescent="0.35">
      <c r="B22" t="s">
        <v>29</v>
      </c>
      <c r="C22" t="s">
        <v>13</v>
      </c>
      <c r="D22" t="s">
        <v>20</v>
      </c>
      <c r="E22" s="13">
        <v>44596</v>
      </c>
      <c r="F22" s="1" t="s">
        <v>57</v>
      </c>
      <c r="G22">
        <v>9</v>
      </c>
      <c r="H22">
        <v>3</v>
      </c>
      <c r="I22" s="238">
        <v>0.33333333333333331</v>
      </c>
    </row>
    <row r="23" spans="1:69" x14ac:dyDescent="0.35">
      <c r="B23" t="s">
        <v>30</v>
      </c>
      <c r="C23" t="s">
        <v>14</v>
      </c>
      <c r="D23" t="s">
        <v>20</v>
      </c>
      <c r="E23" s="13">
        <v>44569</v>
      </c>
      <c r="F23" s="1" t="s">
        <v>58</v>
      </c>
      <c r="G23">
        <v>29</v>
      </c>
      <c r="H23">
        <v>8</v>
      </c>
      <c r="I23" s="238">
        <v>0.27586206896551724</v>
      </c>
    </row>
    <row r="24" spans="1:69" x14ac:dyDescent="0.35">
      <c r="B24" t="s">
        <v>31</v>
      </c>
      <c r="C24" t="s">
        <v>15</v>
      </c>
      <c r="D24" t="s">
        <v>23</v>
      </c>
      <c r="E24" s="13">
        <v>44570</v>
      </c>
      <c r="F24" s="1" t="s">
        <v>59</v>
      </c>
      <c r="G24">
        <v>30</v>
      </c>
      <c r="H24">
        <v>3</v>
      </c>
      <c r="I24" s="238">
        <v>0.1</v>
      </c>
    </row>
    <row r="25" spans="1:69" x14ac:dyDescent="0.35">
      <c r="B25" t="s">
        <v>32</v>
      </c>
      <c r="C25" t="s">
        <v>15</v>
      </c>
      <c r="D25" t="s">
        <v>23</v>
      </c>
      <c r="E25" s="13">
        <v>44571</v>
      </c>
      <c r="F25" s="1" t="s">
        <v>60</v>
      </c>
      <c r="G25">
        <v>30</v>
      </c>
      <c r="H25">
        <v>10</v>
      </c>
      <c r="I25" s="238">
        <v>0.33333333333333331</v>
      </c>
    </row>
    <row r="26" spans="1:69" x14ac:dyDescent="0.35">
      <c r="B26" t="s">
        <v>33</v>
      </c>
      <c r="C26" t="s">
        <v>16</v>
      </c>
      <c r="D26" t="s">
        <v>21</v>
      </c>
      <c r="E26" s="13">
        <v>44572</v>
      </c>
      <c r="F26" s="1" t="s">
        <v>61</v>
      </c>
      <c r="G26">
        <v>29</v>
      </c>
      <c r="H26">
        <v>29</v>
      </c>
      <c r="I26" s="238">
        <v>1</v>
      </c>
    </row>
    <row r="27" spans="1:69" x14ac:dyDescent="0.35">
      <c r="B27" t="s">
        <v>34</v>
      </c>
      <c r="C27" t="s">
        <v>17</v>
      </c>
      <c r="D27" t="s">
        <v>21</v>
      </c>
      <c r="E27" s="13">
        <v>44573</v>
      </c>
      <c r="F27" s="1" t="s">
        <v>62</v>
      </c>
      <c r="G27">
        <v>29</v>
      </c>
      <c r="H27">
        <v>8</v>
      </c>
      <c r="I27" s="238">
        <v>0.27586206896551724</v>
      </c>
    </row>
    <row r="28" spans="1:69" x14ac:dyDescent="0.35">
      <c r="B28" t="s">
        <v>35</v>
      </c>
      <c r="C28" t="s">
        <v>17</v>
      </c>
      <c r="D28" t="s">
        <v>21</v>
      </c>
      <c r="E28" s="13">
        <v>44574</v>
      </c>
      <c r="F28" s="1" t="s">
        <v>63</v>
      </c>
      <c r="G28">
        <v>29</v>
      </c>
      <c r="H28">
        <v>7</v>
      </c>
      <c r="I28" s="238">
        <v>0.2413793103448276</v>
      </c>
    </row>
    <row r="29" spans="1:69" x14ac:dyDescent="0.35">
      <c r="B29" t="s">
        <v>36</v>
      </c>
      <c r="C29" t="s">
        <v>18</v>
      </c>
      <c r="D29" t="s">
        <v>19</v>
      </c>
      <c r="E29" s="13">
        <v>44575</v>
      </c>
      <c r="F29" s="1" t="s">
        <v>64</v>
      </c>
      <c r="G29">
        <v>29</v>
      </c>
      <c r="H29">
        <v>6</v>
      </c>
      <c r="I29" s="238">
        <v>0.20689655172413793</v>
      </c>
    </row>
    <row r="30" spans="1:69" x14ac:dyDescent="0.35">
      <c r="B30" t="s">
        <v>37</v>
      </c>
      <c r="C30" t="s">
        <v>11</v>
      </c>
      <c r="D30" t="s">
        <v>19</v>
      </c>
      <c r="E30" s="13">
        <v>44576</v>
      </c>
      <c r="F30" s="1" t="s">
        <v>65</v>
      </c>
      <c r="G30">
        <v>29</v>
      </c>
      <c r="H30">
        <v>5</v>
      </c>
      <c r="I30" s="238">
        <v>0.17241379310344829</v>
      </c>
    </row>
    <row r="31" spans="1:69" x14ac:dyDescent="0.35">
      <c r="B31" t="s">
        <v>38</v>
      </c>
      <c r="C31" t="s">
        <v>10</v>
      </c>
      <c r="D31" t="s">
        <v>22</v>
      </c>
      <c r="E31" s="1">
        <v>44577</v>
      </c>
      <c r="F31" s="1" t="s">
        <v>66</v>
      </c>
      <c r="G31">
        <v>30</v>
      </c>
      <c r="H31">
        <v>6</v>
      </c>
      <c r="I31" s="238">
        <v>0.2</v>
      </c>
    </row>
    <row r="32" spans="1:69" x14ac:dyDescent="0.35">
      <c r="B32" t="s">
        <v>39</v>
      </c>
      <c r="C32" t="s">
        <v>10</v>
      </c>
      <c r="D32" t="s">
        <v>22</v>
      </c>
      <c r="E32" s="12">
        <v>44578</v>
      </c>
      <c r="F32" s="1" t="s">
        <v>67</v>
      </c>
      <c r="G32">
        <v>30</v>
      </c>
      <c r="H32">
        <v>8</v>
      </c>
      <c r="I32" s="238">
        <v>0.26666666666666666</v>
      </c>
    </row>
    <row r="33" spans="1:9" x14ac:dyDescent="0.35">
      <c r="A33" t="s">
        <v>40</v>
      </c>
      <c r="B33" t="s">
        <v>41</v>
      </c>
      <c r="C33" t="s">
        <v>16</v>
      </c>
      <c r="D33" t="s">
        <v>21</v>
      </c>
      <c r="E33" s="12">
        <v>44579</v>
      </c>
      <c r="F33" s="1" t="s">
        <v>68</v>
      </c>
      <c r="G33">
        <v>29</v>
      </c>
      <c r="H33">
        <v>9</v>
      </c>
      <c r="I33" s="238">
        <v>0.31034482758620691</v>
      </c>
    </row>
    <row r="34" spans="1:9" x14ac:dyDescent="0.35">
      <c r="B34" t="s">
        <v>42</v>
      </c>
      <c r="C34" t="s">
        <v>16</v>
      </c>
      <c r="D34" t="s">
        <v>21</v>
      </c>
      <c r="E34" s="12">
        <v>44580</v>
      </c>
      <c r="F34" s="1" t="s">
        <v>56</v>
      </c>
      <c r="G34">
        <v>20</v>
      </c>
      <c r="H34">
        <v>0</v>
      </c>
      <c r="I34" s="238">
        <v>0</v>
      </c>
    </row>
    <row r="35" spans="1:9" x14ac:dyDescent="0.35">
      <c r="B35" t="s">
        <v>43</v>
      </c>
      <c r="C35" t="s">
        <v>16</v>
      </c>
      <c r="D35" t="s">
        <v>19</v>
      </c>
      <c r="E35" s="12">
        <v>44581</v>
      </c>
      <c r="F35" s="1" t="s">
        <v>57</v>
      </c>
      <c r="G35">
        <v>20</v>
      </c>
      <c r="H35">
        <v>5</v>
      </c>
      <c r="I35" s="238">
        <v>0.25</v>
      </c>
    </row>
    <row r="36" spans="1:9" x14ac:dyDescent="0.35">
      <c r="B36" t="s">
        <v>44</v>
      </c>
      <c r="C36" t="s">
        <v>16</v>
      </c>
      <c r="D36" t="s">
        <v>19</v>
      </c>
      <c r="E36" s="12">
        <v>44582</v>
      </c>
      <c r="F36" s="1" t="s">
        <v>58</v>
      </c>
      <c r="G36">
        <v>20</v>
      </c>
      <c r="H36">
        <v>0</v>
      </c>
      <c r="I36" s="238">
        <v>0</v>
      </c>
    </row>
    <row r="37" spans="1:9" x14ac:dyDescent="0.35">
      <c r="B37" t="s">
        <v>45</v>
      </c>
      <c r="C37" t="s">
        <v>16</v>
      </c>
      <c r="D37" t="s">
        <v>19</v>
      </c>
      <c r="E37" s="12">
        <v>44583</v>
      </c>
      <c r="F37" s="1" t="s">
        <v>59</v>
      </c>
      <c r="G37">
        <v>20</v>
      </c>
      <c r="H37">
        <v>6</v>
      </c>
      <c r="I37" s="238">
        <v>0.3</v>
      </c>
    </row>
    <row r="38" spans="1:9" x14ac:dyDescent="0.35">
      <c r="B38" t="s">
        <v>46</v>
      </c>
      <c r="C38" t="s">
        <v>10</v>
      </c>
      <c r="D38" t="s">
        <v>19</v>
      </c>
      <c r="E38" s="12">
        <v>44584</v>
      </c>
      <c r="F38" s="1" t="s">
        <v>60</v>
      </c>
      <c r="G38">
        <v>20</v>
      </c>
      <c r="H38">
        <v>5</v>
      </c>
      <c r="I38" s="238">
        <v>0.25</v>
      </c>
    </row>
    <row r="39" spans="1:9" x14ac:dyDescent="0.35">
      <c r="B39" t="s">
        <v>47</v>
      </c>
      <c r="C39" t="s">
        <v>10</v>
      </c>
      <c r="D39" t="s">
        <v>20</v>
      </c>
      <c r="E39" s="12">
        <v>44585</v>
      </c>
      <c r="F39" s="1" t="s">
        <v>61</v>
      </c>
      <c r="G39">
        <v>20</v>
      </c>
      <c r="H39">
        <v>20</v>
      </c>
      <c r="I39" s="238">
        <v>1</v>
      </c>
    </row>
    <row r="40" spans="1:9" x14ac:dyDescent="0.35">
      <c r="B40" t="s">
        <v>48</v>
      </c>
      <c r="C40" t="s">
        <v>10</v>
      </c>
      <c r="D40" t="s">
        <v>20</v>
      </c>
      <c r="E40" s="12">
        <v>44586</v>
      </c>
      <c r="F40" s="1" t="s">
        <v>62</v>
      </c>
      <c r="G40">
        <v>20</v>
      </c>
      <c r="H40">
        <v>5</v>
      </c>
      <c r="I40" s="238">
        <v>0.25</v>
      </c>
    </row>
    <row r="41" spans="1:9" x14ac:dyDescent="0.35">
      <c r="B41" t="s">
        <v>49</v>
      </c>
      <c r="C41" t="s">
        <v>10</v>
      </c>
      <c r="D41" t="s">
        <v>20</v>
      </c>
      <c r="E41" s="12">
        <v>44587</v>
      </c>
      <c r="F41" s="1" t="s">
        <v>63</v>
      </c>
      <c r="G41">
        <v>20</v>
      </c>
      <c r="H41">
        <v>5</v>
      </c>
      <c r="I41" s="238">
        <v>0.25</v>
      </c>
    </row>
    <row r="42" spans="1:9" x14ac:dyDescent="0.35">
      <c r="B42" t="s">
        <v>50</v>
      </c>
      <c r="C42" t="s">
        <v>10</v>
      </c>
      <c r="D42" t="s">
        <v>20</v>
      </c>
      <c r="E42" s="12">
        <v>44588</v>
      </c>
      <c r="F42" s="1" t="s">
        <v>64</v>
      </c>
      <c r="G42">
        <v>20</v>
      </c>
      <c r="H42">
        <v>5</v>
      </c>
      <c r="I42" s="238">
        <v>0.25</v>
      </c>
    </row>
    <row r="43" spans="1:9" x14ac:dyDescent="0.35">
      <c r="A43" t="s">
        <v>6</v>
      </c>
      <c r="B43" t="s">
        <v>8</v>
      </c>
      <c r="C43" t="s">
        <v>12</v>
      </c>
      <c r="D43" t="s">
        <v>20</v>
      </c>
      <c r="E43" s="12">
        <v>44575</v>
      </c>
      <c r="F43" s="1" t="s">
        <v>78</v>
      </c>
      <c r="G43">
        <v>11</v>
      </c>
      <c r="H43">
        <v>6</v>
      </c>
      <c r="I43" s="238">
        <v>0.54545454545454541</v>
      </c>
    </row>
    <row r="44" spans="1:9" x14ac:dyDescent="0.35">
      <c r="B44" t="s">
        <v>144</v>
      </c>
      <c r="C44" t="s">
        <v>9</v>
      </c>
      <c r="D44" t="s">
        <v>19</v>
      </c>
      <c r="E44" s="1">
        <v>44564</v>
      </c>
      <c r="F44" s="1" t="s">
        <v>284</v>
      </c>
      <c r="G44">
        <v>65</v>
      </c>
      <c r="H44">
        <v>4</v>
      </c>
      <c r="I44" s="237">
        <v>6.1538461538461542E-2</v>
      </c>
    </row>
    <row r="45" spans="1:9" x14ac:dyDescent="0.35">
      <c r="B45" t="s">
        <v>146</v>
      </c>
      <c r="C45" t="s">
        <v>9</v>
      </c>
      <c r="D45" t="s">
        <v>20</v>
      </c>
      <c r="E45" s="1">
        <v>44565</v>
      </c>
      <c r="F45" s="1" t="s">
        <v>284</v>
      </c>
      <c r="G45">
        <v>64</v>
      </c>
      <c r="H45">
        <v>28</v>
      </c>
      <c r="I45" s="238">
        <v>0.4375</v>
      </c>
    </row>
    <row r="46" spans="1:9" x14ac:dyDescent="0.35">
      <c r="B46" t="s">
        <v>148</v>
      </c>
      <c r="C46" t="s">
        <v>9</v>
      </c>
      <c r="D46" t="s">
        <v>19</v>
      </c>
      <c r="E46" s="1">
        <v>44564</v>
      </c>
      <c r="F46" s="1" t="s">
        <v>284</v>
      </c>
      <c r="G46">
        <v>65</v>
      </c>
      <c r="H46">
        <v>9</v>
      </c>
      <c r="I46" s="237">
        <v>0.13846153846153847</v>
      </c>
    </row>
    <row r="47" spans="1:9" x14ac:dyDescent="0.35">
      <c r="B47" t="s">
        <v>150</v>
      </c>
      <c r="C47" t="s">
        <v>9</v>
      </c>
      <c r="D47" t="s">
        <v>20</v>
      </c>
      <c r="E47" s="1">
        <v>44593</v>
      </c>
      <c r="F47" s="1" t="s">
        <v>285</v>
      </c>
      <c r="G47">
        <v>64</v>
      </c>
      <c r="H47">
        <v>2</v>
      </c>
      <c r="I47" s="6">
        <v>3.125E-2</v>
      </c>
    </row>
    <row r="48" spans="1:9" x14ac:dyDescent="0.35">
      <c r="B48" t="s">
        <v>151</v>
      </c>
      <c r="C48" t="s">
        <v>9</v>
      </c>
      <c r="D48" t="s">
        <v>20</v>
      </c>
      <c r="E48" s="1">
        <v>44594</v>
      </c>
      <c r="F48" s="1" t="s">
        <v>284</v>
      </c>
      <c r="G48">
        <v>43</v>
      </c>
      <c r="H48">
        <v>8</v>
      </c>
      <c r="I48" s="237">
        <v>0.18604651162790697</v>
      </c>
    </row>
    <row r="49" spans="2:9" x14ac:dyDescent="0.35">
      <c r="B49" t="s">
        <v>98</v>
      </c>
      <c r="C49" t="s">
        <v>9</v>
      </c>
      <c r="D49" t="s">
        <v>20</v>
      </c>
      <c r="E49" s="1">
        <v>44595</v>
      </c>
      <c r="F49" s="1" t="s">
        <v>286</v>
      </c>
      <c r="G49">
        <v>42</v>
      </c>
      <c r="H49">
        <v>8</v>
      </c>
      <c r="I49" s="6">
        <v>0.19047619047619047</v>
      </c>
    </row>
    <row r="50" spans="2:9" x14ac:dyDescent="0.35">
      <c r="B50" t="s">
        <v>102</v>
      </c>
      <c r="C50" t="s">
        <v>9</v>
      </c>
      <c r="D50" t="s">
        <v>20</v>
      </c>
      <c r="E50" s="1">
        <v>44596</v>
      </c>
      <c r="F50" s="1" t="s">
        <v>287</v>
      </c>
      <c r="G50">
        <v>41</v>
      </c>
      <c r="H50">
        <v>8</v>
      </c>
      <c r="I50" s="6">
        <v>0.1951219512195122</v>
      </c>
    </row>
    <row r="51" spans="2:9" x14ac:dyDescent="0.35">
      <c r="B51" t="s">
        <v>166</v>
      </c>
      <c r="C51" t="s">
        <v>13</v>
      </c>
      <c r="D51" t="s">
        <v>20</v>
      </c>
      <c r="E51" s="1">
        <v>44607</v>
      </c>
      <c r="F51" s="1" t="s">
        <v>288</v>
      </c>
      <c r="G51">
        <v>44</v>
      </c>
      <c r="H51">
        <v>24</v>
      </c>
      <c r="I51" s="6">
        <v>0.54545454545454541</v>
      </c>
    </row>
    <row r="52" spans="2:9" x14ac:dyDescent="0.35">
      <c r="B52" t="s">
        <v>164</v>
      </c>
      <c r="C52" t="s">
        <v>13</v>
      </c>
      <c r="D52" t="s">
        <v>20</v>
      </c>
      <c r="E52" s="1">
        <v>44566</v>
      </c>
      <c r="F52" s="1" t="s">
        <v>80</v>
      </c>
      <c r="G52">
        <v>18</v>
      </c>
      <c r="H52">
        <v>9</v>
      </c>
      <c r="I52" s="237">
        <v>0.5</v>
      </c>
    </row>
    <row r="53" spans="2:9" x14ac:dyDescent="0.35">
      <c r="B53" t="s">
        <v>173</v>
      </c>
      <c r="C53" t="s">
        <v>13</v>
      </c>
      <c r="D53" t="s">
        <v>20</v>
      </c>
      <c r="E53" s="1">
        <v>44621</v>
      </c>
      <c r="F53" s="1" t="s">
        <v>284</v>
      </c>
      <c r="G53">
        <v>24</v>
      </c>
      <c r="H53">
        <v>12</v>
      </c>
      <c r="I53" s="237">
        <v>0.5</v>
      </c>
    </row>
    <row r="54" spans="2:9" x14ac:dyDescent="0.35">
      <c r="B54" t="s">
        <v>157</v>
      </c>
      <c r="C54" t="s">
        <v>12</v>
      </c>
      <c r="D54" t="s">
        <v>19</v>
      </c>
      <c r="E54" s="1">
        <v>44564</v>
      </c>
      <c r="F54" s="1" t="s">
        <v>79</v>
      </c>
      <c r="G54">
        <v>19</v>
      </c>
      <c r="H54">
        <v>19</v>
      </c>
      <c r="I54" s="237">
        <v>1</v>
      </c>
    </row>
    <row r="55" spans="2:9" x14ac:dyDescent="0.35">
      <c r="B55" t="s">
        <v>167</v>
      </c>
      <c r="C55" t="s">
        <v>13</v>
      </c>
      <c r="D55" t="s">
        <v>20</v>
      </c>
      <c r="E55" s="1">
        <v>44652</v>
      </c>
      <c r="F55" s="1" t="s">
        <v>286</v>
      </c>
      <c r="G55">
        <v>1</v>
      </c>
      <c r="H55">
        <v>0</v>
      </c>
      <c r="I55" s="6">
        <v>0</v>
      </c>
    </row>
    <row r="56" spans="2:9" x14ac:dyDescent="0.35">
      <c r="B56" t="s">
        <v>176</v>
      </c>
      <c r="C56" t="s">
        <v>14</v>
      </c>
      <c r="D56" t="s">
        <v>20</v>
      </c>
      <c r="E56" s="1">
        <v>44587</v>
      </c>
      <c r="F56" s="1" t="s">
        <v>81</v>
      </c>
      <c r="G56">
        <v>3</v>
      </c>
      <c r="H56">
        <v>0</v>
      </c>
      <c r="I56" s="237">
        <v>0</v>
      </c>
    </row>
    <row r="57" spans="2:9" x14ac:dyDescent="0.35">
      <c r="B57" t="s">
        <v>178</v>
      </c>
      <c r="C57" t="s">
        <v>14</v>
      </c>
      <c r="D57" t="s">
        <v>19</v>
      </c>
      <c r="E57" s="1">
        <v>44594</v>
      </c>
      <c r="F57" s="1" t="s">
        <v>290</v>
      </c>
      <c r="G57">
        <v>20</v>
      </c>
      <c r="H57">
        <v>0</v>
      </c>
      <c r="I57" s="8">
        <v>0</v>
      </c>
    </row>
    <row r="58" spans="2:9" x14ac:dyDescent="0.35">
      <c r="B58" t="s">
        <v>183</v>
      </c>
      <c r="C58" t="s">
        <v>15</v>
      </c>
      <c r="D58" t="s">
        <v>20</v>
      </c>
      <c r="E58" s="1">
        <v>44568</v>
      </c>
      <c r="F58" s="1" t="s">
        <v>82</v>
      </c>
      <c r="G58">
        <v>17</v>
      </c>
      <c r="H58">
        <v>5</v>
      </c>
      <c r="I58" s="237">
        <v>0.29411764705882354</v>
      </c>
    </row>
    <row r="59" spans="2:9" x14ac:dyDescent="0.35">
      <c r="B59" t="s">
        <v>185</v>
      </c>
      <c r="C59" t="s">
        <v>15</v>
      </c>
      <c r="D59" t="s">
        <v>23</v>
      </c>
      <c r="E59" s="1">
        <v>44593</v>
      </c>
      <c r="F59" s="1" t="s">
        <v>284</v>
      </c>
      <c r="G59">
        <v>44</v>
      </c>
      <c r="H59">
        <v>44</v>
      </c>
      <c r="I59" s="237">
        <v>1</v>
      </c>
    </row>
    <row r="60" spans="2:9" x14ac:dyDescent="0.35">
      <c r="B60" t="s">
        <v>187</v>
      </c>
      <c r="C60" t="s">
        <v>15</v>
      </c>
      <c r="D60" t="s">
        <v>23</v>
      </c>
      <c r="E60" s="1">
        <v>44607</v>
      </c>
      <c r="F60" s="1" t="s">
        <v>286</v>
      </c>
      <c r="G60">
        <v>34</v>
      </c>
      <c r="H60">
        <v>5</v>
      </c>
      <c r="I60" s="6">
        <v>0.14705882352941177</v>
      </c>
    </row>
    <row r="61" spans="2:9" x14ac:dyDescent="0.35">
      <c r="B61" t="s">
        <v>109</v>
      </c>
      <c r="C61" t="s">
        <v>16</v>
      </c>
      <c r="D61" t="s">
        <v>21</v>
      </c>
      <c r="E61" s="1">
        <v>44579</v>
      </c>
      <c r="F61" s="1" t="s">
        <v>83</v>
      </c>
      <c r="G61">
        <v>11</v>
      </c>
      <c r="H61">
        <v>3</v>
      </c>
      <c r="I61" s="237">
        <v>0.27272727272727271</v>
      </c>
    </row>
    <row r="62" spans="2:9" x14ac:dyDescent="0.35">
      <c r="B62" t="s">
        <v>202</v>
      </c>
      <c r="C62" t="s">
        <v>17</v>
      </c>
      <c r="D62" t="s">
        <v>21</v>
      </c>
      <c r="E62" s="1">
        <v>44572</v>
      </c>
      <c r="F62" s="1" t="s">
        <v>291</v>
      </c>
      <c r="G62">
        <v>1</v>
      </c>
      <c r="H62">
        <v>1</v>
      </c>
      <c r="I62" s="6">
        <v>1</v>
      </c>
    </row>
    <row r="63" spans="2:9" x14ac:dyDescent="0.35">
      <c r="B63" t="s">
        <v>289</v>
      </c>
      <c r="C63" t="s">
        <v>18</v>
      </c>
      <c r="D63" t="s">
        <v>19</v>
      </c>
      <c r="E63" s="1">
        <v>44645</v>
      </c>
      <c r="F63" s="1" t="s">
        <v>292</v>
      </c>
      <c r="G63">
        <v>1</v>
      </c>
      <c r="H63">
        <v>0</v>
      </c>
      <c r="I63" s="6">
        <v>0</v>
      </c>
    </row>
    <row r="64" spans="2:9" x14ac:dyDescent="0.35">
      <c r="B64" t="s">
        <v>125</v>
      </c>
      <c r="C64" t="s">
        <v>18</v>
      </c>
      <c r="D64" t="s">
        <v>19</v>
      </c>
      <c r="E64" s="1">
        <v>44609</v>
      </c>
      <c r="F64" s="1" t="s">
        <v>293</v>
      </c>
      <c r="G64">
        <v>20</v>
      </c>
      <c r="H64">
        <v>10</v>
      </c>
      <c r="I64" s="6">
        <v>0.5</v>
      </c>
    </row>
    <row r="65" spans="1:9" x14ac:dyDescent="0.35">
      <c r="B65" t="s">
        <v>223</v>
      </c>
      <c r="C65" t="s">
        <v>10</v>
      </c>
      <c r="D65" t="s">
        <v>20</v>
      </c>
      <c r="E65" s="1">
        <v>44585</v>
      </c>
      <c r="F65" s="1" t="s">
        <v>58</v>
      </c>
      <c r="G65">
        <v>19</v>
      </c>
      <c r="H65">
        <v>0</v>
      </c>
      <c r="I65" s="238">
        <v>0</v>
      </c>
    </row>
    <row r="66" spans="1:9" x14ac:dyDescent="0.35">
      <c r="A66" t="s">
        <v>53</v>
      </c>
      <c r="I66" s="6">
        <v>0.32854000273388267</v>
      </c>
    </row>
  </sheetData>
  <mergeCells count="4">
    <mergeCell ref="D1:G4"/>
    <mergeCell ref="A5:A8"/>
    <mergeCell ref="B5:B8"/>
    <mergeCell ref="A1:B4"/>
  </mergeCells>
  <conditionalFormatting pivot="1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{EE70B27E-971E-4138-BF7B-71F33DCEAA86}</x14:id>
        </ext>
      </extLst>
    </cfRule>
  </conditionalFormatting>
  <conditionalFormatting sqref="J18:BQ69">
    <cfRule type="expression" dxfId="4" priority="21">
      <formula>$A18="Total général"</formula>
    </cfRule>
  </conditionalFormatting>
  <conditionalFormatting sqref="J18:BQ59">
    <cfRule type="expression" dxfId="3" priority="2" stopIfTrue="1">
      <formula>J$17=TODAY()</formula>
    </cfRule>
    <cfRule type="expression" dxfId="2" priority="7" stopIfTrue="1">
      <formula>IF(WEEKDAY(J$17,2)&gt;5,1,0)</formula>
    </cfRule>
    <cfRule type="expression" dxfId="1" priority="9">
      <formula>AND(J$17&gt;=$E18,WORKDAY($E18,$H18)&gt;=J$17)</formula>
    </cfRule>
    <cfRule type="expression" dxfId="0" priority="10">
      <formula>AND(J$17&gt;=WORKDAY($E18,$H18),$I18&lt;&gt;1,J$17&lt;=$F18)</formula>
    </cfRule>
  </conditionalFormatting>
  <conditionalFormatting pivot="1" sqref="I18:I5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{81E702FB-A625-41A2-AF33-E98A1DABC20D}</x14:id>
        </ext>
      </extLst>
    </cfRule>
  </conditionalFormatting>
  <pageMargins left="0.7" right="0.7" top="0.75" bottom="0.75" header="0.3" footer="0.3"/>
  <pageSetup paperSize="9" scale="34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 moveWithCells="1">
                  <from>
                    <xdr:col>2</xdr:col>
                    <xdr:colOff>1276350</xdr:colOff>
                    <xdr:row>3</xdr:row>
                    <xdr:rowOff>19050</xdr:rowOff>
                  </from>
                  <to>
                    <xdr:col>8</xdr:col>
                    <xdr:colOff>228600</xdr:colOff>
                    <xdr:row>5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E70B27E-971E-4138-BF7B-71F33DCEAA8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81E702FB-A625-41A2-AF33-E98A1DABC20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I18:I50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tabSelected="1" topLeftCell="A13" workbookViewId="0">
      <selection activeCell="B39" sqref="B39"/>
    </sheetView>
  </sheetViews>
  <sheetFormatPr baseColWidth="10" defaultColWidth="8.7265625" defaultRowHeight="14.5" x14ac:dyDescent="0.35"/>
  <cols>
    <col min="1" max="1" width="19.54296875" customWidth="1"/>
    <col min="2" max="2" width="43.54296875" customWidth="1"/>
    <col min="3" max="3" width="22.7265625" customWidth="1"/>
    <col min="4" max="4" width="12.26953125" customWidth="1"/>
    <col min="5" max="5" width="20.6328125" customWidth="1"/>
    <col min="6" max="6" width="9.81640625" customWidth="1"/>
    <col min="7" max="7" width="20" customWidth="1"/>
    <col min="8" max="8" width="18.1796875" customWidth="1"/>
    <col min="9" max="9" width="14.1796875" customWidth="1"/>
    <col min="15" max="15" width="10.453125" bestFit="1" customWidth="1"/>
  </cols>
  <sheetData>
    <row r="1" spans="1:15" x14ac:dyDescent="0.35">
      <c r="A1" t="s">
        <v>0</v>
      </c>
      <c r="B1" t="s">
        <v>1</v>
      </c>
      <c r="C1" t="s">
        <v>7</v>
      </c>
      <c r="D1" t="s">
        <v>51</v>
      </c>
      <c r="E1" t="s">
        <v>2</v>
      </c>
      <c r="F1" t="s">
        <v>3</v>
      </c>
      <c r="G1" t="s">
        <v>4</v>
      </c>
      <c r="H1" t="s">
        <v>84</v>
      </c>
      <c r="I1" t="s">
        <v>5</v>
      </c>
    </row>
    <row r="2" spans="1:15" x14ac:dyDescent="0.35">
      <c r="A2" t="s">
        <v>6</v>
      </c>
      <c r="B2" t="s">
        <v>144</v>
      </c>
      <c r="C2" t="s">
        <v>9</v>
      </c>
      <c r="D2" t="s">
        <v>19</v>
      </c>
      <c r="E2" s="1">
        <v>44564</v>
      </c>
      <c r="F2">
        <f>NETWORKDAYS(E2,G2)</f>
        <v>65</v>
      </c>
      <c r="G2" s="1">
        <v>44652</v>
      </c>
      <c r="H2" s="5">
        <v>4</v>
      </c>
      <c r="I2" s="2">
        <f>Tableau1[[#This Row],[Jours complétés]]/Tableau1[[#This Row],[Durée]]</f>
        <v>6.1538461538461542E-2</v>
      </c>
    </row>
    <row r="3" spans="1:15" x14ac:dyDescent="0.35">
      <c r="A3" t="s">
        <v>6</v>
      </c>
      <c r="B3" t="s">
        <v>146</v>
      </c>
      <c r="C3" t="s">
        <v>9</v>
      </c>
      <c r="D3" t="s">
        <v>20</v>
      </c>
      <c r="E3" s="1">
        <v>44565</v>
      </c>
      <c r="F3">
        <f>NETWORKDAYS(E3,G3)</f>
        <v>64</v>
      </c>
      <c r="G3" s="1">
        <v>44652</v>
      </c>
      <c r="H3" s="5">
        <v>28</v>
      </c>
      <c r="I3" s="2">
        <f>Tableau1[[#This Row],[Jours complétés]]/Tableau1[[#This Row],[Durée]]</f>
        <v>0.4375</v>
      </c>
    </row>
    <row r="4" spans="1:15" x14ac:dyDescent="0.35">
      <c r="A4" t="s">
        <v>6</v>
      </c>
      <c r="B4" t="s">
        <v>148</v>
      </c>
      <c r="C4" t="s">
        <v>9</v>
      </c>
      <c r="D4" t="s">
        <v>19</v>
      </c>
      <c r="E4" s="1">
        <v>44564</v>
      </c>
      <c r="F4">
        <f t="shared" ref="F4:F45" si="0">NETWORKDAYS(E4,G4)</f>
        <v>65</v>
      </c>
      <c r="G4" s="1">
        <v>44652</v>
      </c>
      <c r="H4" s="5">
        <v>9</v>
      </c>
      <c r="I4" s="2">
        <f>Tableau1[[#This Row],[Jours complétés]]/Tableau1[[#This Row],[Durée]]</f>
        <v>0.13846153846153847</v>
      </c>
    </row>
    <row r="5" spans="1:15" x14ac:dyDescent="0.35">
      <c r="A5" t="s">
        <v>6</v>
      </c>
      <c r="B5" t="s">
        <v>150</v>
      </c>
      <c r="C5" t="s">
        <v>9</v>
      </c>
      <c r="D5" t="s">
        <v>20</v>
      </c>
      <c r="E5" s="1">
        <v>44593</v>
      </c>
      <c r="F5">
        <f t="shared" ref="F5:F6" si="1">NETWORKDAYS(E5,G5)</f>
        <v>64</v>
      </c>
      <c r="G5" s="1">
        <v>44681</v>
      </c>
      <c r="H5" s="5">
        <v>2</v>
      </c>
      <c r="I5" s="2">
        <f>Tableau1[[#This Row],[Jours complétés]]/Tableau1[[#This Row],[Durée]]</f>
        <v>3.125E-2</v>
      </c>
    </row>
    <row r="6" spans="1:15" x14ac:dyDescent="0.35">
      <c r="A6" t="s">
        <v>6</v>
      </c>
      <c r="B6" t="s">
        <v>151</v>
      </c>
      <c r="C6" t="s">
        <v>9</v>
      </c>
      <c r="D6" t="s">
        <v>20</v>
      </c>
      <c r="E6" s="1">
        <v>44594</v>
      </c>
      <c r="F6">
        <f t="shared" si="1"/>
        <v>43</v>
      </c>
      <c r="G6" s="1">
        <v>44652</v>
      </c>
      <c r="H6" s="5">
        <v>8</v>
      </c>
      <c r="I6" s="2">
        <f>Tableau1[[#This Row],[Jours complétés]]/Tableau1[[#This Row],[Durée]]</f>
        <v>0.18604651162790697</v>
      </c>
    </row>
    <row r="7" spans="1:15" x14ac:dyDescent="0.35">
      <c r="A7" t="s">
        <v>6</v>
      </c>
      <c r="B7" t="s">
        <v>98</v>
      </c>
      <c r="C7" t="s">
        <v>9</v>
      </c>
      <c r="D7" t="s">
        <v>20</v>
      </c>
      <c r="E7" s="1">
        <v>44595</v>
      </c>
      <c r="F7">
        <f>NETWORKDAYS(E7,G7)</f>
        <v>42</v>
      </c>
      <c r="G7" s="1">
        <v>44653</v>
      </c>
      <c r="H7" s="5">
        <v>8</v>
      </c>
      <c r="I7" s="2">
        <f>Tableau1[[#This Row],[Jours complétés]]/Tableau1[[#This Row],[Durée]]</f>
        <v>0.19047619047619047</v>
      </c>
    </row>
    <row r="8" spans="1:15" x14ac:dyDescent="0.35">
      <c r="A8" t="s">
        <v>6</v>
      </c>
      <c r="B8" t="s">
        <v>102</v>
      </c>
      <c r="C8" t="s">
        <v>9</v>
      </c>
      <c r="D8" t="s">
        <v>20</v>
      </c>
      <c r="E8" s="1">
        <v>44596</v>
      </c>
      <c r="F8">
        <f>NETWORKDAYS(E8,G8)</f>
        <v>41</v>
      </c>
      <c r="G8" s="1">
        <v>44654</v>
      </c>
      <c r="H8" s="5">
        <v>8</v>
      </c>
      <c r="I8" s="2">
        <f>Tableau1[[#This Row],[Jours complétés]]/Tableau1[[#This Row],[Durée]]</f>
        <v>0.1951219512195122</v>
      </c>
    </row>
    <row r="9" spans="1:15" x14ac:dyDescent="0.35">
      <c r="A9" t="s">
        <v>6</v>
      </c>
      <c r="B9" t="s">
        <v>157</v>
      </c>
      <c r="C9" t="s">
        <v>12</v>
      </c>
      <c r="D9" t="s">
        <v>19</v>
      </c>
      <c r="E9" s="1">
        <v>44564</v>
      </c>
      <c r="F9">
        <f t="shared" si="0"/>
        <v>19</v>
      </c>
      <c r="G9" s="1">
        <v>44588</v>
      </c>
      <c r="H9" s="5">
        <v>19</v>
      </c>
      <c r="I9" s="2">
        <f>Tableau1[[#This Row],[Jours complétés]]/Tableau1[[#This Row],[Durée]]</f>
        <v>1</v>
      </c>
    </row>
    <row r="10" spans="1:15" x14ac:dyDescent="0.35">
      <c r="A10" t="s">
        <v>6</v>
      </c>
      <c r="B10" t="s">
        <v>166</v>
      </c>
      <c r="C10" t="s">
        <v>13</v>
      </c>
      <c r="D10" t="s">
        <v>20</v>
      </c>
      <c r="E10" s="1">
        <v>44607</v>
      </c>
      <c r="F10">
        <f>NETWORKDAYS(E10,G10)</f>
        <v>44</v>
      </c>
      <c r="G10" s="1">
        <v>44666</v>
      </c>
      <c r="H10" s="5">
        <v>24</v>
      </c>
      <c r="I10" s="2">
        <f>Tableau1[[#This Row],[Jours complétés]]/Tableau1[[#This Row],[Durée]]</f>
        <v>0.54545454545454541</v>
      </c>
    </row>
    <row r="11" spans="1:15" x14ac:dyDescent="0.35">
      <c r="A11" t="s">
        <v>6</v>
      </c>
      <c r="B11" t="s">
        <v>164</v>
      </c>
      <c r="C11" t="s">
        <v>13</v>
      </c>
      <c r="D11" t="s">
        <v>20</v>
      </c>
      <c r="E11" s="1">
        <v>44566</v>
      </c>
      <c r="F11">
        <f t="shared" si="0"/>
        <v>18</v>
      </c>
      <c r="G11" s="1">
        <v>44590</v>
      </c>
      <c r="H11" s="5">
        <v>9</v>
      </c>
      <c r="I11" s="2">
        <f>Tableau1[[#This Row],[Jours complétés]]/Tableau1[[#This Row],[Durée]]</f>
        <v>0.5</v>
      </c>
    </row>
    <row r="12" spans="1:15" x14ac:dyDescent="0.35">
      <c r="A12" t="s">
        <v>6</v>
      </c>
      <c r="B12" t="s">
        <v>173</v>
      </c>
      <c r="C12" t="s">
        <v>13</v>
      </c>
      <c r="D12" t="s">
        <v>20</v>
      </c>
      <c r="E12" s="1">
        <v>44621</v>
      </c>
      <c r="F12">
        <f>NETWORKDAYS(E12,G12)</f>
        <v>24</v>
      </c>
      <c r="G12" s="1">
        <v>44652</v>
      </c>
      <c r="H12" s="5">
        <v>12</v>
      </c>
      <c r="I12" s="2">
        <f>Tableau1[[#This Row],[Jours complétés]]/Tableau1[[#This Row],[Durée]]</f>
        <v>0.5</v>
      </c>
    </row>
    <row r="13" spans="1:15" x14ac:dyDescent="0.35">
      <c r="A13" t="s">
        <v>6</v>
      </c>
      <c r="B13" t="s">
        <v>167</v>
      </c>
      <c r="C13" t="s">
        <v>13</v>
      </c>
      <c r="D13" t="s">
        <v>20</v>
      </c>
      <c r="E13" s="1">
        <v>44652</v>
      </c>
      <c r="F13">
        <f>NETWORKDAYS(E13,G13)</f>
        <v>1</v>
      </c>
      <c r="G13" s="1">
        <v>44653</v>
      </c>
      <c r="H13" s="5">
        <v>0</v>
      </c>
      <c r="I13" s="2">
        <f>Tableau1[[#This Row],[Jours complétés]]/Tableau1[[#This Row],[Durée]]</f>
        <v>0</v>
      </c>
    </row>
    <row r="14" spans="1:15" x14ac:dyDescent="0.35">
      <c r="A14" t="s">
        <v>6</v>
      </c>
      <c r="B14" t="s">
        <v>176</v>
      </c>
      <c r="C14" t="s">
        <v>14</v>
      </c>
      <c r="D14" t="s">
        <v>20</v>
      </c>
      <c r="E14" s="1">
        <v>44587</v>
      </c>
      <c r="F14">
        <f t="shared" si="0"/>
        <v>3</v>
      </c>
      <c r="G14" s="1">
        <v>44591</v>
      </c>
      <c r="H14" s="5">
        <v>0</v>
      </c>
      <c r="I14" s="2">
        <f>Tableau1[[#This Row],[Jours complétés]]/Tableau1[[#This Row],[Durée]]</f>
        <v>0</v>
      </c>
      <c r="O14" s="1"/>
    </row>
    <row r="15" spans="1:15" x14ac:dyDescent="0.35">
      <c r="A15" t="s">
        <v>6</v>
      </c>
      <c r="B15" t="s">
        <v>178</v>
      </c>
      <c r="C15" t="s">
        <v>14</v>
      </c>
      <c r="D15" t="s">
        <v>19</v>
      </c>
      <c r="E15" s="1">
        <v>44594</v>
      </c>
      <c r="F15">
        <f>NETWORKDAYS(E15,G15)</f>
        <v>20</v>
      </c>
      <c r="G15" s="1">
        <v>44621</v>
      </c>
      <c r="H15" s="5">
        <v>0</v>
      </c>
      <c r="I15" s="2">
        <f>Tableau1[[#This Row],[Jours complétés]]/Tableau1[[#This Row],[Durée]]</f>
        <v>0</v>
      </c>
      <c r="O15" s="1"/>
    </row>
    <row r="16" spans="1:15" x14ac:dyDescent="0.35">
      <c r="A16" t="s">
        <v>6</v>
      </c>
      <c r="B16" t="s">
        <v>183</v>
      </c>
      <c r="C16" t="s">
        <v>15</v>
      </c>
      <c r="D16" t="s">
        <v>20</v>
      </c>
      <c r="E16" s="1">
        <v>44568</v>
      </c>
      <c r="F16">
        <f t="shared" si="0"/>
        <v>17</v>
      </c>
      <c r="G16" s="1">
        <v>44592</v>
      </c>
      <c r="H16" s="5">
        <v>5</v>
      </c>
      <c r="I16" s="2">
        <f>Tableau1[[#This Row],[Jours complétés]]/Tableau1[[#This Row],[Durée]]</f>
        <v>0.29411764705882354</v>
      </c>
    </row>
    <row r="17" spans="1:9" x14ac:dyDescent="0.35">
      <c r="A17" t="s">
        <v>6</v>
      </c>
      <c r="B17" t="s">
        <v>185</v>
      </c>
      <c r="C17" t="s">
        <v>15</v>
      </c>
      <c r="D17" t="s">
        <v>23</v>
      </c>
      <c r="E17" s="1">
        <v>44593</v>
      </c>
      <c r="F17">
        <f>NETWORKDAYS(E17,G17)</f>
        <v>44</v>
      </c>
      <c r="G17" s="1">
        <v>44652</v>
      </c>
      <c r="H17" s="5">
        <v>44</v>
      </c>
      <c r="I17" s="2">
        <f>Tableau1[[#This Row],[Jours complétés]]/Tableau1[[#This Row],[Durée]]</f>
        <v>1</v>
      </c>
    </row>
    <row r="18" spans="1:9" x14ac:dyDescent="0.35">
      <c r="A18" t="s">
        <v>6</v>
      </c>
      <c r="B18" t="s">
        <v>187</v>
      </c>
      <c r="C18" t="s">
        <v>15</v>
      </c>
      <c r="D18" t="s">
        <v>23</v>
      </c>
      <c r="E18" s="1">
        <v>44607</v>
      </c>
      <c r="F18">
        <f>NETWORKDAYS(E18,G18)</f>
        <v>34</v>
      </c>
      <c r="G18" s="1">
        <v>44653</v>
      </c>
      <c r="H18" s="5">
        <v>5</v>
      </c>
      <c r="I18" s="2">
        <f>Tableau1[[#This Row],[Jours complétés]]/Tableau1[[#This Row],[Durée]]</f>
        <v>0.14705882352941177</v>
      </c>
    </row>
    <row r="19" spans="1:9" x14ac:dyDescent="0.35">
      <c r="A19" t="s">
        <v>6</v>
      </c>
      <c r="B19" t="s">
        <v>109</v>
      </c>
      <c r="C19" t="s">
        <v>16</v>
      </c>
      <c r="D19" t="s">
        <v>21</v>
      </c>
      <c r="E19" s="1">
        <v>44579</v>
      </c>
      <c r="F19">
        <f t="shared" si="0"/>
        <v>11</v>
      </c>
      <c r="G19" s="1">
        <v>44593</v>
      </c>
      <c r="H19" s="5">
        <v>3</v>
      </c>
      <c r="I19" s="2">
        <f>Tableau1[[#This Row],[Jours complétés]]/Tableau1[[#This Row],[Durée]]</f>
        <v>0.27272727272727271</v>
      </c>
    </row>
    <row r="20" spans="1:9" x14ac:dyDescent="0.35">
      <c r="A20" t="s">
        <v>6</v>
      </c>
      <c r="B20" t="s">
        <v>202</v>
      </c>
      <c r="C20" t="s">
        <v>17</v>
      </c>
      <c r="D20" t="s">
        <v>21</v>
      </c>
      <c r="E20" s="1">
        <v>44572</v>
      </c>
      <c r="F20">
        <f t="shared" si="0"/>
        <v>1</v>
      </c>
      <c r="G20" s="1">
        <v>44572</v>
      </c>
      <c r="H20" s="5">
        <v>1</v>
      </c>
      <c r="I20" s="2">
        <f>Tableau1[[#This Row],[Jours complétés]]/Tableau1[[#This Row],[Durée]]</f>
        <v>1</v>
      </c>
    </row>
    <row r="21" spans="1:9" x14ac:dyDescent="0.35">
      <c r="A21" t="s">
        <v>6</v>
      </c>
      <c r="B21" t="s">
        <v>289</v>
      </c>
      <c r="C21" t="s">
        <v>18</v>
      </c>
      <c r="D21" t="s">
        <v>19</v>
      </c>
      <c r="E21" s="1">
        <v>44645</v>
      </c>
      <c r="F21">
        <f>NETWORKDAYS(E21,G21)</f>
        <v>1</v>
      </c>
      <c r="G21" s="1">
        <v>44645</v>
      </c>
      <c r="H21" s="5">
        <v>0</v>
      </c>
      <c r="I21" s="2">
        <f>Tableau1[[#This Row],[Jours complétés]]/Tableau1[[#This Row],[Durée]]</f>
        <v>0</v>
      </c>
    </row>
    <row r="22" spans="1:9" x14ac:dyDescent="0.35">
      <c r="A22" t="s">
        <v>6</v>
      </c>
      <c r="B22" t="s">
        <v>125</v>
      </c>
      <c r="C22" t="s">
        <v>18</v>
      </c>
      <c r="D22" t="s">
        <v>19</v>
      </c>
      <c r="E22" s="1">
        <v>44609</v>
      </c>
      <c r="F22">
        <f t="shared" si="0"/>
        <v>20</v>
      </c>
      <c r="G22" s="1">
        <v>44636</v>
      </c>
      <c r="H22" s="5">
        <v>10</v>
      </c>
      <c r="I22" s="2">
        <f>Tableau1[[#This Row],[Jours complétés]]/Tableau1[[#This Row],[Durée]]</f>
        <v>0.5</v>
      </c>
    </row>
    <row r="23" spans="1:9" x14ac:dyDescent="0.35">
      <c r="A23" t="s">
        <v>6</v>
      </c>
      <c r="B23" t="s">
        <v>223</v>
      </c>
      <c r="C23" t="s">
        <v>10</v>
      </c>
      <c r="D23" t="s">
        <v>20</v>
      </c>
      <c r="E23" s="1">
        <v>44585</v>
      </c>
      <c r="F23">
        <f t="shared" si="0"/>
        <v>19</v>
      </c>
      <c r="G23" s="1">
        <v>44609</v>
      </c>
      <c r="H23" s="5">
        <v>0</v>
      </c>
      <c r="I23" s="2">
        <f>Tableau1[[#This Row],[Jours complétés]]/Tableau1[[#This Row],[Durée]]</f>
        <v>0</v>
      </c>
    </row>
    <row r="24" spans="1:9" x14ac:dyDescent="0.35">
      <c r="A24" t="s">
        <v>24</v>
      </c>
      <c r="B24" t="s">
        <v>25</v>
      </c>
      <c r="C24" t="s">
        <v>9</v>
      </c>
      <c r="D24" t="s">
        <v>19</v>
      </c>
      <c r="E24" s="1">
        <v>44564</v>
      </c>
      <c r="F24">
        <f t="shared" si="0"/>
        <v>20</v>
      </c>
      <c r="G24" s="1">
        <v>44589</v>
      </c>
      <c r="H24" s="5">
        <v>4</v>
      </c>
      <c r="I24" s="2">
        <f>Tableau1[[#This Row],[Jours complétés]]/Tableau1[[#This Row],[Durée]]</f>
        <v>0.2</v>
      </c>
    </row>
    <row r="25" spans="1:9" x14ac:dyDescent="0.35">
      <c r="A25" t="s">
        <v>24</v>
      </c>
      <c r="B25" t="s">
        <v>26</v>
      </c>
      <c r="C25" t="s">
        <v>9</v>
      </c>
      <c r="D25" t="s">
        <v>19</v>
      </c>
      <c r="E25" s="1">
        <v>44565</v>
      </c>
      <c r="F25">
        <f t="shared" si="0"/>
        <v>29</v>
      </c>
      <c r="G25" s="1">
        <v>44605</v>
      </c>
      <c r="H25" s="5">
        <v>11</v>
      </c>
      <c r="I25" s="2">
        <f>Tableau1[[#This Row],[Jours complétés]]/Tableau1[[#This Row],[Durée]]</f>
        <v>0.37931034482758619</v>
      </c>
    </row>
    <row r="26" spans="1:9" x14ac:dyDescent="0.35">
      <c r="A26" t="s">
        <v>24</v>
      </c>
      <c r="B26" t="s">
        <v>27</v>
      </c>
      <c r="C26" t="s">
        <v>9</v>
      </c>
      <c r="D26" t="s">
        <v>19</v>
      </c>
      <c r="E26" s="1">
        <v>44566</v>
      </c>
      <c r="F26">
        <f t="shared" si="0"/>
        <v>29</v>
      </c>
      <c r="G26" s="1">
        <v>44606</v>
      </c>
      <c r="H26" s="5">
        <v>11</v>
      </c>
      <c r="I26" s="2">
        <f>Tableau1[[#This Row],[Jours complétés]]/Tableau1[[#This Row],[Durée]]</f>
        <v>0.37931034482758619</v>
      </c>
    </row>
    <row r="27" spans="1:9" x14ac:dyDescent="0.35">
      <c r="A27" t="s">
        <v>24</v>
      </c>
      <c r="B27" t="s">
        <v>28</v>
      </c>
      <c r="C27" t="s">
        <v>12</v>
      </c>
      <c r="D27" t="s">
        <v>20</v>
      </c>
      <c r="E27" s="1">
        <v>44567</v>
      </c>
      <c r="F27">
        <f t="shared" si="0"/>
        <v>29</v>
      </c>
      <c r="G27" s="1">
        <v>44607</v>
      </c>
      <c r="H27" s="5">
        <v>29</v>
      </c>
      <c r="I27" s="2">
        <f>Tableau1[[#This Row],[Jours complétés]]/Tableau1[[#This Row],[Durée]]</f>
        <v>1</v>
      </c>
    </row>
    <row r="28" spans="1:9" x14ac:dyDescent="0.35">
      <c r="A28" t="s">
        <v>24</v>
      </c>
      <c r="B28" t="s">
        <v>29</v>
      </c>
      <c r="C28" t="s">
        <v>13</v>
      </c>
      <c r="D28" t="s">
        <v>20</v>
      </c>
      <c r="E28" s="1">
        <v>44596</v>
      </c>
      <c r="F28">
        <f t="shared" si="0"/>
        <v>9</v>
      </c>
      <c r="G28" s="1">
        <v>44608</v>
      </c>
      <c r="H28" s="5">
        <v>3</v>
      </c>
      <c r="I28" s="2">
        <f>Tableau1[[#This Row],[Jours complétés]]/Tableau1[[#This Row],[Durée]]</f>
        <v>0.33333333333333331</v>
      </c>
    </row>
    <row r="29" spans="1:9" x14ac:dyDescent="0.35">
      <c r="A29" t="s">
        <v>24</v>
      </c>
      <c r="B29" t="s">
        <v>30</v>
      </c>
      <c r="C29" t="s">
        <v>14</v>
      </c>
      <c r="D29" t="s">
        <v>20</v>
      </c>
      <c r="E29" s="1">
        <v>44569</v>
      </c>
      <c r="F29">
        <f t="shared" si="0"/>
        <v>29</v>
      </c>
      <c r="G29" s="1">
        <v>44609</v>
      </c>
      <c r="H29" s="5">
        <v>8</v>
      </c>
      <c r="I29" s="2">
        <f>Tableau1[[#This Row],[Jours complétés]]/Tableau1[[#This Row],[Durée]]</f>
        <v>0.27586206896551724</v>
      </c>
    </row>
    <row r="30" spans="1:9" x14ac:dyDescent="0.35">
      <c r="A30" t="s">
        <v>24</v>
      </c>
      <c r="B30" t="s">
        <v>31</v>
      </c>
      <c r="C30" t="s">
        <v>15</v>
      </c>
      <c r="D30" t="s">
        <v>23</v>
      </c>
      <c r="E30" s="1">
        <v>44570</v>
      </c>
      <c r="F30">
        <f t="shared" si="0"/>
        <v>30</v>
      </c>
      <c r="G30" s="1">
        <v>44610</v>
      </c>
      <c r="H30" s="5">
        <v>3</v>
      </c>
      <c r="I30" s="2">
        <f>Tableau1[[#This Row],[Jours complétés]]/Tableau1[[#This Row],[Durée]]</f>
        <v>0.1</v>
      </c>
    </row>
    <row r="31" spans="1:9" x14ac:dyDescent="0.35">
      <c r="A31" t="s">
        <v>24</v>
      </c>
      <c r="B31" t="s">
        <v>32</v>
      </c>
      <c r="C31" t="s">
        <v>15</v>
      </c>
      <c r="D31" t="s">
        <v>23</v>
      </c>
      <c r="E31" s="1">
        <v>44571</v>
      </c>
      <c r="F31">
        <f t="shared" si="0"/>
        <v>30</v>
      </c>
      <c r="G31" s="1">
        <v>44611</v>
      </c>
      <c r="H31" s="5">
        <v>10</v>
      </c>
      <c r="I31" s="2">
        <f>Tableau1[[#This Row],[Jours complétés]]/Tableau1[[#This Row],[Durée]]</f>
        <v>0.33333333333333331</v>
      </c>
    </row>
    <row r="32" spans="1:9" x14ac:dyDescent="0.35">
      <c r="A32" t="s">
        <v>24</v>
      </c>
      <c r="B32" t="s">
        <v>33</v>
      </c>
      <c r="C32" t="s">
        <v>16</v>
      </c>
      <c r="D32" t="s">
        <v>21</v>
      </c>
      <c r="E32" s="1">
        <v>44572</v>
      </c>
      <c r="F32">
        <f t="shared" si="0"/>
        <v>29</v>
      </c>
      <c r="G32" s="1">
        <v>44612</v>
      </c>
      <c r="H32" s="5">
        <v>29</v>
      </c>
      <c r="I32" s="2">
        <f>Tableau1[[#This Row],[Jours complétés]]/Tableau1[[#This Row],[Durée]]</f>
        <v>1</v>
      </c>
    </row>
    <row r="33" spans="1:9" x14ac:dyDescent="0.35">
      <c r="A33" t="s">
        <v>24</v>
      </c>
      <c r="B33" t="s">
        <v>34</v>
      </c>
      <c r="C33" t="s">
        <v>17</v>
      </c>
      <c r="D33" t="s">
        <v>21</v>
      </c>
      <c r="E33" s="1">
        <v>44573</v>
      </c>
      <c r="F33">
        <f t="shared" si="0"/>
        <v>29</v>
      </c>
      <c r="G33" s="1">
        <v>44613</v>
      </c>
      <c r="H33" s="5">
        <v>8</v>
      </c>
      <c r="I33" s="2">
        <f>Tableau1[[#This Row],[Jours complétés]]/Tableau1[[#This Row],[Durée]]</f>
        <v>0.27586206896551724</v>
      </c>
    </row>
    <row r="34" spans="1:9" x14ac:dyDescent="0.35">
      <c r="A34" t="s">
        <v>24</v>
      </c>
      <c r="B34" t="s">
        <v>35</v>
      </c>
      <c r="C34" t="s">
        <v>17</v>
      </c>
      <c r="D34" t="s">
        <v>21</v>
      </c>
      <c r="E34" s="1">
        <v>44574</v>
      </c>
      <c r="F34">
        <f t="shared" si="0"/>
        <v>29</v>
      </c>
      <c r="G34" s="1">
        <v>44614</v>
      </c>
      <c r="H34" s="5">
        <v>7</v>
      </c>
      <c r="I34" s="2">
        <f>Tableau1[[#This Row],[Jours complétés]]/Tableau1[[#This Row],[Durée]]</f>
        <v>0.2413793103448276</v>
      </c>
    </row>
    <row r="35" spans="1:9" x14ac:dyDescent="0.35">
      <c r="A35" t="s">
        <v>24</v>
      </c>
      <c r="B35" t="s">
        <v>36</v>
      </c>
      <c r="C35" t="s">
        <v>18</v>
      </c>
      <c r="D35" t="s">
        <v>19</v>
      </c>
      <c r="E35" s="1">
        <v>44575</v>
      </c>
      <c r="F35">
        <f t="shared" si="0"/>
        <v>29</v>
      </c>
      <c r="G35" s="1">
        <v>44615</v>
      </c>
      <c r="H35" s="5">
        <v>6</v>
      </c>
      <c r="I35" s="2">
        <f>Tableau1[[#This Row],[Jours complétés]]/Tableau1[[#This Row],[Durée]]</f>
        <v>0.20689655172413793</v>
      </c>
    </row>
    <row r="36" spans="1:9" x14ac:dyDescent="0.35">
      <c r="A36" t="s">
        <v>24</v>
      </c>
      <c r="B36" t="s">
        <v>37</v>
      </c>
      <c r="C36" t="s">
        <v>11</v>
      </c>
      <c r="D36" t="s">
        <v>19</v>
      </c>
      <c r="E36" s="1">
        <v>44576</v>
      </c>
      <c r="F36">
        <f t="shared" si="0"/>
        <v>29</v>
      </c>
      <c r="G36" s="1">
        <v>44616</v>
      </c>
      <c r="H36" s="5">
        <v>5</v>
      </c>
      <c r="I36" s="2">
        <f>Tableau1[[#This Row],[Jours complétés]]/Tableau1[[#This Row],[Durée]]</f>
        <v>0.17241379310344829</v>
      </c>
    </row>
    <row r="37" spans="1:9" x14ac:dyDescent="0.35">
      <c r="A37" t="s">
        <v>24</v>
      </c>
      <c r="B37" t="s">
        <v>38</v>
      </c>
      <c r="C37" t="s">
        <v>10</v>
      </c>
      <c r="D37" t="s">
        <v>22</v>
      </c>
      <c r="E37" s="1">
        <v>44577</v>
      </c>
      <c r="F37">
        <f t="shared" si="0"/>
        <v>30</v>
      </c>
      <c r="G37" s="1">
        <v>44617</v>
      </c>
      <c r="H37" s="5">
        <v>6</v>
      </c>
      <c r="I37" s="2">
        <f>Tableau1[[#This Row],[Jours complétés]]/Tableau1[[#This Row],[Durée]]</f>
        <v>0.2</v>
      </c>
    </row>
    <row r="38" spans="1:9" x14ac:dyDescent="0.35">
      <c r="A38" t="s">
        <v>24</v>
      </c>
      <c r="B38" t="s">
        <v>39</v>
      </c>
      <c r="C38" t="s">
        <v>10</v>
      </c>
      <c r="D38" t="s">
        <v>22</v>
      </c>
      <c r="E38" s="1">
        <v>44578</v>
      </c>
      <c r="F38">
        <f t="shared" si="0"/>
        <v>30</v>
      </c>
      <c r="G38" s="1">
        <v>44618</v>
      </c>
      <c r="H38" s="5">
        <v>8</v>
      </c>
      <c r="I38" s="2">
        <f>Tableau1[[#This Row],[Jours complétés]]/Tableau1[[#This Row],[Durée]]</f>
        <v>0.26666666666666666</v>
      </c>
    </row>
    <row r="39" spans="1:9" x14ac:dyDescent="0.35">
      <c r="A39" t="s">
        <v>40</v>
      </c>
      <c r="B39" t="s">
        <v>109</v>
      </c>
      <c r="C39" t="s">
        <v>16</v>
      </c>
      <c r="D39" t="s">
        <v>21</v>
      </c>
      <c r="E39" s="1">
        <v>44579</v>
      </c>
      <c r="F39">
        <f t="shared" si="0"/>
        <v>29</v>
      </c>
      <c r="G39" s="1">
        <v>44619</v>
      </c>
      <c r="H39" s="5">
        <v>9</v>
      </c>
      <c r="I39" s="2">
        <f>Tableau1[[#This Row],[Jours complétés]]/Tableau1[[#This Row],[Durée]]</f>
        <v>0.31034482758620691</v>
      </c>
    </row>
    <row r="40" spans="1:9" x14ac:dyDescent="0.35">
      <c r="A40" t="s">
        <v>40</v>
      </c>
      <c r="B40" t="s">
        <v>42</v>
      </c>
      <c r="C40" t="s">
        <v>16</v>
      </c>
      <c r="D40" t="s">
        <v>21</v>
      </c>
      <c r="E40" s="1">
        <v>44580</v>
      </c>
      <c r="F40">
        <f t="shared" si="0"/>
        <v>20</v>
      </c>
      <c r="G40" s="1">
        <v>44607</v>
      </c>
      <c r="H40" s="5">
        <v>0</v>
      </c>
      <c r="I40" s="2">
        <f>Tableau1[[#This Row],[Jours complétés]]/Tableau1[[#This Row],[Durée]]</f>
        <v>0</v>
      </c>
    </row>
    <row r="41" spans="1:9" x14ac:dyDescent="0.35">
      <c r="A41" t="s">
        <v>40</v>
      </c>
      <c r="B41" t="s">
        <v>46</v>
      </c>
      <c r="C41" t="s">
        <v>10</v>
      </c>
      <c r="D41" t="s">
        <v>19</v>
      </c>
      <c r="E41" s="1">
        <v>44584</v>
      </c>
      <c r="F41">
        <f t="shared" si="0"/>
        <v>20</v>
      </c>
      <c r="G41" s="1">
        <v>44611</v>
      </c>
      <c r="H41" s="5">
        <v>5</v>
      </c>
      <c r="I41" s="2">
        <f>Tableau1[[#This Row],[Jours complétés]]/Tableau1[[#This Row],[Durée]]</f>
        <v>0.25</v>
      </c>
    </row>
    <row r="42" spans="1:9" x14ac:dyDescent="0.35">
      <c r="A42" t="s">
        <v>40</v>
      </c>
      <c r="B42" t="s">
        <v>47</v>
      </c>
      <c r="C42" t="s">
        <v>10</v>
      </c>
      <c r="D42" t="s">
        <v>20</v>
      </c>
      <c r="E42" s="1">
        <v>44585</v>
      </c>
      <c r="F42">
        <f t="shared" si="0"/>
        <v>20</v>
      </c>
      <c r="G42" s="1">
        <v>44612</v>
      </c>
      <c r="H42" s="5">
        <v>20</v>
      </c>
      <c r="I42" s="2">
        <f>Tableau1[[#This Row],[Jours complétés]]/Tableau1[[#This Row],[Durée]]</f>
        <v>1</v>
      </c>
    </row>
    <row r="43" spans="1:9" x14ac:dyDescent="0.35">
      <c r="A43" t="s">
        <v>40</v>
      </c>
      <c r="B43" t="s">
        <v>48</v>
      </c>
      <c r="C43" t="s">
        <v>10</v>
      </c>
      <c r="D43" t="s">
        <v>20</v>
      </c>
      <c r="E43" s="1">
        <v>44586</v>
      </c>
      <c r="F43">
        <f t="shared" si="0"/>
        <v>20</v>
      </c>
      <c r="G43" s="1">
        <v>44613</v>
      </c>
      <c r="H43" s="5">
        <v>5</v>
      </c>
      <c r="I43" s="2">
        <f>Tableau1[[#This Row],[Jours complétés]]/Tableau1[[#This Row],[Durée]]</f>
        <v>0.25</v>
      </c>
    </row>
    <row r="44" spans="1:9" x14ac:dyDescent="0.35">
      <c r="A44" t="s">
        <v>40</v>
      </c>
      <c r="B44" t="s">
        <v>49</v>
      </c>
      <c r="C44" t="s">
        <v>10</v>
      </c>
      <c r="D44" t="s">
        <v>20</v>
      </c>
      <c r="E44" s="1">
        <v>44587</v>
      </c>
      <c r="F44">
        <f t="shared" si="0"/>
        <v>20</v>
      </c>
      <c r="G44" s="1">
        <v>44614</v>
      </c>
      <c r="H44" s="5">
        <v>5</v>
      </c>
      <c r="I44" s="2">
        <f>Tableau1[[#This Row],[Jours complétés]]/Tableau1[[#This Row],[Durée]]</f>
        <v>0.25</v>
      </c>
    </row>
    <row r="45" spans="1:9" x14ac:dyDescent="0.35">
      <c r="A45" t="s">
        <v>40</v>
      </c>
      <c r="B45" t="s">
        <v>50</v>
      </c>
      <c r="C45" t="s">
        <v>10</v>
      </c>
      <c r="D45" t="s">
        <v>20</v>
      </c>
      <c r="E45" s="1">
        <v>44588</v>
      </c>
      <c r="F45">
        <f t="shared" si="0"/>
        <v>20</v>
      </c>
      <c r="G45" s="1">
        <v>44615</v>
      </c>
      <c r="H45" s="5">
        <v>5</v>
      </c>
      <c r="I45" s="2">
        <f>Tableau1[[#This Row],[Jours complétés]]/Tableau1[[#This Row],[Durée]]</f>
        <v>0.25</v>
      </c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28B2F27-58BF-4212-A943-A3B795DB29D3}">
          <x14:formula1>
            <xm:f>Annexe!$J$2:$J$6</xm:f>
          </x14:formula1>
          <xm:sqref>D2:D45</xm:sqref>
        </x14:dataValidation>
        <x14:dataValidation type="list" allowBlank="1" showInputMessage="1" showErrorMessage="1" xr:uid="{88127AA2-3ED7-4A64-A622-18A9D8E06BF4}">
          <x14:formula1>
            <xm:f>Annexe!$L$2:$L$11</xm:f>
          </x14:formula1>
          <xm:sqref>C2:C45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C1F7-84A8-4746-AB43-6797311262E0}">
  <dimension ref="A1:L21"/>
  <sheetViews>
    <sheetView workbookViewId="0">
      <selection activeCell="B19" sqref="B19"/>
    </sheetView>
  </sheetViews>
  <sheetFormatPr baseColWidth="10" defaultRowHeight="14.5" x14ac:dyDescent="0.35"/>
  <cols>
    <col min="1" max="1" width="20.1796875" bestFit="1" customWidth="1"/>
    <col min="2" max="2" width="22.36328125" bestFit="1" customWidth="1"/>
  </cols>
  <sheetData>
    <row r="1" spans="1:12" x14ac:dyDescent="0.35">
      <c r="A1" t="s">
        <v>70</v>
      </c>
      <c r="J1" s="11" t="s">
        <v>51</v>
      </c>
      <c r="L1" s="11" t="s">
        <v>7</v>
      </c>
    </row>
    <row r="2" spans="1:12" x14ac:dyDescent="0.35">
      <c r="J2" t="s">
        <v>22</v>
      </c>
      <c r="L2" t="s">
        <v>9</v>
      </c>
    </row>
    <row r="3" spans="1:12" x14ac:dyDescent="0.35">
      <c r="J3" t="s">
        <v>23</v>
      </c>
      <c r="L3" t="s">
        <v>12</v>
      </c>
    </row>
    <row r="4" spans="1:12" x14ac:dyDescent="0.35">
      <c r="J4" t="s">
        <v>21</v>
      </c>
      <c r="L4" t="s">
        <v>13</v>
      </c>
    </row>
    <row r="5" spans="1:12" x14ac:dyDescent="0.35">
      <c r="A5" t="s">
        <v>72</v>
      </c>
      <c r="B5">
        <f>COUNTIF('Revue de projet'!I18:I62,"="&amp;0)</f>
        <v>5</v>
      </c>
      <c r="D5" t="s">
        <v>74</v>
      </c>
      <c r="J5" t="s">
        <v>19</v>
      </c>
      <c r="L5" t="s">
        <v>14</v>
      </c>
    </row>
    <row r="6" spans="1:12" x14ac:dyDescent="0.35">
      <c r="A6" t="s">
        <v>71</v>
      </c>
      <c r="B6">
        <f>COUNTIFS('Revue de projet'!I18:I62,"&lt;&gt;"&amp;0,'Revue de projet'!I18:I62,"&lt;"&amp;1)</f>
        <v>34</v>
      </c>
      <c r="D6" t="s">
        <v>75</v>
      </c>
      <c r="J6" t="s">
        <v>20</v>
      </c>
      <c r="L6" t="s">
        <v>15</v>
      </c>
    </row>
    <row r="7" spans="1:12" x14ac:dyDescent="0.35">
      <c r="A7" t="s">
        <v>73</v>
      </c>
      <c r="B7">
        <f>COUNTIF('Revue de projet'!I18:I62,"="&amp;1)</f>
        <v>6</v>
      </c>
      <c r="D7" t="s">
        <v>76</v>
      </c>
      <c r="L7" t="s">
        <v>16</v>
      </c>
    </row>
    <row r="8" spans="1:12" x14ac:dyDescent="0.35">
      <c r="L8" t="s">
        <v>17</v>
      </c>
    </row>
    <row r="9" spans="1:12" x14ac:dyDescent="0.35">
      <c r="L9" t="s">
        <v>18</v>
      </c>
    </row>
    <row r="10" spans="1:12" x14ac:dyDescent="0.35">
      <c r="L10" t="s">
        <v>11</v>
      </c>
    </row>
    <row r="11" spans="1:12" x14ac:dyDescent="0.35">
      <c r="L11" t="s">
        <v>10</v>
      </c>
    </row>
    <row r="16" spans="1:12" x14ac:dyDescent="0.35">
      <c r="K16" s="1"/>
    </row>
    <row r="17" spans="1:2" x14ac:dyDescent="0.35">
      <c r="A17" s="3" t="s">
        <v>52</v>
      </c>
      <c r="B17" t="s">
        <v>69</v>
      </c>
    </row>
    <row r="18" spans="1:2" x14ac:dyDescent="0.35">
      <c r="A18" s="4" t="s">
        <v>24</v>
      </c>
      <c r="B18" s="8">
        <v>0.35762452107279696</v>
      </c>
    </row>
    <row r="19" spans="1:2" x14ac:dyDescent="0.35">
      <c r="A19" s="4" t="s">
        <v>40</v>
      </c>
      <c r="B19" s="8">
        <v>0.2860344827586207</v>
      </c>
    </row>
    <row r="20" spans="1:2" x14ac:dyDescent="0.35">
      <c r="A20" s="4" t="s">
        <v>6</v>
      </c>
      <c r="B20" s="8">
        <v>0.32805249945861775</v>
      </c>
    </row>
    <row r="21" spans="1:2" x14ac:dyDescent="0.35">
      <c r="A21" s="4" t="s">
        <v>53</v>
      </c>
      <c r="B21" s="5">
        <v>0.32854000273388267</v>
      </c>
    </row>
  </sheetData>
  <sortState xmlns:xlrd2="http://schemas.microsoft.com/office/spreadsheetml/2017/richdata2" ref="J2:J6">
    <sortCondition ref="J2:J6"/>
  </sortState>
  <dataValidations count="2">
    <dataValidation type="list" allowBlank="1" showInputMessage="1" showErrorMessage="1" sqref="J2:J6" xr:uid="{F4F768AF-14D4-4927-87F8-C5E8695C44ED}">
      <formula1>$J$2:$J$6</formula1>
    </dataValidation>
    <dataValidation type="list" allowBlank="1" showInputMessage="1" showErrorMessage="1" sqref="L2:L11" xr:uid="{F37945B6-3D15-4CA8-B376-21267F840476}">
      <formula1>$L$2:$L$11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8D41-F61F-4CA8-A45A-7E4F6CCB1292}">
  <dimension ref="A1"/>
  <sheetViews>
    <sheetView showGridLines="0" workbookViewId="0">
      <selection activeCell="F31" sqref="F3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Grands Projets EIC - PSE</vt:lpstr>
      <vt:lpstr>Détails des lots</vt:lpstr>
      <vt:lpstr>Revue de projet</vt:lpstr>
      <vt:lpstr>BDD TCD</vt:lpstr>
      <vt:lpstr>Annexe</vt:lpstr>
      <vt:lpstr>Graphique</vt:lpstr>
      <vt:lpstr>'Grands Projets EIC - PSE'!Zone_d_impression</vt:lpstr>
      <vt:lpstr>'Revue de projet'!Zone_d_impression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ASSOUMANI IBNI (SNCF RESEAU)</dc:creator>
  <cp:lastModifiedBy>ASSOUMANI IBNI (SNCF RESEAU)</cp:lastModifiedBy>
  <dcterms:created xsi:type="dcterms:W3CDTF">2015-06-05T18:17:20Z</dcterms:created>
  <dcterms:modified xsi:type="dcterms:W3CDTF">2022-02-08T11:54:56Z</dcterms:modified>
</cp:coreProperties>
</file>