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kumar\Desktop\"/>
    </mc:Choice>
  </mc:AlternateContent>
  <xr:revisionPtr revIDLastSave="0" documentId="13_ncr:1_{3F87054A-35CB-4241-8286-9467F327A892}" xr6:coauthVersionLast="36" xr6:coauthVersionMax="36" xr10:uidLastSave="{00000000-0000-0000-0000-000000000000}"/>
  <bookViews>
    <workbookView xWindow="0" yWindow="0" windowWidth="28800" windowHeight="11685" xr2:uid="{FBC772A4-224B-4F53-9FD6-D59AD001BEF8}"/>
  </bookViews>
  <sheets>
    <sheet name="avec  Fina Proforma  dep. 2017" sheetId="1" r:id="rId1"/>
  </sheets>
  <externalReferences>
    <externalReference r:id="rId2"/>
    <externalReference r:id="rId3"/>
  </externalReferences>
  <definedNames>
    <definedName name="_2R" localSheetId="0">#REF!</definedName>
    <definedName name="_2R">#REF!</definedName>
    <definedName name="_Fill" localSheetId="0" hidden="1">#REF!</definedName>
    <definedName name="_Fill" hidden="1">#REF!</definedName>
    <definedName name="_Order1" hidden="1">0</definedName>
    <definedName name="_Order2" hidden="1">255</definedName>
    <definedName name="ALDAV" localSheetId="0">#REF!</definedName>
    <definedName name="ALDAV">#REF!</definedName>
    <definedName name="ARNAUD" localSheetId="0">#REF!</definedName>
    <definedName name="ARNAUD">#REF!</definedName>
    <definedName name="BILLON" localSheetId="0">#REF!</definedName>
    <definedName name="BILLON">#REF!</definedName>
    <definedName name="BKGRAV" localSheetId="0">#REF!</definedName>
    <definedName name="BKGRAV">#REF!</definedName>
    <definedName name="BKPRINT" localSheetId="0">#REF!</definedName>
    <definedName name="BKPRINT">#REF!</definedName>
    <definedName name="BPLIANTE" localSheetId="0">#REF!</definedName>
    <definedName name="BPLIANTE">#REF!</definedName>
    <definedName name="CAUCH_H" localSheetId="0">#REF!</definedName>
    <definedName name="CAUCH_H">#REF!</definedName>
    <definedName name="CAUCH_I" localSheetId="0">#REF!</definedName>
    <definedName name="CAUCH_I">#REF!</definedName>
    <definedName name="CEX">'[2]CPC FRANCE:Résultat mois eq publié'!$D$7:$V$48</definedName>
    <definedName name="CONTINU" localSheetId="0">#REF!</definedName>
    <definedName name="CONTINU">#REF!</definedName>
    <definedName name="CUNY" localSheetId="0">#REF!</definedName>
    <definedName name="CUNY">#REF!</definedName>
    <definedName name="DEHON" localSheetId="0">#REF!</definedName>
    <definedName name="DEHON">#REF!</definedName>
    <definedName name="ETIQUET" localSheetId="0">#REF!</definedName>
    <definedName name="ETIQUET">#REF!</definedName>
    <definedName name="FSA" localSheetId="0">#REF!</definedName>
    <definedName name="FSA">#REF!</definedName>
    <definedName name="GARNIER" localSheetId="0">#REF!</definedName>
    <definedName name="GARNIER">#REF!</definedName>
    <definedName name="IVO" localSheetId="0">#REF!</definedName>
    <definedName name="IVO">#REF!</definedName>
    <definedName name="jour" localSheetId="0">'[2]Res.gliss'!#REF!</definedName>
    <definedName name="jour">'[2]Res.gliss'!#REF!</definedName>
    <definedName name="JOUR_PROD" localSheetId="0">'[2]Res.gliss'!#REF!</definedName>
    <definedName name="JOUR_PROD">'[2]Res.gliss'!#REF!</definedName>
    <definedName name="MONETIQUE" localSheetId="0">#REF!</definedName>
    <definedName name="MONETIQUE">#REF!</definedName>
    <definedName name="NATEL" localSheetId="0">#REF!</definedName>
    <definedName name="NATEL">#REF!</definedName>
    <definedName name="NRJB" localSheetId="0">#REF!</definedName>
    <definedName name="NRJB">#REF!</definedName>
    <definedName name="PACK" localSheetId="0">#REF!</definedName>
    <definedName name="PACK">#REF!</definedName>
    <definedName name="PLV" localSheetId="0">#REF!</definedName>
    <definedName name="PLV">#REF!</definedName>
    <definedName name="re" localSheetId="0">'[2]Res.gliss'!#REF!</definedName>
    <definedName name="re">'[2]Res.gliss'!#REF!</definedName>
    <definedName name="ree" localSheetId="0">'[2]Res.gliss'!#REF!</definedName>
    <definedName name="ree">'[2]Res.gliss'!#REF!</definedName>
    <definedName name="RIC" localSheetId="0">#REF!</definedName>
    <definedName name="RIC">#REF!</definedName>
    <definedName name="RSA" localSheetId="0">#REF!</definedName>
    <definedName name="RSA">#REF!</definedName>
    <definedName name="SCAP" localSheetId="0">#REF!</definedName>
    <definedName name="SCAP">#REF!</definedName>
    <definedName name="SERVICHEQUE" localSheetId="0">#REF!</definedName>
    <definedName name="SERVICHEQUE">#REF!</definedName>
    <definedName name="SLADE" localSheetId="0">#REF!</definedName>
    <definedName name="SLADE">#REF!</definedName>
    <definedName name="STOCK" localSheetId="0">[2]Stocks!#REF!</definedName>
    <definedName name="STOCK">[2]Stocks!#REF!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1" l="1"/>
  <c r="F50" i="1"/>
  <c r="E45" i="1"/>
  <c r="F44" i="1"/>
  <c r="F52" i="1" s="1"/>
  <c r="E44" i="1"/>
  <c r="D44" i="1"/>
  <c r="D45" i="1" s="1"/>
  <c r="B44" i="1"/>
  <c r="B45" i="1" s="1"/>
  <c r="F43" i="1"/>
  <c r="E43" i="1"/>
  <c r="D43" i="1"/>
  <c r="D51" i="1" s="1"/>
  <c r="C43" i="1"/>
  <c r="C51" i="1" s="1"/>
  <c r="F42" i="1"/>
  <c r="E42" i="1"/>
  <c r="E50" i="1" s="1"/>
  <c r="D42" i="1"/>
  <c r="D50" i="1" s="1"/>
  <c r="F41" i="1"/>
  <c r="F49" i="1" s="1"/>
  <c r="E41" i="1"/>
  <c r="E49" i="1" s="1"/>
  <c r="D41" i="1"/>
  <c r="F40" i="1"/>
  <c r="F48" i="1" s="1"/>
  <c r="E40" i="1"/>
  <c r="D40" i="1"/>
  <c r="B40" i="1"/>
  <c r="B48" i="1" s="1"/>
  <c r="F36" i="1"/>
  <c r="E36" i="1"/>
  <c r="E37" i="1" s="1"/>
  <c r="D36" i="1"/>
  <c r="D52" i="1" s="1"/>
  <c r="F35" i="1"/>
  <c r="F51" i="1" s="1"/>
  <c r="E35" i="1"/>
  <c r="E51" i="1" s="1"/>
  <c r="D35" i="1"/>
  <c r="B35" i="1"/>
  <c r="F34" i="1"/>
  <c r="F37" i="1" s="1"/>
  <c r="E34" i="1"/>
  <c r="D34" i="1"/>
  <c r="C34" i="1"/>
  <c r="B34" i="1"/>
  <c r="F33" i="1"/>
  <c r="E33" i="1"/>
  <c r="D33" i="1"/>
  <c r="D49" i="1" s="1"/>
  <c r="F32" i="1"/>
  <c r="E32" i="1"/>
  <c r="E48" i="1" s="1"/>
  <c r="D32" i="1"/>
  <c r="D48" i="1" s="1"/>
  <c r="B19" i="1"/>
  <c r="C16" i="1"/>
  <c r="C44" i="1" s="1"/>
  <c r="B16" i="1"/>
  <c r="C15" i="1"/>
  <c r="B15" i="1"/>
  <c r="B43" i="1" s="1"/>
  <c r="B51" i="1" s="1"/>
  <c r="C14" i="1"/>
  <c r="C42" i="1" s="1"/>
  <c r="C50" i="1" s="1"/>
  <c r="B14" i="1"/>
  <c r="B42" i="1" s="1"/>
  <c r="B50" i="1" s="1"/>
  <c r="C13" i="1"/>
  <c r="C41" i="1" s="1"/>
  <c r="C49" i="1" s="1"/>
  <c r="B13" i="1"/>
  <c r="B41" i="1" s="1"/>
  <c r="C12" i="1"/>
  <c r="C40" i="1" s="1"/>
  <c r="B12" i="1"/>
  <c r="C8" i="1"/>
  <c r="C36" i="1" s="1"/>
  <c r="C37" i="1" s="1"/>
  <c r="B8" i="1"/>
  <c r="B36" i="1" s="1"/>
  <c r="B37" i="1" s="1"/>
  <c r="C7" i="1"/>
  <c r="C35" i="1" s="1"/>
  <c r="B7" i="1"/>
  <c r="C6" i="1"/>
  <c r="B6" i="1"/>
  <c r="C5" i="1"/>
  <c r="C33" i="1" s="1"/>
  <c r="B5" i="1"/>
  <c r="B33" i="1" s="1"/>
  <c r="C4" i="1"/>
  <c r="C32" i="1" s="1"/>
  <c r="B4" i="1"/>
  <c r="B32" i="1" s="1"/>
  <c r="C48" i="1" l="1"/>
  <c r="C52" i="1"/>
  <c r="C45" i="1"/>
  <c r="B49" i="1"/>
  <c r="D37" i="1"/>
  <c r="B52" i="1"/>
  <c r="F45" i="1"/>
</calcChain>
</file>

<file path=xl/sharedStrings.xml><?xml version="1.0" encoding="utf-8"?>
<sst xmlns="http://schemas.openxmlformats.org/spreadsheetml/2006/main" count="57" uniqueCount="17">
  <si>
    <t xml:space="preserve">Chiifres  sans Fina en 2017 et 2018 </t>
  </si>
  <si>
    <t xml:space="preserve">Chiffre d'affaires </t>
  </si>
  <si>
    <t xml:space="preserve">2019 proforma </t>
  </si>
  <si>
    <t xml:space="preserve">2020 publié </t>
  </si>
  <si>
    <t xml:space="preserve">2021 estimé </t>
  </si>
  <si>
    <t xml:space="preserve">Boites pliantes </t>
  </si>
  <si>
    <t>Etiquettes sèches</t>
  </si>
  <si>
    <t xml:space="preserve">Flexibles </t>
  </si>
  <si>
    <t>Etiquettes adhésives</t>
  </si>
  <si>
    <t>Total  Groupe (avec holdings )</t>
  </si>
  <si>
    <t xml:space="preserve">EBITDA </t>
  </si>
  <si>
    <t>Fina  ( source IM)</t>
  </si>
  <si>
    <t xml:space="preserve">Ebitda </t>
  </si>
  <si>
    <t xml:space="preserve">2017 proforma </t>
  </si>
  <si>
    <t xml:space="preserve">2018 proforma </t>
  </si>
  <si>
    <t xml:space="preserve">Hors flexibles </t>
  </si>
  <si>
    <t>EBITDA /Chiffre d'affaires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</si>
</sst>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9" x14ac:knownFonts="1">
    <font>
      <sz val="12"/>
      <name val="Helv"/>
    </font>
    <font>
      <sz val="11"/>
      <color theme="1"/>
      <name val="Calibri"/>
      <family val="2"/>
      <scheme val="minor"/>
    </font>
    <font>
      <b/>
      <sz val="12"/>
      <name val="Helv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name val="Helv"/>
    </font>
    <font>
      <b/>
      <sz val="11"/>
      <name val="Helv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CC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wrapText="1"/>
    </xf>
    <xf numFmtId="164" fontId="1" fillId="2" borderId="2" xfId="2" applyNumberFormat="1" applyFont="1" applyFill="1" applyBorder="1" applyAlignment="1">
      <alignment vertical="center"/>
    </xf>
    <xf numFmtId="3" fontId="4" fillId="0" borderId="1" xfId="0" applyNumberFormat="1" applyFont="1" applyBorder="1"/>
    <xf numFmtId="164" fontId="1" fillId="3" borderId="2" xfId="2" applyNumberFormat="1" applyFont="1" applyFill="1" applyBorder="1" applyAlignment="1">
      <alignment vertical="center"/>
    </xf>
    <xf numFmtId="164" fontId="1" fillId="4" borderId="2" xfId="2" applyNumberFormat="1" applyFont="1" applyFill="1" applyBorder="1" applyAlignment="1">
      <alignment vertical="center"/>
    </xf>
    <xf numFmtId="164" fontId="1" fillId="5" borderId="2" xfId="2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 wrapText="1"/>
    </xf>
    <xf numFmtId="3" fontId="1" fillId="0" borderId="1" xfId="3" applyNumberFormat="1" applyFont="1" applyBorder="1"/>
    <xf numFmtId="3" fontId="5" fillId="0" borderId="1" xfId="3" applyNumberFormat="1" applyFont="1" applyBorder="1"/>
    <xf numFmtId="0" fontId="3" fillId="0" borderId="3" xfId="0" applyFont="1" applyBorder="1" applyAlignment="1">
      <alignment horizontal="center" wrapText="1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6" fillId="0" borderId="0" xfId="0" applyFont="1"/>
    <xf numFmtId="3" fontId="6" fillId="0" borderId="0" xfId="0" applyNumberFormat="1" applyFont="1"/>
    <xf numFmtId="0" fontId="7" fillId="0" borderId="0" xfId="0" applyFont="1"/>
    <xf numFmtId="164" fontId="4" fillId="0" borderId="1" xfId="1" applyNumberFormat="1" applyFont="1" applyBorder="1"/>
    <xf numFmtId="164" fontId="0" fillId="0" borderId="0" xfId="1" applyNumberFormat="1" applyFont="1"/>
  </cellXfs>
  <cellStyles count="4">
    <cellStyle name="Normal" xfId="0" builtinId="0"/>
    <cellStyle name="Normal 2" xfId="3" xr:uid="{533CC2B7-0DEB-4E95-89E6-EC48B0009FD5}"/>
    <cellStyle name="Pourcentage" xfId="1" builtinId="5"/>
    <cellStyle name="Pourcentage 2" xfId="2" xr:uid="{5535642A-EF93-4155-BF75-F75E33962E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'avec  Fina Proforma  dep. 2017'!$A$48</c:f>
              <c:strCache>
                <c:ptCount val="1"/>
                <c:pt idx="0">
                  <c:v>Boites pliantes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'avec  Fina Proforma  dep. 2017'!$B$31:$F$31</c:f>
              <c:strCache>
                <c:ptCount val="5"/>
                <c:pt idx="0">
                  <c:v>2017 proforma </c:v>
                </c:pt>
                <c:pt idx="1">
                  <c:v>2018 proforma </c:v>
                </c:pt>
                <c:pt idx="2">
                  <c:v>2019 proforma </c:v>
                </c:pt>
                <c:pt idx="3">
                  <c:v>2020 publié </c:v>
                </c:pt>
                <c:pt idx="4">
                  <c:v>2021 estimé </c:v>
                </c:pt>
              </c:strCache>
            </c:strRef>
          </c:cat>
          <c:val>
            <c:numRef>
              <c:f>'avec  Fina Proforma  dep. 2017'!$B$48:$F$48</c:f>
              <c:numCache>
                <c:formatCode>0.0%</c:formatCode>
                <c:ptCount val="5"/>
                <c:pt idx="0">
                  <c:v>7.0138393494079035E-2</c:v>
                </c:pt>
                <c:pt idx="1">
                  <c:v>5.70601260432635E-2</c:v>
                </c:pt>
                <c:pt idx="2">
                  <c:v>3.7996928851731789E-2</c:v>
                </c:pt>
                <c:pt idx="3">
                  <c:v>4.7341764473963543E-2</c:v>
                </c:pt>
                <c:pt idx="4">
                  <c:v>4.3034467871005344E-2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20-4056-B432-EC36CA72CFAD}"/>
            </c:ext>
          </c:extLst>
        </c:ser>
        <c:ser>
          <c:idx val="1"/>
          <c:order val="1"/>
          <c:tx>
            <c:strRef>
              <c:f>'avec  Fina Proforma  dep. 2017'!$A$49</c:f>
              <c:strCache>
                <c:ptCount val="1"/>
                <c:pt idx="0">
                  <c:v>Etiquettes sèches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'avec  Fina Proforma  dep. 2017'!$B$31:$F$31</c:f>
              <c:strCache>
                <c:ptCount val="5"/>
                <c:pt idx="0">
                  <c:v>2017 proforma </c:v>
                </c:pt>
                <c:pt idx="1">
                  <c:v>2018 proforma </c:v>
                </c:pt>
                <c:pt idx="2">
                  <c:v>2019 proforma </c:v>
                </c:pt>
                <c:pt idx="3">
                  <c:v>2020 publié </c:v>
                </c:pt>
                <c:pt idx="4">
                  <c:v>2021 estimé </c:v>
                </c:pt>
              </c:strCache>
            </c:strRef>
          </c:cat>
          <c:val>
            <c:numRef>
              <c:f>'avec  Fina Proforma  dep. 2017'!$B$49:$F$49</c:f>
              <c:numCache>
                <c:formatCode>0.0%</c:formatCode>
                <c:ptCount val="5"/>
                <c:pt idx="0">
                  <c:v>1.5012510425354461E-2</c:v>
                </c:pt>
                <c:pt idx="1">
                  <c:v>2.082732360237697E-2</c:v>
                </c:pt>
                <c:pt idx="2">
                  <c:v>4.9051628562011208E-2</c:v>
                </c:pt>
                <c:pt idx="3">
                  <c:v>6.5950920245398767E-2</c:v>
                </c:pt>
                <c:pt idx="4">
                  <c:v>6.5311066062760756E-2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20-4056-B432-EC36CA72CFAD}"/>
            </c:ext>
          </c:extLst>
        </c:ser>
        <c:ser>
          <c:idx val="2"/>
          <c:order val="2"/>
          <c:tx>
            <c:strRef>
              <c:f>'avec  Fina Proforma  dep. 2017'!$A$50</c:f>
              <c:strCache>
                <c:ptCount val="1"/>
                <c:pt idx="0">
                  <c:v>Flexibles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'avec  Fina Proforma  dep. 2017'!$B$31:$F$31</c:f>
              <c:strCache>
                <c:ptCount val="5"/>
                <c:pt idx="0">
                  <c:v>2017 proforma </c:v>
                </c:pt>
                <c:pt idx="1">
                  <c:v>2018 proforma </c:v>
                </c:pt>
                <c:pt idx="2">
                  <c:v>2019 proforma </c:v>
                </c:pt>
                <c:pt idx="3">
                  <c:v>2020 publié </c:v>
                </c:pt>
                <c:pt idx="4">
                  <c:v>2021 estimé </c:v>
                </c:pt>
              </c:strCache>
            </c:strRef>
          </c:cat>
          <c:val>
            <c:numRef>
              <c:f>'avec  Fina Proforma  dep. 2017'!$B$50:$F$50</c:f>
              <c:numCache>
                <c:formatCode>0.0%</c:formatCode>
                <c:ptCount val="5"/>
                <c:pt idx="0">
                  <c:v>0.13053797468354431</c:v>
                </c:pt>
                <c:pt idx="1">
                  <c:v>0.13889879212241346</c:v>
                </c:pt>
                <c:pt idx="2">
                  <c:v>0.14099302176791798</c:v>
                </c:pt>
                <c:pt idx="3">
                  <c:v>0.14102332308804919</c:v>
                </c:pt>
                <c:pt idx="4">
                  <c:v>9.4421288745997062E-2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20-4056-B432-EC36CA72CFAD}"/>
            </c:ext>
          </c:extLst>
        </c:ser>
        <c:ser>
          <c:idx val="3"/>
          <c:order val="3"/>
          <c:tx>
            <c:strRef>
              <c:f>'avec  Fina Proforma  dep. 2017'!$A$51</c:f>
              <c:strCache>
                <c:ptCount val="1"/>
                <c:pt idx="0">
                  <c:v>Etiquettes adhésives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'avec  Fina Proforma  dep. 2017'!$B$31:$F$31</c:f>
              <c:strCache>
                <c:ptCount val="5"/>
                <c:pt idx="0">
                  <c:v>2017 proforma </c:v>
                </c:pt>
                <c:pt idx="1">
                  <c:v>2018 proforma </c:v>
                </c:pt>
                <c:pt idx="2">
                  <c:v>2019 proforma </c:v>
                </c:pt>
                <c:pt idx="3">
                  <c:v>2020 publié </c:v>
                </c:pt>
                <c:pt idx="4">
                  <c:v>2021 estimé </c:v>
                </c:pt>
              </c:strCache>
            </c:strRef>
          </c:cat>
          <c:val>
            <c:numRef>
              <c:f>'avec  Fina Proforma  dep. 2017'!$B$51:$F$51</c:f>
              <c:numCache>
                <c:formatCode>0.0%</c:formatCode>
                <c:ptCount val="5"/>
                <c:pt idx="0">
                  <c:v>8.4526737065432275E-2</c:v>
                </c:pt>
                <c:pt idx="1">
                  <c:v>8.5029216199879104E-2</c:v>
                </c:pt>
                <c:pt idx="2">
                  <c:v>8.025924662540812E-2</c:v>
                </c:pt>
                <c:pt idx="3">
                  <c:v>0.11035102611474509</c:v>
                </c:pt>
                <c:pt idx="4">
                  <c:v>0.10182326738803558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420-4056-B432-EC36CA72CFAD}"/>
            </c:ext>
          </c:extLst>
        </c:ser>
        <c:ser>
          <c:idx val="4"/>
          <c:order val="4"/>
          <c:tx>
            <c:strRef>
              <c:f>'avec  Fina Proforma  dep. 2017'!$A$52</c:f>
              <c:strCache>
                <c:ptCount val="1"/>
                <c:pt idx="0">
                  <c:v>Total  Groupe (avec holdings 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'avec  Fina Proforma  dep. 2017'!$B$31:$F$31</c:f>
              <c:strCache>
                <c:ptCount val="5"/>
                <c:pt idx="0">
                  <c:v>2017 proforma </c:v>
                </c:pt>
                <c:pt idx="1">
                  <c:v>2018 proforma </c:v>
                </c:pt>
                <c:pt idx="2">
                  <c:v>2019 proforma </c:v>
                </c:pt>
                <c:pt idx="3">
                  <c:v>2020 publié </c:v>
                </c:pt>
                <c:pt idx="4">
                  <c:v>2021 estimé </c:v>
                </c:pt>
              </c:strCache>
            </c:strRef>
          </c:cat>
          <c:val>
            <c:numRef>
              <c:f>'avec  Fina Proforma  dep. 2017'!$B$52:$F$52</c:f>
              <c:numCache>
                <c:formatCode>0.0%</c:formatCode>
                <c:ptCount val="5"/>
                <c:pt idx="0">
                  <c:v>0.10241321364093529</c:v>
                </c:pt>
                <c:pt idx="1">
                  <c:v>9.9862388190404702E-2</c:v>
                </c:pt>
                <c:pt idx="2">
                  <c:v>0.10363027855812734</c:v>
                </c:pt>
                <c:pt idx="3">
                  <c:v>0.11140631604371716</c:v>
                </c:pt>
                <c:pt idx="4">
                  <c:v>8.9553973835989467E-2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420-4056-B432-EC36CA72CF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8377928"/>
        <c:axId val="448372680"/>
      </c:lineChart>
      <c:catAx>
        <c:axId val="448377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372680"/>
        <c:crosses val="autoZero"/>
        <c:auto val="1"/>
        <c:lblAlgn val="ctr"/>
        <c:lblOffset val="100"/>
        <c:noMultiLvlLbl val="0"/>
      </c:catAx>
      <c:valAx>
        <c:axId val="448372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377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31</xdr:row>
      <xdr:rowOff>0</xdr:rowOff>
    </xdr:from>
    <xdr:to>
      <xdr:col>11</xdr:col>
      <xdr:colOff>647700</xdr:colOff>
      <xdr:row>42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AEB52E5-F92B-48CF-9707-89BA9D4755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sentation%20R&#233;union%20commerciale%20%20R&#233;sultats%20%202017%202021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s/0_Commun/CEX/Cex_2011/CEX_mois_en_cours/General_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Résultats par filiales "/>
      <sheetName val="Données  "/>
      <sheetName val="avec  Fina Proforma  dep. 2017"/>
      <sheetName val="Feuil1"/>
    </sheetNames>
    <sheetDataSet>
      <sheetData sheetId="0"/>
      <sheetData sheetId="1">
        <row r="52">
          <cell r="B52">
            <v>15177</v>
          </cell>
          <cell r="C52">
            <v>20049</v>
          </cell>
          <cell r="D52">
            <v>24271</v>
          </cell>
          <cell r="E52">
            <v>10395</v>
          </cell>
          <cell r="F52">
            <v>42884</v>
          </cell>
          <cell r="G52">
            <v>3288</v>
          </cell>
          <cell r="I52">
            <v>4653</v>
          </cell>
          <cell r="J52">
            <v>4361</v>
          </cell>
          <cell r="K52">
            <v>10838</v>
          </cell>
          <cell r="N52">
            <v>135919</v>
          </cell>
        </row>
        <row r="53">
          <cell r="B53">
            <v>728</v>
          </cell>
          <cell r="C53">
            <v>1282</v>
          </cell>
          <cell r="D53">
            <v>-26</v>
          </cell>
          <cell r="E53">
            <v>748</v>
          </cell>
          <cell r="F53">
            <v>7115</v>
          </cell>
          <cell r="G53">
            <v>543</v>
          </cell>
          <cell r="I53">
            <v>409</v>
          </cell>
          <cell r="J53">
            <v>557</v>
          </cell>
          <cell r="K53">
            <v>722</v>
          </cell>
          <cell r="N53">
            <v>13883</v>
          </cell>
        </row>
        <row r="61">
          <cell r="B61">
            <v>14625</v>
          </cell>
          <cell r="C61">
            <v>20420</v>
          </cell>
          <cell r="D61">
            <v>23867</v>
          </cell>
          <cell r="E61">
            <v>10904</v>
          </cell>
          <cell r="F61">
            <v>42492</v>
          </cell>
          <cell r="G61">
            <v>4106</v>
          </cell>
          <cell r="I61">
            <v>4809</v>
          </cell>
          <cell r="J61">
            <v>4217</v>
          </cell>
          <cell r="K61">
            <v>11713</v>
          </cell>
          <cell r="N61">
            <v>137155</v>
          </cell>
        </row>
        <row r="62">
          <cell r="B62">
            <v>908</v>
          </cell>
          <cell r="C62">
            <v>1550</v>
          </cell>
          <cell r="D62">
            <v>-317</v>
          </cell>
          <cell r="E62">
            <v>839</v>
          </cell>
          <cell r="F62">
            <v>6502</v>
          </cell>
          <cell r="G62">
            <v>616</v>
          </cell>
          <cell r="I62">
            <v>424</v>
          </cell>
          <cell r="J62">
            <v>494</v>
          </cell>
          <cell r="K62">
            <v>835</v>
          </cell>
          <cell r="N62">
            <v>14437</v>
          </cell>
        </row>
      </sheetData>
      <sheetData sheetId="2"/>
      <sheetData sheetId="3">
        <row r="31">
          <cell r="B31" t="str">
            <v xml:space="preserve">2017 proforma </v>
          </cell>
          <cell r="C31" t="str">
            <v xml:space="preserve">2018 proforma </v>
          </cell>
          <cell r="D31" t="str">
            <v xml:space="preserve">2019 proforma </v>
          </cell>
          <cell r="E31" t="str">
            <v xml:space="preserve">2020 publié </v>
          </cell>
          <cell r="F31" t="str">
            <v xml:space="preserve">2021 estimé </v>
          </cell>
        </row>
        <row r="34">
          <cell r="A34" t="str">
            <v xml:space="preserve">Flexibles </v>
          </cell>
          <cell r="B34">
            <v>69520</v>
          </cell>
          <cell r="C34">
            <v>70123</v>
          </cell>
          <cell r="D34">
            <v>67209</v>
          </cell>
          <cell r="E34">
            <v>60841</v>
          </cell>
          <cell r="F34">
            <v>50406.850650000008</v>
          </cell>
        </row>
        <row r="36">
          <cell r="A36" t="str">
            <v>Total  Groupe (avec holdings )</v>
          </cell>
          <cell r="B36">
            <v>160077</v>
          </cell>
          <cell r="C36">
            <v>159870</v>
          </cell>
          <cell r="D36">
            <v>156269</v>
          </cell>
          <cell r="E36">
            <v>149049</v>
          </cell>
          <cell r="F36">
            <v>136020.53205015001</v>
          </cell>
        </row>
        <row r="37">
          <cell r="A37" t="str">
            <v xml:space="preserve">Hors flexibles </v>
          </cell>
          <cell r="B37">
            <v>90557</v>
          </cell>
          <cell r="C37">
            <v>89747</v>
          </cell>
          <cell r="D37">
            <v>89060</v>
          </cell>
          <cell r="E37">
            <v>88208</v>
          </cell>
          <cell r="F37">
            <v>85613.681400150002</v>
          </cell>
        </row>
        <row r="39">
          <cell r="A39" t="str">
            <v xml:space="preserve">EBITDA </v>
          </cell>
        </row>
        <row r="42">
          <cell r="B42">
            <v>9075</v>
          </cell>
          <cell r="C42">
            <v>9740</v>
          </cell>
          <cell r="D42">
            <v>9476</v>
          </cell>
          <cell r="E42">
            <v>8580</v>
          </cell>
          <cell r="F42">
            <v>4759.4798000000001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C résultat eq publié"/>
      <sheetName val="Synthèse"/>
      <sheetName val="CPC"/>
      <sheetName val="Proforma Packaging hors UK"/>
      <sheetName val="CPC FRANCE"/>
      <sheetName val="CPC All"/>
      <sheetName val="CA"/>
      <sheetName val="CA glissant"/>
      <sheetName val="Res.C"/>
      <sheetName val="Res.gliss"/>
      <sheetName val="EBITDA"/>
      <sheetName val="top10"/>
      <sheetName val="Stocks"/>
      <sheetName val="Effectifs"/>
      <sheetName val="Tours glissants"/>
      <sheetName val="PN et MB par tour"/>
      <sheetName val="Prévisions RAF"/>
      <sheetName val="Jours"/>
      <sheetName val="Date arrivée"/>
      <sheetName val="Tests"/>
      <sheetName val="Mise à jour"/>
      <sheetName val="CPC UK"/>
      <sheetName val="Prévision M eq publ"/>
      <sheetName val="Résultat fin mois M eq publié"/>
      <sheetName val="Résultat fin M-1 eq publié"/>
      <sheetName val="Résultat mois eq publié"/>
      <sheetName val="projection résultat consolidé"/>
      <sheetName val="Feuil1"/>
      <sheetName val="Feuil3"/>
      <sheetName val="Synthèse résultat eq publié"/>
      <sheetName val="MBA"/>
      <sheetName val="Provisions"/>
      <sheetName val="Marge aiac"/>
      <sheetName val="évol RC"/>
      <sheetName val="évol MBA"/>
      <sheetName val="CPC Packaging"/>
    </sheetNames>
    <sheetDataSet>
      <sheetData sheetId="0">
        <row r="24">
          <cell r="O24">
            <v>22691</v>
          </cell>
        </row>
      </sheetData>
      <sheetData sheetId="1"/>
      <sheetData sheetId="2" refreshError="1"/>
      <sheetData sheetId="3"/>
      <sheetData sheetId="4">
        <row r="8">
          <cell r="E8" t="str">
            <v>SITUATION DU MOIS</v>
          </cell>
          <cell r="I8" t="str">
            <v>SITUATION CUMULEE</v>
          </cell>
          <cell r="M8" t="str">
            <v>REALISATION</v>
          </cell>
          <cell r="O8" t="str">
            <v xml:space="preserve">BUDGET </v>
          </cell>
          <cell r="Q8" t="str">
            <v>PROJECTION</v>
          </cell>
        </row>
        <row r="9">
          <cell r="E9" t="str">
            <v/>
          </cell>
          <cell r="G9" t="str">
            <v>BUDGET</v>
          </cell>
          <cell r="I9" t="str">
            <v>REALISE</v>
          </cell>
          <cell r="K9" t="str">
            <v>BUDGET</v>
          </cell>
          <cell r="M9">
            <v>2010</v>
          </cell>
          <cell r="O9">
            <v>2011</v>
          </cell>
          <cell r="Q9" t="str">
            <v>MECANIQUE</v>
          </cell>
        </row>
        <row r="10">
          <cell r="E10" t="str">
            <v>EN k€</v>
          </cell>
          <cell r="F10" t="str">
            <v>RATIO</v>
          </cell>
          <cell r="G10" t="str">
            <v>EN k€</v>
          </cell>
          <cell r="H10" t="str">
            <v>RATIO</v>
          </cell>
          <cell r="I10" t="str">
            <v>EN k€</v>
          </cell>
          <cell r="J10" t="str">
            <v>RATIO</v>
          </cell>
          <cell r="K10" t="str">
            <v>EN k€</v>
          </cell>
          <cell r="L10" t="str">
            <v>RATIO</v>
          </cell>
          <cell r="M10" t="str">
            <v>EN k€</v>
          </cell>
          <cell r="N10" t="str">
            <v>RATIO</v>
          </cell>
          <cell r="O10" t="str">
            <v>EN k€</v>
          </cell>
          <cell r="P10" t="str">
            <v>RATIO</v>
          </cell>
          <cell r="Q10" t="str">
            <v>EN k€</v>
          </cell>
          <cell r="R10" t="str">
            <v>RATIO</v>
          </cell>
          <cell r="T10" t="str">
            <v>MOIS</v>
          </cell>
          <cell r="U10" t="str">
            <v>CA</v>
          </cell>
          <cell r="V10" t="str">
            <v>TEC</v>
          </cell>
        </row>
        <row r="11">
          <cell r="T11">
            <v>1</v>
          </cell>
          <cell r="U11">
            <v>8401.82</v>
          </cell>
          <cell r="V11">
            <v>-94</v>
          </cell>
        </row>
        <row r="12">
          <cell r="T12">
            <v>2</v>
          </cell>
          <cell r="U12">
            <v>8265.1</v>
          </cell>
          <cell r="V12">
            <v>-388</v>
          </cell>
        </row>
        <row r="13">
          <cell r="D13" t="str">
            <v>Chiffre d'affaires</v>
          </cell>
          <cell r="E13">
            <v>7279.1</v>
          </cell>
          <cell r="F13">
            <v>1.0220584105588317</v>
          </cell>
          <cell r="G13">
            <v>8772.8758290742226</v>
          </cell>
          <cell r="H13">
            <v>1.0485191592570431</v>
          </cell>
          <cell r="I13">
            <v>98790.87</v>
          </cell>
          <cell r="J13">
            <v>1.0645144605780221</v>
          </cell>
          <cell r="K13">
            <v>105954.77551020408</v>
          </cell>
          <cell r="L13">
            <v>1.0475038127940806</v>
          </cell>
          <cell r="M13">
            <v>101085.41</v>
          </cell>
          <cell r="N13">
            <v>1.0653205296555956</v>
          </cell>
          <cell r="O13">
            <v>105955</v>
          </cell>
          <cell r="P13">
            <v>1.0475037073652991</v>
          </cell>
          <cell r="Q13">
            <v>98790.87</v>
          </cell>
          <cell r="R13">
            <v>1.0645144605780221</v>
          </cell>
          <cell r="T13">
            <v>3</v>
          </cell>
          <cell r="U13">
            <v>9872.2800000000007</v>
          </cell>
          <cell r="V13">
            <v>-20</v>
          </cell>
        </row>
        <row r="14">
          <cell r="T14">
            <v>4</v>
          </cell>
          <cell r="U14">
            <v>8285.89</v>
          </cell>
          <cell r="V14">
            <v>372</v>
          </cell>
        </row>
        <row r="15">
          <cell r="D15" t="str">
            <v>Variation Stock PF et TEC</v>
          </cell>
          <cell r="E15">
            <v>229</v>
          </cell>
          <cell r="F15">
            <v>3.2153889356922212E-2</v>
          </cell>
          <cell r="G15">
            <v>-17.5</v>
          </cell>
          <cell r="H15">
            <v>-2.0915701583496121E-3</v>
          </cell>
          <cell r="I15">
            <v>-303</v>
          </cell>
          <cell r="J15">
            <v>-3.2649563826610772E-3</v>
          </cell>
          <cell r="K15">
            <v>0</v>
          </cell>
          <cell r="L15">
            <v>0</v>
          </cell>
          <cell r="M15">
            <v>106</v>
          </cell>
          <cell r="N15">
            <v>1.1171144890592336E-3</v>
          </cell>
          <cell r="O15">
            <v>0</v>
          </cell>
          <cell r="P15">
            <v>0</v>
          </cell>
          <cell r="Q15">
            <v>-303</v>
          </cell>
          <cell r="R15">
            <v>-3.2649563826610772E-3</v>
          </cell>
          <cell r="T15">
            <v>5</v>
          </cell>
          <cell r="U15">
            <v>8981.880000000001</v>
          </cell>
          <cell r="V15">
            <v>221</v>
          </cell>
        </row>
        <row r="16">
          <cell r="T16">
            <v>6</v>
          </cell>
          <cell r="U16">
            <v>8200.4</v>
          </cell>
          <cell r="V16">
            <v>22</v>
          </cell>
        </row>
        <row r="17">
          <cell r="D17" t="str">
            <v>Production</v>
          </cell>
          <cell r="E17">
            <v>7508.1</v>
          </cell>
          <cell r="F17">
            <v>1.0542122999157542</v>
          </cell>
          <cell r="G17">
            <v>8755.3758290742226</v>
          </cell>
          <cell r="H17">
            <v>1.0464275890986936</v>
          </cell>
          <cell r="I17">
            <v>98487.87</v>
          </cell>
          <cell r="J17">
            <v>1.0612495041953611</v>
          </cell>
          <cell r="K17">
            <v>105954.77551020408</v>
          </cell>
          <cell r="L17">
            <v>1.0475038127940806</v>
          </cell>
          <cell r="M17">
            <v>101191.41</v>
          </cell>
          <cell r="N17">
            <v>1.0664376441446548</v>
          </cell>
          <cell r="O17">
            <v>105955</v>
          </cell>
          <cell r="P17">
            <v>1.0475037073652991</v>
          </cell>
          <cell r="Q17">
            <v>98487.87</v>
          </cell>
          <cell r="R17">
            <v>1.0612495041953611</v>
          </cell>
          <cell r="T17" t="str">
            <v>7 et 8</v>
          </cell>
          <cell r="U17">
            <v>15021.2</v>
          </cell>
          <cell r="V17">
            <v>-860</v>
          </cell>
        </row>
        <row r="18">
          <cell r="T18">
            <v>9</v>
          </cell>
          <cell r="U18">
            <v>8782</v>
          </cell>
          <cell r="V18">
            <v>739</v>
          </cell>
        </row>
        <row r="19">
          <cell r="D19" t="str">
            <v>Sous-traitance &amp; divers</v>
          </cell>
          <cell r="E19">
            <v>-386.1</v>
          </cell>
          <cell r="F19">
            <v>-5.4212299915754006E-2</v>
          </cell>
          <cell r="G19">
            <v>-388.45591957968981</v>
          </cell>
          <cell r="H19">
            <v>-4.6427589098693482E-2</v>
          </cell>
          <cell r="I19">
            <v>-5684.18</v>
          </cell>
          <cell r="J19">
            <v>-6.1249504195361196E-2</v>
          </cell>
          <cell r="K19">
            <v>-4805</v>
          </cell>
          <cell r="L19">
            <v>-4.7503812794080467E-2</v>
          </cell>
          <cell r="M19">
            <v>-6304.09</v>
          </cell>
          <cell r="N19">
            <v>-6.6437644144654945E-2</v>
          </cell>
          <cell r="O19">
            <v>-4805</v>
          </cell>
          <cell r="P19">
            <v>-4.7503707365299061E-2</v>
          </cell>
          <cell r="Q19">
            <v>-5684.18</v>
          </cell>
          <cell r="R19">
            <v>-6.1249504195361196E-2</v>
          </cell>
          <cell r="T19">
            <v>10</v>
          </cell>
          <cell r="U19">
            <v>7573.7000000000007</v>
          </cell>
          <cell r="V19">
            <v>-481</v>
          </cell>
        </row>
        <row r="20">
          <cell r="T20">
            <v>11</v>
          </cell>
          <cell r="U20">
            <v>8127.5</v>
          </cell>
          <cell r="V20">
            <v>-43</v>
          </cell>
        </row>
        <row r="21">
          <cell r="D21" t="str">
            <v>Production nette</v>
          </cell>
          <cell r="E21">
            <v>7122</v>
          </cell>
          <cell r="F21">
            <v>1</v>
          </cell>
          <cell r="G21">
            <v>8366.9199094945325</v>
          </cell>
          <cell r="H21">
            <v>1</v>
          </cell>
          <cell r="I21">
            <v>92803.69</v>
          </cell>
          <cell r="J21">
            <v>1</v>
          </cell>
          <cell r="K21">
            <v>101149.77551020408</v>
          </cell>
          <cell r="L21">
            <v>1</v>
          </cell>
          <cell r="M21">
            <v>94887.32</v>
          </cell>
          <cell r="N21">
            <v>1</v>
          </cell>
          <cell r="O21">
            <v>101150</v>
          </cell>
          <cell r="P21">
            <v>1</v>
          </cell>
          <cell r="Q21">
            <v>92803.69</v>
          </cell>
          <cell r="R21">
            <v>1</v>
          </cell>
          <cell r="T21">
            <v>12</v>
          </cell>
          <cell r="U21">
            <v>7279.1</v>
          </cell>
          <cell r="V21">
            <v>229</v>
          </cell>
        </row>
        <row r="22">
          <cell r="T22" t="str">
            <v>CUMUL</v>
          </cell>
          <cell r="U22">
            <v>98790.87000000001</v>
          </cell>
          <cell r="V22">
            <v>-303</v>
          </cell>
        </row>
        <row r="23">
          <cell r="D23" t="str">
            <v>Consommation</v>
          </cell>
          <cell r="E23">
            <v>-4061.8</v>
          </cell>
          <cell r="F23">
            <v>-0.57031732659365353</v>
          </cell>
          <cell r="G23">
            <v>-4861.9449678742176</v>
          </cell>
          <cell r="H23">
            <v>-0.58109137179107295</v>
          </cell>
          <cell r="I23">
            <v>-55817.81</v>
          </cell>
          <cell r="J23">
            <v>-0.60146110569525846</v>
          </cell>
          <cell r="K23">
            <v>-59080.623861310902</v>
          </cell>
          <cell r="L23">
            <v>-0.58409050898339165</v>
          </cell>
          <cell r="M23">
            <v>-57058.1</v>
          </cell>
          <cell r="N23">
            <v>-0.60132481347349676</v>
          </cell>
          <cell r="O23">
            <v>-59080</v>
          </cell>
          <cell r="P23">
            <v>-0.58408304498269892</v>
          </cell>
          <cell r="Q23">
            <v>-55817.81</v>
          </cell>
          <cell r="R23">
            <v>-0.60146110569525846</v>
          </cell>
        </row>
        <row r="25">
          <cell r="D25" t="str">
            <v>Marge brute</v>
          </cell>
          <cell r="E25">
            <v>3060.2</v>
          </cell>
          <cell r="F25">
            <v>0.42968267340634653</v>
          </cell>
          <cell r="G25">
            <v>3504.9749416203149</v>
          </cell>
          <cell r="H25">
            <v>0.4189086282089271</v>
          </cell>
          <cell r="I25">
            <v>36985.880000000005</v>
          </cell>
          <cell r="J25">
            <v>0.3985388943047416</v>
          </cell>
          <cell r="K25">
            <v>42069.151648893181</v>
          </cell>
          <cell r="L25">
            <v>0.4159094910166084</v>
          </cell>
          <cell r="M25">
            <v>37829.220000000008</v>
          </cell>
          <cell r="N25">
            <v>0.3986751865265033</v>
          </cell>
          <cell r="O25">
            <v>42070</v>
          </cell>
          <cell r="P25">
            <v>0.41591695501730103</v>
          </cell>
          <cell r="Q25">
            <v>36985.880000000005</v>
          </cell>
          <cell r="R25">
            <v>0.3985388943047416</v>
          </cell>
          <cell r="T25" t="str">
            <v>MOIS</v>
          </cell>
        </row>
        <row r="26">
          <cell r="T26" t="str">
            <v>SAISIE</v>
          </cell>
          <cell r="V26" t="str">
            <v>A RECOPIER SUR LE MOIS CONSIDERE</v>
          </cell>
        </row>
        <row r="27">
          <cell r="D27" t="str">
            <v>Autres achats</v>
          </cell>
          <cell r="E27">
            <v>-997.4</v>
          </cell>
          <cell r="F27">
            <v>-0.14004493119910139</v>
          </cell>
          <cell r="G27">
            <v>-1041</v>
          </cell>
          <cell r="H27">
            <v>-0.1244185448481112</v>
          </cell>
          <cell r="I27">
            <v>-12205.8</v>
          </cell>
          <cell r="J27">
            <v>-0.13152278750985008</v>
          </cell>
          <cell r="K27">
            <v>-12470</v>
          </cell>
          <cell r="L27">
            <v>-0.12328252768827959</v>
          </cell>
          <cell r="M27">
            <v>-12112.93</v>
          </cell>
          <cell r="N27">
            <v>-0.12765593969773834</v>
          </cell>
          <cell r="O27">
            <v>-12468</v>
          </cell>
          <cell r="P27">
            <v>-0.12326248146317351</v>
          </cell>
          <cell r="Q27">
            <v>-12205.8</v>
          </cell>
          <cell r="R27">
            <v>-0.13152278750985008</v>
          </cell>
          <cell r="V27" t="str">
            <v>RESAISIR PAR DESSUS LE MOIS SUIVANT</v>
          </cell>
        </row>
        <row r="29">
          <cell r="D29" t="str">
            <v>Impôts et taxes</v>
          </cell>
          <cell r="E29">
            <v>-101.5</v>
          </cell>
          <cell r="F29">
            <v>-1.4251614714967706E-2</v>
          </cell>
          <cell r="G29">
            <v>-94</v>
          </cell>
          <cell r="H29">
            <v>-1.1234719707706486E-2</v>
          </cell>
          <cell r="I29">
            <v>-1209</v>
          </cell>
          <cell r="J29">
            <v>-1.3027499229825882E-2</v>
          </cell>
          <cell r="K29">
            <v>-1164</v>
          </cell>
          <cell r="L29">
            <v>-1.150768742816018E-2</v>
          </cell>
          <cell r="M29">
            <v>-1114.8599999999999</v>
          </cell>
          <cell r="N29">
            <v>-1.174930433276016E-2</v>
          </cell>
          <cell r="O29">
            <v>-1164</v>
          </cell>
          <cell r="P29">
            <v>-1.1507661888284726E-2</v>
          </cell>
          <cell r="Q29">
            <v>-1209</v>
          </cell>
          <cell r="R29">
            <v>-1.3027499229825882E-2</v>
          </cell>
        </row>
        <row r="31">
          <cell r="D31" t="str">
            <v>Frais de personnel</v>
          </cell>
          <cell r="E31">
            <v>-1694.9</v>
          </cell>
          <cell r="F31">
            <v>-0.23798090424038193</v>
          </cell>
          <cell r="G31">
            <v>-1834</v>
          </cell>
          <cell r="H31">
            <v>-0.21919655259503934</v>
          </cell>
          <cell r="I31">
            <v>-21433.32</v>
          </cell>
          <cell r="J31">
            <v>-0.23095331661919907</v>
          </cell>
          <cell r="K31">
            <v>-22496</v>
          </cell>
          <cell r="L31">
            <v>-0.22240286630918507</v>
          </cell>
          <cell r="M31">
            <v>-22948.120000000003</v>
          </cell>
          <cell r="N31">
            <v>-0.24184601272330172</v>
          </cell>
          <cell r="O31">
            <v>-22496</v>
          </cell>
          <cell r="P31">
            <v>-0.2224023727137914</v>
          </cell>
          <cell r="Q31">
            <v>-21433.32</v>
          </cell>
          <cell r="R31">
            <v>-0.23095331661919907</v>
          </cell>
        </row>
        <row r="32">
          <cell r="D32" t="str">
            <v>dont Interim</v>
          </cell>
          <cell r="E32">
            <v>-28.3</v>
          </cell>
          <cell r="G32">
            <v>-37.521008403361343</v>
          </cell>
          <cell r="I32">
            <v>-669.42000000000007</v>
          </cell>
          <cell r="K32">
            <v>-734</v>
          </cell>
          <cell r="M32">
            <v>-1284.49</v>
          </cell>
          <cell r="O32">
            <v>-734</v>
          </cell>
          <cell r="Q32">
            <v>-652.20000000000005</v>
          </cell>
          <cell r="U32" t="str">
            <v>GROUPE CPC</v>
          </cell>
        </row>
        <row r="33">
          <cell r="D33" t="str">
            <v>Amortissements</v>
          </cell>
          <cell r="E33">
            <v>-195.8</v>
          </cell>
          <cell r="F33">
            <v>-2.7492277450154451E-2</v>
          </cell>
          <cell r="G33">
            <v>-209</v>
          </cell>
          <cell r="H33">
            <v>-2.4979323605432507E-2</v>
          </cell>
          <cell r="I33">
            <v>-2319.8000000000002</v>
          </cell>
          <cell r="J33">
            <v>-2.4996850879528607E-2</v>
          </cell>
          <cell r="K33">
            <v>-2515</v>
          </cell>
          <cell r="L33">
            <v>-2.4864118455174271E-2</v>
          </cell>
          <cell r="M33">
            <v>-2481.2700000000004</v>
          </cell>
          <cell r="N33">
            <v>-2.6149647813849104E-2</v>
          </cell>
          <cell r="O33">
            <v>-2515</v>
          </cell>
          <cell r="P33">
            <v>-2.4864063272367769E-2</v>
          </cell>
          <cell r="Q33">
            <v>-2319.8000000000002</v>
          </cell>
          <cell r="R33">
            <v>-2.4996850879528607E-2</v>
          </cell>
        </row>
        <row r="34">
          <cell r="V34" t="str">
            <v>CA</v>
          </cell>
        </row>
        <row r="35">
          <cell r="D35" t="str">
            <v>Divers</v>
          </cell>
          <cell r="E35">
            <v>42</v>
          </cell>
          <cell r="F35">
            <v>5.8972198820556026E-3</v>
          </cell>
          <cell r="G35">
            <v>23</v>
          </cell>
          <cell r="H35">
            <v>2.7489207795452042E-3</v>
          </cell>
          <cell r="I35">
            <v>565</v>
          </cell>
          <cell r="J35">
            <v>6.0881199874703255E-3</v>
          </cell>
          <cell r="K35">
            <v>282</v>
          </cell>
          <cell r="L35">
            <v>2.7879448923893218E-3</v>
          </cell>
          <cell r="M35">
            <v>352</v>
          </cell>
          <cell r="N35">
            <v>3.7096632089514171E-3</v>
          </cell>
          <cell r="O35">
            <v>280</v>
          </cell>
          <cell r="P35">
            <v>2.7681660899653978E-3</v>
          </cell>
          <cell r="Q35">
            <v>565</v>
          </cell>
          <cell r="R35">
            <v>6.0881199874703255E-3</v>
          </cell>
        </row>
        <row r="36">
          <cell r="U36">
            <v>1</v>
          </cell>
          <cell r="V36">
            <v>8401.82</v>
          </cell>
        </row>
        <row r="37">
          <cell r="D37" t="str">
            <v>Résultat d'exploitation</v>
          </cell>
          <cell r="E37">
            <v>112.59999999999961</v>
          </cell>
          <cell r="F37">
            <v>1.5810165683796631E-2</v>
          </cell>
          <cell r="G37">
            <v>349.97494162031489</v>
          </cell>
          <cell r="H37">
            <v>4.1828408232182757E-2</v>
          </cell>
          <cell r="I37">
            <v>382.96000000000549</v>
          </cell>
          <cell r="J37">
            <v>4.1265600538082647E-3</v>
          </cell>
          <cell r="K37">
            <v>3706.1516488931811</v>
          </cell>
          <cell r="L37">
            <v>3.664023602819861E-2</v>
          </cell>
          <cell r="M37">
            <v>-475.95999999999526</v>
          </cell>
          <cell r="N37">
            <v>-5.0160548321945995E-3</v>
          </cell>
          <cell r="O37">
            <v>3707</v>
          </cell>
          <cell r="P37">
            <v>3.6648541769649039E-2</v>
          </cell>
          <cell r="Q37">
            <v>382.96000000000549</v>
          </cell>
          <cell r="R37">
            <v>4.1265600538082647E-3</v>
          </cell>
          <cell r="U37">
            <v>2</v>
          </cell>
          <cell r="V37">
            <v>8265.1</v>
          </cell>
        </row>
        <row r="38">
          <cell r="U38">
            <v>3</v>
          </cell>
          <cell r="V38">
            <v>9872.2800000000007</v>
          </cell>
        </row>
        <row r="39">
          <cell r="D39" t="str">
            <v>Résultat financier</v>
          </cell>
          <cell r="E39">
            <v>-27.4</v>
          </cell>
          <cell r="F39">
            <v>-3.8472339230553212E-3</v>
          </cell>
          <cell r="G39">
            <v>-30</v>
          </cell>
          <cell r="H39">
            <v>-3.5855488428850491E-3</v>
          </cell>
          <cell r="I39">
            <v>-342.95</v>
          </cell>
          <cell r="J39">
            <v>-3.695434955226457E-3</v>
          </cell>
          <cell r="K39">
            <v>-360</v>
          </cell>
          <cell r="L39">
            <v>-3.5590785860289218E-3</v>
          </cell>
          <cell r="M39">
            <v>-257.75</v>
          </cell>
          <cell r="N39">
            <v>-2.7163798071228062E-3</v>
          </cell>
          <cell r="O39">
            <v>-361</v>
          </cell>
          <cell r="P39">
            <v>-3.5689569945625307E-3</v>
          </cell>
          <cell r="Q39">
            <v>-342.95</v>
          </cell>
          <cell r="R39">
            <v>-3.695434955226457E-3</v>
          </cell>
          <cell r="U39">
            <v>4</v>
          </cell>
          <cell r="V39">
            <v>8285.89</v>
          </cell>
        </row>
        <row r="40">
          <cell r="U40">
            <v>5</v>
          </cell>
          <cell r="V40">
            <v>8981.880000000001</v>
          </cell>
        </row>
        <row r="41">
          <cell r="D41" t="str">
            <v>Résultat courant</v>
          </cell>
          <cell r="E41">
            <v>85.199999999999619</v>
          </cell>
          <cell r="F41">
            <v>1.1962931760741312E-2</v>
          </cell>
          <cell r="G41">
            <v>319.97494162031489</v>
          </cell>
          <cell r="H41">
            <v>3.8242859389297709E-2</v>
          </cell>
          <cell r="I41">
            <v>40.010000000005505</v>
          </cell>
          <cell r="J41">
            <v>4.3112509858180752E-4</v>
          </cell>
          <cell r="K41">
            <v>3346.1516488931811</v>
          </cell>
          <cell r="L41">
            <v>3.308115744216969E-2</v>
          </cell>
          <cell r="M41">
            <v>-733.70999999999526</v>
          </cell>
          <cell r="N41">
            <v>-7.7324346393174053E-3</v>
          </cell>
          <cell r="O41">
            <v>3346</v>
          </cell>
          <cell r="P41">
            <v>3.3079584775086504E-2</v>
          </cell>
          <cell r="Q41">
            <v>40.010000000005505</v>
          </cell>
          <cell r="R41">
            <v>4.3112509858180752E-4</v>
          </cell>
          <cell r="U41">
            <v>6</v>
          </cell>
          <cell r="V41">
            <v>8200.4</v>
          </cell>
        </row>
        <row r="42">
          <cell r="U42" t="str">
            <v>'7et 8</v>
          </cell>
          <cell r="V42">
            <v>15021.2</v>
          </cell>
        </row>
        <row r="43">
          <cell r="D43" t="str">
            <v>Amortissements</v>
          </cell>
          <cell r="E43">
            <v>195.8</v>
          </cell>
          <cell r="F43">
            <v>2.7492277450154451E-2</v>
          </cell>
          <cell r="G43">
            <v>209</v>
          </cell>
          <cell r="H43">
            <v>2.4979323605432507E-2</v>
          </cell>
          <cell r="I43">
            <v>2319.8000000000002</v>
          </cell>
          <cell r="J43">
            <v>2.4996850879528607E-2</v>
          </cell>
          <cell r="K43">
            <v>2515</v>
          </cell>
          <cell r="L43">
            <v>2.4864118455174271E-2</v>
          </cell>
          <cell r="M43">
            <v>2481.2700000000004</v>
          </cell>
          <cell r="N43">
            <v>2.6149647813849104E-2</v>
          </cell>
          <cell r="O43">
            <v>2515</v>
          </cell>
          <cell r="P43">
            <v>2.4864063272367769E-2</v>
          </cell>
          <cell r="Q43">
            <v>2319.8000000000002</v>
          </cell>
          <cell r="R43">
            <v>2.4996850879528607E-2</v>
          </cell>
          <cell r="U43">
            <v>9</v>
          </cell>
          <cell r="V43">
            <v>8782</v>
          </cell>
        </row>
        <row r="44">
          <cell r="U44">
            <v>10</v>
          </cell>
          <cell r="V44">
            <v>7573.7000000000007</v>
          </cell>
        </row>
        <row r="45">
          <cell r="D45" t="str">
            <v>Impact Retraitement Cr.-bail</v>
          </cell>
          <cell r="E45">
            <v>113</v>
          </cell>
          <cell r="F45">
            <v>1.5866329682673406E-2</v>
          </cell>
          <cell r="G45">
            <v>116.80213042361066</v>
          </cell>
          <cell r="H45">
            <v>1.3959991452896192E-2</v>
          </cell>
          <cell r="I45">
            <v>1337.1666666666667</v>
          </cell>
          <cell r="J45">
            <v>1.4408550637013105E-2</v>
          </cell>
          <cell r="K45">
            <v>1378.5576666666668</v>
          </cell>
          <cell r="L45">
            <v>1.3628875197331473E-2</v>
          </cell>
          <cell r="M45">
            <v>1173.79</v>
          </cell>
          <cell r="N45">
            <v>1.2370356755781488E-2</v>
          </cell>
          <cell r="O45">
            <v>1378.491</v>
          </cell>
          <cell r="P45">
            <v>1.3628185862580326E-2</v>
          </cell>
          <cell r="Q45">
            <v>1337.1666666666667</v>
          </cell>
          <cell r="R45">
            <v>1.4408550637013105E-2</v>
          </cell>
          <cell r="U45">
            <v>11</v>
          </cell>
          <cell r="V45">
            <v>8127.5</v>
          </cell>
        </row>
        <row r="46">
          <cell r="D46" t="str">
            <v>Intéressement</v>
          </cell>
          <cell r="E46">
            <v>-21</v>
          </cell>
          <cell r="F46">
            <v>-2.9486099410278013E-3</v>
          </cell>
          <cell r="G46">
            <v>-27</v>
          </cell>
          <cell r="H46">
            <v>-3.2269939585965442E-3</v>
          </cell>
          <cell r="I46">
            <v>-186</v>
          </cell>
          <cell r="J46">
            <v>-2.0042306507424435E-3</v>
          </cell>
          <cell r="K46">
            <v>-321</v>
          </cell>
          <cell r="L46">
            <v>-3.1735117392091218E-3</v>
          </cell>
          <cell r="M46">
            <v>-43.8</v>
          </cell>
          <cell r="N46">
            <v>-4.616001379320229E-4</v>
          </cell>
          <cell r="O46">
            <v>-321</v>
          </cell>
          <cell r="P46">
            <v>-3.1735046959960457E-3</v>
          </cell>
          <cell r="Q46">
            <v>-186</v>
          </cell>
          <cell r="R46">
            <v>-2.0042306507424435E-3</v>
          </cell>
          <cell r="U46">
            <v>12</v>
          </cell>
          <cell r="V46">
            <v>7279.1</v>
          </cell>
        </row>
        <row r="47">
          <cell r="D47" t="str">
            <v>EBITDA avant ristournes</v>
          </cell>
          <cell r="E47">
            <v>400.39999999999964</v>
          </cell>
          <cell r="F47">
            <v>5.622016287559669E-2</v>
          </cell>
          <cell r="G47">
            <v>648.7770720439255</v>
          </cell>
          <cell r="H47">
            <v>7.7540729331914901E-2</v>
          </cell>
          <cell r="I47">
            <v>3853.9266666666726</v>
          </cell>
          <cell r="J47">
            <v>4.1527730919607535E-2</v>
          </cell>
          <cell r="K47">
            <v>7278.7093155598477</v>
          </cell>
          <cell r="L47">
            <v>7.1959717941495235E-2</v>
          </cell>
          <cell r="M47">
            <v>3135.3000000000047</v>
          </cell>
          <cell r="N47">
            <v>3.3042349599503966E-2</v>
          </cell>
          <cell r="O47">
            <v>7279.491</v>
          </cell>
          <cell r="P47">
            <v>7.1967286208601086E-2</v>
          </cell>
          <cell r="Q47">
            <v>3853.9266666666726</v>
          </cell>
          <cell r="R47">
            <v>4.1527730919607535E-2</v>
          </cell>
          <cell r="U47" t="str">
            <v>CUMUL</v>
          </cell>
          <cell r="V47">
            <v>98790.87000000001</v>
          </cell>
        </row>
      </sheetData>
      <sheetData sheetId="5">
        <row r="8">
          <cell r="E8" t="str">
            <v>SITUATION DU MOIS</v>
          </cell>
        </row>
      </sheetData>
      <sheetData sheetId="6">
        <row r="8">
          <cell r="D8" t="str">
            <v>MOIS</v>
          </cell>
        </row>
      </sheetData>
      <sheetData sheetId="7">
        <row r="8">
          <cell r="I8">
            <v>40179</v>
          </cell>
        </row>
      </sheetData>
      <sheetData sheetId="8">
        <row r="7">
          <cell r="F7" t="str">
            <v>SITUATION CUMULEE</v>
          </cell>
        </row>
      </sheetData>
      <sheetData sheetId="9">
        <row r="7">
          <cell r="I7" t="str">
            <v>janv-10</v>
          </cell>
        </row>
      </sheetData>
      <sheetData sheetId="10">
        <row r="8">
          <cell r="D8" t="str">
            <v>SITUATION DU MOIS</v>
          </cell>
        </row>
      </sheetData>
      <sheetData sheetId="11">
        <row r="9">
          <cell r="E9" t="str">
            <v/>
          </cell>
        </row>
      </sheetData>
      <sheetData sheetId="12">
        <row r="7">
          <cell r="D7" t="str">
            <v>Décembre 2010 (périmètre comparable)</v>
          </cell>
        </row>
      </sheetData>
      <sheetData sheetId="13">
        <row r="7">
          <cell r="D7" t="e">
            <v>#REF!</v>
          </cell>
        </row>
      </sheetData>
      <sheetData sheetId="14">
        <row r="8">
          <cell r="I8" t="str">
            <v>Janv 2010</v>
          </cell>
        </row>
      </sheetData>
      <sheetData sheetId="15">
        <row r="8">
          <cell r="I8" t="str">
            <v>Janv 2010</v>
          </cell>
        </row>
      </sheetData>
      <sheetData sheetId="16">
        <row r="7">
          <cell r="D7">
            <v>0</v>
          </cell>
        </row>
      </sheetData>
      <sheetData sheetId="17">
        <row r="8">
          <cell r="D8" t="str">
            <v>St Etienne</v>
          </cell>
        </row>
      </sheetData>
      <sheetData sheetId="18">
        <row r="7">
          <cell r="N7" t="e">
            <v>#DIV/0!</v>
          </cell>
        </row>
      </sheetData>
      <sheetData sheetId="19">
        <row r="7">
          <cell r="F7" t="str">
            <v>CPC Valenciennes</v>
          </cell>
        </row>
      </sheetData>
      <sheetData sheetId="20"/>
      <sheetData sheetId="21">
        <row r="8">
          <cell r="E8" t="str">
            <v>SITUATION DU MOIS</v>
          </cell>
        </row>
      </sheetData>
      <sheetData sheetId="22">
        <row r="7">
          <cell r="D7">
            <v>-73</v>
          </cell>
        </row>
      </sheetData>
      <sheetData sheetId="23">
        <row r="3">
          <cell r="B3">
            <v>0</v>
          </cell>
        </row>
      </sheetData>
      <sheetData sheetId="24">
        <row r="3">
          <cell r="B3">
            <v>0</v>
          </cell>
        </row>
      </sheetData>
      <sheetData sheetId="25">
        <row r="7">
          <cell r="D7">
            <v>-6</v>
          </cell>
        </row>
      </sheetData>
      <sheetData sheetId="26">
        <row r="60">
          <cell r="L60">
            <v>0</v>
          </cell>
        </row>
      </sheetData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AC26-21D4-4CFB-A8A3-B393E101F274}">
  <dimension ref="A1:F54"/>
  <sheetViews>
    <sheetView tabSelected="1" topLeftCell="A24" workbookViewId="0">
      <selection activeCell="I46" sqref="I46"/>
    </sheetView>
  </sheetViews>
  <sheetFormatPr baseColWidth="10" defaultRowHeight="15.75" x14ac:dyDescent="0.25"/>
  <cols>
    <col min="1" max="1" width="20.33203125" customWidth="1"/>
    <col min="2" max="2" width="10.33203125" customWidth="1"/>
    <col min="3" max="3" width="10.44140625" customWidth="1"/>
  </cols>
  <sheetData>
    <row r="1" spans="1:6" hidden="1" x14ac:dyDescent="0.25">
      <c r="A1" s="1" t="s">
        <v>0</v>
      </c>
    </row>
    <row r="2" spans="1:6" hidden="1" x14ac:dyDescent="0.25"/>
    <row r="3" spans="1:6" ht="31.5" hidden="1" x14ac:dyDescent="0.25">
      <c r="A3" s="1" t="s">
        <v>1</v>
      </c>
      <c r="B3" s="2">
        <v>2017</v>
      </c>
      <c r="C3" s="2">
        <v>2018</v>
      </c>
      <c r="D3" s="2" t="s">
        <v>2</v>
      </c>
      <c r="E3" s="2" t="s">
        <v>3</v>
      </c>
      <c r="F3" s="2" t="s">
        <v>4</v>
      </c>
    </row>
    <row r="4" spans="1:6" hidden="1" x14ac:dyDescent="0.25">
      <c r="A4" s="3" t="s">
        <v>5</v>
      </c>
      <c r="B4" s="4">
        <f>'[1]Résultats par filiales '!B61+'[1]Résultats par filiales '!C61</f>
        <v>35045</v>
      </c>
      <c r="C4" s="4">
        <f>'[1]Résultats par filiales '!B52+'[1]Résultats par filiales '!C52</f>
        <v>35226</v>
      </c>
      <c r="D4" s="4">
        <v>35166</v>
      </c>
      <c r="E4" s="4">
        <v>32973</v>
      </c>
      <c r="F4" s="4">
        <v>31872.496560150004</v>
      </c>
    </row>
    <row r="5" spans="1:6" hidden="1" x14ac:dyDescent="0.25">
      <c r="A5" s="5" t="s">
        <v>6</v>
      </c>
      <c r="B5" s="4">
        <f>+'[1]Résultats par filiales '!D61+'[1]Résultats par filiales '!E61</f>
        <v>34771</v>
      </c>
      <c r="C5" s="4">
        <f>+'[1]Résultats par filiales '!D52+'[1]Résultats par filiales '!E52</f>
        <v>34666</v>
      </c>
      <c r="D5" s="4">
        <v>33373</v>
      </c>
      <c r="E5" s="4">
        <v>35208</v>
      </c>
      <c r="F5" s="4">
        <v>34478.100679999996</v>
      </c>
    </row>
    <row r="6" spans="1:6" hidden="1" x14ac:dyDescent="0.25">
      <c r="A6" s="6" t="s">
        <v>7</v>
      </c>
      <c r="B6" s="4">
        <f>+'[1]Résultats par filiales '!F61+'[1]Résultats par filiales '!G61</f>
        <v>46598</v>
      </c>
      <c r="C6" s="4">
        <f>+'[1]Résultats par filiales '!F52+'[1]Résultats par filiales '!G52</f>
        <v>46172</v>
      </c>
      <c r="D6" s="4">
        <v>67209</v>
      </c>
      <c r="E6" s="4">
        <v>60841</v>
      </c>
      <c r="F6" s="4">
        <v>50406.850650000008</v>
      </c>
    </row>
    <row r="7" spans="1:6" hidden="1" x14ac:dyDescent="0.25">
      <c r="A7" s="7" t="s">
        <v>8</v>
      </c>
      <c r="B7" s="4">
        <f>+'[1]Résultats par filiales '!I61+'[1]Résultats par filiales '!J61+'[1]Résultats par filiales '!K61</f>
        <v>20739</v>
      </c>
      <c r="C7" s="4">
        <f>+'[1]Résultats par filiales '!I52+'[1]Résultats par filiales '!J52+'[1]Résultats par filiales '!K52</f>
        <v>19852</v>
      </c>
      <c r="D7" s="4">
        <v>20521</v>
      </c>
      <c r="E7" s="4">
        <v>20027</v>
      </c>
      <c r="F7" s="4">
        <v>19625.002999999997</v>
      </c>
    </row>
    <row r="8" spans="1:6" ht="31.5" hidden="1" x14ac:dyDescent="0.25">
      <c r="A8" s="8" t="s">
        <v>9</v>
      </c>
      <c r="B8" s="4">
        <f>'[1]Résultats par filiales '!N61</f>
        <v>137155</v>
      </c>
      <c r="C8" s="4">
        <f>'[1]Résultats par filiales '!N52</f>
        <v>135919</v>
      </c>
      <c r="D8" s="4">
        <v>156269</v>
      </c>
      <c r="E8" s="4">
        <v>149049</v>
      </c>
      <c r="F8" s="4">
        <v>136020.53205015001</v>
      </c>
    </row>
    <row r="9" spans="1:6" hidden="1" x14ac:dyDescent="0.25"/>
    <row r="10" spans="1:6" hidden="1" x14ac:dyDescent="0.25"/>
    <row r="11" spans="1:6" ht="31.5" hidden="1" x14ac:dyDescent="0.25">
      <c r="A11" s="1" t="s">
        <v>10</v>
      </c>
      <c r="B11" s="2">
        <v>2017</v>
      </c>
      <c r="C11" s="2">
        <v>2018</v>
      </c>
      <c r="D11" s="2" t="s">
        <v>2</v>
      </c>
      <c r="E11" s="2" t="s">
        <v>3</v>
      </c>
      <c r="F11" s="2" t="s">
        <v>4</v>
      </c>
    </row>
    <row r="12" spans="1:6" hidden="1" x14ac:dyDescent="0.25">
      <c r="A12" s="3" t="s">
        <v>5</v>
      </c>
      <c r="B12" s="4">
        <f>'[1]Résultats par filiales '!B62+'[1]Résultats par filiales '!C62</f>
        <v>2458</v>
      </c>
      <c r="C12" s="4">
        <f>'[1]Résultats par filiales '!B53+'[1]Résultats par filiales '!C53</f>
        <v>2010</v>
      </c>
      <c r="D12" s="9">
        <v>1336.2</v>
      </c>
      <c r="E12" s="9">
        <v>1561</v>
      </c>
      <c r="F12" s="4">
        <v>1371.6159291865038</v>
      </c>
    </row>
    <row r="13" spans="1:6" hidden="1" x14ac:dyDescent="0.25">
      <c r="A13" s="5" t="s">
        <v>6</v>
      </c>
      <c r="B13" s="4">
        <f>'[1]Résultats par filiales '!D62+'[1]Résultats par filiales '!E62</f>
        <v>522</v>
      </c>
      <c r="C13" s="4">
        <f>'[1]Résultats par filiales '!D53+'[1]Résultats par filiales '!E53</f>
        <v>722</v>
      </c>
      <c r="D13" s="9">
        <v>1637</v>
      </c>
      <c r="E13" s="9">
        <v>2322</v>
      </c>
      <c r="F13" s="4">
        <v>2251.8015112299963</v>
      </c>
    </row>
    <row r="14" spans="1:6" hidden="1" x14ac:dyDescent="0.25">
      <c r="A14" s="6" t="s">
        <v>7</v>
      </c>
      <c r="B14" s="4">
        <f>'[1]Résultats par filiales '!F62+'[1]Résultats par filiales '!G62</f>
        <v>7118</v>
      </c>
      <c r="C14" s="4">
        <f>'[1]Résultats par filiales '!F53+'[1]Résultats par filiales '!G53</f>
        <v>7658</v>
      </c>
      <c r="D14" s="9">
        <v>9476</v>
      </c>
      <c r="E14" s="9">
        <v>8580</v>
      </c>
      <c r="F14" s="4">
        <v>4759.4798000000001</v>
      </c>
    </row>
    <row r="15" spans="1:6" hidden="1" x14ac:dyDescent="0.25">
      <c r="A15" s="7" t="s">
        <v>8</v>
      </c>
      <c r="B15" s="4">
        <f>'[1]Résultats par filiales '!I62+'[1]Résultats par filiales '!J62+'[1]Résultats par filiales '!K62</f>
        <v>1753</v>
      </c>
      <c r="C15" s="4">
        <f>'[1]Résultats par filiales '!I53+'[1]Résultats par filiales '!J53+'[1]Résultats par filiales '!K53</f>
        <v>1688</v>
      </c>
      <c r="D15" s="9">
        <v>1647</v>
      </c>
      <c r="E15" s="9">
        <v>2210</v>
      </c>
      <c r="F15" s="4">
        <v>1998.2819279600001</v>
      </c>
    </row>
    <row r="16" spans="1:6" ht="31.5" hidden="1" x14ac:dyDescent="0.25">
      <c r="A16" s="8" t="s">
        <v>9</v>
      </c>
      <c r="B16" s="4">
        <f>'[1]Résultats par filiales '!N62</f>
        <v>14437</v>
      </c>
      <c r="C16" s="4">
        <f>'[1]Résultats par filiales '!N53</f>
        <v>13883</v>
      </c>
      <c r="D16" s="10">
        <v>16194.2</v>
      </c>
      <c r="E16" s="10">
        <v>16605</v>
      </c>
      <c r="F16" s="4">
        <v>12181.1791683765</v>
      </c>
    </row>
    <row r="17" spans="1:6" hidden="1" x14ac:dyDescent="0.25"/>
    <row r="18" spans="1:6" hidden="1" x14ac:dyDescent="0.25">
      <c r="A18" s="1" t="s">
        <v>11</v>
      </c>
      <c r="B18" s="11">
        <v>2017</v>
      </c>
      <c r="C18" s="11">
        <v>2018</v>
      </c>
    </row>
    <row r="19" spans="1:6" hidden="1" x14ac:dyDescent="0.25">
      <c r="A19" s="12" t="s">
        <v>1</v>
      </c>
      <c r="B19" s="4">
        <f>22922</f>
        <v>22922</v>
      </c>
      <c r="C19" s="4">
        <v>23951</v>
      </c>
    </row>
    <row r="20" spans="1:6" hidden="1" x14ac:dyDescent="0.25">
      <c r="A20" s="12" t="s">
        <v>12</v>
      </c>
      <c r="B20" s="4">
        <v>1957</v>
      </c>
      <c r="C20" s="4">
        <v>2082</v>
      </c>
    </row>
    <row r="21" spans="1:6" hidden="1" x14ac:dyDescent="0.25"/>
    <row r="22" spans="1:6" hidden="1" x14ac:dyDescent="0.25"/>
    <row r="23" spans="1:6" hidden="1" x14ac:dyDescent="0.25"/>
    <row r="31" spans="1:6" ht="31.5" x14ac:dyDescent="0.25">
      <c r="A31" s="1" t="s">
        <v>1</v>
      </c>
      <c r="B31" s="13" t="s">
        <v>13</v>
      </c>
      <c r="C31" s="13" t="s">
        <v>14</v>
      </c>
      <c r="D31" s="13" t="s">
        <v>2</v>
      </c>
      <c r="E31" s="13" t="s">
        <v>3</v>
      </c>
      <c r="F31" s="13" t="s">
        <v>4</v>
      </c>
    </row>
    <row r="32" spans="1:6" x14ac:dyDescent="0.25">
      <c r="A32" s="3" t="s">
        <v>5</v>
      </c>
      <c r="B32" s="4">
        <f>B4</f>
        <v>35045</v>
      </c>
      <c r="C32" s="4">
        <f t="shared" ref="C32:F33" si="0">C4</f>
        <v>35226</v>
      </c>
      <c r="D32" s="4">
        <f t="shared" si="0"/>
        <v>35166</v>
      </c>
      <c r="E32" s="4">
        <f t="shared" si="0"/>
        <v>32973</v>
      </c>
      <c r="F32" s="4">
        <f t="shared" si="0"/>
        <v>31872.496560150004</v>
      </c>
    </row>
    <row r="33" spans="1:6" x14ac:dyDescent="0.25">
      <c r="A33" s="5" t="s">
        <v>6</v>
      </c>
      <c r="B33" s="4">
        <f>B5</f>
        <v>34771</v>
      </c>
      <c r="C33" s="4">
        <f t="shared" si="0"/>
        <v>34666</v>
      </c>
      <c r="D33" s="4">
        <f t="shared" si="0"/>
        <v>33373</v>
      </c>
      <c r="E33" s="4">
        <f t="shared" si="0"/>
        <v>35208</v>
      </c>
      <c r="F33" s="4">
        <f t="shared" si="0"/>
        <v>34478.100679999996</v>
      </c>
    </row>
    <row r="34" spans="1:6" x14ac:dyDescent="0.25">
      <c r="A34" s="6" t="s">
        <v>7</v>
      </c>
      <c r="B34" s="4">
        <f>B6+B19</f>
        <v>69520</v>
      </c>
      <c r="C34" s="4">
        <f t="shared" ref="C34:F34" si="1">C6+C19</f>
        <v>70123</v>
      </c>
      <c r="D34" s="4">
        <f t="shared" si="1"/>
        <v>67209</v>
      </c>
      <c r="E34" s="4">
        <f t="shared" si="1"/>
        <v>60841</v>
      </c>
      <c r="F34" s="4">
        <f t="shared" si="1"/>
        <v>50406.850650000008</v>
      </c>
    </row>
    <row r="35" spans="1:6" x14ac:dyDescent="0.25">
      <c r="A35" s="7" t="s">
        <v>8</v>
      </c>
      <c r="B35" s="4">
        <f>B7</f>
        <v>20739</v>
      </c>
      <c r="C35" s="4">
        <f t="shared" ref="C35:F35" si="2">C7</f>
        <v>19852</v>
      </c>
      <c r="D35" s="4">
        <f t="shared" si="2"/>
        <v>20521</v>
      </c>
      <c r="E35" s="4">
        <f t="shared" si="2"/>
        <v>20027</v>
      </c>
      <c r="F35" s="4">
        <f t="shared" si="2"/>
        <v>19625.002999999997</v>
      </c>
    </row>
    <row r="36" spans="1:6" ht="31.5" x14ac:dyDescent="0.25">
      <c r="A36" s="8" t="s">
        <v>9</v>
      </c>
      <c r="B36" s="4">
        <f>B8+B19</f>
        <v>160077</v>
      </c>
      <c r="C36" s="4">
        <f>C8+C19</f>
        <v>159870</v>
      </c>
      <c r="D36" s="4">
        <f>D8+D19</f>
        <v>156269</v>
      </c>
      <c r="E36" s="4">
        <f>E8+E19</f>
        <v>149049</v>
      </c>
      <c r="F36" s="4">
        <f>F8+F19</f>
        <v>136020.53205015001</v>
      </c>
    </row>
    <row r="37" spans="1:6" x14ac:dyDescent="0.25">
      <c r="A37" s="14" t="s">
        <v>15</v>
      </c>
      <c r="B37" s="15">
        <f>B36-B34</f>
        <v>90557</v>
      </c>
      <c r="C37" s="15">
        <f t="shared" ref="C37:F37" si="3">C36-C34</f>
        <v>89747</v>
      </c>
      <c r="D37" s="15">
        <f t="shared" si="3"/>
        <v>89060</v>
      </c>
      <c r="E37" s="15">
        <f t="shared" si="3"/>
        <v>88208</v>
      </c>
      <c r="F37" s="15">
        <f t="shared" si="3"/>
        <v>85613.681400150002</v>
      </c>
    </row>
    <row r="39" spans="1:6" ht="31.5" x14ac:dyDescent="0.25">
      <c r="A39" s="1" t="s">
        <v>10</v>
      </c>
      <c r="B39" s="2" t="s">
        <v>13</v>
      </c>
      <c r="C39" s="2" t="s">
        <v>14</v>
      </c>
      <c r="D39" s="2" t="s">
        <v>2</v>
      </c>
      <c r="E39" s="2" t="s">
        <v>3</v>
      </c>
      <c r="F39" s="2" t="s">
        <v>4</v>
      </c>
    </row>
    <row r="40" spans="1:6" x14ac:dyDescent="0.25">
      <c r="A40" s="3" t="s">
        <v>5</v>
      </c>
      <c r="B40" s="4">
        <f>B12</f>
        <v>2458</v>
      </c>
      <c r="C40" s="4">
        <f t="shared" ref="C40:F40" si="4">C12</f>
        <v>2010</v>
      </c>
      <c r="D40" s="4">
        <f t="shared" si="4"/>
        <v>1336.2</v>
      </c>
      <c r="E40" s="4">
        <f t="shared" si="4"/>
        <v>1561</v>
      </c>
      <c r="F40" s="4">
        <f t="shared" si="4"/>
        <v>1371.6159291865038</v>
      </c>
    </row>
    <row r="41" spans="1:6" x14ac:dyDescent="0.25">
      <c r="A41" s="5" t="s">
        <v>6</v>
      </c>
      <c r="B41" s="4">
        <f t="shared" ref="B41:F41" si="5">B13</f>
        <v>522</v>
      </c>
      <c r="C41" s="4">
        <f t="shared" si="5"/>
        <v>722</v>
      </c>
      <c r="D41" s="4">
        <f t="shared" si="5"/>
        <v>1637</v>
      </c>
      <c r="E41" s="4">
        <f t="shared" si="5"/>
        <v>2322</v>
      </c>
      <c r="F41" s="4">
        <f t="shared" si="5"/>
        <v>2251.8015112299963</v>
      </c>
    </row>
    <row r="42" spans="1:6" x14ac:dyDescent="0.25">
      <c r="A42" s="6" t="s">
        <v>7</v>
      </c>
      <c r="B42" s="4">
        <f>B14+B20</f>
        <v>9075</v>
      </c>
      <c r="C42" s="4">
        <f t="shared" ref="C42:F42" si="6">C14+C20</f>
        <v>9740</v>
      </c>
      <c r="D42" s="4">
        <f t="shared" si="6"/>
        <v>9476</v>
      </c>
      <c r="E42" s="4">
        <f t="shared" si="6"/>
        <v>8580</v>
      </c>
      <c r="F42" s="4">
        <f t="shared" si="6"/>
        <v>4759.4798000000001</v>
      </c>
    </row>
    <row r="43" spans="1:6" x14ac:dyDescent="0.25">
      <c r="A43" s="7" t="s">
        <v>8</v>
      </c>
      <c r="B43" s="4">
        <f t="shared" ref="B43:F43" si="7">B15</f>
        <v>1753</v>
      </c>
      <c r="C43" s="4">
        <f t="shared" si="7"/>
        <v>1688</v>
      </c>
      <c r="D43" s="4">
        <f t="shared" si="7"/>
        <v>1647</v>
      </c>
      <c r="E43" s="4">
        <f t="shared" si="7"/>
        <v>2210</v>
      </c>
      <c r="F43" s="4">
        <f t="shared" si="7"/>
        <v>1998.2819279600001</v>
      </c>
    </row>
    <row r="44" spans="1:6" ht="31.5" x14ac:dyDescent="0.25">
      <c r="A44" s="8" t="s">
        <v>9</v>
      </c>
      <c r="B44" s="4">
        <f>B16+B20</f>
        <v>16394</v>
      </c>
      <c r="C44" s="4">
        <f>C16+C20</f>
        <v>15965</v>
      </c>
      <c r="D44" s="4">
        <f t="shared" ref="D44:F44" si="8">D16+D20</f>
        <v>16194.2</v>
      </c>
      <c r="E44" s="4">
        <f t="shared" si="8"/>
        <v>16605</v>
      </c>
      <c r="F44" s="4">
        <f t="shared" si="8"/>
        <v>12181.1791683765</v>
      </c>
    </row>
    <row r="45" spans="1:6" x14ac:dyDescent="0.25">
      <c r="A45" s="14" t="s">
        <v>15</v>
      </c>
      <c r="B45" s="15">
        <f>B44-B42</f>
        <v>7319</v>
      </c>
      <c r="C45" s="15">
        <f t="shared" ref="C45:F45" si="9">C44-C42</f>
        <v>6225</v>
      </c>
      <c r="D45" s="15">
        <f t="shared" si="9"/>
        <v>6718.2000000000007</v>
      </c>
      <c r="E45" s="15">
        <f t="shared" si="9"/>
        <v>8025</v>
      </c>
      <c r="F45" s="15">
        <f t="shared" si="9"/>
        <v>7421.6993683765004</v>
      </c>
    </row>
    <row r="47" spans="1:6" ht="31.5" x14ac:dyDescent="0.25">
      <c r="A47" s="16" t="s">
        <v>16</v>
      </c>
      <c r="B47" s="2" t="s">
        <v>13</v>
      </c>
      <c r="C47" s="2" t="s">
        <v>14</v>
      </c>
      <c r="D47" s="2" t="s">
        <v>2</v>
      </c>
      <c r="E47" s="2" t="s">
        <v>3</v>
      </c>
      <c r="F47" s="2" t="s">
        <v>4</v>
      </c>
    </row>
    <row r="48" spans="1:6" x14ac:dyDescent="0.25">
      <c r="A48" s="3" t="s">
        <v>5</v>
      </c>
      <c r="B48" s="17">
        <f>B40/B32</f>
        <v>7.0138393494079035E-2</v>
      </c>
      <c r="C48" s="17">
        <f t="shared" ref="C48:F52" si="10">C40/C32</f>
        <v>5.70601260432635E-2</v>
      </c>
      <c r="D48" s="17">
        <f t="shared" si="10"/>
        <v>3.7996928851731789E-2</v>
      </c>
      <c r="E48" s="17">
        <f t="shared" si="10"/>
        <v>4.7341764473963543E-2</v>
      </c>
      <c r="F48" s="17">
        <f t="shared" si="10"/>
        <v>4.3034467871005344E-2</v>
      </c>
    </row>
    <row r="49" spans="1:6" x14ac:dyDescent="0.25">
      <c r="A49" s="5" t="s">
        <v>6</v>
      </c>
      <c r="B49" s="17">
        <f>B41/B33</f>
        <v>1.5012510425354461E-2</v>
      </c>
      <c r="C49" s="17">
        <f t="shared" si="10"/>
        <v>2.082732360237697E-2</v>
      </c>
      <c r="D49" s="17">
        <f t="shared" si="10"/>
        <v>4.9051628562011208E-2</v>
      </c>
      <c r="E49" s="17">
        <f t="shared" si="10"/>
        <v>6.5950920245398767E-2</v>
      </c>
      <c r="F49" s="17">
        <f t="shared" si="10"/>
        <v>6.5311066062760756E-2</v>
      </c>
    </row>
    <row r="50" spans="1:6" x14ac:dyDescent="0.25">
      <c r="A50" s="6" t="s">
        <v>7</v>
      </c>
      <c r="B50" s="17">
        <f>B42/B34</f>
        <v>0.13053797468354431</v>
      </c>
      <c r="C50" s="17">
        <f t="shared" si="10"/>
        <v>0.13889879212241346</v>
      </c>
      <c r="D50" s="17">
        <f t="shared" si="10"/>
        <v>0.14099302176791798</v>
      </c>
      <c r="E50" s="17">
        <f t="shared" si="10"/>
        <v>0.14102332308804919</v>
      </c>
      <c r="F50" s="17">
        <f t="shared" si="10"/>
        <v>9.4421288745997062E-2</v>
      </c>
    </row>
    <row r="51" spans="1:6" x14ac:dyDescent="0.25">
      <c r="A51" s="7" t="s">
        <v>8</v>
      </c>
      <c r="B51" s="17">
        <f>B43/B35</f>
        <v>8.4526737065432275E-2</v>
      </c>
      <c r="C51" s="17">
        <f t="shared" si="10"/>
        <v>8.5029216199879104E-2</v>
      </c>
      <c r="D51" s="17">
        <f t="shared" si="10"/>
        <v>8.025924662540812E-2</v>
      </c>
      <c r="E51" s="17">
        <f t="shared" si="10"/>
        <v>0.11035102611474509</v>
      </c>
      <c r="F51" s="17">
        <f t="shared" si="10"/>
        <v>0.10182326738803558</v>
      </c>
    </row>
    <row r="52" spans="1:6" ht="31.5" x14ac:dyDescent="0.25">
      <c r="A52" s="8" t="s">
        <v>9</v>
      </c>
      <c r="B52" s="17">
        <f>B44/B36</f>
        <v>0.10241321364093529</v>
      </c>
      <c r="C52" s="17">
        <f t="shared" si="10"/>
        <v>9.9862388190404702E-2</v>
      </c>
      <c r="D52" s="17">
        <f t="shared" si="10"/>
        <v>0.10363027855812734</v>
      </c>
      <c r="E52" s="17">
        <f t="shared" si="10"/>
        <v>0.11140631604371716</v>
      </c>
      <c r="F52" s="17">
        <f t="shared" si="10"/>
        <v>8.9553973835989467E-2</v>
      </c>
    </row>
    <row r="53" spans="1:6" x14ac:dyDescent="0.25">
      <c r="B53" s="18"/>
    </row>
    <row r="54" spans="1:6" x14ac:dyDescent="0.25">
      <c r="B54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avec  Fina Proforma  dep. 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Seema KUMAR</dc:creator>
  <cp:lastModifiedBy>Seema KUMAR</cp:lastModifiedBy>
  <dcterms:created xsi:type="dcterms:W3CDTF">2022-02-07T11:29:19Z</dcterms:created>
  <dcterms:modified xsi:type="dcterms:W3CDTF">2022-02-07T11:31:03Z</dcterms:modified>
</cp:coreProperties>
</file>