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120" yWindow="90" windowWidth="18915" windowHeight="8220"/>
  </bookViews>
  <sheets>
    <sheet name="TARIFS APPART (3)" sheetId="1" r:id="rId1"/>
  </sheets>
  <externalReferences>
    <externalReference r:id="rId2"/>
    <externalReference r:id="rId3"/>
  </externalReferences>
  <definedNames>
    <definedName name="codeapartlitCIEL" localSheetId="0">[1]!TableauXXXXX[DESCRIPTION MENAGE          Tableau xxxx                           Code Référence]</definedName>
    <definedName name="codeapartlitCIEL">[1]!TableauXXXXX[DESCRIPTION MENAGE          Tableau xxxx                           Code Référence]</definedName>
    <definedName name="codelistearticleciel" localSheetId="0">[1]!LISTEARTICLECIEL[Libellé]</definedName>
    <definedName name="codelistearticleciel">[1]!LISTEARTICLECIEL[Libellé]</definedName>
    <definedName name="detailcodearticleciel" localSheetId="0">[1]!LISTEARTICLECIEL[Description]</definedName>
    <definedName name="detailcodearticleciel">[1]!LISTEARTICLECIEL[Description]</definedName>
    <definedName name="ENVELOPPEARCHIVES" comment="ENZO" localSheetId="0">[2]!ConsigneArchives[#Data]</definedName>
    <definedName name="ENVELOPPEARCHIVES" comment="ENZO">[2]!ConsigneArchives[#Data]</definedName>
    <definedName name="enveloppecaissefindemoisfiniENZO" comment="ENZO" localSheetId="0">[2]!ConsigneMoisFini[#Data]</definedName>
    <definedName name="enveloppecaissefindemoisfiniENZO" comment="ENZO">[2]!ConsigneMoisFini[#Data]</definedName>
    <definedName name="ENVELOPPECHARMING" comment="ENZO" localSheetId="0">[2]!ConsigneCharming[#All]</definedName>
    <definedName name="ENVELOPPECHARMING" comment="ENZO">[2]!ConsigneCharming[#All]</definedName>
    <definedName name="ENVELOPPEJOLLY" comment="enzo" localSheetId="0">[2]!ConsigneBeaune[#Data]</definedName>
    <definedName name="ENVELOPPEJOLLY" comment="enzo">[2]!ConsigneBeaune[#Data]</definedName>
    <definedName name="ENVELOPPELOUVRE" comment="ENZO" localSheetId="0">[2]!ConsigneLouvre[#Data]</definedName>
    <definedName name="ENVELOPPELOUVRE" comment="ENZO">[2]!ConsigneLouvre[#Data]</definedName>
    <definedName name="ENVELOPPELUIGI" comment="ENZO" localSheetId="0">[2]!ConsigneLuigi[#Data]</definedName>
    <definedName name="ENVELOPPELUIGI" comment="ENZO">[2]!ConsigneLuigi[#Data]</definedName>
    <definedName name="ENVELOPPETOURNELLES" comment="ENZO" localSheetId="0">[2]!ConsigneTournelles[#Data]</definedName>
    <definedName name="ENVELOPPETOURNELLES" comment="ENZO">[2]!ConsigneTournelles[#Data]</definedName>
    <definedName name="Maria" localSheetId="0">[2]!ConsigneMaria[#Data]</definedName>
    <definedName name="Maria">[2]!ConsigneMaria[#Data]</definedName>
    <definedName name="TableauFOURNITURE" localSheetId="0">[2]!TableauAVANCEFOURNITURE[#Data]</definedName>
    <definedName name="TableauFOURNITURE">[2]!TableauAVANCEFOURNITURE[#Data]</definedName>
    <definedName name="TableauFOURNITURES" localSheetId="0">[2]!TableauAVANCEFOURNITURE[#Data]</definedName>
    <definedName name="TableauFOURNITURES">[2]!TableauAVANCEFOURNITURE[#Data]</definedName>
  </definedNames>
  <calcPr calcId="152511"/>
</workbook>
</file>

<file path=xl/calcChain.xml><?xml version="1.0" encoding="utf-8"?>
<calcChain xmlns="http://schemas.openxmlformats.org/spreadsheetml/2006/main">
  <c r="D14" i="1" l="1"/>
  <c r="D15" i="1"/>
  <c r="D16" i="1"/>
  <c r="D17" i="1"/>
  <c r="D13" i="1"/>
  <c r="C9" i="1"/>
  <c r="C5" i="1"/>
  <c r="C10" i="1"/>
  <c r="C8" i="1"/>
  <c r="C6" i="1"/>
  <c r="B9" i="1"/>
  <c r="A10" i="1" s="1"/>
  <c r="B10" i="1" s="1"/>
  <c r="A8" i="1"/>
  <c r="A7" i="1" l="1"/>
  <c r="A5" i="1"/>
  <c r="D7" i="1"/>
  <c r="B5" i="1" l="1"/>
  <c r="D8" i="1"/>
  <c r="D9" i="1"/>
  <c r="D10" i="1"/>
  <c r="D5" i="1"/>
  <c r="D6" i="1"/>
  <c r="B8" i="1"/>
  <c r="A9" i="1" s="1"/>
  <c r="E7" i="1"/>
  <c r="B7" i="1"/>
  <c r="A6" i="1" l="1"/>
  <c r="B6" i="1" s="1"/>
  <c r="E9" i="1"/>
  <c r="E5" i="1"/>
  <c r="E10" i="1"/>
  <c r="E6" i="1"/>
  <c r="E8" i="1"/>
  <c r="F7" i="1"/>
  <c r="F9" i="1" l="1"/>
  <c r="F10" i="1"/>
  <c r="F5" i="1"/>
  <c r="F6" i="1"/>
  <c r="F8" i="1"/>
  <c r="G7" i="1"/>
  <c r="G8" i="1" l="1"/>
  <c r="G9" i="1"/>
  <c r="G5" i="1"/>
  <c r="G10" i="1"/>
  <c r="H7" i="1"/>
  <c r="G6" i="1"/>
  <c r="H9" i="1" l="1"/>
  <c r="H10" i="1"/>
  <c r="H6" i="1"/>
  <c r="H5" i="1"/>
  <c r="H8" i="1"/>
</calcChain>
</file>

<file path=xl/sharedStrings.xml><?xml version="1.0" encoding="utf-8"?>
<sst xmlns="http://schemas.openxmlformats.org/spreadsheetml/2006/main" count="14" uniqueCount="14">
  <si>
    <t>Total</t>
  </si>
  <si>
    <t>Nbr Guest</t>
  </si>
  <si>
    <t>Date - SORTIE</t>
  </si>
  <si>
    <t>Date - ENTREE</t>
  </si>
  <si>
    <t>7</t>
  </si>
  <si>
    <t>6</t>
  </si>
  <si>
    <t>5</t>
  </si>
  <si>
    <t>4</t>
  </si>
  <si>
    <t>3</t>
  </si>
  <si>
    <t>2</t>
  </si>
  <si>
    <t>Fin</t>
  </si>
  <si>
    <t>Debut</t>
  </si>
  <si>
    <t xml:space="preserve">Tarifs Nuit / Nombre de GUEST </t>
  </si>
  <si>
    <t xml:space="preserve">Tarifs par Nuit Guest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</si>
</sst>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_-* #,##0\ _€_-;\-* #,##0\ _€_-;_-* &quot;-&quot;??\ _€_-;_-@_-"/>
    <numFmt numFmtId="166" formatCode="_-* #,##0.0\ &quot;€&quot;_-;\-* #,##0.0\ &quot;€&quot;_-;_-* &quot;-&quot;??\ &quot;€&quot;_-;_-@_-"/>
    <numFmt numFmtId="167" formatCode="ddd\ dd\ mmm\ yy"/>
    <numFmt numFmtId="168" formatCode="dd/mm/yy;@"/>
    <numFmt numFmtId="169" formatCode="dd\-mmm\-yyyy"/>
    <numFmt numFmtId="170" formatCode="_-* #,##0.00,[$€]_-;\-* #,##0.00,[$€]_-;_-* &quot;-&quot;??,[$€]_-;_-@_-"/>
    <numFmt numFmtId="171" formatCode="[$-F400]h:mm:ss\ AM/PM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5"/>
      <name val="Calibri"/>
      <family val="2"/>
      <scheme val="minor"/>
    </font>
    <font>
      <b/>
      <sz val="10"/>
      <color theme="9"/>
      <name val="Calibri"/>
      <family val="2"/>
      <scheme val="minor"/>
    </font>
    <font>
      <sz val="10"/>
      <color theme="9"/>
      <name val="Calibri"/>
      <family val="2"/>
      <scheme val="minor"/>
    </font>
    <font>
      <b/>
      <sz val="10"/>
      <color rgb="FF00B0F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5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sz val="10"/>
      <color indexed="8"/>
      <name val="Calibri"/>
      <family val="2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</font>
    <font>
      <b/>
      <sz val="12"/>
      <color theme="0"/>
      <name val="Cambria"/>
      <family val="1"/>
      <scheme val="maj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indexed="9"/>
      <name val="Arial"/>
      <family val="2"/>
    </font>
    <font>
      <b/>
      <sz val="9"/>
      <color indexed="9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theme="1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ck">
        <color auto="1"/>
      </top>
      <bottom style="thin">
        <color theme="0"/>
      </bottom>
      <diagonal/>
    </border>
    <border>
      <left style="thin">
        <color theme="0"/>
      </left>
      <right/>
      <top style="thick">
        <color auto="1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7" fillId="0" borderId="0"/>
    <xf numFmtId="170" fontId="1" fillId="0" borderId="0" applyFon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44" fontId="17" fillId="0" borderId="0" applyFont="0" applyFill="0" applyBorder="0" applyAlignment="0" applyProtection="0"/>
    <xf numFmtId="44" fontId="28" fillId="0" borderId="0" applyFont="0" applyFill="0" applyBorder="0" applyAlignment="0" applyProtection="0"/>
    <xf numFmtId="0" fontId="17" fillId="0" borderId="0"/>
    <xf numFmtId="0" fontId="1" fillId="0" borderId="0"/>
    <xf numFmtId="0" fontId="29" fillId="0" borderId="0"/>
    <xf numFmtId="0" fontId="1" fillId="0" borderId="0"/>
    <xf numFmtId="171" fontId="1" fillId="0" borderId="0"/>
    <xf numFmtId="0" fontId="28" fillId="0" borderId="0"/>
    <xf numFmtId="0" fontId="30" fillId="0" borderId="7" applyAlignment="0">
      <alignment wrapText="1"/>
    </xf>
    <xf numFmtId="0" fontId="30" fillId="10" borderId="7" applyAlignment="0">
      <alignment wrapText="1"/>
    </xf>
    <xf numFmtId="0" fontId="15" fillId="3" borderId="7">
      <alignment horizontal="center" vertical="center" wrapText="1"/>
    </xf>
  </cellStyleXfs>
  <cellXfs count="98">
    <xf numFmtId="0" fontId="0" fillId="0" borderId="0" xfId="0"/>
    <xf numFmtId="0" fontId="0" fillId="0" borderId="0" xfId="0" applyFill="1"/>
    <xf numFmtId="167" fontId="4" fillId="0" borderId="1" xfId="0" applyNumberFormat="1" applyFont="1" applyFill="1" applyBorder="1" applyAlignment="1">
      <alignment vertical="top"/>
    </xf>
    <xf numFmtId="1" fontId="4" fillId="0" borderId="1" xfId="0" applyNumberFormat="1" applyFont="1" applyFill="1" applyBorder="1" applyAlignment="1">
      <alignment horizontal="center" vertical="top"/>
    </xf>
    <xf numFmtId="167" fontId="4" fillId="0" borderId="2" xfId="0" applyNumberFormat="1" applyFont="1" applyFill="1" applyBorder="1" applyAlignment="1">
      <alignment vertical="top"/>
    </xf>
    <xf numFmtId="164" fontId="13" fillId="2" borderId="1" xfId="1" applyNumberFormat="1" applyFont="1" applyFill="1" applyBorder="1" applyAlignment="1">
      <alignment horizontal="center" vertical="center"/>
    </xf>
    <xf numFmtId="44" fontId="14" fillId="3" borderId="4" xfId="1" applyFont="1" applyFill="1" applyBorder="1" applyAlignment="1">
      <alignment horizontal="left" vertical="top" wrapText="1"/>
    </xf>
    <xf numFmtId="0" fontId="14" fillId="3" borderId="3" xfId="1" applyNumberFormat="1" applyFont="1" applyFill="1" applyBorder="1" applyAlignment="1">
      <alignment horizontal="left" vertical="top" wrapText="1"/>
    </xf>
    <xf numFmtId="0" fontId="14" fillId="3" borderId="5" xfId="0" applyFont="1" applyFill="1" applyBorder="1" applyAlignment="1">
      <alignment horizontal="left" vertical="top" wrapText="1"/>
    </xf>
    <xf numFmtId="44" fontId="0" fillId="0" borderId="0" xfId="1" applyFont="1" applyFill="1" applyBorder="1"/>
    <xf numFmtId="44" fontId="18" fillId="0" borderId="0" xfId="1" applyFont="1" applyFill="1" applyBorder="1" applyAlignment="1">
      <alignment horizontal="center"/>
    </xf>
    <xf numFmtId="44" fontId="20" fillId="0" borderId="0" xfId="1" applyFont="1" applyFill="1" applyBorder="1"/>
    <xf numFmtId="0" fontId="21" fillId="0" borderId="0" xfId="0" applyFont="1" applyFill="1" applyBorder="1" applyAlignment="1">
      <alignment horizontal="left" vertical="top" wrapText="1"/>
    </xf>
    <xf numFmtId="0" fontId="0" fillId="0" borderId="0" xfId="0" applyFill="1" applyBorder="1"/>
    <xf numFmtId="164" fontId="3" fillId="0" borderId="0" xfId="0" applyNumberFormat="1" applyFont="1" applyFill="1" applyBorder="1" applyAlignment="1"/>
    <xf numFmtId="0" fontId="4" fillId="0" borderId="0" xfId="0" applyFont="1" applyFill="1" applyBorder="1"/>
    <xf numFmtId="0" fontId="5" fillId="0" borderId="0" xfId="0" applyFont="1" applyFill="1" applyBorder="1"/>
    <xf numFmtId="164" fontId="6" fillId="0" borderId="0" xfId="0" applyNumberFormat="1" applyFont="1" applyFill="1" applyBorder="1" applyAlignment="1"/>
    <xf numFmtId="0" fontId="7" fillId="0" borderId="0" xfId="0" applyFont="1" applyFill="1" applyBorder="1"/>
    <xf numFmtId="44" fontId="8" fillId="0" borderId="0" xfId="0" applyNumberFormat="1" applyFont="1" applyFill="1" applyBorder="1"/>
    <xf numFmtId="0" fontId="4" fillId="0" borderId="0" xfId="0" applyNumberFormat="1" applyFont="1" applyFill="1" applyBorder="1"/>
    <xf numFmtId="44" fontId="9" fillId="0" borderId="0" xfId="0" applyNumberFormat="1" applyFont="1" applyFill="1" applyBorder="1"/>
    <xf numFmtId="165" fontId="4" fillId="0" borderId="0" xfId="0" applyNumberFormat="1" applyFont="1" applyFill="1" applyBorder="1" applyAlignment="1">
      <alignment horizontal="center" vertical="top"/>
    </xf>
    <xf numFmtId="164" fontId="11" fillId="0" borderId="0" xfId="1" applyNumberFormat="1" applyFont="1" applyFill="1" applyBorder="1" applyAlignment="1">
      <alignment vertical="top"/>
    </xf>
    <xf numFmtId="44" fontId="0" fillId="0" borderId="0" xfId="1" applyFont="1" applyFill="1"/>
    <xf numFmtId="10" fontId="0" fillId="0" borderId="0" xfId="2" applyNumberFormat="1" applyFont="1" applyFill="1"/>
    <xf numFmtId="0" fontId="0" fillId="0" borderId="0" xfId="0" applyNumberFormat="1" applyFill="1"/>
    <xf numFmtId="14" fontId="0" fillId="0" borderId="0" xfId="0" applyNumberFormat="1"/>
    <xf numFmtId="0" fontId="4" fillId="0" borderId="0" xfId="0" applyFont="1" applyBorder="1"/>
    <xf numFmtId="0" fontId="5" fillId="0" borderId="0" xfId="0" applyFont="1" applyBorder="1"/>
    <xf numFmtId="0" fontId="7" fillId="0" borderId="0" xfId="0" applyFont="1" applyBorder="1"/>
    <xf numFmtId="166" fontId="0" fillId="0" borderId="0" xfId="1" applyNumberFormat="1" applyFont="1" applyFill="1" applyBorder="1" applyAlignment="1">
      <alignment horizontal="left" vertical="top"/>
    </xf>
    <xf numFmtId="0" fontId="18" fillId="0" borderId="0" xfId="0" applyFont="1" applyFill="1" applyBorder="1" applyAlignment="1">
      <alignment horizontal="center"/>
    </xf>
    <xf numFmtId="16" fontId="18" fillId="0" borderId="0" xfId="0" applyNumberFormat="1" applyFont="1" applyFill="1" applyBorder="1" applyAlignment="1">
      <alignment horizontal="center"/>
    </xf>
    <xf numFmtId="10" fontId="0" fillId="0" borderId="0" xfId="2" applyNumberFormat="1" applyFont="1" applyFill="1" applyBorder="1" applyAlignment="1">
      <alignment horizontal="left" vertical="top"/>
    </xf>
    <xf numFmtId="0" fontId="0" fillId="0" borderId="0" xfId="0" applyNumberFormat="1" applyFill="1" applyBorder="1" applyAlignment="1">
      <alignment horizontal="left" vertical="top"/>
    </xf>
    <xf numFmtId="0" fontId="25" fillId="8" borderId="14" xfId="0" applyFont="1" applyFill="1" applyBorder="1" applyAlignment="1">
      <alignment horizontal="left" wrapText="1"/>
    </xf>
    <xf numFmtId="0" fontId="25" fillId="8" borderId="0" xfId="0" applyFont="1" applyFill="1" applyBorder="1" applyAlignment="1">
      <alignment horizontal="left" wrapText="1"/>
    </xf>
    <xf numFmtId="0" fontId="25" fillId="8" borderId="15" xfId="0" applyFont="1" applyFill="1" applyBorder="1" applyAlignment="1">
      <alignment horizontal="left" wrapText="1"/>
    </xf>
    <xf numFmtId="49" fontId="25" fillId="8" borderId="16" xfId="0" applyNumberFormat="1" applyFont="1" applyFill="1" applyBorder="1" applyAlignment="1">
      <alignment horizontal="left" wrapText="1"/>
    </xf>
    <xf numFmtId="14" fontId="24" fillId="8" borderId="17" xfId="0" applyNumberFormat="1" applyFont="1" applyFill="1" applyBorder="1" applyAlignment="1">
      <alignment horizontal="center"/>
    </xf>
    <xf numFmtId="14" fontId="24" fillId="8" borderId="18" xfId="0" applyNumberFormat="1" applyFont="1" applyFill="1" applyBorder="1" applyAlignment="1">
      <alignment horizontal="center"/>
    </xf>
    <xf numFmtId="0" fontId="26" fillId="0" borderId="0" xfId="0" applyFont="1" applyFill="1" applyBorder="1" applyAlignment="1">
      <alignment wrapText="1"/>
    </xf>
    <xf numFmtId="0" fontId="21" fillId="3" borderId="0" xfId="0" applyFont="1" applyFill="1"/>
    <xf numFmtId="0" fontId="19" fillId="0" borderId="0" xfId="0" applyNumberFormat="1" applyFont="1" applyFill="1" applyBorder="1" applyAlignment="1">
      <alignment horizontal="center" vertical="top"/>
    </xf>
    <xf numFmtId="0" fontId="14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left" vertical="top" wrapText="1"/>
    </xf>
    <xf numFmtId="44" fontId="12" fillId="0" borderId="0" xfId="1" applyFont="1" applyFill="1" applyBorder="1" applyAlignment="1">
      <alignment vertical="top"/>
    </xf>
    <xf numFmtId="166" fontId="11" fillId="0" borderId="0" xfId="1" applyNumberFormat="1" applyFont="1" applyFill="1" applyBorder="1" applyAlignment="1">
      <alignment vertical="top"/>
    </xf>
    <xf numFmtId="166" fontId="8" fillId="0" borderId="0" xfId="1" applyNumberFormat="1" applyFont="1" applyFill="1" applyBorder="1" applyAlignment="1">
      <alignment vertical="top"/>
    </xf>
    <xf numFmtId="164" fontId="12" fillId="0" borderId="0" xfId="1" applyNumberFormat="1" applyFont="1" applyFill="1" applyBorder="1" applyAlignment="1">
      <alignment vertical="top"/>
    </xf>
    <xf numFmtId="164" fontId="6" fillId="0" borderId="0" xfId="1" applyNumberFormat="1" applyFont="1" applyFill="1" applyBorder="1" applyAlignment="1">
      <alignment vertical="top"/>
    </xf>
    <xf numFmtId="164" fontId="10" fillId="0" borderId="0" xfId="1" applyNumberFormat="1" applyFont="1" applyFill="1" applyBorder="1" applyAlignment="1">
      <alignment vertical="top"/>
    </xf>
    <xf numFmtId="164" fontId="16" fillId="0" borderId="0" xfId="1" applyNumberFormat="1" applyFont="1" applyFill="1" applyBorder="1" applyAlignment="1">
      <alignment vertical="top"/>
    </xf>
    <xf numFmtId="164" fontId="23" fillId="0" borderId="0" xfId="1" applyNumberFormat="1" applyFont="1" applyFill="1" applyBorder="1"/>
    <xf numFmtId="164" fontId="0" fillId="0" borderId="0" xfId="1" applyNumberFormat="1" applyFont="1" applyFill="1" applyBorder="1"/>
    <xf numFmtId="14" fontId="24" fillId="0" borderId="0" xfId="0" applyNumberFormat="1" applyFont="1" applyFill="1" applyBorder="1" applyAlignment="1">
      <alignment horizontal="center"/>
    </xf>
    <xf numFmtId="169" fontId="18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left" vertical="top" wrapText="1"/>
    </xf>
    <xf numFmtId="9" fontId="4" fillId="0" borderId="0" xfId="2" applyNumberFormat="1" applyFont="1" applyFill="1" applyBorder="1" applyAlignment="1">
      <alignment horizontal="left" vertical="top" wrapText="1"/>
    </xf>
    <xf numFmtId="44" fontId="4" fillId="0" borderId="0" xfId="1" applyNumberFormat="1" applyFont="1" applyFill="1" applyBorder="1" applyAlignment="1">
      <alignment horizontal="left" vertical="top" wrapText="1"/>
    </xf>
    <xf numFmtId="0" fontId="22" fillId="0" borderId="0" xfId="0" applyNumberFormat="1" applyFont="1" applyFill="1" applyBorder="1" applyAlignment="1">
      <alignment horizontal="left" vertical="top" wrapText="1"/>
    </xf>
    <xf numFmtId="166" fontId="16" fillId="0" borderId="0" xfId="1" applyNumberFormat="1" applyFont="1" applyFill="1" applyBorder="1" applyAlignment="1">
      <alignment horizontal="left" vertical="top"/>
    </xf>
    <xf numFmtId="0" fontId="22" fillId="0" borderId="0" xfId="0" applyNumberFormat="1" applyFont="1" applyFill="1" applyBorder="1" applyAlignment="1">
      <alignment horizontal="left" vertical="top"/>
    </xf>
    <xf numFmtId="164" fontId="17" fillId="0" borderId="0" xfId="1" applyNumberFormat="1" applyFont="1" applyFill="1" applyBorder="1"/>
    <xf numFmtId="0" fontId="0" fillId="3" borderId="0" xfId="0" applyFont="1" applyFill="1"/>
    <xf numFmtId="168" fontId="31" fillId="4" borderId="13" xfId="0" applyNumberFormat="1" applyFont="1" applyFill="1" applyBorder="1" applyAlignment="1">
      <alignment horizontal="center"/>
    </xf>
    <xf numFmtId="168" fontId="31" fillId="4" borderId="12" xfId="0" applyNumberFormat="1" applyFont="1" applyFill="1" applyBorder="1" applyAlignment="1">
      <alignment horizontal="center"/>
    </xf>
    <xf numFmtId="166" fontId="32" fillId="4" borderId="11" xfId="1" applyNumberFormat="1" applyFont="1" applyFill="1" applyBorder="1"/>
    <xf numFmtId="166" fontId="32" fillId="4" borderId="10" xfId="1" applyNumberFormat="1" applyFont="1" applyFill="1" applyBorder="1"/>
    <xf numFmtId="168" fontId="31" fillId="6" borderId="8" xfId="0" applyNumberFormat="1" applyFont="1" applyFill="1" applyBorder="1" applyAlignment="1">
      <alignment horizontal="center"/>
    </xf>
    <xf numFmtId="168" fontId="31" fillId="6" borderId="7" xfId="0" applyNumberFormat="1" applyFont="1" applyFill="1" applyBorder="1" applyAlignment="1">
      <alignment horizontal="center"/>
    </xf>
    <xf numFmtId="166" fontId="33" fillId="6" borderId="2" xfId="1" applyNumberFormat="1" applyFont="1" applyFill="1" applyBorder="1"/>
    <xf numFmtId="166" fontId="33" fillId="6" borderId="6" xfId="1" applyNumberFormat="1" applyFont="1" applyFill="1" applyBorder="1"/>
    <xf numFmtId="168" fontId="31" fillId="5" borderId="8" xfId="0" applyNumberFormat="1" applyFont="1" applyFill="1" applyBorder="1" applyAlignment="1">
      <alignment horizontal="center"/>
    </xf>
    <xf numFmtId="168" fontId="31" fillId="5" borderId="7" xfId="0" applyNumberFormat="1" applyFont="1" applyFill="1" applyBorder="1" applyAlignment="1">
      <alignment horizontal="center"/>
    </xf>
    <xf numFmtId="166" fontId="11" fillId="7" borderId="2" xfId="1" applyNumberFormat="1" applyFont="1" applyFill="1" applyBorder="1"/>
    <xf numFmtId="166" fontId="11" fillId="5" borderId="6" xfId="1" applyNumberFormat="1" applyFont="1" applyFill="1" applyBorder="1"/>
    <xf numFmtId="166" fontId="32" fillId="6" borderId="2" xfId="1" applyNumberFormat="1" applyFont="1" applyFill="1" applyBorder="1"/>
    <xf numFmtId="166" fontId="32" fillId="6" borderId="6" xfId="1" applyNumberFormat="1" applyFont="1" applyFill="1" applyBorder="1"/>
    <xf numFmtId="168" fontId="31" fillId="4" borderId="8" xfId="0" applyNumberFormat="1" applyFont="1" applyFill="1" applyBorder="1" applyAlignment="1">
      <alignment horizontal="center"/>
    </xf>
    <xf numFmtId="168" fontId="31" fillId="4" borderId="7" xfId="0" applyNumberFormat="1" applyFont="1" applyFill="1" applyBorder="1" applyAlignment="1">
      <alignment horizontal="center"/>
    </xf>
    <xf numFmtId="166" fontId="32" fillId="4" borderId="2" xfId="1" applyNumberFormat="1" applyFont="1" applyFill="1" applyBorder="1"/>
    <xf numFmtId="166" fontId="32" fillId="4" borderId="6" xfId="1" applyNumberFormat="1" applyFont="1" applyFill="1" applyBorder="1"/>
    <xf numFmtId="168" fontId="31" fillId="6" borderId="9" xfId="0" applyNumberFormat="1" applyFont="1" applyFill="1" applyBorder="1" applyAlignment="1">
      <alignment horizontal="center"/>
    </xf>
    <xf numFmtId="168" fontId="31" fillId="6" borderId="24" xfId="0" applyNumberFormat="1" applyFont="1" applyFill="1" applyBorder="1" applyAlignment="1">
      <alignment horizontal="center"/>
    </xf>
    <xf numFmtId="166" fontId="32" fillId="6" borderId="24" xfId="1" applyNumberFormat="1" applyFont="1" applyFill="1" applyBorder="1"/>
    <xf numFmtId="166" fontId="33" fillId="6" borderId="24" xfId="1" applyNumberFormat="1" applyFont="1" applyFill="1" applyBorder="1"/>
    <xf numFmtId="166" fontId="32" fillId="6" borderId="24" xfId="1" applyNumberFormat="1" applyFont="1" applyFill="1" applyBorder="1" applyAlignment="1">
      <alignment horizontal="right"/>
    </xf>
    <xf numFmtId="166" fontId="33" fillId="6" borderId="25" xfId="1" applyNumberFormat="1" applyFont="1" applyFill="1" applyBorder="1"/>
    <xf numFmtId="0" fontId="21" fillId="9" borderId="21" xfId="0" applyFont="1" applyFill="1" applyBorder="1" applyAlignment="1">
      <alignment horizontal="center" vertical="center"/>
    </xf>
    <xf numFmtId="0" fontId="21" fillId="9" borderId="20" xfId="0" applyFont="1" applyFill="1" applyBorder="1" applyAlignment="1">
      <alignment horizontal="center" vertical="center"/>
    </xf>
    <xf numFmtId="0" fontId="21" fillId="9" borderId="19" xfId="0" applyFont="1" applyFill="1" applyBorder="1" applyAlignment="1">
      <alignment horizontal="center" vertical="center"/>
    </xf>
    <xf numFmtId="14" fontId="23" fillId="7" borderId="23" xfId="0" applyNumberFormat="1" applyFont="1" applyFill="1" applyBorder="1" applyAlignment="1">
      <alignment horizontal="center"/>
    </xf>
    <xf numFmtId="14" fontId="23" fillId="7" borderId="22" xfId="0" applyNumberFormat="1" applyFont="1" applyFill="1" applyBorder="1" applyAlignment="1">
      <alignment horizontal="center"/>
    </xf>
    <xf numFmtId="0" fontId="34" fillId="0" borderId="2" xfId="0" applyFont="1" applyFill="1" applyBorder="1"/>
    <xf numFmtId="0" fontId="34" fillId="0" borderId="1" xfId="0" applyFont="1" applyFill="1" applyBorder="1"/>
    <xf numFmtId="0" fontId="34" fillId="0" borderId="1" xfId="0" applyNumberFormat="1" applyFont="1" applyFill="1" applyBorder="1"/>
  </cellXfs>
  <cellStyles count="17">
    <cellStyle name="Euro" xfId="4"/>
    <cellStyle name="Lien hypertexte 2" xfId="5"/>
    <cellStyle name="Monétaire" xfId="1" builtinId="4"/>
    <cellStyle name="Monétaire 2" xfId="6"/>
    <cellStyle name="Monétaire 3" xfId="7"/>
    <cellStyle name="Normal" xfId="0" builtinId="0"/>
    <cellStyle name="Normal 2" xfId="8"/>
    <cellStyle name="Normal 2 2" xfId="9"/>
    <cellStyle name="Normal 3" xfId="10"/>
    <cellStyle name="Normal 4" xfId="11"/>
    <cellStyle name="Normal 5" xfId="12"/>
    <cellStyle name="Normal 6" xfId="13"/>
    <cellStyle name="Normal_Feuil1" xfId="3"/>
    <cellStyle name="Pourcentage" xfId="2" builtinId="5"/>
    <cellStyle name="Style 1" xfId="14"/>
    <cellStyle name="Style 2" xfId="15"/>
    <cellStyle name="Style 4" xfId="16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>
          <bgColor theme="6"/>
        </patternFill>
      </fill>
    </dxf>
    <dxf>
      <fill>
        <patternFill>
          <bgColor theme="9" tint="-0.24994659260841701"/>
        </patternFill>
      </fill>
    </dxf>
    <dxf>
      <fill>
        <patternFill>
          <bgColor theme="8"/>
        </patternFill>
      </fill>
    </dxf>
    <dxf>
      <font>
        <strike val="0"/>
        <outline val="0"/>
        <shadow val="0"/>
        <u val="none"/>
        <vertAlign val="baseline"/>
        <sz val="10"/>
        <name val="Calibri"/>
      </font>
      <numFmt numFmtId="164" formatCode="_-* #,##0\ &quot;€&quot;_-;\-* #,##0\ &quot;€&quot;_-;_-* &quot;-&quot;??\ &quot;€&quot;_-;_-@_-"/>
      <alignment horizontal="center" vertical="center" textRotation="0" wrapText="0" indent="0" justifyLastLine="0" shrinkToFit="0" readingOrder="0"/>
    </dxf>
    <dxf>
      <fill>
        <patternFill>
          <bgColor theme="6"/>
        </patternFill>
      </fill>
    </dxf>
    <dxf>
      <fill>
        <patternFill>
          <bgColor theme="9" tint="-0.24994659260841701"/>
        </patternFill>
      </fill>
    </dxf>
    <dxf>
      <fill>
        <patternFill>
          <bgColor theme="8"/>
        </patternFill>
      </fill>
    </dxf>
    <dxf>
      <font>
        <strike val="0"/>
        <outline val="0"/>
        <shadow val="0"/>
        <u val="none"/>
        <vertAlign val="baseline"/>
        <sz val="10"/>
        <name val="Calibri"/>
        <scheme val="minor"/>
      </font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72" formatCode="d/m;@"/>
      <alignment horizontal="righ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6" formatCode="_-* #,##0.0\ &quot;€&quot;_-;\-* #,##0.0\ &quot;€&quot;_-;_-* &quot;-&quot;??\ &quot;€&quot;_-;_-@_-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166" formatCode="_-* #,##0.0\ &quot;€&quot;_-;\-* #,##0.0\ &quot;€&quot;_-;_-* &quot;-&quot;??\ &quot;€&quot;_-;_-@_-"/>
      <fill>
        <patternFill patternType="solid">
          <fgColor indexed="64"/>
          <bgColor indexed="43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dd/mm/yy;@"/>
      <fill>
        <patternFill patternType="solid">
          <fgColor indexed="64"/>
          <bgColor indexed="5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dd/mm/yy;@"/>
      <fill>
        <patternFill patternType="solid">
          <fgColor indexed="64"/>
          <bgColor indexed="5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indexed="64"/>
        </top>
      </border>
    </dxf>
    <dxf>
      <border>
        <bottom style="thin">
          <color theme="0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</font>
      <alignment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</font>
      <alignment vertical="top" textRotation="0" wrapText="0" indent="0" justifyLastLine="0" shrinkToFit="0" readingOrder="0"/>
    </dxf>
    <dxf>
      <border>
        <top style="thin">
          <color indexed="64"/>
        </top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  <border diagonalUp="0" diagonalDown="0" outline="0">
        <top/>
        <bottom/>
      </border>
    </dxf>
    <dxf>
      <border>
        <bottom style="thin">
          <color rgb="FF000000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8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ill>
        <patternFill>
          <bgColor theme="9" tint="-0.24994659260841701"/>
        </patternFill>
      </fill>
    </dxf>
    <dxf>
      <fill>
        <patternFill>
          <bgColor theme="8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ISS%20KEYS-PRIVATE%20CONCIERGE-2012%2007/MISSK%20Tableau%20de%20bord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Temp/OUTIL%20GESTION%20APPART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 ANNUEL"/>
      <sheetName val="liste Articles CIEL"/>
      <sheetName val="PLANNING 2013"/>
      <sheetName val="Apartment FIdentité "/>
      <sheetName val="RAPPORT INTERVENANTS TRAVAUX"/>
      <sheetName val="Rapport Massages"/>
      <sheetName val="Rapport Chauffeur"/>
      <sheetName val="Tarifs Chauffeurs"/>
      <sheetName val="Mobile Phone"/>
      <sheetName val="Hélicoptère"/>
      <sheetName val="Ménage Calcul H+T"/>
      <sheetName val="Rapport Ménage,"/>
      <sheetName val="laverie"/>
      <sheetName val="Bouygues TARIFS (2)"/>
      <sheetName val="MISSK Tableau de bord - Copie"/>
    </sheetNames>
    <sheetDataSet>
      <sheetData sheetId="0"/>
      <sheetData sheetId="1">
        <row r="23">
          <cell r="E23">
            <v>5.25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ése"/>
      <sheetName val="Details de Facture"/>
      <sheetName val="Missions particulieres"/>
      <sheetName val="Fournitures"/>
      <sheetName val="phone Sms (2)"/>
      <sheetName val="3DIVERS"/>
      <sheetName val="Consignes"/>
      <sheetName val="Facture détail intervention "/>
      <sheetName val="CAISSE"/>
      <sheetName val="Caisse enveloppe"/>
      <sheetName val="Avance Fournitures"/>
      <sheetName val="PHONE SMS"/>
      <sheetName val="laverie"/>
      <sheetName val="Missions particulières"/>
      <sheetName val="3 DIVERS"/>
      <sheetName val="Garde recettes"/>
      <sheetName val="Rapport ménage"/>
      <sheetName val="Actualisation"/>
      <sheetName val="TARIFS APPART (2)"/>
      <sheetName val="OBSERVATIONS (2)"/>
      <sheetName val="Feuil1"/>
      <sheetName val="OUTIL GESTION APPART tes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</sheetDataSet>
  </externalBook>
</externalLink>
</file>

<file path=xl/tables/table1.xml><?xml version="1.0" encoding="utf-8"?>
<table xmlns="http://schemas.openxmlformats.org/spreadsheetml/2006/main" id="2" name="SaisonPrixAppart" displayName="SaisonPrixAppart" ref="A3:H10" totalsRowShown="0" headerRowDxfId="23" dataDxfId="22" headerRowBorderDxfId="20" tableBorderDxfId="21" totalsRowBorderDxfId="19">
  <autoFilter ref="A3:H10"/>
  <tableColumns count="8">
    <tableColumn id="1" name="Debut" dataDxfId="18"/>
    <tableColumn id="2" name="Fin" dataDxfId="17">
      <calculatedColumnFormula>EOMONTH(A4,0)</calculatedColumnFormula>
    </tableColumn>
    <tableColumn id="3" name="2" dataDxfId="16" dataCellStyle="Monétaire"/>
    <tableColumn id="4" name="3" dataDxfId="15" dataCellStyle="Monétaire"/>
    <tableColumn id="5" name="4" dataDxfId="14" dataCellStyle="Normal_Feuil1"/>
    <tableColumn id="6" name="5" dataDxfId="13" dataCellStyle="Normal_Feuil1"/>
    <tableColumn id="7" name="6" dataDxfId="12"/>
    <tableColumn id="8" name="7" dataDxfId="1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CalculTarif1Guest" displayName="CalculTarif1Guest" ref="A12:D18" totalsRowCount="1" headerRowDxfId="32" dataDxfId="30" totalsRowDxfId="28" headerRowBorderDxfId="31" tableBorderDxfId="29" totalsRowBorderDxfId="27">
  <autoFilter ref="A12:D17"/>
  <tableColumns count="4">
    <tableColumn id="1" name="Date - ENTREE" totalsRowLabel="Total" dataDxfId="26" totalsRowDxfId="3"/>
    <tableColumn id="2" name="Date - SORTIE" dataDxfId="25" totalsRowDxfId="2"/>
    <tableColumn id="17" name="Nbr Guest" dataDxfId="24" totalsRowDxfId="1"/>
    <tableColumn id="9" name="Tarifs par Nuit Guest " dataDxfId="7" totalsRowDxfId="0" dataCellStyle="Monétaire">
      <calculatedColumnFormula>SUMPRODUCT(($A$5:$A$10&lt;=A13)*($B$5:$B$10&gt;=B13)*($C$4:$H$4=C13)*($C$5:$H$10))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6"/>
  </sheetPr>
  <dimension ref="A1:AA29"/>
  <sheetViews>
    <sheetView tabSelected="1" topLeftCell="A3" workbookViewId="0">
      <selection activeCell="D13" sqref="D13"/>
    </sheetView>
  </sheetViews>
  <sheetFormatPr baseColWidth="10" defaultRowHeight="15" x14ac:dyDescent="0.25"/>
  <cols>
    <col min="1" max="1" width="14" customWidth="1"/>
    <col min="2" max="2" width="14.140625" customWidth="1"/>
    <col min="3" max="3" width="9.140625" customWidth="1"/>
    <col min="4" max="4" width="10.7109375" customWidth="1"/>
    <col min="5" max="5" width="12.5703125" style="1" customWidth="1"/>
    <col min="6" max="6" width="17.5703125" style="1" customWidth="1"/>
    <col min="7" max="7" width="12.42578125" style="1" customWidth="1"/>
    <col min="8" max="9" width="12.5703125" style="1" customWidth="1"/>
    <col min="10" max="10" width="11.7109375" customWidth="1"/>
    <col min="11" max="11" width="10.85546875" customWidth="1"/>
    <col min="12" max="12" width="10.42578125" customWidth="1"/>
    <col min="13" max="13" width="11.5703125" customWidth="1"/>
    <col min="14" max="14" width="11" customWidth="1"/>
    <col min="15" max="15" width="12" customWidth="1"/>
    <col min="16" max="16" width="11" customWidth="1"/>
  </cols>
  <sheetData>
    <row r="1" spans="1:22" ht="30" customHeight="1" thickBot="1" x14ac:dyDescent="0.3">
      <c r="A1" s="42"/>
      <c r="B1" s="42"/>
      <c r="C1" s="42"/>
      <c r="D1" s="13"/>
      <c r="E1" s="13"/>
      <c r="F1" s="13"/>
      <c r="G1" s="13"/>
      <c r="H1" s="13"/>
      <c r="I1" s="13"/>
    </row>
    <row r="2" spans="1:22" ht="17.25" thickTop="1" thickBot="1" x14ac:dyDescent="0.3">
      <c r="A2" s="93">
        <v>41640</v>
      </c>
      <c r="B2" s="94"/>
      <c r="C2" s="90" t="s">
        <v>12</v>
      </c>
      <c r="D2" s="91"/>
      <c r="E2" s="91"/>
      <c r="F2" s="91"/>
      <c r="G2" s="91"/>
      <c r="H2" s="92"/>
      <c r="I2" s="13"/>
    </row>
    <row r="3" spans="1:22" ht="19.5" customHeight="1" x14ac:dyDescent="0.25">
      <c r="A3" s="41" t="s">
        <v>11</v>
      </c>
      <c r="B3" s="40" t="s">
        <v>10</v>
      </c>
      <c r="C3" s="39" t="s">
        <v>9</v>
      </c>
      <c r="D3" s="37" t="s">
        <v>8</v>
      </c>
      <c r="E3" s="36" t="s">
        <v>7</v>
      </c>
      <c r="F3" s="38" t="s">
        <v>6</v>
      </c>
      <c r="G3" s="37" t="s">
        <v>5</v>
      </c>
      <c r="H3" s="36" t="s">
        <v>4</v>
      </c>
      <c r="I3" s="13"/>
      <c r="V3" s="1"/>
    </row>
    <row r="4" spans="1:22" ht="19.5" customHeight="1" thickBot="1" x14ac:dyDescent="0.3">
      <c r="A4" s="65"/>
      <c r="B4" s="65"/>
      <c r="C4" s="43">
        <v>2</v>
      </c>
      <c r="D4" s="43">
        <v>3</v>
      </c>
      <c r="E4" s="43">
        <v>4</v>
      </c>
      <c r="F4" s="43">
        <v>5</v>
      </c>
      <c r="G4" s="43">
        <v>6</v>
      </c>
      <c r="H4" s="43">
        <v>7</v>
      </c>
      <c r="I4"/>
    </row>
    <row r="5" spans="1:22" x14ac:dyDescent="0.25">
      <c r="A5" s="66">
        <f>DATE(YEAR($A$2),MONTH($A$2),DAY($A$2)-12)</f>
        <v>41628</v>
      </c>
      <c r="B5" s="67">
        <f>EOMONTH(A5,0)+2</f>
        <v>41641</v>
      </c>
      <c r="C5" s="68">
        <f>$C$7+50</f>
        <v>500</v>
      </c>
      <c r="D5" s="68">
        <f>$D$7+50</f>
        <v>535</v>
      </c>
      <c r="E5" s="68">
        <f>$E$7+50</f>
        <v>570</v>
      </c>
      <c r="F5" s="68">
        <f>$F$7+50</f>
        <v>605</v>
      </c>
      <c r="G5" s="68">
        <f>$G$7+50</f>
        <v>640</v>
      </c>
      <c r="H5" s="69">
        <f>$H$7+50</f>
        <v>675</v>
      </c>
      <c r="I5" s="13"/>
      <c r="V5" s="32"/>
    </row>
    <row r="6" spans="1:22" x14ac:dyDescent="0.25">
      <c r="A6" s="70">
        <f>B5+1</f>
        <v>41642</v>
      </c>
      <c r="B6" s="71">
        <f>EOMONTH(A6,1)</f>
        <v>41698</v>
      </c>
      <c r="C6" s="72">
        <f>$C$7-30</f>
        <v>420</v>
      </c>
      <c r="D6" s="73">
        <f>$D$7-30</f>
        <v>455</v>
      </c>
      <c r="E6" s="73">
        <f>$E$7-30</f>
        <v>490</v>
      </c>
      <c r="F6" s="73">
        <f>$F$7-30</f>
        <v>525</v>
      </c>
      <c r="G6" s="73">
        <f>$G$7-30</f>
        <v>560</v>
      </c>
      <c r="H6" s="73">
        <f>$H$7-30</f>
        <v>595</v>
      </c>
      <c r="I6" s="13"/>
      <c r="V6" s="32"/>
    </row>
    <row r="7" spans="1:22" x14ac:dyDescent="0.25">
      <c r="A7" s="74">
        <f>DATE(YEAR(A2),MONTH(A2)+2,DAY(A2))</f>
        <v>41699</v>
      </c>
      <c r="B7" s="75">
        <f>EOMONTH(A7,7)</f>
        <v>41943</v>
      </c>
      <c r="C7" s="76">
        <v>450</v>
      </c>
      <c r="D7" s="77">
        <f>SaisonPrixAppart[[#This Row],[2]]+35</f>
        <v>485</v>
      </c>
      <c r="E7" s="77">
        <f>SaisonPrixAppart[[#This Row],[3]]+35</f>
        <v>520</v>
      </c>
      <c r="F7" s="77">
        <f>SaisonPrixAppart[[#This Row],[4]]+35</f>
        <v>555</v>
      </c>
      <c r="G7" s="77">
        <f>SaisonPrixAppart[[#This Row],[5]]+35</f>
        <v>590</v>
      </c>
      <c r="H7" s="77">
        <f>G7+35</f>
        <v>625</v>
      </c>
      <c r="I7" s="13"/>
      <c r="V7" s="32"/>
    </row>
    <row r="8" spans="1:22" x14ac:dyDescent="0.25">
      <c r="A8" s="70">
        <f>DATE(YEAR(A2),MONTH(A2)+10,DAY(A2))</f>
        <v>41944</v>
      </c>
      <c r="B8" s="71">
        <f>EOMONTH(A8,1)-12</f>
        <v>41992</v>
      </c>
      <c r="C8" s="78">
        <f>$C$7-30</f>
        <v>420</v>
      </c>
      <c r="D8" s="79">
        <f>$D$7-30</f>
        <v>455</v>
      </c>
      <c r="E8" s="79">
        <f>$E$7-30</f>
        <v>490</v>
      </c>
      <c r="F8" s="79">
        <f>$F$7-30</f>
        <v>525</v>
      </c>
      <c r="G8" s="79">
        <f>$G$7-30</f>
        <v>560</v>
      </c>
      <c r="H8" s="79">
        <f>$H$7-30</f>
        <v>595</v>
      </c>
      <c r="I8" s="13"/>
      <c r="V8" s="32"/>
    </row>
    <row r="9" spans="1:22" x14ac:dyDescent="0.25">
      <c r="A9" s="80">
        <f>B8+1</f>
        <v>41993</v>
      </c>
      <c r="B9" s="81">
        <f>DATE(YEAR(A2),MONTH(A2)+12,DAY(A2))+1</f>
        <v>42006</v>
      </c>
      <c r="C9" s="82">
        <f>$C$7+50</f>
        <v>500</v>
      </c>
      <c r="D9" s="83">
        <f>$D$7+50</f>
        <v>535</v>
      </c>
      <c r="E9" s="83">
        <f>$E$7+50</f>
        <v>570</v>
      </c>
      <c r="F9" s="83">
        <f>$F$7+50</f>
        <v>605</v>
      </c>
      <c r="G9" s="83">
        <f>$G$7+50</f>
        <v>640</v>
      </c>
      <c r="H9" s="83">
        <f>$H$7+50</f>
        <v>675</v>
      </c>
      <c r="I9" s="13"/>
      <c r="V9" s="32"/>
    </row>
    <row r="10" spans="1:22" x14ac:dyDescent="0.25">
      <c r="A10" s="84">
        <f>B9+1</f>
        <v>42007</v>
      </c>
      <c r="B10" s="85">
        <f>EOMONTH(A10,1)</f>
        <v>42063</v>
      </c>
      <c r="C10" s="86">
        <f>$C$7-30</f>
        <v>420</v>
      </c>
      <c r="D10" s="87">
        <f>$D$7-30</f>
        <v>455</v>
      </c>
      <c r="E10" s="86">
        <f>$E$7-30</f>
        <v>490</v>
      </c>
      <c r="F10" s="88">
        <f>$F$7-30</f>
        <v>525</v>
      </c>
      <c r="G10" s="87">
        <f>$G$7-30</f>
        <v>560</v>
      </c>
      <c r="H10" s="89">
        <f>$H$7-30</f>
        <v>595</v>
      </c>
      <c r="I10" s="13"/>
    </row>
    <row r="11" spans="1:22" ht="15.75" x14ac:dyDescent="0.25">
      <c r="A11" s="44"/>
      <c r="B11" s="10"/>
      <c r="C11" s="9"/>
      <c r="D11" s="64"/>
      <c r="E11" s="13"/>
      <c r="I11" s="13"/>
    </row>
    <row r="12" spans="1:22" ht="25.5" x14ac:dyDescent="0.25">
      <c r="A12" s="8" t="s">
        <v>3</v>
      </c>
      <c r="B12" s="7" t="s">
        <v>2</v>
      </c>
      <c r="C12" s="7" t="s">
        <v>1</v>
      </c>
      <c r="D12" s="6" t="s">
        <v>13</v>
      </c>
      <c r="E12" s="45"/>
      <c r="F12" s="46"/>
      <c r="G12" s="13"/>
      <c r="H12"/>
      <c r="I12"/>
    </row>
    <row r="13" spans="1:22" x14ac:dyDescent="0.25">
      <c r="A13" s="4">
        <v>41631</v>
      </c>
      <c r="B13" s="2">
        <v>41641</v>
      </c>
      <c r="C13" s="3">
        <v>5</v>
      </c>
      <c r="D13" s="5">
        <f t="shared" ref="D13:D17" si="0">SUMPRODUCT(($A$5:$A$10&lt;=A13)*($B$5:$B$10&gt;=B13)*($C$4:$H$4=C13)*($C$5:$H$10))</f>
        <v>605</v>
      </c>
      <c r="E13" s="47"/>
      <c r="F13" s="48"/>
      <c r="G13" s="13"/>
      <c r="H13" s="56"/>
      <c r="I13" s="56"/>
    </row>
    <row r="14" spans="1:22" x14ac:dyDescent="0.25">
      <c r="A14" s="4">
        <v>41628</v>
      </c>
      <c r="B14" s="2">
        <v>41640</v>
      </c>
      <c r="C14" s="3"/>
      <c r="D14" s="5">
        <f t="shared" si="0"/>
        <v>0</v>
      </c>
      <c r="E14" s="47"/>
      <c r="F14" s="48"/>
      <c r="G14" s="13"/>
      <c r="H14" s="57"/>
      <c r="I14" s="32"/>
    </row>
    <row r="15" spans="1:22" ht="15.75" customHeight="1" x14ac:dyDescent="0.25">
      <c r="A15" s="4">
        <v>41699</v>
      </c>
      <c r="B15" s="2">
        <v>41795</v>
      </c>
      <c r="C15" s="3"/>
      <c r="D15" s="5">
        <f t="shared" si="0"/>
        <v>0</v>
      </c>
      <c r="E15" s="47"/>
      <c r="F15" s="48"/>
      <c r="G15" s="13"/>
      <c r="H15" s="33"/>
      <c r="I15" s="32"/>
      <c r="K15" s="58"/>
      <c r="L15" s="58"/>
      <c r="M15" s="59"/>
      <c r="N15" s="60"/>
    </row>
    <row r="16" spans="1:22" ht="15.75" x14ac:dyDescent="0.25">
      <c r="A16" s="4">
        <v>42007</v>
      </c>
      <c r="B16" s="2">
        <v>42019</v>
      </c>
      <c r="C16" s="3"/>
      <c r="D16" s="5">
        <f t="shared" si="0"/>
        <v>0</v>
      </c>
      <c r="E16" s="47"/>
      <c r="F16" s="48"/>
      <c r="G16" s="13"/>
      <c r="H16"/>
      <c r="I16"/>
      <c r="K16" s="61"/>
      <c r="L16" s="62"/>
      <c r="M16" s="34"/>
      <c r="N16" s="31"/>
    </row>
    <row r="17" spans="1:27" x14ac:dyDescent="0.25">
      <c r="A17" s="4"/>
      <c r="B17" s="2"/>
      <c r="C17" s="3"/>
      <c r="D17" s="5">
        <f t="shared" si="0"/>
        <v>0</v>
      </c>
      <c r="E17" s="47"/>
      <c r="F17" s="48"/>
      <c r="G17" s="13"/>
      <c r="H17"/>
      <c r="I17"/>
      <c r="K17" s="35"/>
      <c r="L17" s="31"/>
      <c r="M17" s="34"/>
      <c r="N17" s="31"/>
    </row>
    <row r="18" spans="1:27" ht="15.75" x14ac:dyDescent="0.25">
      <c r="A18" s="95" t="s">
        <v>0</v>
      </c>
      <c r="B18" s="96"/>
      <c r="C18" s="96"/>
      <c r="D18" s="97"/>
      <c r="E18" s="20"/>
      <c r="F18" s="19"/>
      <c r="G18" s="13"/>
      <c r="H18" s="15"/>
      <c r="I18" s="15"/>
      <c r="K18" s="63"/>
      <c r="L18" s="31"/>
      <c r="M18" s="34"/>
      <c r="N18" s="31"/>
    </row>
    <row r="19" spans="1:27" ht="15.75" x14ac:dyDescent="0.25">
      <c r="A19" s="15"/>
      <c r="B19" s="15"/>
      <c r="C19" s="15"/>
      <c r="D19" s="22"/>
      <c r="E19" s="20"/>
      <c r="F19" s="21"/>
      <c r="G19" s="20"/>
      <c r="H19" s="20"/>
      <c r="I19" s="13"/>
      <c r="J19" s="13"/>
      <c r="K19" s="54"/>
      <c r="M19" s="35"/>
      <c r="N19" s="31"/>
      <c r="O19" s="34"/>
      <c r="P19" s="31"/>
    </row>
    <row r="20" spans="1:27" ht="15.75" x14ac:dyDescent="0.25">
      <c r="I20" s="13"/>
      <c r="J20" s="13"/>
      <c r="K20" s="55"/>
      <c r="M20" s="63"/>
      <c r="N20" s="31"/>
      <c r="O20" s="34"/>
      <c r="P20" s="31"/>
    </row>
    <row r="21" spans="1:27" x14ac:dyDescent="0.25">
      <c r="I21" s="9"/>
      <c r="O21" s="53"/>
    </row>
    <row r="22" spans="1:27" ht="14.25" customHeight="1" x14ac:dyDescent="0.25">
      <c r="I22" s="46"/>
      <c r="J22" s="46"/>
      <c r="K22" s="46"/>
      <c r="L22" s="46"/>
      <c r="M22" s="46"/>
      <c r="N22" s="46"/>
      <c r="O22" s="46"/>
      <c r="P22" s="9"/>
      <c r="Q22" s="1"/>
      <c r="R22" s="26"/>
      <c r="S22" s="24"/>
      <c r="T22" s="1"/>
      <c r="U22" s="25"/>
      <c r="V22" s="24"/>
    </row>
    <row r="23" spans="1:27" x14ac:dyDescent="0.25">
      <c r="I23" s="48"/>
      <c r="J23" s="49"/>
      <c r="K23" s="50"/>
      <c r="L23" s="51"/>
      <c r="M23" s="52"/>
      <c r="N23" s="23"/>
      <c r="O23" s="52"/>
      <c r="P23" s="13"/>
      <c r="Q23" s="1"/>
      <c r="R23" s="26"/>
      <c r="S23" s="24"/>
      <c r="T23" s="1"/>
      <c r="U23" s="25"/>
      <c r="V23" s="24"/>
    </row>
    <row r="24" spans="1:27" x14ac:dyDescent="0.25">
      <c r="I24" s="48"/>
      <c r="J24" s="49"/>
      <c r="K24" s="50"/>
      <c r="L24" s="51"/>
      <c r="M24" s="52"/>
      <c r="N24" s="23"/>
      <c r="O24" s="52"/>
      <c r="P24" s="13"/>
      <c r="Q24" s="1"/>
      <c r="R24" s="26"/>
      <c r="S24" s="24"/>
      <c r="T24" s="1"/>
      <c r="U24" s="25"/>
      <c r="V24" s="24"/>
    </row>
    <row r="25" spans="1:27" ht="15.75" x14ac:dyDescent="0.25">
      <c r="I25" s="48"/>
      <c r="J25" s="49"/>
      <c r="K25" s="50"/>
      <c r="L25" s="51"/>
      <c r="M25" s="52"/>
      <c r="N25" s="23"/>
      <c r="O25" s="52"/>
      <c r="P25" s="12"/>
      <c r="Q25" s="1"/>
      <c r="R25" s="26"/>
      <c r="S25" s="24"/>
      <c r="T25" s="1"/>
      <c r="U25" s="25"/>
      <c r="V25" s="24"/>
    </row>
    <row r="26" spans="1:27" ht="15.75" x14ac:dyDescent="0.25">
      <c r="I26" s="48"/>
      <c r="J26" s="49"/>
      <c r="K26" s="50"/>
      <c r="L26" s="51"/>
      <c r="M26" s="52"/>
      <c r="N26" s="23"/>
      <c r="O26" s="52"/>
      <c r="P26" s="11"/>
      <c r="Q26" s="1"/>
      <c r="R26" s="26"/>
      <c r="S26" s="24"/>
      <c r="T26" s="1"/>
      <c r="U26" s="25"/>
      <c r="V26" s="24"/>
    </row>
    <row r="27" spans="1:27" x14ac:dyDescent="0.25">
      <c r="I27" s="48"/>
      <c r="J27" s="49"/>
      <c r="K27" s="50"/>
      <c r="L27" s="51"/>
      <c r="M27" s="52"/>
      <c r="N27" s="23"/>
      <c r="O27" s="52"/>
      <c r="P27" s="1"/>
      <c r="Q27" s="1"/>
      <c r="R27" s="26"/>
      <c r="S27" s="24"/>
      <c r="T27" s="1"/>
      <c r="U27" s="25"/>
      <c r="V27" s="24"/>
    </row>
    <row r="28" spans="1:27" x14ac:dyDescent="0.25">
      <c r="I28" s="15"/>
      <c r="J28" s="15"/>
      <c r="K28" s="18"/>
      <c r="L28" s="17"/>
      <c r="M28" s="16"/>
      <c r="N28" s="15"/>
      <c r="O28" s="14"/>
      <c r="P28" s="1"/>
      <c r="Q28" s="1"/>
      <c r="R28" s="26"/>
      <c r="S28" s="24"/>
      <c r="T28" s="1"/>
      <c r="U28" s="25"/>
      <c r="V28" s="24"/>
      <c r="Z28" s="27"/>
    </row>
    <row r="29" spans="1:27" x14ac:dyDescent="0.25">
      <c r="I29" s="19"/>
      <c r="J29" s="28"/>
      <c r="K29" s="28"/>
      <c r="L29" s="30"/>
      <c r="M29" s="17"/>
      <c r="N29" s="29"/>
      <c r="O29" s="28"/>
      <c r="P29" s="14"/>
      <c r="Q29" s="1"/>
      <c r="S29" s="26"/>
      <c r="T29" s="24"/>
      <c r="U29" s="1"/>
      <c r="V29" s="25"/>
      <c r="W29" s="24"/>
      <c r="X29" s="1"/>
      <c r="AA29" s="27"/>
    </row>
  </sheetData>
  <mergeCells count="2">
    <mergeCell ref="C2:H2"/>
    <mergeCell ref="A2:B2"/>
  </mergeCells>
  <conditionalFormatting sqref="D13:D17">
    <cfRule type="cellIs" dxfId="42" priority="14" operator="equal">
      <formula>$C$7</formula>
    </cfRule>
    <cfRule type="cellIs" dxfId="41" priority="15" operator="equal">
      <formula>$C$9</formula>
    </cfRule>
  </conditionalFormatting>
  <conditionalFormatting sqref="D12:D17">
    <cfRule type="cellIs" dxfId="40" priority="13" operator="equal">
      <formula>$C$6</formula>
    </cfRule>
  </conditionalFormatting>
  <conditionalFormatting sqref="A13:C17">
    <cfRule type="cellIs" dxfId="39" priority="10" operator="between">
      <formula>$A$5</formula>
      <formula>$B$5</formula>
    </cfRule>
    <cfRule type="cellIs" dxfId="38" priority="11" operator="between">
      <formula>$A$9</formula>
      <formula>$B$9</formula>
    </cfRule>
    <cfRule type="cellIs" dxfId="37" priority="12" operator="between">
      <formula>$A$7</formula>
      <formula>$B$7</formula>
    </cfRule>
  </conditionalFormatting>
  <conditionalFormatting sqref="N23:N27 O21">
    <cfRule type="containsText" dxfId="36" priority="9" operator="containsText" text="En attente">
      <formula>NOT(ISERROR(SEARCH("En attente",N21)))</formula>
    </cfRule>
  </conditionalFormatting>
  <conditionalFormatting sqref="A13:B17">
    <cfRule type="cellIs" dxfId="35" priority="1" operator="between">
      <formula>$A$10</formula>
      <formula>$B$10</formula>
    </cfRule>
    <cfRule type="cellIs" dxfId="34" priority="2" operator="between">
      <formula>$A$8</formula>
      <formula>$B$8</formula>
    </cfRule>
    <cfRule type="cellIs" dxfId="33" priority="3" operator="between">
      <formula>$A$6</formula>
      <formula>$B$6</formula>
    </cfRule>
  </conditionalFormatting>
  <dataValidations disablePrompts="1" count="1">
    <dataValidation type="list" allowBlank="1" showInputMessage="1" showErrorMessage="1" sqref="N23:N27 O21">
      <formula1>"--,Encaissé,En attente"</formula1>
    </dataValidation>
  </dataValidations>
  <pageMargins left="0.7" right="0.7" top="0.75" bottom="0.75" header="0.3" footer="0.3"/>
  <pageSetup paperSize="9" orientation="portrait" r:id="rId1"/>
  <ignoredErrors>
    <ignoredError sqref="B5:B10" calculatedColumn="1"/>
  </ignoredErrors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TARIFS APPART (3)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de KS - PORTABLE</dc:creator>
  <cp:lastModifiedBy>admin</cp:lastModifiedBy>
  <dcterms:created xsi:type="dcterms:W3CDTF">2014-01-14T03:09:32Z</dcterms:created>
  <dcterms:modified xsi:type="dcterms:W3CDTF">2014-01-14T07:16:43Z</dcterms:modified>
</cp:coreProperties>
</file>