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N12" i="1" l="1"/>
  <c r="N11" i="1"/>
  <c r="N10" i="1"/>
  <c r="N9" i="1"/>
  <c r="N8" i="1"/>
  <c r="N7" i="1"/>
  <c r="N6" i="1"/>
  <c r="N5" i="1"/>
  <c r="N4" i="1"/>
  <c r="N3" i="1"/>
  <c r="A4" i="1"/>
  <c r="A5" i="1"/>
  <c r="A6" i="1"/>
  <c r="A7" i="1"/>
  <c r="A8" i="1"/>
  <c r="A9" i="1"/>
  <c r="A10" i="1"/>
  <c r="A11" i="1"/>
  <c r="A12" i="1"/>
  <c r="A3" i="1"/>
  <c r="L12" i="1" l="1"/>
  <c r="M12" i="1" s="1"/>
  <c r="L11" i="1"/>
  <c r="M11" i="1" s="1"/>
  <c r="M10" i="1"/>
  <c r="L10" i="1"/>
  <c r="L9" i="1"/>
  <c r="M9" i="1" s="1"/>
  <c r="L8" i="1"/>
  <c r="M8" i="1" s="1"/>
  <c r="L7" i="1"/>
  <c r="M7" i="1" s="1"/>
  <c r="M6" i="1"/>
  <c r="L6" i="1"/>
  <c r="L5" i="1"/>
  <c r="M5" i="1" s="1"/>
  <c r="L4" i="1"/>
  <c r="M4" i="1" s="1"/>
  <c r="L3" i="1"/>
  <c r="M3" i="1" s="1"/>
</calcChain>
</file>

<file path=xl/comments1.xml><?xml version="1.0" encoding="utf-8"?>
<comments xmlns="http://schemas.openxmlformats.org/spreadsheetml/2006/main">
  <authors>
    <author>Denise Bouchard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TAXES INCLUSES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" authorId="0" shapeId="0">
      <text>
        <r>
          <rPr>
            <b/>
            <sz val="8"/>
            <color indexed="81"/>
            <rFont val="Tahoma"/>
            <family val="2"/>
          </rPr>
          <t xml:space="preserve">FRAIS D'ENVOI INCLUS DANS LE MONTANT DE LA FACTURE 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<sst xmlns="http://schemas.openxmlformats.org/spreadsheetml/2006/main" count="69" uniqueCount="48">
  <si>
    <t>NOM</t>
  </si>
  <si>
    <t>COMMANDE</t>
  </si>
  <si>
    <t>DATE</t>
  </si>
  <si>
    <t>FACTURE
FUZION</t>
  </si>
  <si>
    <t>FACTURE
ACOMBA</t>
  </si>
  <si>
    <t>MONTANT FACTURÉ</t>
  </si>
  <si>
    <t>MONTANT REÇU</t>
  </si>
  <si>
    <t>FRAIS ENVOI</t>
  </si>
  <si>
    <t>FRAIS
BANCAIRE</t>
  </si>
  <si>
    <t>AUTRES FRAIS</t>
  </si>
  <si>
    <t>TOTAL APRÈS FRAIS</t>
  </si>
  <si>
    <t>TOTAL À PAYER CRDA</t>
  </si>
  <si>
    <t>CONDITION
PAIEMENT</t>
  </si>
  <si>
    <t>DATE
PAIEMENT
RECU</t>
  </si>
  <si>
    <t>DATE
RELANCE
1</t>
  </si>
  <si>
    <t>DATE
RELANCE
2</t>
  </si>
  <si>
    <t># CHEQUE</t>
  </si>
  <si>
    <t>DATE
PAYÉ A RTA</t>
  </si>
  <si>
    <t>00054</t>
  </si>
  <si>
    <t>006797</t>
  </si>
  <si>
    <t>00034</t>
  </si>
  <si>
    <t>007358</t>
  </si>
  <si>
    <t>99963</t>
  </si>
  <si>
    <t>007299</t>
  </si>
  <si>
    <t>00018</t>
  </si>
  <si>
    <t>006794</t>
  </si>
  <si>
    <t>00087</t>
  </si>
  <si>
    <t>007597</t>
  </si>
  <si>
    <t>00090</t>
  </si>
  <si>
    <t>007721</t>
  </si>
  <si>
    <t>00093</t>
  </si>
  <si>
    <t>007719</t>
  </si>
  <si>
    <t>00079</t>
  </si>
  <si>
    <t>007471</t>
  </si>
  <si>
    <t>00060</t>
  </si>
  <si>
    <t>006863</t>
  </si>
  <si>
    <t>006142</t>
  </si>
  <si>
    <t>Client 1</t>
  </si>
  <si>
    <t>Client 2</t>
  </si>
  <si>
    <t>Client 3</t>
  </si>
  <si>
    <t>Client 4</t>
  </si>
  <si>
    <t>Client 5</t>
  </si>
  <si>
    <t>Client 6</t>
  </si>
  <si>
    <t>X</t>
  </si>
  <si>
    <t>NET 30 JOURS</t>
  </si>
  <si>
    <t>NET 60 JOURS</t>
  </si>
  <si>
    <t xml:space="preserve">NET 15 JOURS </t>
  </si>
  <si>
    <t>NET 90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</si>
</sst>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)\ &quot;$&quot;_ ;_ * \(#,##0.00\)\ &quot;$&quot;_ ;_ * &quot;-&quot;??_)\ &quot;$&quot;_ ;_ @_ "/>
    <numFmt numFmtId="165" formatCode="#,##0.00\ &quot;$&quot;"/>
    <numFmt numFmtId="166" formatCode="yy\ mm\ dd;@"/>
    <numFmt numFmtId="167" formatCode="yy/mm/dd;@"/>
    <numFmt numFmtId="168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6" tint="-0.249977111117893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3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/>
    <xf numFmtId="166" fontId="6" fillId="0" borderId="0" xfId="0" applyNumberFormat="1" applyFont="1"/>
    <xf numFmtId="0" fontId="7" fillId="0" borderId="6" xfId="0" applyFont="1" applyFill="1" applyBorder="1"/>
    <xf numFmtId="0" fontId="8" fillId="0" borderId="0" xfId="0" applyFont="1"/>
    <xf numFmtId="0" fontId="9" fillId="0" borderId="0" xfId="0" applyFont="1"/>
    <xf numFmtId="165" fontId="0" fillId="0" borderId="0" xfId="1" applyNumberFormat="1" applyFont="1"/>
    <xf numFmtId="0" fontId="10" fillId="0" borderId="0" xfId="0" applyFont="1"/>
    <xf numFmtId="0" fontId="0" fillId="0" borderId="0" xfId="0" applyAlignment="1">
      <alignment horizontal="center"/>
    </xf>
    <xf numFmtId="0" fontId="10" fillId="0" borderId="7" xfId="0" applyFont="1" applyBorder="1"/>
    <xf numFmtId="167" fontId="6" fillId="0" borderId="7" xfId="0" applyNumberFormat="1" applyFont="1" applyBorder="1"/>
    <xf numFmtId="49" fontId="6" fillId="0" borderId="7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165" fontId="7" fillId="2" borderId="9" xfId="0" applyNumberFormat="1" applyFont="1" applyFill="1" applyBorder="1"/>
    <xf numFmtId="165" fontId="8" fillId="0" borderId="10" xfId="0" applyNumberFormat="1" applyFont="1" applyBorder="1"/>
    <xf numFmtId="165" fontId="9" fillId="0" borderId="7" xfId="0" applyNumberFormat="1" applyFont="1" applyBorder="1"/>
    <xf numFmtId="165" fontId="0" fillId="0" borderId="8" xfId="1" applyNumberFormat="1" applyFont="1" applyBorder="1"/>
    <xf numFmtId="165" fontId="11" fillId="0" borderId="12" xfId="0" applyNumberFormat="1" applyFont="1" applyBorder="1"/>
    <xf numFmtId="167" fontId="0" fillId="0" borderId="7" xfId="0" applyNumberFormat="1" applyBorder="1" applyAlignment="1">
      <alignment horizontal="center"/>
    </xf>
    <xf numFmtId="0" fontId="0" fillId="0" borderId="7" xfId="0" applyBorder="1"/>
    <xf numFmtId="167" fontId="0" fillId="0" borderId="7" xfId="0" applyNumberFormat="1" applyBorder="1"/>
    <xf numFmtId="168" fontId="6" fillId="0" borderId="7" xfId="0" applyNumberFormat="1" applyFont="1" applyBorder="1" applyAlignment="1">
      <alignment horizontal="center"/>
    </xf>
    <xf numFmtId="0" fontId="10" fillId="0" borderId="7" xfId="0" applyFont="1" applyFill="1" applyBorder="1"/>
    <xf numFmtId="167" fontId="6" fillId="0" borderId="7" xfId="0" applyNumberFormat="1" applyFont="1" applyFill="1" applyBorder="1"/>
    <xf numFmtId="49" fontId="6" fillId="0" borderId="7" xfId="0" applyNumberFormat="1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center"/>
    </xf>
    <xf numFmtId="165" fontId="8" fillId="0" borderId="10" xfId="0" applyNumberFormat="1" applyFont="1" applyFill="1" applyBorder="1"/>
    <xf numFmtId="165" fontId="9" fillId="0" borderId="7" xfId="0" applyNumberFormat="1" applyFont="1" applyFill="1" applyBorder="1"/>
    <xf numFmtId="165" fontId="0" fillId="0" borderId="8" xfId="1" applyNumberFormat="1" applyFont="1" applyFill="1" applyBorder="1"/>
    <xf numFmtId="165" fontId="11" fillId="0" borderId="11" xfId="0" applyNumberFormat="1" applyFont="1" applyFill="1" applyBorder="1"/>
    <xf numFmtId="0" fontId="12" fillId="0" borderId="10" xfId="0" applyNumberFormat="1" applyFont="1" applyFill="1" applyBorder="1"/>
    <xf numFmtId="167" fontId="11" fillId="0" borderId="7" xfId="0" applyNumberFormat="1" applyFont="1" applyFill="1" applyBorder="1" applyAlignment="1">
      <alignment horizontal="center"/>
    </xf>
    <xf numFmtId="167" fontId="0" fillId="0" borderId="7" xfId="0" applyNumberFormat="1" applyFill="1" applyBorder="1" applyAlignment="1">
      <alignment horizontal="center"/>
    </xf>
    <xf numFmtId="14" fontId="11" fillId="0" borderId="7" xfId="0" applyNumberFormat="1" applyFont="1" applyFill="1" applyBorder="1"/>
    <xf numFmtId="0" fontId="0" fillId="0" borderId="0" xfId="0" applyFill="1"/>
    <xf numFmtId="165" fontId="11" fillId="0" borderId="12" xfId="0" applyNumberFormat="1" applyFont="1" applyFill="1" applyBorder="1"/>
    <xf numFmtId="0" fontId="10" fillId="0" borderId="7" xfId="0" applyFont="1" applyBorder="1" applyAlignment="1">
      <alignment wrapText="1"/>
    </xf>
    <xf numFmtId="0" fontId="6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Monétaire" xfId="1" builtinId="4"/>
    <cellStyle name="Normal" xfId="0" builtinId="0"/>
  </cellStyles>
  <dxfs count="1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2"/>
  <sheetViews>
    <sheetView tabSelected="1" workbookViewId="0">
      <selection activeCell="N12" sqref="N12"/>
    </sheetView>
  </sheetViews>
  <sheetFormatPr baseColWidth="10" defaultRowHeight="15" x14ac:dyDescent="0.25"/>
  <cols>
    <col min="2" max="2" width="25.5703125" customWidth="1"/>
  </cols>
  <sheetData>
    <row r="1" spans="1:19" ht="34.5" thickBot="1" x14ac:dyDescent="0.3">
      <c r="A1" s="1"/>
      <c r="B1" s="2" t="s">
        <v>0</v>
      </c>
      <c r="C1" s="3" t="s">
        <v>1</v>
      </c>
      <c r="D1" s="3" t="s">
        <v>2</v>
      </c>
      <c r="E1" s="4" t="s">
        <v>3</v>
      </c>
      <c r="F1" s="5" t="s">
        <v>4</v>
      </c>
      <c r="G1" s="6" t="s">
        <v>5</v>
      </c>
      <c r="H1" s="7" t="s">
        <v>6</v>
      </c>
      <c r="I1" s="3" t="s">
        <v>7</v>
      </c>
      <c r="J1" s="4" t="s">
        <v>8</v>
      </c>
      <c r="K1" s="4" t="s">
        <v>9</v>
      </c>
      <c r="L1" s="8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9" t="s">
        <v>16</v>
      </c>
      <c r="S1" s="4" t="s">
        <v>17</v>
      </c>
    </row>
    <row r="2" spans="1:19" ht="15.75" thickBot="1" x14ac:dyDescent="0.3">
      <c r="A2" s="10"/>
      <c r="B2" s="10"/>
      <c r="C2" s="10"/>
      <c r="D2" s="11"/>
      <c r="E2" s="10"/>
      <c r="F2" s="10"/>
      <c r="G2" s="12"/>
      <c r="H2" s="13"/>
      <c r="I2" s="14"/>
      <c r="J2" s="14"/>
      <c r="K2" s="14"/>
      <c r="L2" s="15"/>
      <c r="N2" s="16"/>
      <c r="P2" s="17"/>
      <c r="Q2" s="17"/>
    </row>
    <row r="3" spans="1:19" s="43" customFormat="1" ht="15.75" thickTop="1" x14ac:dyDescent="0.25">
      <c r="A3" s="31" t="str">
        <f>IF(G3=H3,"PAYÉ","NON-PAYÉ")</f>
        <v>PAYÉ</v>
      </c>
      <c r="B3" s="31" t="s">
        <v>37</v>
      </c>
      <c r="C3" s="46" t="s">
        <v>43</v>
      </c>
      <c r="D3" s="32">
        <v>37877</v>
      </c>
      <c r="E3" s="33" t="s">
        <v>18</v>
      </c>
      <c r="F3" s="34" t="s">
        <v>19</v>
      </c>
      <c r="G3" s="22">
        <v>10951.37</v>
      </c>
      <c r="H3" s="35">
        <v>10951.37</v>
      </c>
      <c r="I3" s="36">
        <v>0</v>
      </c>
      <c r="J3" s="36">
        <v>0</v>
      </c>
      <c r="K3" s="36">
        <v>0</v>
      </c>
      <c r="L3" s="37">
        <f>H3-SUM(I3:K3)</f>
        <v>10951.37</v>
      </c>
      <c r="M3" s="38">
        <f>L3</f>
        <v>10951.37</v>
      </c>
      <c r="N3" s="39" t="str">
        <f>VLOOKUP(B3,Feuil2!$A$1:$B$6,2,0)</f>
        <v>NET 30 JOURS</v>
      </c>
      <c r="O3" s="40">
        <v>45913</v>
      </c>
      <c r="P3" s="41"/>
      <c r="Q3" s="41"/>
      <c r="R3" s="47">
        <v>12</v>
      </c>
      <c r="S3" s="42">
        <v>41621</v>
      </c>
    </row>
    <row r="4" spans="1:19" x14ac:dyDescent="0.25">
      <c r="A4" s="31" t="str">
        <f t="shared" ref="A4:A12" si="0">IF(G4=H4,"PAYÉ","NON-PAYÉ")</f>
        <v>NON-PAYÉ</v>
      </c>
      <c r="B4" s="18" t="s">
        <v>38</v>
      </c>
      <c r="C4" s="46" t="s">
        <v>43</v>
      </c>
      <c r="D4" s="19">
        <v>11609</v>
      </c>
      <c r="E4" s="20" t="s">
        <v>20</v>
      </c>
      <c r="F4" s="21" t="s">
        <v>21</v>
      </c>
      <c r="G4" s="22">
        <v>488.64</v>
      </c>
      <c r="H4" s="23"/>
      <c r="I4" s="24">
        <v>57.49</v>
      </c>
      <c r="J4" s="24"/>
      <c r="K4" s="24"/>
      <c r="L4" s="25">
        <f t="shared" ref="L4:L12" si="1">H4-SUM(I4:K4)</f>
        <v>-57.49</v>
      </c>
      <c r="M4" s="26">
        <f t="shared" ref="M4:M12" si="2">L4</f>
        <v>-57.49</v>
      </c>
      <c r="N4" s="39" t="str">
        <f>VLOOKUP(B4,Feuil2!$A$1:$B$6,2,0)</f>
        <v>NET 60 JOURS</v>
      </c>
      <c r="O4" s="27"/>
      <c r="P4" s="27"/>
      <c r="Q4" s="27"/>
      <c r="R4" s="48"/>
      <c r="S4" s="28"/>
    </row>
    <row r="5" spans="1:19" x14ac:dyDescent="0.25">
      <c r="A5" s="31" t="str">
        <f t="shared" si="0"/>
        <v>NON-PAYÉ</v>
      </c>
      <c r="B5" s="18" t="s">
        <v>38</v>
      </c>
      <c r="C5" s="46" t="s">
        <v>43</v>
      </c>
      <c r="D5" s="19">
        <v>47039</v>
      </c>
      <c r="E5" s="20" t="s">
        <v>22</v>
      </c>
      <c r="F5" s="21" t="s">
        <v>23</v>
      </c>
      <c r="G5" s="22">
        <v>862.31</v>
      </c>
      <c r="H5" s="23"/>
      <c r="I5" s="24"/>
      <c r="J5" s="24"/>
      <c r="K5" s="24"/>
      <c r="L5" s="25">
        <f t="shared" si="1"/>
        <v>0</v>
      </c>
      <c r="M5" s="26">
        <f t="shared" si="2"/>
        <v>0</v>
      </c>
      <c r="N5" s="39" t="str">
        <f>VLOOKUP(B5,Feuil2!$A$1:$B$6,2,0)</f>
        <v>NET 60 JOURS</v>
      </c>
      <c r="O5" s="27"/>
      <c r="P5" s="27"/>
      <c r="Q5" s="27"/>
      <c r="R5" s="48"/>
      <c r="S5" s="28"/>
    </row>
    <row r="6" spans="1:19" s="43" customFormat="1" x14ac:dyDescent="0.25">
      <c r="A6" s="31" t="str">
        <f t="shared" si="0"/>
        <v>PAYÉ</v>
      </c>
      <c r="B6" s="18" t="s">
        <v>38</v>
      </c>
      <c r="C6" s="46" t="s">
        <v>43</v>
      </c>
      <c r="D6" s="32">
        <v>37116</v>
      </c>
      <c r="E6" s="33" t="s">
        <v>24</v>
      </c>
      <c r="F6" s="34" t="s">
        <v>25</v>
      </c>
      <c r="G6" s="22">
        <v>488.12</v>
      </c>
      <c r="H6" s="35">
        <v>488.12</v>
      </c>
      <c r="I6" s="36">
        <v>56.96</v>
      </c>
      <c r="J6" s="36"/>
      <c r="K6" s="36"/>
      <c r="L6" s="37">
        <f t="shared" si="1"/>
        <v>431.16</v>
      </c>
      <c r="M6" s="44">
        <f t="shared" si="2"/>
        <v>431.16</v>
      </c>
      <c r="N6" s="39" t="str">
        <f>VLOOKUP(B6,Feuil2!$A$1:$B$6,2,0)</f>
        <v>NET 60 JOURS</v>
      </c>
      <c r="O6" s="40">
        <v>37116</v>
      </c>
      <c r="P6" s="41"/>
      <c r="Q6" s="41"/>
      <c r="R6" s="47">
        <v>12</v>
      </c>
      <c r="S6" s="42">
        <v>41621</v>
      </c>
    </row>
    <row r="7" spans="1:19" x14ac:dyDescent="0.25">
      <c r="A7" s="31" t="str">
        <f t="shared" si="0"/>
        <v>NON-PAYÉ</v>
      </c>
      <c r="B7" s="45" t="s">
        <v>39</v>
      </c>
      <c r="C7" s="46" t="s">
        <v>43</v>
      </c>
      <c r="D7" s="19">
        <v>38334</v>
      </c>
      <c r="E7" s="20" t="s">
        <v>26</v>
      </c>
      <c r="F7" s="21" t="s">
        <v>27</v>
      </c>
      <c r="G7" s="22">
        <v>5133.63</v>
      </c>
      <c r="H7" s="23"/>
      <c r="I7" s="24">
        <v>23</v>
      </c>
      <c r="J7" s="24"/>
      <c r="K7" s="24"/>
      <c r="L7" s="25">
        <f t="shared" si="1"/>
        <v>-23</v>
      </c>
      <c r="M7" s="26">
        <f t="shared" si="2"/>
        <v>-23</v>
      </c>
      <c r="N7" s="39" t="str">
        <f>VLOOKUP(B7,Feuil2!$A$1:$B$6,2,0)</f>
        <v>NET 30 JOURS</v>
      </c>
      <c r="O7" s="27"/>
      <c r="P7" s="27"/>
      <c r="Q7" s="27"/>
      <c r="R7" s="48"/>
      <c r="S7" s="28"/>
    </row>
    <row r="8" spans="1:19" x14ac:dyDescent="0.25">
      <c r="A8" s="31" t="str">
        <f t="shared" si="0"/>
        <v>NON-PAYÉ</v>
      </c>
      <c r="B8" s="18" t="s">
        <v>40</v>
      </c>
      <c r="C8" s="46" t="s">
        <v>43</v>
      </c>
      <c r="D8" s="19">
        <v>43082</v>
      </c>
      <c r="E8" s="20" t="s">
        <v>28</v>
      </c>
      <c r="F8" s="21" t="s">
        <v>29</v>
      </c>
      <c r="G8" s="22">
        <v>618.95000000000005</v>
      </c>
      <c r="H8" s="23"/>
      <c r="I8" s="24">
        <v>38.33</v>
      </c>
      <c r="J8" s="24"/>
      <c r="K8" s="24"/>
      <c r="L8" s="25">
        <f t="shared" si="1"/>
        <v>-38.33</v>
      </c>
      <c r="M8" s="26">
        <f t="shared" si="2"/>
        <v>-38.33</v>
      </c>
      <c r="N8" s="39" t="str">
        <f>VLOOKUP(B8,Feuil2!$A$1:$B$6,2,0)</f>
        <v xml:space="preserve">NET 15 JOURS </v>
      </c>
      <c r="O8" s="27"/>
      <c r="P8" s="27"/>
      <c r="Q8" s="27"/>
      <c r="R8" s="48"/>
      <c r="S8" s="29"/>
    </row>
    <row r="9" spans="1:19" x14ac:dyDescent="0.25">
      <c r="A9" s="31" t="str">
        <f t="shared" si="0"/>
        <v>NON-PAYÉ</v>
      </c>
      <c r="B9" s="18" t="s">
        <v>41</v>
      </c>
      <c r="C9" s="46" t="s">
        <v>43</v>
      </c>
      <c r="D9" s="19">
        <v>43082</v>
      </c>
      <c r="E9" s="20" t="s">
        <v>30</v>
      </c>
      <c r="F9" s="21" t="s">
        <v>31</v>
      </c>
      <c r="G9" s="22">
        <v>3926.06</v>
      </c>
      <c r="H9" s="23"/>
      <c r="I9" s="24">
        <v>39.700000000000003</v>
      </c>
      <c r="J9" s="24"/>
      <c r="K9" s="24"/>
      <c r="L9" s="25">
        <f t="shared" si="1"/>
        <v>-39.700000000000003</v>
      </c>
      <c r="M9" s="26">
        <f t="shared" si="2"/>
        <v>-39.700000000000003</v>
      </c>
      <c r="N9" s="39" t="str">
        <f>VLOOKUP(B9,Feuil2!$A$1:$B$6,2,0)</f>
        <v xml:space="preserve">NET 15 JOURS </v>
      </c>
      <c r="O9" s="30"/>
      <c r="P9" s="27"/>
      <c r="Q9" s="27"/>
      <c r="R9" s="48"/>
      <c r="S9" s="29"/>
    </row>
    <row r="10" spans="1:19" x14ac:dyDescent="0.25">
      <c r="A10" s="31" t="str">
        <f t="shared" si="0"/>
        <v>NON-PAYÉ</v>
      </c>
      <c r="B10" s="18" t="s">
        <v>42</v>
      </c>
      <c r="C10" s="46" t="s">
        <v>43</v>
      </c>
      <c r="D10" s="19">
        <v>43417</v>
      </c>
      <c r="E10" s="20" t="s">
        <v>32</v>
      </c>
      <c r="F10" s="21" t="s">
        <v>33</v>
      </c>
      <c r="G10" s="22">
        <v>5214.12</v>
      </c>
      <c r="H10" s="23"/>
      <c r="I10" s="24">
        <v>40.24</v>
      </c>
      <c r="J10" s="24"/>
      <c r="K10" s="24"/>
      <c r="L10" s="25">
        <f t="shared" si="1"/>
        <v>-40.24</v>
      </c>
      <c r="M10" s="26">
        <f t="shared" si="2"/>
        <v>-40.24</v>
      </c>
      <c r="N10" s="39" t="str">
        <f>VLOOKUP(B10,Feuil2!$A$1:$B$6,2,0)</f>
        <v>NET 90 JOURS</v>
      </c>
      <c r="O10" s="27"/>
      <c r="P10" s="27"/>
      <c r="Q10" s="27"/>
      <c r="R10" s="48"/>
      <c r="S10" s="29"/>
    </row>
    <row r="11" spans="1:19" s="43" customFormat="1" x14ac:dyDescent="0.25">
      <c r="A11" s="31" t="str">
        <f t="shared" si="0"/>
        <v>PAYÉ</v>
      </c>
      <c r="B11" s="31" t="s">
        <v>42</v>
      </c>
      <c r="C11" s="46" t="s">
        <v>43</v>
      </c>
      <c r="D11" s="32">
        <v>40069</v>
      </c>
      <c r="E11" s="33" t="s">
        <v>34</v>
      </c>
      <c r="F11" s="34" t="s">
        <v>35</v>
      </c>
      <c r="G11" s="22">
        <v>5173.88</v>
      </c>
      <c r="H11" s="35">
        <v>5173.88</v>
      </c>
      <c r="I11" s="36"/>
      <c r="J11" s="36"/>
      <c r="K11" s="36"/>
      <c r="L11" s="37">
        <f t="shared" si="1"/>
        <v>5173.88</v>
      </c>
      <c r="M11" s="44">
        <f t="shared" si="2"/>
        <v>5173.88</v>
      </c>
      <c r="N11" s="39" t="str">
        <f>VLOOKUP(B11,Feuil2!$A$1:$B$6,2,0)</f>
        <v>NET 90 JOURS</v>
      </c>
      <c r="O11" s="40">
        <v>39765</v>
      </c>
      <c r="P11" s="41"/>
      <c r="Q11" s="41"/>
      <c r="R11" s="47">
        <v>12</v>
      </c>
      <c r="S11" s="42">
        <v>41621</v>
      </c>
    </row>
    <row r="12" spans="1:19" s="43" customFormat="1" x14ac:dyDescent="0.25">
      <c r="A12" s="31" t="str">
        <f t="shared" si="0"/>
        <v>PAYÉ</v>
      </c>
      <c r="B12" s="31" t="s">
        <v>42</v>
      </c>
      <c r="C12" s="46" t="s">
        <v>43</v>
      </c>
      <c r="D12" s="32">
        <v>40707</v>
      </c>
      <c r="E12" s="33"/>
      <c r="F12" s="34" t="s">
        <v>36</v>
      </c>
      <c r="G12" s="22">
        <v>1552.16</v>
      </c>
      <c r="H12" s="35">
        <v>1552.16</v>
      </c>
      <c r="I12" s="36"/>
      <c r="J12" s="36"/>
      <c r="K12" s="36"/>
      <c r="L12" s="37">
        <f t="shared" si="1"/>
        <v>1552.16</v>
      </c>
      <c r="M12" s="44">
        <f t="shared" si="2"/>
        <v>1552.16</v>
      </c>
      <c r="N12" s="39" t="str">
        <f>VLOOKUP(B12,Feuil2!$A$1:$B$6,2,0)</f>
        <v>NET 90 JOURS</v>
      </c>
      <c r="O12" s="40">
        <v>40038</v>
      </c>
      <c r="P12" s="41"/>
      <c r="Q12" s="41"/>
      <c r="R12" s="47">
        <v>12</v>
      </c>
      <c r="S12" s="42">
        <v>41621</v>
      </c>
    </row>
  </sheetData>
  <sheetProtection selectLockedCells="1" selectUnlockedCells="1"/>
  <conditionalFormatting sqref="A3:S12">
    <cfRule type="expression" dxfId="10" priority="1">
      <formula>$A3="PAYÉ"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7" sqref="B7"/>
    </sheetView>
  </sheetViews>
  <sheetFormatPr baseColWidth="10" defaultRowHeight="15" x14ac:dyDescent="0.25"/>
  <sheetData>
    <row r="1" spans="1:2" x14ac:dyDescent="0.25">
      <c r="A1" t="s">
        <v>37</v>
      </c>
      <c r="B1" t="s">
        <v>44</v>
      </c>
    </row>
    <row r="2" spans="1:2" x14ac:dyDescent="0.25">
      <c r="A2" t="s">
        <v>38</v>
      </c>
      <c r="B2" t="s">
        <v>45</v>
      </c>
    </row>
    <row r="3" spans="1:2" x14ac:dyDescent="0.25">
      <c r="A3" t="s">
        <v>39</v>
      </c>
      <c r="B3" t="s">
        <v>44</v>
      </c>
    </row>
    <row r="4" spans="1:2" x14ac:dyDescent="0.25">
      <c r="A4" t="s">
        <v>40</v>
      </c>
      <c r="B4" t="s">
        <v>46</v>
      </c>
    </row>
    <row r="5" spans="1:2" x14ac:dyDescent="0.25">
      <c r="A5" t="s">
        <v>41</v>
      </c>
      <c r="B5" t="s">
        <v>46</v>
      </c>
    </row>
    <row r="6" spans="1:2" x14ac:dyDescent="0.25">
      <c r="A6" t="s">
        <v>42</v>
      </c>
      <c r="B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Jean-Simon Brassard</dc:creator>
  <cp:lastModifiedBy>admin</cp:lastModifiedBy>
  <dcterms:created xsi:type="dcterms:W3CDTF">2013-12-20T20:18:03Z</dcterms:created>
  <dcterms:modified xsi:type="dcterms:W3CDTF">2013-12-20T20:49:14Z</dcterms:modified>
</cp:coreProperties>
</file>