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2000" sheetId="1" r:id="rId1"/>
  </sheets>
  <calcPr calcId="124519"/>
</workbook>
</file>

<file path=xl/calcChain.xml><?xml version="1.0" encoding="utf-8"?>
<calcChain xmlns="http://schemas.openxmlformats.org/spreadsheetml/2006/main">
  <c r="I1" i="1"/>
  <c r="D21"/>
  <c r="C21"/>
  <c r="E21" s="1"/>
  <c r="D20"/>
  <c r="C20"/>
  <c r="E20" s="1"/>
  <c r="E19"/>
  <c r="D19"/>
  <c r="C19"/>
  <c r="D18"/>
  <c r="E18" s="1"/>
  <c r="C18"/>
  <c r="D17"/>
  <c r="C17"/>
  <c r="E17" s="1"/>
  <c r="E13"/>
  <c r="D13"/>
  <c r="C13"/>
  <c r="F13" s="1"/>
  <c r="D12"/>
  <c r="C12"/>
  <c r="E12" s="1"/>
  <c r="F11"/>
  <c r="E11"/>
  <c r="D11"/>
  <c r="C11"/>
  <c r="D10"/>
  <c r="C10"/>
  <c r="E10" s="1"/>
  <c r="D9"/>
  <c r="C9"/>
  <c r="E9" s="1"/>
  <c r="D8"/>
  <c r="C8"/>
  <c r="E8" s="1"/>
  <c r="D7"/>
  <c r="C7"/>
  <c r="E7" s="1"/>
  <c r="D6"/>
  <c r="C6"/>
  <c r="E6" s="1"/>
  <c r="E5"/>
  <c r="D5"/>
  <c r="F5" s="1"/>
  <c r="C5"/>
  <c r="F4"/>
  <c r="E4"/>
  <c r="D4"/>
  <c r="C4"/>
  <c r="F3"/>
  <c r="E3"/>
  <c r="D3"/>
  <c r="C3"/>
  <c r="N2"/>
  <c r="D2"/>
  <c r="C2"/>
  <c r="E2" s="1"/>
  <c r="H11" l="1"/>
  <c r="I11"/>
  <c r="J13"/>
  <c r="H10"/>
  <c r="J12"/>
  <c r="I12"/>
  <c r="H12"/>
  <c r="F2"/>
  <c r="F6"/>
  <c r="F8"/>
  <c r="F9"/>
  <c r="F10"/>
  <c r="I13"/>
  <c r="F7"/>
  <c r="H15" s="1"/>
  <c r="F12"/>
  <c r="H13"/>
  <c r="K13"/>
  <c r="I6" l="1"/>
  <c r="H4"/>
  <c r="I5"/>
  <c r="I7"/>
  <c r="J7"/>
  <c r="J6"/>
  <c r="H5"/>
  <c r="K7"/>
  <c r="H6"/>
  <c r="M13"/>
  <c r="H7"/>
  <c r="M7" l="1"/>
</calcChain>
</file>

<file path=xl/sharedStrings.xml><?xml version="1.0" encoding="utf-8"?>
<sst xmlns="http://schemas.openxmlformats.org/spreadsheetml/2006/main" count="55" uniqueCount="34">
  <si>
    <t xml:space="preserve">Planètes </t>
  </si>
  <si>
    <t xml:space="preserve"> Longitude</t>
  </si>
  <si>
    <t xml:space="preserve">³ </t>
  </si>
  <si>
    <t xml:space="preserve"> 099°52'</t>
  </si>
  <si>
    <t xml:space="preserve">Þ </t>
  </si>
  <si>
    <t xml:space="preserve">Ý </t>
  </si>
  <si>
    <t xml:space="preserve">ÿ </t>
  </si>
  <si>
    <t xml:space="preserve">ò </t>
  </si>
  <si>
    <t xml:space="preserve">É </t>
  </si>
  <si>
    <t xml:space="preserve">Ž </t>
  </si>
  <si>
    <t xml:space="preserve"> 100°00'</t>
  </si>
  <si>
    <t xml:space="preserve"> </t>
  </si>
  <si>
    <t xml:space="preserve"> 252°23'</t>
  </si>
  <si>
    <t xml:space="preserve"> </t>
  </si>
  <si>
    <t xml:space="preserve"> 181°47'</t>
  </si>
  <si>
    <t xml:space="preserve">ã </t>
  </si>
  <si>
    <t xml:space="preserve"> 359°07'</t>
  </si>
  <si>
    <t>INDEX CYCLIQUE</t>
  </si>
  <si>
    <t xml:space="preserve"> 036°15'</t>
  </si>
  <si>
    <t xml:space="preserve"> 045°42'</t>
  </si>
  <si>
    <t xml:space="preserve"> 316°24'</t>
  </si>
  <si>
    <t xml:space="preserve"> 303°55'</t>
  </si>
  <si>
    <t xml:space="preserve"> 250°32'</t>
  </si>
  <si>
    <t xml:space="preserve">› </t>
  </si>
  <si>
    <t xml:space="preserve"> 248°50'</t>
  </si>
  <si>
    <t xml:space="preserve">Ü </t>
  </si>
  <si>
    <t xml:space="preserve"> 161°22'</t>
  </si>
  <si>
    <t>indice de concentration</t>
  </si>
  <si>
    <t>SI(ET(E11&gt;7.5;E11&gt;E$7;E$7&gt;7.5);(15-E11)-(15-E$7);SI(ET(E11&gt;7.5;E11&gt;E$7;E$7&lt;7.5);(15-E11)+E$7;SI(ET(E11&gt;7.5;E11&lt;E$7);E11-E$7;SI(E11&gt;E$7;E11-E$7;""))))</t>
  </si>
  <si>
    <t xml:space="preserve"> 186°58'</t>
  </si>
  <si>
    <t xml:space="preserve"> 113°24'</t>
  </si>
  <si>
    <t xml:space="preserve"> 336°10'</t>
  </si>
  <si>
    <t xml:space="preserve"> 314°52'</t>
  </si>
  <si>
    <t xml:space="preserve"> 262°09'</t>
  </si>
</sst>
</file>

<file path=xl/styles.xml><?xml version="1.0" encoding="utf-8"?>
<styleSheet xmlns="http://schemas.openxmlformats.org/spreadsheetml/2006/main">
  <numFmts count="1">
    <numFmt numFmtId="164" formatCode="[h]:mm:ss;@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ureas11"/>
      <family val="2"/>
      <charset val="2"/>
    </font>
    <font>
      <sz val="11"/>
      <color theme="1"/>
      <name val="Aureas11"/>
      <family val="2"/>
      <charset val="2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2" borderId="0" xfId="0" applyFont="1" applyFill="1"/>
    <xf numFmtId="0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46" fontId="0" fillId="3" borderId="0" xfId="0" applyNumberFormat="1" applyFill="1"/>
    <xf numFmtId="164" fontId="0" fillId="0" borderId="0" xfId="0" applyNumberFormat="1"/>
    <xf numFmtId="0" fontId="3" fillId="0" borderId="1" xfId="0" applyFont="1" applyBorder="1" applyAlignment="1">
      <alignment horizontal="right"/>
    </xf>
    <xf numFmtId="2" fontId="0" fillId="0" borderId="0" xfId="0" applyNumberFormat="1"/>
    <xf numFmtId="0" fontId="3" fillId="4" borderId="1" xfId="0" applyFont="1" applyFill="1" applyBorder="1" applyAlignment="1">
      <alignment horizontal="right"/>
    </xf>
    <xf numFmtId="0" fontId="0" fillId="4" borderId="1" xfId="0" applyFill="1" applyBorder="1"/>
    <xf numFmtId="0" fontId="0" fillId="4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164" fontId="0" fillId="5" borderId="1" xfId="0" applyNumberFormat="1" applyFont="1" applyFill="1" applyBorder="1" applyAlignment="1">
      <alignment horizontal="right"/>
    </xf>
    <xf numFmtId="46" fontId="0" fillId="0" borderId="0" xfId="0" applyNumberFormat="1"/>
    <xf numFmtId="0" fontId="3" fillId="0" borderId="0" xfId="0" applyFont="1" applyFill="1" applyBorder="1" applyAlignment="1">
      <alignment horizontal="right"/>
    </xf>
    <xf numFmtId="0" fontId="0" fillId="5" borderId="0" xfId="0" applyFill="1"/>
    <xf numFmtId="0" fontId="0" fillId="6" borderId="1" xfId="0" applyFill="1" applyBorder="1"/>
    <xf numFmtId="0" fontId="3" fillId="6" borderId="1" xfId="0" applyFont="1" applyFill="1" applyBorder="1" applyAlignment="1">
      <alignment horizontal="right"/>
    </xf>
    <xf numFmtId="164" fontId="0" fillId="6" borderId="1" xfId="0" applyNumberFormat="1" applyFont="1" applyFill="1" applyBorder="1" applyAlignment="1">
      <alignment horizontal="right"/>
    </xf>
    <xf numFmtId="0" fontId="0" fillId="6" borderId="1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0" fillId="0" borderId="6" xfId="0" applyBorder="1"/>
    <xf numFmtId="0" fontId="3" fillId="0" borderId="6" xfId="0" applyFont="1" applyBorder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right"/>
    </xf>
    <xf numFmtId="46" fontId="0" fillId="5" borderId="8" xfId="0" applyNumberFormat="1" applyFill="1" applyBorder="1"/>
    <xf numFmtId="164" fontId="0" fillId="2" borderId="9" xfId="0" applyNumberFormat="1" applyFill="1" applyBorder="1"/>
    <xf numFmtId="0" fontId="3" fillId="2" borderId="1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46" fontId="0" fillId="5" borderId="0" xfId="0" applyNumberFormat="1" applyFill="1" applyBorder="1"/>
    <xf numFmtId="164" fontId="0" fillId="2" borderId="11" xfId="0" applyNumberFormat="1" applyFill="1" applyBorder="1"/>
    <xf numFmtId="0" fontId="3" fillId="2" borderId="12" xfId="0" applyFont="1" applyFill="1" applyBorder="1" applyAlignment="1">
      <alignment horizontal="right"/>
    </xf>
    <xf numFmtId="0" fontId="3" fillId="2" borderId="13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right"/>
    </xf>
    <xf numFmtId="46" fontId="0" fillId="5" borderId="13" xfId="0" applyNumberFormat="1" applyFill="1" applyBorder="1"/>
    <xf numFmtId="164" fontId="0" fillId="2" borderId="14" xfId="0" applyNumberFormat="1" applyFill="1" applyBorder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right"/>
    </xf>
    <xf numFmtId="46" fontId="0" fillId="3" borderId="9" xfId="0" applyNumberFormat="1" applyFill="1" applyBorder="1"/>
    <xf numFmtId="0" fontId="3" fillId="0" borderId="1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46" fontId="0" fillId="3" borderId="11" xfId="0" applyNumberFormat="1" applyFill="1" applyBorder="1"/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right"/>
    </xf>
    <xf numFmtId="46" fontId="0" fillId="3" borderId="14" xfId="0" applyNumberFormat="1" applyFill="1" applyBorder="1"/>
    <xf numFmtId="0" fontId="0" fillId="7" borderId="0" xfId="0" applyFill="1"/>
    <xf numFmtId="164" fontId="0" fillId="7" borderId="0" xfId="0" applyNumberFormat="1" applyFill="1"/>
    <xf numFmtId="46" fontId="0" fillId="7" borderId="0" xfId="0" applyNumberFormat="1" applyFill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workbookViewId="0">
      <selection activeCell="S10" sqref="S10"/>
    </sheetView>
  </sheetViews>
  <sheetFormatPr baseColWidth="10" defaultColWidth="11.42578125" defaultRowHeight="15"/>
  <cols>
    <col min="1" max="1" width="10.28515625" customWidth="1"/>
    <col min="2" max="2" width="11.28515625" customWidth="1"/>
    <col min="3" max="4" width="10.42578125" customWidth="1"/>
    <col min="9" max="9" width="15.7109375" bestFit="1" customWidth="1"/>
    <col min="13" max="13" width="15.7109375" customWidth="1"/>
  </cols>
  <sheetData>
    <row r="1" spans="1:20" ht="23.25">
      <c r="A1" s="1" t="s">
        <v>0</v>
      </c>
      <c r="B1" s="2" t="s">
        <v>1</v>
      </c>
      <c r="C1" s="3"/>
      <c r="D1" s="3"/>
      <c r="E1" s="4"/>
      <c r="F1" s="4"/>
      <c r="I1" s="5" t="str">
        <f ca="1">RIGHT(CELL("nomfichier",A1),LEN(CELL("nomfichier",A1))-FIND("]",CELL("nomfichier",A1)))</f>
        <v>2000</v>
      </c>
    </row>
    <row r="2" spans="1:20" ht="15.75" thickBot="1">
      <c r="A2" s="3" t="s">
        <v>2</v>
      </c>
      <c r="B2" s="6" t="s">
        <v>3</v>
      </c>
      <c r="C2" s="3">
        <f>MOD(MID(B2,2,3),24)</f>
        <v>3</v>
      </c>
      <c r="D2" s="3" t="str">
        <f>MID(B2,6,2)</f>
        <v>52</v>
      </c>
      <c r="E2" s="7">
        <f t="shared" ref="E2:E13" si="0">MOD(TIMEVALUE(C2&amp;":"&amp;D2&amp;":00")+INT(MID(B2,2,3)/24),24)</f>
        <v>4.1611111111111114</v>
      </c>
      <c r="F2" s="8">
        <f t="shared" ref="F2:F13" si="1">MOD(TIMEVALUE(C2&amp;":"&amp;D2&amp;":00")+INT(MID(B2,2,3)/24),7.5)</f>
        <v>4.1611111111111114</v>
      </c>
      <c r="G2" s="19"/>
      <c r="H2" s="20" t="s">
        <v>4</v>
      </c>
      <c r="I2" s="20" t="s">
        <v>5</v>
      </c>
      <c r="J2" s="20" t="s">
        <v>6</v>
      </c>
      <c r="K2" s="20" t="s">
        <v>7</v>
      </c>
      <c r="L2" s="20" t="s">
        <v>8</v>
      </c>
      <c r="M2" s="7">
        <v>15</v>
      </c>
      <c r="N2" s="10">
        <f>M2</f>
        <v>15</v>
      </c>
    </row>
    <row r="3" spans="1:20">
      <c r="A3" s="3" t="s">
        <v>9</v>
      </c>
      <c r="B3" s="6" t="s">
        <v>10</v>
      </c>
      <c r="C3" s="3">
        <f t="shared" ref="C3:C13" si="2">MOD(MID(B3,2,3),24)</f>
        <v>4</v>
      </c>
      <c r="D3" s="3" t="str">
        <f t="shared" ref="D3:D13" si="3">MID(B3,6,2)</f>
        <v>00</v>
      </c>
      <c r="E3" s="7">
        <f t="shared" si="0"/>
        <v>4.166666666666667</v>
      </c>
      <c r="F3" s="8">
        <f t="shared" si="1"/>
        <v>4.166666666666667</v>
      </c>
      <c r="G3" s="20" t="s">
        <v>4</v>
      </c>
      <c r="H3" s="20"/>
      <c r="I3" s="20"/>
      <c r="J3" s="20"/>
      <c r="K3" s="20"/>
      <c r="L3" s="19"/>
      <c r="P3" s="53">
        <v>9</v>
      </c>
    </row>
    <row r="4" spans="1:20">
      <c r="A4" s="3" t="s">
        <v>11</v>
      </c>
      <c r="B4" s="6" t="s">
        <v>12</v>
      </c>
      <c r="C4" s="3">
        <f t="shared" si="2"/>
        <v>12</v>
      </c>
      <c r="D4" s="3" t="str">
        <f t="shared" si="3"/>
        <v>23</v>
      </c>
      <c r="E4" s="7">
        <f t="shared" si="0"/>
        <v>10.515972222222222</v>
      </c>
      <c r="F4" s="8">
        <f t="shared" si="1"/>
        <v>3.0159722222222225</v>
      </c>
      <c r="G4" s="20" t="s">
        <v>5</v>
      </c>
      <c r="H4" s="21">
        <f>ABS(F8-F7)</f>
        <v>0.39375000000000027</v>
      </c>
      <c r="I4" s="22"/>
      <c r="J4" s="22"/>
      <c r="K4" s="22"/>
      <c r="L4" s="19"/>
      <c r="P4" s="54">
        <v>80</v>
      </c>
    </row>
    <row r="5" spans="1:20">
      <c r="A5" s="3" t="s">
        <v>13</v>
      </c>
      <c r="B5" s="6" t="s">
        <v>14</v>
      </c>
      <c r="C5" s="3">
        <f t="shared" si="2"/>
        <v>13</v>
      </c>
      <c r="D5" s="3" t="str">
        <f t="shared" si="3"/>
        <v>47</v>
      </c>
      <c r="E5" s="7">
        <f t="shared" si="0"/>
        <v>7.5743055555555552</v>
      </c>
      <c r="F5" s="8">
        <f t="shared" si="1"/>
        <v>7.4305555555555181E-2</v>
      </c>
      <c r="G5" s="20" t="s">
        <v>6</v>
      </c>
      <c r="H5" s="21">
        <f>ABS(F9-F7)</f>
        <v>4.1729166666666675</v>
      </c>
      <c r="I5" s="21">
        <f>ABS(F$8-F9)</f>
        <v>3.7791666666666668</v>
      </c>
      <c r="J5" s="22"/>
      <c r="K5" s="22"/>
      <c r="L5" s="19"/>
      <c r="P5" s="54">
        <v>92</v>
      </c>
    </row>
    <row r="6" spans="1:20" ht="15.75" thickBot="1">
      <c r="A6" s="3" t="s">
        <v>15</v>
      </c>
      <c r="B6" s="6" t="s">
        <v>16</v>
      </c>
      <c r="C6" s="3">
        <f t="shared" si="2"/>
        <v>23</v>
      </c>
      <c r="D6" s="3" t="str">
        <f t="shared" si="3"/>
        <v>07</v>
      </c>
      <c r="E6" s="7">
        <f t="shared" si="0"/>
        <v>14.963194444444444</v>
      </c>
      <c r="F6" s="8">
        <f t="shared" si="1"/>
        <v>7.4631944444444436</v>
      </c>
      <c r="G6" s="20" t="s">
        <v>7</v>
      </c>
      <c r="H6" s="21">
        <f>ABS(F10-F7)</f>
        <v>3.6527777777777781</v>
      </c>
      <c r="I6" s="21">
        <f>ABS(F$8-F10)</f>
        <v>3.2590277777777779</v>
      </c>
      <c r="J6" s="21">
        <f>ABS(F$9-F10)</f>
        <v>0.52013888888888893</v>
      </c>
      <c r="K6" s="22"/>
      <c r="L6" s="19"/>
      <c r="M6" t="s">
        <v>17</v>
      </c>
      <c r="P6" s="55">
        <v>146</v>
      </c>
    </row>
    <row r="7" spans="1:20">
      <c r="A7" s="26" t="s">
        <v>4</v>
      </c>
      <c r="B7" s="27" t="s">
        <v>18</v>
      </c>
      <c r="C7" s="28">
        <f t="shared" si="2"/>
        <v>12</v>
      </c>
      <c r="D7" s="28" t="str">
        <f t="shared" si="3"/>
        <v>15</v>
      </c>
      <c r="E7" s="29">
        <f t="shared" si="0"/>
        <v>1.5104166666666665</v>
      </c>
      <c r="F7" s="30">
        <f t="shared" si="1"/>
        <v>1.5104166666666665</v>
      </c>
      <c r="G7" s="23" t="s">
        <v>8</v>
      </c>
      <c r="H7" s="21">
        <f>ABS(F11-F7)</f>
        <v>1.4284722222222217</v>
      </c>
      <c r="I7" s="21">
        <f>ABS(F$8-F11)</f>
        <v>1.0347222222222214</v>
      </c>
      <c r="J7" s="21">
        <f>ABS(F$9-F11)</f>
        <v>2.7444444444444454</v>
      </c>
      <c r="K7" s="21">
        <f>ABS(F$10-F11)</f>
        <v>2.2243055555555564</v>
      </c>
      <c r="L7" s="19"/>
      <c r="M7" s="14">
        <f>SUM(H4:K7)</f>
        <v>23.209722222222222</v>
      </c>
      <c r="O7" s="8"/>
      <c r="P7" s="53">
        <v>89</v>
      </c>
    </row>
    <row r="8" spans="1:20">
      <c r="A8" s="31" t="s">
        <v>5</v>
      </c>
      <c r="B8" s="32" t="s">
        <v>19</v>
      </c>
      <c r="C8" s="33">
        <f t="shared" si="2"/>
        <v>21</v>
      </c>
      <c r="D8" s="33" t="str">
        <f t="shared" si="3"/>
        <v>42</v>
      </c>
      <c r="E8" s="34">
        <f t="shared" si="0"/>
        <v>1.9041666666666668</v>
      </c>
      <c r="F8" s="35">
        <f t="shared" si="1"/>
        <v>1.9041666666666668</v>
      </c>
      <c r="G8" s="24"/>
      <c r="H8" s="9" t="s">
        <v>4</v>
      </c>
      <c r="I8" s="9" t="s">
        <v>5</v>
      </c>
      <c r="J8" s="9" t="s">
        <v>6</v>
      </c>
      <c r="K8" s="9" t="s">
        <v>7</v>
      </c>
      <c r="L8" s="9" t="s">
        <v>8</v>
      </c>
      <c r="O8" s="8"/>
      <c r="P8" s="54">
        <v>101</v>
      </c>
    </row>
    <row r="9" spans="1:20" ht="15.75" thickBot="1">
      <c r="A9" s="31" t="s">
        <v>6</v>
      </c>
      <c r="B9" s="32" t="s">
        <v>20</v>
      </c>
      <c r="C9" s="33">
        <f t="shared" si="2"/>
        <v>4</v>
      </c>
      <c r="D9" s="33" t="str">
        <f t="shared" si="3"/>
        <v>24</v>
      </c>
      <c r="E9" s="34">
        <f t="shared" si="0"/>
        <v>13.183333333333334</v>
      </c>
      <c r="F9" s="35">
        <f t="shared" si="1"/>
        <v>5.6833333333333336</v>
      </c>
      <c r="G9" s="25" t="s">
        <v>4</v>
      </c>
      <c r="H9" s="11"/>
      <c r="I9" s="11"/>
      <c r="J9" s="11"/>
      <c r="K9" s="11"/>
      <c r="L9" s="12"/>
      <c r="O9" s="8"/>
      <c r="P9" s="55">
        <v>155</v>
      </c>
    </row>
    <row r="10" spans="1:20">
      <c r="A10" s="31" t="s">
        <v>7</v>
      </c>
      <c r="B10" s="32" t="s">
        <v>21</v>
      </c>
      <c r="C10" s="33">
        <f t="shared" si="2"/>
        <v>15</v>
      </c>
      <c r="D10" s="33" t="str">
        <f t="shared" si="3"/>
        <v>55</v>
      </c>
      <c r="E10" s="34">
        <f t="shared" si="0"/>
        <v>12.663194444444445</v>
      </c>
      <c r="F10" s="35">
        <f t="shared" si="1"/>
        <v>5.1631944444444446</v>
      </c>
      <c r="G10" s="25" t="s">
        <v>5</v>
      </c>
      <c r="H10" s="15">
        <f>IF(AND(E8&gt;7.5,E8&gt;E$7,E$7&gt;7.5),(15-E8)-(15-E$7),IF(AND(E8&gt;7.5,E8&gt;E$7,E$7&lt;7.5),(15-E8)+E$7,IF(AND(E8&gt;7.5,E8&lt;E$7),E8-E$7,IF(E8&gt;E$7,E8-E$7,""))))</f>
        <v>0.39375000000000027</v>
      </c>
      <c r="I10" s="13"/>
      <c r="J10" s="13"/>
      <c r="K10" s="13"/>
      <c r="L10" s="12"/>
      <c r="O10" s="8"/>
      <c r="P10" s="53">
        <v>12</v>
      </c>
    </row>
    <row r="11" spans="1:20" ht="15.75" thickBot="1">
      <c r="A11" s="36" t="s">
        <v>8</v>
      </c>
      <c r="B11" s="37" t="s">
        <v>22</v>
      </c>
      <c r="C11" s="38">
        <f t="shared" si="2"/>
        <v>10</v>
      </c>
      <c r="D11" s="38" t="str">
        <f t="shared" si="3"/>
        <v>32</v>
      </c>
      <c r="E11" s="39">
        <f t="shared" si="0"/>
        <v>10.438888888888888</v>
      </c>
      <c r="F11" s="40">
        <f t="shared" si="1"/>
        <v>2.9388888888888882</v>
      </c>
      <c r="G11" s="25" t="s">
        <v>6</v>
      </c>
      <c r="H11" s="15">
        <f>IF(AND(E9&gt;7.5,E9&gt;E$7,E$7&gt;7.5),(15-E9)-(15-E$7),IF(AND(E9&gt;7.5,E9&gt;E$7,E$7&lt;7.5),(15-E9)+E$7,IF(AND(E9&gt;7.5,E9&lt;E$7),E9-E$7,IF(E9&gt;E$7,E9-E$7,""))))</f>
        <v>3.3270833333333329</v>
      </c>
      <c r="I11" s="15">
        <f>IF(AND(E9&gt;7.5,E9&gt;E$8,E$8&gt;7.5),(15-E9)-(15-E$8),IF(AND(E9&gt;7.5,E9&gt;E$8,E$8&lt;7.5),(15-E9)+E$8,IF(AND(E9&gt;7.5,E9&lt;E$8),E$8-E9,IF(E9&gt;E$8,E9-E$8,""))))</f>
        <v>3.7208333333333332</v>
      </c>
      <c r="J11" s="13"/>
      <c r="K11" s="13"/>
      <c r="L11" s="12"/>
      <c r="O11" s="8"/>
      <c r="P11" s="54">
        <v>66</v>
      </c>
    </row>
    <row r="12" spans="1:20" ht="15.75" thickBot="1">
      <c r="A12" s="3" t="s">
        <v>23</v>
      </c>
      <c r="B12" s="6" t="s">
        <v>24</v>
      </c>
      <c r="C12" s="3">
        <f t="shared" si="2"/>
        <v>8</v>
      </c>
      <c r="D12" s="3" t="str">
        <f t="shared" si="3"/>
        <v>50</v>
      </c>
      <c r="E12" s="7">
        <f t="shared" si="0"/>
        <v>10.368055555555555</v>
      </c>
      <c r="F12" s="8">
        <f t="shared" si="1"/>
        <v>2.8680555555555554</v>
      </c>
      <c r="G12" s="9" t="s">
        <v>7</v>
      </c>
      <c r="H12" s="15">
        <f>IF(AND(E10&gt;7.5,E10&gt;E$7,E$7&gt;7.5),(15-E10)-(15-E$7),IF(AND(E10&gt;7.5,E10&gt;E$7,E$7&lt;7.5),(15-E10)+E$7,IF(AND(E10&gt;7.5,E10&lt;E$7),E10-E$7,IF(E10&gt;E$7,E10-E$7,""))))</f>
        <v>3.8472222222222219</v>
      </c>
      <c r="I12" s="15">
        <f>IF(AND(E10&gt;7.5,E10&gt;E$8,E$8&gt;7.5),(15-E10)-(15-E$8),IF(AND(E10&gt;7.5,E10&gt;E$8,E$8&lt;7.5),(15-E10)+E$8,IF(AND(E10&gt;7.5,E10&lt;E$8),E$8-E10,IF(E10&gt;E$8,E10-E$8,""))))</f>
        <v>4.2409722222222221</v>
      </c>
      <c r="J12" s="15">
        <f>IF(AND(E10&gt;7.5,E10&gt;E$9,E$9&gt;7.5),(15-E10)-(15-E$9),IF(AND(E10&gt;7.5,E10&gt;E$9,E$9&lt;7.5),(15-E10)+E$9,IF(AND(E10&gt;7.5,E10&lt;E$9),E$9-E10,IF(E10&gt;E$9,E10-E$9,""))))</f>
        <v>0.52013888888888893</v>
      </c>
      <c r="K12" s="13"/>
      <c r="L12" s="12"/>
      <c r="M12" t="s">
        <v>17</v>
      </c>
      <c r="O12" s="7"/>
      <c r="P12" s="56">
        <v>54</v>
      </c>
    </row>
    <row r="13" spans="1:20">
      <c r="A13" s="3" t="s">
        <v>25</v>
      </c>
      <c r="B13" s="6" t="s">
        <v>26</v>
      </c>
      <c r="C13" s="3">
        <f t="shared" si="2"/>
        <v>17</v>
      </c>
      <c r="D13" s="3" t="str">
        <f t="shared" si="3"/>
        <v>22</v>
      </c>
      <c r="E13" s="7">
        <f t="shared" si="0"/>
        <v>6.7236111111111114</v>
      </c>
      <c r="F13" s="8">
        <f t="shared" si="1"/>
        <v>6.7236111111111114</v>
      </c>
      <c r="G13" s="9" t="s">
        <v>8</v>
      </c>
      <c r="H13" s="15">
        <f>IF(AND(E11&gt;7.5,E11&gt;E$7,E$7&gt;7.5),(15-E11)-(15-E$7),IF(AND(E11&gt;7.5,E11&gt;E$7,E$7&lt;7.5),(15-E11)+E$7,IF(AND(E11&gt;7.5,E11&lt;E$7),E11-E$7,IF(E11&gt;E$7,E11-E$7,""))))</f>
        <v>6.0715277777777779</v>
      </c>
      <c r="I13" s="15">
        <f>IF(AND(E11&gt;7.5,E11&gt;E$8,E$8&gt;7.5),(15-E11)-(15-E$8),IF(AND(E11&gt;7.5,E11&gt;E$8,E$8&lt;7.5),(15-E11)+E$8,IF(AND(E11&gt;7.5,E11&lt;E$8),E$8-E11,IF(E11&gt;E$8,E11-E$8,""))))</f>
        <v>6.4652777777777786</v>
      </c>
      <c r="J13" s="15">
        <f>IF(AND(E11&gt;7.5,E11&gt;E$9,E$9&gt;7.5),(15-E11)-(15-E$9),IF(AND(E11&gt;7.5,E11&gt;E$9,E$9&lt;7.5),(15-E11)+E$9,IF(AND(E11&gt;7.5,E11&lt;E$9),E$9-E11,IF(E11&gt;E$9,E11-E$9,""))))</f>
        <v>2.7444444444444454</v>
      </c>
      <c r="K13" s="15">
        <f>IF(AND(E11&gt;7.5,E11&gt;E$10,E$10&gt;7.5),(15-E11)-(15-E$10),IF(AND(E11&gt;7.5,E11&gt;E$10,E$10&lt;7.5),(15-E11)+E$10,IF(AND(E11&gt;7.5,E11&lt;E$10),E$10-E11,IF(E11&gt;E$10,E11-E$10,""))))</f>
        <v>2.2243055555555564</v>
      </c>
      <c r="L13" s="12"/>
      <c r="M13" s="14">
        <f>SUM(H10:K13)</f>
        <v>33.555555555555557</v>
      </c>
      <c r="O13" s="16"/>
    </row>
    <row r="14" spans="1:20">
      <c r="O14" s="16"/>
    </row>
    <row r="15" spans="1:20">
      <c r="G15" s="17" t="s">
        <v>27</v>
      </c>
      <c r="H15" s="8">
        <f>MAX(F7:F11)-MIN(F7:F11)</f>
        <v>4.1729166666666675</v>
      </c>
    </row>
    <row r="16" spans="1:20" ht="15.75" thickBot="1">
      <c r="A16" s="50"/>
      <c r="B16" s="50"/>
      <c r="C16" s="50"/>
      <c r="D16" s="50"/>
      <c r="E16" s="50"/>
      <c r="F16" s="50"/>
      <c r="I16" s="18" t="s">
        <v>28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spans="1:8">
      <c r="A17" s="50"/>
      <c r="B17" s="41" t="s">
        <v>29</v>
      </c>
      <c r="C17" s="42">
        <f t="shared" ref="C17:C21" si="4">MOD(MID(B17,2,3),24)</f>
        <v>18</v>
      </c>
      <c r="D17" s="42" t="str">
        <f t="shared" ref="D17:D21" si="5">MID(B17,6,2)</f>
        <v>58</v>
      </c>
      <c r="E17" s="43">
        <f t="shared" ref="E17:E21" si="6">MOD(TIMEVALUE(C17&amp;":"&amp;D17&amp;":00")+INT(MID(B17,2,3)/24),24)</f>
        <v>7.7902777777777779</v>
      </c>
      <c r="F17" s="50"/>
      <c r="H17" s="8"/>
    </row>
    <row r="18" spans="1:8">
      <c r="A18" s="50"/>
      <c r="B18" s="44" t="s">
        <v>30</v>
      </c>
      <c r="C18" s="45">
        <f t="shared" si="4"/>
        <v>17</v>
      </c>
      <c r="D18" s="45" t="str">
        <f t="shared" si="5"/>
        <v>24</v>
      </c>
      <c r="E18" s="46">
        <f t="shared" si="6"/>
        <v>4.7249999999999996</v>
      </c>
      <c r="F18" s="50"/>
    </row>
    <row r="19" spans="1:8">
      <c r="A19" s="50"/>
      <c r="B19" s="44" t="s">
        <v>31</v>
      </c>
      <c r="C19" s="45">
        <f t="shared" si="4"/>
        <v>0</v>
      </c>
      <c r="D19" s="45" t="str">
        <f t="shared" si="5"/>
        <v>10</v>
      </c>
      <c r="E19" s="46">
        <f t="shared" si="6"/>
        <v>14.006944444444445</v>
      </c>
      <c r="F19" s="51"/>
    </row>
    <row r="20" spans="1:8">
      <c r="A20" s="50"/>
      <c r="B20" s="44" t="s">
        <v>32</v>
      </c>
      <c r="C20" s="45">
        <f t="shared" si="4"/>
        <v>2</v>
      </c>
      <c r="D20" s="45" t="str">
        <f t="shared" si="5"/>
        <v>52</v>
      </c>
      <c r="E20" s="46">
        <f t="shared" si="6"/>
        <v>13.119444444444444</v>
      </c>
      <c r="F20" s="51"/>
    </row>
    <row r="21" spans="1:8" ht="15.75" thickBot="1">
      <c r="A21" s="50"/>
      <c r="B21" s="47" t="s">
        <v>33</v>
      </c>
      <c r="C21" s="48">
        <f t="shared" si="4"/>
        <v>22</v>
      </c>
      <c r="D21" s="48" t="str">
        <f t="shared" si="5"/>
        <v>09</v>
      </c>
      <c r="E21" s="49">
        <f t="shared" si="6"/>
        <v>10.922916666666666</v>
      </c>
      <c r="F21" s="51"/>
    </row>
    <row r="22" spans="1:8">
      <c r="A22" s="50"/>
      <c r="B22" s="50"/>
      <c r="C22" s="50"/>
      <c r="D22" s="50"/>
      <c r="E22" s="52"/>
      <c r="F22" s="51"/>
    </row>
    <row r="23" spans="1:8">
      <c r="A23" s="50"/>
      <c r="B23" s="50"/>
      <c r="C23" s="50"/>
      <c r="D23" s="50"/>
      <c r="E23" s="50"/>
      <c r="F23" s="51"/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Lionel MALLET</cp:lastModifiedBy>
  <dcterms:created xsi:type="dcterms:W3CDTF">2023-04-07T12:20:42Z</dcterms:created>
  <dcterms:modified xsi:type="dcterms:W3CDTF">2023-04-07T12:49:36Z</dcterms:modified>
</cp:coreProperties>
</file>