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xr:revisionPtr revIDLastSave="0" documentId="13_ncr:1_{202CE3C1-DC8D-4F6F-8952-DEE7EE3C8009}" xr6:coauthVersionLast="47" xr6:coauthVersionMax="47" xr10:uidLastSave="{00000000-0000-0000-0000-000000000000}"/>
  <bookViews>
    <workbookView xWindow="-120" yWindow="-120" windowWidth="24240" windowHeight="13140" xr2:uid="{B7E89E05-53CD-4DAA-8EE7-AD3F9AE79692}"/>
  </bookViews>
  <sheets>
    <sheet name="Feuil1" sheetId="1" r:id="rId1"/>
  </sheets>
  <externalReferences>
    <externalReference r:id="rId2"/>
  </externalReferences>
  <definedNames>
    <definedName name="fériés">Feuil1!$BB$7:$BB$17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5" i="1" l="1"/>
  <c r="BB17" i="1"/>
  <c r="BA17" i="1" s="1"/>
  <c r="BB16" i="1"/>
  <c r="BA16" i="1"/>
  <c r="BB15" i="1"/>
  <c r="BA15" i="1" s="1"/>
  <c r="BB14" i="1"/>
  <c r="BA14" i="1"/>
  <c r="BB13" i="1"/>
  <c r="BA13" i="1" s="1"/>
  <c r="BB11" i="1"/>
  <c r="BA11" i="1" s="1"/>
  <c r="BB10" i="1"/>
  <c r="BA10" i="1"/>
  <c r="BB9" i="1"/>
  <c r="BA9" i="1" s="1"/>
  <c r="BB8" i="1"/>
  <c r="BB12" i="1" s="1"/>
  <c r="BA12" i="1" s="1"/>
  <c r="BA8" i="1"/>
  <c r="BB7" i="1"/>
  <c r="BA7" i="1" s="1"/>
  <c r="D5" i="1"/>
  <c r="B5" i="1"/>
  <c r="E5" i="1" s="1"/>
  <c r="E1" i="1"/>
  <c r="C5" i="1" l="1"/>
  <c r="B6" i="1"/>
  <c r="E6" i="1" l="1"/>
  <c r="B7" i="1"/>
  <c r="D6" i="1"/>
  <c r="C6" i="1"/>
  <c r="E7" i="1" l="1"/>
  <c r="D7" i="1"/>
  <c r="C7" i="1"/>
  <c r="B8" i="1"/>
  <c r="E8" i="1" l="1"/>
  <c r="D8" i="1"/>
  <c r="B9" i="1"/>
  <c r="C8" i="1"/>
  <c r="E9" i="1" l="1"/>
  <c r="B10" i="1"/>
  <c r="D9" i="1"/>
  <c r="C9" i="1"/>
  <c r="E10" i="1" l="1"/>
  <c r="D10" i="1"/>
  <c r="B11" i="1"/>
  <c r="C10" i="1"/>
  <c r="E11" i="1" l="1"/>
  <c r="D11" i="1"/>
  <c r="C11" i="1"/>
  <c r="B12" i="1"/>
  <c r="E12" i="1" l="1"/>
  <c r="B13" i="1"/>
  <c r="D12" i="1"/>
  <c r="C12" i="1"/>
  <c r="E13" i="1" l="1"/>
  <c r="D13" i="1"/>
  <c r="B14" i="1"/>
  <c r="C13" i="1"/>
  <c r="E14" i="1" l="1"/>
  <c r="D14" i="1"/>
  <c r="C14" i="1"/>
  <c r="B15" i="1"/>
  <c r="E15" i="1" l="1"/>
  <c r="D15" i="1"/>
  <c r="B16" i="1"/>
  <c r="C15" i="1"/>
  <c r="E16" i="1" l="1"/>
  <c r="B17" i="1"/>
  <c r="D16" i="1"/>
  <c r="C16" i="1"/>
  <c r="E17" i="1" l="1"/>
  <c r="D17" i="1"/>
  <c r="C17" i="1"/>
  <c r="B18" i="1"/>
  <c r="E18" i="1" l="1"/>
  <c r="D18" i="1"/>
  <c r="B19" i="1"/>
  <c r="C18" i="1"/>
  <c r="E19" i="1" l="1"/>
  <c r="B20" i="1"/>
  <c r="D19" i="1"/>
  <c r="C19" i="1"/>
  <c r="E20" i="1" l="1"/>
  <c r="D20" i="1"/>
  <c r="B21" i="1"/>
  <c r="C20" i="1"/>
  <c r="E21" i="1" l="1"/>
  <c r="D21" i="1"/>
  <c r="C21" i="1"/>
  <c r="B22" i="1"/>
  <c r="E22" i="1" l="1"/>
  <c r="B23" i="1"/>
  <c r="D22" i="1"/>
  <c r="C22" i="1"/>
  <c r="E23" i="1" l="1"/>
  <c r="D23" i="1"/>
  <c r="B24" i="1"/>
  <c r="C23" i="1"/>
  <c r="E24" i="1" l="1"/>
  <c r="B25" i="1"/>
  <c r="D24" i="1"/>
  <c r="C24" i="1"/>
  <c r="E25" i="1" l="1"/>
  <c r="D25" i="1"/>
  <c r="C25" i="1"/>
  <c r="B26" i="1"/>
  <c r="E26" i="1" l="1"/>
  <c r="D26" i="1"/>
  <c r="B27" i="1"/>
  <c r="C26" i="1"/>
  <c r="E27" i="1" l="1"/>
  <c r="B28" i="1"/>
  <c r="D27" i="1"/>
  <c r="C27" i="1"/>
  <c r="E28" i="1" l="1"/>
  <c r="D28" i="1"/>
  <c r="B29" i="1"/>
  <c r="C28" i="1"/>
  <c r="E29" i="1" l="1"/>
  <c r="D29" i="1"/>
  <c r="C29" i="1"/>
  <c r="B30" i="1"/>
  <c r="E30" i="1" l="1"/>
  <c r="B31" i="1"/>
  <c r="D30" i="1"/>
  <c r="C30" i="1"/>
  <c r="E31" i="1" l="1"/>
  <c r="D31" i="1"/>
  <c r="B32" i="1"/>
  <c r="C31" i="1"/>
  <c r="E32" i="1" l="1"/>
  <c r="B33" i="1"/>
  <c r="D32" i="1"/>
  <c r="C32" i="1"/>
  <c r="E33" i="1" l="1"/>
  <c r="D33" i="1"/>
  <c r="B34" i="1"/>
  <c r="C33" i="1"/>
  <c r="E34" i="1" l="1"/>
  <c r="D34" i="1"/>
  <c r="C34" i="1"/>
  <c r="B35" i="1"/>
  <c r="D35" i="1" l="1"/>
  <c r="C35" i="1"/>
</calcChain>
</file>

<file path=xl/sharedStrings.xml><?xml version="1.0" encoding="utf-8"?>
<sst xmlns="http://schemas.openxmlformats.org/spreadsheetml/2006/main" count="19" uniqueCount="18">
  <si>
    <t>Nb jours ouverts</t>
  </si>
  <si>
    <t>CA K€</t>
  </si>
  <si>
    <t>Date</t>
  </si>
  <si>
    <t>Jour</t>
  </si>
  <si>
    <t xml:space="preserve">CA HT </t>
  </si>
  <si>
    <t>mois</t>
  </si>
  <si>
    <t>fériés</t>
  </si>
  <si>
    <t>1° Janvier</t>
  </si>
  <si>
    <t>Lundi Pâques</t>
  </si>
  <si>
    <t>1° mai</t>
  </si>
  <si>
    <t>Armistice</t>
  </si>
  <si>
    <t>Ascension</t>
  </si>
  <si>
    <t>Pentecôte</t>
  </si>
  <si>
    <t>Fête Nationale</t>
  </si>
  <si>
    <t>Assomption</t>
  </si>
  <si>
    <t>Toussaint</t>
  </si>
  <si>
    <t>Noel</t>
  </si>
  <si>
    <t>N°Sem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</si>
</sst>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"/>
    <numFmt numFmtId="165" formatCode="ddd"/>
    <numFmt numFmtId="166" formatCode="mmmm"/>
  </numFmts>
  <fonts count="6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sz val="6"/>
      <name val="Arial"/>
      <family val="2"/>
    </font>
    <font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vertical="center" textRotation="90"/>
    </xf>
    <xf numFmtId="0" fontId="0" fillId="0" borderId="2" xfId="0" applyBorder="1"/>
    <xf numFmtId="0" fontId="1" fillId="3" borderId="0" xfId="0" applyFont="1" applyFill="1" applyAlignment="1">
      <alignment horizontal="centerContinuous" vertical="center"/>
    </xf>
    <xf numFmtId="0" fontId="0" fillId="3" borderId="2" xfId="0" applyFill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2" xfId="0" applyFont="1" applyBorder="1"/>
    <xf numFmtId="2" fontId="3" fillId="2" borderId="2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2" fontId="0" fillId="0" borderId="2" xfId="0" applyNumberFormat="1" applyBorder="1"/>
    <xf numFmtId="0" fontId="3" fillId="2" borderId="5" xfId="0" applyFont="1" applyFill="1" applyBorder="1" applyAlignment="1">
      <alignment horizontal="center"/>
    </xf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 applyAlignment="1">
      <alignment horizontal="centerContinuous" vertical="center"/>
    </xf>
    <xf numFmtId="14" fontId="0" fillId="5" borderId="9" xfId="0" applyNumberFormat="1" applyFill="1" applyBorder="1" applyAlignment="1">
      <alignment horizontal="center"/>
    </xf>
    <xf numFmtId="166" fontId="0" fillId="5" borderId="2" xfId="0" applyNumberFormat="1" applyFill="1" applyBorder="1" applyAlignment="1">
      <alignment horizontal="center"/>
    </xf>
    <xf numFmtId="14" fontId="0" fillId="5" borderId="10" xfId="0" applyNumberFormat="1" applyFill="1" applyBorder="1" applyAlignment="1">
      <alignment horizontal="centerContinuous" vertical="center"/>
    </xf>
    <xf numFmtId="14" fontId="5" fillId="6" borderId="9" xfId="0" applyNumberFormat="1" applyFont="1" applyFill="1" applyBorder="1" applyAlignment="1">
      <alignment horizontal="center"/>
    </xf>
    <xf numFmtId="166" fontId="0" fillId="6" borderId="2" xfId="0" applyNumberFormat="1" applyFill="1" applyBorder="1" applyAlignment="1">
      <alignment horizontal="center"/>
    </xf>
    <xf numFmtId="14" fontId="0" fillId="6" borderId="10" xfId="0" applyNumberFormat="1" applyFill="1" applyBorder="1" applyAlignment="1">
      <alignment horizontal="centerContinuous" vertical="center"/>
    </xf>
    <xf numFmtId="14" fontId="0" fillId="6" borderId="9" xfId="0" applyNumberFormat="1" applyFill="1" applyBorder="1" applyAlignment="1">
      <alignment horizontal="center"/>
    </xf>
    <xf numFmtId="14" fontId="2" fillId="5" borderId="9" xfId="0" applyNumberFormat="1" applyFont="1" applyFill="1" applyBorder="1" applyAlignment="1">
      <alignment horizontal="center"/>
    </xf>
    <xf numFmtId="14" fontId="0" fillId="5" borderId="11" xfId="0" applyNumberFormat="1" applyFill="1" applyBorder="1" applyAlignment="1">
      <alignment horizontal="center"/>
    </xf>
    <xf numFmtId="166" fontId="0" fillId="5" borderId="12" xfId="0" applyNumberFormat="1" applyFill="1" applyBorder="1" applyAlignment="1">
      <alignment horizontal="center"/>
    </xf>
    <xf numFmtId="14" fontId="0" fillId="5" borderId="13" xfId="0" applyNumberFormat="1" applyFill="1" applyBorder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IONEL\CA%20JOUR%20HEBDO%202016\CA%20JOUR-HEBDO%20LORLANGES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SUALISATION VD"/>
      <sheetName val="VISUALISATION CARBURANT"/>
      <sheetName val="LORLANGES PDV 1953"/>
      <sheetName val="RESULTATS GLOBAL"/>
      <sheetName val="RESULTATS FAMILLES"/>
      <sheetName val="OBJECTIFS CA"/>
      <sheetName val="OBJECTIFS CA (2)"/>
      <sheetName val="Feuil1"/>
      <sheetName val="OBJECTIFS CARB"/>
      <sheetName val="OBJECTIFS MARGE"/>
      <sheetName val="OBJECTIFS PERTES"/>
      <sheetName val="CA LUB"/>
      <sheetName val="CA ALIM TN"/>
      <sheetName val="CA ALIM TR"/>
      <sheetName val="CA BOISSONS TR"/>
      <sheetName val="CA BOISSONS TN"/>
      <sheetName val="CA DAB"/>
      <sheetName val="CA NON ALIM"/>
      <sheetName val="CA TABAC"/>
    </sheetNames>
    <sheetDataSet>
      <sheetData sheetId="0"/>
      <sheetData sheetId="1"/>
      <sheetData sheetId="2"/>
      <sheetData sheetId="3">
        <row r="4">
          <cell r="B4">
            <v>-1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D3B454-54A2-4BC5-B94A-3F0C24FA8873}">
  <dimension ref="A1:BC35"/>
  <sheetViews>
    <sheetView tabSelected="1" topLeftCell="A13" workbookViewId="0">
      <selection activeCell="E36" sqref="E36"/>
    </sheetView>
  </sheetViews>
  <sheetFormatPr baseColWidth="10" defaultRowHeight="12.75" x14ac:dyDescent="0.2"/>
  <cols>
    <col min="4" max="4" width="7.85546875" customWidth="1"/>
    <col min="7" max="51" width="2" customWidth="1"/>
  </cols>
  <sheetData>
    <row r="1" spans="1:55" x14ac:dyDescent="0.2">
      <c r="A1" s="1"/>
      <c r="B1" s="2">
        <v>2021</v>
      </c>
      <c r="C1" s="3" t="s">
        <v>0</v>
      </c>
      <c r="D1" s="3"/>
      <c r="E1" s="4">
        <f>NETWORKDAYS.INTL(DATE($B$1,$B$2,A5),DATE($B$1,$B$2,A35),2,fériés)</f>
        <v>21</v>
      </c>
    </row>
    <row r="2" spans="1:55" x14ac:dyDescent="0.2">
      <c r="A2" s="1"/>
      <c r="B2" s="5">
        <v>1</v>
      </c>
      <c r="C2" s="5"/>
      <c r="D2" s="5"/>
      <c r="E2" s="5"/>
    </row>
    <row r="3" spans="1:55" x14ac:dyDescent="0.2">
      <c r="A3" s="1"/>
      <c r="B3" s="6" t="s">
        <v>1</v>
      </c>
      <c r="C3" s="7"/>
      <c r="D3" s="8"/>
      <c r="E3" s="9">
        <v>10000</v>
      </c>
    </row>
    <row r="4" spans="1:55" ht="13.5" thickBot="1" x14ac:dyDescent="0.25">
      <c r="B4" s="10" t="s">
        <v>2</v>
      </c>
      <c r="C4" s="10" t="s">
        <v>3</v>
      </c>
      <c r="D4" s="10" t="s">
        <v>17</v>
      </c>
      <c r="E4" s="10" t="s">
        <v>4</v>
      </c>
    </row>
    <row r="5" spans="1:55" ht="13.5" thickBot="1" x14ac:dyDescent="0.25">
      <c r="A5">
        <v>1</v>
      </c>
      <c r="B5" s="11">
        <f>DATE($B$1,B$2,$A5)</f>
        <v>44197</v>
      </c>
      <c r="C5" s="12">
        <f>B5</f>
        <v>44197</v>
      </c>
      <c r="D5" s="13">
        <f>'[1]RESULTATS GLOBAL'!B4</f>
        <v>-1</v>
      </c>
      <c r="E5" s="14">
        <f>IF(OR(WEEKDAY(B5)=7,WEEKDAY(B5)=1),0,$E$3/$E$1)</f>
        <v>476.1904761904762</v>
      </c>
      <c r="AZ5" s="15">
        <v>2021</v>
      </c>
      <c r="BA5" s="15"/>
    </row>
    <row r="6" spans="1:55" x14ac:dyDescent="0.2">
      <c r="A6">
        <v>2</v>
      </c>
      <c r="B6" s="11">
        <f>IF(MONTH(B5+1)=MONTH(B5),B5+1,"  ")</f>
        <v>44198</v>
      </c>
      <c r="C6" s="12">
        <f t="shared" ref="C6:C35" si="0">B6</f>
        <v>44198</v>
      </c>
      <c r="D6" s="13">
        <f t="shared" ref="D6:D35" si="1">IF(AND(INT(MOD(INT((B6-2)/7)+0.6,52+5/28))+1&gt;=52,MONTH(B6)=1),-1,INT(MOD(INT((B6-2)/7)+0.6,52+5/28))+1)</f>
        <v>-1</v>
      </c>
      <c r="E6" s="14">
        <f t="shared" ref="E6:E35" si="2">IF(OR(WEEKDAY(B6)=7,WEEKDAY(B6)=1),0,$E$3/$E$1)</f>
        <v>0</v>
      </c>
      <c r="AZ6" s="16"/>
      <c r="BA6" s="17" t="s">
        <v>5</v>
      </c>
      <c r="BB6" s="18" t="s">
        <v>6</v>
      </c>
      <c r="BC6" s="18"/>
    </row>
    <row r="7" spans="1:55" x14ac:dyDescent="0.2">
      <c r="A7">
        <v>3</v>
      </c>
      <c r="B7" s="11">
        <f t="shared" ref="B7:B35" si="3">IF(MONTH(B6+1)=MONTH(B6),B6+1,"  ")</f>
        <v>44199</v>
      </c>
      <c r="C7" s="12">
        <f t="shared" si="0"/>
        <v>44199</v>
      </c>
      <c r="D7" s="13">
        <f t="shared" si="1"/>
        <v>-1</v>
      </c>
      <c r="E7" s="14">
        <f t="shared" si="2"/>
        <v>0</v>
      </c>
      <c r="AZ7" s="19" t="s">
        <v>7</v>
      </c>
      <c r="BA7" s="20">
        <f t="shared" ref="BA7:BA17" si="4">BB7</f>
        <v>44197</v>
      </c>
      <c r="BB7" s="21">
        <f>DATE(AZ5,1,1)</f>
        <v>44197</v>
      </c>
      <c r="BC7" s="21"/>
    </row>
    <row r="8" spans="1:55" x14ac:dyDescent="0.2">
      <c r="A8">
        <v>4</v>
      </c>
      <c r="B8" s="11">
        <f t="shared" si="3"/>
        <v>44200</v>
      </c>
      <c r="C8" s="12">
        <f t="shared" si="0"/>
        <v>44200</v>
      </c>
      <c r="D8" s="13">
        <f t="shared" si="1"/>
        <v>1</v>
      </c>
      <c r="E8" s="14">
        <f t="shared" si="2"/>
        <v>476.1904761904762</v>
      </c>
      <c r="AZ8" s="22" t="s">
        <v>8</v>
      </c>
      <c r="BA8" s="23">
        <f t="shared" si="4"/>
        <v>44291</v>
      </c>
      <c r="BB8" s="24">
        <f>FLOOR(DATE(AZ5,5,DAY(MINUTE(AZ5/38)/2+56)),7)-34+1</f>
        <v>44291</v>
      </c>
      <c r="BC8" s="24"/>
    </row>
    <row r="9" spans="1:55" x14ac:dyDescent="0.2">
      <c r="A9">
        <v>5</v>
      </c>
      <c r="B9" s="11">
        <f t="shared" si="3"/>
        <v>44201</v>
      </c>
      <c r="C9" s="12">
        <f t="shared" si="0"/>
        <v>44201</v>
      </c>
      <c r="D9" s="13">
        <f t="shared" si="1"/>
        <v>1</v>
      </c>
      <c r="E9" s="14">
        <f t="shared" si="2"/>
        <v>476.1904761904762</v>
      </c>
      <c r="AZ9" s="19" t="s">
        <v>9</v>
      </c>
      <c r="BA9" s="20">
        <f t="shared" si="4"/>
        <v>44317</v>
      </c>
      <c r="BB9" s="21">
        <f>DATE(AZ5,5,1)</f>
        <v>44317</v>
      </c>
      <c r="BC9" s="21"/>
    </row>
    <row r="10" spans="1:55" x14ac:dyDescent="0.2">
      <c r="A10">
        <v>6</v>
      </c>
      <c r="B10" s="11">
        <f t="shared" si="3"/>
        <v>44202</v>
      </c>
      <c r="C10" s="12">
        <f t="shared" si="0"/>
        <v>44202</v>
      </c>
      <c r="D10" s="13">
        <f t="shared" si="1"/>
        <v>1</v>
      </c>
      <c r="E10" s="14">
        <f t="shared" si="2"/>
        <v>476.1904761904762</v>
      </c>
      <c r="AZ10" s="25" t="s">
        <v>10</v>
      </c>
      <c r="BA10" s="23">
        <f t="shared" si="4"/>
        <v>44324</v>
      </c>
      <c r="BB10" s="24">
        <f>DATE(AZ5,5,8)</f>
        <v>44324</v>
      </c>
      <c r="BC10" s="24"/>
    </row>
    <row r="11" spans="1:55" x14ac:dyDescent="0.2">
      <c r="A11">
        <v>7</v>
      </c>
      <c r="B11" s="11">
        <f t="shared" si="3"/>
        <v>44203</v>
      </c>
      <c r="C11" s="12">
        <f t="shared" si="0"/>
        <v>44203</v>
      </c>
      <c r="D11" s="13">
        <f t="shared" si="1"/>
        <v>1</v>
      </c>
      <c r="E11" s="14">
        <f t="shared" si="2"/>
        <v>476.1904761904762</v>
      </c>
      <c r="AZ11" s="19" t="s">
        <v>11</v>
      </c>
      <c r="BA11" s="20">
        <f t="shared" si="4"/>
        <v>44329</v>
      </c>
      <c r="BB11" s="21">
        <f>BB8+38</f>
        <v>44329</v>
      </c>
      <c r="BC11" s="21"/>
    </row>
    <row r="12" spans="1:55" x14ac:dyDescent="0.2">
      <c r="A12">
        <v>8</v>
      </c>
      <c r="B12" s="11">
        <f t="shared" si="3"/>
        <v>44204</v>
      </c>
      <c r="C12" s="12">
        <f t="shared" si="0"/>
        <v>44204</v>
      </c>
      <c r="D12" s="13">
        <f t="shared" si="1"/>
        <v>1</v>
      </c>
      <c r="E12" s="14">
        <f t="shared" si="2"/>
        <v>476.1904761904762</v>
      </c>
      <c r="AZ12" s="25" t="s">
        <v>12</v>
      </c>
      <c r="BA12" s="23">
        <f t="shared" si="4"/>
        <v>44340</v>
      </c>
      <c r="BB12" s="24">
        <f>BB8+(7*7)</f>
        <v>44340</v>
      </c>
      <c r="BC12" s="24"/>
    </row>
    <row r="13" spans="1:55" x14ac:dyDescent="0.2">
      <c r="A13">
        <v>9</v>
      </c>
      <c r="B13" s="11">
        <f t="shared" si="3"/>
        <v>44205</v>
      </c>
      <c r="C13" s="12">
        <f t="shared" si="0"/>
        <v>44205</v>
      </c>
      <c r="D13" s="13">
        <f t="shared" si="1"/>
        <v>1</v>
      </c>
      <c r="E13" s="14">
        <f t="shared" si="2"/>
        <v>0</v>
      </c>
      <c r="AZ13" s="26" t="s">
        <v>13</v>
      </c>
      <c r="BA13" s="20">
        <f t="shared" si="4"/>
        <v>44391</v>
      </c>
      <c r="BB13" s="21">
        <f>DATE(AZ5,7,14)</f>
        <v>44391</v>
      </c>
      <c r="BC13" s="21"/>
    </row>
    <row r="14" spans="1:55" x14ac:dyDescent="0.2">
      <c r="A14">
        <v>10</v>
      </c>
      <c r="B14" s="11">
        <f t="shared" si="3"/>
        <v>44206</v>
      </c>
      <c r="C14" s="12">
        <f t="shared" si="0"/>
        <v>44206</v>
      </c>
      <c r="D14" s="13">
        <f t="shared" si="1"/>
        <v>1</v>
      </c>
      <c r="E14" s="14">
        <f t="shared" si="2"/>
        <v>0</v>
      </c>
      <c r="AZ14" s="25" t="s">
        <v>14</v>
      </c>
      <c r="BA14" s="23">
        <f t="shared" si="4"/>
        <v>44423</v>
      </c>
      <c r="BB14" s="24">
        <f>DATE(AZ5,8,15)</f>
        <v>44423</v>
      </c>
      <c r="BC14" s="24"/>
    </row>
    <row r="15" spans="1:55" x14ac:dyDescent="0.2">
      <c r="A15">
        <v>11</v>
      </c>
      <c r="B15" s="11">
        <f t="shared" si="3"/>
        <v>44207</v>
      </c>
      <c r="C15" s="12">
        <f t="shared" si="0"/>
        <v>44207</v>
      </c>
      <c r="D15" s="13">
        <f t="shared" si="1"/>
        <v>2</v>
      </c>
      <c r="E15" s="14">
        <f t="shared" si="2"/>
        <v>476.1904761904762</v>
      </c>
      <c r="AZ15" s="19" t="s">
        <v>15</v>
      </c>
      <c r="BA15" s="20">
        <f t="shared" si="4"/>
        <v>44501</v>
      </c>
      <c r="BB15" s="21">
        <f>DATE(AZ5,11,1)</f>
        <v>44501</v>
      </c>
      <c r="BC15" s="21"/>
    </row>
    <row r="16" spans="1:55" x14ac:dyDescent="0.2">
      <c r="A16">
        <v>12</v>
      </c>
      <c r="B16" s="11">
        <f t="shared" si="3"/>
        <v>44208</v>
      </c>
      <c r="C16" s="12">
        <f t="shared" si="0"/>
        <v>44208</v>
      </c>
      <c r="D16" s="13">
        <f t="shared" si="1"/>
        <v>2</v>
      </c>
      <c r="E16" s="14">
        <f t="shared" si="2"/>
        <v>476.1904761904762</v>
      </c>
      <c r="AZ16" s="25" t="s">
        <v>10</v>
      </c>
      <c r="BA16" s="23">
        <f t="shared" si="4"/>
        <v>316</v>
      </c>
      <c r="BB16" s="24">
        <f>DATE(AZ4,11,11)</f>
        <v>316</v>
      </c>
      <c r="BC16" s="24"/>
    </row>
    <row r="17" spans="1:55" ht="13.5" thickBot="1" x14ac:dyDescent="0.25">
      <c r="A17">
        <v>13</v>
      </c>
      <c r="B17" s="11">
        <f t="shared" si="3"/>
        <v>44209</v>
      </c>
      <c r="C17" s="12">
        <f t="shared" si="0"/>
        <v>44209</v>
      </c>
      <c r="D17" s="13">
        <f t="shared" si="1"/>
        <v>2</v>
      </c>
      <c r="E17" s="14">
        <f t="shared" si="2"/>
        <v>476.1904761904762</v>
      </c>
      <c r="AZ17" s="27" t="s">
        <v>16</v>
      </c>
      <c r="BA17" s="28">
        <f t="shared" si="4"/>
        <v>360</v>
      </c>
      <c r="BB17" s="29">
        <f>DATE(AZ4,12,25)</f>
        <v>360</v>
      </c>
      <c r="BC17" s="29"/>
    </row>
    <row r="18" spans="1:55" ht="13.5" thickTop="1" x14ac:dyDescent="0.2">
      <c r="A18">
        <v>14</v>
      </c>
      <c r="B18" s="11">
        <f t="shared" si="3"/>
        <v>44210</v>
      </c>
      <c r="C18" s="12">
        <f t="shared" si="0"/>
        <v>44210</v>
      </c>
      <c r="D18" s="13">
        <f t="shared" si="1"/>
        <v>2</v>
      </c>
      <c r="E18" s="14">
        <f t="shared" si="2"/>
        <v>476.1904761904762</v>
      </c>
    </row>
    <row r="19" spans="1:55" x14ac:dyDescent="0.2">
      <c r="A19">
        <v>15</v>
      </c>
      <c r="B19" s="11">
        <f t="shared" si="3"/>
        <v>44211</v>
      </c>
      <c r="C19" s="12">
        <f t="shared" si="0"/>
        <v>44211</v>
      </c>
      <c r="D19" s="13">
        <f t="shared" si="1"/>
        <v>2</v>
      </c>
      <c r="E19" s="14">
        <f t="shared" si="2"/>
        <v>476.1904761904762</v>
      </c>
    </row>
    <row r="20" spans="1:55" x14ac:dyDescent="0.2">
      <c r="A20">
        <v>16</v>
      </c>
      <c r="B20" s="11">
        <f t="shared" si="3"/>
        <v>44212</v>
      </c>
      <c r="C20" s="12">
        <f t="shared" si="0"/>
        <v>44212</v>
      </c>
      <c r="D20" s="13">
        <f t="shared" si="1"/>
        <v>2</v>
      </c>
      <c r="E20" s="14">
        <f t="shared" si="2"/>
        <v>0</v>
      </c>
    </row>
    <row r="21" spans="1:55" x14ac:dyDescent="0.2">
      <c r="A21">
        <v>17</v>
      </c>
      <c r="B21" s="11">
        <f t="shared" si="3"/>
        <v>44213</v>
      </c>
      <c r="C21" s="12">
        <f t="shared" si="0"/>
        <v>44213</v>
      </c>
      <c r="D21" s="13">
        <f t="shared" si="1"/>
        <v>2</v>
      </c>
      <c r="E21" s="14">
        <f t="shared" si="2"/>
        <v>0</v>
      </c>
    </row>
    <row r="22" spans="1:55" x14ac:dyDescent="0.2">
      <c r="A22">
        <v>18</v>
      </c>
      <c r="B22" s="11">
        <f t="shared" si="3"/>
        <v>44214</v>
      </c>
      <c r="C22" s="12">
        <f t="shared" si="0"/>
        <v>44214</v>
      </c>
      <c r="D22" s="13">
        <f t="shared" si="1"/>
        <v>3</v>
      </c>
      <c r="E22" s="14">
        <f t="shared" si="2"/>
        <v>476.1904761904762</v>
      </c>
    </row>
    <row r="23" spans="1:55" x14ac:dyDescent="0.2">
      <c r="A23">
        <v>19</v>
      </c>
      <c r="B23" s="11">
        <f t="shared" si="3"/>
        <v>44215</v>
      </c>
      <c r="C23" s="12">
        <f t="shared" si="0"/>
        <v>44215</v>
      </c>
      <c r="D23" s="13">
        <f t="shared" si="1"/>
        <v>3</v>
      </c>
      <c r="E23" s="14">
        <f t="shared" si="2"/>
        <v>476.1904761904762</v>
      </c>
    </row>
    <row r="24" spans="1:55" x14ac:dyDescent="0.2">
      <c r="A24">
        <v>20</v>
      </c>
      <c r="B24" s="11">
        <f t="shared" si="3"/>
        <v>44216</v>
      </c>
      <c r="C24" s="12">
        <f t="shared" si="0"/>
        <v>44216</v>
      </c>
      <c r="D24" s="13">
        <f t="shared" si="1"/>
        <v>3</v>
      </c>
      <c r="E24" s="14">
        <f t="shared" si="2"/>
        <v>476.1904761904762</v>
      </c>
    </row>
    <row r="25" spans="1:55" x14ac:dyDescent="0.2">
      <c r="A25">
        <v>21</v>
      </c>
      <c r="B25" s="11">
        <f t="shared" si="3"/>
        <v>44217</v>
      </c>
      <c r="C25" s="12">
        <f t="shared" si="0"/>
        <v>44217</v>
      </c>
      <c r="D25" s="13">
        <f t="shared" si="1"/>
        <v>3</v>
      </c>
      <c r="E25" s="14">
        <f t="shared" si="2"/>
        <v>476.1904761904762</v>
      </c>
    </row>
    <row r="26" spans="1:55" x14ac:dyDescent="0.2">
      <c r="A26">
        <v>22</v>
      </c>
      <c r="B26" s="11">
        <f t="shared" si="3"/>
        <v>44218</v>
      </c>
      <c r="C26" s="12">
        <f t="shared" si="0"/>
        <v>44218</v>
      </c>
      <c r="D26" s="13">
        <f t="shared" si="1"/>
        <v>3</v>
      </c>
      <c r="E26" s="14">
        <f t="shared" si="2"/>
        <v>476.1904761904762</v>
      </c>
    </row>
    <row r="27" spans="1:55" x14ac:dyDescent="0.2">
      <c r="A27">
        <v>23</v>
      </c>
      <c r="B27" s="11">
        <f t="shared" si="3"/>
        <v>44219</v>
      </c>
      <c r="C27" s="12">
        <f t="shared" si="0"/>
        <v>44219</v>
      </c>
      <c r="D27" s="13">
        <f t="shared" si="1"/>
        <v>3</v>
      </c>
      <c r="E27" s="14">
        <f t="shared" si="2"/>
        <v>0</v>
      </c>
    </row>
    <row r="28" spans="1:55" x14ac:dyDescent="0.2">
      <c r="A28">
        <v>24</v>
      </c>
      <c r="B28" s="11">
        <f t="shared" si="3"/>
        <v>44220</v>
      </c>
      <c r="C28" s="12">
        <f t="shared" si="0"/>
        <v>44220</v>
      </c>
      <c r="D28" s="13">
        <f t="shared" si="1"/>
        <v>3</v>
      </c>
      <c r="E28" s="14">
        <f t="shared" si="2"/>
        <v>0</v>
      </c>
    </row>
    <row r="29" spans="1:55" x14ac:dyDescent="0.2">
      <c r="A29">
        <v>25</v>
      </c>
      <c r="B29" s="11">
        <f t="shared" si="3"/>
        <v>44221</v>
      </c>
      <c r="C29" s="12">
        <f t="shared" si="0"/>
        <v>44221</v>
      </c>
      <c r="D29" s="13">
        <f t="shared" si="1"/>
        <v>4</v>
      </c>
      <c r="E29" s="14">
        <f t="shared" si="2"/>
        <v>476.1904761904762</v>
      </c>
    </row>
    <row r="30" spans="1:55" x14ac:dyDescent="0.2">
      <c r="A30">
        <v>26</v>
      </c>
      <c r="B30" s="11">
        <f t="shared" si="3"/>
        <v>44222</v>
      </c>
      <c r="C30" s="12">
        <f t="shared" si="0"/>
        <v>44222</v>
      </c>
      <c r="D30" s="13">
        <f t="shared" si="1"/>
        <v>4</v>
      </c>
      <c r="E30" s="14">
        <f t="shared" si="2"/>
        <v>476.1904761904762</v>
      </c>
    </row>
    <row r="31" spans="1:55" x14ac:dyDescent="0.2">
      <c r="A31">
        <v>27</v>
      </c>
      <c r="B31" s="11">
        <f t="shared" si="3"/>
        <v>44223</v>
      </c>
      <c r="C31" s="12">
        <f t="shared" si="0"/>
        <v>44223</v>
      </c>
      <c r="D31" s="13">
        <f t="shared" si="1"/>
        <v>4</v>
      </c>
      <c r="E31" s="14">
        <f t="shared" si="2"/>
        <v>476.1904761904762</v>
      </c>
    </row>
    <row r="32" spans="1:55" x14ac:dyDescent="0.2">
      <c r="A32">
        <v>28</v>
      </c>
      <c r="B32" s="11">
        <f t="shared" si="3"/>
        <v>44224</v>
      </c>
      <c r="C32" s="12">
        <f t="shared" si="0"/>
        <v>44224</v>
      </c>
      <c r="D32" s="13">
        <f t="shared" si="1"/>
        <v>4</v>
      </c>
      <c r="E32" s="14">
        <f t="shared" si="2"/>
        <v>476.1904761904762</v>
      </c>
    </row>
    <row r="33" spans="1:5" x14ac:dyDescent="0.2">
      <c r="A33">
        <v>29</v>
      </c>
      <c r="B33" s="11">
        <f t="shared" si="3"/>
        <v>44225</v>
      </c>
      <c r="C33" s="12">
        <f t="shared" si="0"/>
        <v>44225</v>
      </c>
      <c r="D33" s="13">
        <f t="shared" si="1"/>
        <v>4</v>
      </c>
      <c r="E33" s="14">
        <f t="shared" si="2"/>
        <v>476.1904761904762</v>
      </c>
    </row>
    <row r="34" spans="1:5" x14ac:dyDescent="0.2">
      <c r="A34">
        <v>30</v>
      </c>
      <c r="B34" s="11">
        <f t="shared" si="3"/>
        <v>44226</v>
      </c>
      <c r="C34" s="12">
        <f t="shared" si="0"/>
        <v>44226</v>
      </c>
      <c r="D34" s="13">
        <f t="shared" si="1"/>
        <v>4</v>
      </c>
      <c r="E34" s="14">
        <f t="shared" si="2"/>
        <v>0</v>
      </c>
    </row>
    <row r="35" spans="1:5" x14ac:dyDescent="0.2">
      <c r="A35">
        <v>31</v>
      </c>
      <c r="B35" s="11">
        <f t="shared" si="3"/>
        <v>44227</v>
      </c>
      <c r="C35" s="12">
        <f t="shared" si="0"/>
        <v>44227</v>
      </c>
      <c r="D35" s="13">
        <f t="shared" si="1"/>
        <v>4</v>
      </c>
      <c r="E35" s="14">
        <f>IF(OR(WEEKDAY(B35)=7,WEEKDAY(B35)=1),0,$E$3/$E$1)</f>
        <v>0</v>
      </c>
    </row>
  </sheetData>
  <mergeCells count="3">
    <mergeCell ref="A1:A3"/>
    <mergeCell ref="B2:E2"/>
    <mergeCell ref="B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Lionel</cp:lastModifiedBy>
  <dcterms:created xsi:type="dcterms:W3CDTF">2021-08-27T23:03:24Z</dcterms:created>
  <dcterms:modified xsi:type="dcterms:W3CDTF">2021-08-27T23:09:50Z</dcterms:modified>
</cp:coreProperties>
</file>