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/>
  <bookViews>
    <workbookView xWindow="-210" yWindow="-30" windowWidth="18630" windowHeight="6645"/>
  </bookViews>
  <sheets>
    <sheet name="Feuil4" sheetId="4" r:id="rId1"/>
  </sheets>
  <definedNames>
    <definedName name="_xlnm.Print_Area" localSheetId="0">Feuil4!$A$1:$P$43</definedName>
  </definedNames>
  <calcPr calcId="125725"/>
</workbook>
</file>

<file path=xl/calcChain.xml><?xml version="1.0" encoding="utf-8"?>
<calcChain xmlns="http://schemas.openxmlformats.org/spreadsheetml/2006/main">
  <c r="K7" i="4"/>
  <c r="I7"/>
  <c r="O7" s="1"/>
  <c r="G7"/>
  <c r="D7"/>
  <c r="I9" l="1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K27"/>
  <c r="K28"/>
  <c r="K29"/>
  <c r="K30"/>
  <c r="K31"/>
  <c r="K32"/>
  <c r="K33"/>
  <c r="K34"/>
  <c r="K35"/>
  <c r="K36"/>
  <c r="K37"/>
  <c r="K38"/>
  <c r="K39"/>
  <c r="K40"/>
  <c r="K9"/>
  <c r="K10"/>
  <c r="K11"/>
  <c r="O11" s="1"/>
  <c r="K12"/>
  <c r="K13"/>
  <c r="K14"/>
  <c r="K15"/>
  <c r="K16"/>
  <c r="K17"/>
  <c r="K18"/>
  <c r="O18" s="1"/>
  <c r="K19"/>
  <c r="K20"/>
  <c r="O20" s="1"/>
  <c r="K21"/>
  <c r="K22"/>
  <c r="O22" s="1"/>
  <c r="K23"/>
  <c r="K24"/>
  <c r="K25"/>
  <c r="K26"/>
  <c r="O13"/>
  <c r="P7"/>
  <c r="P27"/>
  <c r="P28"/>
  <c r="P29"/>
  <c r="P30"/>
  <c r="P31"/>
  <c r="P32"/>
  <c r="P33"/>
  <c r="P34"/>
  <c r="P35"/>
  <c r="P36"/>
  <c r="P37"/>
  <c r="P38"/>
  <c r="P39"/>
  <c r="P40"/>
  <c r="P22"/>
  <c r="P11"/>
  <c r="P18"/>
  <c r="O12"/>
  <c r="O14"/>
  <c r="O15"/>
  <c r="O16"/>
  <c r="O17"/>
  <c r="O19"/>
  <c r="O21"/>
  <c r="O23"/>
  <c r="O27"/>
  <c r="O28"/>
  <c r="O29"/>
  <c r="O30"/>
  <c r="O31"/>
  <c r="O32"/>
  <c r="O33"/>
  <c r="O34"/>
  <c r="O35"/>
  <c r="O36"/>
  <c r="O37"/>
  <c r="O38"/>
  <c r="O39"/>
  <c r="O40"/>
  <c r="N40"/>
  <c r="N11"/>
  <c r="N12"/>
  <c r="N13"/>
  <c r="N14"/>
  <c r="N15"/>
  <c r="N16"/>
  <c r="N17"/>
  <c r="N18"/>
  <c r="N19"/>
  <c r="N20"/>
  <c r="N21"/>
  <c r="N22"/>
  <c r="N23"/>
  <c r="N25"/>
  <c r="N26"/>
  <c r="N27"/>
  <c r="N28"/>
  <c r="N29"/>
  <c r="N30"/>
  <c r="N31"/>
  <c r="N32"/>
  <c r="N33"/>
  <c r="N34"/>
  <c r="N35"/>
  <c r="N36"/>
  <c r="N37"/>
  <c r="N38"/>
  <c r="N39"/>
  <c r="N7"/>
  <c r="O25"/>
  <c r="O26"/>
  <c r="M8"/>
  <c r="N8" s="1"/>
  <c r="M9"/>
  <c r="N9" s="1"/>
  <c r="M10"/>
  <c r="N10" s="1"/>
  <c r="M11"/>
  <c r="M12"/>
  <c r="M13"/>
  <c r="M14"/>
  <c r="M15"/>
  <c r="M16"/>
  <c r="M17"/>
  <c r="M18"/>
  <c r="M19"/>
  <c r="M20"/>
  <c r="M21"/>
  <c r="M22"/>
  <c r="M23"/>
  <c r="M24"/>
  <c r="N24"/>
  <c r="M25"/>
  <c r="M26"/>
  <c r="M27"/>
  <c r="M28"/>
  <c r="M29"/>
  <c r="M30"/>
  <c r="M31"/>
  <c r="M32"/>
  <c r="M33"/>
  <c r="M34"/>
  <c r="M35"/>
  <c r="M36"/>
  <c r="M37"/>
  <c r="M38"/>
  <c r="M39"/>
  <c r="M40"/>
  <c r="M7"/>
  <c r="G11"/>
  <c r="G12"/>
  <c r="G13"/>
  <c r="G14"/>
  <c r="G15"/>
  <c r="G16"/>
  <c r="G17"/>
  <c r="G18"/>
  <c r="G19"/>
  <c r="G20"/>
  <c r="G21"/>
  <c r="G22"/>
  <c r="G23"/>
  <c r="G25"/>
  <c r="G26"/>
  <c r="G27"/>
  <c r="G28"/>
  <c r="G29"/>
  <c r="G30"/>
  <c r="G31"/>
  <c r="G32"/>
  <c r="G33"/>
  <c r="G34"/>
  <c r="G35"/>
  <c r="G36"/>
  <c r="G37"/>
  <c r="G38"/>
  <c r="G39"/>
  <c r="G40"/>
  <c r="F21"/>
  <c r="F22"/>
  <c r="F23"/>
  <c r="F25"/>
  <c r="F26"/>
  <c r="F27"/>
  <c r="F28"/>
  <c r="F29"/>
  <c r="F30"/>
  <c r="F31"/>
  <c r="F32"/>
  <c r="F33"/>
  <c r="F34"/>
  <c r="F35"/>
  <c r="F36"/>
  <c r="F37"/>
  <c r="F38"/>
  <c r="F39"/>
  <c r="F40"/>
  <c r="F11"/>
  <c r="F12"/>
  <c r="F13"/>
  <c r="F14"/>
  <c r="F15"/>
  <c r="F16"/>
  <c r="F17"/>
  <c r="F18"/>
  <c r="F19"/>
  <c r="F20"/>
  <c r="F7"/>
  <c r="D8"/>
  <c r="F8" s="1"/>
  <c r="G8" s="1"/>
  <c r="O8" s="1"/>
  <c r="E8"/>
  <c r="D9"/>
  <c r="F9" s="1"/>
  <c r="G9" s="1"/>
  <c r="E9"/>
  <c r="D10"/>
  <c r="F10" s="1"/>
  <c r="E10"/>
  <c r="D11"/>
  <c r="E11"/>
  <c r="D12"/>
  <c r="E12"/>
  <c r="D13"/>
  <c r="E13"/>
  <c r="D14"/>
  <c r="E14"/>
  <c r="D15"/>
  <c r="E15"/>
  <c r="D16"/>
  <c r="E16"/>
  <c r="D17"/>
  <c r="E17"/>
  <c r="D18"/>
  <c r="E18"/>
  <c r="D19"/>
  <c r="E19"/>
  <c r="D20"/>
  <c r="E20"/>
  <c r="D21"/>
  <c r="E21"/>
  <c r="D22"/>
  <c r="E22"/>
  <c r="D23"/>
  <c r="E23"/>
  <c r="D24"/>
  <c r="F24"/>
  <c r="E24"/>
  <c r="D25"/>
  <c r="E25"/>
  <c r="D26"/>
  <c r="E26"/>
  <c r="D27"/>
  <c r="E27"/>
  <c r="D28"/>
  <c r="E28"/>
  <c r="D29"/>
  <c r="E29"/>
  <c r="D30"/>
  <c r="E30"/>
  <c r="D31"/>
  <c r="E31"/>
  <c r="D32"/>
  <c r="E32"/>
  <c r="D33"/>
  <c r="E33"/>
  <c r="D34"/>
  <c r="E34"/>
  <c r="D35"/>
  <c r="E35"/>
  <c r="D36"/>
  <c r="E36"/>
  <c r="D37"/>
  <c r="E37"/>
  <c r="D38"/>
  <c r="E38"/>
  <c r="D39"/>
  <c r="E39"/>
  <c r="D40"/>
  <c r="E40"/>
  <c r="E7"/>
  <c r="B3"/>
  <c r="G24"/>
  <c r="O24"/>
  <c r="G10" l="1"/>
  <c r="O10" s="1"/>
  <c r="O9"/>
  <c r="P8"/>
  <c r="P9" s="1"/>
  <c r="P10" s="1"/>
  <c r="P12" l="1"/>
  <c r="P13" s="1"/>
  <c r="P14" l="1"/>
  <c r="P15" s="1"/>
  <c r="P16" l="1"/>
  <c r="P17" s="1"/>
  <c r="P19" l="1"/>
  <c r="P20" s="1"/>
  <c r="P21" s="1"/>
  <c r="P23" s="1"/>
  <c r="P24" s="1"/>
  <c r="P25" s="1"/>
  <c r="P26" l="1"/>
  <c r="P41" s="1"/>
  <c r="P42" l="1"/>
  <c r="P43" s="1"/>
</calcChain>
</file>

<file path=xl/comments1.xml><?xml version="1.0" encoding="utf-8"?>
<comments xmlns="http://schemas.openxmlformats.org/spreadsheetml/2006/main">
  <authors>
    <author>Lebrun</author>
  </authors>
  <commentList>
    <comment ref="L6" authorId="0">
      <text>
        <r>
          <rPr>
            <b/>
            <sz val="8"/>
            <color indexed="81"/>
            <rFont val="Tahoma"/>
            <family val="2"/>
          </rPr>
          <t>Si soins à la même adresse saisir -2,3</t>
        </r>
      </text>
    </comment>
    <comment ref="I8" authorId="0">
      <text>
        <r>
          <rPr>
            <b/>
            <sz val="8"/>
            <color indexed="81"/>
            <rFont val="Tahoma"/>
            <family val="2"/>
          </rPr>
          <t>ok pas de compté double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K8" authorId="0">
      <text>
        <r>
          <rPr>
            <b/>
            <sz val="8"/>
            <color indexed="81"/>
            <rFont val="Tahoma"/>
            <family val="2"/>
          </rPr>
          <t>idem I8, impec'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M8" authorId="0">
      <text>
        <r>
          <rPr>
            <b/>
            <sz val="8"/>
            <color indexed="81"/>
            <rFont val="Tahoma"/>
            <family val="2"/>
          </rPr>
          <t>Et là, c'est le drame.</t>
        </r>
      </text>
    </comment>
  </commentList>
</comments>
</file>

<file path=xl/sharedStrings.xml><?xml version="1.0" encoding="utf-8"?>
<sst xmlns="http://schemas.openxmlformats.org/spreadsheetml/2006/main" count="412" uniqueCount="247">
  <si>
    <t>Nomenclature acte</t>
  </si>
  <si>
    <t>Groupe de soin</t>
  </si>
  <si>
    <t>Cotation</t>
  </si>
  <si>
    <t>Tarif</t>
  </si>
  <si>
    <t>CATE</t>
  </si>
  <si>
    <t>Ami</t>
  </si>
  <si>
    <t>CATU</t>
  </si>
  <si>
    <t>CHGS</t>
  </si>
  <si>
    <t>CHI4</t>
  </si>
  <si>
    <t>Dim</t>
  </si>
  <si>
    <t>GAGS</t>
  </si>
  <si>
    <t>Ihk</t>
  </si>
  <si>
    <t>INFU</t>
  </si>
  <si>
    <t>INJS</t>
  </si>
  <si>
    <t>PSI</t>
  </si>
  <si>
    <t>Ais</t>
  </si>
  <si>
    <t>:CAL</t>
  </si>
  <si>
    <t>ALL</t>
  </si>
  <si>
    <t>:PII</t>
  </si>
  <si>
    <t>GAGR</t>
  </si>
  <si>
    <t>:PIS</t>
  </si>
  <si>
    <t>ID</t>
  </si>
  <si>
    <t>:SI1</t>
  </si>
  <si>
    <t>IISC</t>
  </si>
  <si>
    <t>:SI2</t>
  </si>
  <si>
    <t>IM</t>
  </si>
  <si>
    <t>:SI3</t>
  </si>
  <si>
    <t>IVD</t>
  </si>
  <si>
    <t>SSI2</t>
  </si>
  <si>
    <t>IVE</t>
  </si>
  <si>
    <t>:NR1</t>
  </si>
  <si>
    <t>IVI</t>
  </si>
  <si>
    <t>:NR2</t>
  </si>
  <si>
    <t>PLVA</t>
  </si>
  <si>
    <t>:NR3</t>
  </si>
  <si>
    <t>PSG</t>
  </si>
  <si>
    <t>NUR2</t>
  </si>
  <si>
    <t>SAIG</t>
  </si>
  <si>
    <t>:PCI</t>
  </si>
  <si>
    <t>SC</t>
  </si>
  <si>
    <t>:PCS</t>
  </si>
  <si>
    <t>ABFM</t>
  </si>
  <si>
    <t>:ID1</t>
  </si>
  <si>
    <t>ABFP</t>
  </si>
  <si>
    <t>:ID2</t>
  </si>
  <si>
    <t>PSTA</t>
  </si>
  <si>
    <t>PSTS</t>
  </si>
  <si>
    <t>PSTT</t>
  </si>
  <si>
    <t>PLA</t>
  </si>
  <si>
    <t>PLB</t>
  </si>
  <si>
    <t>PLE</t>
  </si>
  <si>
    <t>PLF</t>
  </si>
  <si>
    <t>PLM</t>
  </si>
  <si>
    <t>PLO</t>
  </si>
  <si>
    <t>PLP</t>
  </si>
  <si>
    <t>PLU</t>
  </si>
  <si>
    <t>PSTL</t>
  </si>
  <si>
    <t>ALIC</t>
  </si>
  <si>
    <t>ALIS</t>
  </si>
  <si>
    <t>POSS</t>
  </si>
  <si>
    <t>AERO</t>
  </si>
  <si>
    <t>SIN</t>
  </si>
  <si>
    <t>CATF</t>
  </si>
  <si>
    <t>CATH</t>
  </si>
  <si>
    <t>CSUF</t>
  </si>
  <si>
    <t>CSUH</t>
  </si>
  <si>
    <t>EDUC</t>
  </si>
  <si>
    <t>GYNE</t>
  </si>
  <si>
    <t>ILV</t>
  </si>
  <si>
    <t>INJV</t>
  </si>
  <si>
    <t>PIEP</t>
  </si>
  <si>
    <t>REAV</t>
  </si>
  <si>
    <t>FECA</t>
  </si>
  <si>
    <t>LAVE</t>
  </si>
  <si>
    <t>SBOU</t>
  </si>
  <si>
    <t>LECT</t>
  </si>
  <si>
    <t>PULV</t>
  </si>
  <si>
    <t>TEST</t>
  </si>
  <si>
    <t>PIVA</t>
  </si>
  <si>
    <t>PIVB</t>
  </si>
  <si>
    <t>PIVF</t>
  </si>
  <si>
    <t>PIVI</t>
  </si>
  <si>
    <t>PIVP</t>
  </si>
  <si>
    <t>PIVS</t>
  </si>
  <si>
    <t>PSCR</t>
  </si>
  <si>
    <t>ADM1</t>
  </si>
  <si>
    <t>ADM2</t>
  </si>
  <si>
    <t>OBSP</t>
  </si>
  <si>
    <t>DSI1</t>
  </si>
  <si>
    <t>Di</t>
  </si>
  <si>
    <t>DSI2</t>
  </si>
  <si>
    <t>SAP</t>
  </si>
  <si>
    <t>SSCP</t>
  </si>
  <si>
    <t>SSI1</t>
  </si>
  <si>
    <t>NUR1</t>
  </si>
  <si>
    <t>GAR1</t>
  </si>
  <si>
    <t>GAR2</t>
  </si>
  <si>
    <t>CATP</t>
  </si>
  <si>
    <t>CATV</t>
  </si>
  <si>
    <t>PSTC</t>
  </si>
  <si>
    <t>INJA</t>
  </si>
  <si>
    <t>INJC</t>
  </si>
  <si>
    <t>INJI</t>
  </si>
  <si>
    <t>PLVC</t>
  </si>
  <si>
    <t>PCVA</t>
  </si>
  <si>
    <t>PCVB</t>
  </si>
  <si>
    <t>PCVF</t>
  </si>
  <si>
    <t>PCVI</t>
  </si>
  <si>
    <t>PCVP</t>
  </si>
  <si>
    <t>PCVS</t>
  </si>
  <si>
    <t>CHAE</t>
  </si>
  <si>
    <t>CHI1</t>
  </si>
  <si>
    <t>CHI2</t>
  </si>
  <si>
    <t>CHI3</t>
  </si>
  <si>
    <t>CHI5</t>
  </si>
  <si>
    <t>CHI6</t>
  </si>
  <si>
    <t>CHI7</t>
  </si>
  <si>
    <t>CHI8</t>
  </si>
  <si>
    <t>CHIV</t>
  </si>
  <si>
    <t>CHSC</t>
  </si>
  <si>
    <t>MUCO</t>
  </si>
  <si>
    <t>ISCI</t>
  </si>
  <si>
    <t>OBSD</t>
  </si>
  <si>
    <t>PSTD</t>
  </si>
  <si>
    <t>SHSD</t>
  </si>
  <si>
    <t>DIAB</t>
  </si>
  <si>
    <t>DIAL</t>
  </si>
  <si>
    <t>DIAS</t>
  </si>
  <si>
    <t>IRRI</t>
  </si>
  <si>
    <t>DEPL</t>
  </si>
  <si>
    <t>HN</t>
  </si>
  <si>
    <t>Hn</t>
  </si>
  <si>
    <t>IFDN</t>
  </si>
  <si>
    <t>Ifa</t>
  </si>
  <si>
    <t>IKMN</t>
  </si>
  <si>
    <t>Ikm</t>
  </si>
  <si>
    <t>IKMR</t>
  </si>
  <si>
    <t>IKPN</t>
  </si>
  <si>
    <t>Ik</t>
  </si>
  <si>
    <t>IKPR</t>
  </si>
  <si>
    <t>IKSN</t>
  </si>
  <si>
    <t>Iks</t>
  </si>
  <si>
    <t>IKSR</t>
  </si>
  <si>
    <t>MMN</t>
  </si>
  <si>
    <t>Mm</t>
  </si>
  <si>
    <t>Ifd</t>
  </si>
  <si>
    <t>Remplacement de :</t>
  </si>
  <si>
    <t>Tournée :</t>
  </si>
  <si>
    <t xml:space="preserve">Date : </t>
  </si>
  <si>
    <t>Garde</t>
  </si>
  <si>
    <t>Petite Tournée</t>
  </si>
  <si>
    <t>Typologie tournée</t>
  </si>
  <si>
    <t>Titulaire</t>
  </si>
  <si>
    <t>Nom du patient</t>
  </si>
  <si>
    <t>Groupe de Soin</t>
  </si>
  <si>
    <t xml:space="preserve">Cotation </t>
  </si>
  <si>
    <t>Tarif de base</t>
  </si>
  <si>
    <t>Frais de déplacement</t>
  </si>
  <si>
    <t>Base Patient</t>
  </si>
  <si>
    <t>Distance Cabinet - Domicile</t>
  </si>
  <si>
    <t>Abréviation Acte</t>
  </si>
  <si>
    <t>Acte</t>
  </si>
  <si>
    <t>Total Acte</t>
  </si>
  <si>
    <t>Total Visite</t>
  </si>
  <si>
    <t>Indice Km réel</t>
  </si>
  <si>
    <t>Condition Spécifique</t>
  </si>
  <si>
    <t>Elément de majoration</t>
  </si>
  <si>
    <t xml:space="preserve">Dimanche </t>
  </si>
  <si>
    <t>Nuit</t>
  </si>
  <si>
    <t>Oui</t>
  </si>
  <si>
    <t>Non</t>
  </si>
  <si>
    <t>N° d'ordre</t>
  </si>
  <si>
    <t>IFD</t>
  </si>
  <si>
    <t>IFD Non Compté</t>
  </si>
  <si>
    <t>Indemnité Km -4</t>
  </si>
  <si>
    <t xml:space="preserve">Total Journée </t>
  </si>
  <si>
    <t>Rétrocession -10%</t>
  </si>
  <si>
    <t>Soirée</t>
  </si>
  <si>
    <t>Matinée</t>
  </si>
  <si>
    <t>Total</t>
  </si>
  <si>
    <t>Fiche de remplacement</t>
  </si>
  <si>
    <t>Titulaire 1</t>
  </si>
  <si>
    <t>Titulaire 2</t>
  </si>
  <si>
    <t>Titulaire 3</t>
  </si>
  <si>
    <t>Patient10</t>
  </si>
  <si>
    <t>Patient11</t>
  </si>
  <si>
    <t>Patient12</t>
  </si>
  <si>
    <t>Patient13</t>
  </si>
  <si>
    <t>Patient14</t>
  </si>
  <si>
    <t>Patient15</t>
  </si>
  <si>
    <t>Patient16</t>
  </si>
  <si>
    <t>Patient17</t>
  </si>
  <si>
    <t>Patient18</t>
  </si>
  <si>
    <t>Patient19</t>
  </si>
  <si>
    <t>Patient20</t>
  </si>
  <si>
    <t>Patient21</t>
  </si>
  <si>
    <t>Patient22</t>
  </si>
  <si>
    <t>Patient23</t>
  </si>
  <si>
    <t>Patient24</t>
  </si>
  <si>
    <t>Patient25</t>
  </si>
  <si>
    <t>Patient26</t>
  </si>
  <si>
    <t>Patient27</t>
  </si>
  <si>
    <t>Patient28</t>
  </si>
  <si>
    <t>Patient29</t>
  </si>
  <si>
    <t>Patient30</t>
  </si>
  <si>
    <t>Patient31</t>
  </si>
  <si>
    <t>Patient32</t>
  </si>
  <si>
    <t>Patient33</t>
  </si>
  <si>
    <t>Patient34</t>
  </si>
  <si>
    <t>Patient35</t>
  </si>
  <si>
    <t>Patient36</t>
  </si>
  <si>
    <t>Patient37</t>
  </si>
  <si>
    <t>Patient38</t>
  </si>
  <si>
    <t>Patient39</t>
  </si>
  <si>
    <t>Patient40</t>
  </si>
  <si>
    <t>Patient41</t>
  </si>
  <si>
    <t>Patient42</t>
  </si>
  <si>
    <t>Patient43</t>
  </si>
  <si>
    <t>Patient44</t>
  </si>
  <si>
    <t>Patient45</t>
  </si>
  <si>
    <t>Patient46</t>
  </si>
  <si>
    <t>Patient47</t>
  </si>
  <si>
    <t>Patient48</t>
  </si>
  <si>
    <t>Patient49</t>
  </si>
  <si>
    <t>Patient50</t>
  </si>
  <si>
    <t>Patient51</t>
  </si>
  <si>
    <t>Patient52</t>
  </si>
  <si>
    <t>Patient53</t>
  </si>
  <si>
    <t>Patient54</t>
  </si>
  <si>
    <t>Patient55</t>
  </si>
  <si>
    <t>Patient56</t>
  </si>
  <si>
    <t>Patient57</t>
  </si>
  <si>
    <t>Patient58</t>
  </si>
  <si>
    <t>Patient59</t>
  </si>
  <si>
    <t>Patient60</t>
  </si>
  <si>
    <t>Patient61</t>
  </si>
  <si>
    <t>Patient62</t>
  </si>
  <si>
    <t>Patient63</t>
  </si>
  <si>
    <t>Patient01</t>
  </si>
  <si>
    <t>Patient02</t>
  </si>
  <si>
    <t>Patient03</t>
  </si>
  <si>
    <t>Patient04</t>
  </si>
  <si>
    <t>Patient05</t>
  </si>
  <si>
    <t>Patient06</t>
  </si>
  <si>
    <t>Patient07</t>
  </si>
  <si>
    <t>Patient08</t>
  </si>
  <si>
    <t>Patient09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</si>
</sst>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dddd"/>
    <numFmt numFmtId="166" formatCode="0.00&quot; €&quot;"/>
  </numFmts>
  <fonts count="17">
    <font>
      <sz val="11"/>
      <color theme="1"/>
      <name val="Arial"/>
      <family val="2"/>
      <scheme val="minor"/>
    </font>
    <font>
      <sz val="10"/>
      <name val="Arial"/>
      <family val="2"/>
    </font>
    <font>
      <b/>
      <sz val="8"/>
      <color indexed="81"/>
      <name val="Tahoma"/>
      <family val="2"/>
    </font>
    <font>
      <sz val="11"/>
      <color theme="1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color theme="0"/>
      <name val="Arial"/>
      <family val="2"/>
      <scheme val="minor"/>
    </font>
    <font>
      <sz val="10"/>
      <color theme="1"/>
      <name val="Arial"/>
      <family val="2"/>
      <scheme val="minor"/>
    </font>
    <font>
      <sz val="10"/>
      <color theme="0"/>
      <name val="Arial"/>
      <family val="2"/>
      <scheme val="minor"/>
    </font>
    <font>
      <sz val="28"/>
      <color theme="0"/>
      <name val="Arial"/>
      <family val="2"/>
      <scheme val="minor"/>
    </font>
    <font>
      <sz val="12"/>
      <color theme="0"/>
      <name val="Arial"/>
      <family val="2"/>
      <scheme val="minor"/>
    </font>
    <font>
      <sz val="11"/>
      <color theme="6" tint="0.59999389629810485"/>
      <name val="Arial"/>
      <family val="2"/>
      <scheme val="minor"/>
    </font>
    <font>
      <sz val="11"/>
      <name val="Arial"/>
      <family val="2"/>
      <scheme val="minor"/>
    </font>
    <font>
      <sz val="11"/>
      <color rgb="FFFF0000"/>
      <name val="Arial"/>
      <family val="2"/>
      <scheme val="minor"/>
    </font>
    <font>
      <b/>
      <sz val="11"/>
      <color rgb="FFFF0000"/>
      <name val="Arial"/>
      <family val="2"/>
      <scheme val="minor"/>
    </font>
    <font>
      <sz val="9"/>
      <color theme="0"/>
      <name val="Arial"/>
      <family val="2"/>
      <scheme val="minor"/>
    </font>
    <font>
      <i/>
      <sz val="24"/>
      <color theme="0"/>
      <name val="Arial"/>
      <family val="2"/>
      <scheme val="minor"/>
    </font>
    <font>
      <sz val="8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4"/>
        <bgColor theme="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3999755851924192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indexed="6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double">
        <color theme="0"/>
      </top>
      <bottom/>
      <diagonal/>
    </border>
    <border>
      <left style="thin">
        <color indexed="64"/>
      </left>
      <right style="thin">
        <color indexed="64"/>
      </right>
      <top style="double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theme="0"/>
      </top>
      <bottom style="double">
        <color theme="0"/>
      </bottom>
      <diagonal/>
    </border>
    <border>
      <left style="thin">
        <color theme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1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indexed="64"/>
      </top>
      <bottom/>
      <diagonal/>
    </border>
    <border>
      <left/>
      <right style="thin">
        <color theme="0"/>
      </right>
      <top style="thin">
        <color indexed="64"/>
      </top>
      <bottom/>
      <diagonal/>
    </border>
    <border>
      <left style="thin">
        <color theme="1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/>
      <top/>
      <bottom style="double">
        <color theme="0"/>
      </bottom>
      <diagonal/>
    </border>
    <border>
      <left/>
      <right/>
      <top style="double">
        <color theme="0"/>
      </top>
      <bottom style="double">
        <color theme="0"/>
      </bottom>
      <diagonal/>
    </border>
    <border>
      <left/>
      <right style="thin">
        <color indexed="64"/>
      </right>
      <top style="double">
        <color theme="0"/>
      </top>
      <bottom style="double">
        <color theme="0"/>
      </bottom>
      <diagonal/>
    </border>
    <border>
      <left style="thin">
        <color indexed="64"/>
      </left>
      <right/>
      <top style="double">
        <color theme="0"/>
      </top>
      <bottom/>
      <diagonal/>
    </border>
    <border>
      <left/>
      <right/>
      <top style="double">
        <color theme="0"/>
      </top>
      <bottom/>
      <diagonal/>
    </border>
    <border>
      <left/>
      <right style="thin">
        <color indexed="64"/>
      </right>
      <top style="double">
        <color theme="0"/>
      </top>
      <bottom/>
      <diagonal/>
    </border>
    <border>
      <left style="thin">
        <color indexed="64"/>
      </left>
      <right/>
      <top style="double">
        <color theme="0"/>
      </top>
      <bottom style="thin">
        <color indexed="64"/>
      </bottom>
      <diagonal/>
    </border>
    <border>
      <left/>
      <right/>
      <top style="double">
        <color theme="0"/>
      </top>
      <bottom style="thin">
        <color indexed="64"/>
      </bottom>
      <diagonal/>
    </border>
    <border>
      <left/>
      <right style="thin">
        <color indexed="64"/>
      </right>
      <top style="double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</borders>
  <cellStyleXfs count="7">
    <xf numFmtId="0" fontId="0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83">
    <xf numFmtId="0" fontId="0" fillId="0" borderId="0" xfId="0"/>
    <xf numFmtId="0" fontId="0" fillId="0" borderId="0" xfId="0" applyAlignment="1">
      <alignment wrapText="1"/>
    </xf>
    <xf numFmtId="0" fontId="1" fillId="0" borderId="5" xfId="0" applyFont="1" applyBorder="1"/>
    <xf numFmtId="164" fontId="1" fillId="0" borderId="5" xfId="0" applyNumberFormat="1" applyFont="1" applyBorder="1"/>
    <xf numFmtId="0" fontId="1" fillId="0" borderId="0" xfId="0" applyFont="1" applyBorder="1"/>
    <xf numFmtId="0" fontId="0" fillId="0" borderId="0" xfId="0" applyBorder="1" applyAlignment="1">
      <alignment wrapText="1"/>
    </xf>
    <xf numFmtId="0" fontId="1" fillId="0" borderId="6" xfId="0" applyFont="1" applyBorder="1"/>
    <xf numFmtId="2" fontId="1" fillId="0" borderId="5" xfId="0" applyNumberFormat="1" applyFont="1" applyBorder="1"/>
    <xf numFmtId="0" fontId="0" fillId="0" borderId="0" xfId="0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 wrapText="1"/>
    </xf>
    <xf numFmtId="0" fontId="6" fillId="0" borderId="0" xfId="0" applyFont="1" applyAlignment="1">
      <alignment wrapText="1"/>
    </xf>
    <xf numFmtId="0" fontId="7" fillId="4" borderId="8" xfId="3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7" fillId="4" borderId="8" xfId="3" applyFont="1" applyBorder="1" applyAlignment="1">
      <alignment horizontal="center" vertical="center" wrapText="1"/>
    </xf>
    <xf numFmtId="0" fontId="1" fillId="0" borderId="1" xfId="0" applyFont="1" applyBorder="1"/>
    <xf numFmtId="2" fontId="0" fillId="0" borderId="1" xfId="0" applyNumberFormat="1" applyBorder="1" applyAlignment="1">
      <alignment wrapText="1"/>
    </xf>
    <xf numFmtId="0" fontId="8" fillId="0" borderId="0" xfId="3" applyFont="1" applyFill="1" applyBorder="1" applyAlignment="1">
      <alignment vertical="top" wrapText="1"/>
    </xf>
    <xf numFmtId="0" fontId="0" fillId="6" borderId="0" xfId="0" applyFill="1" applyAlignment="1">
      <alignment wrapText="1"/>
    </xf>
    <xf numFmtId="14" fontId="3" fillId="6" borderId="0" xfId="4" applyNumberFormat="1" applyFont="1" applyFill="1" applyAlignment="1">
      <alignment wrapText="1"/>
    </xf>
    <xf numFmtId="44" fontId="9" fillId="4" borderId="9" xfId="3" applyNumberFormat="1" applyFont="1" applyBorder="1" applyAlignment="1">
      <alignment vertical="center" wrapText="1"/>
    </xf>
    <xf numFmtId="0" fontId="8" fillId="7" borderId="0" xfId="3" applyFont="1" applyFill="1" applyBorder="1" applyAlignment="1">
      <alignment vertical="top" wrapText="1"/>
    </xf>
    <xf numFmtId="0" fontId="8" fillId="7" borderId="2" xfId="3" applyFont="1" applyFill="1" applyBorder="1" applyAlignment="1">
      <alignment vertical="top" wrapText="1"/>
    </xf>
    <xf numFmtId="44" fontId="9" fillId="4" borderId="10" xfId="3" applyNumberFormat="1" applyFont="1" applyBorder="1" applyAlignment="1">
      <alignment vertical="center" wrapText="1"/>
    </xf>
    <xf numFmtId="44" fontId="9" fillId="4" borderId="11" xfId="3" applyNumberFormat="1" applyFont="1" applyBorder="1" applyAlignment="1">
      <alignment vertical="center" wrapText="1"/>
    </xf>
    <xf numFmtId="0" fontId="8" fillId="7" borderId="3" xfId="3" applyFont="1" applyFill="1" applyBorder="1" applyAlignment="1">
      <alignment vertical="top" wrapText="1"/>
    </xf>
    <xf numFmtId="0" fontId="8" fillId="7" borderId="4" xfId="3" applyFont="1" applyFill="1" applyBorder="1" applyAlignment="1">
      <alignment vertical="top" wrapText="1"/>
    </xf>
    <xf numFmtId="2" fontId="1" fillId="0" borderId="6" xfId="0" applyNumberFormat="1" applyFont="1" applyBorder="1"/>
    <xf numFmtId="165" fontId="10" fillId="2" borderId="8" xfId="1" applyNumberFormat="1" applyFont="1" applyBorder="1" applyAlignment="1">
      <alignment wrapText="1"/>
    </xf>
    <xf numFmtId="1" fontId="11" fillId="0" borderId="12" xfId="1" applyNumberFormat="1" applyFont="1" applyFill="1" applyBorder="1" applyAlignment="1">
      <alignment wrapText="1"/>
    </xf>
    <xf numFmtId="0" fontId="11" fillId="0" borderId="8" xfId="1" applyFont="1" applyFill="1" applyBorder="1" applyAlignment="1" applyProtection="1">
      <alignment wrapText="1"/>
      <protection locked="0"/>
    </xf>
    <xf numFmtId="0" fontId="11" fillId="0" borderId="8" xfId="1" applyFont="1" applyFill="1" applyBorder="1" applyAlignment="1">
      <alignment horizontal="center" wrapText="1"/>
    </xf>
    <xf numFmtId="164" fontId="11" fillId="0" borderId="8" xfId="1" applyNumberFormat="1" applyFont="1" applyFill="1" applyBorder="1" applyAlignment="1">
      <alignment wrapText="1"/>
    </xf>
    <xf numFmtId="9" fontId="11" fillId="0" borderId="8" xfId="6" applyFont="1" applyFill="1" applyBorder="1" applyAlignment="1">
      <alignment wrapText="1"/>
    </xf>
    <xf numFmtId="164" fontId="11" fillId="0" borderId="8" xfId="5" applyNumberFormat="1" applyFont="1" applyFill="1" applyBorder="1" applyAlignment="1">
      <alignment wrapText="1"/>
    </xf>
    <xf numFmtId="164" fontId="12" fillId="0" borderId="8" xfId="1" applyNumberFormat="1" applyFont="1" applyFill="1" applyBorder="1" applyAlignment="1">
      <alignment wrapText="1"/>
    </xf>
    <xf numFmtId="0" fontId="11" fillId="0" borderId="8" xfId="1" applyNumberFormat="1" applyFont="1" applyFill="1" applyBorder="1" applyAlignment="1">
      <alignment horizontal="center" wrapText="1"/>
    </xf>
    <xf numFmtId="164" fontId="13" fillId="0" borderId="8" xfId="1" applyNumberFormat="1" applyFont="1" applyFill="1" applyBorder="1" applyAlignment="1">
      <alignment wrapText="1"/>
    </xf>
    <xf numFmtId="2" fontId="11" fillId="0" borderId="12" xfId="1" applyNumberFormat="1" applyFont="1" applyFill="1" applyBorder="1" applyAlignment="1">
      <alignment wrapText="1"/>
    </xf>
    <xf numFmtId="2" fontId="11" fillId="0" borderId="13" xfId="1" applyNumberFormat="1" applyFont="1" applyFill="1" applyBorder="1" applyAlignment="1">
      <alignment wrapText="1"/>
    </xf>
    <xf numFmtId="0" fontId="11" fillId="0" borderId="14" xfId="1" applyFont="1" applyFill="1" applyBorder="1" applyAlignment="1" applyProtection="1">
      <alignment wrapText="1"/>
      <protection locked="0"/>
    </xf>
    <xf numFmtId="9" fontId="11" fillId="0" borderId="14" xfId="6" applyFont="1" applyFill="1" applyBorder="1" applyAlignment="1">
      <alignment wrapText="1"/>
    </xf>
    <xf numFmtId="164" fontId="11" fillId="0" borderId="14" xfId="5" applyNumberFormat="1" applyFont="1" applyFill="1" applyBorder="1" applyAlignment="1">
      <alignment wrapText="1"/>
    </xf>
    <xf numFmtId="164" fontId="12" fillId="0" borderId="14" xfId="1" applyNumberFormat="1" applyFont="1" applyFill="1" applyBorder="1" applyAlignment="1">
      <alignment wrapText="1"/>
    </xf>
    <xf numFmtId="44" fontId="11" fillId="0" borderId="8" xfId="5" applyFont="1" applyFill="1" applyBorder="1" applyAlignment="1">
      <alignment wrapText="1"/>
    </xf>
    <xf numFmtId="2" fontId="11" fillId="0" borderId="8" xfId="1" applyNumberFormat="1" applyFont="1" applyFill="1" applyBorder="1" applyAlignment="1">
      <alignment wrapText="1"/>
    </xf>
    <xf numFmtId="166" fontId="11" fillId="0" borderId="8" xfId="5" applyNumberFormat="1" applyFont="1" applyFill="1" applyBorder="1" applyAlignment="1">
      <alignment wrapText="1"/>
    </xf>
    <xf numFmtId="0" fontId="7" fillId="4" borderId="19" xfId="3" applyFont="1" applyBorder="1" applyAlignment="1">
      <alignment horizontal="center" vertical="center" wrapText="1"/>
    </xf>
    <xf numFmtId="0" fontId="7" fillId="4" borderId="12" xfId="3" applyFont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9" fillId="4" borderId="20" xfId="3" applyFont="1" applyBorder="1" applyAlignment="1">
      <alignment horizontal="center" vertical="center" wrapText="1"/>
    </xf>
    <xf numFmtId="0" fontId="9" fillId="4" borderId="21" xfId="3" applyFont="1" applyBorder="1" applyAlignment="1">
      <alignment horizontal="center" vertical="center" wrapText="1"/>
    </xf>
    <xf numFmtId="0" fontId="9" fillId="4" borderId="22" xfId="3" applyFont="1" applyBorder="1" applyAlignment="1">
      <alignment horizontal="center" vertical="center" wrapText="1"/>
    </xf>
    <xf numFmtId="0" fontId="9" fillId="4" borderId="23" xfId="3" applyFont="1" applyBorder="1" applyAlignment="1">
      <alignment horizontal="center" vertical="center" wrapText="1"/>
    </xf>
    <xf numFmtId="0" fontId="9" fillId="4" borderId="24" xfId="3" applyFont="1" applyBorder="1" applyAlignment="1">
      <alignment horizontal="center" vertical="center" wrapText="1"/>
    </xf>
    <xf numFmtId="0" fontId="9" fillId="4" borderId="25" xfId="3" applyFont="1" applyBorder="1" applyAlignment="1">
      <alignment horizontal="center" vertical="center" wrapText="1"/>
    </xf>
    <xf numFmtId="0" fontId="7" fillId="4" borderId="29" xfId="3" applyFont="1" applyBorder="1" applyAlignment="1">
      <alignment horizontal="center" vertical="center" wrapText="1"/>
    </xf>
    <xf numFmtId="0" fontId="7" fillId="4" borderId="8" xfId="3" applyFont="1" applyBorder="1" applyAlignment="1">
      <alignment horizontal="center" vertical="center" wrapText="1"/>
    </xf>
    <xf numFmtId="0" fontId="14" fillId="4" borderId="29" xfId="3" applyFont="1" applyBorder="1" applyAlignment="1">
      <alignment horizontal="center" vertical="center" wrapText="1"/>
    </xf>
    <xf numFmtId="0" fontId="7" fillId="4" borderId="15" xfId="3" applyFont="1" applyBorder="1" applyAlignment="1">
      <alignment horizontal="center" vertical="center" wrapText="1"/>
    </xf>
    <xf numFmtId="0" fontId="7" fillId="4" borderId="16" xfId="3" applyFont="1" applyBorder="1" applyAlignment="1">
      <alignment horizontal="center" vertical="center" wrapText="1"/>
    </xf>
    <xf numFmtId="0" fontId="7" fillId="4" borderId="17" xfId="3" applyFont="1" applyBorder="1" applyAlignment="1">
      <alignment horizontal="center" vertical="center" wrapText="1"/>
    </xf>
    <xf numFmtId="0" fontId="7" fillId="4" borderId="3" xfId="3" applyFont="1" applyBorder="1" applyAlignment="1">
      <alignment horizontal="center" vertical="center" wrapText="1"/>
    </xf>
    <xf numFmtId="0" fontId="7" fillId="4" borderId="18" xfId="3" applyFont="1" applyBorder="1" applyAlignment="1">
      <alignment horizontal="center" vertical="center" wrapText="1"/>
    </xf>
    <xf numFmtId="0" fontId="15" fillId="8" borderId="0" xfId="0" applyFont="1" applyFill="1" applyAlignment="1">
      <alignment horizontal="center" vertical="center" wrapText="1"/>
    </xf>
    <xf numFmtId="0" fontId="0" fillId="6" borderId="0" xfId="0" applyFill="1" applyAlignment="1">
      <alignment horizontal="center" wrapText="1"/>
    </xf>
    <xf numFmtId="0" fontId="9" fillId="4" borderId="26" xfId="3" applyFont="1" applyBorder="1" applyAlignment="1">
      <alignment horizontal="center" vertical="center" wrapText="1"/>
    </xf>
    <xf numFmtId="0" fontId="9" fillId="4" borderId="27" xfId="3" applyFont="1" applyBorder="1" applyAlignment="1">
      <alignment horizontal="center" vertical="center" wrapText="1"/>
    </xf>
    <xf numFmtId="0" fontId="9" fillId="4" borderId="28" xfId="3" applyFont="1" applyBorder="1" applyAlignment="1">
      <alignment horizontal="center" vertical="center" wrapText="1"/>
    </xf>
    <xf numFmtId="0" fontId="11" fillId="9" borderId="8" xfId="2" applyFont="1" applyFill="1" applyBorder="1" applyAlignment="1" applyProtection="1">
      <alignment wrapText="1"/>
      <protection locked="0"/>
    </xf>
    <xf numFmtId="0" fontId="11" fillId="9" borderId="8" xfId="1" applyFont="1" applyFill="1" applyBorder="1" applyAlignment="1" applyProtection="1">
      <alignment wrapText="1"/>
      <protection locked="0"/>
    </xf>
    <xf numFmtId="0" fontId="11" fillId="9" borderId="8" xfId="1" applyFont="1" applyFill="1" applyBorder="1" applyAlignment="1">
      <alignment horizontal="center" wrapText="1"/>
    </xf>
    <xf numFmtId="2" fontId="11" fillId="9" borderId="8" xfId="1" applyNumberFormat="1" applyFont="1" applyFill="1" applyBorder="1" applyAlignment="1">
      <alignment wrapText="1"/>
    </xf>
    <xf numFmtId="164" fontId="11" fillId="9" borderId="8" xfId="1" applyNumberFormat="1" applyFont="1" applyFill="1" applyBorder="1" applyAlignment="1">
      <alignment wrapText="1"/>
    </xf>
    <xf numFmtId="44" fontId="11" fillId="9" borderId="8" xfId="5" applyFont="1" applyFill="1" applyBorder="1" applyAlignment="1">
      <alignment wrapText="1"/>
    </xf>
    <xf numFmtId="9" fontId="11" fillId="9" borderId="8" xfId="6" applyFont="1" applyFill="1" applyBorder="1" applyAlignment="1">
      <alignment wrapText="1"/>
    </xf>
    <xf numFmtId="164" fontId="11" fillId="9" borderId="8" xfId="5" applyNumberFormat="1" applyFont="1" applyFill="1" applyBorder="1" applyAlignment="1">
      <alignment wrapText="1"/>
    </xf>
    <xf numFmtId="164" fontId="13" fillId="9" borderId="8" xfId="1" applyNumberFormat="1" applyFont="1" applyFill="1" applyBorder="1" applyAlignment="1">
      <alignment wrapText="1"/>
    </xf>
    <xf numFmtId="0" fontId="11" fillId="9" borderId="8" xfId="1" applyNumberFormat="1" applyFont="1" applyFill="1" applyBorder="1" applyAlignment="1">
      <alignment horizontal="center" wrapText="1"/>
    </xf>
    <xf numFmtId="166" fontId="11" fillId="9" borderId="8" xfId="5" applyNumberFormat="1" applyFont="1" applyFill="1" applyBorder="1" applyAlignment="1">
      <alignment wrapText="1"/>
    </xf>
  </cellXfs>
  <cellStyles count="7">
    <cellStyle name="40 % - Accent3" xfId="1" builtinId="39"/>
    <cellStyle name="60 % - Accent3" xfId="2" builtinId="40"/>
    <cellStyle name="Accent3" xfId="3" builtinId="37"/>
    <cellStyle name="Milliers" xfId="4" builtinId="3"/>
    <cellStyle name="Monétaire" xfId="5" builtinId="4"/>
    <cellStyle name="Normal" xfId="0" builtinId="0"/>
    <cellStyle name="Pourcentage" xfId="6" builtinId="5"/>
  </cellStyles>
  <dxfs count="6">
    <dxf>
      <fill>
        <patternFill>
          <bgColor theme="6" tint="0.39994506668294322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theme="6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chnique">
  <a:themeElements>
    <a:clrScheme name="Technique">
      <a:dk1>
        <a:sysClr val="windowText" lastClr="000000"/>
      </a:dk1>
      <a:lt1>
        <a:sysClr val="window" lastClr="FFFFFF"/>
      </a:lt1>
      <a:dk2>
        <a:srgbClr val="3B3B3B"/>
      </a:dk2>
      <a:lt2>
        <a:srgbClr val="D4D2D0"/>
      </a:lt2>
      <a:accent1>
        <a:srgbClr val="6EA0B0"/>
      </a:accent1>
      <a:accent2>
        <a:srgbClr val="CCAF0A"/>
      </a:accent2>
      <a:accent3>
        <a:srgbClr val="8D89A4"/>
      </a:accent3>
      <a:accent4>
        <a:srgbClr val="748560"/>
      </a:accent4>
      <a:accent5>
        <a:srgbClr val="9E9273"/>
      </a:accent5>
      <a:accent6>
        <a:srgbClr val="7E848D"/>
      </a:accent6>
      <a:hlink>
        <a:srgbClr val="00C8C3"/>
      </a:hlink>
      <a:folHlink>
        <a:srgbClr val="A116E0"/>
      </a:folHlink>
    </a:clrScheme>
    <a:fontScheme name="Technique">
      <a:majorFont>
        <a:latin typeface="Franklin Gothic Book"/>
        <a:ea typeface=""/>
        <a:cs typeface=""/>
        <a:font script="Jpan" typeface="ＭＳ Ｐゴシック"/>
        <a:font script="Hang" typeface="HY견고딕"/>
        <a:font script="Hans" typeface="宋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HGｺﾞｼｯｸM"/>
        <a:font script="Hang" typeface="HY중고딕"/>
        <a:font script="Hans" typeface="黑体"/>
        <a:font script="Hant" typeface="微軟正黑體"/>
        <a:font script="Arab" typeface="Tahoma"/>
        <a:font script="Hebr" typeface="Levenim MT"/>
        <a:font script="Thai" typeface="Lily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Technique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</a:schemeClr>
            </a:gs>
            <a:gs pos="68000">
              <a:schemeClr val="phClr">
                <a:tint val="77000"/>
              </a:schemeClr>
            </a:gs>
            <a:gs pos="81000">
              <a:schemeClr val="phClr">
                <a:tint val="79000"/>
              </a:schemeClr>
            </a:gs>
            <a:gs pos="86000">
              <a:schemeClr val="phClr">
                <a:tint val="73000"/>
              </a:schemeClr>
            </a:gs>
            <a:gs pos="100000">
              <a:schemeClr val="phClr">
                <a:tint val="35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3000"/>
                <a:satMod val="150000"/>
              </a:schemeClr>
            </a:gs>
            <a:gs pos="25000">
              <a:schemeClr val="phClr">
                <a:tint val="96000"/>
                <a:shade val="80000"/>
                <a:satMod val="105000"/>
              </a:schemeClr>
            </a:gs>
            <a:gs pos="38000">
              <a:schemeClr val="phClr">
                <a:tint val="96000"/>
                <a:shade val="59000"/>
                <a:satMod val="120000"/>
              </a:schemeClr>
            </a:gs>
            <a:gs pos="55000">
              <a:schemeClr val="phClr">
                <a:shade val="57000"/>
                <a:satMod val="120000"/>
              </a:schemeClr>
            </a:gs>
            <a:gs pos="80000">
              <a:schemeClr val="phClr">
                <a:shade val="56000"/>
                <a:satMod val="145000"/>
              </a:schemeClr>
            </a:gs>
            <a:gs pos="88000">
              <a:schemeClr val="phClr">
                <a:shade val="63000"/>
                <a:satMod val="160000"/>
              </a:schemeClr>
            </a:gs>
            <a:gs pos="100000">
              <a:schemeClr val="phClr">
                <a:tint val="99555"/>
                <a:satMod val="155000"/>
              </a:schemeClr>
            </a:gs>
          </a:gsLst>
          <a:lin ang="5400000" scaled="1"/>
        </a:gradFill>
      </a:fillStyleLst>
      <a:lnStyleLst>
        <a:ln w="9525" cap="flat" cmpd="sng" algn="ctr">
          <a:solidFill>
            <a:schemeClr val="phClr">
              <a:shade val="60000"/>
              <a:satMod val="300000"/>
            </a:schemeClr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glow rad="63500">
              <a:schemeClr val="phClr">
                <a:tint val="30000"/>
                <a:shade val="95000"/>
                <a:satMod val="300000"/>
                <a:alpha val="50000"/>
              </a:schemeClr>
            </a:glow>
          </a:effectLst>
        </a:effectStyle>
        <a:effectStyle>
          <a:effectLst>
            <a:glow rad="70000">
              <a:schemeClr val="phClr">
                <a:tint val="30000"/>
                <a:shade val="95000"/>
                <a:satMod val="300000"/>
                <a:alpha val="50000"/>
              </a:schemeClr>
            </a:glow>
          </a:effectLst>
        </a:effectStyle>
        <a:effectStyle>
          <a:effectLst>
            <a:glow rad="76200">
              <a:schemeClr val="phClr">
                <a:tint val="30000"/>
                <a:shade val="95000"/>
                <a:satMod val="300000"/>
                <a:alpha val="50000"/>
              </a:schemeClr>
            </a:glow>
          </a:effectLst>
          <a:scene3d>
            <a:camera prst="orthographicFront" fov="0">
              <a:rot lat="0" lon="0" rev="0"/>
            </a:camera>
            <a:lightRig rig="harsh" dir="t">
              <a:rot lat="6000000" lon="6000000" rev="0"/>
            </a:lightRig>
          </a:scene3d>
          <a:sp3d contourW="10000" prstMaterial="metal">
            <a:bevelT w="20000" h="9000" prst="softRound"/>
            <a:contourClr>
              <a:schemeClr val="phClr">
                <a:shade val="30000"/>
                <a:satMod val="2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40000"/>
                <a:satMod val="150000"/>
              </a:schemeClr>
            </a:gs>
            <a:gs pos="30000">
              <a:schemeClr val="phClr">
                <a:shade val="60000"/>
                <a:satMod val="150000"/>
              </a:schemeClr>
            </a:gs>
            <a:gs pos="100000">
              <a:schemeClr val="phClr">
                <a:tint val="83000"/>
                <a:satMod val="200000"/>
              </a:schemeClr>
            </a:gs>
          </a:gsLst>
          <a:lin ang="13000000" scaled="0"/>
        </a:gradFill>
        <a:gradFill rotWithShape="1">
          <a:gsLst>
            <a:gs pos="0">
              <a:schemeClr val="phClr">
                <a:tint val="78000"/>
                <a:satMod val="220000"/>
              </a:schemeClr>
            </a:gs>
            <a:gs pos="100000">
              <a:schemeClr val="phClr">
                <a:shade val="35000"/>
                <a:satMod val="155000"/>
              </a:schemeClr>
            </a:gs>
          </a:gsLst>
          <a:path path="circle">
            <a:fillToRect l="60000" t="50000" r="4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C409"/>
  <sheetViews>
    <sheetView showZeros="0" tabSelected="1" zoomScale="90" zoomScaleNormal="90" workbookViewId="0">
      <selection activeCell="K7" sqref="K7"/>
    </sheetView>
  </sheetViews>
  <sheetFormatPr baseColWidth="10" defaultColWidth="12.25" defaultRowHeight="14.25"/>
  <cols>
    <col min="1" max="1" width="7.5" style="1" customWidth="1"/>
    <col min="2" max="2" width="14.25" style="1" customWidth="1"/>
    <col min="3" max="3" width="10.875" style="1" customWidth="1"/>
    <col min="4" max="4" width="12.875" style="1" customWidth="1"/>
    <col min="5" max="6" width="9.5" style="1" customWidth="1"/>
    <col min="7" max="7" width="10" style="1" customWidth="1"/>
    <col min="8" max="8" width="10.5" style="1" customWidth="1"/>
    <col min="9" max="10" width="9.375" style="1" customWidth="1"/>
    <col min="11" max="11" width="9.5" style="1" customWidth="1"/>
    <col min="12" max="12" width="8.625" style="1" customWidth="1"/>
    <col min="13" max="13" width="11" style="1" customWidth="1"/>
    <col min="14" max="14" width="10.125" style="1" customWidth="1"/>
    <col min="15" max="15" width="10" style="1" customWidth="1"/>
    <col min="16" max="16" width="12.75" style="1" customWidth="1"/>
    <col min="17" max="17" width="12.625" style="1" customWidth="1"/>
    <col min="18" max="19" width="12.25" style="1"/>
    <col min="20" max="20" width="19.5" style="1" customWidth="1"/>
    <col min="21" max="21" width="14.75" style="1" customWidth="1"/>
    <col min="22" max="22" width="8.375" style="1" bestFit="1" customWidth="1"/>
    <col min="23" max="23" width="17.375" style="1" customWidth="1"/>
    <col min="24" max="24" width="17.25" style="1" bestFit="1" customWidth="1"/>
    <col min="25" max="16384" width="12.25" style="1"/>
  </cols>
  <sheetData>
    <row r="1" spans="1:16" ht="31.5" customHeight="1">
      <c r="A1" s="67" t="s">
        <v>180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</row>
    <row r="2" spans="1:16" ht="7.5" customHeight="1">
      <c r="F2" s="52"/>
      <c r="G2" s="52"/>
      <c r="N2" s="52"/>
      <c r="O2" s="52"/>
    </row>
    <row r="3" spans="1:16">
      <c r="A3" s="19" t="s">
        <v>148</v>
      </c>
      <c r="B3" s="29" t="str">
        <f>TEXT(C3,"jjjj")</f>
        <v>samedi</v>
      </c>
      <c r="C3" s="20">
        <v>40180</v>
      </c>
      <c r="D3" s="19"/>
      <c r="E3" s="19" t="s">
        <v>147</v>
      </c>
      <c r="F3" s="68" t="s">
        <v>178</v>
      </c>
      <c r="G3" s="68"/>
      <c r="H3" s="68"/>
      <c r="I3" s="68"/>
      <c r="J3" s="19"/>
      <c r="K3" s="19"/>
      <c r="L3" s="68" t="s">
        <v>146</v>
      </c>
      <c r="M3" s="68"/>
      <c r="N3" s="68" t="s">
        <v>181</v>
      </c>
      <c r="O3" s="68"/>
      <c r="P3" s="68"/>
    </row>
    <row r="4" spans="1:16" ht="7.5" customHeight="1"/>
    <row r="5" spans="1:16" ht="15" customHeight="1">
      <c r="A5" s="48" t="s">
        <v>171</v>
      </c>
      <c r="B5" s="59" t="s">
        <v>153</v>
      </c>
      <c r="C5" s="59" t="s">
        <v>160</v>
      </c>
      <c r="D5" s="59" t="s">
        <v>154</v>
      </c>
      <c r="E5" s="59" t="s">
        <v>155</v>
      </c>
      <c r="F5" s="59" t="s">
        <v>156</v>
      </c>
      <c r="G5" s="59" t="s">
        <v>161</v>
      </c>
      <c r="H5" s="59" t="s">
        <v>165</v>
      </c>
      <c r="I5" s="61" t="s">
        <v>166</v>
      </c>
      <c r="J5" s="61"/>
      <c r="K5" s="64" t="s">
        <v>157</v>
      </c>
      <c r="L5" s="65"/>
      <c r="M5" s="65"/>
      <c r="N5" s="66"/>
      <c r="O5" s="59" t="s">
        <v>162</v>
      </c>
      <c r="P5" s="62" t="s">
        <v>163</v>
      </c>
    </row>
    <row r="6" spans="1:16" s="12" customFormat="1" ht="25.5">
      <c r="A6" s="49"/>
      <c r="B6" s="60"/>
      <c r="C6" s="60"/>
      <c r="D6" s="60"/>
      <c r="E6" s="60"/>
      <c r="F6" s="60"/>
      <c r="G6" s="60"/>
      <c r="H6" s="60"/>
      <c r="I6" s="13" t="s">
        <v>167</v>
      </c>
      <c r="J6" s="13" t="s">
        <v>168</v>
      </c>
      <c r="K6" s="15" t="s">
        <v>172</v>
      </c>
      <c r="L6" s="15" t="s">
        <v>173</v>
      </c>
      <c r="M6" s="15" t="s">
        <v>164</v>
      </c>
      <c r="N6" s="15" t="s">
        <v>174</v>
      </c>
      <c r="O6" s="60"/>
      <c r="P6" s="63"/>
    </row>
    <row r="7" spans="1:16" ht="14.25" customHeight="1">
      <c r="A7" s="30"/>
      <c r="B7" s="31" t="s">
        <v>238</v>
      </c>
      <c r="C7" s="31" t="s">
        <v>94</v>
      </c>
      <c r="D7" s="32" t="str">
        <f>IF($B7="","",VLOOKUP($C7,$T$43:$V$172,2,0))</f>
        <v>Ais</v>
      </c>
      <c r="E7" s="46">
        <f>IF($B7="","",VLOOKUP($C7,$T$43:$V$172,3,0))</f>
        <v>3</v>
      </c>
      <c r="F7" s="33">
        <f>IF($B7="","",INDEX($R$43:$R$47,MATCH(D7,$S$43:$S$47,0)))</f>
        <v>2.65</v>
      </c>
      <c r="G7" s="45">
        <f>IF(F7="","",F7*E7)</f>
        <v>7.9499999999999993</v>
      </c>
      <c r="H7" s="34"/>
      <c r="I7" s="46" t="str">
        <f>IF(OR(B7="",COUNTIF($B$7:$B7,B7)&gt;1,WEEKDAY($C$3,2)&lt;&gt;7),"",8)</f>
        <v/>
      </c>
      <c r="J7" s="35"/>
      <c r="K7" s="45">
        <f>IF(OR(B7="",COUNTIF($B$7:$B7,B7)&gt;1),"",2.3)</f>
        <v>2.2999999999999998</v>
      </c>
      <c r="L7" s="36"/>
      <c r="M7" s="37">
        <f>IF($B7&lt;&gt;"",VLOOKUP($B7,$Q$176:$R$305,2,0),0)</f>
        <v>5.8</v>
      </c>
      <c r="N7" s="45">
        <f>IF(M7=0,"",(M7-4)*$R$47)</f>
        <v>0.62999999999999989</v>
      </c>
      <c r="O7" s="47">
        <f>IF(B7="",0,SUM($G7,$I7,$J7,$K7,$L7,$N7)*(IF(H7="",1,H7)))</f>
        <v>10.879999999999999</v>
      </c>
      <c r="P7" s="47">
        <f>IF(B7=B8,0,SUMPRODUCT(($B$7:$B7=B7)*$O$7:$O7))</f>
        <v>0</v>
      </c>
    </row>
    <row r="8" spans="1:16" ht="15">
      <c r="A8" s="78"/>
      <c r="B8" s="72" t="s">
        <v>238</v>
      </c>
      <c r="C8" s="73" t="s">
        <v>86</v>
      </c>
      <c r="D8" s="74" t="str">
        <f t="shared" ref="D8:D40" si="0">IF($B8="","",VLOOKUP($C8,$T$43:$V$172,2,0))</f>
        <v>Ami</v>
      </c>
      <c r="E8" s="75">
        <f t="shared" ref="E8:E40" si="1">IF($B8="","",VLOOKUP($C8,$T$43:$V$172,3,0))</f>
        <v>1</v>
      </c>
      <c r="F8" s="76">
        <f>IF($B8="","",INDEX($R$43:$R$47,MATCH(D8,$S$43:$S$47,0)))</f>
        <v>3.15</v>
      </c>
      <c r="G8" s="77">
        <f t="shared" ref="G8:G40" si="2">IF(F8="","",F8*E8)</f>
        <v>3.15</v>
      </c>
      <c r="H8" s="78"/>
      <c r="I8" s="75"/>
      <c r="J8" s="79"/>
      <c r="K8" s="77"/>
      <c r="L8" s="80"/>
      <c r="M8" s="81">
        <f t="shared" ref="M8:M40" si="3">IF($B8&lt;&gt;"",VLOOKUP($B8,$Q$176:$R$305,2,0),0)</f>
        <v>5.8</v>
      </c>
      <c r="N8" s="77">
        <f t="shared" ref="N8:N40" si="4">IF(M8=0,"",(M8-4)*$R$47)</f>
        <v>0.62999999999999989</v>
      </c>
      <c r="O8" s="82">
        <f t="shared" ref="O8:O40" si="5">IF(B8="",0,SUM($G8,$I8,$J8,$K8,$L8,$N8)*(IF(H8="",1,H8)))</f>
        <v>3.78</v>
      </c>
      <c r="P8" s="82">
        <f>IF(B8=B9,0,SUMPRODUCT(($B$7:$B8=B8)*$O$7:$O8)-SUMPRODUCT(($B$7:$B7=B8)*$P$7:$P7))</f>
        <v>14.659999999999998</v>
      </c>
    </row>
    <row r="9" spans="1:16">
      <c r="A9" s="30"/>
      <c r="B9" s="31" t="s">
        <v>240</v>
      </c>
      <c r="C9" s="31" t="s">
        <v>122</v>
      </c>
      <c r="D9" s="32" t="str">
        <f t="shared" si="0"/>
        <v>Ami</v>
      </c>
      <c r="E9" s="46">
        <f t="shared" si="1"/>
        <v>1</v>
      </c>
      <c r="F9" s="33">
        <f t="shared" ref="F9:F40" si="6">IF($B9="","",INDEX($R$43:$R$47,MATCH(D9,$S$43:$S$47,0)))</f>
        <v>3.15</v>
      </c>
      <c r="G9" s="45">
        <f t="shared" si="2"/>
        <v>3.15</v>
      </c>
      <c r="H9" s="34"/>
      <c r="I9" s="46" t="str">
        <f>IF(OR(B9="",COUNTIF($B$7:$B9,B9)&gt;1,WEEKDAY($C$3,2)&lt;&gt;7),"",8)</f>
        <v/>
      </c>
      <c r="J9" s="35"/>
      <c r="K9" s="45">
        <f>IF(OR(B9="",COUNTIF($B$7:$B9,B9)&gt;1),"",2.3)</f>
        <v>2.2999999999999998</v>
      </c>
      <c r="L9" s="36"/>
      <c r="M9" s="37">
        <f t="shared" si="3"/>
        <v>0</v>
      </c>
      <c r="N9" s="45" t="str">
        <f t="shared" si="4"/>
        <v/>
      </c>
      <c r="O9" s="47">
        <f t="shared" si="5"/>
        <v>5.4499999999999993</v>
      </c>
      <c r="P9" s="47">
        <f>IF(B9=B10,0,SUMPRODUCT(($B$7:$B9=B9)*$O$7:$O9)-SUMPRODUCT(($B$7:$B8=B9)*$P$7:$P8))</f>
        <v>5.4499999999999993</v>
      </c>
    </row>
    <row r="10" spans="1:16" ht="15">
      <c r="A10" s="30"/>
      <c r="B10" s="31" t="s">
        <v>241</v>
      </c>
      <c r="C10" s="31" t="s">
        <v>42</v>
      </c>
      <c r="D10" s="32" t="str">
        <f t="shared" si="0"/>
        <v>Ami</v>
      </c>
      <c r="E10" s="46">
        <f t="shared" si="1"/>
        <v>2</v>
      </c>
      <c r="F10" s="33">
        <f t="shared" si="6"/>
        <v>3.15</v>
      </c>
      <c r="G10" s="45">
        <f t="shared" si="2"/>
        <v>6.3</v>
      </c>
      <c r="H10" s="34"/>
      <c r="I10" s="46" t="str">
        <f>IF(OR(B10="",COUNTIF($B$7:$B10,B10)&gt;1,WEEKDAY($C$3,2)&lt;&gt;7),"",8)</f>
        <v/>
      </c>
      <c r="J10" s="35"/>
      <c r="K10" s="45">
        <f>IF(OR(B10="",COUNTIF($B$7:$B10,B10)&gt;1),"",2.3)</f>
        <v>2.2999999999999998</v>
      </c>
      <c r="L10" s="38"/>
      <c r="M10" s="37">
        <f t="shared" si="3"/>
        <v>14</v>
      </c>
      <c r="N10" s="45">
        <f t="shared" si="4"/>
        <v>3.5</v>
      </c>
      <c r="O10" s="47">
        <f t="shared" si="5"/>
        <v>12.1</v>
      </c>
      <c r="P10" s="47">
        <f>IF(B10=B11,0,SUMPRODUCT(($B$7:$B10=B10)*$O$7:$O10)-SUMPRODUCT(($B$7:$B9=B10)*$P$7:$P9))</f>
        <v>12.1</v>
      </c>
    </row>
    <row r="11" spans="1:16" ht="15">
      <c r="A11" s="30"/>
      <c r="B11" s="31" t="s">
        <v>242</v>
      </c>
      <c r="C11" s="31" t="s">
        <v>42</v>
      </c>
      <c r="D11" s="32" t="str">
        <f t="shared" si="0"/>
        <v>Ami</v>
      </c>
      <c r="E11" s="46">
        <f t="shared" si="1"/>
        <v>2</v>
      </c>
      <c r="F11" s="33">
        <f t="shared" si="6"/>
        <v>3.15</v>
      </c>
      <c r="G11" s="45">
        <f t="shared" si="2"/>
        <v>6.3</v>
      </c>
      <c r="H11" s="34"/>
      <c r="I11" s="46" t="str">
        <f>IF(OR(B11="",COUNTIF($B$7:$B11,B11)&gt;1,WEEKDAY($C$3,2)&lt;&gt;7),"",8)</f>
        <v/>
      </c>
      <c r="J11" s="35"/>
      <c r="K11" s="45">
        <f>IF(OR(B11="",COUNTIF($B$7:$B11,B11)&gt;1),"",2.3)</f>
        <v>2.2999999999999998</v>
      </c>
      <c r="L11" s="38">
        <v>-2.2999999999999998</v>
      </c>
      <c r="M11" s="37">
        <f t="shared" si="3"/>
        <v>0</v>
      </c>
      <c r="N11" s="45" t="str">
        <f t="shared" si="4"/>
        <v/>
      </c>
      <c r="O11" s="47">
        <f t="shared" si="5"/>
        <v>6.3</v>
      </c>
      <c r="P11" s="47">
        <f>IF(B11=B12,0,SUMPRODUCT(($B$7:$B11=B11)*$O$7:$O11)-SUMPRODUCT(($B$7:$B10=B11)*$P$7:$P10))</f>
        <v>0</v>
      </c>
    </row>
    <row r="12" spans="1:16">
      <c r="A12" s="39"/>
      <c r="B12" s="31" t="s">
        <v>242</v>
      </c>
      <c r="C12" s="31" t="s">
        <v>84</v>
      </c>
      <c r="D12" s="32" t="str">
        <f t="shared" si="0"/>
        <v>Ami</v>
      </c>
      <c r="E12" s="46">
        <f t="shared" si="1"/>
        <v>2</v>
      </c>
      <c r="F12" s="33">
        <f t="shared" si="6"/>
        <v>3.15</v>
      </c>
      <c r="G12" s="45">
        <f t="shared" si="2"/>
        <v>6.3</v>
      </c>
      <c r="H12" s="34"/>
      <c r="I12" s="46" t="str">
        <f>IF(OR(B12="",COUNTIF($B$7:$B12,B12)&gt;1,WEEKDAY($C$3,2)&lt;&gt;7),"",8)</f>
        <v/>
      </c>
      <c r="J12" s="35"/>
      <c r="K12" s="45" t="str">
        <f>IF(OR(B12="",COUNTIF($B$7:$B12,B12)&gt;1),"",2.3)</f>
        <v/>
      </c>
      <c r="L12" s="36"/>
      <c r="M12" s="37">
        <f t="shared" si="3"/>
        <v>0</v>
      </c>
      <c r="N12" s="45" t="str">
        <f t="shared" si="4"/>
        <v/>
      </c>
      <c r="O12" s="47">
        <f t="shared" si="5"/>
        <v>6.3</v>
      </c>
      <c r="P12" s="47">
        <f>IF(B12=B13,0,SUMPRODUCT(($B$7:$B12=B12)*$O$7:$O12)-SUMPRODUCT(($B$7:$B11=B12)*$P$7:$P11))</f>
        <v>12.6</v>
      </c>
    </row>
    <row r="13" spans="1:16">
      <c r="A13" s="30"/>
      <c r="B13" s="31" t="s">
        <v>243</v>
      </c>
      <c r="C13" s="31" t="s">
        <v>25</v>
      </c>
      <c r="D13" s="32" t="str">
        <f t="shared" si="0"/>
        <v>Ami</v>
      </c>
      <c r="E13" s="46">
        <f t="shared" si="1"/>
        <v>1</v>
      </c>
      <c r="F13" s="33">
        <f t="shared" si="6"/>
        <v>3.15</v>
      </c>
      <c r="G13" s="45">
        <f t="shared" si="2"/>
        <v>3.15</v>
      </c>
      <c r="H13" s="34"/>
      <c r="I13" s="46" t="str">
        <f>IF(OR(B13="",COUNTIF($B$7:$B13,B13)&gt;1,WEEKDAY($C$3,2)&lt;&gt;7),"",8)</f>
        <v/>
      </c>
      <c r="J13" s="35"/>
      <c r="K13" s="45">
        <f>IF(OR(B13="",COUNTIF($B$7:$B13,B13)&gt;1),"",2.3)</f>
        <v>2.2999999999999998</v>
      </c>
      <c r="L13" s="36"/>
      <c r="M13" s="37">
        <f t="shared" si="3"/>
        <v>16.399999999999999</v>
      </c>
      <c r="N13" s="45">
        <f t="shared" si="4"/>
        <v>4.339999999999999</v>
      </c>
      <c r="O13" s="47">
        <f t="shared" si="5"/>
        <v>9.7899999999999991</v>
      </c>
      <c r="P13" s="47">
        <f>IF(B13=B14,0,SUMPRODUCT(($B$7:$B13=B13)*$O$7:$O13)-SUMPRODUCT(($B$7:$B12=B13)*$P$7:$P12))</f>
        <v>9.7899999999999991</v>
      </c>
    </row>
    <row r="14" spans="1:16">
      <c r="A14" s="30"/>
      <c r="B14" s="31" t="s">
        <v>244</v>
      </c>
      <c r="C14" s="31" t="s">
        <v>35</v>
      </c>
      <c r="D14" s="32" t="str">
        <f t="shared" si="0"/>
        <v>Ami</v>
      </c>
      <c r="E14" s="46">
        <f t="shared" si="1"/>
        <v>1.5</v>
      </c>
      <c r="F14" s="33">
        <f t="shared" si="6"/>
        <v>3.15</v>
      </c>
      <c r="G14" s="45">
        <f t="shared" si="2"/>
        <v>4.7249999999999996</v>
      </c>
      <c r="H14" s="34"/>
      <c r="I14" s="46" t="str">
        <f>IF(OR(B14="",COUNTIF($B$7:$B14,B14)&gt;1,WEEKDAY($C$3,2)&lt;&gt;7),"",8)</f>
        <v/>
      </c>
      <c r="J14" s="35"/>
      <c r="K14" s="45">
        <f>IF(OR(B14="",COUNTIF($B$7:$B14,B14)&gt;1),"",2.3)</f>
        <v>2.2999999999999998</v>
      </c>
      <c r="L14" s="36">
        <v>-2.86</v>
      </c>
      <c r="M14" s="37">
        <f t="shared" si="3"/>
        <v>0</v>
      </c>
      <c r="N14" s="45" t="str">
        <f t="shared" si="4"/>
        <v/>
      </c>
      <c r="O14" s="47">
        <f t="shared" si="5"/>
        <v>4.1649999999999991</v>
      </c>
      <c r="P14" s="47">
        <f>IF(B14=B15,0,SUMPRODUCT(($B$7:$B14=B14)*$O$7:$O14)-SUMPRODUCT(($B$7:$B13=B14)*$P$7:$P13))</f>
        <v>4.1649999999999991</v>
      </c>
    </row>
    <row r="15" spans="1:16">
      <c r="A15" s="30"/>
      <c r="B15" s="31" t="s">
        <v>245</v>
      </c>
      <c r="C15" s="31" t="s">
        <v>86</v>
      </c>
      <c r="D15" s="32" t="str">
        <f t="shared" si="0"/>
        <v>Ami</v>
      </c>
      <c r="E15" s="46">
        <f t="shared" si="1"/>
        <v>1</v>
      </c>
      <c r="F15" s="33">
        <f t="shared" si="6"/>
        <v>3.15</v>
      </c>
      <c r="G15" s="45">
        <f t="shared" si="2"/>
        <v>3.15</v>
      </c>
      <c r="H15" s="34"/>
      <c r="I15" s="46" t="str">
        <f>IF(OR(B15="",COUNTIF($B$7:$B15,B15)&gt;1,WEEKDAY($C$3,2)&lt;&gt;7),"",8)</f>
        <v/>
      </c>
      <c r="J15" s="35"/>
      <c r="K15" s="45">
        <f>IF(OR(B15="",COUNTIF($B$7:$B15,B15)&gt;1),"",2.3)</f>
        <v>2.2999999999999998</v>
      </c>
      <c r="L15" s="36"/>
      <c r="M15" s="37">
        <f t="shared" si="3"/>
        <v>14</v>
      </c>
      <c r="N15" s="45">
        <f t="shared" si="4"/>
        <v>3.5</v>
      </c>
      <c r="O15" s="47">
        <f t="shared" si="5"/>
        <v>8.9499999999999993</v>
      </c>
      <c r="P15" s="47">
        <f>IF(B15=B16,0,SUMPRODUCT(($B$7:$B15=B15)*$O$7:$O15)-SUMPRODUCT(($B$7:$B14=B15)*$P$7:$P14))</f>
        <v>8.9499999999999993</v>
      </c>
    </row>
    <row r="16" spans="1:16" ht="15">
      <c r="A16" s="30"/>
      <c r="B16" s="31" t="s">
        <v>246</v>
      </c>
      <c r="C16" s="31" t="s">
        <v>42</v>
      </c>
      <c r="D16" s="32" t="str">
        <f t="shared" si="0"/>
        <v>Ami</v>
      </c>
      <c r="E16" s="46">
        <f t="shared" si="1"/>
        <v>2</v>
      </c>
      <c r="F16" s="33">
        <f t="shared" si="6"/>
        <v>3.15</v>
      </c>
      <c r="G16" s="45">
        <f t="shared" si="2"/>
        <v>6.3</v>
      </c>
      <c r="H16" s="34"/>
      <c r="I16" s="46" t="str">
        <f>IF(OR(B16="",COUNTIF($B$7:$B16,B16)&gt;1,WEEKDAY($C$3,2)&lt;&gt;7),"",8)</f>
        <v/>
      </c>
      <c r="J16" s="35"/>
      <c r="K16" s="45">
        <f>IF(OR(B16="",COUNTIF($B$7:$B16,B16)&gt;1),"",2.3)</f>
        <v>2.2999999999999998</v>
      </c>
      <c r="L16" s="38"/>
      <c r="M16" s="37">
        <f t="shared" si="3"/>
        <v>0</v>
      </c>
      <c r="N16" s="45" t="str">
        <f t="shared" si="4"/>
        <v/>
      </c>
      <c r="O16" s="47">
        <f t="shared" si="5"/>
        <v>8.6</v>
      </c>
      <c r="P16" s="47">
        <f>IF(B16=B17,0,SUMPRODUCT(($B$7:$B16=B16)*$O$7:$O16)-SUMPRODUCT(($B$7:$B15=B16)*$P$7:$P15))</f>
        <v>8.6</v>
      </c>
    </row>
    <row r="17" spans="1:16" ht="15">
      <c r="A17" s="30"/>
      <c r="B17" s="31" t="s">
        <v>184</v>
      </c>
      <c r="C17" s="31" t="s">
        <v>86</v>
      </c>
      <c r="D17" s="32" t="str">
        <f t="shared" si="0"/>
        <v>Ami</v>
      </c>
      <c r="E17" s="46">
        <f t="shared" si="1"/>
        <v>1</v>
      </c>
      <c r="F17" s="33">
        <f t="shared" si="6"/>
        <v>3.15</v>
      </c>
      <c r="G17" s="45">
        <f t="shared" si="2"/>
        <v>3.15</v>
      </c>
      <c r="H17" s="34"/>
      <c r="I17" s="46" t="str">
        <f>IF(OR(B17="",COUNTIF($B$7:$B17,B17)&gt;1,WEEKDAY($C$3,2)&lt;&gt;7),"",8)</f>
        <v/>
      </c>
      <c r="J17" s="35"/>
      <c r="K17" s="45">
        <f>IF(OR(B17="",COUNTIF($B$7:$B17,B17)&gt;1),"",2.3)</f>
        <v>2.2999999999999998</v>
      </c>
      <c r="L17" s="38"/>
      <c r="M17" s="37">
        <f t="shared" si="3"/>
        <v>10.6</v>
      </c>
      <c r="N17" s="45">
        <f t="shared" si="4"/>
        <v>2.3099999999999996</v>
      </c>
      <c r="O17" s="47">
        <f t="shared" si="5"/>
        <v>7.7599999999999989</v>
      </c>
      <c r="P17" s="47">
        <f>IF(B17=B18,0,SUMPRODUCT(($B$7:$B17=B17)*$O$7:$O17)-SUMPRODUCT(($B$7:$B16=B17)*$P$7:$P16))</f>
        <v>7.7599999999999989</v>
      </c>
    </row>
    <row r="18" spans="1:16">
      <c r="A18" s="30"/>
      <c r="B18" s="31" t="s">
        <v>185</v>
      </c>
      <c r="C18" s="31" t="s">
        <v>45</v>
      </c>
      <c r="D18" s="32" t="str">
        <f t="shared" si="0"/>
        <v>Ami</v>
      </c>
      <c r="E18" s="46">
        <f t="shared" si="1"/>
        <v>2</v>
      </c>
      <c r="F18" s="33">
        <f t="shared" si="6"/>
        <v>3.15</v>
      </c>
      <c r="G18" s="45">
        <f t="shared" si="2"/>
        <v>6.3</v>
      </c>
      <c r="H18" s="34"/>
      <c r="I18" s="46" t="str">
        <f>IF(OR(B18="",COUNTIF($B$7:$B18,B18)&gt;1,WEEKDAY($C$3,2)&lt;&gt;7),"",8)</f>
        <v/>
      </c>
      <c r="J18" s="35"/>
      <c r="K18" s="45">
        <f>IF(OR(B18="",COUNTIF($B$7:$B18,B18)&gt;1),"",2.3)</f>
        <v>2.2999999999999998</v>
      </c>
      <c r="L18" s="36"/>
      <c r="M18" s="37">
        <f t="shared" si="3"/>
        <v>0</v>
      </c>
      <c r="N18" s="45" t="str">
        <f t="shared" si="4"/>
        <v/>
      </c>
      <c r="O18" s="47">
        <f t="shared" si="5"/>
        <v>8.6</v>
      </c>
      <c r="P18" s="47">
        <f>IF(B18=B19,0,SUMPRODUCT(($B$7:$B18=B18)*$O$7:$O18)-SUMPRODUCT(($B$7:$B17=B18)*$P$7:$P17))</f>
        <v>0</v>
      </c>
    </row>
    <row r="19" spans="1:16">
      <c r="A19" s="30"/>
      <c r="B19" s="31" t="s">
        <v>185</v>
      </c>
      <c r="C19" s="31" t="s">
        <v>86</v>
      </c>
      <c r="D19" s="32" t="str">
        <f t="shared" si="0"/>
        <v>Ami</v>
      </c>
      <c r="E19" s="46">
        <f t="shared" si="1"/>
        <v>1</v>
      </c>
      <c r="F19" s="33">
        <f t="shared" si="6"/>
        <v>3.15</v>
      </c>
      <c r="G19" s="45">
        <f t="shared" si="2"/>
        <v>3.15</v>
      </c>
      <c r="H19" s="34">
        <v>0.5</v>
      </c>
      <c r="I19" s="46" t="str">
        <f>IF(OR(B19="",COUNTIF($B$7:$B19,B19)&gt;1,WEEKDAY($C$3,2)&lt;&gt;7),"",8)</f>
        <v/>
      </c>
      <c r="J19" s="35"/>
      <c r="K19" s="45" t="str">
        <f>IF(OR(B19="",COUNTIF($B$7:$B19,B19)&gt;1),"",2.3)</f>
        <v/>
      </c>
      <c r="L19" s="36"/>
      <c r="M19" s="37">
        <f t="shared" si="3"/>
        <v>0</v>
      </c>
      <c r="N19" s="45" t="str">
        <f t="shared" si="4"/>
        <v/>
      </c>
      <c r="O19" s="47">
        <f t="shared" si="5"/>
        <v>1.575</v>
      </c>
      <c r="P19" s="47">
        <f>IF(B19=B20,0,SUMPRODUCT(($B$7:$B19=B19)*$O$7:$O19)-SUMPRODUCT(($B$7:$B18=B19)*$P$7:$P18))</f>
        <v>10.174999999999999</v>
      </c>
    </row>
    <row r="20" spans="1:16">
      <c r="A20" s="30"/>
      <c r="B20" s="31" t="s">
        <v>186</v>
      </c>
      <c r="C20" s="31" t="s">
        <v>94</v>
      </c>
      <c r="D20" s="32" t="str">
        <f t="shared" si="0"/>
        <v>Ais</v>
      </c>
      <c r="E20" s="46">
        <f t="shared" si="1"/>
        <v>3</v>
      </c>
      <c r="F20" s="33">
        <f t="shared" si="6"/>
        <v>2.65</v>
      </c>
      <c r="G20" s="45">
        <f t="shared" si="2"/>
        <v>7.9499999999999993</v>
      </c>
      <c r="H20" s="34"/>
      <c r="I20" s="46" t="str">
        <f>IF(OR(B20="",COUNTIF($B$7:$B20,B20)&gt;1,WEEKDAY($C$3,2)&lt;&gt;7),"",8)</f>
        <v/>
      </c>
      <c r="J20" s="35"/>
      <c r="K20" s="45">
        <f>IF(OR(B20="",COUNTIF($B$7:$B20,B20)&gt;1),"",2.3)</f>
        <v>2.2999999999999998</v>
      </c>
      <c r="L20" s="36"/>
      <c r="M20" s="37">
        <f t="shared" si="3"/>
        <v>0</v>
      </c>
      <c r="N20" s="45" t="str">
        <f t="shared" si="4"/>
        <v/>
      </c>
      <c r="O20" s="47">
        <f t="shared" si="5"/>
        <v>10.25</v>
      </c>
      <c r="P20" s="47">
        <f>IF(B20=B21,0,SUMPRODUCT(($B$7:$B20=B20)*$O$7:$O20)-SUMPRODUCT(($B$7:$B19=B20)*$P$7:$P19))</f>
        <v>10.25</v>
      </c>
    </row>
    <row r="21" spans="1:16">
      <c r="A21" s="30"/>
      <c r="B21" s="31" t="s">
        <v>187</v>
      </c>
      <c r="C21" s="31" t="s">
        <v>92</v>
      </c>
      <c r="D21" s="32" t="str">
        <f t="shared" si="0"/>
        <v>Ais</v>
      </c>
      <c r="E21" s="46">
        <f t="shared" si="1"/>
        <v>4</v>
      </c>
      <c r="F21" s="33">
        <f t="shared" si="6"/>
        <v>2.65</v>
      </c>
      <c r="G21" s="45">
        <f t="shared" si="2"/>
        <v>10.6</v>
      </c>
      <c r="H21" s="34"/>
      <c r="I21" s="46" t="str">
        <f>IF(OR(B21="",COUNTIF($B$7:$B21,B21)&gt;1,WEEKDAY($C$3,2)&lt;&gt;7),"",8)</f>
        <v/>
      </c>
      <c r="J21" s="35"/>
      <c r="K21" s="45">
        <f>IF(OR(B21="",COUNTIF($B$7:$B21,B21)&gt;1),"",2.3)</f>
        <v>2.2999999999999998</v>
      </c>
      <c r="L21" s="36">
        <v>-2.2999999999999998</v>
      </c>
      <c r="M21" s="37">
        <f t="shared" si="3"/>
        <v>0</v>
      </c>
      <c r="N21" s="45" t="str">
        <f t="shared" si="4"/>
        <v/>
      </c>
      <c r="O21" s="47">
        <f t="shared" si="5"/>
        <v>10.599999999999998</v>
      </c>
      <c r="P21" s="47">
        <f>IF(B21=B22,0,SUMPRODUCT(($B$7:$B21=B21)*$O$7:$O21)-SUMPRODUCT(($B$7:$B20=B21)*$P$7:$P20))</f>
        <v>10.599999999999998</v>
      </c>
    </row>
    <row r="22" spans="1:16">
      <c r="A22" s="30"/>
      <c r="B22" s="31" t="s">
        <v>242</v>
      </c>
      <c r="C22" s="31" t="s">
        <v>45</v>
      </c>
      <c r="D22" s="32" t="str">
        <f t="shared" si="0"/>
        <v>Ami</v>
      </c>
      <c r="E22" s="46">
        <f t="shared" si="1"/>
        <v>2</v>
      </c>
      <c r="F22" s="33">
        <f t="shared" si="6"/>
        <v>3.15</v>
      </c>
      <c r="G22" s="45">
        <f t="shared" si="2"/>
        <v>6.3</v>
      </c>
      <c r="H22" s="34"/>
      <c r="I22" s="46" t="str">
        <f>IF(OR(B22="",COUNTIF($B$7:$B22,B22)&gt;1,WEEKDAY($C$3,2)&lt;&gt;7),"",8)</f>
        <v/>
      </c>
      <c r="J22" s="35"/>
      <c r="K22" s="45" t="str">
        <f>IF(OR(B22="",COUNTIF($B$7:$B22,B22)&gt;1),"",2.3)</f>
        <v/>
      </c>
      <c r="L22" s="36"/>
      <c r="M22" s="37">
        <f t="shared" si="3"/>
        <v>0</v>
      </c>
      <c r="N22" s="45" t="str">
        <f t="shared" si="4"/>
        <v/>
      </c>
      <c r="O22" s="47">
        <f t="shared" si="5"/>
        <v>6.3</v>
      </c>
      <c r="P22" s="47">
        <f>IF(B22=B23,0,SUMPRODUCT(($B$7:$B22=B22)*$O$7:$O22)-SUMPRODUCT(($B$7:$B21=B22)*$P$7:$P21))</f>
        <v>0</v>
      </c>
    </row>
    <row r="23" spans="1:16">
      <c r="A23" s="30"/>
      <c r="B23" s="31" t="s">
        <v>242</v>
      </c>
      <c r="C23" s="31" t="s">
        <v>45</v>
      </c>
      <c r="D23" s="32" t="str">
        <f t="shared" si="0"/>
        <v>Ami</v>
      </c>
      <c r="E23" s="46">
        <f t="shared" si="1"/>
        <v>2</v>
      </c>
      <c r="F23" s="33">
        <f t="shared" si="6"/>
        <v>3.15</v>
      </c>
      <c r="G23" s="45">
        <f t="shared" si="2"/>
        <v>6.3</v>
      </c>
      <c r="H23" s="34">
        <v>0.5</v>
      </c>
      <c r="I23" s="46" t="str">
        <f>IF(OR(B23="",COUNTIF($B$7:$B23,B23)&gt;1,WEEKDAY($C$3,2)&lt;&gt;7),"",8)</f>
        <v/>
      </c>
      <c r="J23" s="35"/>
      <c r="K23" s="45" t="str">
        <f>IF(OR(B23="",COUNTIF($B$7:$B23,B23)&gt;1),"",2.3)</f>
        <v/>
      </c>
      <c r="L23" s="36"/>
      <c r="M23" s="37">
        <f t="shared" si="3"/>
        <v>0</v>
      </c>
      <c r="N23" s="45" t="str">
        <f t="shared" si="4"/>
        <v/>
      </c>
      <c r="O23" s="47">
        <f t="shared" si="5"/>
        <v>3.15</v>
      </c>
      <c r="P23" s="47">
        <f>IF(B23=B24,0,SUMPRODUCT(($B$7:$B23=B23)*$O$7:$O23)-SUMPRODUCT(($B$7:$B22=B23)*$P$7:$P22))</f>
        <v>9.4499999999999975</v>
      </c>
    </row>
    <row r="24" spans="1:16" ht="15">
      <c r="A24" s="30"/>
      <c r="B24" s="31" t="s">
        <v>188</v>
      </c>
      <c r="C24" s="31" t="s">
        <v>86</v>
      </c>
      <c r="D24" s="32" t="str">
        <f t="shared" si="0"/>
        <v>Ami</v>
      </c>
      <c r="E24" s="46">
        <f t="shared" si="1"/>
        <v>1</v>
      </c>
      <c r="F24" s="33">
        <f t="shared" si="6"/>
        <v>3.15</v>
      </c>
      <c r="G24" s="45">
        <f t="shared" si="2"/>
        <v>3.15</v>
      </c>
      <c r="H24" s="34"/>
      <c r="I24" s="46" t="str">
        <f>IF(OR(B24="",COUNTIF($B$7:$B24,B24)&gt;1,WEEKDAY($C$3,2)&lt;&gt;7),"",8)</f>
        <v/>
      </c>
      <c r="J24" s="35"/>
      <c r="K24" s="45">
        <f>IF(OR(B24="",COUNTIF($B$7:$B24,B24)&gt;1),"",2.3)</f>
        <v>2.2999999999999998</v>
      </c>
      <c r="L24" s="38"/>
      <c r="M24" s="37">
        <f t="shared" si="3"/>
        <v>0</v>
      </c>
      <c r="N24" s="45" t="str">
        <f t="shared" si="4"/>
        <v/>
      </c>
      <c r="O24" s="47">
        <f t="shared" si="5"/>
        <v>5.4499999999999993</v>
      </c>
      <c r="P24" s="47">
        <f>IF(B24=B25,0,SUMPRODUCT(($B$7:$B24=B24)*$O$7:$O24)-SUMPRODUCT(($B$7:$B23=B24)*$P$7:$P23))</f>
        <v>5.4499999999999993</v>
      </c>
    </row>
    <row r="25" spans="1:16">
      <c r="A25" s="30"/>
      <c r="B25" s="31" t="s">
        <v>189</v>
      </c>
      <c r="C25" s="31" t="s">
        <v>94</v>
      </c>
      <c r="D25" s="32" t="str">
        <f t="shared" si="0"/>
        <v>Ais</v>
      </c>
      <c r="E25" s="46">
        <f t="shared" si="1"/>
        <v>3</v>
      </c>
      <c r="F25" s="33">
        <f t="shared" si="6"/>
        <v>2.65</v>
      </c>
      <c r="G25" s="45">
        <f t="shared" si="2"/>
        <v>7.9499999999999993</v>
      </c>
      <c r="H25" s="34"/>
      <c r="I25" s="46" t="str">
        <f>IF(OR(B25="",COUNTIF($B$7:$B25,B25)&gt;1,WEEKDAY($C$3,2)&lt;&gt;7),"",8)</f>
        <v/>
      </c>
      <c r="J25" s="35"/>
      <c r="K25" s="45">
        <f>IF(OR(B25="",COUNTIF($B$7:$B25,B25)&gt;1),"",2.3)</f>
        <v>2.2999999999999998</v>
      </c>
      <c r="L25" s="36"/>
      <c r="M25" s="37">
        <f t="shared" si="3"/>
        <v>0</v>
      </c>
      <c r="N25" s="45" t="str">
        <f t="shared" si="4"/>
        <v/>
      </c>
      <c r="O25" s="47">
        <f t="shared" si="5"/>
        <v>10.25</v>
      </c>
      <c r="P25" s="47">
        <f>IF(B25=B26,0,SUMPRODUCT(($B$7:$B25=B25)*$O$7:$O25)-SUMPRODUCT(($B$7:$B24=B25)*$P$7:$P24))</f>
        <v>10.25</v>
      </c>
    </row>
    <row r="26" spans="1:16">
      <c r="A26" s="30"/>
      <c r="B26" s="31" t="s">
        <v>190</v>
      </c>
      <c r="C26" s="31" t="s">
        <v>45</v>
      </c>
      <c r="D26" s="32" t="str">
        <f t="shared" si="0"/>
        <v>Ami</v>
      </c>
      <c r="E26" s="46">
        <f t="shared" si="1"/>
        <v>2</v>
      </c>
      <c r="F26" s="33">
        <f t="shared" si="6"/>
        <v>3.15</v>
      </c>
      <c r="G26" s="45">
        <f t="shared" si="2"/>
        <v>6.3</v>
      </c>
      <c r="H26" s="34"/>
      <c r="I26" s="46" t="str">
        <f>IF(OR(B26="",COUNTIF($B$7:$B26,B26)&gt;1,WEEKDAY($C$3,2)&lt;&gt;7),"",8)</f>
        <v/>
      </c>
      <c r="J26" s="35"/>
      <c r="K26" s="45">
        <f>IF(OR(B26="",COUNTIF($B$7:$B26,B26)&gt;1),"",2.3)</f>
        <v>2.2999999999999998</v>
      </c>
      <c r="L26" s="36"/>
      <c r="M26" s="37">
        <f t="shared" si="3"/>
        <v>4.4000000000000004</v>
      </c>
      <c r="N26" s="45">
        <f t="shared" si="4"/>
        <v>0.14000000000000012</v>
      </c>
      <c r="O26" s="47">
        <f t="shared" si="5"/>
        <v>8.74</v>
      </c>
      <c r="P26" s="47">
        <f>IF(B26=B27,0,SUMPRODUCT(($B$7:$B26=B26)*$O$7:$O26)-SUMPRODUCT(($B$7:$B25=B26)*$P$7:$P25))</f>
        <v>8.74</v>
      </c>
    </row>
    <row r="27" spans="1:16">
      <c r="A27" s="39"/>
      <c r="B27" s="31"/>
      <c r="C27" s="31"/>
      <c r="D27" s="32" t="str">
        <f t="shared" si="0"/>
        <v/>
      </c>
      <c r="E27" s="46" t="str">
        <f t="shared" si="1"/>
        <v/>
      </c>
      <c r="F27" s="33" t="str">
        <f t="shared" si="6"/>
        <v/>
      </c>
      <c r="G27" s="45" t="str">
        <f t="shared" si="2"/>
        <v/>
      </c>
      <c r="H27" s="34"/>
      <c r="I27" s="46" t="str">
        <f>IF(OR(B27="",COUNTIF($B$7:$B27,B27)&gt;1,WEEKDAY($C$3,2)&lt;&gt;7),"",8)</f>
        <v/>
      </c>
      <c r="J27" s="35"/>
      <c r="K27" s="45" t="str">
        <f>IF(OR(B27="",COUNTIF($B$7:$B27,B27)&gt;1),"",2.3)</f>
        <v/>
      </c>
      <c r="L27" s="36"/>
      <c r="M27" s="37">
        <f t="shared" si="3"/>
        <v>0</v>
      </c>
      <c r="N27" s="45" t="str">
        <f t="shared" si="4"/>
        <v/>
      </c>
      <c r="O27" s="47">
        <f t="shared" si="5"/>
        <v>0</v>
      </c>
      <c r="P27" s="47">
        <f>IF(B27=B28,0,SUMPRODUCT(($B$7:$B27=B27)*$O$7:$O27)-SUMPRODUCT(($B$7:$B26=B27)*$P$7:$P26))</f>
        <v>0</v>
      </c>
    </row>
    <row r="28" spans="1:16">
      <c r="A28" s="39"/>
      <c r="B28" s="31"/>
      <c r="C28" s="31"/>
      <c r="D28" s="31" t="str">
        <f t="shared" si="0"/>
        <v/>
      </c>
      <c r="E28" s="46" t="str">
        <f t="shared" si="1"/>
        <v/>
      </c>
      <c r="F28" s="33" t="str">
        <f t="shared" si="6"/>
        <v/>
      </c>
      <c r="G28" s="45" t="str">
        <f t="shared" si="2"/>
        <v/>
      </c>
      <c r="H28" s="34"/>
      <c r="I28" s="46" t="str">
        <f>IF(OR(B28="",COUNTIF($B$7:$B28,B28)&gt;1,WEEKDAY($C$3,2)&lt;&gt;7),"",8)</f>
        <v/>
      </c>
      <c r="J28" s="35"/>
      <c r="K28" s="45" t="str">
        <f>IF(OR(B28="",COUNTIF($B$7:$B28,B28)&gt;1),"",2.3)</f>
        <v/>
      </c>
      <c r="L28" s="36"/>
      <c r="M28" s="37">
        <f t="shared" si="3"/>
        <v>0</v>
      </c>
      <c r="N28" s="45" t="str">
        <f t="shared" si="4"/>
        <v/>
      </c>
      <c r="O28" s="47">
        <f t="shared" si="5"/>
        <v>0</v>
      </c>
      <c r="P28" s="47">
        <f>IF(B28=B29,0,SUMPRODUCT(($B$7:$B28=B28)*$O$7:$O28)-SUMPRODUCT(($B$7:$B27=B28)*$P$7:$P27))</f>
        <v>0</v>
      </c>
    </row>
    <row r="29" spans="1:16">
      <c r="A29" s="39"/>
      <c r="B29" s="31"/>
      <c r="C29" s="31"/>
      <c r="D29" s="31" t="str">
        <f t="shared" si="0"/>
        <v/>
      </c>
      <c r="E29" s="31" t="str">
        <f t="shared" si="1"/>
        <v/>
      </c>
      <c r="F29" s="33" t="str">
        <f t="shared" si="6"/>
        <v/>
      </c>
      <c r="G29" s="45" t="str">
        <f t="shared" si="2"/>
        <v/>
      </c>
      <c r="H29" s="34"/>
      <c r="I29" s="46" t="str">
        <f>IF(OR(B29="",COUNTIF($B$7:$B29,B29)&gt;1,WEEKDAY($C$3,2)&lt;&gt;7),"",8)</f>
        <v/>
      </c>
      <c r="J29" s="35"/>
      <c r="K29" s="45" t="str">
        <f>IF(OR(B29="",COUNTIF($B$7:$B29,B29)&gt;1),"",2.3)</f>
        <v/>
      </c>
      <c r="L29" s="36"/>
      <c r="M29" s="37">
        <f t="shared" si="3"/>
        <v>0</v>
      </c>
      <c r="N29" s="45" t="str">
        <f t="shared" si="4"/>
        <v/>
      </c>
      <c r="O29" s="47">
        <f t="shared" si="5"/>
        <v>0</v>
      </c>
      <c r="P29" s="47">
        <f>IF(B29=B30,0,SUMPRODUCT(($B$7:$B29=B29)*$O$7:$O29)-SUMPRODUCT(($B$7:$B28=B29)*$P$7:$P28))</f>
        <v>0</v>
      </c>
    </row>
    <row r="30" spans="1:16">
      <c r="A30" s="39"/>
      <c r="B30" s="31"/>
      <c r="C30" s="31"/>
      <c r="D30" s="31" t="str">
        <f t="shared" si="0"/>
        <v/>
      </c>
      <c r="E30" s="46" t="str">
        <f t="shared" si="1"/>
        <v/>
      </c>
      <c r="F30" s="33" t="str">
        <f t="shared" si="6"/>
        <v/>
      </c>
      <c r="G30" s="45" t="str">
        <f t="shared" si="2"/>
        <v/>
      </c>
      <c r="H30" s="34"/>
      <c r="I30" s="46" t="str">
        <f>IF(OR(B30="",COUNTIF($B$7:$B30,B30)&gt;1,WEEKDAY($C$3,2)&lt;&gt;7),"",8)</f>
        <v/>
      </c>
      <c r="J30" s="35"/>
      <c r="K30" s="45" t="str">
        <f>IF(OR(B30="",COUNTIF($B$7:$B30,B30)&gt;1),"",2.3)</f>
        <v/>
      </c>
      <c r="L30" s="36"/>
      <c r="M30" s="37">
        <f t="shared" si="3"/>
        <v>0</v>
      </c>
      <c r="N30" s="45" t="str">
        <f t="shared" si="4"/>
        <v/>
      </c>
      <c r="O30" s="47">
        <f t="shared" si="5"/>
        <v>0</v>
      </c>
      <c r="P30" s="47">
        <f>IF(B30=B31,0,SUMPRODUCT(($B$7:$B30=B30)*$O$7:$O30)-SUMPRODUCT(($B$7:$B29=B30)*$P$7:$P29))</f>
        <v>0</v>
      </c>
    </row>
    <row r="31" spans="1:16">
      <c r="A31" s="39"/>
      <c r="B31" s="31"/>
      <c r="C31" s="31"/>
      <c r="D31" s="31" t="str">
        <f t="shared" si="0"/>
        <v/>
      </c>
      <c r="E31" s="31" t="str">
        <f t="shared" si="1"/>
        <v/>
      </c>
      <c r="F31" s="33" t="str">
        <f t="shared" si="6"/>
        <v/>
      </c>
      <c r="G31" s="45" t="str">
        <f t="shared" si="2"/>
        <v/>
      </c>
      <c r="H31" s="34"/>
      <c r="I31" s="46" t="str">
        <f>IF(OR(B31="",COUNTIF($B$7:$B31,B31)&gt;1,WEEKDAY($C$3,2)&lt;&gt;7),"",8)</f>
        <v/>
      </c>
      <c r="J31" s="35"/>
      <c r="K31" s="45" t="str">
        <f>IF(OR(B31="",COUNTIF($B$7:$B31,B31)&gt;1),"",2.3)</f>
        <v/>
      </c>
      <c r="L31" s="36"/>
      <c r="M31" s="37">
        <f t="shared" si="3"/>
        <v>0</v>
      </c>
      <c r="N31" s="45" t="str">
        <f t="shared" si="4"/>
        <v/>
      </c>
      <c r="O31" s="47">
        <f t="shared" si="5"/>
        <v>0</v>
      </c>
      <c r="P31" s="47">
        <f>IF(B31=B32,0,SUMPRODUCT(($B$7:$B31=B31)*$O$7:$O31)-SUMPRODUCT(($B$7:$B30=B31)*$P$7:$P30))</f>
        <v>0</v>
      </c>
    </row>
    <row r="32" spans="1:16">
      <c r="A32" s="39"/>
      <c r="B32" s="31"/>
      <c r="C32" s="31"/>
      <c r="D32" s="31" t="str">
        <f t="shared" si="0"/>
        <v/>
      </c>
      <c r="E32" s="46" t="str">
        <f t="shared" si="1"/>
        <v/>
      </c>
      <c r="F32" s="33" t="str">
        <f t="shared" si="6"/>
        <v/>
      </c>
      <c r="G32" s="45" t="str">
        <f t="shared" si="2"/>
        <v/>
      </c>
      <c r="H32" s="34"/>
      <c r="I32" s="46" t="str">
        <f>IF(OR(B32="",COUNTIF($B$7:$B32,B32)&gt;1,WEEKDAY($C$3,2)&lt;&gt;7),"",8)</f>
        <v/>
      </c>
      <c r="J32" s="35"/>
      <c r="K32" s="45" t="str">
        <f>IF(OR(B32="",COUNTIF($B$7:$B32,B32)&gt;1),"",2.3)</f>
        <v/>
      </c>
      <c r="L32" s="36"/>
      <c r="M32" s="37">
        <f t="shared" si="3"/>
        <v>0</v>
      </c>
      <c r="N32" s="45" t="str">
        <f t="shared" si="4"/>
        <v/>
      </c>
      <c r="O32" s="47">
        <f t="shared" si="5"/>
        <v>0</v>
      </c>
      <c r="P32" s="47">
        <f>IF(B32=B33,0,SUMPRODUCT(($B$7:$B32=B32)*$O$7:$O32)-SUMPRODUCT(($B$7:$B31=B32)*$P$7:$P31))</f>
        <v>0</v>
      </c>
    </row>
    <row r="33" spans="1:29">
      <c r="A33" s="39"/>
      <c r="B33" s="31"/>
      <c r="C33" s="31"/>
      <c r="D33" s="31" t="str">
        <f t="shared" si="0"/>
        <v/>
      </c>
      <c r="E33" s="31" t="str">
        <f t="shared" si="1"/>
        <v/>
      </c>
      <c r="F33" s="33" t="str">
        <f t="shared" si="6"/>
        <v/>
      </c>
      <c r="G33" s="45" t="str">
        <f t="shared" si="2"/>
        <v/>
      </c>
      <c r="H33" s="34"/>
      <c r="I33" s="46" t="str">
        <f>IF(OR(B33="",COUNTIF($B$7:$B33,B33)&gt;1,WEEKDAY($C$3,2)&lt;&gt;7),"",8)</f>
        <v/>
      </c>
      <c r="J33" s="35"/>
      <c r="K33" s="45" t="str">
        <f>IF(OR(B33="",COUNTIF($B$7:$B33,B33)&gt;1),"",2.3)</f>
        <v/>
      </c>
      <c r="L33" s="36"/>
      <c r="M33" s="37">
        <f t="shared" si="3"/>
        <v>0</v>
      </c>
      <c r="N33" s="45" t="str">
        <f t="shared" si="4"/>
        <v/>
      </c>
      <c r="O33" s="47">
        <f t="shared" si="5"/>
        <v>0</v>
      </c>
      <c r="P33" s="47">
        <f>IF(B33=B34,0,SUMPRODUCT(($B$7:$B33=B33)*$O$7:$O33)-SUMPRODUCT(($B$7:$B32=B33)*$P$7:$P32))</f>
        <v>0</v>
      </c>
    </row>
    <row r="34" spans="1:29">
      <c r="A34" s="39"/>
      <c r="B34" s="31"/>
      <c r="C34" s="31"/>
      <c r="D34" s="31" t="str">
        <f t="shared" si="0"/>
        <v/>
      </c>
      <c r="E34" s="46" t="str">
        <f t="shared" si="1"/>
        <v/>
      </c>
      <c r="F34" s="33" t="str">
        <f t="shared" si="6"/>
        <v/>
      </c>
      <c r="G34" s="45" t="str">
        <f t="shared" si="2"/>
        <v/>
      </c>
      <c r="H34" s="34"/>
      <c r="I34" s="46" t="str">
        <f>IF(OR(B34="",COUNTIF($B$7:$B34,B34)&gt;1,WEEKDAY($C$3,2)&lt;&gt;7),"",8)</f>
        <v/>
      </c>
      <c r="J34" s="35"/>
      <c r="K34" s="45" t="str">
        <f>IF(OR(B34="",COUNTIF($B$7:$B34,B34)&gt;1),"",2.3)</f>
        <v/>
      </c>
      <c r="L34" s="36"/>
      <c r="M34" s="37">
        <f t="shared" si="3"/>
        <v>0</v>
      </c>
      <c r="N34" s="45" t="str">
        <f t="shared" si="4"/>
        <v/>
      </c>
      <c r="O34" s="47">
        <f t="shared" si="5"/>
        <v>0</v>
      </c>
      <c r="P34" s="47">
        <f>IF(B34=B35,0,SUMPRODUCT(($B$7:$B34=B34)*$O$7:$O34)-SUMPRODUCT(($B$7:$B33=B34)*$P$7:$P33))</f>
        <v>0</v>
      </c>
    </row>
    <row r="35" spans="1:29">
      <c r="A35" s="39"/>
      <c r="B35" s="31"/>
      <c r="C35" s="31"/>
      <c r="D35" s="31" t="str">
        <f t="shared" si="0"/>
        <v/>
      </c>
      <c r="E35" s="31" t="str">
        <f t="shared" si="1"/>
        <v/>
      </c>
      <c r="F35" s="33" t="str">
        <f t="shared" si="6"/>
        <v/>
      </c>
      <c r="G35" s="45" t="str">
        <f t="shared" si="2"/>
        <v/>
      </c>
      <c r="H35" s="34"/>
      <c r="I35" s="46" t="str">
        <f>IF(OR(B35="",COUNTIF($B$7:$B35,B35)&gt;1,WEEKDAY($C$3,2)&lt;&gt;7),"",8)</f>
        <v/>
      </c>
      <c r="J35" s="35"/>
      <c r="K35" s="45" t="str">
        <f>IF(OR(B35="",COUNTIF($B$7:$B35,B35)&gt;1),"",2.3)</f>
        <v/>
      </c>
      <c r="L35" s="36"/>
      <c r="M35" s="37">
        <f t="shared" si="3"/>
        <v>0</v>
      </c>
      <c r="N35" s="45" t="str">
        <f t="shared" si="4"/>
        <v/>
      </c>
      <c r="O35" s="47">
        <f t="shared" si="5"/>
        <v>0</v>
      </c>
      <c r="P35" s="47">
        <f>IF(B35=B36,0,SUMPRODUCT(($B$7:$B35=B35)*$O$7:$O35)-SUMPRODUCT(($B$7:$B34=B35)*$P$7:$P34))</f>
        <v>0</v>
      </c>
    </row>
    <row r="36" spans="1:29">
      <c r="A36" s="39"/>
      <c r="B36" s="31"/>
      <c r="C36" s="31"/>
      <c r="D36" s="31" t="str">
        <f t="shared" si="0"/>
        <v/>
      </c>
      <c r="E36" s="46" t="str">
        <f t="shared" si="1"/>
        <v/>
      </c>
      <c r="F36" s="33" t="str">
        <f t="shared" si="6"/>
        <v/>
      </c>
      <c r="G36" s="45" t="str">
        <f t="shared" si="2"/>
        <v/>
      </c>
      <c r="H36" s="34"/>
      <c r="I36" s="46" t="str">
        <f>IF(OR(B36="",COUNTIF($B$7:$B36,B36)&gt;1,WEEKDAY($C$3,2)&lt;&gt;7),"",8)</f>
        <v/>
      </c>
      <c r="J36" s="35"/>
      <c r="K36" s="45" t="str">
        <f>IF(OR(B36="",COUNTIF($B$7:$B36,B36)&gt;1),"",2.3)</f>
        <v/>
      </c>
      <c r="L36" s="36"/>
      <c r="M36" s="37">
        <f t="shared" si="3"/>
        <v>0</v>
      </c>
      <c r="N36" s="45" t="str">
        <f t="shared" si="4"/>
        <v/>
      </c>
      <c r="O36" s="47">
        <f t="shared" si="5"/>
        <v>0</v>
      </c>
      <c r="P36" s="47">
        <f>IF(B36=B37,0,SUMPRODUCT(($B$7:$B36=B36)*$O$7:$O36)-SUMPRODUCT(($B$7:$B35=B36)*$P$7:$P35))</f>
        <v>0</v>
      </c>
    </row>
    <row r="37" spans="1:29">
      <c r="A37" s="39"/>
      <c r="B37" s="31"/>
      <c r="C37" s="31"/>
      <c r="D37" s="31" t="str">
        <f t="shared" si="0"/>
        <v/>
      </c>
      <c r="E37" s="31" t="str">
        <f t="shared" si="1"/>
        <v/>
      </c>
      <c r="F37" s="33" t="str">
        <f t="shared" si="6"/>
        <v/>
      </c>
      <c r="G37" s="45" t="str">
        <f t="shared" si="2"/>
        <v/>
      </c>
      <c r="H37" s="34"/>
      <c r="I37" s="46" t="str">
        <f>IF(OR(B37="",COUNTIF($B$7:$B37,B37)&gt;1,WEEKDAY($C$3,2)&lt;&gt;7),"",8)</f>
        <v/>
      </c>
      <c r="J37" s="35"/>
      <c r="K37" s="45" t="str">
        <f>IF(OR(B37="",COUNTIF($B$7:$B37,B37)&gt;1),"",2.3)</f>
        <v/>
      </c>
      <c r="L37" s="36"/>
      <c r="M37" s="37">
        <f t="shared" si="3"/>
        <v>0</v>
      </c>
      <c r="N37" s="45" t="str">
        <f t="shared" si="4"/>
        <v/>
      </c>
      <c r="O37" s="47">
        <f t="shared" si="5"/>
        <v>0</v>
      </c>
      <c r="P37" s="47">
        <f>IF(B37=B38,0,SUMPRODUCT(($B$7:$B37=B37)*$O$7:$O37)-SUMPRODUCT(($B$7:$B36=B37)*$P$7:$P36))</f>
        <v>0</v>
      </c>
    </row>
    <row r="38" spans="1:29">
      <c r="A38" s="39"/>
      <c r="B38" s="31"/>
      <c r="C38" s="31"/>
      <c r="D38" s="31" t="str">
        <f t="shared" si="0"/>
        <v/>
      </c>
      <c r="E38" s="46" t="str">
        <f t="shared" si="1"/>
        <v/>
      </c>
      <c r="F38" s="33" t="str">
        <f t="shared" si="6"/>
        <v/>
      </c>
      <c r="G38" s="45" t="str">
        <f t="shared" si="2"/>
        <v/>
      </c>
      <c r="H38" s="34"/>
      <c r="I38" s="46" t="str">
        <f>IF(OR(B38="",COUNTIF($B$7:$B38,B38)&gt;1,WEEKDAY($C$3,2)&lt;&gt;7),"",8)</f>
        <v/>
      </c>
      <c r="J38" s="35"/>
      <c r="K38" s="45" t="str">
        <f>IF(OR(B38="",COUNTIF($B$7:$B38,B38)&gt;1),"",2.3)</f>
        <v/>
      </c>
      <c r="L38" s="36"/>
      <c r="M38" s="37">
        <f t="shared" si="3"/>
        <v>0</v>
      </c>
      <c r="N38" s="45" t="str">
        <f t="shared" si="4"/>
        <v/>
      </c>
      <c r="O38" s="47">
        <f t="shared" si="5"/>
        <v>0</v>
      </c>
      <c r="P38" s="47">
        <f>IF(B38=B39,0,SUMPRODUCT(($B$7:$B38=B38)*$O$7:$O38)-SUMPRODUCT(($B$7:$B37=B38)*$P$7:$P37))</f>
        <v>0</v>
      </c>
    </row>
    <row r="39" spans="1:29">
      <c r="A39" s="39"/>
      <c r="B39" s="31"/>
      <c r="C39" s="31"/>
      <c r="D39" s="31" t="str">
        <f t="shared" si="0"/>
        <v/>
      </c>
      <c r="E39" s="31" t="str">
        <f t="shared" si="1"/>
        <v/>
      </c>
      <c r="F39" s="33" t="str">
        <f t="shared" si="6"/>
        <v/>
      </c>
      <c r="G39" s="45" t="str">
        <f t="shared" si="2"/>
        <v/>
      </c>
      <c r="H39" s="34"/>
      <c r="I39" s="46" t="str">
        <f>IF(OR(B39="",COUNTIF($B$7:$B39,B39)&gt;1,WEEKDAY($C$3,2)&lt;&gt;7),"",8)</f>
        <v/>
      </c>
      <c r="J39" s="35"/>
      <c r="K39" s="45" t="str">
        <f>IF(OR(B39="",COUNTIF($B$7:$B39,B39)&gt;1),"",2.3)</f>
        <v/>
      </c>
      <c r="L39" s="36"/>
      <c r="M39" s="37">
        <f t="shared" si="3"/>
        <v>0</v>
      </c>
      <c r="N39" s="45" t="str">
        <f t="shared" si="4"/>
        <v/>
      </c>
      <c r="O39" s="47">
        <f t="shared" si="5"/>
        <v>0</v>
      </c>
      <c r="P39" s="47">
        <f>IF(B39=B40,0,SUMPRODUCT(($B$7:$B39=B39)*$O$7:$O39)-SUMPRODUCT(($B$7:$B38=B39)*$P$7:$P38))</f>
        <v>0</v>
      </c>
    </row>
    <row r="40" spans="1:29" ht="15" thickBot="1">
      <c r="A40" s="40"/>
      <c r="B40" s="41"/>
      <c r="C40" s="41"/>
      <c r="D40" s="31" t="str">
        <f t="shared" si="0"/>
        <v/>
      </c>
      <c r="E40" s="46" t="str">
        <f t="shared" si="1"/>
        <v/>
      </c>
      <c r="F40" s="33" t="str">
        <f t="shared" si="6"/>
        <v/>
      </c>
      <c r="G40" s="45" t="str">
        <f t="shared" si="2"/>
        <v/>
      </c>
      <c r="H40" s="42"/>
      <c r="I40" s="46" t="str">
        <f>IF(OR(B40="",COUNTIF($B$7:$B40,B40)&gt;1,WEEKDAY($C$3,2)&lt;&gt;7),"",8)</f>
        <v/>
      </c>
      <c r="J40" s="43"/>
      <c r="K40" s="45" t="str">
        <f>IF(OR(B40="",COUNTIF($B$7:$B40,B40)&gt;1),"",2.3)</f>
        <v/>
      </c>
      <c r="L40" s="44"/>
      <c r="M40" s="37">
        <f t="shared" si="3"/>
        <v>0</v>
      </c>
      <c r="N40" s="45" t="str">
        <f t="shared" si="4"/>
        <v/>
      </c>
      <c r="O40" s="47">
        <f t="shared" si="5"/>
        <v>0</v>
      </c>
      <c r="P40" s="47">
        <f>IF(B40=B41,0,SUMPRODUCT(($B$7:$B40=B40)*$O$7:$O40)-SUMPRODUCT(($B$7:$B39=B40)*$P$7:$P39))</f>
        <v>0</v>
      </c>
    </row>
    <row r="41" spans="1:29" ht="20.100000000000001" customHeight="1" thickTop="1" thickBot="1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7"/>
      <c r="M41" s="53" t="s">
        <v>175</v>
      </c>
      <c r="N41" s="54"/>
      <c r="O41" s="55"/>
      <c r="P41" s="25">
        <f>SUM(P7:P40)</f>
        <v>148.99</v>
      </c>
    </row>
    <row r="42" spans="1:29" s="8" customFormat="1" ht="20.100000000000001" customHeight="1" thickTop="1" thickBot="1">
      <c r="A42" s="22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3"/>
      <c r="M42" s="56" t="s">
        <v>176</v>
      </c>
      <c r="N42" s="57"/>
      <c r="O42" s="58"/>
      <c r="P42" s="21">
        <f>P41*0.1</f>
        <v>14.899000000000001</v>
      </c>
      <c r="R42" s="50" t="s">
        <v>3</v>
      </c>
      <c r="S42" s="51"/>
      <c r="T42" s="9" t="s">
        <v>0</v>
      </c>
      <c r="U42" s="9" t="s">
        <v>1</v>
      </c>
      <c r="V42" s="9" t="s">
        <v>2</v>
      </c>
      <c r="W42" s="9" t="s">
        <v>151</v>
      </c>
      <c r="X42" s="10" t="s">
        <v>152</v>
      </c>
      <c r="AA42" s="14"/>
    </row>
    <row r="43" spans="1:29" ht="20.100000000000001" customHeight="1" thickTop="1">
      <c r="A43" s="22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3"/>
      <c r="M43" s="69" t="s">
        <v>179</v>
      </c>
      <c r="N43" s="70"/>
      <c r="O43" s="71"/>
      <c r="P43" s="24">
        <f>P41-P42</f>
        <v>134.09100000000001</v>
      </c>
      <c r="R43" s="3">
        <v>3.15</v>
      </c>
      <c r="S43" s="2" t="s">
        <v>5</v>
      </c>
      <c r="T43" s="2" t="s">
        <v>16</v>
      </c>
      <c r="U43" s="2" t="s">
        <v>5</v>
      </c>
      <c r="V43" s="7">
        <v>2</v>
      </c>
      <c r="W43" s="2"/>
      <c r="X43" s="2"/>
      <c r="AA43" s="14"/>
      <c r="AB43" s="8"/>
      <c r="AC43" s="8"/>
    </row>
    <row r="44" spans="1:29" ht="15" customHeight="1">
      <c r="A44" s="18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R44" s="3">
        <v>2.65</v>
      </c>
      <c r="S44" s="2" t="s">
        <v>15</v>
      </c>
      <c r="T44" s="2" t="s">
        <v>42</v>
      </c>
      <c r="U44" s="2" t="s">
        <v>5</v>
      </c>
      <c r="V44" s="7">
        <v>2</v>
      </c>
      <c r="W44" s="2" t="s">
        <v>178</v>
      </c>
      <c r="X44" s="2" t="s">
        <v>181</v>
      </c>
      <c r="AA44" s="14"/>
      <c r="AB44" s="8"/>
    </row>
    <row r="45" spans="1:29" ht="15" customHeight="1">
      <c r="A45" s="18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R45" s="3">
        <v>2.2999999999999998</v>
      </c>
      <c r="S45" s="2" t="s">
        <v>145</v>
      </c>
      <c r="T45" s="2" t="s">
        <v>44</v>
      </c>
      <c r="U45" s="2" t="s">
        <v>5</v>
      </c>
      <c r="V45" s="7">
        <v>4</v>
      </c>
      <c r="W45" s="2" t="s">
        <v>150</v>
      </c>
      <c r="X45" s="2" t="s">
        <v>182</v>
      </c>
      <c r="AA45" s="14"/>
      <c r="AB45" s="8"/>
    </row>
    <row r="46" spans="1:29" ht="14.25" customHeight="1">
      <c r="A46" s="18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R46" s="3">
        <v>8</v>
      </c>
      <c r="S46" s="2" t="s">
        <v>9</v>
      </c>
      <c r="T46" s="2" t="s">
        <v>30</v>
      </c>
      <c r="U46" s="2" t="s">
        <v>15</v>
      </c>
      <c r="V46" s="7">
        <v>6</v>
      </c>
      <c r="W46" s="2" t="s">
        <v>149</v>
      </c>
      <c r="X46" s="2" t="s">
        <v>183</v>
      </c>
      <c r="AA46" s="14"/>
      <c r="AB46" s="8"/>
    </row>
    <row r="47" spans="1:29">
      <c r="R47" s="3">
        <v>0.35</v>
      </c>
      <c r="S47" s="2" t="s">
        <v>11</v>
      </c>
      <c r="T47" s="2" t="s">
        <v>32</v>
      </c>
      <c r="U47" s="2" t="s">
        <v>15</v>
      </c>
      <c r="V47" s="7">
        <v>9</v>
      </c>
      <c r="W47" s="2" t="s">
        <v>177</v>
      </c>
      <c r="X47" s="2"/>
      <c r="AA47" s="14"/>
      <c r="AB47" s="8"/>
    </row>
    <row r="48" spans="1:29">
      <c r="R48" s="2"/>
      <c r="S48" s="2"/>
      <c r="T48" s="2" t="s">
        <v>34</v>
      </c>
      <c r="U48" s="2" t="s">
        <v>15</v>
      </c>
      <c r="V48" s="7">
        <v>6</v>
      </c>
      <c r="W48" s="2"/>
      <c r="X48" s="2"/>
      <c r="AA48" s="14"/>
      <c r="AB48" s="8"/>
    </row>
    <row r="49" spans="18:28">
      <c r="R49" s="2"/>
      <c r="S49" s="2"/>
      <c r="T49" s="2" t="s">
        <v>38</v>
      </c>
      <c r="U49" s="2" t="s">
        <v>5</v>
      </c>
      <c r="V49" s="7">
        <v>9</v>
      </c>
      <c r="W49" s="2"/>
      <c r="X49" s="2"/>
      <c r="AA49" s="14"/>
      <c r="AB49" s="8"/>
    </row>
    <row r="50" spans="18:28">
      <c r="R50" s="2"/>
      <c r="S50" s="2"/>
      <c r="T50" s="2" t="s">
        <v>40</v>
      </c>
      <c r="U50" s="2" t="s">
        <v>5</v>
      </c>
      <c r="V50" s="7">
        <v>13</v>
      </c>
      <c r="W50" s="2"/>
      <c r="X50" s="2"/>
      <c r="AA50" s="14"/>
      <c r="AB50" s="8"/>
    </row>
    <row r="51" spans="18:28">
      <c r="R51" s="2"/>
      <c r="S51" s="2"/>
      <c r="T51" s="2" t="s">
        <v>18</v>
      </c>
      <c r="U51" s="2" t="s">
        <v>5</v>
      </c>
      <c r="V51" s="7">
        <v>6</v>
      </c>
      <c r="W51" s="2"/>
      <c r="X51" s="2"/>
      <c r="AA51" s="14"/>
      <c r="AB51" s="8"/>
    </row>
    <row r="52" spans="18:28">
      <c r="R52" s="2"/>
      <c r="S52" s="2"/>
      <c r="T52" s="2" t="s">
        <v>20</v>
      </c>
      <c r="U52" s="2" t="s">
        <v>5</v>
      </c>
      <c r="V52" s="7">
        <v>10</v>
      </c>
      <c r="W52" s="2"/>
      <c r="X52" s="2"/>
      <c r="AA52" s="14"/>
      <c r="AB52" s="8"/>
    </row>
    <row r="53" spans="18:28">
      <c r="R53" s="2"/>
      <c r="S53" s="2"/>
      <c r="T53" s="2" t="s">
        <v>22</v>
      </c>
      <c r="U53" s="2" t="s">
        <v>15</v>
      </c>
      <c r="V53" s="7">
        <v>6</v>
      </c>
      <c r="W53" s="2"/>
      <c r="X53" s="2"/>
      <c r="AA53" s="14"/>
      <c r="AB53" s="8"/>
    </row>
    <row r="54" spans="18:28">
      <c r="R54" s="2" t="s">
        <v>169</v>
      </c>
      <c r="S54" s="2"/>
      <c r="T54" s="2" t="s">
        <v>24</v>
      </c>
      <c r="U54" s="2" t="s">
        <v>15</v>
      </c>
      <c r="V54" s="7">
        <v>9</v>
      </c>
      <c r="W54" s="2"/>
      <c r="X54" s="2"/>
      <c r="AA54" s="14"/>
      <c r="AB54" s="8"/>
    </row>
    <row r="55" spans="18:28">
      <c r="R55" s="2" t="s">
        <v>170</v>
      </c>
      <c r="S55" s="2"/>
      <c r="T55" s="2" t="s">
        <v>26</v>
      </c>
      <c r="U55" s="2" t="s">
        <v>15</v>
      </c>
      <c r="V55" s="7">
        <v>6</v>
      </c>
      <c r="W55" s="2"/>
      <c r="X55" s="2"/>
      <c r="AA55" s="14"/>
      <c r="AB55" s="8"/>
    </row>
    <row r="56" spans="18:28">
      <c r="R56" s="2"/>
      <c r="S56" s="2"/>
      <c r="T56" s="2" t="s">
        <v>41</v>
      </c>
      <c r="U56" s="2" t="s">
        <v>5</v>
      </c>
      <c r="V56" s="7">
        <v>2</v>
      </c>
      <c r="W56" s="2"/>
      <c r="X56" s="2"/>
      <c r="AA56" s="14"/>
      <c r="AB56" s="8"/>
    </row>
    <row r="57" spans="18:28">
      <c r="R57" s="2"/>
      <c r="S57" s="2"/>
      <c r="T57" s="2" t="s">
        <v>43</v>
      </c>
      <c r="U57" s="2" t="s">
        <v>5</v>
      </c>
      <c r="V57" s="7">
        <v>4</v>
      </c>
      <c r="W57" s="2"/>
      <c r="X57" s="2"/>
      <c r="AA57" s="14"/>
      <c r="AB57" s="8"/>
    </row>
    <row r="58" spans="18:28">
      <c r="R58" s="2"/>
      <c r="S58" s="2"/>
      <c r="T58" s="2" t="s">
        <v>85</v>
      </c>
      <c r="U58" s="2" t="s">
        <v>5</v>
      </c>
      <c r="V58" s="7">
        <v>1</v>
      </c>
      <c r="W58" s="2"/>
      <c r="X58" s="2"/>
      <c r="AA58" s="14"/>
      <c r="AB58" s="8"/>
    </row>
    <row r="59" spans="18:28">
      <c r="R59" s="2"/>
      <c r="S59" s="2"/>
      <c r="T59" s="2" t="s">
        <v>86</v>
      </c>
      <c r="U59" s="2" t="s">
        <v>5</v>
      </c>
      <c r="V59" s="7">
        <v>1</v>
      </c>
      <c r="W59" s="2"/>
      <c r="X59" s="2"/>
      <c r="AA59" s="14"/>
      <c r="AB59" s="8"/>
    </row>
    <row r="60" spans="18:28">
      <c r="R60" s="2"/>
      <c r="S60" s="2"/>
      <c r="T60" s="2" t="s">
        <v>60</v>
      </c>
      <c r="U60" s="2" t="s">
        <v>5</v>
      </c>
      <c r="V60" s="2">
        <v>1.5</v>
      </c>
      <c r="W60" s="2"/>
      <c r="X60" s="2"/>
      <c r="AA60" s="14"/>
      <c r="AB60" s="8"/>
    </row>
    <row r="61" spans="18:28">
      <c r="R61" s="2"/>
      <c r="S61" s="2"/>
      <c r="T61" s="2" t="s">
        <v>57</v>
      </c>
      <c r="U61" s="2" t="s">
        <v>5</v>
      </c>
      <c r="V61" s="7">
        <v>4</v>
      </c>
      <c r="W61" s="2"/>
      <c r="X61" s="2"/>
      <c r="AA61" s="14"/>
      <c r="AB61" s="8"/>
    </row>
    <row r="62" spans="18:28">
      <c r="R62" s="2"/>
      <c r="S62" s="2"/>
      <c r="T62" s="2" t="s">
        <v>58</v>
      </c>
      <c r="U62" s="2" t="s">
        <v>5</v>
      </c>
      <c r="V62" s="7">
        <v>3</v>
      </c>
      <c r="W62" s="2"/>
      <c r="X62" s="2"/>
      <c r="AA62" s="14"/>
      <c r="AB62" s="8"/>
    </row>
    <row r="63" spans="18:28">
      <c r="R63" s="2"/>
      <c r="S63" s="2"/>
      <c r="T63" s="2" t="s">
        <v>17</v>
      </c>
      <c r="U63" s="2" t="s">
        <v>5</v>
      </c>
      <c r="V63" s="7">
        <v>3</v>
      </c>
      <c r="W63" s="2"/>
      <c r="X63" s="2"/>
      <c r="AA63" s="14"/>
      <c r="AB63" s="8"/>
    </row>
    <row r="64" spans="18:28">
      <c r="R64" s="2"/>
      <c r="S64" s="2"/>
      <c r="T64" s="2" t="s">
        <v>4</v>
      </c>
      <c r="U64" s="2" t="s">
        <v>5</v>
      </c>
      <c r="V64" s="7">
        <v>2</v>
      </c>
      <c r="W64" s="2"/>
      <c r="X64" s="2"/>
      <c r="AA64" s="14"/>
      <c r="AB64" s="8"/>
    </row>
    <row r="65" spans="18:28">
      <c r="R65" s="2"/>
      <c r="S65" s="2"/>
      <c r="T65" s="2" t="s">
        <v>62</v>
      </c>
      <c r="U65" s="2" t="s">
        <v>5</v>
      </c>
      <c r="V65" s="7">
        <v>3</v>
      </c>
      <c r="W65" s="2"/>
      <c r="X65" s="2"/>
      <c r="AA65" s="14"/>
      <c r="AB65" s="8"/>
    </row>
    <row r="66" spans="18:28">
      <c r="R66" s="2"/>
      <c r="S66" s="2"/>
      <c r="T66" s="2" t="s">
        <v>63</v>
      </c>
      <c r="U66" s="2" t="s">
        <v>5</v>
      </c>
      <c r="V66" s="7">
        <v>4</v>
      </c>
      <c r="W66" s="2"/>
      <c r="X66" s="2"/>
      <c r="AA66" s="14"/>
      <c r="AB66" s="8"/>
    </row>
    <row r="67" spans="18:28">
      <c r="R67" s="2"/>
      <c r="S67" s="2"/>
      <c r="T67" s="2" t="s">
        <v>97</v>
      </c>
      <c r="U67" s="2" t="s">
        <v>5</v>
      </c>
      <c r="V67" s="7">
        <v>4</v>
      </c>
      <c r="W67" s="2"/>
      <c r="X67" s="2"/>
      <c r="AA67" s="14"/>
      <c r="AB67" s="8"/>
    </row>
    <row r="68" spans="18:28">
      <c r="R68" s="2"/>
      <c r="S68" s="2"/>
      <c r="T68" s="2" t="s">
        <v>6</v>
      </c>
      <c r="U68" s="2" t="s">
        <v>5</v>
      </c>
      <c r="V68" s="7">
        <v>3</v>
      </c>
      <c r="W68" s="2"/>
      <c r="X68" s="2"/>
      <c r="AA68" s="14"/>
      <c r="AB68" s="8"/>
    </row>
    <row r="69" spans="18:28">
      <c r="R69" s="2"/>
      <c r="S69" s="2"/>
      <c r="T69" s="2" t="s">
        <v>98</v>
      </c>
      <c r="U69" s="2" t="s">
        <v>5</v>
      </c>
      <c r="V69" s="7">
        <v>4</v>
      </c>
      <c r="W69" s="2"/>
      <c r="X69" s="2"/>
      <c r="AA69" s="14"/>
      <c r="AB69" s="8"/>
    </row>
    <row r="70" spans="18:28">
      <c r="R70" s="2"/>
      <c r="S70" s="2"/>
      <c r="T70" s="2" t="s">
        <v>110</v>
      </c>
      <c r="U70" s="2" t="s">
        <v>5</v>
      </c>
      <c r="V70" s="7">
        <v>5</v>
      </c>
      <c r="W70" s="2"/>
      <c r="X70" s="2"/>
      <c r="AA70" s="14"/>
      <c r="AB70" s="8"/>
    </row>
    <row r="71" spans="18:28">
      <c r="R71" s="2"/>
      <c r="S71" s="2"/>
      <c r="T71" s="2" t="s">
        <v>7</v>
      </c>
      <c r="U71" s="2" t="s">
        <v>5</v>
      </c>
      <c r="V71" s="7">
        <v>2</v>
      </c>
      <c r="W71" s="2"/>
      <c r="X71" s="2"/>
      <c r="AA71" s="14"/>
      <c r="AB71" s="8"/>
    </row>
    <row r="72" spans="18:28">
      <c r="R72" s="2"/>
      <c r="S72" s="2"/>
      <c r="T72" s="2" t="s">
        <v>111</v>
      </c>
      <c r="U72" s="2" t="s">
        <v>5</v>
      </c>
      <c r="V72" s="7">
        <v>1.5</v>
      </c>
      <c r="W72" s="2"/>
      <c r="X72" s="2"/>
      <c r="AA72" s="14"/>
      <c r="AB72" s="8"/>
    </row>
    <row r="73" spans="18:28">
      <c r="R73" s="2"/>
      <c r="S73" s="2"/>
      <c r="T73" s="2" t="s">
        <v>112</v>
      </c>
      <c r="U73" s="2" t="s">
        <v>5</v>
      </c>
      <c r="V73" s="7">
        <v>7</v>
      </c>
      <c r="W73" s="2"/>
      <c r="X73" s="2"/>
      <c r="AA73" s="14"/>
      <c r="AB73" s="8"/>
    </row>
    <row r="74" spans="18:28">
      <c r="R74" s="2"/>
      <c r="S74" s="2"/>
      <c r="T74" s="2" t="s">
        <v>113</v>
      </c>
      <c r="U74" s="2" t="s">
        <v>5</v>
      </c>
      <c r="V74" s="7">
        <v>15</v>
      </c>
      <c r="W74" s="2"/>
      <c r="X74" s="2"/>
      <c r="AA74" s="14"/>
      <c r="AB74" s="8"/>
    </row>
    <row r="75" spans="18:28">
      <c r="R75" s="2"/>
      <c r="S75" s="2"/>
      <c r="T75" s="2" t="s">
        <v>8</v>
      </c>
      <c r="U75" s="2" t="s">
        <v>5</v>
      </c>
      <c r="V75" s="7">
        <v>15</v>
      </c>
      <c r="W75" s="2"/>
      <c r="X75" s="2"/>
      <c r="AA75" s="14"/>
      <c r="AB75" s="8"/>
    </row>
    <row r="76" spans="18:28">
      <c r="R76" s="2"/>
      <c r="S76" s="2"/>
      <c r="T76" s="2" t="s">
        <v>114</v>
      </c>
      <c r="U76" s="2" t="s">
        <v>5</v>
      </c>
      <c r="V76" s="7">
        <v>4</v>
      </c>
      <c r="W76" s="2"/>
      <c r="X76" s="2"/>
      <c r="AA76" s="14"/>
      <c r="AB76" s="8"/>
    </row>
    <row r="77" spans="18:28">
      <c r="R77" s="2"/>
      <c r="S77" s="2"/>
      <c r="T77" s="2" t="s">
        <v>115</v>
      </c>
      <c r="U77" s="2" t="s">
        <v>5</v>
      </c>
      <c r="V77" s="7">
        <v>5</v>
      </c>
      <c r="W77" s="2"/>
      <c r="X77" s="2"/>
      <c r="AA77" s="14"/>
      <c r="AB77" s="8"/>
    </row>
    <row r="78" spans="18:28">
      <c r="R78" s="2"/>
      <c r="S78" s="2"/>
      <c r="T78" s="2" t="s">
        <v>116</v>
      </c>
      <c r="U78" s="2" t="s">
        <v>5</v>
      </c>
      <c r="V78" s="7">
        <v>10</v>
      </c>
      <c r="W78" s="2"/>
      <c r="X78" s="2"/>
      <c r="AA78" s="14"/>
      <c r="AB78" s="8"/>
    </row>
    <row r="79" spans="18:28">
      <c r="R79" s="2"/>
      <c r="S79" s="2"/>
      <c r="T79" s="2" t="s">
        <v>117</v>
      </c>
      <c r="U79" s="2" t="s">
        <v>5</v>
      </c>
      <c r="V79" s="7">
        <v>6</v>
      </c>
      <c r="W79" s="2"/>
      <c r="X79" s="2"/>
      <c r="AA79" s="14"/>
      <c r="AB79" s="8"/>
    </row>
    <row r="80" spans="18:28">
      <c r="R80" s="2"/>
      <c r="S80" s="2"/>
      <c r="T80" s="2" t="s">
        <v>118</v>
      </c>
      <c r="U80" s="2" t="s">
        <v>5</v>
      </c>
      <c r="V80" s="7">
        <v>2.5</v>
      </c>
      <c r="W80" s="2"/>
      <c r="X80" s="2"/>
      <c r="AA80" s="14"/>
      <c r="AB80" s="8"/>
    </row>
    <row r="81" spans="18:28">
      <c r="R81" s="2"/>
      <c r="S81" s="2"/>
      <c r="T81" s="2" t="s">
        <v>119</v>
      </c>
      <c r="U81" s="2" t="s">
        <v>5</v>
      </c>
      <c r="V81" s="7">
        <v>1.5</v>
      </c>
      <c r="W81" s="2"/>
      <c r="X81" s="2"/>
      <c r="AA81" s="14"/>
      <c r="AB81" s="8"/>
    </row>
    <row r="82" spans="18:28">
      <c r="R82" s="2"/>
      <c r="S82" s="2"/>
      <c r="T82" s="2" t="s">
        <v>64</v>
      </c>
      <c r="U82" s="2" t="s">
        <v>5</v>
      </c>
      <c r="V82" s="7">
        <v>3</v>
      </c>
      <c r="W82" s="2"/>
      <c r="X82" s="2"/>
      <c r="AA82" s="14"/>
      <c r="AB82" s="8"/>
    </row>
    <row r="83" spans="18:28">
      <c r="R83" s="2"/>
      <c r="S83" s="2"/>
      <c r="T83" s="2" t="s">
        <v>65</v>
      </c>
      <c r="U83" s="2" t="s">
        <v>5</v>
      </c>
      <c r="V83" s="7">
        <v>4</v>
      </c>
      <c r="W83" s="2"/>
      <c r="X83" s="2"/>
      <c r="AA83" s="14"/>
      <c r="AB83" s="8"/>
    </row>
    <row r="84" spans="18:28">
      <c r="R84" s="2"/>
      <c r="S84" s="2"/>
      <c r="T84" s="2" t="s">
        <v>129</v>
      </c>
      <c r="U84" s="2" t="s">
        <v>5</v>
      </c>
      <c r="V84" s="7">
        <v>1</v>
      </c>
      <c r="W84" s="2"/>
      <c r="X84" s="2"/>
      <c r="AA84" s="14"/>
      <c r="AB84" s="8"/>
    </row>
    <row r="85" spans="18:28">
      <c r="R85" s="2"/>
      <c r="S85" s="2"/>
      <c r="T85" s="2" t="s">
        <v>125</v>
      </c>
      <c r="U85" s="2" t="s">
        <v>5</v>
      </c>
      <c r="V85" s="7">
        <v>4</v>
      </c>
      <c r="W85" s="2"/>
      <c r="X85" s="2"/>
      <c r="AA85" s="14"/>
      <c r="AB85" s="8"/>
    </row>
    <row r="86" spans="18:28">
      <c r="R86" s="2"/>
      <c r="S86" s="2"/>
      <c r="T86" s="2" t="s">
        <v>126</v>
      </c>
      <c r="U86" s="2" t="s">
        <v>5</v>
      </c>
      <c r="V86" s="7">
        <v>4</v>
      </c>
      <c r="W86" s="2"/>
      <c r="X86" s="2"/>
      <c r="AA86" s="14"/>
      <c r="AB86" s="8"/>
    </row>
    <row r="87" spans="18:28">
      <c r="R87" s="2"/>
      <c r="S87" s="2"/>
      <c r="T87" s="2" t="s">
        <v>127</v>
      </c>
      <c r="U87" s="2" t="s">
        <v>5</v>
      </c>
      <c r="V87" s="7">
        <v>4</v>
      </c>
      <c r="W87" s="2"/>
      <c r="X87" s="2"/>
      <c r="AA87" s="14"/>
      <c r="AB87" s="8"/>
    </row>
    <row r="88" spans="18:28">
      <c r="R88" s="2"/>
      <c r="S88" s="2"/>
      <c r="T88" s="2" t="s">
        <v>88</v>
      </c>
      <c r="U88" s="2" t="s">
        <v>89</v>
      </c>
      <c r="V88" s="7">
        <v>1.5</v>
      </c>
      <c r="W88" s="2"/>
      <c r="X88" s="2"/>
      <c r="AA88" s="14"/>
      <c r="AB88" s="8"/>
    </row>
    <row r="89" spans="18:28">
      <c r="R89" s="2"/>
      <c r="S89" s="2"/>
      <c r="T89" s="2" t="s">
        <v>90</v>
      </c>
      <c r="U89" s="2" t="s">
        <v>89</v>
      </c>
      <c r="V89" s="7">
        <v>1</v>
      </c>
      <c r="W89" s="2"/>
      <c r="X89" s="2"/>
      <c r="AA89" s="14"/>
      <c r="AB89" s="8"/>
    </row>
    <row r="90" spans="18:28">
      <c r="R90" s="2"/>
      <c r="S90" s="2"/>
      <c r="T90" s="2" t="s">
        <v>66</v>
      </c>
      <c r="U90" s="2" t="s">
        <v>5</v>
      </c>
      <c r="V90" s="7">
        <v>3.5</v>
      </c>
      <c r="W90" s="2"/>
      <c r="X90" s="2"/>
      <c r="AA90" s="14"/>
      <c r="AB90" s="8"/>
    </row>
    <row r="91" spans="18:28">
      <c r="R91" s="2"/>
      <c r="S91" s="2"/>
      <c r="T91" s="2" t="s">
        <v>72</v>
      </c>
      <c r="U91" s="2" t="s">
        <v>5</v>
      </c>
      <c r="V91" s="7">
        <v>3</v>
      </c>
      <c r="W91" s="2"/>
      <c r="X91" s="2"/>
      <c r="AA91" s="14"/>
      <c r="AB91" s="8"/>
    </row>
    <row r="92" spans="18:28">
      <c r="R92" s="2"/>
      <c r="S92" s="2"/>
      <c r="T92" s="2" t="s">
        <v>19</v>
      </c>
      <c r="U92" s="2" t="s">
        <v>5</v>
      </c>
      <c r="V92" s="7">
        <v>2</v>
      </c>
      <c r="W92" s="2"/>
      <c r="X92" s="2"/>
      <c r="AA92" s="14"/>
      <c r="AB92" s="8"/>
    </row>
    <row r="93" spans="18:28">
      <c r="R93" s="2"/>
      <c r="S93" s="2"/>
      <c r="T93" s="2" t="s">
        <v>10</v>
      </c>
      <c r="U93" s="2" t="s">
        <v>5</v>
      </c>
      <c r="V93" s="7">
        <v>2</v>
      </c>
      <c r="W93" s="2"/>
      <c r="X93" s="2"/>
      <c r="AA93" s="14"/>
      <c r="AB93" s="8"/>
    </row>
    <row r="94" spans="18:28">
      <c r="R94" s="2"/>
      <c r="S94" s="2"/>
      <c r="T94" s="2" t="s">
        <v>95</v>
      </c>
      <c r="U94" s="2" t="s">
        <v>15</v>
      </c>
      <c r="V94" s="7">
        <v>13</v>
      </c>
      <c r="W94" s="2"/>
      <c r="X94" s="2"/>
      <c r="AA94" s="14"/>
      <c r="AB94" s="8"/>
    </row>
    <row r="95" spans="18:28">
      <c r="R95" s="2"/>
      <c r="S95" s="2"/>
      <c r="T95" s="2" t="s">
        <v>96</v>
      </c>
      <c r="U95" s="2" t="s">
        <v>15</v>
      </c>
      <c r="V95" s="7">
        <v>16</v>
      </c>
      <c r="W95" s="2"/>
      <c r="X95" s="2"/>
      <c r="AA95" s="14"/>
      <c r="AB95" s="8"/>
    </row>
    <row r="96" spans="18:28">
      <c r="R96" s="2"/>
      <c r="S96" s="2"/>
      <c r="T96" s="2" t="s">
        <v>67</v>
      </c>
      <c r="U96" s="2" t="s">
        <v>5</v>
      </c>
      <c r="V96" s="7">
        <v>1.5</v>
      </c>
      <c r="W96" s="2"/>
      <c r="X96" s="2"/>
      <c r="AA96" s="14"/>
      <c r="AB96" s="8"/>
    </row>
    <row r="97" spans="18:28">
      <c r="R97" s="2"/>
      <c r="S97" s="2"/>
      <c r="T97" s="2" t="s">
        <v>130</v>
      </c>
      <c r="U97" s="2" t="s">
        <v>131</v>
      </c>
      <c r="V97" s="7">
        <v>0</v>
      </c>
      <c r="W97" s="2"/>
      <c r="X97" s="2"/>
      <c r="AA97" s="14"/>
      <c r="AB97" s="8"/>
    </row>
    <row r="98" spans="18:28">
      <c r="R98" s="2"/>
      <c r="S98" s="2"/>
      <c r="T98" s="2" t="s">
        <v>21</v>
      </c>
      <c r="U98" s="2" t="s">
        <v>5</v>
      </c>
      <c r="V98" s="7">
        <v>1</v>
      </c>
      <c r="W98" s="2"/>
      <c r="X98" s="2"/>
      <c r="AA98" s="14"/>
      <c r="AB98" s="8"/>
    </row>
    <row r="99" spans="18:28">
      <c r="R99" s="2"/>
      <c r="S99" s="2"/>
      <c r="T99" s="2" t="s">
        <v>132</v>
      </c>
      <c r="U99" s="2" t="s">
        <v>133</v>
      </c>
      <c r="V99" s="7">
        <v>1</v>
      </c>
      <c r="W99" s="2"/>
      <c r="X99" s="2"/>
      <c r="AA99" s="14"/>
      <c r="AB99" s="8"/>
    </row>
    <row r="100" spans="18:28">
      <c r="R100" s="2"/>
      <c r="S100" s="2"/>
      <c r="T100" s="2" t="s">
        <v>23</v>
      </c>
      <c r="U100" s="2" t="s">
        <v>5</v>
      </c>
      <c r="V100" s="7">
        <v>2.5</v>
      </c>
      <c r="W100" s="2"/>
      <c r="X100" s="2"/>
      <c r="AA100" s="14"/>
      <c r="AB100" s="8"/>
    </row>
    <row r="101" spans="18:28">
      <c r="R101" s="2"/>
      <c r="S101" s="2"/>
      <c r="T101" s="2" t="s">
        <v>134</v>
      </c>
      <c r="U101" s="2" t="s">
        <v>135</v>
      </c>
      <c r="V101" s="7">
        <v>1</v>
      </c>
      <c r="W101" s="2"/>
      <c r="X101" s="2"/>
      <c r="AA101" s="14"/>
      <c r="AB101" s="8"/>
    </row>
    <row r="102" spans="18:28">
      <c r="R102" s="2"/>
      <c r="S102" s="2"/>
      <c r="T102" s="2" t="s">
        <v>136</v>
      </c>
      <c r="U102" s="2" t="s">
        <v>135</v>
      </c>
      <c r="V102" s="7">
        <v>1</v>
      </c>
      <c r="W102" s="2"/>
      <c r="X102" s="2"/>
      <c r="AA102" s="14"/>
      <c r="AB102" s="8"/>
    </row>
    <row r="103" spans="18:28">
      <c r="R103" s="2"/>
      <c r="S103" s="2"/>
      <c r="T103" s="2" t="s">
        <v>137</v>
      </c>
      <c r="U103" s="2" t="s">
        <v>138</v>
      </c>
      <c r="V103" s="7">
        <v>1</v>
      </c>
      <c r="W103" s="2"/>
      <c r="X103" s="2"/>
      <c r="AA103" s="14"/>
      <c r="AB103" s="8"/>
    </row>
    <row r="104" spans="18:28">
      <c r="R104" s="2"/>
      <c r="S104" s="2"/>
      <c r="T104" s="2" t="s">
        <v>139</v>
      </c>
      <c r="U104" s="2" t="s">
        <v>138</v>
      </c>
      <c r="V104" s="7">
        <v>1</v>
      </c>
      <c r="W104" s="2"/>
      <c r="X104" s="2"/>
      <c r="AA104" s="14"/>
      <c r="AB104" s="8"/>
    </row>
    <row r="105" spans="18:28">
      <c r="R105" s="2"/>
      <c r="S105" s="2"/>
      <c r="T105" s="2" t="s">
        <v>140</v>
      </c>
      <c r="U105" s="2" t="s">
        <v>141</v>
      </c>
      <c r="V105" s="7">
        <v>1</v>
      </c>
      <c r="W105" s="2"/>
      <c r="X105" s="2"/>
      <c r="AA105" s="14"/>
      <c r="AB105" s="8"/>
    </row>
    <row r="106" spans="18:28">
      <c r="R106" s="2"/>
      <c r="S106" s="2"/>
      <c r="T106" s="2" t="s">
        <v>142</v>
      </c>
      <c r="U106" s="2" t="s">
        <v>141</v>
      </c>
      <c r="V106" s="7">
        <v>1</v>
      </c>
      <c r="W106" s="2"/>
      <c r="X106" s="2"/>
      <c r="AA106" s="14"/>
      <c r="AB106" s="8"/>
    </row>
    <row r="107" spans="18:28">
      <c r="R107" s="2"/>
      <c r="S107" s="2"/>
      <c r="T107" s="2" t="s">
        <v>68</v>
      </c>
      <c r="U107" s="2" t="s">
        <v>5</v>
      </c>
      <c r="V107" s="7">
        <v>1.25</v>
      </c>
      <c r="W107" s="2"/>
      <c r="X107" s="2"/>
      <c r="AA107" s="14"/>
      <c r="AB107" s="8"/>
    </row>
    <row r="108" spans="18:28">
      <c r="R108" s="2"/>
      <c r="S108" s="2"/>
      <c r="T108" s="2" t="s">
        <v>25</v>
      </c>
      <c r="U108" s="2" t="s">
        <v>5</v>
      </c>
      <c r="V108" s="7">
        <v>1</v>
      </c>
      <c r="W108" s="2"/>
      <c r="X108" s="2"/>
      <c r="AA108" s="14"/>
      <c r="AB108" s="8"/>
    </row>
    <row r="109" spans="18:28">
      <c r="R109" s="2"/>
      <c r="S109" s="2"/>
      <c r="T109" s="2" t="s">
        <v>12</v>
      </c>
      <c r="U109" s="2" t="s">
        <v>5</v>
      </c>
      <c r="V109" s="7">
        <v>3</v>
      </c>
      <c r="W109" s="2"/>
      <c r="X109" s="2"/>
      <c r="AA109" s="14"/>
      <c r="AB109" s="8"/>
    </row>
    <row r="110" spans="18:28">
      <c r="R110" s="2"/>
      <c r="S110" s="2"/>
      <c r="T110" s="2" t="s">
        <v>100</v>
      </c>
      <c r="U110" s="2" t="s">
        <v>5</v>
      </c>
      <c r="V110" s="7">
        <v>5</v>
      </c>
      <c r="W110" s="2"/>
      <c r="X110" s="2"/>
      <c r="AA110" s="14"/>
      <c r="AB110" s="8"/>
    </row>
    <row r="111" spans="18:28">
      <c r="R111" s="2"/>
      <c r="S111" s="2"/>
      <c r="T111" s="2" t="s">
        <v>101</v>
      </c>
      <c r="U111" s="2" t="s">
        <v>5</v>
      </c>
      <c r="V111" s="7">
        <v>3</v>
      </c>
      <c r="W111" s="2"/>
      <c r="X111" s="2"/>
      <c r="AA111" s="14"/>
      <c r="AB111" s="8"/>
    </row>
    <row r="112" spans="18:28">
      <c r="R112" s="2"/>
      <c r="S112" s="2"/>
      <c r="T112" s="2" t="s">
        <v>102</v>
      </c>
      <c r="U112" s="2" t="s">
        <v>5</v>
      </c>
      <c r="V112" s="7">
        <v>4</v>
      </c>
      <c r="W112" s="2"/>
      <c r="X112" s="2"/>
      <c r="AA112" s="14"/>
      <c r="AB112" s="8"/>
    </row>
    <row r="113" spans="18:28">
      <c r="R113" s="2"/>
      <c r="S113" s="2"/>
      <c r="T113" s="2" t="s">
        <v>13</v>
      </c>
      <c r="U113" s="2" t="s">
        <v>5</v>
      </c>
      <c r="V113" s="7">
        <v>5</v>
      </c>
      <c r="W113" s="2"/>
      <c r="X113" s="2"/>
      <c r="AA113" s="14"/>
      <c r="AB113" s="8"/>
    </row>
    <row r="114" spans="18:28">
      <c r="R114" s="2"/>
      <c r="S114" s="2"/>
      <c r="T114" s="2" t="s">
        <v>69</v>
      </c>
      <c r="U114" s="2" t="s">
        <v>5</v>
      </c>
      <c r="V114" s="2">
        <v>1.25</v>
      </c>
      <c r="W114" s="2"/>
      <c r="X114" s="2"/>
      <c r="AA114" s="14"/>
      <c r="AB114" s="8"/>
    </row>
    <row r="115" spans="18:28">
      <c r="R115" s="2"/>
      <c r="S115" s="2"/>
      <c r="T115" s="2" t="s">
        <v>128</v>
      </c>
      <c r="U115" s="2" t="s">
        <v>5</v>
      </c>
      <c r="V115" s="7">
        <v>4</v>
      </c>
      <c r="W115" s="2"/>
      <c r="X115" s="2"/>
      <c r="AA115" s="14"/>
      <c r="AB115" s="8"/>
    </row>
    <row r="116" spans="18:28">
      <c r="R116" s="2"/>
      <c r="S116" s="2"/>
      <c r="T116" s="2" t="s">
        <v>121</v>
      </c>
      <c r="U116" s="2" t="s">
        <v>5</v>
      </c>
      <c r="V116" s="7">
        <v>1</v>
      </c>
      <c r="W116" s="2"/>
      <c r="X116" s="2"/>
      <c r="AA116" s="14"/>
      <c r="AB116" s="8"/>
    </row>
    <row r="117" spans="18:28">
      <c r="R117" s="2"/>
      <c r="S117" s="2"/>
      <c r="T117" s="2" t="s">
        <v>27</v>
      </c>
      <c r="U117" s="2" t="s">
        <v>5</v>
      </c>
      <c r="V117" s="7">
        <v>1.5</v>
      </c>
      <c r="W117" s="2"/>
      <c r="X117" s="2"/>
      <c r="AA117" s="14"/>
      <c r="AB117" s="8"/>
    </row>
    <row r="118" spans="18:28">
      <c r="R118" s="2"/>
      <c r="S118" s="2"/>
      <c r="T118" s="2" t="s">
        <v>29</v>
      </c>
      <c r="U118" s="2" t="s">
        <v>5</v>
      </c>
      <c r="V118" s="7">
        <v>2</v>
      </c>
      <c r="W118" s="2"/>
      <c r="X118" s="2"/>
      <c r="AA118" s="14"/>
      <c r="AB118" s="8"/>
    </row>
    <row r="119" spans="18:28">
      <c r="R119" s="2"/>
      <c r="S119" s="2"/>
      <c r="T119" s="2" t="s">
        <v>31</v>
      </c>
      <c r="U119" s="2" t="s">
        <v>5</v>
      </c>
      <c r="V119" s="7">
        <v>2</v>
      </c>
      <c r="W119" s="2"/>
      <c r="X119" s="2"/>
      <c r="AA119" s="14"/>
      <c r="AB119" s="8"/>
    </row>
    <row r="120" spans="18:28">
      <c r="R120" s="2"/>
      <c r="S120" s="2"/>
      <c r="T120" s="2" t="s">
        <v>73</v>
      </c>
      <c r="U120" s="2" t="s">
        <v>5</v>
      </c>
      <c r="V120" s="7">
        <v>3</v>
      </c>
      <c r="W120" s="2"/>
      <c r="X120" s="2"/>
      <c r="AA120" s="14"/>
      <c r="AB120" s="8"/>
    </row>
    <row r="121" spans="18:28">
      <c r="R121" s="2"/>
      <c r="S121" s="2"/>
      <c r="T121" s="2" t="s">
        <v>75</v>
      </c>
      <c r="U121" s="2" t="s">
        <v>5</v>
      </c>
      <c r="V121" s="7">
        <v>1</v>
      </c>
      <c r="W121" s="2"/>
      <c r="X121" s="2"/>
      <c r="AA121" s="14"/>
      <c r="AB121" s="8"/>
    </row>
    <row r="122" spans="18:28">
      <c r="R122" s="2"/>
      <c r="S122" s="2"/>
      <c r="T122" s="2" t="s">
        <v>143</v>
      </c>
      <c r="U122" s="2" t="s">
        <v>144</v>
      </c>
      <c r="V122" s="7">
        <v>1</v>
      </c>
      <c r="W122" s="2"/>
      <c r="X122" s="2"/>
      <c r="AA122" s="14"/>
      <c r="AB122" s="8"/>
    </row>
    <row r="123" spans="18:28">
      <c r="R123" s="2"/>
      <c r="S123" s="2"/>
      <c r="T123" s="2" t="s">
        <v>120</v>
      </c>
      <c r="U123" s="2" t="s">
        <v>5</v>
      </c>
      <c r="V123" s="7">
        <v>15</v>
      </c>
      <c r="W123" s="2"/>
      <c r="X123" s="2"/>
      <c r="AA123" s="14"/>
      <c r="AB123" s="8"/>
    </row>
    <row r="124" spans="18:28">
      <c r="R124" s="2"/>
      <c r="S124" s="2"/>
      <c r="T124" s="2" t="s">
        <v>94</v>
      </c>
      <c r="U124" s="2" t="s">
        <v>15</v>
      </c>
      <c r="V124" s="7">
        <v>3</v>
      </c>
      <c r="W124" s="2"/>
      <c r="X124" s="2"/>
      <c r="AA124" s="14"/>
      <c r="AB124" s="8"/>
    </row>
    <row r="125" spans="18:28">
      <c r="R125" s="2"/>
      <c r="S125" s="2"/>
      <c r="T125" s="2" t="s">
        <v>36</v>
      </c>
      <c r="U125" s="2" t="s">
        <v>15</v>
      </c>
      <c r="V125" s="7">
        <v>6</v>
      </c>
      <c r="W125" s="2"/>
      <c r="X125" s="2"/>
      <c r="AA125" s="14"/>
      <c r="AB125" s="8"/>
    </row>
    <row r="126" spans="18:28">
      <c r="R126" s="2"/>
      <c r="S126" s="2"/>
      <c r="T126" s="2" t="s">
        <v>122</v>
      </c>
      <c r="U126" s="2" t="s">
        <v>5</v>
      </c>
      <c r="V126" s="7">
        <v>1</v>
      </c>
      <c r="W126" s="2"/>
      <c r="X126" s="2"/>
      <c r="AA126" s="14"/>
      <c r="AB126" s="8"/>
    </row>
    <row r="127" spans="18:28">
      <c r="R127" s="2"/>
      <c r="S127" s="2"/>
      <c r="T127" s="2" t="s">
        <v>87</v>
      </c>
      <c r="U127" s="2" t="s">
        <v>5</v>
      </c>
      <c r="V127" s="7">
        <v>1</v>
      </c>
      <c r="W127" s="2"/>
      <c r="X127" s="2"/>
      <c r="AA127" s="14"/>
      <c r="AB127" s="8"/>
    </row>
    <row r="128" spans="18:28">
      <c r="R128" s="2"/>
      <c r="S128" s="2"/>
      <c r="T128" s="2" t="s">
        <v>104</v>
      </c>
      <c r="U128" s="2" t="s">
        <v>5</v>
      </c>
      <c r="V128" s="7">
        <v>3</v>
      </c>
      <c r="W128" s="2"/>
      <c r="X128" s="2"/>
      <c r="AA128" s="14"/>
      <c r="AB128" s="8"/>
    </row>
    <row r="129" spans="18:28">
      <c r="R129" s="2"/>
      <c r="S129" s="2"/>
      <c r="T129" s="2" t="s">
        <v>105</v>
      </c>
      <c r="U129" s="2" t="s">
        <v>5</v>
      </c>
      <c r="V129" s="7">
        <v>4</v>
      </c>
      <c r="W129" s="2"/>
      <c r="X129" s="2"/>
      <c r="AA129" s="14"/>
      <c r="AB129" s="8"/>
    </row>
    <row r="130" spans="18:28">
      <c r="R130" s="2"/>
      <c r="S130" s="2"/>
      <c r="T130" s="2" t="s">
        <v>106</v>
      </c>
      <c r="U130" s="2" t="s">
        <v>5</v>
      </c>
      <c r="V130" s="7">
        <v>2</v>
      </c>
      <c r="W130" s="2"/>
      <c r="X130" s="2"/>
      <c r="AA130" s="14"/>
      <c r="AB130" s="8"/>
    </row>
    <row r="131" spans="18:28">
      <c r="R131" s="2"/>
      <c r="S131" s="2"/>
      <c r="T131" s="2" t="s">
        <v>107</v>
      </c>
      <c r="U131" s="2" t="s">
        <v>5</v>
      </c>
      <c r="V131" s="7">
        <v>2</v>
      </c>
      <c r="W131" s="2"/>
      <c r="X131" s="2"/>
      <c r="AA131" s="14"/>
      <c r="AB131" s="8"/>
    </row>
    <row r="132" spans="18:28">
      <c r="R132" s="2"/>
      <c r="S132" s="2"/>
      <c r="T132" s="2" t="s">
        <v>108</v>
      </c>
      <c r="U132" s="2" t="s">
        <v>5</v>
      </c>
      <c r="V132" s="7">
        <v>3</v>
      </c>
      <c r="W132" s="2"/>
      <c r="X132" s="2"/>
      <c r="AA132" s="14"/>
      <c r="AB132" s="8"/>
    </row>
    <row r="133" spans="18:28">
      <c r="R133" s="2"/>
      <c r="S133" s="2"/>
      <c r="T133" s="2" t="s">
        <v>109</v>
      </c>
      <c r="U133" s="2" t="s">
        <v>5</v>
      </c>
      <c r="V133" s="7">
        <v>4</v>
      </c>
      <c r="W133" s="2"/>
      <c r="X133" s="2"/>
      <c r="AA133" s="14"/>
      <c r="AB133" s="8"/>
    </row>
    <row r="134" spans="18:28">
      <c r="R134" s="2"/>
      <c r="S134" s="2"/>
      <c r="T134" s="2" t="s">
        <v>70</v>
      </c>
      <c r="U134" s="2" t="s">
        <v>5</v>
      </c>
      <c r="V134" s="7">
        <v>1</v>
      </c>
      <c r="W134" s="2"/>
      <c r="X134" s="2"/>
      <c r="AA134" s="14"/>
      <c r="AB134" s="8"/>
    </row>
    <row r="135" spans="18:28">
      <c r="R135" s="2"/>
      <c r="S135" s="2"/>
      <c r="T135" s="2" t="s">
        <v>78</v>
      </c>
      <c r="U135" s="2" t="s">
        <v>5</v>
      </c>
      <c r="V135" s="7">
        <v>1</v>
      </c>
      <c r="W135" s="2"/>
      <c r="X135" s="2"/>
      <c r="AA135" s="14"/>
      <c r="AB135" s="8"/>
    </row>
    <row r="136" spans="18:28">
      <c r="R136" s="2"/>
      <c r="S136" s="2"/>
      <c r="T136" s="2" t="s">
        <v>79</v>
      </c>
      <c r="U136" s="2" t="s">
        <v>5</v>
      </c>
      <c r="V136" s="7">
        <v>3</v>
      </c>
      <c r="W136" s="2"/>
      <c r="X136" s="2"/>
      <c r="AA136" s="14"/>
      <c r="AB136" s="8"/>
    </row>
    <row r="137" spans="18:28">
      <c r="R137" s="2"/>
      <c r="S137" s="2"/>
      <c r="T137" s="2" t="s">
        <v>80</v>
      </c>
      <c r="U137" s="2" t="s">
        <v>5</v>
      </c>
      <c r="V137" s="7">
        <v>2</v>
      </c>
      <c r="W137" s="2"/>
      <c r="X137" s="2"/>
      <c r="AA137" s="14"/>
      <c r="AB137" s="8"/>
    </row>
    <row r="138" spans="18:28">
      <c r="R138" s="2"/>
      <c r="S138" s="2"/>
      <c r="T138" s="2" t="s">
        <v>81</v>
      </c>
      <c r="U138" s="2" t="s">
        <v>5</v>
      </c>
      <c r="V138" s="7">
        <v>2</v>
      </c>
      <c r="W138" s="2"/>
      <c r="X138" s="2"/>
      <c r="AA138" s="14"/>
      <c r="AB138" s="8"/>
    </row>
    <row r="139" spans="18:28">
      <c r="R139" s="2"/>
      <c r="S139" s="2"/>
      <c r="T139" s="2" t="s">
        <v>82</v>
      </c>
      <c r="U139" s="2" t="s">
        <v>5</v>
      </c>
      <c r="V139" s="7">
        <v>3</v>
      </c>
      <c r="W139" s="2"/>
      <c r="X139" s="2"/>
      <c r="AA139" s="14"/>
      <c r="AB139" s="8"/>
    </row>
    <row r="140" spans="18:28">
      <c r="R140" s="2"/>
      <c r="S140" s="2"/>
      <c r="T140" s="2" t="s">
        <v>83</v>
      </c>
      <c r="U140" s="2" t="s">
        <v>5</v>
      </c>
      <c r="V140" s="7">
        <v>4</v>
      </c>
      <c r="W140" s="2"/>
      <c r="X140" s="2"/>
      <c r="AA140" s="14"/>
      <c r="AB140" s="8"/>
    </row>
    <row r="141" spans="18:28">
      <c r="R141" s="2"/>
      <c r="S141" s="2"/>
      <c r="T141" s="2" t="s">
        <v>48</v>
      </c>
      <c r="U141" s="2" t="s">
        <v>5</v>
      </c>
      <c r="V141" s="7">
        <v>4</v>
      </c>
      <c r="W141" s="2"/>
      <c r="X141" s="2"/>
      <c r="AA141" s="14"/>
      <c r="AB141" s="8"/>
    </row>
    <row r="142" spans="18:28">
      <c r="R142" s="2"/>
      <c r="S142" s="2"/>
      <c r="T142" s="2" t="s">
        <v>49</v>
      </c>
      <c r="U142" s="2" t="s">
        <v>5</v>
      </c>
      <c r="V142" s="7">
        <v>4</v>
      </c>
      <c r="W142" s="2"/>
      <c r="X142" s="2"/>
      <c r="AA142" s="14"/>
      <c r="AB142" s="8"/>
    </row>
    <row r="143" spans="18:28">
      <c r="R143" s="2"/>
      <c r="S143" s="2"/>
      <c r="T143" s="2" t="s">
        <v>50</v>
      </c>
      <c r="U143" s="2" t="s">
        <v>5</v>
      </c>
      <c r="V143" s="7">
        <v>4</v>
      </c>
      <c r="W143" s="2"/>
      <c r="X143" s="2"/>
      <c r="AA143" s="14"/>
      <c r="AB143" s="8"/>
    </row>
    <row r="144" spans="18:28">
      <c r="R144" s="2"/>
      <c r="S144" s="2"/>
      <c r="T144" s="2" t="s">
        <v>51</v>
      </c>
      <c r="U144" s="2" t="s">
        <v>5</v>
      </c>
      <c r="V144" s="7">
        <v>4</v>
      </c>
      <c r="W144" s="2"/>
      <c r="X144" s="2"/>
      <c r="AA144" s="14"/>
      <c r="AB144" s="8"/>
    </row>
    <row r="145" spans="18:28">
      <c r="R145" s="2"/>
      <c r="S145" s="2"/>
      <c r="T145" s="2" t="s">
        <v>52</v>
      </c>
      <c r="U145" s="2" t="s">
        <v>5</v>
      </c>
      <c r="V145" s="7">
        <v>4</v>
      </c>
      <c r="W145" s="2"/>
      <c r="X145" s="2"/>
      <c r="AA145" s="14"/>
      <c r="AB145" s="8"/>
    </row>
    <row r="146" spans="18:28">
      <c r="R146" s="2"/>
      <c r="S146" s="2"/>
      <c r="T146" s="2" t="s">
        <v>53</v>
      </c>
      <c r="U146" s="2" t="s">
        <v>5</v>
      </c>
      <c r="V146" s="7">
        <v>4</v>
      </c>
      <c r="W146" s="2"/>
      <c r="X146" s="2"/>
      <c r="AA146" s="14"/>
      <c r="AB146" s="8"/>
    </row>
    <row r="147" spans="18:28">
      <c r="R147" s="2"/>
      <c r="S147" s="2"/>
      <c r="T147" s="2" t="s">
        <v>54</v>
      </c>
      <c r="U147" s="2" t="s">
        <v>5</v>
      </c>
      <c r="V147" s="7">
        <v>4</v>
      </c>
      <c r="W147" s="2"/>
      <c r="X147" s="2"/>
      <c r="AA147" s="14"/>
      <c r="AB147" s="8"/>
    </row>
    <row r="148" spans="18:28">
      <c r="R148" s="2"/>
      <c r="S148" s="2"/>
      <c r="T148" s="2" t="s">
        <v>55</v>
      </c>
      <c r="U148" s="2" t="s">
        <v>5</v>
      </c>
      <c r="V148" s="7">
        <v>4</v>
      </c>
      <c r="W148" s="2"/>
      <c r="X148" s="2"/>
      <c r="AA148" s="14"/>
      <c r="AB148" s="8"/>
    </row>
    <row r="149" spans="18:28">
      <c r="R149" s="2"/>
      <c r="S149" s="2"/>
      <c r="T149" s="2" t="s">
        <v>33</v>
      </c>
      <c r="U149" s="2" t="s">
        <v>5</v>
      </c>
      <c r="V149" s="7">
        <v>1</v>
      </c>
      <c r="W149" s="2"/>
      <c r="X149" s="2"/>
      <c r="AA149" s="14"/>
      <c r="AB149" s="8"/>
    </row>
    <row r="150" spans="18:28">
      <c r="R150" s="2"/>
      <c r="S150" s="2"/>
      <c r="T150" s="2" t="s">
        <v>103</v>
      </c>
      <c r="U150" s="2" t="s">
        <v>5</v>
      </c>
      <c r="V150" s="7">
        <v>1</v>
      </c>
      <c r="W150" s="2"/>
      <c r="X150" s="2"/>
      <c r="AA150" s="14"/>
      <c r="AB150" s="8"/>
    </row>
    <row r="151" spans="18:28">
      <c r="R151" s="2"/>
      <c r="S151" s="2"/>
      <c r="T151" s="2" t="s">
        <v>59</v>
      </c>
      <c r="U151" s="2" t="s">
        <v>5</v>
      </c>
      <c r="V151" s="7">
        <v>3</v>
      </c>
      <c r="W151" s="2"/>
      <c r="X151" s="2"/>
      <c r="AA151" s="14"/>
      <c r="AB151" s="8"/>
    </row>
    <row r="152" spans="18:28">
      <c r="R152" s="2"/>
      <c r="S152" s="2"/>
      <c r="T152" s="2" t="s">
        <v>84</v>
      </c>
      <c r="U152" s="2" t="s">
        <v>5</v>
      </c>
      <c r="V152" s="7">
        <v>2</v>
      </c>
      <c r="W152" s="2"/>
      <c r="X152" s="2"/>
      <c r="AA152" s="14"/>
      <c r="AB152" s="8"/>
    </row>
    <row r="153" spans="18:28">
      <c r="R153" s="2"/>
      <c r="S153" s="2"/>
      <c r="T153" s="2" t="s">
        <v>35</v>
      </c>
      <c r="U153" s="2" t="s">
        <v>5</v>
      </c>
      <c r="V153" s="7">
        <v>1.5</v>
      </c>
      <c r="W153" s="2"/>
      <c r="X153" s="2"/>
      <c r="AA153" s="14"/>
      <c r="AB153" s="8"/>
    </row>
    <row r="154" spans="18:28">
      <c r="R154" s="2"/>
      <c r="S154" s="2"/>
      <c r="T154" s="2" t="s">
        <v>14</v>
      </c>
      <c r="U154" s="2" t="s">
        <v>15</v>
      </c>
      <c r="V154" s="7">
        <v>3.5</v>
      </c>
      <c r="W154" s="2"/>
      <c r="X154" s="2"/>
      <c r="AA154" s="14"/>
      <c r="AB154" s="8"/>
    </row>
    <row r="155" spans="18:28">
      <c r="R155" s="2"/>
      <c r="S155" s="2"/>
      <c r="T155" s="2" t="s">
        <v>45</v>
      </c>
      <c r="U155" s="2" t="s">
        <v>5</v>
      </c>
      <c r="V155" s="7">
        <v>2</v>
      </c>
      <c r="W155" s="2"/>
      <c r="X155" s="2"/>
      <c r="AA155" s="14"/>
      <c r="AB155" s="8"/>
    </row>
    <row r="156" spans="18:28">
      <c r="R156" s="2"/>
      <c r="S156" s="2"/>
      <c r="T156" s="2" t="s">
        <v>99</v>
      </c>
      <c r="U156" s="2" t="s">
        <v>5</v>
      </c>
      <c r="V156" s="7">
        <v>3</v>
      </c>
      <c r="W156" s="2"/>
      <c r="X156" s="2"/>
      <c r="AA156" s="14"/>
      <c r="AB156" s="8"/>
    </row>
    <row r="157" spans="18:28">
      <c r="R157" s="2"/>
      <c r="S157" s="2"/>
      <c r="T157" s="2" t="s">
        <v>123</v>
      </c>
      <c r="U157" s="2" t="s">
        <v>5</v>
      </c>
      <c r="V157" s="7">
        <v>4</v>
      </c>
      <c r="W157" s="2"/>
      <c r="X157" s="2"/>
      <c r="AA157" s="14"/>
      <c r="AB157" s="8"/>
    </row>
    <row r="158" spans="18:28">
      <c r="R158" s="2"/>
      <c r="S158" s="2"/>
      <c r="T158" s="2" t="s">
        <v>56</v>
      </c>
      <c r="U158" s="2" t="s">
        <v>5</v>
      </c>
      <c r="V158" s="7">
        <v>4</v>
      </c>
      <c r="W158" s="2"/>
      <c r="X158" s="2"/>
      <c r="AA158" s="14"/>
      <c r="AB158" s="8"/>
    </row>
    <row r="159" spans="18:28">
      <c r="R159" s="2"/>
      <c r="S159" s="2"/>
      <c r="T159" s="2" t="s">
        <v>46</v>
      </c>
      <c r="U159" s="2" t="s">
        <v>5</v>
      </c>
      <c r="V159" s="7">
        <v>2</v>
      </c>
      <c r="W159" s="2"/>
      <c r="X159" s="2"/>
      <c r="AA159" s="14"/>
      <c r="AB159" s="8"/>
    </row>
    <row r="160" spans="18:28">
      <c r="R160" s="2"/>
      <c r="S160" s="2"/>
      <c r="T160" s="2" t="s">
        <v>47</v>
      </c>
      <c r="U160" s="2" t="s">
        <v>5</v>
      </c>
      <c r="V160" s="2">
        <v>2.25</v>
      </c>
      <c r="W160" s="2"/>
      <c r="X160" s="2"/>
      <c r="AA160" s="14"/>
      <c r="AB160" s="8"/>
    </row>
    <row r="161" spans="17:28">
      <c r="R161" s="2"/>
      <c r="S161" s="2"/>
      <c r="T161" s="2" t="s">
        <v>76</v>
      </c>
      <c r="U161" s="2" t="s">
        <v>5</v>
      </c>
      <c r="V161" s="2">
        <v>1.25</v>
      </c>
      <c r="W161" s="2"/>
      <c r="X161" s="2"/>
      <c r="AA161" s="14"/>
      <c r="AB161" s="8"/>
    </row>
    <row r="162" spans="17:28">
      <c r="R162" s="2"/>
      <c r="S162" s="2"/>
      <c r="T162" s="2" t="s">
        <v>71</v>
      </c>
      <c r="U162" s="2" t="s">
        <v>5</v>
      </c>
      <c r="V162" s="7">
        <v>4.5</v>
      </c>
      <c r="W162" s="2"/>
      <c r="X162" s="2"/>
      <c r="AA162" s="14"/>
      <c r="AB162" s="8"/>
    </row>
    <row r="163" spans="17:28">
      <c r="R163" s="2"/>
      <c r="S163" s="2"/>
      <c r="T163" s="2" t="s">
        <v>37</v>
      </c>
      <c r="U163" s="2" t="s">
        <v>5</v>
      </c>
      <c r="V163" s="7">
        <v>5</v>
      </c>
      <c r="W163" s="2"/>
      <c r="X163" s="2"/>
      <c r="AA163" s="14"/>
      <c r="AB163" s="8"/>
    </row>
    <row r="164" spans="17:28">
      <c r="R164" s="2"/>
      <c r="S164" s="2"/>
      <c r="T164" s="2" t="s">
        <v>91</v>
      </c>
      <c r="U164" s="2" t="s">
        <v>15</v>
      </c>
      <c r="V164" s="7">
        <v>3.1</v>
      </c>
      <c r="W164" s="2"/>
      <c r="X164" s="2"/>
      <c r="AA164" s="14"/>
      <c r="AB164" s="8"/>
    </row>
    <row r="165" spans="17:28">
      <c r="R165" s="2"/>
      <c r="S165" s="2"/>
      <c r="T165" s="2" t="s">
        <v>74</v>
      </c>
      <c r="U165" s="2" t="s">
        <v>5</v>
      </c>
      <c r="V165" s="2">
        <v>1.25</v>
      </c>
      <c r="W165" s="2"/>
      <c r="X165" s="2"/>
      <c r="AA165" s="14"/>
      <c r="AB165" s="8"/>
    </row>
    <row r="166" spans="17:28">
      <c r="R166" s="2"/>
      <c r="S166" s="2"/>
      <c r="T166" s="2" t="s">
        <v>39</v>
      </c>
      <c r="U166" s="2" t="s">
        <v>5</v>
      </c>
      <c r="V166" s="7">
        <v>1</v>
      </c>
      <c r="W166" s="2"/>
      <c r="X166" s="2"/>
      <c r="AA166" s="14"/>
      <c r="AB166" s="8"/>
    </row>
    <row r="167" spans="17:28">
      <c r="R167" s="2"/>
      <c r="S167" s="2"/>
      <c r="T167" s="2" t="s">
        <v>124</v>
      </c>
      <c r="U167" s="2" t="s">
        <v>5</v>
      </c>
      <c r="V167" s="7">
        <v>4</v>
      </c>
      <c r="W167" s="2"/>
      <c r="X167" s="2"/>
      <c r="AA167" s="14"/>
      <c r="AB167" s="8"/>
    </row>
    <row r="168" spans="17:28">
      <c r="R168" s="2"/>
      <c r="S168" s="2"/>
      <c r="T168" s="2" t="s">
        <v>61</v>
      </c>
      <c r="U168" s="2" t="s">
        <v>5</v>
      </c>
      <c r="V168" s="7">
        <v>2</v>
      </c>
      <c r="W168" s="2"/>
      <c r="X168" s="2"/>
      <c r="AA168" s="14"/>
      <c r="AB168" s="8"/>
    </row>
    <row r="169" spans="17:28">
      <c r="R169" s="2"/>
      <c r="S169" s="2"/>
      <c r="T169" s="2" t="s">
        <v>92</v>
      </c>
      <c r="U169" s="2" t="s">
        <v>15</v>
      </c>
      <c r="V169" s="7">
        <v>4</v>
      </c>
      <c r="W169" s="2"/>
      <c r="X169" s="2"/>
      <c r="AA169" s="14"/>
      <c r="AB169" s="8"/>
    </row>
    <row r="170" spans="17:28">
      <c r="R170" s="2"/>
      <c r="S170" s="2"/>
      <c r="T170" s="2" t="s">
        <v>93</v>
      </c>
      <c r="U170" s="2" t="s">
        <v>15</v>
      </c>
      <c r="V170" s="7">
        <v>3</v>
      </c>
      <c r="W170" s="2"/>
      <c r="X170" s="2"/>
      <c r="AA170" s="14"/>
      <c r="AB170" s="8"/>
    </row>
    <row r="171" spans="17:28">
      <c r="R171" s="2"/>
      <c r="S171" s="2"/>
      <c r="T171" s="2" t="s">
        <v>28</v>
      </c>
      <c r="U171" s="2" t="s">
        <v>15</v>
      </c>
      <c r="V171" s="7">
        <v>6</v>
      </c>
      <c r="W171" s="2"/>
      <c r="X171" s="2"/>
      <c r="AA171" s="14"/>
      <c r="AB171" s="8"/>
    </row>
    <row r="172" spans="17:28">
      <c r="R172" s="6"/>
      <c r="S172" s="6"/>
      <c r="T172" s="6" t="s">
        <v>77</v>
      </c>
      <c r="U172" s="6" t="s">
        <v>5</v>
      </c>
      <c r="V172" s="28">
        <v>0.5</v>
      </c>
      <c r="W172" s="6"/>
      <c r="X172" s="6"/>
      <c r="AA172" s="14"/>
      <c r="AB172" s="8"/>
    </row>
    <row r="173" spans="17:28">
      <c r="Q173" s="4"/>
      <c r="R173" s="4"/>
      <c r="S173" s="4"/>
      <c r="T173" s="4"/>
      <c r="U173" s="4"/>
      <c r="V173" s="4"/>
      <c r="W173" s="4"/>
      <c r="X173" s="4"/>
      <c r="AA173" s="14"/>
      <c r="AB173" s="8"/>
    </row>
    <row r="174" spans="17:28">
      <c r="Q174" s="5"/>
      <c r="R174" s="5"/>
      <c r="S174" s="5"/>
      <c r="T174" s="5"/>
      <c r="U174" s="5"/>
      <c r="V174" s="5"/>
      <c r="W174" s="5"/>
      <c r="X174" s="5"/>
      <c r="AA174" s="14"/>
      <c r="AB174" s="8"/>
    </row>
    <row r="175" spans="17:28" ht="45">
      <c r="Q175" s="9" t="s">
        <v>158</v>
      </c>
      <c r="R175" s="11" t="s">
        <v>159</v>
      </c>
      <c r="AA175" s="14"/>
      <c r="AB175" s="8"/>
    </row>
    <row r="176" spans="17:28">
      <c r="Q176" s="16" t="s">
        <v>238</v>
      </c>
      <c r="R176" s="17">
        <v>5.8</v>
      </c>
      <c r="AA176" s="14"/>
      <c r="AB176" s="8"/>
    </row>
    <row r="177" spans="17:28">
      <c r="Q177" s="16" t="s">
        <v>239</v>
      </c>
      <c r="R177" s="17">
        <v>0</v>
      </c>
      <c r="AA177" s="14"/>
      <c r="AB177" s="8"/>
    </row>
    <row r="178" spans="17:28">
      <c r="Q178" s="16" t="s">
        <v>240</v>
      </c>
      <c r="R178" s="17">
        <v>0</v>
      </c>
      <c r="AA178" s="14"/>
      <c r="AB178" s="8"/>
    </row>
    <row r="179" spans="17:28">
      <c r="Q179" s="16" t="s">
        <v>241</v>
      </c>
      <c r="R179" s="17">
        <v>14</v>
      </c>
      <c r="AA179" s="14"/>
      <c r="AB179" s="8"/>
    </row>
    <row r="180" spans="17:28">
      <c r="Q180" s="16" t="s">
        <v>242</v>
      </c>
      <c r="R180" s="17">
        <v>0</v>
      </c>
      <c r="AA180" s="14"/>
      <c r="AB180" s="8"/>
    </row>
    <row r="181" spans="17:28">
      <c r="Q181" s="16" t="s">
        <v>243</v>
      </c>
      <c r="R181" s="17">
        <v>16.399999999999999</v>
      </c>
      <c r="AA181" s="14"/>
      <c r="AB181" s="8"/>
    </row>
    <row r="182" spans="17:28">
      <c r="Q182" s="16" t="s">
        <v>244</v>
      </c>
      <c r="R182" s="17">
        <v>0</v>
      </c>
      <c r="AA182" s="14"/>
      <c r="AB182" s="8"/>
    </row>
    <row r="183" spans="17:28">
      <c r="Q183" s="16" t="s">
        <v>245</v>
      </c>
      <c r="R183" s="17">
        <v>14</v>
      </c>
      <c r="AA183" s="14"/>
      <c r="AB183" s="8"/>
    </row>
    <row r="184" spans="17:28">
      <c r="Q184" s="16" t="s">
        <v>246</v>
      </c>
      <c r="R184" s="17">
        <v>0</v>
      </c>
      <c r="AA184" s="14"/>
      <c r="AB184" s="8"/>
    </row>
    <row r="185" spans="17:28">
      <c r="Q185" s="16" t="s">
        <v>184</v>
      </c>
      <c r="R185" s="17">
        <v>10.6</v>
      </c>
      <c r="AA185" s="14"/>
      <c r="AB185" s="8"/>
    </row>
    <row r="186" spans="17:28">
      <c r="Q186" s="16" t="s">
        <v>185</v>
      </c>
      <c r="R186" s="17">
        <v>0</v>
      </c>
      <c r="AA186" s="14"/>
      <c r="AB186" s="8"/>
    </row>
    <row r="187" spans="17:28">
      <c r="Q187" s="16" t="s">
        <v>186</v>
      </c>
      <c r="R187" s="17">
        <v>0</v>
      </c>
      <c r="AA187" s="14"/>
      <c r="AB187" s="8"/>
    </row>
    <row r="188" spans="17:28">
      <c r="Q188" s="16" t="s">
        <v>187</v>
      </c>
      <c r="R188" s="17">
        <v>0</v>
      </c>
      <c r="AA188" s="14"/>
      <c r="AB188" s="8"/>
    </row>
    <row r="189" spans="17:28">
      <c r="Q189" s="16" t="s">
        <v>188</v>
      </c>
      <c r="R189" s="17">
        <v>0</v>
      </c>
      <c r="AA189" s="14"/>
      <c r="AB189" s="8"/>
    </row>
    <row r="190" spans="17:28">
      <c r="Q190" s="16" t="s">
        <v>189</v>
      </c>
      <c r="R190" s="17">
        <v>0</v>
      </c>
      <c r="AA190" s="14"/>
      <c r="AB190" s="8"/>
    </row>
    <row r="191" spans="17:28">
      <c r="Q191" s="16" t="s">
        <v>190</v>
      </c>
      <c r="R191" s="17">
        <v>4.4000000000000004</v>
      </c>
      <c r="AA191" s="14"/>
      <c r="AB191" s="8"/>
    </row>
    <row r="192" spans="17:28">
      <c r="Q192" s="16" t="s">
        <v>191</v>
      </c>
      <c r="R192" s="17">
        <v>10.4</v>
      </c>
      <c r="AA192" s="14"/>
      <c r="AB192" s="8"/>
    </row>
    <row r="193" spans="17:28">
      <c r="Q193" s="16" t="s">
        <v>192</v>
      </c>
      <c r="R193" s="17">
        <v>18</v>
      </c>
      <c r="AA193" s="14"/>
      <c r="AB193" s="8"/>
    </row>
    <row r="194" spans="17:28">
      <c r="Q194" s="16" t="s">
        <v>193</v>
      </c>
      <c r="R194" s="17">
        <v>18</v>
      </c>
      <c r="AA194" s="14"/>
      <c r="AB194" s="8"/>
    </row>
    <row r="195" spans="17:28">
      <c r="Q195" s="16" t="s">
        <v>194</v>
      </c>
      <c r="R195" s="17">
        <v>18</v>
      </c>
      <c r="AA195" s="14"/>
      <c r="AB195" s="8"/>
    </row>
    <row r="196" spans="17:28">
      <c r="Q196" s="16" t="s">
        <v>195</v>
      </c>
      <c r="R196" s="17">
        <v>15.4</v>
      </c>
      <c r="AA196" s="14"/>
      <c r="AB196" s="8"/>
    </row>
    <row r="197" spans="17:28">
      <c r="Q197" s="16" t="s">
        <v>196</v>
      </c>
      <c r="R197" s="17">
        <v>18.600000000000001</v>
      </c>
      <c r="AA197" s="14"/>
      <c r="AB197" s="8"/>
    </row>
    <row r="198" spans="17:28">
      <c r="Q198" s="16" t="s">
        <v>197</v>
      </c>
      <c r="R198" s="17">
        <v>18.399999999999999</v>
      </c>
      <c r="AA198" s="14"/>
      <c r="AB198" s="8"/>
    </row>
    <row r="199" spans="17:28">
      <c r="Q199" s="16" t="s">
        <v>198</v>
      </c>
      <c r="R199" s="17">
        <v>16</v>
      </c>
      <c r="AA199" s="14"/>
      <c r="AB199" s="8"/>
    </row>
    <row r="200" spans="17:28">
      <c r="Q200" s="16" t="s">
        <v>199</v>
      </c>
      <c r="R200" s="17">
        <v>0</v>
      </c>
      <c r="AA200" s="14"/>
      <c r="AB200" s="8"/>
    </row>
    <row r="201" spans="17:28">
      <c r="Q201" s="16" t="s">
        <v>200</v>
      </c>
      <c r="R201" s="17">
        <v>18.2</v>
      </c>
      <c r="AA201" s="14"/>
      <c r="AB201" s="8"/>
    </row>
    <row r="202" spans="17:28">
      <c r="Q202" s="16" t="s">
        <v>201</v>
      </c>
      <c r="R202" s="17">
        <v>24</v>
      </c>
      <c r="AA202" s="14"/>
      <c r="AB202" s="8"/>
    </row>
    <row r="203" spans="17:28">
      <c r="Q203" s="16" t="s">
        <v>202</v>
      </c>
      <c r="R203" s="17">
        <v>13.4</v>
      </c>
      <c r="AA203" s="14"/>
      <c r="AB203" s="8"/>
    </row>
    <row r="204" spans="17:28">
      <c r="Q204" s="16" t="s">
        <v>203</v>
      </c>
      <c r="R204" s="17">
        <v>16.399999999999999</v>
      </c>
      <c r="AA204" s="14"/>
      <c r="AB204" s="8"/>
    </row>
    <row r="205" spans="17:28">
      <c r="Q205" s="16" t="s">
        <v>204</v>
      </c>
      <c r="R205" s="17">
        <v>0</v>
      </c>
      <c r="AA205" s="14"/>
      <c r="AB205" s="8"/>
    </row>
    <row r="206" spans="17:28">
      <c r="Q206" s="16" t="s">
        <v>205</v>
      </c>
      <c r="R206" s="17">
        <v>14.6</v>
      </c>
      <c r="AA206" s="14"/>
      <c r="AB206" s="8"/>
    </row>
    <row r="207" spans="17:28">
      <c r="Q207" s="16" t="s">
        <v>206</v>
      </c>
      <c r="R207" s="17">
        <v>18</v>
      </c>
      <c r="AA207" s="14"/>
      <c r="AB207" s="8"/>
    </row>
    <row r="208" spans="17:28">
      <c r="Q208" s="16" t="s">
        <v>207</v>
      </c>
      <c r="R208" s="17">
        <v>0</v>
      </c>
      <c r="AA208" s="14"/>
      <c r="AB208" s="8"/>
    </row>
    <row r="209" spans="17:28">
      <c r="Q209" s="16" t="s">
        <v>208</v>
      </c>
      <c r="R209" s="17">
        <v>0</v>
      </c>
      <c r="AA209" s="14"/>
      <c r="AB209" s="8"/>
    </row>
    <row r="210" spans="17:28">
      <c r="Q210" s="16" t="s">
        <v>209</v>
      </c>
      <c r="R210" s="17">
        <v>0</v>
      </c>
      <c r="AA210" s="14"/>
      <c r="AB210" s="8"/>
    </row>
    <row r="211" spans="17:28">
      <c r="Q211" s="16" t="s">
        <v>210</v>
      </c>
      <c r="R211" s="17">
        <v>7.4</v>
      </c>
      <c r="AA211" s="14"/>
      <c r="AB211" s="8"/>
    </row>
    <row r="212" spans="17:28">
      <c r="Q212" s="16" t="s">
        <v>211</v>
      </c>
      <c r="R212" s="17">
        <v>19.600000000000001</v>
      </c>
      <c r="AA212" s="14"/>
      <c r="AB212" s="8"/>
    </row>
    <row r="213" spans="17:28">
      <c r="Q213" s="16" t="s">
        <v>212</v>
      </c>
      <c r="R213" s="17">
        <v>0</v>
      </c>
      <c r="AA213" s="14"/>
      <c r="AB213" s="8"/>
    </row>
    <row r="214" spans="17:28">
      <c r="Q214" s="16" t="s">
        <v>213</v>
      </c>
      <c r="R214" s="17">
        <v>0</v>
      </c>
      <c r="AA214" s="14"/>
      <c r="AB214" s="8"/>
    </row>
    <row r="215" spans="17:28">
      <c r="Q215" s="16" t="s">
        <v>214</v>
      </c>
      <c r="R215" s="17">
        <v>0</v>
      </c>
      <c r="AA215" s="14"/>
      <c r="AB215" s="8"/>
    </row>
    <row r="216" spans="17:28">
      <c r="Q216" s="16" t="s">
        <v>215</v>
      </c>
      <c r="R216" s="17">
        <v>0</v>
      </c>
      <c r="AA216" s="14"/>
      <c r="AB216" s="8"/>
    </row>
    <row r="217" spans="17:28">
      <c r="Q217" s="16" t="s">
        <v>216</v>
      </c>
      <c r="R217" s="17">
        <v>24</v>
      </c>
      <c r="AA217" s="14"/>
      <c r="AB217" s="8"/>
    </row>
    <row r="218" spans="17:28">
      <c r="Q218" s="16" t="s">
        <v>217</v>
      </c>
      <c r="R218" s="17">
        <v>24</v>
      </c>
      <c r="AA218" s="14"/>
      <c r="AB218" s="8"/>
    </row>
    <row r="219" spans="17:28">
      <c r="Q219" s="16" t="s">
        <v>218</v>
      </c>
      <c r="R219" s="17">
        <v>18</v>
      </c>
      <c r="AA219" s="14"/>
      <c r="AB219" s="8"/>
    </row>
    <row r="220" spans="17:28">
      <c r="Q220" s="16" t="s">
        <v>219</v>
      </c>
      <c r="R220" s="17">
        <v>18</v>
      </c>
      <c r="AA220" s="14"/>
      <c r="AB220" s="8"/>
    </row>
    <row r="221" spans="17:28">
      <c r="Q221" s="16" t="s">
        <v>220</v>
      </c>
      <c r="R221" s="17">
        <v>5.6</v>
      </c>
      <c r="AA221" s="14"/>
      <c r="AB221" s="8"/>
    </row>
    <row r="222" spans="17:28">
      <c r="Q222" s="16" t="s">
        <v>221</v>
      </c>
      <c r="R222" s="17">
        <v>5.6</v>
      </c>
      <c r="AA222" s="14"/>
      <c r="AB222" s="8"/>
    </row>
    <row r="223" spans="17:28">
      <c r="Q223" s="16" t="s">
        <v>222</v>
      </c>
      <c r="R223" s="17">
        <v>18</v>
      </c>
      <c r="AA223" s="14"/>
      <c r="AB223" s="8"/>
    </row>
    <row r="224" spans="17:28">
      <c r="Q224" s="16" t="s">
        <v>223</v>
      </c>
      <c r="R224" s="17">
        <v>6.6</v>
      </c>
      <c r="AA224" s="14"/>
      <c r="AB224" s="8"/>
    </row>
    <row r="225" spans="17:28">
      <c r="Q225" s="16" t="s">
        <v>224</v>
      </c>
      <c r="R225" s="17">
        <v>0</v>
      </c>
      <c r="AA225" s="14"/>
      <c r="AB225" s="8"/>
    </row>
    <row r="226" spans="17:28">
      <c r="Q226" s="16" t="s">
        <v>225</v>
      </c>
      <c r="R226" s="17">
        <v>18</v>
      </c>
      <c r="AA226" s="14"/>
      <c r="AB226" s="8"/>
    </row>
    <row r="227" spans="17:28">
      <c r="Q227" s="16" t="s">
        <v>226</v>
      </c>
      <c r="R227" s="17">
        <v>0</v>
      </c>
      <c r="AA227" s="14"/>
      <c r="AB227" s="8"/>
    </row>
    <row r="228" spans="17:28">
      <c r="Q228" s="16" t="s">
        <v>227</v>
      </c>
      <c r="R228" s="17">
        <v>8</v>
      </c>
      <c r="AA228" s="14"/>
      <c r="AB228" s="8"/>
    </row>
    <row r="229" spans="17:28">
      <c r="Q229" s="16" t="s">
        <v>228</v>
      </c>
      <c r="R229" s="17">
        <v>0</v>
      </c>
      <c r="AA229" s="14"/>
      <c r="AB229" s="8"/>
    </row>
    <row r="230" spans="17:28">
      <c r="Q230" s="16" t="s">
        <v>229</v>
      </c>
      <c r="R230" s="17">
        <v>0</v>
      </c>
      <c r="AA230" s="14"/>
      <c r="AB230" s="8"/>
    </row>
    <row r="231" spans="17:28">
      <c r="Q231" s="16" t="s">
        <v>230</v>
      </c>
      <c r="R231" s="17">
        <v>0</v>
      </c>
      <c r="AA231" s="14"/>
      <c r="AB231" s="8"/>
    </row>
    <row r="232" spans="17:28">
      <c r="Q232" s="16" t="s">
        <v>231</v>
      </c>
      <c r="R232" s="17">
        <v>0</v>
      </c>
      <c r="AA232" s="14"/>
      <c r="AB232" s="8"/>
    </row>
    <row r="233" spans="17:28">
      <c r="Q233" s="16" t="s">
        <v>232</v>
      </c>
      <c r="R233" s="17">
        <v>5.6</v>
      </c>
      <c r="AA233" s="14"/>
      <c r="AB233" s="8"/>
    </row>
    <row r="234" spans="17:28">
      <c r="Q234" s="16" t="s">
        <v>233</v>
      </c>
      <c r="R234" s="17">
        <v>22</v>
      </c>
      <c r="AA234" s="14"/>
      <c r="AB234" s="8"/>
    </row>
    <row r="235" spans="17:28">
      <c r="Q235" s="16" t="s">
        <v>234</v>
      </c>
      <c r="R235" s="17">
        <v>9</v>
      </c>
      <c r="AA235" s="14"/>
      <c r="AB235" s="8"/>
    </row>
    <row r="236" spans="17:28">
      <c r="Q236" s="16" t="s">
        <v>235</v>
      </c>
      <c r="R236" s="17">
        <v>10.199999999999999</v>
      </c>
      <c r="AA236" s="14"/>
      <c r="AB236" s="8"/>
    </row>
    <row r="237" spans="17:28">
      <c r="Q237" s="16" t="s">
        <v>236</v>
      </c>
      <c r="R237" s="17">
        <v>9</v>
      </c>
      <c r="AA237" s="14"/>
      <c r="AB237" s="8"/>
    </row>
    <row r="238" spans="17:28">
      <c r="Q238" s="16" t="s">
        <v>237</v>
      </c>
      <c r="R238" s="17">
        <v>5.2</v>
      </c>
      <c r="AA238" s="14"/>
      <c r="AB238" s="8"/>
    </row>
    <row r="239" spans="17:28">
      <c r="Q239" s="16"/>
      <c r="R239" s="17"/>
      <c r="AA239" s="14"/>
      <c r="AB239" s="8"/>
    </row>
    <row r="240" spans="17:28">
      <c r="Q240" s="16"/>
      <c r="R240" s="17"/>
      <c r="AA240" s="14"/>
      <c r="AB240" s="8"/>
    </row>
    <row r="241" spans="17:28">
      <c r="Q241" s="16"/>
      <c r="R241" s="17"/>
      <c r="AA241" s="14"/>
      <c r="AB241" s="8"/>
    </row>
    <row r="242" spans="17:28">
      <c r="Q242" s="16"/>
      <c r="R242" s="17"/>
      <c r="AA242" s="14"/>
      <c r="AB242" s="8"/>
    </row>
    <row r="243" spans="17:28">
      <c r="Q243" s="16"/>
      <c r="R243" s="17"/>
      <c r="AA243" s="14"/>
      <c r="AB243" s="8"/>
    </row>
    <row r="244" spans="17:28">
      <c r="Q244" s="16"/>
      <c r="R244" s="17"/>
      <c r="AA244" s="14"/>
      <c r="AB244" s="8"/>
    </row>
    <row r="245" spans="17:28">
      <c r="Q245" s="16"/>
      <c r="R245" s="17"/>
      <c r="AA245" s="14"/>
      <c r="AB245" s="8"/>
    </row>
    <row r="246" spans="17:28">
      <c r="Q246" s="16"/>
      <c r="R246" s="17"/>
      <c r="AA246" s="14"/>
      <c r="AB246" s="8"/>
    </row>
    <row r="247" spans="17:28">
      <c r="Q247" s="16"/>
      <c r="R247" s="17"/>
      <c r="AA247" s="14"/>
      <c r="AB247" s="8"/>
    </row>
    <row r="248" spans="17:28">
      <c r="Q248" s="16"/>
      <c r="R248" s="17"/>
      <c r="AA248" s="14"/>
      <c r="AB248" s="8"/>
    </row>
    <row r="249" spans="17:28">
      <c r="Q249" s="16"/>
      <c r="R249" s="17"/>
      <c r="AA249" s="14"/>
      <c r="AB249" s="8"/>
    </row>
    <row r="250" spans="17:28">
      <c r="Q250" s="16"/>
      <c r="R250" s="17"/>
      <c r="AA250" s="14"/>
      <c r="AB250" s="8"/>
    </row>
    <row r="251" spans="17:28">
      <c r="Q251" s="16"/>
      <c r="R251" s="17"/>
      <c r="AA251" s="14"/>
      <c r="AB251" s="8"/>
    </row>
    <row r="252" spans="17:28">
      <c r="Q252" s="16"/>
      <c r="R252" s="17"/>
      <c r="AA252" s="14"/>
      <c r="AB252" s="8"/>
    </row>
    <row r="253" spans="17:28">
      <c r="Q253" s="16"/>
      <c r="R253" s="17"/>
      <c r="AA253" s="14"/>
      <c r="AB253" s="8"/>
    </row>
    <row r="254" spans="17:28">
      <c r="Q254" s="16"/>
      <c r="R254" s="17"/>
      <c r="AA254" s="14"/>
      <c r="AB254" s="8"/>
    </row>
    <row r="255" spans="17:28">
      <c r="Q255" s="16"/>
      <c r="R255" s="17"/>
      <c r="AA255" s="14"/>
      <c r="AB255" s="8"/>
    </row>
    <row r="256" spans="17:28">
      <c r="Q256" s="16"/>
      <c r="R256" s="17"/>
      <c r="AA256" s="14"/>
      <c r="AB256" s="8"/>
    </row>
    <row r="257" spans="17:28">
      <c r="Q257" s="16"/>
      <c r="R257" s="17"/>
      <c r="AA257" s="14"/>
      <c r="AB257" s="8"/>
    </row>
    <row r="258" spans="17:28">
      <c r="Q258" s="16"/>
      <c r="R258" s="17"/>
      <c r="AA258" s="14"/>
      <c r="AB258" s="8"/>
    </row>
    <row r="259" spans="17:28">
      <c r="Q259" s="16"/>
      <c r="R259" s="17"/>
      <c r="AA259" s="14"/>
      <c r="AB259" s="8"/>
    </row>
    <row r="260" spans="17:28">
      <c r="Q260" s="16"/>
      <c r="R260" s="17"/>
      <c r="AA260" s="14"/>
      <c r="AB260" s="8"/>
    </row>
    <row r="261" spans="17:28">
      <c r="Q261" s="16"/>
      <c r="R261" s="17"/>
      <c r="AA261" s="14"/>
      <c r="AB261" s="8"/>
    </row>
    <row r="262" spans="17:28">
      <c r="Q262" s="16"/>
      <c r="R262" s="17"/>
      <c r="AA262" s="14"/>
      <c r="AB262" s="8"/>
    </row>
    <row r="263" spans="17:28">
      <c r="Q263" s="16"/>
      <c r="R263" s="17"/>
      <c r="AA263" s="14"/>
      <c r="AB263" s="8"/>
    </row>
    <row r="264" spans="17:28">
      <c r="Q264" s="16"/>
      <c r="R264" s="17"/>
      <c r="AA264" s="14"/>
      <c r="AB264" s="8"/>
    </row>
    <row r="265" spans="17:28">
      <c r="Q265" s="16"/>
      <c r="R265" s="17"/>
      <c r="AA265" s="14"/>
      <c r="AB265" s="8"/>
    </row>
    <row r="266" spans="17:28">
      <c r="Q266" s="16"/>
      <c r="R266" s="17"/>
      <c r="AA266" s="14"/>
      <c r="AB266" s="8"/>
    </row>
    <row r="267" spans="17:28">
      <c r="Q267" s="16"/>
      <c r="R267" s="17"/>
      <c r="AA267" s="14"/>
      <c r="AB267" s="8"/>
    </row>
    <row r="268" spans="17:28">
      <c r="Q268" s="16"/>
      <c r="R268" s="17"/>
      <c r="AA268" s="14"/>
      <c r="AB268" s="8"/>
    </row>
    <row r="269" spans="17:28">
      <c r="Q269" s="16"/>
      <c r="R269" s="17"/>
      <c r="AA269" s="14"/>
      <c r="AB269" s="8"/>
    </row>
    <row r="270" spans="17:28">
      <c r="Q270" s="16"/>
      <c r="R270" s="17"/>
      <c r="AA270" s="14"/>
      <c r="AB270" s="8"/>
    </row>
    <row r="271" spans="17:28">
      <c r="Q271" s="16"/>
      <c r="R271" s="17"/>
      <c r="AA271" s="14"/>
      <c r="AB271" s="8"/>
    </row>
    <row r="272" spans="17:28">
      <c r="Q272" s="16"/>
      <c r="R272" s="17"/>
      <c r="AA272" s="14"/>
      <c r="AB272" s="8"/>
    </row>
    <row r="273" spans="17:28">
      <c r="Q273" s="16"/>
      <c r="R273" s="17"/>
      <c r="AA273" s="14"/>
      <c r="AB273" s="8"/>
    </row>
    <row r="274" spans="17:28">
      <c r="Q274" s="16"/>
      <c r="R274" s="17"/>
      <c r="AA274" s="14"/>
      <c r="AB274" s="8"/>
    </row>
    <row r="275" spans="17:28">
      <c r="Q275" s="16"/>
      <c r="R275" s="17"/>
      <c r="AA275" s="14"/>
      <c r="AB275" s="8"/>
    </row>
    <row r="276" spans="17:28">
      <c r="Q276" s="16"/>
      <c r="R276" s="17"/>
      <c r="AA276" s="14"/>
      <c r="AB276" s="8"/>
    </row>
    <row r="277" spans="17:28">
      <c r="Q277" s="16"/>
      <c r="R277" s="17"/>
      <c r="AA277" s="14"/>
      <c r="AB277" s="8"/>
    </row>
    <row r="278" spans="17:28">
      <c r="Q278" s="16"/>
      <c r="R278" s="17"/>
      <c r="AA278" s="14"/>
      <c r="AB278" s="8"/>
    </row>
    <row r="279" spans="17:28">
      <c r="Q279" s="16"/>
      <c r="R279" s="17"/>
      <c r="AA279" s="14"/>
      <c r="AB279" s="8"/>
    </row>
    <row r="280" spans="17:28">
      <c r="Q280" s="16"/>
      <c r="R280" s="17"/>
      <c r="AA280" s="14"/>
      <c r="AB280" s="8"/>
    </row>
    <row r="281" spans="17:28">
      <c r="Q281" s="16"/>
      <c r="R281" s="17"/>
      <c r="AA281" s="14"/>
      <c r="AB281" s="8"/>
    </row>
    <row r="282" spans="17:28">
      <c r="Q282" s="16"/>
      <c r="R282" s="17"/>
      <c r="AA282" s="14"/>
      <c r="AB282" s="8"/>
    </row>
    <row r="283" spans="17:28">
      <c r="Q283" s="16"/>
      <c r="R283" s="17"/>
      <c r="AA283" s="14"/>
      <c r="AB283" s="8"/>
    </row>
    <row r="284" spans="17:28">
      <c r="Q284" s="16"/>
      <c r="R284" s="17"/>
      <c r="AA284" s="14"/>
      <c r="AB284" s="8"/>
    </row>
    <row r="285" spans="17:28">
      <c r="Q285" s="16"/>
      <c r="R285" s="17"/>
      <c r="AA285" s="14"/>
      <c r="AB285" s="8"/>
    </row>
    <row r="286" spans="17:28">
      <c r="Q286" s="16"/>
      <c r="R286" s="17"/>
      <c r="AA286" s="14"/>
      <c r="AB286" s="8"/>
    </row>
    <row r="287" spans="17:28">
      <c r="Q287" s="16"/>
      <c r="R287" s="17"/>
      <c r="AA287" s="14"/>
      <c r="AB287" s="8"/>
    </row>
    <row r="288" spans="17:28">
      <c r="Q288" s="16"/>
      <c r="R288" s="17"/>
      <c r="AA288" s="14"/>
      <c r="AB288" s="8"/>
    </row>
    <row r="289" spans="17:28">
      <c r="Q289" s="16"/>
      <c r="R289" s="17"/>
      <c r="AA289" s="14"/>
      <c r="AB289" s="8"/>
    </row>
    <row r="290" spans="17:28">
      <c r="Q290" s="16"/>
      <c r="R290" s="17"/>
      <c r="AA290" s="14"/>
      <c r="AB290" s="8"/>
    </row>
    <row r="291" spans="17:28">
      <c r="Q291" s="16"/>
      <c r="R291" s="17"/>
      <c r="AA291" s="14"/>
      <c r="AB291" s="8"/>
    </row>
    <row r="292" spans="17:28">
      <c r="Q292" s="16"/>
      <c r="R292" s="17"/>
      <c r="AA292" s="14"/>
      <c r="AB292" s="8"/>
    </row>
    <row r="293" spans="17:28">
      <c r="Q293" s="16"/>
      <c r="R293" s="17"/>
      <c r="AA293" s="14"/>
      <c r="AB293" s="8"/>
    </row>
    <row r="294" spans="17:28">
      <c r="Q294" s="16"/>
      <c r="R294" s="17"/>
      <c r="AA294" s="14"/>
      <c r="AB294" s="8"/>
    </row>
    <row r="295" spans="17:28">
      <c r="Q295" s="16"/>
      <c r="R295" s="17"/>
      <c r="AA295" s="14"/>
      <c r="AB295" s="8"/>
    </row>
    <row r="296" spans="17:28">
      <c r="Q296" s="16"/>
      <c r="R296" s="17"/>
      <c r="AA296" s="14"/>
      <c r="AB296" s="8"/>
    </row>
    <row r="297" spans="17:28">
      <c r="Q297" s="16"/>
      <c r="R297" s="17"/>
      <c r="AA297" s="14"/>
      <c r="AB297" s="8"/>
    </row>
    <row r="298" spans="17:28">
      <c r="Q298" s="16"/>
      <c r="R298" s="17"/>
      <c r="AA298" s="14"/>
      <c r="AB298" s="8"/>
    </row>
    <row r="299" spans="17:28">
      <c r="Q299" s="16"/>
      <c r="R299" s="17"/>
      <c r="AA299" s="14"/>
      <c r="AB299" s="8"/>
    </row>
    <row r="300" spans="17:28">
      <c r="Q300" s="16"/>
      <c r="R300" s="17"/>
      <c r="AA300" s="14"/>
      <c r="AB300" s="8"/>
    </row>
    <row r="301" spans="17:28">
      <c r="Q301" s="16"/>
      <c r="R301" s="17"/>
      <c r="AA301" s="14"/>
      <c r="AB301" s="8"/>
    </row>
    <row r="302" spans="17:28">
      <c r="Q302" s="16"/>
      <c r="R302" s="17"/>
      <c r="AA302" s="14"/>
      <c r="AB302" s="8"/>
    </row>
    <row r="303" spans="17:28">
      <c r="Q303" s="16"/>
      <c r="R303" s="17"/>
      <c r="AA303" s="14"/>
      <c r="AB303" s="8"/>
    </row>
    <row r="304" spans="17:28">
      <c r="Q304" s="16"/>
      <c r="R304" s="17"/>
      <c r="AA304" s="14"/>
      <c r="AB304" s="8"/>
    </row>
    <row r="305" spans="17:28">
      <c r="Q305" s="16"/>
      <c r="R305" s="17"/>
      <c r="AA305" s="14"/>
      <c r="AB305" s="8"/>
    </row>
    <row r="306" spans="17:28">
      <c r="AA306" s="14"/>
      <c r="AB306" s="8"/>
    </row>
    <row r="307" spans="17:28">
      <c r="AA307" s="14"/>
      <c r="AB307" s="8"/>
    </row>
    <row r="308" spans="17:28">
      <c r="AA308" s="14"/>
      <c r="AB308" s="8"/>
    </row>
    <row r="309" spans="17:28">
      <c r="AA309" s="14"/>
      <c r="AB309" s="8"/>
    </row>
    <row r="310" spans="17:28">
      <c r="AA310" s="14"/>
      <c r="AB310" s="8"/>
    </row>
    <row r="311" spans="17:28">
      <c r="AA311" s="14"/>
      <c r="AB311" s="8"/>
    </row>
    <row r="312" spans="17:28">
      <c r="AA312" s="14"/>
      <c r="AB312" s="8"/>
    </row>
    <row r="313" spans="17:28">
      <c r="AA313" s="14"/>
      <c r="AB313" s="8"/>
    </row>
    <row r="314" spans="17:28">
      <c r="AA314" s="14"/>
      <c r="AB314" s="8"/>
    </row>
    <row r="315" spans="17:28">
      <c r="AA315" s="14"/>
      <c r="AB315" s="8"/>
    </row>
    <row r="316" spans="17:28">
      <c r="AA316" s="14"/>
      <c r="AB316" s="8"/>
    </row>
    <row r="317" spans="17:28">
      <c r="AA317" s="14"/>
      <c r="AB317" s="8"/>
    </row>
    <row r="318" spans="17:28">
      <c r="AA318" s="14"/>
      <c r="AB318" s="8"/>
    </row>
    <row r="319" spans="17:28">
      <c r="AA319" s="14"/>
      <c r="AB319" s="8"/>
    </row>
    <row r="320" spans="17:28">
      <c r="AA320" s="14"/>
      <c r="AB320" s="8"/>
    </row>
    <row r="321" spans="27:28">
      <c r="AA321" s="14"/>
      <c r="AB321" s="8"/>
    </row>
    <row r="322" spans="27:28">
      <c r="AA322" s="14"/>
      <c r="AB322" s="8"/>
    </row>
    <row r="323" spans="27:28">
      <c r="AA323" s="14"/>
      <c r="AB323" s="8"/>
    </row>
    <row r="324" spans="27:28">
      <c r="AA324" s="14"/>
      <c r="AB324" s="8"/>
    </row>
    <row r="325" spans="27:28">
      <c r="AA325" s="14"/>
      <c r="AB325" s="8"/>
    </row>
    <row r="326" spans="27:28">
      <c r="AA326" s="14"/>
      <c r="AB326" s="8"/>
    </row>
    <row r="327" spans="27:28">
      <c r="AA327" s="14"/>
      <c r="AB327" s="8"/>
    </row>
    <row r="328" spans="27:28">
      <c r="AA328" s="14"/>
      <c r="AB328" s="8"/>
    </row>
    <row r="329" spans="27:28">
      <c r="AA329" s="14"/>
      <c r="AB329" s="8"/>
    </row>
    <row r="330" spans="27:28">
      <c r="AA330" s="14"/>
      <c r="AB330" s="8"/>
    </row>
    <row r="331" spans="27:28">
      <c r="AA331" s="14"/>
      <c r="AB331" s="8"/>
    </row>
    <row r="332" spans="27:28">
      <c r="AA332" s="14"/>
      <c r="AB332" s="8"/>
    </row>
    <row r="333" spans="27:28">
      <c r="AA333" s="14"/>
      <c r="AB333" s="8"/>
    </row>
    <row r="334" spans="27:28">
      <c r="AA334" s="14"/>
      <c r="AB334" s="8"/>
    </row>
    <row r="335" spans="27:28">
      <c r="AA335" s="14"/>
      <c r="AB335" s="8"/>
    </row>
    <row r="336" spans="27:28">
      <c r="AA336" s="14"/>
      <c r="AB336" s="8"/>
    </row>
    <row r="337" spans="27:28">
      <c r="AA337" s="14"/>
      <c r="AB337" s="8"/>
    </row>
    <row r="338" spans="27:28">
      <c r="AA338" s="14"/>
      <c r="AB338" s="8"/>
    </row>
    <row r="339" spans="27:28">
      <c r="AA339" s="14"/>
      <c r="AB339" s="8"/>
    </row>
    <row r="340" spans="27:28">
      <c r="AA340" s="14"/>
      <c r="AB340" s="8"/>
    </row>
    <row r="341" spans="27:28">
      <c r="AA341" s="14"/>
      <c r="AB341" s="8"/>
    </row>
    <row r="342" spans="27:28">
      <c r="AA342" s="14"/>
      <c r="AB342" s="8"/>
    </row>
    <row r="343" spans="27:28">
      <c r="AA343" s="14"/>
      <c r="AB343" s="8"/>
    </row>
    <row r="344" spans="27:28">
      <c r="AA344" s="14"/>
      <c r="AB344" s="8"/>
    </row>
    <row r="345" spans="27:28">
      <c r="AA345" s="14"/>
      <c r="AB345" s="8"/>
    </row>
    <row r="346" spans="27:28">
      <c r="AA346" s="14"/>
      <c r="AB346" s="8"/>
    </row>
    <row r="347" spans="27:28">
      <c r="AA347" s="14"/>
      <c r="AB347" s="8"/>
    </row>
    <row r="348" spans="27:28">
      <c r="AA348" s="14"/>
      <c r="AB348" s="8"/>
    </row>
    <row r="349" spans="27:28">
      <c r="AA349" s="14"/>
      <c r="AB349" s="8"/>
    </row>
    <row r="350" spans="27:28">
      <c r="AA350" s="14"/>
      <c r="AB350" s="8"/>
    </row>
    <row r="351" spans="27:28">
      <c r="AA351" s="14"/>
      <c r="AB351" s="8"/>
    </row>
    <row r="352" spans="27:28">
      <c r="AA352" s="14"/>
      <c r="AB352" s="8"/>
    </row>
    <row r="353" spans="27:28">
      <c r="AA353" s="14"/>
      <c r="AB353" s="8"/>
    </row>
    <row r="354" spans="27:28">
      <c r="AA354" s="14"/>
      <c r="AB354" s="8"/>
    </row>
    <row r="355" spans="27:28">
      <c r="AA355" s="14"/>
      <c r="AB355" s="8"/>
    </row>
    <row r="356" spans="27:28">
      <c r="AA356" s="14"/>
      <c r="AB356" s="8"/>
    </row>
    <row r="357" spans="27:28">
      <c r="AA357" s="14"/>
      <c r="AB357" s="8"/>
    </row>
    <row r="358" spans="27:28">
      <c r="AA358" s="14"/>
      <c r="AB358" s="8"/>
    </row>
    <row r="359" spans="27:28">
      <c r="AA359" s="14"/>
      <c r="AB359" s="8"/>
    </row>
    <row r="360" spans="27:28">
      <c r="AA360" s="14"/>
      <c r="AB360" s="8"/>
    </row>
    <row r="361" spans="27:28">
      <c r="AA361" s="14"/>
      <c r="AB361" s="8"/>
    </row>
    <row r="362" spans="27:28">
      <c r="AA362" s="14"/>
      <c r="AB362" s="8"/>
    </row>
    <row r="363" spans="27:28">
      <c r="AA363" s="14"/>
      <c r="AB363" s="8"/>
    </row>
    <row r="364" spans="27:28">
      <c r="AA364" s="14"/>
      <c r="AB364" s="8"/>
    </row>
    <row r="365" spans="27:28">
      <c r="AA365" s="14"/>
      <c r="AB365" s="8"/>
    </row>
    <row r="366" spans="27:28">
      <c r="AA366" s="14"/>
      <c r="AB366" s="8"/>
    </row>
    <row r="367" spans="27:28">
      <c r="AA367" s="14"/>
      <c r="AB367" s="8"/>
    </row>
    <row r="368" spans="27:28">
      <c r="AA368" s="14"/>
      <c r="AB368" s="8"/>
    </row>
    <row r="369" spans="27:28">
      <c r="AA369" s="14"/>
      <c r="AB369" s="8"/>
    </row>
    <row r="370" spans="27:28">
      <c r="AA370" s="14"/>
      <c r="AB370" s="8"/>
    </row>
    <row r="371" spans="27:28">
      <c r="AA371" s="14"/>
      <c r="AB371" s="8"/>
    </row>
    <row r="372" spans="27:28">
      <c r="AA372" s="14"/>
      <c r="AB372" s="8"/>
    </row>
    <row r="373" spans="27:28">
      <c r="AA373" s="14"/>
      <c r="AB373" s="8"/>
    </row>
    <row r="374" spans="27:28">
      <c r="AA374" s="14"/>
      <c r="AB374" s="8"/>
    </row>
    <row r="375" spans="27:28">
      <c r="AA375" s="14"/>
      <c r="AB375" s="8"/>
    </row>
    <row r="376" spans="27:28">
      <c r="AA376" s="14"/>
      <c r="AB376" s="8"/>
    </row>
    <row r="377" spans="27:28">
      <c r="AA377" s="14"/>
      <c r="AB377" s="8"/>
    </row>
    <row r="378" spans="27:28">
      <c r="AA378" s="14"/>
      <c r="AB378" s="8"/>
    </row>
    <row r="379" spans="27:28">
      <c r="AA379" s="14"/>
      <c r="AB379" s="8"/>
    </row>
    <row r="380" spans="27:28">
      <c r="AA380" s="14"/>
      <c r="AB380" s="8"/>
    </row>
    <row r="381" spans="27:28">
      <c r="AA381" s="14"/>
      <c r="AB381" s="8"/>
    </row>
    <row r="382" spans="27:28">
      <c r="AA382" s="14"/>
      <c r="AB382" s="8"/>
    </row>
    <row r="383" spans="27:28">
      <c r="AA383" s="14"/>
      <c r="AB383" s="8"/>
    </row>
    <row r="384" spans="27:28">
      <c r="AA384" s="14"/>
      <c r="AB384" s="8"/>
    </row>
    <row r="385" spans="27:28">
      <c r="AA385" s="14"/>
      <c r="AB385" s="8"/>
    </row>
    <row r="386" spans="27:28">
      <c r="AA386" s="14"/>
      <c r="AB386" s="8"/>
    </row>
    <row r="387" spans="27:28">
      <c r="AA387" s="14"/>
      <c r="AB387" s="8"/>
    </row>
    <row r="388" spans="27:28">
      <c r="AA388" s="14"/>
      <c r="AB388" s="8"/>
    </row>
    <row r="389" spans="27:28">
      <c r="AA389" s="14"/>
      <c r="AB389" s="8"/>
    </row>
    <row r="390" spans="27:28">
      <c r="AA390" s="14"/>
      <c r="AB390" s="8"/>
    </row>
    <row r="391" spans="27:28">
      <c r="AA391" s="14"/>
      <c r="AB391" s="8"/>
    </row>
    <row r="392" spans="27:28">
      <c r="AA392" s="14"/>
      <c r="AB392" s="8"/>
    </row>
    <row r="393" spans="27:28">
      <c r="AA393" s="14"/>
      <c r="AB393" s="8"/>
    </row>
    <row r="394" spans="27:28">
      <c r="AA394" s="14"/>
      <c r="AB394" s="8"/>
    </row>
    <row r="395" spans="27:28">
      <c r="AA395" s="14"/>
      <c r="AB395" s="8"/>
    </row>
    <row r="396" spans="27:28">
      <c r="AA396" s="14"/>
      <c r="AB396" s="8"/>
    </row>
    <row r="397" spans="27:28">
      <c r="AA397" s="14"/>
      <c r="AB397" s="8"/>
    </row>
    <row r="398" spans="27:28">
      <c r="AA398" s="14"/>
      <c r="AB398" s="8"/>
    </row>
    <row r="399" spans="27:28">
      <c r="AA399" s="14"/>
      <c r="AB399" s="8"/>
    </row>
    <row r="400" spans="27:28">
      <c r="AA400" s="14"/>
      <c r="AB400" s="8"/>
    </row>
    <row r="401" spans="27:28">
      <c r="AA401" s="14"/>
      <c r="AB401" s="8"/>
    </row>
    <row r="402" spans="27:28">
      <c r="AA402" s="14"/>
      <c r="AB402" s="8"/>
    </row>
    <row r="403" spans="27:28">
      <c r="AA403" s="14"/>
      <c r="AB403" s="8"/>
    </row>
    <row r="404" spans="27:28">
      <c r="AA404" s="14"/>
      <c r="AB404" s="8"/>
    </row>
    <row r="405" spans="27:28">
      <c r="AA405" s="14"/>
      <c r="AB405" s="8"/>
    </row>
    <row r="406" spans="27:28">
      <c r="AA406" s="14"/>
      <c r="AB406" s="8"/>
    </row>
    <row r="407" spans="27:28">
      <c r="AA407" s="14"/>
      <c r="AB407" s="8"/>
    </row>
    <row r="408" spans="27:28">
      <c r="AA408" s="14"/>
      <c r="AB408" s="8"/>
    </row>
    <row r="409" spans="27:28">
      <c r="AA409" s="14"/>
      <c r="AB409" s="8"/>
    </row>
  </sheetData>
  <mergeCells count="22">
    <mergeCell ref="M43:O43"/>
    <mergeCell ref="B5:B6"/>
    <mergeCell ref="C5:C6"/>
    <mergeCell ref="D5:D6"/>
    <mergeCell ref="E5:E6"/>
    <mergeCell ref="A1:P1"/>
    <mergeCell ref="L3:M3"/>
    <mergeCell ref="N2:O2"/>
    <mergeCell ref="F3:I3"/>
    <mergeCell ref="N3:P3"/>
    <mergeCell ref="A5:A6"/>
    <mergeCell ref="R42:S42"/>
    <mergeCell ref="F2:G2"/>
    <mergeCell ref="M41:O41"/>
    <mergeCell ref="M42:O42"/>
    <mergeCell ref="F5:F6"/>
    <mergeCell ref="G5:G6"/>
    <mergeCell ref="H5:H6"/>
    <mergeCell ref="I5:J5"/>
    <mergeCell ref="O5:O6"/>
    <mergeCell ref="P5:P6"/>
    <mergeCell ref="K5:N5"/>
  </mergeCells>
  <conditionalFormatting sqref="B3">
    <cfRule type="cellIs" dxfId="5" priority="1003" operator="greaterThanOrEqual">
      <formula>1</formula>
    </cfRule>
  </conditionalFormatting>
  <conditionalFormatting sqref="A7:P7 A9:P40">
    <cfRule type="expression" dxfId="4" priority="1">
      <formula>MOD(ROW(),2)=1</formula>
    </cfRule>
    <cfRule type="expression" dxfId="3" priority="2">
      <formula>MOD(ROW(),2)=0</formula>
    </cfRule>
  </conditionalFormatting>
  <dataValidations count="4">
    <dataValidation type="list" allowBlank="1" showInputMessage="1" showErrorMessage="1" sqref="B7:B40">
      <formula1>$Q$176:$Q$305</formula1>
    </dataValidation>
    <dataValidation type="list" allowBlank="1" showInputMessage="1" showErrorMessage="1" sqref="C7:C40">
      <formula1>$T$43:$T$172</formula1>
    </dataValidation>
    <dataValidation type="list" allowBlank="1" showInputMessage="1" showErrorMessage="1" sqref="F3:I3">
      <formula1>$W$44:$W$47</formula1>
    </dataValidation>
    <dataValidation type="list" allowBlank="1" showInputMessage="1" showErrorMessage="1" sqref="N3:P3">
      <formula1>$X$44:$X$46</formula1>
    </dataValidation>
  </dataValidations>
  <pageMargins left="0.19685039370078741" right="0.19685039370078741" top="0.39370078740157483" bottom="0.39370078740157483" header="0.31496062992125984" footer="0.31496062992125984"/>
  <pageSetup paperSize="9" scale="8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Feuil4</vt:lpstr>
      <vt:lpstr>Feuil4!Zone_d_impression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Lebrun</dc:creator>
  <cp:lastModifiedBy>Lebrun</cp:lastModifiedBy>
  <cp:lastPrinted>2010-01-20T22:22:45Z</cp:lastPrinted>
  <dcterms:created xsi:type="dcterms:W3CDTF">2010-01-03T17:36:46Z</dcterms:created>
  <dcterms:modified xsi:type="dcterms:W3CDTF">2010-01-26T01:16:42Z</dcterms:modified>
</cp:coreProperties>
</file>