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ire3z\Desktop\Excel-Generation\"/>
    </mc:Choice>
  </mc:AlternateContent>
  <xr:revisionPtr revIDLastSave="0" documentId="13_ncr:1_{97E77C41-7E0D-4AB4-8676-7D5B1AA892F6}" xr6:coauthVersionLast="47" xr6:coauthVersionMax="47" xr10:uidLastSave="{00000000-0000-0000-0000-000000000000}"/>
  <bookViews>
    <workbookView xWindow="-120" yWindow="-120" windowWidth="29040" windowHeight="15840" xr2:uid="{00000000-000D-0000-FFFF-FFFF00000000}"/>
  </bookViews>
  <sheets>
    <sheet name="Fiche de présence" sheetId="6" r:id="rId1"/>
    <sheet name="Absences" sheetId="2" r:id="rId2"/>
    <sheet name="Employés" sheetId="4" r:id="rId3"/>
  </sheets>
  <functionGroups builtInGroupCount="19"/>
  <definedNames>
    <definedName name="AnnualLeave">#REF!</definedName>
    <definedName name="BHolidays" localSheetId="0">'Fiche de présence'!$U$14:$U$24</definedName>
    <definedName name="BHolidays">#REF!</definedName>
    <definedName name="GetMonth" localSheetId="0">MONTH(DATEVALUE("1 "&amp;'Fiche de présence'!MONTHVAL&amp;'Fiche de présence'!YEARVAL))</definedName>
    <definedName name="GetMonth">MONTH(DATEVALUE("1 "&amp;MONTHVAL&amp;YEARVAL))</definedName>
    <definedName name="GetStartDate" localSheetId="0">DATE('Fiche de présence'!YEARVAL,'Fiche de présence'!GetMonth-1,1)</definedName>
    <definedName name="GetStartDate">DATE(YEARVAL,GetMonth-1,1)</definedName>
    <definedName name="moment">Absences!$A$1:$A$2</definedName>
    <definedName name="MonthDateRange" localSheetId="0">'Fiche de présence'!$C$9:$C$42</definedName>
    <definedName name="MonthDateRange">#REF!</definedName>
    <definedName name="MONTHLIST" localSheetId="0">'Fiche de présence'!$A$2:$A$13</definedName>
    <definedName name="MONTHLIST">#REF!</definedName>
    <definedName name="MONTHVAL" localSheetId="0">'Fiche de présence'!$D$6</definedName>
    <definedName name="MONTHVAL">#REF!</definedName>
    <definedName name="YEARVAL" localSheetId="0">'Fiche de présence'!$E$6</definedName>
    <definedName name="YEARVAL">#REF!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2" l="1"/>
  <c r="D4" i="2"/>
  <c r="C4" i="2"/>
  <c r="D3" i="2"/>
  <c r="C3" i="2"/>
  <c r="D2" i="2"/>
  <c r="C2" i="2"/>
  <c r="D4" i="6"/>
  <c r="C9" i="6" l="1"/>
  <c r="C10" i="6" s="1"/>
  <c r="C11" i="6" s="1"/>
  <c r="C12" i="6" s="1"/>
  <c r="C13" i="6" s="1"/>
  <c r="C14" i="6" s="1"/>
  <c r="C15" i="6" s="1"/>
  <c r="C16" i="6" s="1"/>
  <c r="C17" i="6" s="1"/>
  <c r="C18" i="6" s="1"/>
  <c r="C19" i="6" s="1"/>
  <c r="C20" i="6" s="1"/>
  <c r="C21" i="6" s="1"/>
  <c r="C22" i="6" s="1"/>
  <c r="C23" i="6" s="1"/>
  <c r="C24" i="6" s="1"/>
  <c r="C25" i="6" s="1"/>
  <c r="C26" i="6" s="1"/>
  <c r="C27" i="6" s="1"/>
  <c r="C28" i="6" s="1"/>
  <c r="C29" i="6" s="1"/>
  <c r="C30" i="6" s="1"/>
  <c r="C31" i="6" s="1"/>
  <c r="C32" i="6" s="1"/>
  <c r="C33" i="6" s="1"/>
  <c r="C34" i="6" s="1"/>
  <c r="C35" i="6" s="1"/>
  <c r="C36" i="6" s="1"/>
  <c r="C37" i="6" s="1"/>
  <c r="C38" i="6" s="1"/>
  <c r="C39" i="6" s="1"/>
  <c r="U24" i="6"/>
  <c r="U23" i="6"/>
  <c r="U22" i="6"/>
  <c r="U21" i="6"/>
  <c r="U20" i="6"/>
  <c r="U17" i="6"/>
  <c r="U16" i="6"/>
  <c r="U14" i="6"/>
  <c r="U5" i="6"/>
  <c r="U19" i="6" s="1"/>
  <c r="E4" i="6"/>
  <c r="U18" i="6" l="1"/>
  <c r="U15" i="6"/>
</calcChain>
</file>

<file path=xl/sharedStrings.xml><?xml version="1.0" encoding="utf-8"?>
<sst xmlns="http://schemas.openxmlformats.org/spreadsheetml/2006/main" count="69" uniqueCount="56">
  <si>
    <t>Presence</t>
  </si>
  <si>
    <t>Janvier</t>
  </si>
  <si>
    <t>Février</t>
  </si>
  <si>
    <t>Mars</t>
  </si>
  <si>
    <t>Avril</t>
  </si>
  <si>
    <t>Mai</t>
  </si>
  <si>
    <t>Juin</t>
  </si>
  <si>
    <t>Juillet</t>
  </si>
  <si>
    <t>Août</t>
  </si>
  <si>
    <t>Septembre</t>
  </si>
  <si>
    <t>Novembre</t>
  </si>
  <si>
    <t>Décembre</t>
  </si>
  <si>
    <t>Prénom</t>
  </si>
  <si>
    <t>Mois</t>
  </si>
  <si>
    <t>Années</t>
  </si>
  <si>
    <t>Nom</t>
  </si>
  <si>
    <t>Jour Férié (France)</t>
  </si>
  <si>
    <t>Jour de l'an</t>
  </si>
  <si>
    <t>Pâques</t>
  </si>
  <si>
    <t>Lundi de Pâques</t>
  </si>
  <si>
    <t>Fête du Travail</t>
  </si>
  <si>
    <t>Armistice 1945</t>
  </si>
  <si>
    <t>Jeudi de l'Ascension</t>
  </si>
  <si>
    <t>Lundi de Pentecôte</t>
  </si>
  <si>
    <t>Fête Nationale</t>
  </si>
  <si>
    <t>Assomption</t>
  </si>
  <si>
    <t>La Toussaint</t>
  </si>
  <si>
    <t>Armistice 1918</t>
  </si>
  <si>
    <t>Noël</t>
  </si>
  <si>
    <t>Date</t>
  </si>
  <si>
    <t>Octobre</t>
  </si>
  <si>
    <t>Départ</t>
  </si>
  <si>
    <t>Retour</t>
  </si>
  <si>
    <t>Raison</t>
  </si>
  <si>
    <t>Id employe</t>
  </si>
  <si>
    <t>Civilité</t>
  </si>
  <si>
    <t>Mr</t>
  </si>
  <si>
    <t>Mme</t>
  </si>
  <si>
    <t>Jean</t>
  </si>
  <si>
    <t>DURAND</t>
  </si>
  <si>
    <t>MARTIN</t>
  </si>
  <si>
    <t>Odile</t>
  </si>
  <si>
    <t>Xavier</t>
  </si>
  <si>
    <t>DESCHAMPS</t>
  </si>
  <si>
    <t>Id</t>
  </si>
  <si>
    <t>Dep. Moment</t>
  </si>
  <si>
    <t>Ret. Moment</t>
  </si>
  <si>
    <t>Matin</t>
  </si>
  <si>
    <t>Après-midi</t>
  </si>
  <si>
    <t>Malade</t>
  </si>
  <si>
    <t>Présent</t>
  </si>
  <si>
    <t>Absent</t>
  </si>
  <si>
    <t>Non Travaillé</t>
  </si>
  <si>
    <t>Jour Férié</t>
  </si>
  <si>
    <t>Heures Supplémentaires :</t>
  </si>
  <si>
    <t>Avance sur salaire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</si>
</sst>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mmm"/>
    <numFmt numFmtId="165" formatCode="dd/mm/yy"/>
  </numFmts>
  <fonts count="11" x14ac:knownFonts="1">
    <font>
      <sz val="11"/>
      <color theme="1"/>
      <name val="Calibri"/>
      <family val="2"/>
      <scheme val="minor"/>
    </font>
    <font>
      <b/>
      <sz val="11"/>
      <color theme="1"/>
      <name val="Calibri"/>
      <family val="2"/>
      <scheme val="minor"/>
    </font>
    <font>
      <sz val="11"/>
      <color theme="0" tint="-4.9989318521683403E-2"/>
      <name val="Calibri"/>
      <family val="2"/>
      <scheme val="minor"/>
    </font>
    <font>
      <b/>
      <sz val="11"/>
      <color theme="0"/>
      <name val="Calibri"/>
      <family val="2"/>
      <scheme val="minor"/>
    </font>
    <font>
      <sz val="11"/>
      <color theme="0"/>
      <name val="Calibri"/>
      <family val="2"/>
      <scheme val="minor"/>
    </font>
    <font>
      <sz val="12"/>
      <color rgb="FF0A0101"/>
      <name val="Arial"/>
      <family val="2"/>
    </font>
    <font>
      <sz val="11"/>
      <color indexed="8"/>
      <name val="Calibri"/>
      <family val="2"/>
      <scheme val="minor"/>
    </font>
    <font>
      <sz val="11"/>
      <color indexed="8"/>
      <name val="Calibri"/>
      <scheme val="minor"/>
    </font>
    <font>
      <b/>
      <sz val="11"/>
      <color rgb="FF3F3F3F"/>
      <name val="Calibri"/>
      <family val="2"/>
      <scheme val="minor"/>
    </font>
    <font>
      <b/>
      <sz val="10"/>
      <color theme="1"/>
      <name val="Calibri"/>
      <family val="2"/>
      <scheme val="minor"/>
    </font>
    <font>
      <b/>
      <u/>
      <sz val="11"/>
      <color theme="1"/>
      <name val="Calibri"/>
      <family val="2"/>
      <scheme val="minor"/>
    </font>
  </fonts>
  <fills count="10">
    <fill>
      <patternFill patternType="none"/>
    </fill>
    <fill>
      <patternFill patternType="gray125"/>
    </fill>
    <fill>
      <patternFill patternType="solid">
        <fgColor rgb="FF002060"/>
        <bgColor indexed="64"/>
      </patternFill>
    </fill>
    <fill>
      <patternFill patternType="solid">
        <fgColor theme="0" tint="-0.14999847407452621"/>
        <bgColor theme="0" tint="-0.14999847407452621"/>
      </patternFill>
    </fill>
    <fill>
      <patternFill patternType="solid">
        <fgColor indexed="11"/>
        <bgColor indexed="64"/>
      </patternFill>
    </fill>
    <fill>
      <patternFill patternType="solid">
        <fgColor rgb="FFF2F2F2"/>
      </patternFill>
    </fill>
    <fill>
      <patternFill patternType="solid">
        <fgColor theme="7" tint="0.79998168889431442"/>
        <bgColor indexed="64"/>
      </patternFill>
    </fill>
    <fill>
      <patternFill patternType="solid">
        <fgColor rgb="FF00FF00"/>
        <bgColor indexed="64"/>
      </patternFill>
    </fill>
    <fill>
      <patternFill patternType="solid">
        <fgColor rgb="FFFF0000"/>
        <bgColor indexed="64"/>
      </patternFill>
    </fill>
    <fill>
      <patternFill patternType="solid">
        <fgColor theme="1" tint="0.499984740745262"/>
        <bgColor indexed="64"/>
      </patternFill>
    </fill>
  </fills>
  <borders count="8">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style="thin">
        <color rgb="FF3F3F3F"/>
      </left>
      <right style="thin">
        <color rgb="FF3F3F3F"/>
      </right>
      <top style="thin">
        <color rgb="FF3F3F3F"/>
      </top>
      <bottom style="thin">
        <color rgb="FF3F3F3F"/>
      </bottom>
      <diagonal/>
    </border>
  </borders>
  <cellStyleXfs count="2">
    <xf numFmtId="0" fontId="0" fillId="0" borderId="0"/>
    <xf numFmtId="0" fontId="8" fillId="5" borderId="7" applyNumberFormat="0" applyAlignment="0" applyProtection="0"/>
  </cellStyleXfs>
  <cellXfs count="37">
    <xf numFmtId="0" fontId="0" fillId="0" borderId="0" xfId="0"/>
    <xf numFmtId="0" fontId="0" fillId="0" borderId="0" xfId="0" applyAlignment="1">
      <alignment horizontal="center"/>
    </xf>
    <xf numFmtId="0" fontId="1" fillId="0" borderId="0" xfId="0" applyFont="1"/>
    <xf numFmtId="0" fontId="2" fillId="2" borderId="0" xfId="0" applyFont="1" applyFill="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1" fillId="0" borderId="2" xfId="0" applyFont="1" applyBorder="1" applyAlignment="1">
      <alignment horizontal="centerContinuous"/>
    </xf>
    <xf numFmtId="0" fontId="0" fillId="0" borderId="3" xfId="0" applyFont="1" applyBorder="1"/>
    <xf numFmtId="14" fontId="0" fillId="0" borderId="0" xfId="0" applyNumberFormat="1"/>
    <xf numFmtId="14" fontId="0" fillId="0" borderId="4" xfId="0" applyNumberFormat="1" applyFont="1" applyBorder="1"/>
    <xf numFmtId="165" fontId="0" fillId="0" borderId="0" xfId="0" applyNumberFormat="1"/>
    <xf numFmtId="0" fontId="0" fillId="3" borderId="3" xfId="0" applyFont="1" applyFill="1" applyBorder="1"/>
    <xf numFmtId="0" fontId="3" fillId="2" borderId="5" xfId="0" applyFont="1" applyFill="1" applyBorder="1"/>
    <xf numFmtId="0" fontId="3" fillId="2" borderId="6" xfId="0" applyFont="1" applyFill="1" applyBorder="1"/>
    <xf numFmtId="0" fontId="0" fillId="3" borderId="5" xfId="0" applyFont="1" applyFill="1" applyBorder="1"/>
    <xf numFmtId="14" fontId="0" fillId="3" borderId="6" xfId="0" applyNumberFormat="1" applyFont="1" applyFill="1" applyBorder="1"/>
    <xf numFmtId="0" fontId="0" fillId="0" borderId="5" xfId="0" applyFont="1" applyBorder="1"/>
    <xf numFmtId="14" fontId="0" fillId="0" borderId="6" xfId="0" applyNumberFormat="1" applyFont="1" applyBorder="1"/>
    <xf numFmtId="14" fontId="0" fillId="3" borderId="4" xfId="0" applyNumberFormat="1" applyFont="1" applyFill="1" applyBorder="1"/>
    <xf numFmtId="14" fontId="0" fillId="0" borderId="0" xfId="0" applyNumberFormat="1" applyFont="1" applyBorder="1"/>
    <xf numFmtId="0" fontId="0" fillId="0" borderId="0" xfId="0" applyFont="1" applyBorder="1"/>
    <xf numFmtId="0" fontId="1" fillId="0" borderId="0" xfId="0" applyFont="1" applyAlignment="1">
      <alignment horizontal="center"/>
    </xf>
    <xf numFmtId="0" fontId="5" fillId="0" borderId="0" xfId="0" applyFont="1"/>
    <xf numFmtId="0" fontId="4" fillId="0" borderId="0" xfId="0" applyFont="1" applyAlignment="1">
      <alignment horizontal="center"/>
    </xf>
    <xf numFmtId="0" fontId="6" fillId="4" borderId="0" xfId="0" applyFont="1" applyFill="1"/>
    <xf numFmtId="0" fontId="6" fillId="0" borderId="0" xfId="0" applyFont="1" applyFill="1"/>
    <xf numFmtId="14" fontId="6" fillId="4" borderId="0" xfId="0" applyNumberFormat="1" applyFont="1" applyFill="1" applyAlignment="1">
      <alignment horizontal="center"/>
    </xf>
    <xf numFmtId="0" fontId="6" fillId="0" borderId="0" xfId="0" applyNumberFormat="1" applyFont="1" applyFill="1" applyAlignment="1">
      <alignment horizontal="center"/>
    </xf>
    <xf numFmtId="14" fontId="6" fillId="0" borderId="0" xfId="0" applyNumberFormat="1" applyFont="1" applyFill="1" applyAlignment="1">
      <alignment horizontal="center"/>
    </xf>
    <xf numFmtId="0" fontId="6" fillId="0" borderId="0" xfId="0" applyNumberFormat="1" applyFont="1" applyFill="1" applyBorder="1" applyAlignment="1">
      <alignment horizontal="center"/>
    </xf>
    <xf numFmtId="0" fontId="6" fillId="0" borderId="0" xfId="0" applyNumberFormat="1" applyFont="1" applyFill="1"/>
    <xf numFmtId="14" fontId="7" fillId="0" borderId="0" xfId="0" applyNumberFormat="1" applyFont="1" applyFill="1" applyAlignment="1">
      <alignment horizontal="center"/>
    </xf>
    <xf numFmtId="0" fontId="1" fillId="7" borderId="7" xfId="1" applyFont="1" applyFill="1" applyAlignment="1">
      <alignment horizontal="center"/>
    </xf>
    <xf numFmtId="0" fontId="1" fillId="8" borderId="7" xfId="1" applyFont="1" applyFill="1" applyAlignment="1">
      <alignment horizontal="center"/>
    </xf>
    <xf numFmtId="0" fontId="9" fillId="9" borderId="7" xfId="1" applyFont="1" applyFill="1" applyAlignment="1">
      <alignment horizontal="center"/>
    </xf>
    <xf numFmtId="0" fontId="1" fillId="6" borderId="7" xfId="1" applyFont="1" applyFill="1" applyAlignment="1">
      <alignment horizontal="center"/>
    </xf>
    <xf numFmtId="0" fontId="10" fillId="0" borderId="0" xfId="0" applyFont="1" applyAlignment="1">
      <alignment horizontal="right"/>
    </xf>
  </cellXfs>
  <cellStyles count="2">
    <cellStyle name="Normal" xfId="0" builtinId="0"/>
    <cellStyle name="Sortie" xfId="1" builtinId="21"/>
  </cellStyles>
  <dxfs count="23">
    <dxf>
      <font>
        <color indexed="8"/>
      </font>
      <fill>
        <patternFill patternType="solid">
          <fgColor indexed="64"/>
          <bgColor indexed="11"/>
        </patternFill>
      </fill>
    </dxf>
    <dxf>
      <font>
        <strike val="0"/>
        <outline val="0"/>
        <shadow val="0"/>
        <u val="none"/>
        <vertAlign val="baseline"/>
        <sz val="11"/>
        <color indexed="8"/>
        <name val="Calibri"/>
        <scheme val="minor"/>
      </font>
      <fill>
        <patternFill patternType="solid">
          <fgColor indexed="64"/>
          <bgColor indexed="11"/>
        </patternFill>
      </fill>
    </dxf>
    <dxf>
      <font>
        <strike val="0"/>
        <outline val="0"/>
        <shadow val="0"/>
        <u val="none"/>
        <vertAlign val="baseline"/>
        <sz val="11"/>
        <color indexed="8"/>
        <name val="Calibri"/>
        <scheme val="minor"/>
      </font>
      <fill>
        <patternFill patternType="solid">
          <fgColor indexed="64"/>
          <bgColor indexed="11"/>
        </patternFill>
      </fill>
    </dxf>
    <dxf>
      <font>
        <color indexed="8"/>
      </font>
      <numFmt numFmtId="19" formatCode="dd/mm/yyyy"/>
      <fill>
        <patternFill patternType="solid">
          <fgColor indexed="64"/>
          <bgColor indexed="11"/>
        </patternFill>
      </fill>
      <alignment horizontal="center" vertical="bottom" textRotation="0" wrapText="0" indent="0" justifyLastLine="0" shrinkToFit="0" readingOrder="0"/>
    </dxf>
    <dxf>
      <font>
        <color indexed="8"/>
      </font>
      <fill>
        <patternFill patternType="none">
          <fgColor indexed="64"/>
          <bgColor auto="1"/>
        </patternFill>
      </fill>
    </dxf>
    <dxf>
      <font>
        <b val="0"/>
        <i val="0"/>
        <strike val="0"/>
        <condense val="0"/>
        <extend val="0"/>
        <outline val="0"/>
        <shadow val="0"/>
        <u val="none"/>
        <vertAlign val="baseline"/>
        <sz val="11"/>
        <color indexed="8"/>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color indexed="8"/>
      </font>
      <numFmt numFmtId="19" formatCode="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color indexed="8"/>
      </font>
      <numFmt numFmtId="19" formatCode="dd/mm/yyyy"/>
      <fill>
        <patternFill patternType="none">
          <fgColor indexed="64"/>
          <bgColor auto="1"/>
        </patternFill>
      </fill>
      <alignment horizontal="center" vertical="bottom" textRotation="0" wrapText="0" indent="0" justifyLastLine="0" shrinkToFit="0" readingOrder="0"/>
    </dxf>
    <dxf>
      <font>
        <color indexed="8"/>
      </font>
      <numFmt numFmtId="0" formatCode="General"/>
      <fill>
        <patternFill patternType="none">
          <fgColor indexed="64"/>
          <bgColor auto="1"/>
        </patternFill>
      </fill>
    </dxf>
    <dxf>
      <font>
        <color indexed="8"/>
      </font>
      <numFmt numFmtId="0" formatCode="General"/>
      <fill>
        <patternFill patternType="none">
          <fgColor indexed="64"/>
          <bgColor auto="1"/>
        </patternFill>
      </fill>
    </dxf>
    <dxf>
      <font>
        <color indexed="8"/>
      </font>
      <numFmt numFmtId="0" formatCode="General"/>
      <fill>
        <patternFill patternType="none">
          <fgColor indexed="64"/>
          <bgColor auto="1"/>
        </patternFill>
      </fill>
      <alignment horizontal="center" vertical="bottom" textRotation="0" wrapText="0" indent="0" justifyLastLine="0" shrinkToFit="0" readingOrder="0"/>
    </dxf>
    <dxf>
      <font>
        <color indexed="8"/>
      </font>
      <fill>
        <patternFill patternType="none">
          <fgColor indexed="64"/>
          <bgColor auto="1"/>
        </patternFill>
      </fill>
    </dxf>
    <dxf>
      <font>
        <b val="0"/>
        <i val="0"/>
        <strike val="0"/>
        <condense val="0"/>
        <extend val="0"/>
        <outline val="0"/>
        <shadow val="0"/>
        <u val="none"/>
        <vertAlign val="baseline"/>
        <sz val="11"/>
        <color theme="0" tint="-4.9989318521683403E-2"/>
        <name val="Calibri"/>
        <scheme val="minor"/>
      </font>
      <fill>
        <patternFill patternType="solid">
          <fgColor indexed="64"/>
          <bgColor rgb="FF002060"/>
        </patternFill>
      </fill>
      <alignment horizontal="center" vertical="bottom" textRotation="0" wrapText="0" indent="0" justifyLastLine="0" shrinkToFit="0" readingOrder="0"/>
    </dxf>
    <dxf>
      <font>
        <color theme="0"/>
      </font>
      <fill>
        <patternFill patternType="solid">
          <bgColor theme="0"/>
        </patternFill>
      </fill>
    </dxf>
    <dxf>
      <fill>
        <patternFill>
          <bgColor theme="0"/>
        </patternFill>
      </fill>
    </dxf>
    <dxf>
      <fill>
        <patternFill patternType="solid">
          <fgColor theme="0"/>
          <bgColor theme="0"/>
        </patternFill>
      </fill>
    </dxf>
    <dxf>
      <fill>
        <patternFill>
          <bgColor theme="0"/>
        </patternFill>
      </fill>
    </dxf>
    <dxf>
      <fill>
        <patternFill>
          <bgColor theme="0" tint="-0.499984740745262"/>
        </patternFill>
      </fill>
    </dxf>
    <dxf>
      <border>
        <left style="thin">
          <color auto="1"/>
        </left>
        <right style="thin">
          <color auto="1"/>
        </right>
        <vertical/>
        <horizontal/>
      </border>
    </dxf>
    <dxf>
      <fill>
        <patternFill>
          <bgColor theme="7" tint="0.79998168889431442"/>
        </patternFill>
      </fill>
    </dxf>
    <dxf>
      <fill>
        <patternFill>
          <bgColor theme="9" tint="0.59996337778862885"/>
        </patternFill>
      </fill>
    </dxf>
    <dxf>
      <border>
        <left/>
        <right/>
        <top style="thin">
          <color theme="1" tint="0.34998626667073579"/>
        </top>
        <bottom style="thin">
          <color theme="1" tint="0.34998626667073579"/>
        </bottom>
        <vertical/>
        <horizontal/>
      </border>
    </dxf>
  </dxfs>
  <tableStyles count="2" defaultTableStyle="TableStyleMedium2" defaultPivotStyle="PivotStyleLight16">
    <tableStyle name="Style de tableau 1" pivot="0" count="0" xr9:uid="{00000000-0011-0000-FFFF-FFFF00000000}"/>
    <tableStyle name="Style de tableau croisé dynamique 1" table="0" count="0" xr9:uid="{00000000-0011-0000-FFFF-FFFF01000000}"/>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b_presence" displayName="tb_presence" ref="C8:E39" totalsRowShown="0" headerRowDxfId="13" dataDxfId="0">
  <autoFilter ref="C8:E39" xr:uid="{00000000-0009-0000-0100-000004000000}"/>
  <tableColumns count="3">
    <tableColumn id="1" xr3:uid="{00000000-0010-0000-0000-000001000000}" name="Date" dataDxfId="3">
      <calculatedColumnFormula>C8+1</calculatedColumnFormula>
    </tableColumn>
    <tableColumn id="2" xr3:uid="{00000000-0010-0000-0000-000002000000}" name="Matin" dataDxfId="2"/>
    <tableColumn id="3" xr3:uid="{00000000-0010-0000-0000-000003000000}" name="Après-midi" dataDxfId="1"/>
  </tableColumns>
  <tableStyleInfo name="Style de tableau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b_absences" displayName="tb_absences" ref="B1:I5" totalsRowShown="0" dataDxfId="12">
  <autoFilter ref="B1:I5" xr:uid="{00000000-0009-0000-0100-000001000000}"/>
  <tableColumns count="8">
    <tableColumn id="6" xr3:uid="{00000000-0010-0000-0100-000006000000}" name="Id employe" dataDxfId="11"/>
    <tableColumn id="1" xr3:uid="{00000000-0010-0000-0100-000001000000}" name="Nom" dataDxfId="10">
      <calculatedColumnFormula>IFERROR(VLOOKUP(tb_absences[[#This Row],[Id employe]],tb_employes[],3,FALSE),"ID inconnu")</calculatedColumnFormula>
    </tableColumn>
    <tableColumn id="2" xr3:uid="{00000000-0010-0000-0100-000002000000}" name="Prénom" dataDxfId="9">
      <calculatedColumnFormula>IFERROR(VLOOKUP(tb_absences[[#This Row],[Id employe]],tb_employes[],4,FALSE),"")</calculatedColumnFormula>
    </tableColumn>
    <tableColumn id="3" xr3:uid="{00000000-0010-0000-0100-000003000000}" name="Départ" dataDxfId="8"/>
    <tableColumn id="7" xr3:uid="{00000000-0010-0000-0100-000007000000}" name="Dep. Moment" dataDxfId="7"/>
    <tableColumn id="4" xr3:uid="{00000000-0010-0000-0100-000004000000}" name="Retour" dataDxfId="6"/>
    <tableColumn id="8" xr3:uid="{00000000-0010-0000-0100-000008000000}" name="Ret. Moment" dataDxfId="5"/>
    <tableColumn id="5" xr3:uid="{00000000-0010-0000-0100-000005000000}" name="Raison" dataDxfId="4"/>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b_employes" displayName="tb_employes" ref="A1:D5" totalsRowShown="0">
  <autoFilter ref="A1:D5" xr:uid="{00000000-0009-0000-0100-000002000000}"/>
  <tableColumns count="4">
    <tableColumn id="1" xr3:uid="{00000000-0010-0000-0300-000001000000}" name="Id employe"/>
    <tableColumn id="2" xr3:uid="{00000000-0010-0000-0300-000002000000}" name="Civilité"/>
    <tableColumn id="3" xr3:uid="{00000000-0010-0000-0300-000003000000}" name="Nom"/>
    <tableColumn id="4" xr3:uid="{00000000-0010-0000-0300-000004000000}" name="Prénom"/>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U48"/>
  <sheetViews>
    <sheetView showGridLines="0" tabSelected="1" topLeftCell="B4" zoomScaleNormal="100" workbookViewId="0">
      <selection activeCell="D6" sqref="D6"/>
    </sheetView>
  </sheetViews>
  <sheetFormatPr baseColWidth="10" defaultColWidth="9.140625" defaultRowHeight="15" x14ac:dyDescent="0.25"/>
  <cols>
    <col min="1" max="1" width="10.85546875" hidden="1" customWidth="1"/>
    <col min="3" max="3" width="10.7109375" style="1" bestFit="1" customWidth="1"/>
    <col min="4" max="5" width="32.28515625" customWidth="1"/>
    <col min="7" max="7" width="12.7109375" customWidth="1"/>
    <col min="8" max="8" width="11.140625" customWidth="1"/>
    <col min="9" max="9" width="11.42578125" customWidth="1"/>
    <col min="10" max="10" width="9.5703125" bestFit="1" customWidth="1"/>
    <col min="11" max="11" width="10.7109375" bestFit="1" customWidth="1"/>
    <col min="12" max="12" width="6.140625" bestFit="1" customWidth="1"/>
    <col min="13" max="13" width="10.7109375" bestFit="1" customWidth="1"/>
    <col min="20" max="20" width="19.5703125" hidden="1" customWidth="1"/>
    <col min="21" max="21" width="10.7109375" hidden="1" customWidth="1"/>
  </cols>
  <sheetData>
    <row r="1" spans="1:21" x14ac:dyDescent="0.25">
      <c r="A1" s="2" t="s">
        <v>13</v>
      </c>
      <c r="D1" s="6" t="s">
        <v>0</v>
      </c>
      <c r="E1" s="6"/>
    </row>
    <row r="2" spans="1:21" x14ac:dyDescent="0.25">
      <c r="A2" t="s">
        <v>1</v>
      </c>
    </row>
    <row r="3" spans="1:21" x14ac:dyDescent="0.25">
      <c r="A3" t="s">
        <v>2</v>
      </c>
      <c r="C3" s="21" t="s">
        <v>44</v>
      </c>
      <c r="D3" s="21" t="s">
        <v>12</v>
      </c>
      <c r="E3" s="21" t="s">
        <v>15</v>
      </c>
    </row>
    <row r="4" spans="1:21" x14ac:dyDescent="0.25">
      <c r="A4" t="s">
        <v>3</v>
      </c>
      <c r="C4" s="4">
        <v>1</v>
      </c>
      <c r="D4" s="4" t="str">
        <f>IFERROR(VLOOKUP(C4,tb_employes[],4,FALSE),"")</f>
        <v>Jean</v>
      </c>
      <c r="E4" s="4" t="str">
        <f>IFERROR(VLOOKUP(C4,tb_employes[],3,FALSE),"")</f>
        <v>DURAND</v>
      </c>
    </row>
    <row r="5" spans="1:21" x14ac:dyDescent="0.25">
      <c r="A5" t="s">
        <v>4</v>
      </c>
      <c r="D5" s="21" t="s">
        <v>13</v>
      </c>
      <c r="E5" s="21" t="s">
        <v>14</v>
      </c>
      <c r="T5" s="7" t="s">
        <v>18</v>
      </c>
      <c r="U5" s="9">
        <f>ROUND(DATE(E6,4,MOD(234-11*MOD(E6,19),30))/7,0)*7-6</f>
        <v>44668</v>
      </c>
    </row>
    <row r="6" spans="1:21" x14ac:dyDescent="0.25">
      <c r="A6" t="s">
        <v>5</v>
      </c>
      <c r="C6" s="23">
        <v>1</v>
      </c>
      <c r="D6" s="5" t="s">
        <v>7</v>
      </c>
      <c r="E6" s="4">
        <v>2022</v>
      </c>
      <c r="G6" s="8"/>
    </row>
    <row r="7" spans="1:21" ht="15.75" x14ac:dyDescent="0.25">
      <c r="A7" t="s">
        <v>6</v>
      </c>
      <c r="G7" s="22"/>
    </row>
    <row r="8" spans="1:21" x14ac:dyDescent="0.25">
      <c r="A8" t="s">
        <v>7</v>
      </c>
      <c r="C8" s="3" t="s">
        <v>29</v>
      </c>
      <c r="D8" s="3" t="s">
        <v>47</v>
      </c>
      <c r="E8" s="3" t="s">
        <v>48</v>
      </c>
    </row>
    <row r="9" spans="1:21" x14ac:dyDescent="0.25">
      <c r="A9" t="s">
        <v>8</v>
      </c>
      <c r="C9" s="26" t="str">
        <f>TEXT(CONCATENATE("0",C6,"  ",MONTHVAL," ",YEARVAL),"jj/mm/aaaa")</f>
        <v>01/07/2022</v>
      </c>
      <c r="D9" s="24"/>
      <c r="E9" s="24"/>
    </row>
    <row r="10" spans="1:21" x14ac:dyDescent="0.25">
      <c r="A10" t="s">
        <v>9</v>
      </c>
      <c r="C10" s="26">
        <f>C9+1</f>
        <v>44744</v>
      </c>
      <c r="D10" s="24"/>
      <c r="E10" s="24"/>
    </row>
    <row r="11" spans="1:21" x14ac:dyDescent="0.25">
      <c r="A11" t="s">
        <v>30</v>
      </c>
      <c r="C11" s="26">
        <f t="shared" ref="C11:C39" si="0">C10+1</f>
        <v>44745</v>
      </c>
      <c r="D11" s="24"/>
      <c r="E11" s="24"/>
    </row>
    <row r="12" spans="1:21" x14ac:dyDescent="0.25">
      <c r="A12" t="s">
        <v>10</v>
      </c>
      <c r="C12" s="26">
        <f t="shared" si="0"/>
        <v>44746</v>
      </c>
      <c r="D12" s="24"/>
      <c r="E12" s="24"/>
    </row>
    <row r="13" spans="1:21" x14ac:dyDescent="0.25">
      <c r="A13" t="s">
        <v>11</v>
      </c>
      <c r="C13" s="26">
        <f t="shared" si="0"/>
        <v>44747</v>
      </c>
      <c r="D13" s="24"/>
      <c r="E13" s="24"/>
      <c r="F13" s="10"/>
      <c r="T13" s="12" t="s">
        <v>16</v>
      </c>
      <c r="U13" s="13" t="s">
        <v>29</v>
      </c>
    </row>
    <row r="14" spans="1:21" x14ac:dyDescent="0.25">
      <c r="C14" s="26">
        <f t="shared" si="0"/>
        <v>44748</v>
      </c>
      <c r="D14" s="24"/>
      <c r="E14" s="24"/>
      <c r="F14" s="10"/>
      <c r="K14" s="8"/>
      <c r="M14" s="8"/>
      <c r="T14" s="14" t="s">
        <v>17</v>
      </c>
      <c r="U14" s="15">
        <f>DATE(YEARVAL,1,1)</f>
        <v>44562</v>
      </c>
    </row>
    <row r="15" spans="1:21" x14ac:dyDescent="0.25">
      <c r="C15" s="26">
        <f t="shared" si="0"/>
        <v>44749</v>
      </c>
      <c r="D15" s="24"/>
      <c r="E15" s="24"/>
      <c r="F15" s="10"/>
      <c r="T15" s="16" t="s">
        <v>19</v>
      </c>
      <c r="U15" s="17">
        <f>U5+1</f>
        <v>44669</v>
      </c>
    </row>
    <row r="16" spans="1:21" x14ac:dyDescent="0.25">
      <c r="C16" s="26">
        <f t="shared" si="0"/>
        <v>44750</v>
      </c>
      <c r="D16" s="24"/>
      <c r="E16" s="24"/>
      <c r="F16" s="10"/>
      <c r="T16" s="14" t="s">
        <v>20</v>
      </c>
      <c r="U16" s="15">
        <f>DATE(E6,5,1)</f>
        <v>44682</v>
      </c>
    </row>
    <row r="17" spans="3:21" x14ac:dyDescent="0.25">
      <c r="C17" s="26">
        <f t="shared" si="0"/>
        <v>44751</v>
      </c>
      <c r="D17" s="24"/>
      <c r="E17" s="24"/>
      <c r="F17" s="10"/>
      <c r="T17" s="16" t="s">
        <v>21</v>
      </c>
      <c r="U17" s="17">
        <f>DATE(E6,5,8)</f>
        <v>44689</v>
      </c>
    </row>
    <row r="18" spans="3:21" x14ac:dyDescent="0.25">
      <c r="C18" s="26">
        <f t="shared" si="0"/>
        <v>44752</v>
      </c>
      <c r="D18" s="24"/>
      <c r="E18" s="24"/>
      <c r="F18" s="10"/>
      <c r="T18" s="14" t="s">
        <v>22</v>
      </c>
      <c r="U18" s="15">
        <f>U5+39</f>
        <v>44707</v>
      </c>
    </row>
    <row r="19" spans="3:21" x14ac:dyDescent="0.25">
      <c r="C19" s="26">
        <f t="shared" si="0"/>
        <v>44753</v>
      </c>
      <c r="D19" s="24"/>
      <c r="E19" s="24"/>
      <c r="F19" s="10"/>
      <c r="T19" s="16" t="s">
        <v>23</v>
      </c>
      <c r="U19" s="17">
        <f>U5+50</f>
        <v>44718</v>
      </c>
    </row>
    <row r="20" spans="3:21" x14ac:dyDescent="0.25">
      <c r="C20" s="26">
        <f t="shared" si="0"/>
        <v>44754</v>
      </c>
      <c r="D20" s="24"/>
      <c r="E20" s="24"/>
      <c r="F20" s="10"/>
      <c r="T20" s="14" t="s">
        <v>24</v>
      </c>
      <c r="U20" s="15">
        <f>DATE(E6,7,14)</f>
        <v>44756</v>
      </c>
    </row>
    <row r="21" spans="3:21" x14ac:dyDescent="0.25">
      <c r="C21" s="26">
        <f t="shared" si="0"/>
        <v>44755</v>
      </c>
      <c r="D21" s="24"/>
      <c r="E21" s="24"/>
      <c r="T21" s="16" t="s">
        <v>25</v>
      </c>
      <c r="U21" s="17">
        <f>DATE(E6,8,15)</f>
        <v>44788</v>
      </c>
    </row>
    <row r="22" spans="3:21" x14ac:dyDescent="0.25">
      <c r="C22" s="26">
        <f t="shared" si="0"/>
        <v>44756</v>
      </c>
      <c r="D22" s="24"/>
      <c r="E22" s="24"/>
      <c r="T22" s="14" t="s">
        <v>26</v>
      </c>
      <c r="U22" s="15">
        <f>DATE(E6,11,1)</f>
        <v>44866</v>
      </c>
    </row>
    <row r="23" spans="3:21" x14ac:dyDescent="0.25">
      <c r="C23" s="26">
        <f t="shared" si="0"/>
        <v>44757</v>
      </c>
      <c r="D23" s="24"/>
      <c r="E23" s="24"/>
      <c r="T23" s="16" t="s">
        <v>27</v>
      </c>
      <c r="U23" s="17">
        <f>DATE(E6,11,11)</f>
        <v>44876</v>
      </c>
    </row>
    <row r="24" spans="3:21" x14ac:dyDescent="0.25">
      <c r="C24" s="26">
        <f t="shared" si="0"/>
        <v>44758</v>
      </c>
      <c r="D24" s="24"/>
      <c r="E24" s="24"/>
      <c r="T24" s="11" t="s">
        <v>28</v>
      </c>
      <c r="U24" s="18">
        <f>DATE(E6,12,25)</f>
        <v>44920</v>
      </c>
    </row>
    <row r="25" spans="3:21" x14ac:dyDescent="0.25">
      <c r="C25" s="26">
        <f t="shared" si="0"/>
        <v>44759</v>
      </c>
      <c r="D25" s="24"/>
      <c r="E25" s="24"/>
    </row>
    <row r="26" spans="3:21" x14ac:dyDescent="0.25">
      <c r="C26" s="26">
        <f t="shared" si="0"/>
        <v>44760</v>
      </c>
      <c r="D26" s="24"/>
      <c r="E26" s="24"/>
    </row>
    <row r="27" spans="3:21" x14ac:dyDescent="0.25">
      <c r="C27" s="26">
        <f t="shared" si="0"/>
        <v>44761</v>
      </c>
      <c r="D27" s="24"/>
      <c r="E27" s="24"/>
    </row>
    <row r="28" spans="3:21" x14ac:dyDescent="0.25">
      <c r="C28" s="26">
        <f t="shared" si="0"/>
        <v>44762</v>
      </c>
      <c r="D28" s="24"/>
      <c r="E28" s="24"/>
    </row>
    <row r="29" spans="3:21" x14ac:dyDescent="0.25">
      <c r="C29" s="26">
        <f t="shared" si="0"/>
        <v>44763</v>
      </c>
      <c r="D29" s="24"/>
      <c r="E29" s="24"/>
    </row>
    <row r="30" spans="3:21" x14ac:dyDescent="0.25">
      <c r="C30" s="26">
        <f t="shared" si="0"/>
        <v>44764</v>
      </c>
      <c r="D30" s="24"/>
      <c r="E30" s="24"/>
    </row>
    <row r="31" spans="3:21" x14ac:dyDescent="0.25">
      <c r="C31" s="26">
        <f t="shared" si="0"/>
        <v>44765</v>
      </c>
      <c r="D31" s="24"/>
      <c r="E31" s="24"/>
    </row>
    <row r="32" spans="3:21" x14ac:dyDescent="0.25">
      <c r="C32" s="26">
        <f t="shared" si="0"/>
        <v>44766</v>
      </c>
      <c r="D32" s="24"/>
      <c r="E32" s="24"/>
    </row>
    <row r="33" spans="3:5" x14ac:dyDescent="0.25">
      <c r="C33" s="26">
        <f t="shared" si="0"/>
        <v>44767</v>
      </c>
      <c r="D33" s="24"/>
      <c r="E33" s="24"/>
    </row>
    <row r="34" spans="3:5" x14ac:dyDescent="0.25">
      <c r="C34" s="26">
        <f t="shared" si="0"/>
        <v>44768</v>
      </c>
      <c r="D34" s="24"/>
      <c r="E34" s="24"/>
    </row>
    <row r="35" spans="3:5" x14ac:dyDescent="0.25">
      <c r="C35" s="26">
        <f t="shared" si="0"/>
        <v>44769</v>
      </c>
      <c r="D35" s="24"/>
      <c r="E35" s="24"/>
    </row>
    <row r="36" spans="3:5" x14ac:dyDescent="0.25">
      <c r="C36" s="26">
        <f t="shared" si="0"/>
        <v>44770</v>
      </c>
      <c r="D36" s="24"/>
      <c r="E36" s="24"/>
    </row>
    <row r="37" spans="3:5" x14ac:dyDescent="0.25">
      <c r="C37" s="26">
        <f t="shared" si="0"/>
        <v>44771</v>
      </c>
      <c r="D37" s="24"/>
      <c r="E37" s="24"/>
    </row>
    <row r="38" spans="3:5" x14ac:dyDescent="0.25">
      <c r="C38" s="26">
        <f>C37+1</f>
        <v>44772</v>
      </c>
      <c r="D38" s="24"/>
      <c r="E38" s="24"/>
    </row>
    <row r="39" spans="3:5" x14ac:dyDescent="0.25">
      <c r="C39" s="26">
        <f t="shared" si="0"/>
        <v>44773</v>
      </c>
      <c r="D39" s="24"/>
      <c r="E39" s="24"/>
    </row>
    <row r="42" spans="3:5" x14ac:dyDescent="0.25">
      <c r="C42" s="32" t="s">
        <v>50</v>
      </c>
    </row>
    <row r="43" spans="3:5" x14ac:dyDescent="0.25">
      <c r="C43" s="33" t="s">
        <v>51</v>
      </c>
    </row>
    <row r="44" spans="3:5" x14ac:dyDescent="0.25">
      <c r="C44" s="34" t="s">
        <v>52</v>
      </c>
    </row>
    <row r="45" spans="3:5" x14ac:dyDescent="0.25">
      <c r="C45" s="35" t="s">
        <v>53</v>
      </c>
    </row>
    <row r="47" spans="3:5" x14ac:dyDescent="0.25">
      <c r="D47" s="36" t="s">
        <v>54</v>
      </c>
    </row>
    <row r="48" spans="3:5" x14ac:dyDescent="0.25">
      <c r="D48" s="36" t="s">
        <v>55</v>
      </c>
    </row>
  </sheetData>
  <conditionalFormatting sqref="C8:E39">
    <cfRule type="expression" dxfId="22" priority="5" stopIfTrue="1">
      <formula>$C8&lt;&gt;""</formula>
    </cfRule>
  </conditionalFormatting>
  <conditionalFormatting sqref="C9:E39">
    <cfRule type="expression" dxfId="21" priority="1">
      <formula>COUNTIF(AnnualLeave,$C9)&gt;0</formula>
    </cfRule>
    <cfRule type="expression" dxfId="20" priority="2">
      <formula>COUNTIF(BHolidays,$C9)&gt;0</formula>
    </cfRule>
    <cfRule type="expression" dxfId="19" priority="3">
      <formula>$C9&lt;&gt;""</formula>
    </cfRule>
    <cfRule type="expression" dxfId="18" priority="4">
      <formula>IF($C9&lt;&gt;"",OR(WEEKDAY($C9)=1,WEEKDAY($C9)=7))</formula>
    </cfRule>
  </conditionalFormatting>
  <conditionalFormatting sqref="C9:C39">
    <cfRule type="containsErrors" dxfId="17" priority="6">
      <formula>ISERROR(C9)</formula>
    </cfRule>
    <cfRule type="containsErrors" dxfId="16" priority="7">
      <formula>ISERROR(C9)</formula>
    </cfRule>
  </conditionalFormatting>
  <conditionalFormatting sqref="C37:C39">
    <cfRule type="containsErrors" dxfId="15" priority="8">
      <formula>ISERROR(C37)</formula>
    </cfRule>
    <cfRule type="containsErrors" dxfId="14" priority="9">
      <formula>ISERROR(C37)</formula>
    </cfRule>
  </conditionalFormatting>
  <dataValidations count="2">
    <dataValidation type="list"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xr:uid="{00000000-0002-0000-0000-000000000000}">
      <formula1>MONTHLIST</formula1>
    </dataValidation>
    <dataValidation type="list" allowBlank="1" showInputMessage="1" showErrorMessage="1" sqref="L11 N11" xr:uid="{00000000-0002-0000-0000-000001000000}">
      <formula1>moment</formula1>
    </dataValidation>
  </dataValidation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2000000}">
          <x14:formula1>
            <xm:f>Employés!$A$2:$A$4</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53"/>
  <sheetViews>
    <sheetView showGridLines="0" topLeftCell="B1" workbookViewId="0">
      <selection activeCell="B4" sqref="B4"/>
    </sheetView>
  </sheetViews>
  <sheetFormatPr baseColWidth="10" defaultColWidth="9.140625" defaultRowHeight="15" x14ac:dyDescent="0.25"/>
  <cols>
    <col min="1" max="1" width="11.28515625" hidden="1" customWidth="1"/>
    <col min="2" max="2" width="13.28515625" bestFit="1" customWidth="1"/>
    <col min="3" max="3" width="15.5703125" customWidth="1"/>
    <col min="4" max="4" width="13.140625" customWidth="1"/>
    <col min="5" max="6" width="15.7109375" bestFit="1" customWidth="1"/>
    <col min="7" max="7" width="13.5703125" customWidth="1"/>
    <col min="8" max="8" width="15" bestFit="1" customWidth="1"/>
    <col min="9" max="9" width="9.85546875" bestFit="1" customWidth="1"/>
  </cols>
  <sheetData>
    <row r="1" spans="1:9" x14ac:dyDescent="0.25">
      <c r="A1" t="s">
        <v>47</v>
      </c>
      <c r="B1" t="s">
        <v>34</v>
      </c>
      <c r="C1" t="s">
        <v>15</v>
      </c>
      <c r="D1" t="s">
        <v>12</v>
      </c>
      <c r="E1" t="s">
        <v>31</v>
      </c>
      <c r="F1" t="s">
        <v>45</v>
      </c>
      <c r="G1" t="s">
        <v>32</v>
      </c>
      <c r="H1" t="s">
        <v>46</v>
      </c>
      <c r="I1" t="s">
        <v>33</v>
      </c>
    </row>
    <row r="2" spans="1:9" x14ac:dyDescent="0.25">
      <c r="A2" t="s">
        <v>48</v>
      </c>
      <c r="B2" s="27">
        <v>1</v>
      </c>
      <c r="C2" s="25" t="str">
        <f>IFERROR(VLOOKUP(tb_absences[[#This Row],[Id employe]],tb_employes[],3,FALSE),"ID inconnu")</f>
        <v>DURAND</v>
      </c>
      <c r="D2" s="25" t="str">
        <f>IFERROR(VLOOKUP(tb_absences[[#This Row],[Id employe]],tb_employes[],4,FALSE),"")</f>
        <v>Jean</v>
      </c>
      <c r="E2" s="28">
        <v>44665</v>
      </c>
      <c r="F2" s="28" t="s">
        <v>47</v>
      </c>
      <c r="G2" s="28">
        <v>44666</v>
      </c>
      <c r="H2" s="28" t="s">
        <v>48</v>
      </c>
      <c r="I2" s="25" t="s">
        <v>49</v>
      </c>
    </row>
    <row r="3" spans="1:9" x14ac:dyDescent="0.25">
      <c r="B3" s="29">
        <v>2</v>
      </c>
      <c r="C3" s="30" t="str">
        <f>IFERROR(VLOOKUP(tb_absences[[#This Row],[Id employe]],tb_employes[],3,FALSE),"ID inconnu")</f>
        <v>MARTIN</v>
      </c>
      <c r="D3" s="30" t="str">
        <f>IFERROR(VLOOKUP(tb_absences[[#This Row],[Id employe]],tb_employes[],4,FALSE),"")</f>
        <v>Odile</v>
      </c>
      <c r="E3" s="28"/>
      <c r="F3" s="31"/>
      <c r="G3" s="28"/>
      <c r="H3" s="31"/>
      <c r="I3" s="25"/>
    </row>
    <row r="4" spans="1:9" x14ac:dyDescent="0.25">
      <c r="B4" s="29">
        <v>3</v>
      </c>
      <c r="C4" s="30" t="str">
        <f>IFERROR(VLOOKUP(tb_absences[[#This Row],[Id employe]],tb_employes[],3,FALSE),"ID inconnu")</f>
        <v>DESCHAMPS</v>
      </c>
      <c r="D4" s="30" t="str">
        <f>IFERROR(VLOOKUP(tb_absences[[#This Row],[Id employe]],tb_employes[],4,FALSE),"")</f>
        <v>Xavier</v>
      </c>
      <c r="E4" s="28"/>
      <c r="F4" s="31"/>
      <c r="G4" s="28"/>
      <c r="H4" s="31"/>
      <c r="I4" s="25"/>
    </row>
    <row r="5" spans="1:9" x14ac:dyDescent="0.25">
      <c r="B5" s="29"/>
      <c r="C5" s="30"/>
      <c r="D5" s="30" t="str">
        <f>IFERROR(VLOOKUP(tb_absences[[#This Row],[Id employe]],tb_employes[],4,FALSE),"")</f>
        <v/>
      </c>
      <c r="E5" s="28"/>
      <c r="F5" s="31"/>
      <c r="G5" s="28"/>
      <c r="H5" s="31"/>
      <c r="I5" s="25"/>
    </row>
    <row r="7" spans="1:9" x14ac:dyDescent="0.25">
      <c r="B7" s="19"/>
    </row>
    <row r="8" spans="1:9" x14ac:dyDescent="0.25">
      <c r="B8" s="19"/>
    </row>
    <row r="9" spans="1:9" x14ac:dyDescent="0.25">
      <c r="B9" s="20"/>
    </row>
    <row r="11" spans="1:9" x14ac:dyDescent="0.25">
      <c r="B11" s="19"/>
    </row>
    <row r="12" spans="1:9" x14ac:dyDescent="0.25">
      <c r="B12" s="19"/>
    </row>
    <row r="13" spans="1:9" x14ac:dyDescent="0.25">
      <c r="B13" s="20"/>
    </row>
    <row r="15" spans="1:9" x14ac:dyDescent="0.25">
      <c r="B15" s="19"/>
    </row>
    <row r="16" spans="1:9" x14ac:dyDescent="0.25">
      <c r="B16" s="19"/>
    </row>
    <row r="17" spans="2:2" x14ac:dyDescent="0.25">
      <c r="B17" s="20"/>
    </row>
    <row r="19" spans="2:2" x14ac:dyDescent="0.25">
      <c r="B19" s="19"/>
    </row>
    <row r="20" spans="2:2" x14ac:dyDescent="0.25">
      <c r="B20" s="19"/>
    </row>
    <row r="21" spans="2:2" x14ac:dyDescent="0.25">
      <c r="B21" s="20"/>
    </row>
    <row r="23" spans="2:2" x14ac:dyDescent="0.25">
      <c r="B23" s="19"/>
    </row>
    <row r="24" spans="2:2" x14ac:dyDescent="0.25">
      <c r="B24" s="19"/>
    </row>
    <row r="25" spans="2:2" x14ac:dyDescent="0.25">
      <c r="B25" s="20"/>
    </row>
    <row r="27" spans="2:2" x14ac:dyDescent="0.25">
      <c r="B27" s="19"/>
    </row>
    <row r="28" spans="2:2" x14ac:dyDescent="0.25">
      <c r="B28" s="19"/>
    </row>
    <row r="29" spans="2:2" x14ac:dyDescent="0.25">
      <c r="B29" s="20"/>
    </row>
    <row r="31" spans="2:2" x14ac:dyDescent="0.25">
      <c r="B31" s="19"/>
    </row>
    <row r="32" spans="2:2" x14ac:dyDescent="0.25">
      <c r="B32" s="19"/>
    </row>
    <row r="33" spans="2:2" x14ac:dyDescent="0.25">
      <c r="B33" s="20"/>
    </row>
    <row r="35" spans="2:2" x14ac:dyDescent="0.25">
      <c r="B35" s="19"/>
    </row>
    <row r="36" spans="2:2" x14ac:dyDescent="0.25">
      <c r="B36" s="19"/>
    </row>
    <row r="37" spans="2:2" x14ac:dyDescent="0.25">
      <c r="B37" s="20"/>
    </row>
    <row r="39" spans="2:2" x14ac:dyDescent="0.25">
      <c r="B39" s="19"/>
    </row>
    <row r="40" spans="2:2" x14ac:dyDescent="0.25">
      <c r="B40" s="19"/>
    </row>
    <row r="41" spans="2:2" x14ac:dyDescent="0.25">
      <c r="B41" s="20"/>
    </row>
    <row r="43" spans="2:2" x14ac:dyDescent="0.25">
      <c r="B43" s="19"/>
    </row>
    <row r="44" spans="2:2" x14ac:dyDescent="0.25">
      <c r="B44" s="19"/>
    </row>
    <row r="45" spans="2:2" x14ac:dyDescent="0.25">
      <c r="B45" s="20"/>
    </row>
    <row r="47" spans="2:2" x14ac:dyDescent="0.25">
      <c r="B47" s="19"/>
    </row>
    <row r="48" spans="2:2" x14ac:dyDescent="0.25">
      <c r="B48" s="19"/>
    </row>
    <row r="49" spans="2:2" x14ac:dyDescent="0.25">
      <c r="B49" s="20"/>
    </row>
    <row r="51" spans="2:2" x14ac:dyDescent="0.25">
      <c r="B51" s="19"/>
    </row>
    <row r="52" spans="2:2" x14ac:dyDescent="0.25">
      <c r="B52" s="19"/>
    </row>
    <row r="53" spans="2:2" x14ac:dyDescent="0.25">
      <c r="B53" s="20"/>
    </row>
  </sheetData>
  <dataValidations count="1">
    <dataValidation type="list" allowBlank="1" showInputMessage="1" showErrorMessage="1" sqref="F2:F5 H2:H5" xr:uid="{00000000-0002-0000-0100-000000000000}">
      <formula1>moment</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dimension ref="A1:D4"/>
  <sheetViews>
    <sheetView workbookViewId="0">
      <selection activeCell="D5" sqref="D5"/>
    </sheetView>
  </sheetViews>
  <sheetFormatPr baseColWidth="10" defaultRowHeight="15" x14ac:dyDescent="0.25"/>
  <cols>
    <col min="1" max="1" width="13.140625" customWidth="1"/>
    <col min="3" max="3" width="16" customWidth="1"/>
    <col min="4" max="4" width="14" customWidth="1"/>
  </cols>
  <sheetData>
    <row r="1" spans="1:4" x14ac:dyDescent="0.25">
      <c r="A1" t="s">
        <v>34</v>
      </c>
      <c r="B1" t="s">
        <v>35</v>
      </c>
      <c r="C1" t="s">
        <v>15</v>
      </c>
      <c r="D1" t="s">
        <v>12</v>
      </c>
    </row>
    <row r="2" spans="1:4" x14ac:dyDescent="0.25">
      <c r="A2">
        <v>1</v>
      </c>
      <c r="B2" t="s">
        <v>36</v>
      </c>
      <c r="C2" t="s">
        <v>39</v>
      </c>
      <c r="D2" t="s">
        <v>38</v>
      </c>
    </row>
    <row r="3" spans="1:4" x14ac:dyDescent="0.25">
      <c r="A3">
        <v>2</v>
      </c>
      <c r="B3" t="s">
        <v>37</v>
      </c>
      <c r="C3" t="s">
        <v>40</v>
      </c>
      <c r="D3" t="s">
        <v>41</v>
      </c>
    </row>
    <row r="4" spans="1:4" x14ac:dyDescent="0.25">
      <c r="A4">
        <v>3</v>
      </c>
      <c r="B4" t="s">
        <v>36</v>
      </c>
      <c r="C4" t="s">
        <v>43</v>
      </c>
      <c r="D4" t="s">
        <v>42</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Fiche de présence</vt:lpstr>
      <vt:lpstr>Absences</vt:lpstr>
      <vt:lpstr>Employés</vt:lpstr>
      <vt:lpstr>'Fiche de présence'!BHolidays</vt:lpstr>
      <vt:lpstr>moment</vt:lpstr>
      <vt:lpstr>'Fiche de présence'!MonthDateRange</vt:lpstr>
      <vt:lpstr>'Fiche de présence'!MONTHLIST</vt:lpstr>
      <vt:lpstr>'Fiche de présence'!MONTHVAL</vt:lpstr>
      <vt:lpstr>'Fiche de présence'!YEARVAL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Couesnon</dc:creator>
  <cp:lastModifiedBy>Damien Couesnon</cp:lastModifiedBy>
  <dcterms:created xsi:type="dcterms:W3CDTF">2022-01-19T14:15:54Z</dcterms:created>
  <dcterms:modified xsi:type="dcterms:W3CDTF">2022-01-24T14:06:25Z</dcterms:modified>
</cp:coreProperties>
</file>