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9440" windowHeight="12240"/>
  </bookViews>
  <sheets>
    <sheet name="choisir" sheetId="1" r:id="rId1"/>
  </sheets>
  <calcPr calcId="145621"/>
</workbook>
</file>

<file path=xl/calcChain.xml><?xml version="1.0" encoding="utf-8"?>
<calcChain xmlns="http://schemas.openxmlformats.org/spreadsheetml/2006/main">
  <c r="D36" i="1" l="1"/>
  <c r="E27" i="1"/>
  <c r="C27" i="1"/>
  <c r="E26" i="1"/>
  <c r="F26" i="1" s="1"/>
  <c r="D26" i="1"/>
  <c r="C26" i="1"/>
  <c r="D39" i="1"/>
  <c r="C39" i="1"/>
  <c r="C37" i="1"/>
  <c r="D35" i="1"/>
  <c r="C35" i="1"/>
  <c r="D33" i="1"/>
  <c r="C33" i="1"/>
  <c r="F33" i="1" s="1"/>
  <c r="G33" i="1" s="1"/>
  <c r="C31" i="1"/>
  <c r="F31" i="1" s="1"/>
  <c r="G31" i="1" s="1"/>
  <c r="C29" i="1"/>
  <c r="F29" i="1" s="1"/>
  <c r="G29" i="1" s="1"/>
  <c r="D25" i="1"/>
  <c r="C25" i="1"/>
  <c r="C23" i="1"/>
  <c r="D23" i="1"/>
  <c r="C22" i="1"/>
  <c r="F22" i="1" s="1"/>
  <c r="G22" i="1" s="1"/>
  <c r="D22" i="1"/>
  <c r="E22" i="1"/>
  <c r="C24" i="1"/>
  <c r="D24" i="1"/>
  <c r="F24" i="1" s="1"/>
  <c r="G24" i="1" s="1"/>
  <c r="E24" i="1"/>
  <c r="C28" i="1"/>
  <c r="F28" i="1" s="1"/>
  <c r="G28" i="1" s="1"/>
  <c r="D28" i="1"/>
  <c r="E28" i="1"/>
  <c r="C36" i="1"/>
  <c r="E36" i="1"/>
  <c r="C38" i="1"/>
  <c r="F39" i="1" l="1"/>
  <c r="G39" i="1" s="1"/>
  <c r="F37" i="1"/>
  <c r="G37" i="1" s="1"/>
  <c r="F35" i="1"/>
  <c r="G35" i="1" s="1"/>
  <c r="F27" i="1"/>
  <c r="G27" i="1" s="1"/>
  <c r="J26" i="1"/>
  <c r="G26" i="1"/>
  <c r="F25" i="1"/>
  <c r="G25" i="1" s="1"/>
  <c r="F23" i="1"/>
  <c r="G23" i="1" s="1"/>
  <c r="J22" i="1"/>
  <c r="E38" i="1"/>
  <c r="F36" i="1"/>
  <c r="D38" i="1"/>
  <c r="F38" i="1" s="1"/>
  <c r="E34" i="1"/>
  <c r="E20" i="1"/>
  <c r="D20" i="1"/>
  <c r="C34" i="1"/>
  <c r="C20" i="1"/>
  <c r="E30" i="1"/>
  <c r="D32" i="1"/>
  <c r="J36" i="1" l="1"/>
  <c r="G36" i="1"/>
  <c r="J38" i="1"/>
  <c r="G38" i="1"/>
  <c r="C32" i="1"/>
  <c r="E32" i="1"/>
  <c r="D30" i="1"/>
  <c r="C30" i="1"/>
  <c r="D34" i="1"/>
  <c r="F34" i="1" s="1"/>
  <c r="J28" i="1"/>
  <c r="F20" i="1"/>
  <c r="G20" i="1"/>
  <c r="J20" i="1"/>
  <c r="D11" i="1"/>
  <c r="C11" i="1"/>
  <c r="D10" i="1"/>
  <c r="C10" i="1"/>
  <c r="D9" i="1"/>
  <c r="C9" i="1"/>
  <c r="D8" i="1"/>
  <c r="C8" i="1"/>
  <c r="D7" i="1"/>
  <c r="G7" i="1" s="1"/>
  <c r="C7" i="1"/>
  <c r="D6" i="1"/>
  <c r="G6" i="1" s="1"/>
  <c r="C6" i="1"/>
  <c r="F30" i="1" l="1"/>
  <c r="J30" i="1" s="1"/>
  <c r="J34" i="1"/>
  <c r="G34" i="1"/>
  <c r="J24" i="1"/>
  <c r="G30" i="1"/>
  <c r="F32" i="1"/>
  <c r="H6" i="1"/>
  <c r="E6" i="1"/>
  <c r="F6" i="1"/>
  <c r="H7" i="1"/>
  <c r="E7" i="1"/>
  <c r="F7" i="1" s="1"/>
  <c r="J32" i="1" l="1"/>
  <c r="G32" i="1"/>
</calcChain>
</file>

<file path=xl/comments1.xml><?xml version="1.0" encoding="utf-8"?>
<comments xmlns="http://schemas.openxmlformats.org/spreadsheetml/2006/main">
  <authors>
    <author>.</author>
  </authors>
  <commentList>
    <comment ref="P5" authorId="0">
      <text>
        <r>
          <rPr>
            <sz val="12"/>
            <color indexed="81"/>
            <rFont val="Arial"/>
            <family val="2"/>
          </rPr>
          <t xml:space="preserve">Application du taux à partir de
8.95 euros / 0.48 % 
soit 1 864.583 euros 
sauf erreur de ma part
</t>
        </r>
        <r>
          <rPr>
            <i/>
            <sz val="12"/>
            <color indexed="81"/>
            <rFont val="Arial"/>
            <family val="2"/>
          </rPr>
          <t>Solution dans les formules ?</t>
        </r>
      </text>
    </comment>
  </commentList>
</comments>
</file>

<file path=xl/sharedStrings.xml><?xml version="1.0" encoding="utf-8"?>
<sst xmlns="http://schemas.openxmlformats.org/spreadsheetml/2006/main" count="42" uniqueCount="35">
  <si>
    <t>Zone de calculs</t>
  </si>
  <si>
    <t>Paramètres divers</t>
  </si>
  <si>
    <t>Csions sur transaction</t>
  </si>
  <si>
    <t>minimum</t>
  </si>
  <si>
    <t>Rappel montant</t>
  </si>
  <si>
    <t>Fisc</t>
  </si>
  <si>
    <t>Csions</t>
  </si>
  <si>
    <t>Total</t>
  </si>
  <si>
    <t>Csions…..</t>
  </si>
  <si>
    <t>entre 0 et 1 000</t>
  </si>
  <si>
    <t>transaction</t>
  </si>
  <si>
    <t>Taxe</t>
  </si>
  <si>
    <t>Taux</t>
  </si>
  <si>
    <t>Montant</t>
  </si>
  <si>
    <t>Calcul</t>
  </si>
  <si>
    <t>mini</t>
  </si>
  <si>
    <t>entre 1 001 et 3500</t>
  </si>
  <si>
    <t>entre 3 501 et 7 750</t>
  </si>
  <si>
    <t>plus de 7 750</t>
  </si>
  <si>
    <t>Taxe transaction</t>
  </si>
  <si>
    <t>mon souci est de résoudre tantôt des euros tantôt un taux</t>
  </si>
  <si>
    <t>ici si c'est un taux</t>
  </si>
  <si>
    <t>ici si c'est un montant</t>
  </si>
  <si>
    <t>et que le total est soit la somme des montants soit le "( taux*transaction)+(transaction) "</t>
  </si>
  <si>
    <t>Débit mini</t>
  </si>
  <si>
    <t>Taxe fiscale</t>
  </si>
  <si>
    <t>% Transaction</t>
  </si>
  <si>
    <t>Total Commission</t>
  </si>
  <si>
    <t>% Commission</t>
  </si>
  <si>
    <t>Transaction initiale</t>
  </si>
  <si>
    <t>Total transaction</t>
  </si>
  <si>
    <t>Tout vide</t>
  </si>
  <si>
    <t>ce que je devrais trouver etc…</t>
  </si>
  <si>
    <t>Erroné !</t>
  </si>
  <si>
    <t>Présentation différente…plus explicite pour les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</si>
</sst>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6" x14ac:knownFonts="1"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2"/>
      <name val="Arial"/>
      <family val="2"/>
    </font>
    <font>
      <b/>
      <sz val="12"/>
      <color indexed="12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i/>
      <sz val="12"/>
      <color rgb="FFFF0000"/>
      <name val="Arial"/>
      <family val="2"/>
    </font>
    <font>
      <sz val="12"/>
      <color rgb="FFC00000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  <font>
      <sz val="12"/>
      <color indexed="81"/>
      <name val="Arial"/>
      <family val="2"/>
    </font>
    <font>
      <i/>
      <sz val="12"/>
      <color indexed="81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Fill="1" applyBorder="1"/>
    <xf numFmtId="164" fontId="0" fillId="0" borderId="0" xfId="0" applyNumberFormat="1" applyFill="1" applyBorder="1"/>
    <xf numFmtId="4" fontId="2" fillId="0" borderId="0" xfId="0" applyNumberFormat="1" applyFont="1" applyFill="1" applyAlignment="1">
      <alignment horizontal="right" vertical="center"/>
    </xf>
    <xf numFmtId="44" fontId="3" fillId="0" borderId="0" xfId="1" applyFont="1" applyFill="1" applyAlignment="1">
      <alignment horizontal="right" vertical="center"/>
    </xf>
    <xf numFmtId="44" fontId="4" fillId="0" borderId="0" xfId="0" applyNumberFormat="1" applyFont="1" applyFill="1" applyAlignment="1">
      <alignment horizontal="right" vertical="center"/>
    </xf>
    <xf numFmtId="44" fontId="4" fillId="0" borderId="0" xfId="0" applyNumberFormat="1" applyFont="1" applyFill="1"/>
    <xf numFmtId="165" fontId="2" fillId="0" borderId="0" xfId="0" applyNumberFormat="1" applyFont="1" applyFill="1"/>
    <xf numFmtId="10" fontId="2" fillId="0" borderId="0" xfId="0" applyNumberFormat="1" applyFont="1" applyFill="1"/>
    <xf numFmtId="0" fontId="2" fillId="0" borderId="0" xfId="0" applyFont="1" applyFill="1"/>
    <xf numFmtId="0" fontId="0" fillId="0" borderId="0" xfId="0" applyFill="1"/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center"/>
    </xf>
    <xf numFmtId="164" fontId="0" fillId="0" borderId="0" xfId="0" applyNumberFormat="1"/>
    <xf numFmtId="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 textRotation="161" shrinkToFit="1"/>
    </xf>
    <xf numFmtId="0" fontId="7" fillId="2" borderId="0" xfId="0" applyFont="1" applyFill="1" applyAlignment="1">
      <alignment horizontal="center"/>
    </xf>
    <xf numFmtId="4" fontId="6" fillId="0" borderId="0" xfId="0" applyNumberFormat="1" applyFont="1" applyAlignment="1">
      <alignment horizontal="right" vertical="center"/>
    </xf>
    <xf numFmtId="165" fontId="2" fillId="3" borderId="0" xfId="0" applyNumberFormat="1" applyFont="1" applyFill="1" applyAlignment="1">
      <alignment horizontal="right"/>
    </xf>
    <xf numFmtId="164" fontId="6" fillId="3" borderId="0" xfId="0" applyNumberFormat="1" applyFont="1" applyFill="1"/>
    <xf numFmtId="0" fontId="2" fillId="2" borderId="0" xfId="0" applyFont="1" applyFill="1"/>
    <xf numFmtId="0" fontId="6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 textRotation="2"/>
    </xf>
    <xf numFmtId="10" fontId="2" fillId="3" borderId="0" xfId="0" applyNumberFormat="1" applyFont="1" applyFill="1"/>
    <xf numFmtId="44" fontId="2" fillId="0" borderId="0" xfId="1" applyFont="1" applyAlignment="1">
      <alignment horizontal="right" vertical="center"/>
    </xf>
    <xf numFmtId="44" fontId="4" fillId="0" borderId="0" xfId="0" applyNumberFormat="1" applyFont="1" applyAlignment="1">
      <alignment horizontal="right" vertical="center"/>
    </xf>
    <xf numFmtId="165" fontId="2" fillId="0" borderId="0" xfId="0" applyNumberFormat="1" applyFont="1"/>
    <xf numFmtId="10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 textRotation="2"/>
    </xf>
    <xf numFmtId="165" fontId="2" fillId="3" borderId="0" xfId="0" applyNumberFormat="1" applyFont="1" applyFill="1" applyAlignment="1">
      <alignment horizontal="right" vertical="center"/>
    </xf>
    <xf numFmtId="10" fontId="2" fillId="3" borderId="0" xfId="0" applyNumberFormat="1" applyFont="1" applyFill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44" fontId="2" fillId="0" borderId="0" xfId="1" applyFont="1"/>
    <xf numFmtId="4" fontId="2" fillId="0" borderId="0" xfId="0" applyNumberFormat="1" applyFont="1" applyFill="1" applyBorder="1" applyAlignment="1">
      <alignment horizontal="right" vertical="center"/>
    </xf>
    <xf numFmtId="44" fontId="2" fillId="0" borderId="0" xfId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44" fontId="4" fillId="0" borderId="0" xfId="0" applyNumberFormat="1" applyFont="1" applyFill="1" applyBorder="1" applyAlignment="1">
      <alignment horizontal="right" vertical="center"/>
    </xf>
    <xf numFmtId="44" fontId="2" fillId="0" borderId="0" xfId="1" applyFont="1" applyFill="1" applyBorder="1"/>
    <xf numFmtId="165" fontId="2" fillId="0" borderId="0" xfId="0" applyNumberFormat="1" applyFont="1" applyFill="1" applyBorder="1"/>
    <xf numFmtId="10" fontId="2" fillId="0" borderId="0" xfId="0" applyNumberFormat="1" applyFont="1" applyFill="1" applyBorder="1"/>
    <xf numFmtId="0" fontId="2" fillId="0" borderId="0" xfId="0" applyFont="1" applyFill="1" applyBorder="1"/>
    <xf numFmtId="164" fontId="6" fillId="2" borderId="0" xfId="0" applyNumberFormat="1" applyFont="1" applyFill="1"/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horizontal="left" vertical="center"/>
    </xf>
    <xf numFmtId="2" fontId="2" fillId="0" borderId="0" xfId="0" applyNumberFormat="1" applyFont="1" applyFill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2" fontId="6" fillId="0" borderId="0" xfId="0" applyNumberFormat="1" applyFont="1" applyAlignment="1">
      <alignment horizontal="right" vertical="center"/>
    </xf>
    <xf numFmtId="2" fontId="2" fillId="0" borderId="0" xfId="0" applyNumberFormat="1" applyFont="1" applyFill="1" applyBorder="1" applyAlignment="1">
      <alignment horizontal="right" vertical="center"/>
    </xf>
    <xf numFmtId="2" fontId="8" fillId="0" borderId="0" xfId="0" applyNumberFormat="1" applyFont="1" applyFill="1" applyBorder="1" applyAlignment="1">
      <alignment horizontal="left" vertical="center"/>
    </xf>
    <xf numFmtId="2" fontId="9" fillId="0" borderId="0" xfId="0" applyNumberFormat="1" applyFont="1" applyFill="1" applyBorder="1" applyAlignment="1">
      <alignment horizontal="left" vertical="center"/>
    </xf>
    <xf numFmtId="2" fontId="9" fillId="0" borderId="0" xfId="0" applyNumberFormat="1" applyFont="1" applyFill="1" applyBorder="1" applyAlignment="1">
      <alignment horizontal="right" vertical="center"/>
    </xf>
    <xf numFmtId="2" fontId="9" fillId="0" borderId="0" xfId="0" applyNumberFormat="1" applyFont="1" applyAlignment="1">
      <alignment horizontal="right" vertical="center"/>
    </xf>
    <xf numFmtId="4" fontId="2" fillId="4" borderId="0" xfId="0" applyNumberFormat="1" applyFont="1" applyFill="1" applyAlignment="1">
      <alignment horizontal="right" vertical="center"/>
    </xf>
    <xf numFmtId="44" fontId="2" fillId="4" borderId="0" xfId="1" applyFont="1" applyFill="1" applyAlignment="1">
      <alignment horizontal="right" vertical="center"/>
    </xf>
    <xf numFmtId="164" fontId="2" fillId="4" borderId="0" xfId="0" applyNumberFormat="1" applyFont="1" applyFill="1" applyAlignment="1">
      <alignment horizontal="right" vertical="center"/>
    </xf>
    <xf numFmtId="10" fontId="2" fillId="4" borderId="0" xfId="2" applyNumberFormat="1" applyFont="1" applyFill="1" applyAlignment="1">
      <alignment horizontal="right" vertical="center"/>
    </xf>
    <xf numFmtId="44" fontId="2" fillId="4" borderId="0" xfId="0" applyNumberFormat="1" applyFont="1" applyFill="1" applyAlignment="1">
      <alignment horizontal="right" vertical="center"/>
    </xf>
    <xf numFmtId="4" fontId="6" fillId="4" borderId="0" xfId="0" applyNumberFormat="1" applyFont="1" applyFill="1" applyAlignment="1">
      <alignment horizontal="right" vertical="center"/>
    </xf>
    <xf numFmtId="2" fontId="6" fillId="4" borderId="0" xfId="0" applyNumberFormat="1" applyFont="1" applyFill="1" applyAlignment="1">
      <alignment horizontal="right" vertical="center"/>
    </xf>
    <xf numFmtId="0" fontId="6" fillId="4" borderId="0" xfId="0" applyFont="1" applyFill="1" applyAlignment="1">
      <alignment horizontal="right" vertical="center"/>
    </xf>
    <xf numFmtId="0" fontId="5" fillId="3" borderId="0" xfId="0" applyFont="1" applyFill="1" applyAlignment="1">
      <alignment horizontal="right" vertic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10" fontId="2" fillId="0" borderId="0" xfId="2" applyNumberFormat="1" applyFont="1" applyFill="1" applyAlignment="1">
      <alignment horizontal="right" vertical="center"/>
    </xf>
    <xf numFmtId="4" fontId="11" fillId="0" borderId="0" xfId="0" applyNumberFormat="1" applyFont="1" applyFill="1" applyAlignment="1">
      <alignment horizontal="right" vertical="center"/>
    </xf>
    <xf numFmtId="44" fontId="11" fillId="0" borderId="0" xfId="1" applyFont="1" applyFill="1" applyAlignment="1">
      <alignment horizontal="right" vertical="center"/>
    </xf>
    <xf numFmtId="164" fontId="11" fillId="0" borderId="0" xfId="0" applyNumberFormat="1" applyFont="1" applyFill="1" applyAlignment="1">
      <alignment horizontal="right" vertical="center"/>
    </xf>
    <xf numFmtId="10" fontId="11" fillId="0" borderId="0" xfId="2" applyNumberFormat="1" applyFont="1" applyFill="1" applyAlignment="1">
      <alignment horizontal="right" vertical="center"/>
    </xf>
    <xf numFmtId="44" fontId="11" fillId="0" borderId="0" xfId="0" applyNumberFormat="1" applyFont="1" applyFill="1" applyAlignment="1">
      <alignment horizontal="right" vertical="center"/>
    </xf>
    <xf numFmtId="44" fontId="11" fillId="5" borderId="0" xfId="1" applyFont="1" applyFill="1" applyAlignment="1">
      <alignment horizontal="center" vertical="center"/>
    </xf>
    <xf numFmtId="10" fontId="11" fillId="5" borderId="0" xfId="2" applyNumberFormat="1" applyFont="1" applyFill="1" applyAlignment="1">
      <alignment horizontal="right" vertical="center"/>
    </xf>
    <xf numFmtId="164" fontId="11" fillId="5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4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5" fillId="0" borderId="0" xfId="0" applyFont="1" applyFill="1"/>
  </cellXfs>
  <cellStyles count="3">
    <cellStyle name="Euro" xfId="1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11</xdr:row>
      <xdr:rowOff>0</xdr:rowOff>
    </xdr:from>
    <xdr:to>
      <xdr:col>0</xdr:col>
      <xdr:colOff>133350</xdr:colOff>
      <xdr:row>11</xdr:row>
      <xdr:rowOff>0</xdr:rowOff>
    </xdr:to>
    <xdr:sp macro="" textlink="">
      <xdr:nvSpPr>
        <xdr:cNvPr id="2" name="Line 36"/>
        <xdr:cNvSpPr>
          <a:spLocks noChangeShapeType="1"/>
        </xdr:cNvSpPr>
      </xdr:nvSpPr>
      <xdr:spPr bwMode="auto">
        <a:xfrm>
          <a:off x="457200" y="2181225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133350</xdr:colOff>
      <xdr:row>12</xdr:row>
      <xdr:rowOff>0</xdr:rowOff>
    </xdr:from>
    <xdr:to>
      <xdr:col>0</xdr:col>
      <xdr:colOff>133350</xdr:colOff>
      <xdr:row>12</xdr:row>
      <xdr:rowOff>0</xdr:rowOff>
    </xdr:to>
    <xdr:sp macro="" textlink="">
      <xdr:nvSpPr>
        <xdr:cNvPr id="5" name="Line 36"/>
        <xdr:cNvSpPr>
          <a:spLocks noChangeShapeType="1"/>
        </xdr:cNvSpPr>
      </xdr:nvSpPr>
      <xdr:spPr bwMode="auto">
        <a:xfrm>
          <a:off x="457200" y="2381250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133350</xdr:colOff>
      <xdr:row>12</xdr:row>
      <xdr:rowOff>0</xdr:rowOff>
    </xdr:from>
    <xdr:to>
      <xdr:col>0</xdr:col>
      <xdr:colOff>133350</xdr:colOff>
      <xdr:row>12</xdr:row>
      <xdr:rowOff>0</xdr:rowOff>
    </xdr:to>
    <xdr:sp macro="" textlink="">
      <xdr:nvSpPr>
        <xdr:cNvPr id="6" name="Line 36"/>
        <xdr:cNvSpPr>
          <a:spLocks noChangeShapeType="1"/>
        </xdr:cNvSpPr>
      </xdr:nvSpPr>
      <xdr:spPr bwMode="auto">
        <a:xfrm>
          <a:off x="457200" y="2381250"/>
          <a:ext cx="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41"/>
  <sheetViews>
    <sheetView tabSelected="1" workbookViewId="0">
      <pane ySplit="11" topLeftCell="A12" activePane="bottomLeft" state="frozen"/>
      <selection pane="bottomLeft" activeCell="P23" sqref="P23"/>
    </sheetView>
  </sheetViews>
  <sheetFormatPr baseColWidth="10" defaultRowHeight="15" x14ac:dyDescent="0.2"/>
  <cols>
    <col min="1" max="1" width="3.42578125" customWidth="1"/>
    <col min="2" max="2" width="22.140625" style="14" bestFit="1" customWidth="1"/>
    <col min="3" max="3" width="13.140625" style="14" bestFit="1" customWidth="1"/>
    <col min="4" max="4" width="15.85546875" style="54" customWidth="1"/>
    <col min="5" max="5" width="17.28515625" style="15" customWidth="1"/>
    <col min="6" max="6" width="21.85546875" style="15" customWidth="1"/>
    <col min="7" max="7" width="18.85546875" style="15" customWidth="1"/>
    <col min="8" max="8" width="23.42578125" style="15" customWidth="1"/>
    <col min="9" max="9" width="3.28515625" style="29" customWidth="1"/>
    <col min="10" max="10" width="28" style="27" customWidth="1"/>
    <col min="11" max="11" width="11.28515625" style="28" customWidth="1"/>
    <col min="12" max="12" width="11.42578125" style="29"/>
    <col min="13" max="13" width="4" customWidth="1"/>
    <col min="14" max="14" width="21.7109375" customWidth="1"/>
  </cols>
  <sheetData>
    <row r="1" spans="1:17" s="10" customFormat="1" ht="15.75" x14ac:dyDescent="0.25">
      <c r="A1" s="1"/>
      <c r="B1" s="3"/>
      <c r="C1" s="4"/>
      <c r="D1" s="53"/>
      <c r="E1" s="4"/>
      <c r="F1" s="5"/>
      <c r="G1" s="5"/>
      <c r="H1" s="5"/>
      <c r="I1" s="6"/>
      <c r="J1" s="7"/>
      <c r="K1" s="8"/>
      <c r="L1" s="9"/>
      <c r="N1" s="88" t="s">
        <v>34</v>
      </c>
    </row>
    <row r="2" spans="1:17" ht="15.75" x14ac:dyDescent="0.25">
      <c r="B2" s="69" t="s">
        <v>0</v>
      </c>
      <c r="C2" s="69"/>
      <c r="D2" s="69"/>
      <c r="E2" s="69"/>
      <c r="F2" s="69"/>
      <c r="G2" s="69"/>
      <c r="H2" s="11"/>
      <c r="I2" s="12"/>
      <c r="J2" s="70" t="s">
        <v>1</v>
      </c>
      <c r="K2" s="70"/>
      <c r="L2" s="70"/>
      <c r="N2" s="70" t="s">
        <v>1</v>
      </c>
      <c r="O2" s="70"/>
      <c r="P2" s="70"/>
    </row>
    <row r="3" spans="1:17" x14ac:dyDescent="0.2">
      <c r="I3" s="16"/>
      <c r="J3" s="71" t="s">
        <v>2</v>
      </c>
      <c r="K3" s="71"/>
      <c r="L3" s="17" t="s">
        <v>3</v>
      </c>
      <c r="N3" s="71" t="s">
        <v>2</v>
      </c>
      <c r="O3" s="71"/>
      <c r="P3" s="17" t="s">
        <v>3</v>
      </c>
    </row>
    <row r="4" spans="1:17" ht="17.25" customHeight="1" x14ac:dyDescent="0.25">
      <c r="A4" s="13"/>
      <c r="B4" s="18" t="s">
        <v>4</v>
      </c>
      <c r="C4" s="18" t="s">
        <v>5</v>
      </c>
      <c r="D4" s="72" t="s">
        <v>6</v>
      </c>
      <c r="E4" s="72"/>
      <c r="F4" s="73" t="s">
        <v>7</v>
      </c>
      <c r="G4" s="74" t="s">
        <v>8</v>
      </c>
      <c r="H4" s="74"/>
      <c r="I4" s="16"/>
      <c r="J4" s="19" t="s">
        <v>9</v>
      </c>
      <c r="K4" s="20">
        <v>5.5</v>
      </c>
      <c r="L4" s="21"/>
      <c r="N4" s="19" t="s">
        <v>9</v>
      </c>
      <c r="O4" s="20"/>
      <c r="P4" s="48">
        <v>5.5</v>
      </c>
    </row>
    <row r="5" spans="1:17" ht="16.5" x14ac:dyDescent="0.25">
      <c r="B5" s="18" t="s">
        <v>10</v>
      </c>
      <c r="C5" s="18" t="s">
        <v>11</v>
      </c>
      <c r="D5" s="55" t="s">
        <v>12</v>
      </c>
      <c r="E5" s="22" t="s">
        <v>13</v>
      </c>
      <c r="F5" s="73"/>
      <c r="G5" s="23" t="s">
        <v>14</v>
      </c>
      <c r="H5" s="23" t="s">
        <v>15</v>
      </c>
      <c r="I5" s="16"/>
      <c r="J5" s="19" t="s">
        <v>16</v>
      </c>
      <c r="K5" s="24">
        <v>4.7999999999999996E-3</v>
      </c>
      <c r="L5" s="48">
        <v>8.9499999999999993</v>
      </c>
      <c r="M5" s="49"/>
      <c r="N5" s="19" t="s">
        <v>16</v>
      </c>
      <c r="O5" s="24">
        <v>4.7999999999999996E-3</v>
      </c>
      <c r="P5" s="48">
        <v>8.9499999999999993</v>
      </c>
    </row>
    <row r="6" spans="1:17" ht="15.75" x14ac:dyDescent="0.25">
      <c r="A6" s="13"/>
      <c r="B6" s="14">
        <v>500</v>
      </c>
      <c r="C6" s="25">
        <f>IF(B6&lt;0,-(B6*$K$10),B6*$K$10)</f>
        <v>1</v>
      </c>
      <c r="D6" s="54">
        <f>CHOOSE(MATCH(ABS(B6),{0;1001;3501;7751},1),$K$4,$K$5,$K$6,$K$7)</f>
        <v>5.5</v>
      </c>
      <c r="E6" s="15" t="e">
        <f>IF(G6&lt;#REF!,#REF!,G6)</f>
        <v>#REF!</v>
      </c>
      <c r="F6" s="26" t="e">
        <f>C6+E6</f>
        <v>#REF!</v>
      </c>
      <c r="G6" s="25">
        <f>IF(B6&lt;0,-(B6*D6),B6*D6)</f>
        <v>2750</v>
      </c>
      <c r="H6" s="25" t="e">
        <f>IF(G6&lt;#REF!,#REF!,G6)</f>
        <v>#REF!</v>
      </c>
      <c r="I6" s="16"/>
      <c r="J6" s="19" t="s">
        <v>17</v>
      </c>
      <c r="K6" s="20">
        <v>16.649999999999999</v>
      </c>
      <c r="L6" s="21"/>
      <c r="N6" s="19" t="s">
        <v>17</v>
      </c>
      <c r="O6" s="20"/>
      <c r="P6" s="48">
        <v>16.649999999999999</v>
      </c>
    </row>
    <row r="7" spans="1:17" ht="15.75" x14ac:dyDescent="0.2">
      <c r="B7" s="14">
        <v>1000</v>
      </c>
      <c r="C7" s="25">
        <f t="shared" ref="C7:C11" si="0">IF(B7&lt;0,-(B7*$K$10),B7*$K$10)</f>
        <v>2</v>
      </c>
      <c r="D7" s="54">
        <f>CHOOSE(MATCH(ABS(B7),{0;1001;3501;7751},1),$K$4,$K$5,$K$6,$K$7)</f>
        <v>5.5</v>
      </c>
      <c r="E7" s="15" t="e">
        <f>IF(G7&lt;#REF!,#REF!,G7)</f>
        <v>#REF!</v>
      </c>
      <c r="F7" s="26" t="e">
        <f>C7+E7</f>
        <v>#REF!</v>
      </c>
      <c r="G7" s="25">
        <f>IF(B7&lt;0,-(B7*D7),B7*D7)</f>
        <v>5500</v>
      </c>
      <c r="H7" s="25" t="e">
        <f>IF(G7&lt;#REF!,#REF!,G7)</f>
        <v>#REF!</v>
      </c>
      <c r="I7" s="16"/>
      <c r="J7" s="19" t="s">
        <v>18</v>
      </c>
      <c r="K7" s="24">
        <v>2.2000000000000001E-3</v>
      </c>
      <c r="L7" s="21"/>
      <c r="N7" s="19" t="s">
        <v>18</v>
      </c>
      <c r="O7" s="24">
        <v>2.2000000000000001E-3</v>
      </c>
      <c r="P7" s="21"/>
    </row>
    <row r="8" spans="1:17" ht="18" customHeight="1" x14ac:dyDescent="0.2">
      <c r="B8" s="14">
        <v>2000</v>
      </c>
      <c r="C8" s="25">
        <f t="shared" si="0"/>
        <v>4</v>
      </c>
      <c r="D8" s="54">
        <f>CHOOSE(MATCH(ABS(B8),{0;1001;3501;7751},1),$K$4,$K$5,$K$6,$K$7)</f>
        <v>4.7999999999999996E-3</v>
      </c>
      <c r="F8" s="26"/>
      <c r="G8" s="25"/>
      <c r="H8" s="25"/>
      <c r="I8" s="16"/>
    </row>
    <row r="9" spans="1:17" s="32" customFormat="1" ht="12.75" customHeight="1" x14ac:dyDescent="0.2">
      <c r="A9"/>
      <c r="B9" s="14">
        <v>3600</v>
      </c>
      <c r="C9" s="25">
        <f t="shared" si="0"/>
        <v>7.2</v>
      </c>
      <c r="D9" s="54">
        <f>CHOOSE(MATCH(ABS(B9),{0;1001;3501;7751},1),$K$4,$K$5,$K$6,$K$7)</f>
        <v>16.649999999999999</v>
      </c>
      <c r="E9" s="15"/>
      <c r="F9" s="26"/>
      <c r="G9" s="25"/>
      <c r="H9" s="25"/>
      <c r="I9" s="30"/>
      <c r="J9" s="27"/>
      <c r="K9" s="28"/>
      <c r="L9" s="31"/>
    </row>
    <row r="10" spans="1:17" s="38" customFormat="1" ht="12.75" customHeight="1" x14ac:dyDescent="0.2">
      <c r="A10" s="33"/>
      <c r="B10" s="14">
        <v>7750</v>
      </c>
      <c r="C10" s="25">
        <f t="shared" si="0"/>
        <v>15.5</v>
      </c>
      <c r="D10" s="54">
        <f>CHOOSE(MATCH(ABS(B10),{0;1001;3501;7751},1),$K$4,$K$5,$K$6,$K$7)</f>
        <v>16.649999999999999</v>
      </c>
      <c r="E10" s="14"/>
      <c r="F10" s="26"/>
      <c r="G10" s="25"/>
      <c r="H10" s="25"/>
      <c r="I10" s="34"/>
      <c r="J10" s="35" t="s">
        <v>19</v>
      </c>
      <c r="K10" s="36">
        <v>2E-3</v>
      </c>
      <c r="L10" s="37"/>
      <c r="Q10" s="32"/>
    </row>
    <row r="11" spans="1:17" ht="15" customHeight="1" x14ac:dyDescent="0.2">
      <c r="B11" s="14">
        <v>8000</v>
      </c>
      <c r="C11" s="25">
        <f t="shared" si="0"/>
        <v>16</v>
      </c>
      <c r="D11" s="54">
        <f>CHOOSE(MATCH(ABS(B11),{0;1001;3501;7751},1),$K$4,$K$5,$K$6,$K$7)</f>
        <v>2.2000000000000001E-3</v>
      </c>
      <c r="F11" s="26"/>
      <c r="G11" s="25"/>
      <c r="H11" s="25"/>
      <c r="I11" s="39"/>
      <c r="Q11" s="32"/>
    </row>
    <row r="12" spans="1:17" s="1" customFormat="1" ht="15.75" x14ac:dyDescent="0.2">
      <c r="A12" s="2"/>
      <c r="B12" s="40"/>
      <c r="C12" s="41"/>
      <c r="D12" s="56"/>
      <c r="E12" s="42"/>
      <c r="F12" s="43"/>
      <c r="G12" s="41"/>
      <c r="H12" s="41"/>
      <c r="I12" s="44"/>
      <c r="J12" s="45"/>
      <c r="K12" s="46"/>
      <c r="L12" s="47"/>
    </row>
    <row r="13" spans="1:17" s="1" customFormat="1" ht="15.75" x14ac:dyDescent="0.2">
      <c r="B13" s="40"/>
      <c r="C13" s="41"/>
      <c r="D13" s="57" t="s">
        <v>20</v>
      </c>
      <c r="E13" s="42"/>
      <c r="F13" s="43"/>
      <c r="G13" s="41"/>
      <c r="H13" s="41"/>
      <c r="I13" s="44"/>
      <c r="J13" s="45"/>
      <c r="K13" s="46"/>
      <c r="L13" s="47"/>
    </row>
    <row r="14" spans="1:17" s="1" customFormat="1" x14ac:dyDescent="0.2">
      <c r="B14" s="40"/>
      <c r="C14" s="40"/>
      <c r="D14" s="58" t="s">
        <v>21</v>
      </c>
      <c r="E14" s="50"/>
      <c r="F14" s="50"/>
      <c r="G14" s="50"/>
      <c r="H14" s="42"/>
      <c r="I14" s="47"/>
      <c r="J14" s="45"/>
      <c r="K14" s="46"/>
      <c r="L14" s="47"/>
    </row>
    <row r="15" spans="1:17" s="1" customFormat="1" x14ac:dyDescent="0.2">
      <c r="B15" s="40"/>
      <c r="C15" s="40"/>
      <c r="D15" s="59"/>
      <c r="E15" s="49" t="s">
        <v>22</v>
      </c>
      <c r="F15" s="50"/>
      <c r="G15" s="50"/>
      <c r="H15" s="42"/>
      <c r="I15" s="47"/>
      <c r="J15" s="45"/>
      <c r="K15" s="46"/>
      <c r="L15" s="47"/>
    </row>
    <row r="16" spans="1:17" x14ac:dyDescent="0.2">
      <c r="D16" s="60"/>
      <c r="E16" s="52"/>
      <c r="F16" s="52" t="s">
        <v>23</v>
      </c>
      <c r="G16" s="51"/>
    </row>
    <row r="19" spans="2:10" ht="16.5" thickBot="1" x14ac:dyDescent="0.25">
      <c r="B19" s="66" t="s">
        <v>29</v>
      </c>
      <c r="C19" s="66" t="s">
        <v>25</v>
      </c>
      <c r="D19" s="67" t="s">
        <v>24</v>
      </c>
      <c r="E19" s="68" t="s">
        <v>26</v>
      </c>
      <c r="F19" s="68" t="s">
        <v>27</v>
      </c>
      <c r="G19" s="68" t="s">
        <v>30</v>
      </c>
      <c r="H19" s="85" t="s">
        <v>32</v>
      </c>
      <c r="J19" s="68" t="s">
        <v>28</v>
      </c>
    </row>
    <row r="20" spans="2:10" x14ac:dyDescent="0.2">
      <c r="B20" s="61">
        <v>0</v>
      </c>
      <c r="C20" s="62">
        <f>IF(B20&lt;0,-(B20*$K$10),B20*$K$10)</f>
        <v>0</v>
      </c>
      <c r="D20" s="63">
        <f>IF(B20&lt;=1000,5.5,IF(B20&lt;=3500,8.95,16.65))</f>
        <v>5.5</v>
      </c>
      <c r="E20" s="64">
        <f>IF(B20&lt;1000,0,IF(B20&lt;=3500,0.48%,0.22%))</f>
        <v>0</v>
      </c>
      <c r="F20" s="65">
        <f>C20+D20+E20*B20</f>
        <v>5.5</v>
      </c>
      <c r="G20" s="65">
        <f>B20+F20</f>
        <v>5.5</v>
      </c>
      <c r="H20" s="86" t="s">
        <v>33</v>
      </c>
      <c r="J20" s="64" t="e">
        <f>F20/B20</f>
        <v>#DIV/0!</v>
      </c>
    </row>
    <row r="21" spans="2:10" ht="16.5" thickBot="1" x14ac:dyDescent="0.25">
      <c r="B21" s="76">
        <v>0</v>
      </c>
      <c r="C21" s="81" t="s">
        <v>31</v>
      </c>
      <c r="D21" s="81"/>
      <c r="E21" s="81"/>
      <c r="F21" s="81"/>
      <c r="G21" s="81"/>
      <c r="H21" s="87"/>
      <c r="J21"/>
    </row>
    <row r="22" spans="2:10" x14ac:dyDescent="0.2">
      <c r="B22" s="61">
        <v>1000</v>
      </c>
      <c r="C22" s="62">
        <f>IF(B22&lt;0,-(B22*$K$10),B22*$K$10)</f>
        <v>2</v>
      </c>
      <c r="D22" s="63">
        <f>IF(B22&lt;=1000,5.5,IF(B22&lt;=3500,8.95,16.65))</f>
        <v>5.5</v>
      </c>
      <c r="E22" s="64">
        <f>IF(B22&lt;1000,0,IF(B22&lt;=3500,0.48%,0.22%))</f>
        <v>4.7999999999999996E-3</v>
      </c>
      <c r="F22" s="65">
        <f>C22+D22+E22*B22</f>
        <v>12.3</v>
      </c>
      <c r="G22" s="65">
        <f>B22+F22</f>
        <v>1012.3</v>
      </c>
      <c r="J22" s="64">
        <f>F22/B22</f>
        <v>1.23E-2</v>
      </c>
    </row>
    <row r="23" spans="2:10" ht="15.75" x14ac:dyDescent="0.2">
      <c r="B23" s="76">
        <v>1000</v>
      </c>
      <c r="C23" s="77">
        <f>IF(B23&lt;0,-(B23*$K$10),B23*$K$10)</f>
        <v>2</v>
      </c>
      <c r="D23" s="78">
        <f>IF(B23&lt;=1000,5.5,IF(B23&lt;=3500,8.95,16.65))</f>
        <v>5.5</v>
      </c>
      <c r="E23" s="82"/>
      <c r="F23" s="80">
        <f>C23+D23+E23*B23</f>
        <v>7.5</v>
      </c>
      <c r="G23" s="80">
        <f>B23+F23</f>
        <v>1007.5</v>
      </c>
      <c r="I23"/>
      <c r="J23"/>
    </row>
    <row r="24" spans="2:10" x14ac:dyDescent="0.2">
      <c r="B24" s="61">
        <v>1001</v>
      </c>
      <c r="C24" s="62">
        <f t="shared" ref="C24:C34" si="1">IF(B24&lt;0,-(B24*$K$10),B24*$K$10)</f>
        <v>2.0020000000000002</v>
      </c>
      <c r="D24" s="63">
        <f t="shared" ref="D24:D34" si="2">IF(B24&lt;=1000,5.5,IF(B24&lt;=3500,8.95,16.65))</f>
        <v>8.9499999999999993</v>
      </c>
      <c r="E24" s="64">
        <f t="shared" ref="E24:E34" si="3">IF(B24&lt;1000,0,IF(B24&lt;=3500,0.48%,0.22%))</f>
        <v>4.7999999999999996E-3</v>
      </c>
      <c r="F24" s="65">
        <f t="shared" ref="F24:F34" si="4">C24+D24+E24*B24</f>
        <v>15.756799999999998</v>
      </c>
      <c r="G24" s="65">
        <f>B24+F24</f>
        <v>1016.7568</v>
      </c>
      <c r="H24" s="84"/>
      <c r="J24" s="64">
        <f>F24/B24</f>
        <v>1.5741058941058938E-2</v>
      </c>
    </row>
    <row r="25" spans="2:10" ht="15.75" x14ac:dyDescent="0.2">
      <c r="B25" s="76">
        <v>1001</v>
      </c>
      <c r="C25" s="77">
        <f>IF(B25&lt;0,-(B25*$K$10),B25*$K$10)</f>
        <v>2.0020000000000002</v>
      </c>
      <c r="D25" s="78">
        <f>IF(B25&lt;=1000,5.5,IF(B25&lt;=3500,8.95,16.65))</f>
        <v>8.9499999999999993</v>
      </c>
      <c r="E25" s="82"/>
      <c r="F25" s="80">
        <f>C25+D25+E25*B25</f>
        <v>10.952</v>
      </c>
      <c r="G25" s="80">
        <f>B25+F25</f>
        <v>1011.952</v>
      </c>
      <c r="I25"/>
      <c r="J25"/>
    </row>
    <row r="26" spans="2:10" x14ac:dyDescent="0.2">
      <c r="B26" s="61">
        <v>1865</v>
      </c>
      <c r="C26" s="62">
        <f t="shared" ref="C26:C27" si="5">IF(B26&lt;0,-(B26*$K$10),B26*$K$10)</f>
        <v>3.73</v>
      </c>
      <c r="D26" s="63">
        <f t="shared" ref="D26:D27" si="6">IF(B26&lt;=1000,5.5,IF(B26&lt;=3500,8.95,16.65))</f>
        <v>8.9499999999999993</v>
      </c>
      <c r="E26" s="64">
        <f t="shared" ref="E26:E27" si="7">IF(B26&lt;1000,0,IF(B26&lt;=3500,0.48%,0.22%))</f>
        <v>4.7999999999999996E-3</v>
      </c>
      <c r="F26" s="65">
        <f t="shared" ref="F26:F27" si="8">C26+D26+E26*B26</f>
        <v>21.631999999999998</v>
      </c>
      <c r="G26" s="65">
        <f>B26+F26</f>
        <v>1886.6320000000001</v>
      </c>
      <c r="J26" s="64">
        <f>F26/B26</f>
        <v>1.1598927613941018E-2</v>
      </c>
    </row>
    <row r="27" spans="2:10" ht="15.75" x14ac:dyDescent="0.2">
      <c r="B27" s="76">
        <v>1865</v>
      </c>
      <c r="C27" s="77">
        <f>IF(B27&lt;0,-(B27*$K$10),B27*$K$10)</f>
        <v>3.73</v>
      </c>
      <c r="D27" s="83"/>
      <c r="E27" s="75">
        <f t="shared" si="7"/>
        <v>4.7999999999999996E-3</v>
      </c>
      <c r="F27" s="80">
        <f>C27+D27+E27*B27</f>
        <v>12.682</v>
      </c>
      <c r="G27" s="80">
        <f>B27+F27</f>
        <v>1877.682</v>
      </c>
      <c r="H27" s="84"/>
      <c r="I27"/>
      <c r="J27"/>
    </row>
    <row r="28" spans="2:10" x14ac:dyDescent="0.2">
      <c r="B28" s="61">
        <v>2000</v>
      </c>
      <c r="C28" s="62">
        <f t="shared" si="1"/>
        <v>4</v>
      </c>
      <c r="D28" s="63">
        <f t="shared" si="2"/>
        <v>8.9499999999999993</v>
      </c>
      <c r="E28" s="64">
        <f t="shared" si="3"/>
        <v>4.7999999999999996E-3</v>
      </c>
      <c r="F28" s="65">
        <f t="shared" si="4"/>
        <v>22.549999999999997</v>
      </c>
      <c r="G28" s="65">
        <f>B28+F28</f>
        <v>2022.55</v>
      </c>
      <c r="H28" s="84"/>
      <c r="J28" s="64">
        <f>F28/B28</f>
        <v>1.1274999999999999E-2</v>
      </c>
    </row>
    <row r="29" spans="2:10" ht="15.75" x14ac:dyDescent="0.2">
      <c r="B29" s="76">
        <v>2000</v>
      </c>
      <c r="C29" s="77">
        <f>IF(B29&lt;0,-(B29*$K$10),B29*$K$10)</f>
        <v>4</v>
      </c>
      <c r="D29" s="83"/>
      <c r="E29" s="79">
        <v>4.7999999999999996E-3</v>
      </c>
      <c r="F29" s="80">
        <f>C29+D29+E29*B29</f>
        <v>13.6</v>
      </c>
      <c r="G29" s="80">
        <f>B29+F29</f>
        <v>2013.6</v>
      </c>
      <c r="H29" s="84"/>
      <c r="I29"/>
      <c r="J29"/>
    </row>
    <row r="30" spans="2:10" x14ac:dyDescent="0.2">
      <c r="B30" s="61">
        <v>3500</v>
      </c>
      <c r="C30" s="62">
        <f t="shared" si="1"/>
        <v>7</v>
      </c>
      <c r="D30" s="63">
        <f t="shared" si="2"/>
        <v>8.9499999999999993</v>
      </c>
      <c r="E30" s="64">
        <f t="shared" si="3"/>
        <v>4.7999999999999996E-3</v>
      </c>
      <c r="F30" s="65">
        <f t="shared" si="4"/>
        <v>32.75</v>
      </c>
      <c r="G30" s="65">
        <f>B30+F30</f>
        <v>3532.75</v>
      </c>
      <c r="H30" s="84"/>
      <c r="J30" s="64">
        <f>F30/B30</f>
        <v>9.3571428571428573E-3</v>
      </c>
    </row>
    <row r="31" spans="2:10" ht="15.75" x14ac:dyDescent="0.2">
      <c r="B31" s="76">
        <v>3500</v>
      </c>
      <c r="C31" s="77">
        <f>IF(B31&lt;0,-(B31*$K$10),B31*$K$10)</f>
        <v>7</v>
      </c>
      <c r="D31" s="83"/>
      <c r="E31" s="79">
        <v>4.7999999999999996E-3</v>
      </c>
      <c r="F31" s="80">
        <f>C31+D31+E31*B31</f>
        <v>23.799999999999997</v>
      </c>
      <c r="G31" s="80">
        <f>B31+F31</f>
        <v>3523.8</v>
      </c>
      <c r="H31" s="84"/>
      <c r="I31"/>
      <c r="J31"/>
    </row>
    <row r="32" spans="2:10" x14ac:dyDescent="0.2">
      <c r="B32" s="61">
        <v>3501</v>
      </c>
      <c r="C32" s="62">
        <f t="shared" si="1"/>
        <v>7.0019999999999998</v>
      </c>
      <c r="D32" s="63">
        <f t="shared" si="2"/>
        <v>16.649999999999999</v>
      </c>
      <c r="E32" s="64">
        <f t="shared" si="3"/>
        <v>2.2000000000000001E-3</v>
      </c>
      <c r="F32" s="65">
        <f t="shared" si="4"/>
        <v>31.354199999999999</v>
      </c>
      <c r="G32" s="65">
        <f>B32+F32</f>
        <v>3532.3542000000002</v>
      </c>
      <c r="H32" s="84"/>
      <c r="J32" s="64">
        <f>F32/B32</f>
        <v>8.9557840616966578E-3</v>
      </c>
    </row>
    <row r="33" spans="2:10" ht="15.75" x14ac:dyDescent="0.2">
      <c r="B33" s="76">
        <v>3501</v>
      </c>
      <c r="C33" s="77">
        <f>IF(B33&lt;0,-(B33*$K$10),B33*$K$10)</f>
        <v>7.0019999999999998</v>
      </c>
      <c r="D33" s="78">
        <f>IF(B33&lt;=1000,5.5,IF(B33&lt;=3500,8.95,16.65))</f>
        <v>16.649999999999999</v>
      </c>
      <c r="E33" s="82"/>
      <c r="F33" s="80">
        <f>C33+D33+E33*B33</f>
        <v>23.651999999999997</v>
      </c>
      <c r="G33" s="80">
        <f>B33+F33</f>
        <v>3524.652</v>
      </c>
      <c r="H33" s="84"/>
      <c r="I33"/>
      <c r="J33"/>
    </row>
    <row r="34" spans="2:10" x14ac:dyDescent="0.2">
      <c r="B34" s="61">
        <v>7750</v>
      </c>
      <c r="C34" s="62">
        <f t="shared" si="1"/>
        <v>15.5</v>
      </c>
      <c r="D34" s="63">
        <f t="shared" si="2"/>
        <v>16.649999999999999</v>
      </c>
      <c r="E34" s="64">
        <f t="shared" si="3"/>
        <v>2.2000000000000001E-3</v>
      </c>
      <c r="F34" s="65">
        <f t="shared" si="4"/>
        <v>49.2</v>
      </c>
      <c r="G34" s="65">
        <f>B34+F34</f>
        <v>7799.2</v>
      </c>
      <c r="H34" s="84"/>
      <c r="J34" s="64">
        <f>F34/B34</f>
        <v>6.3483870967741942E-3</v>
      </c>
    </row>
    <row r="35" spans="2:10" ht="15.75" x14ac:dyDescent="0.2">
      <c r="B35" s="76">
        <v>7750</v>
      </c>
      <c r="C35" s="77">
        <f>IF(B35&lt;0,-(B35*$K$10),B35*$K$10)</f>
        <v>15.5</v>
      </c>
      <c r="D35" s="78">
        <f>IF(B35&lt;=1000,5.5,IF(B35&lt;=3500,8.95,16.65))</f>
        <v>16.649999999999999</v>
      </c>
      <c r="E35" s="82"/>
      <c r="F35" s="80">
        <f>C35+D35+E35*B35</f>
        <v>32.15</v>
      </c>
      <c r="G35" s="80">
        <f>B35+F35</f>
        <v>7782.15</v>
      </c>
      <c r="H35" s="84"/>
      <c r="I35"/>
      <c r="J35"/>
    </row>
    <row r="36" spans="2:10" x14ac:dyDescent="0.2">
      <c r="B36" s="61">
        <v>7751</v>
      </c>
      <c r="C36" s="62">
        <f t="shared" ref="C36:C38" si="9">IF(B36&lt;0,-(B36*$K$10),B36*$K$10)</f>
        <v>15.502000000000001</v>
      </c>
      <c r="D36" s="63">
        <f t="shared" ref="D36:D38" si="10">IF(B36&lt;=1000,5.5,IF(B36&lt;=3500,8.95,16.65))</f>
        <v>16.649999999999999</v>
      </c>
      <c r="E36" s="64">
        <f t="shared" ref="E36:E38" si="11">IF(B36&lt;1000,0,IF(B36&lt;=3500,0.48%,0.22%))</f>
        <v>2.2000000000000001E-3</v>
      </c>
      <c r="F36" s="65">
        <f t="shared" ref="F36:F38" si="12">C36+D36+E36*B36</f>
        <v>49.2042</v>
      </c>
      <c r="G36" s="65">
        <f>B36+F36</f>
        <v>7800.2042000000001</v>
      </c>
      <c r="H36" s="84"/>
      <c r="J36" s="64">
        <f>F36/B36</f>
        <v>6.3481099213004771E-3</v>
      </c>
    </row>
    <row r="37" spans="2:10" ht="15.75" x14ac:dyDescent="0.2">
      <c r="B37" s="76">
        <v>7751</v>
      </c>
      <c r="C37" s="77">
        <f>IF(B37&lt;0,-(B37*$K$10),B37*$K$10)</f>
        <v>15.502000000000001</v>
      </c>
      <c r="D37" s="83"/>
      <c r="E37" s="79">
        <v>2.2000000000000001E-3</v>
      </c>
      <c r="F37" s="80">
        <f>C37+D37+E37*B37</f>
        <v>32.554200000000002</v>
      </c>
      <c r="G37" s="80">
        <f>B37+F37</f>
        <v>7783.5541999999996</v>
      </c>
      <c r="H37" s="84"/>
      <c r="I37"/>
      <c r="J37"/>
    </row>
    <row r="38" spans="2:10" x14ac:dyDescent="0.2">
      <c r="B38" s="61">
        <v>8000</v>
      </c>
      <c r="C38" s="62">
        <f t="shared" si="9"/>
        <v>16</v>
      </c>
      <c r="D38" s="63">
        <f t="shared" si="10"/>
        <v>16.649999999999999</v>
      </c>
      <c r="E38" s="64">
        <f t="shared" si="11"/>
        <v>2.2000000000000001E-3</v>
      </c>
      <c r="F38" s="65">
        <f t="shared" si="12"/>
        <v>50.25</v>
      </c>
      <c r="G38" s="65">
        <f>B38+F38</f>
        <v>8050.25</v>
      </c>
      <c r="H38" s="84"/>
      <c r="J38" s="64">
        <f>F38/B38</f>
        <v>6.2812500000000004E-3</v>
      </c>
    </row>
    <row r="39" spans="2:10" ht="15.75" x14ac:dyDescent="0.2">
      <c r="B39" s="76">
        <v>8000</v>
      </c>
      <c r="C39" s="77">
        <f>IF(B39&lt;0,-(B39*$K$10),B39*$K$10)</f>
        <v>16</v>
      </c>
      <c r="D39" s="78">
        <f>IF(B39&lt;=1000,5.5,IF(B39&lt;=3500,8.95,16.65))</f>
        <v>16.649999999999999</v>
      </c>
      <c r="E39" s="79">
        <v>2.2000000000000001E-3</v>
      </c>
      <c r="F39" s="80">
        <f>C39+D39+E39*B39</f>
        <v>50.25</v>
      </c>
      <c r="G39" s="80">
        <f>B39+F39</f>
        <v>8050.25</v>
      </c>
      <c r="H39" s="84"/>
      <c r="I39"/>
      <c r="J39"/>
    </row>
    <row r="40" spans="2:10" x14ac:dyDescent="0.2">
      <c r="H40" s="84"/>
    </row>
    <row r="41" spans="2:10" x14ac:dyDescent="0.2">
      <c r="H41" s="84"/>
    </row>
  </sheetData>
  <mergeCells count="10">
    <mergeCell ref="C21:G21"/>
    <mergeCell ref="H20:H21"/>
    <mergeCell ref="N2:P2"/>
    <mergeCell ref="N3:O3"/>
    <mergeCell ref="B2:G2"/>
    <mergeCell ref="J2:L2"/>
    <mergeCell ref="J3:K3"/>
    <mergeCell ref="D4:E4"/>
    <mergeCell ref="F4:F5"/>
    <mergeCell ref="G4:H4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choisir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2012-10-19T07:51:33Z</dcterms:created>
  <dcterms:modified xsi:type="dcterms:W3CDTF">2012-10-20T07:42:11Z</dcterms:modified>
</cp:coreProperties>
</file>