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0" tabRatio="500"/>
  </bookViews>
  <sheets>
    <sheet name="Feuil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N30" i="1" l="1"/>
  <c r="S12" i="1"/>
  <c r="P13" i="1"/>
  <c r="R12" i="1" l="1"/>
  <c r="K14" i="1"/>
  <c r="K35" i="1"/>
  <c r="K34" i="1"/>
  <c r="K15" i="1"/>
  <c r="D21" i="1" s="1"/>
  <c r="K8" i="1"/>
  <c r="R13" i="1" l="1"/>
  <c r="T12" i="1"/>
  <c r="S15" i="1" s="1"/>
  <c r="F21" i="1"/>
  <c r="D13" i="1"/>
  <c r="N31" i="1"/>
  <c r="P30" i="1"/>
  <c r="D22" i="1"/>
  <c r="D14" i="1"/>
  <c r="G13" i="1"/>
  <c r="F13" i="1"/>
  <c r="Q3" i="1"/>
  <c r="K9" i="1"/>
  <c r="N3" i="1" s="1"/>
  <c r="G9" i="1"/>
  <c r="H8" i="1"/>
  <c r="D6" i="1"/>
  <c r="G5" i="1"/>
  <c r="F5" i="1"/>
  <c r="F6" i="1" l="1"/>
  <c r="T15" i="1"/>
  <c r="O15" i="1"/>
  <c r="S16" i="1" s="1"/>
  <c r="G21" i="1"/>
  <c r="G31" i="1" s="1"/>
  <c r="G28" i="1"/>
  <c r="H31" i="1" s="1"/>
  <c r="F14" i="1"/>
  <c r="N4" i="1"/>
  <c r="P3" i="1"/>
  <c r="R3" i="1" s="1"/>
  <c r="Q6" i="1" s="1"/>
  <c r="H13" i="1"/>
  <c r="G16" i="1" s="1"/>
  <c r="H5" i="1"/>
  <c r="H21" i="1" l="1"/>
  <c r="F31" i="1"/>
  <c r="F32" i="1" s="1"/>
  <c r="Q30" i="1"/>
  <c r="F22" i="1"/>
  <c r="P4" i="1"/>
  <c r="H16" i="1"/>
  <c r="C16" i="1"/>
  <c r="G17" i="1" s="1"/>
  <c r="G25" i="1"/>
  <c r="H24" i="1"/>
  <c r="M6" i="1"/>
  <c r="Q7" i="1" s="1"/>
  <c r="R6" i="1"/>
  <c r="R30" i="1" l="1"/>
  <c r="Q33" i="1" s="1"/>
  <c r="P31" i="1"/>
  <c r="D31" i="1"/>
  <c r="M33" i="1" l="1"/>
  <c r="Q34" i="1" s="1"/>
  <c r="R33" i="1"/>
  <c r="D32" i="1"/>
  <c r="G34" i="1"/>
  <c r="C34" i="1" l="1"/>
  <c r="G35" i="1" s="1"/>
  <c r="H34" i="1"/>
</calcChain>
</file>

<file path=xl/sharedStrings.xml><?xml version="1.0" encoding="utf-8"?>
<sst xmlns="http://schemas.openxmlformats.org/spreadsheetml/2006/main" count="94" uniqueCount="34">
  <si>
    <t>Description théorique d'une prise de bénéfice de 9,36 % soit 97,01 €</t>
  </si>
  <si>
    <t>via la vente de 1,71 part ce qui est impossible</t>
  </si>
  <si>
    <t>Quantité</t>
  </si>
  <si>
    <t>Cours</t>
  </si>
  <si>
    <t>PRU</t>
  </si>
  <si>
    <t>Valorisation</t>
  </si>
  <si>
    <t>K départ</t>
  </si>
  <si>
    <t>Plus-value</t>
  </si>
  <si>
    <t>soit n. actions</t>
  </si>
  <si>
    <t>nb actions à vendre</t>
  </si>
  <si>
    <t>prise de bénéfice suite vente actions</t>
  </si>
  <si>
    <t>Possible?</t>
  </si>
  <si>
    <t>on retrouve bien le K de départ (n.parts restant x cours actuel)</t>
  </si>
  <si>
    <t>Cours de vente</t>
  </si>
  <si>
    <t>EXPOSE DU DEPART</t>
  </si>
  <si>
    <t xml:space="preserve">comment calculer le cours de part </t>
  </si>
  <si>
    <t>pour avoir un nombre entier à vendre</t>
  </si>
  <si>
    <t>SITUATION 01</t>
  </si>
  <si>
    <t>Après application du nombre entier</t>
  </si>
  <si>
    <t>il reste n.parts</t>
  </si>
  <si>
    <t>SITUATION 02</t>
  </si>
  <si>
    <t>Après la vente des 2 actions</t>
  </si>
  <si>
    <t>sur mon K départ</t>
  </si>
  <si>
    <t>Si je souhaite avoir une PV de</t>
  </si>
  <si>
    <t>"=E31/(1-K33/C31)</t>
  </si>
  <si>
    <t>"=ARRONDI(C31/K33;0)=C31/K33</t>
  </si>
  <si>
    <t>mais si je mets 3</t>
  </si>
  <si>
    <t>cela affiche FAUX alors que le résultat est BON</t>
  </si>
  <si>
    <t>Vérification OK</t>
  </si>
  <si>
    <t>SITUATION 03</t>
  </si>
  <si>
    <t>*</t>
  </si>
  <si>
    <t xml:space="preserve">* Pour mémoire on peut appliquer le % sur le cours ou sur la valorisation </t>
  </si>
  <si>
    <t>CURIEUSEMENT en appliquant la même  "non itérative"</t>
  </si>
  <si>
    <t>cela m'indique 2 actions, VRAI mais avec une réponse FAUSSE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</si>
</sst>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&quot; €&quot;"/>
    <numFmt numFmtId="165" formatCode="[$€-410]\ #,##0.00;[Red]\-[$€-410]\ #,##0.00"/>
    <numFmt numFmtId="166" formatCode="#,##0.000\ &quot;€&quot;"/>
    <numFmt numFmtId="167" formatCode="#,##0.0000\ &quot;€&quot;;[Red]\-#,##0.0000\ &quot;€&quot;"/>
  </numFmts>
  <fonts count="14" x14ac:knownFonts="1">
    <font>
      <sz val="11"/>
      <color rgb="FF000000"/>
      <name val="Calibri"/>
      <charset val="1"/>
    </font>
    <font>
      <b/>
      <sz val="12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0"/>
      <color theme="1"/>
      <name val="Calibri"/>
      <family val="2"/>
      <charset val="1"/>
    </font>
    <font>
      <i/>
      <sz val="11"/>
      <color rgb="FF000000"/>
      <name val="Calibri"/>
      <family val="2"/>
      <charset val="1"/>
    </font>
    <font>
      <b/>
      <sz val="11"/>
      <color theme="1"/>
      <name val="Calibri"/>
      <family val="2"/>
      <charset val="1"/>
    </font>
    <font>
      <i/>
      <sz val="10"/>
      <color theme="1"/>
      <name val="Calibri"/>
      <family val="2"/>
      <charset val="1"/>
    </font>
    <font>
      <b/>
      <u/>
      <sz val="11"/>
      <color rgb="FF000000"/>
      <name val="Calibri"/>
      <charset val="1"/>
    </font>
    <font>
      <b/>
      <sz val="11"/>
      <color rgb="FF000000"/>
      <name val="Calibri"/>
      <family val="2"/>
    </font>
    <font>
      <sz val="11"/>
      <color rgb="FF000000"/>
      <name val="Calibri"/>
      <charset val="1"/>
    </font>
    <font>
      <sz val="11"/>
      <color rgb="FF000000"/>
      <name val="Calibri"/>
      <family val="2"/>
    </font>
    <font>
      <b/>
      <u/>
      <sz val="11"/>
      <color rgb="FF000000"/>
      <name val="Calibri"/>
      <family val="2"/>
    </font>
    <font>
      <b/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rgb="FFD7E4BD"/>
      </patternFill>
    </fill>
    <fill>
      <patternFill patternType="solid">
        <fgColor theme="6" tint="0.59987182226020086"/>
        <bgColor rgb="FFD9D9D9"/>
      </patternFill>
    </fill>
    <fill>
      <patternFill patternType="solid">
        <fgColor theme="9" tint="0.79989013336588644"/>
        <bgColor rgb="FFDCE6F2"/>
      </patternFill>
    </fill>
    <fill>
      <patternFill patternType="solid">
        <fgColor theme="4" tint="0.79989013336588644"/>
        <bgColor rgb="FFD9D9D9"/>
      </patternFill>
    </fill>
    <fill>
      <patternFill patternType="solid">
        <fgColor rgb="FFFFFF00"/>
        <bgColor rgb="FFFFFF00"/>
      </patternFill>
    </fill>
    <fill>
      <patternFill patternType="solid">
        <fgColor theme="9" tint="0.59987182226020086"/>
        <bgColor rgb="FFFDEADA"/>
      </patternFill>
    </fill>
    <fill>
      <patternFill patternType="solid">
        <fgColor theme="0"/>
        <bgColor rgb="FFFDEADA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00B0F0"/>
      </left>
      <right/>
      <top style="thick">
        <color rgb="FF00B0F0"/>
      </top>
      <bottom/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/>
      <right style="thick">
        <color rgb="FF00B0F0"/>
      </right>
      <top/>
      <bottom style="thick">
        <color rgb="FF00B0F0"/>
      </bottom>
      <diagonal/>
    </border>
  </borders>
  <cellStyleXfs count="2">
    <xf numFmtId="0" fontId="0" fillId="0" borderId="0"/>
    <xf numFmtId="44" fontId="10" fillId="0" borderId="0" applyFont="0" applyFill="0" applyBorder="0" applyAlignment="0" applyProtection="0"/>
  </cellStyleXfs>
  <cellXfs count="78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164" fontId="0" fillId="4" borderId="5" xfId="0" applyNumberFormat="1" applyFill="1" applyBorder="1"/>
    <xf numFmtId="164" fontId="0" fillId="4" borderId="5" xfId="0" applyNumberFormat="1" applyFill="1" applyBorder="1" applyAlignment="1">
      <alignment horizontal="center" vertical="center"/>
    </xf>
    <xf numFmtId="0" fontId="0" fillId="0" borderId="4" xfId="0" applyBorder="1"/>
    <xf numFmtId="0" fontId="0" fillId="0" borderId="0" xfId="0" applyBorder="1"/>
    <xf numFmtId="164" fontId="4" fillId="5" borderId="6" xfId="0" applyNumberFormat="1" applyFont="1" applyFill="1" applyBorder="1" applyAlignment="1">
      <alignment vertical="center"/>
    </xf>
    <xf numFmtId="164" fontId="4" fillId="5" borderId="7" xfId="0" applyNumberFormat="1" applyFont="1" applyFill="1" applyBorder="1" applyAlignment="1">
      <alignment vertical="center"/>
    </xf>
    <xf numFmtId="4" fontId="0" fillId="7" borderId="4" xfId="0" applyNumberFormat="1" applyFill="1" applyBorder="1" applyAlignment="1">
      <alignment horizontal="center" vertical="center"/>
    </xf>
    <xf numFmtId="4" fontId="6" fillId="5" borderId="8" xfId="0" applyNumberFormat="1" applyFont="1" applyFill="1" applyBorder="1" applyAlignment="1">
      <alignment horizontal="center" vertical="center"/>
    </xf>
    <xf numFmtId="164" fontId="0" fillId="5" borderId="9" xfId="0" applyNumberFormat="1" applyFill="1" applyBorder="1"/>
    <xf numFmtId="0" fontId="0" fillId="0" borderId="0" xfId="0"/>
    <xf numFmtId="0" fontId="7" fillId="0" borderId="4" xfId="0" applyFont="1" applyBorder="1" applyAlignment="1"/>
    <xf numFmtId="0" fontId="7" fillId="0" borderId="0" xfId="0" applyFont="1" applyBorder="1" applyAlignment="1"/>
    <xf numFmtId="164" fontId="0" fillId="0" borderId="0" xfId="0" applyNumberFormat="1" applyBorder="1" applyAlignment="1">
      <alignment horizontal="center" vertical="center"/>
    </xf>
    <xf numFmtId="0" fontId="0" fillId="0" borderId="5" xfId="0" applyBorder="1"/>
    <xf numFmtId="0" fontId="8" fillId="0" borderId="0" xfId="0" applyFont="1"/>
    <xf numFmtId="165" fontId="8" fillId="0" borderId="0" xfId="0" applyNumberFormat="1" applyFont="1"/>
    <xf numFmtId="4" fontId="0" fillId="8" borderId="10" xfId="0" applyNumberFormat="1" applyFill="1" applyBorder="1" applyAlignment="1">
      <alignment horizontal="center" vertical="center"/>
    </xf>
    <xf numFmtId="0" fontId="0" fillId="0" borderId="11" xfId="0" applyBorder="1"/>
    <xf numFmtId="164" fontId="0" fillId="0" borderId="11" xfId="0" applyNumberFormat="1" applyBorder="1"/>
    <xf numFmtId="164" fontId="0" fillId="0" borderId="12" xfId="0" applyNumberFormat="1" applyBorder="1"/>
    <xf numFmtId="0" fontId="0" fillId="0" borderId="0" xfId="0" applyFont="1" applyAlignment="1">
      <alignment wrapText="1"/>
    </xf>
    <xf numFmtId="164" fontId="0" fillId="0" borderId="0" xfId="0" applyNumberFormat="1"/>
    <xf numFmtId="2" fontId="0" fillId="0" borderId="0" xfId="0" applyNumberFormat="1"/>
    <xf numFmtId="165" fontId="0" fillId="2" borderId="0" xfId="0" applyNumberFormat="1" applyFill="1" applyBorder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5" fillId="0" borderId="0" xfId="0" applyFont="1" applyBorder="1" applyAlignment="1">
      <alignment horizontal="center"/>
    </xf>
    <xf numFmtId="10" fontId="0" fillId="2" borderId="0" xfId="0" applyNumberFormat="1" applyFill="1" applyBorder="1" applyAlignment="1">
      <alignment horizontal="center"/>
    </xf>
    <xf numFmtId="0" fontId="0" fillId="0" borderId="0" xfId="0" applyAlignment="1">
      <alignment horizontal="right"/>
    </xf>
    <xf numFmtId="0" fontId="9" fillId="0" borderId="0" xfId="0" applyFont="1"/>
    <xf numFmtId="0" fontId="11" fillId="0" borderId="0" xfId="0" applyFont="1"/>
    <xf numFmtId="164" fontId="11" fillId="0" borderId="0" xfId="0" applyNumberFormat="1" applyFont="1"/>
    <xf numFmtId="4" fontId="0" fillId="8" borderId="0" xfId="0" applyNumberFormat="1" applyFill="1" applyBorder="1" applyAlignment="1">
      <alignment horizontal="center" vertical="center"/>
    </xf>
    <xf numFmtId="164" fontId="0" fillId="0" borderId="0" xfId="0" applyNumberFormat="1" applyBorder="1"/>
    <xf numFmtId="166" fontId="0" fillId="0" borderId="0" xfId="0" applyNumberFormat="1" applyBorder="1"/>
    <xf numFmtId="8" fontId="8" fillId="0" borderId="0" xfId="0" applyNumberFormat="1" applyFont="1"/>
    <xf numFmtId="167" fontId="0" fillId="2" borderId="0" xfId="0" applyNumberFormat="1" applyFill="1" applyBorder="1" applyAlignment="1">
      <alignment horizontal="center" vertical="center"/>
    </xf>
    <xf numFmtId="44" fontId="0" fillId="4" borderId="5" xfId="1" applyFont="1" applyFill="1" applyBorder="1"/>
    <xf numFmtId="167" fontId="12" fillId="0" borderId="0" xfId="0" applyNumberFormat="1" applyFont="1" applyAlignment="1">
      <alignment horizontal="right"/>
    </xf>
    <xf numFmtId="0" fontId="11" fillId="0" borderId="0" xfId="0" applyFont="1" applyAlignment="1">
      <alignment horizontal="right"/>
    </xf>
    <xf numFmtId="0" fontId="5" fillId="0" borderId="0" xfId="0" applyFont="1" applyBorder="1" applyAlignment="1">
      <alignment horizontal="center"/>
    </xf>
    <xf numFmtId="10" fontId="0" fillId="2" borderId="0" xfId="0" applyNumberFormat="1" applyFill="1" applyBorder="1" applyAlignment="1">
      <alignment horizontal="center"/>
    </xf>
    <xf numFmtId="10" fontId="0" fillId="3" borderId="0" xfId="0" applyNumberForma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14" xfId="0" applyBorder="1"/>
    <xf numFmtId="0" fontId="11" fillId="0" borderId="14" xfId="0" applyFon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13" fillId="0" borderId="13" xfId="0" applyFont="1" applyBorder="1"/>
    <xf numFmtId="0" fontId="9" fillId="0" borderId="14" xfId="0" applyFont="1" applyBorder="1"/>
    <xf numFmtId="0" fontId="13" fillId="0" borderId="0" xfId="0" applyFont="1"/>
    <xf numFmtId="4" fontId="13" fillId="8" borderId="0" xfId="0" applyNumberFormat="1" applyFont="1" applyFill="1" applyBorder="1" applyAlignment="1">
      <alignment horizontal="right" vertical="center"/>
    </xf>
    <xf numFmtId="9" fontId="13" fillId="0" borderId="0" xfId="0" applyNumberFormat="1" applyFont="1" applyBorder="1" applyAlignment="1">
      <alignment horizontal="center" vertical="center"/>
    </xf>
    <xf numFmtId="44" fontId="13" fillId="0" borderId="0" xfId="1" applyFont="1" applyBorder="1"/>
    <xf numFmtId="44" fontId="9" fillId="0" borderId="0" xfId="1" applyFont="1"/>
    <xf numFmtId="0" fontId="5" fillId="0" borderId="0" xfId="0" applyFont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9" fillId="0" borderId="0" xfId="0" applyFont="1" applyBorder="1"/>
    <xf numFmtId="0" fontId="0" fillId="0" borderId="25" xfId="0" applyBorder="1"/>
    <xf numFmtId="44" fontId="9" fillId="9" borderId="0" xfId="1" applyFont="1" applyFill="1" applyBorder="1"/>
    <xf numFmtId="0" fontId="0" fillId="0" borderId="26" xfId="0" applyBorder="1"/>
    <xf numFmtId="0" fontId="0" fillId="0" borderId="27" xfId="0" applyBorder="1"/>
    <xf numFmtId="0" fontId="0" fillId="0" borderId="28" xfId="0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DEADA"/>
      <rgbColor rgb="FFDCE6F2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D7E4BD"/>
      <rgbColor rgb="FFFFFF99"/>
      <rgbColor rgb="FF99CCFF"/>
      <rgbColor rgb="FFFF99CC"/>
      <rgbColor rgb="FFCC99FF"/>
      <rgbColor rgb="FFFCD5B5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685714</xdr:colOff>
      <xdr:row>12</xdr:row>
      <xdr:rowOff>180904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858500" y="1971675"/>
          <a:ext cx="685714" cy="571429"/>
        </a:xfrm>
        <a:prstGeom prst="rect">
          <a:avLst/>
        </a:prstGeom>
      </xdr:spPr>
    </xdr:pic>
    <xdr:clientData/>
  </xdr:twoCellAnchor>
  <xdr:twoCellAnchor>
    <xdr:from>
      <xdr:col>9</xdr:col>
      <xdr:colOff>1133475</xdr:colOff>
      <xdr:row>8</xdr:row>
      <xdr:rowOff>190500</xdr:rowOff>
    </xdr:from>
    <xdr:to>
      <xdr:col>11</xdr:col>
      <xdr:colOff>85725</xdr:colOff>
      <xdr:row>10</xdr:row>
      <xdr:rowOff>47625</xdr:rowOff>
    </xdr:to>
    <xdr:sp macro="" textlink="">
      <xdr:nvSpPr>
        <xdr:cNvPr id="8" name="Flèche droite 7"/>
        <xdr:cNvSpPr/>
      </xdr:nvSpPr>
      <xdr:spPr>
        <a:xfrm>
          <a:off x="9191625" y="1771650"/>
          <a:ext cx="847725" cy="2762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1"/>
  <sheetViews>
    <sheetView tabSelected="1" zoomScaleNormal="100" workbookViewId="0">
      <selection activeCell="M43" sqref="M43"/>
    </sheetView>
  </sheetViews>
  <sheetFormatPr baseColWidth="10" defaultColWidth="10.7109375" defaultRowHeight="15" x14ac:dyDescent="0.25"/>
  <cols>
    <col min="1" max="1" width="6.7109375" customWidth="1"/>
    <col min="2" max="2" width="34.140625" customWidth="1"/>
    <col min="6" max="6" width="18.28515625" customWidth="1"/>
    <col min="7" max="7" width="13.7109375" customWidth="1"/>
    <col min="8" max="8" width="12.85546875" customWidth="1"/>
    <col min="9" max="9" width="4.7109375" customWidth="1"/>
    <col min="10" max="10" width="17.7109375" customWidth="1"/>
    <col min="12" max="12" width="2.85546875" customWidth="1"/>
    <col min="17" max="17" width="13" customWidth="1"/>
  </cols>
  <sheetData>
    <row r="1" spans="1:21" ht="16.5" thickBot="1" x14ac:dyDescent="0.3">
      <c r="C1" s="50" t="s">
        <v>0</v>
      </c>
      <c r="D1" s="50"/>
      <c r="E1" s="50"/>
      <c r="F1" s="50"/>
      <c r="G1" s="50"/>
      <c r="H1" s="50"/>
    </row>
    <row r="2" spans="1:21" x14ac:dyDescent="0.25">
      <c r="C2" s="51" t="s">
        <v>1</v>
      </c>
      <c r="D2" s="51"/>
      <c r="E2" s="51"/>
      <c r="F2" s="51"/>
      <c r="G2" s="51"/>
      <c r="H2" s="51"/>
      <c r="M2" s="1" t="s">
        <v>2</v>
      </c>
      <c r="N2" s="2" t="s">
        <v>3</v>
      </c>
      <c r="O2" s="2" t="s">
        <v>4</v>
      </c>
      <c r="P2" s="2" t="s">
        <v>5</v>
      </c>
      <c r="Q2" s="2" t="s">
        <v>6</v>
      </c>
      <c r="R2" s="3" t="s">
        <v>7</v>
      </c>
    </row>
    <row r="3" spans="1:21" ht="15.75" thickBot="1" x14ac:dyDescent="0.3">
      <c r="M3" s="4">
        <v>20</v>
      </c>
      <c r="N3" s="31">
        <f>K9</f>
        <v>57.555</v>
      </c>
      <c r="O3" s="6">
        <v>51.799500000000002</v>
      </c>
      <c r="P3" s="7">
        <f>M3*N3</f>
        <v>1151.0999999999999</v>
      </c>
      <c r="Q3" s="7">
        <f>M3*O3</f>
        <v>1035.99</v>
      </c>
      <c r="R3" s="8">
        <f>P3-Q3</f>
        <v>115.1099999999999</v>
      </c>
    </row>
    <row r="4" spans="1:21" ht="15.75" thickBot="1" x14ac:dyDescent="0.3">
      <c r="C4" s="1" t="s">
        <v>2</v>
      </c>
      <c r="D4" s="2" t="s">
        <v>3</v>
      </c>
      <c r="E4" s="2" t="s">
        <v>4</v>
      </c>
      <c r="F4" s="2" t="s">
        <v>5</v>
      </c>
      <c r="G4" s="2" t="s">
        <v>6</v>
      </c>
      <c r="H4" s="3" t="s">
        <v>7</v>
      </c>
      <c r="M4" s="4"/>
      <c r="N4" s="48">
        <f>(N3/O3)-1</f>
        <v>0.11111111111111116</v>
      </c>
      <c r="O4" s="48"/>
      <c r="P4" s="49">
        <f>(P3/Q3)-1</f>
        <v>0.11111111111111094</v>
      </c>
      <c r="Q4" s="49"/>
      <c r="R4" s="9"/>
    </row>
    <row r="5" spans="1:21" x14ac:dyDescent="0.25">
      <c r="C5" s="4">
        <v>20</v>
      </c>
      <c r="D5" s="5">
        <v>56.65</v>
      </c>
      <c r="E5" s="6">
        <v>51.799500000000002</v>
      </c>
      <c r="F5" s="7">
        <f>C5*D5</f>
        <v>1133</v>
      </c>
      <c r="G5" s="7">
        <f>C5*E5</f>
        <v>1035.99</v>
      </c>
      <c r="H5" s="8">
        <f>F5-G5</f>
        <v>97.009999999999991</v>
      </c>
      <c r="M5" s="10"/>
      <c r="N5" s="11"/>
      <c r="O5" s="11"/>
      <c r="P5" s="11"/>
      <c r="Q5" s="12" t="s">
        <v>8</v>
      </c>
      <c r="R5" s="13"/>
    </row>
    <row r="6" spans="1:21" ht="15.75" thickBot="1" x14ac:dyDescent="0.3">
      <c r="A6" s="36" t="s">
        <v>14</v>
      </c>
      <c r="C6" s="4"/>
      <c r="D6" s="48">
        <f>(D5/E5)-1</f>
        <v>9.3639899999034659E-2</v>
      </c>
      <c r="E6" s="48"/>
      <c r="F6" s="49">
        <f>(F5/G5)-1</f>
        <v>9.3639899999034659E-2</v>
      </c>
      <c r="G6" s="49"/>
      <c r="H6" s="9"/>
      <c r="M6" s="14">
        <f>M3-Q6</f>
        <v>18</v>
      </c>
      <c r="N6" s="47" t="s">
        <v>10</v>
      </c>
      <c r="O6" s="47"/>
      <c r="P6" s="47"/>
      <c r="Q6" s="15">
        <f>R3/N3</f>
        <v>1.9999999999999982</v>
      </c>
      <c r="R6" s="16">
        <f>Q6*N3</f>
        <v>115.1099999999999</v>
      </c>
    </row>
    <row r="7" spans="1:21" x14ac:dyDescent="0.25">
      <c r="B7" t="s">
        <v>15</v>
      </c>
      <c r="C7" s="10"/>
      <c r="D7" s="11"/>
      <c r="E7" s="11"/>
      <c r="F7" s="11"/>
      <c r="G7" s="12" t="s">
        <v>8</v>
      </c>
      <c r="H7" s="13"/>
      <c r="J7" t="s">
        <v>9</v>
      </c>
      <c r="K7" s="32">
        <v>2</v>
      </c>
      <c r="M7" s="18" t="s">
        <v>12</v>
      </c>
      <c r="N7" s="19"/>
      <c r="O7" s="19"/>
      <c r="P7" s="19"/>
      <c r="Q7" s="20">
        <f>M6*N3</f>
        <v>1035.99</v>
      </c>
      <c r="R7" s="21"/>
    </row>
    <row r="8" spans="1:21" ht="15.75" thickBot="1" x14ac:dyDescent="0.3">
      <c r="B8" t="s">
        <v>16</v>
      </c>
      <c r="C8" s="14">
        <v>18.287555163283301</v>
      </c>
      <c r="D8" s="47" t="s">
        <v>10</v>
      </c>
      <c r="E8" s="47"/>
      <c r="F8" s="47"/>
      <c r="G8" s="15">
        <v>1.71244483671668</v>
      </c>
      <c r="H8" s="16">
        <f>G8*D5</f>
        <v>97.00999999999992</v>
      </c>
      <c r="J8" t="s">
        <v>11</v>
      </c>
      <c r="K8" s="17" t="b">
        <f>ROUND(C5/K7,0)=C5/K7</f>
        <v>1</v>
      </c>
      <c r="M8" s="24"/>
      <c r="N8" s="25"/>
      <c r="O8" s="25"/>
      <c r="P8" s="25"/>
      <c r="Q8" s="26"/>
      <c r="R8" s="27"/>
    </row>
    <row r="9" spans="1:21" ht="15.75" thickBot="1" x14ac:dyDescent="0.3">
      <c r="C9" s="18" t="s">
        <v>12</v>
      </c>
      <c r="D9" s="19"/>
      <c r="E9" s="19"/>
      <c r="F9" s="19"/>
      <c r="G9" s="20">
        <f>C8*D5</f>
        <v>1035.9899999999989</v>
      </c>
      <c r="H9" s="21"/>
      <c r="J9" s="22" t="s">
        <v>13</v>
      </c>
      <c r="K9" s="42">
        <f>E5/(1-K7/C5)</f>
        <v>57.555</v>
      </c>
      <c r="O9" s="11"/>
      <c r="P9" s="11"/>
      <c r="Q9" s="40"/>
      <c r="R9" s="40"/>
      <c r="S9" s="17"/>
      <c r="T9" s="17"/>
    </row>
    <row r="10" spans="1:21" ht="17.25" thickTop="1" thickBot="1" x14ac:dyDescent="0.3">
      <c r="C10" s="24"/>
      <c r="D10" s="25"/>
      <c r="E10" s="25"/>
      <c r="F10" s="25"/>
      <c r="G10" s="26"/>
      <c r="H10" s="27"/>
      <c r="M10" s="60" t="s">
        <v>26</v>
      </c>
      <c r="N10" s="61"/>
      <c r="O10" s="53" t="s">
        <v>27</v>
      </c>
      <c r="P10" s="52"/>
      <c r="Q10" s="52"/>
      <c r="R10" s="52"/>
      <c r="S10" s="52"/>
      <c r="T10" s="52"/>
      <c r="U10" s="54"/>
    </row>
    <row r="11" spans="1:21" ht="15.75" thickBot="1" x14ac:dyDescent="0.3">
      <c r="M11" s="55"/>
      <c r="N11" s="11"/>
      <c r="O11" s="1" t="s">
        <v>2</v>
      </c>
      <c r="P11" s="2" t="s">
        <v>3</v>
      </c>
      <c r="Q11" s="2" t="s">
        <v>4</v>
      </c>
      <c r="R11" s="2" t="s">
        <v>5</v>
      </c>
      <c r="S11" s="2" t="s">
        <v>6</v>
      </c>
      <c r="T11" s="3" t="s">
        <v>7</v>
      </c>
      <c r="U11" s="56"/>
    </row>
    <row r="12" spans="1:21" x14ac:dyDescent="0.25">
      <c r="C12" s="1" t="s">
        <v>2</v>
      </c>
      <c r="D12" s="2" t="s">
        <v>3</v>
      </c>
      <c r="E12" s="2" t="s">
        <v>4</v>
      </c>
      <c r="F12" s="2" t="s">
        <v>5</v>
      </c>
      <c r="G12" s="2" t="s">
        <v>6</v>
      </c>
      <c r="H12" s="3" t="s">
        <v>7</v>
      </c>
      <c r="L12" s="28"/>
      <c r="M12" s="55"/>
      <c r="N12" s="11"/>
      <c r="O12" s="4">
        <v>20</v>
      </c>
      <c r="P12" s="31">
        <v>60.94</v>
      </c>
      <c r="Q12" s="6">
        <v>51.799500000000002</v>
      </c>
      <c r="R12" s="7">
        <f>O12*P12</f>
        <v>1218.8</v>
      </c>
      <c r="S12" s="7">
        <f>O12*Q12</f>
        <v>1035.99</v>
      </c>
      <c r="T12" s="8">
        <f>R12-S12</f>
        <v>182.80999999999995</v>
      </c>
      <c r="U12" s="56"/>
    </row>
    <row r="13" spans="1:21" ht="15.75" thickBot="1" x14ac:dyDescent="0.3">
      <c r="A13" s="36" t="s">
        <v>17</v>
      </c>
      <c r="C13" s="4">
        <v>20</v>
      </c>
      <c r="D13" s="43">
        <f>K15</f>
        <v>57.555</v>
      </c>
      <c r="E13" s="6">
        <v>51.799500000000002</v>
      </c>
      <c r="F13" s="7">
        <f>C13*D13</f>
        <v>1151.0999999999999</v>
      </c>
      <c r="G13" s="7">
        <f>C13*E13</f>
        <v>1035.99</v>
      </c>
      <c r="H13" s="8">
        <f>F13-G13</f>
        <v>115.1099999999999</v>
      </c>
      <c r="J13" s="17" t="s">
        <v>9</v>
      </c>
      <c r="K13" s="32">
        <v>2</v>
      </c>
      <c r="M13" s="55"/>
      <c r="N13" s="11"/>
      <c r="O13" s="4"/>
      <c r="P13" s="48">
        <f>(P12/Q12)-1</f>
        <v>0.17645923223197135</v>
      </c>
      <c r="Q13" s="48"/>
      <c r="R13" s="49">
        <f>(R12/S12)-1</f>
        <v>0.17645923223197135</v>
      </c>
      <c r="S13" s="49"/>
      <c r="T13" s="9"/>
      <c r="U13" s="56"/>
    </row>
    <row r="14" spans="1:21" ht="15.75" thickBot="1" x14ac:dyDescent="0.3">
      <c r="B14" t="s">
        <v>18</v>
      </c>
      <c r="C14" s="4"/>
      <c r="D14" s="48">
        <f>(D13/E13)-1</f>
        <v>0.11111111111111116</v>
      </c>
      <c r="E14" s="48"/>
      <c r="F14" s="49">
        <f>(F13/G13)-1</f>
        <v>0.11111111111111094</v>
      </c>
      <c r="G14" s="49"/>
      <c r="H14" s="9"/>
      <c r="J14" s="17" t="s">
        <v>11</v>
      </c>
      <c r="K14" s="17" t="b">
        <f>ROUND(C11/K13,0)=C11/K13</f>
        <v>1</v>
      </c>
      <c r="M14" s="55"/>
      <c r="N14" s="11"/>
      <c r="O14" s="10"/>
      <c r="P14" s="11"/>
      <c r="Q14" s="11"/>
      <c r="R14" s="11"/>
      <c r="S14" s="12" t="s">
        <v>8</v>
      </c>
      <c r="T14" s="13"/>
      <c r="U14" s="56"/>
    </row>
    <row r="15" spans="1:21" ht="15.75" thickBot="1" x14ac:dyDescent="0.3">
      <c r="C15" s="10"/>
      <c r="D15" s="11"/>
      <c r="E15" s="11"/>
      <c r="F15" s="11"/>
      <c r="G15" s="12" t="s">
        <v>8</v>
      </c>
      <c r="H15" s="13"/>
      <c r="J15" s="22" t="s">
        <v>13</v>
      </c>
      <c r="K15" s="42">
        <f>E13/(1-K13/C13)</f>
        <v>57.555</v>
      </c>
      <c r="M15" s="55"/>
      <c r="N15" s="11"/>
      <c r="O15" s="14">
        <f>O12-S15</f>
        <v>17.000164095831966</v>
      </c>
      <c r="P15" s="47" t="s">
        <v>10</v>
      </c>
      <c r="Q15" s="47"/>
      <c r="R15" s="47"/>
      <c r="S15" s="15">
        <f>T12/P12</f>
        <v>2.9998359041680334</v>
      </c>
      <c r="T15" s="16">
        <f>S15*P12</f>
        <v>182.80999999999995</v>
      </c>
      <c r="U15" s="56"/>
    </row>
    <row r="16" spans="1:21" ht="15.75" thickBot="1" x14ac:dyDescent="0.3">
      <c r="B16" s="35" t="s">
        <v>19</v>
      </c>
      <c r="C16" s="14">
        <f>C13-G16</f>
        <v>18</v>
      </c>
      <c r="D16" s="47" t="s">
        <v>10</v>
      </c>
      <c r="E16" s="47"/>
      <c r="F16" s="47"/>
      <c r="G16" s="15">
        <f>H13/D13</f>
        <v>1.9999999999999982</v>
      </c>
      <c r="H16" s="16">
        <f>G16*D13</f>
        <v>115.1099999999999</v>
      </c>
      <c r="M16" s="55"/>
      <c r="N16" s="11"/>
      <c r="O16" s="18" t="s">
        <v>12</v>
      </c>
      <c r="P16" s="19"/>
      <c r="Q16" s="19"/>
      <c r="R16" s="19"/>
      <c r="S16" s="20">
        <f>O15*P12</f>
        <v>1035.99</v>
      </c>
      <c r="T16" s="21"/>
      <c r="U16" s="56"/>
    </row>
    <row r="17" spans="1:21" ht="15.75" thickBot="1" x14ac:dyDescent="0.3">
      <c r="C17" s="18" t="s">
        <v>12</v>
      </c>
      <c r="D17" s="19"/>
      <c r="E17" s="19"/>
      <c r="F17" s="19"/>
      <c r="G17" s="20">
        <f>C16*D13</f>
        <v>1035.99</v>
      </c>
      <c r="H17" s="21"/>
      <c r="M17" s="55"/>
      <c r="N17" s="11"/>
      <c r="O17" s="24"/>
      <c r="P17" s="25"/>
      <c r="Q17" s="25"/>
      <c r="R17" s="25"/>
      <c r="S17" s="26"/>
      <c r="T17" s="27"/>
      <c r="U17" s="56"/>
    </row>
    <row r="18" spans="1:21" ht="15.75" thickBot="1" x14ac:dyDescent="0.3">
      <c r="C18" s="24"/>
      <c r="D18" s="25"/>
      <c r="E18" s="25"/>
      <c r="F18" s="25"/>
      <c r="G18" s="26"/>
      <c r="H18" s="27"/>
      <c r="M18" s="57"/>
      <c r="N18" s="58"/>
      <c r="O18" s="58"/>
      <c r="P18" s="58"/>
      <c r="Q18" s="58"/>
      <c r="R18" s="58"/>
      <c r="S18" s="58"/>
      <c r="T18" s="58"/>
      <c r="U18" s="59"/>
    </row>
    <row r="19" spans="1:21" ht="15.75" thickBot="1" x14ac:dyDescent="0.3">
      <c r="D19" s="29"/>
      <c r="E19" s="29"/>
      <c r="F19" s="29"/>
      <c r="G19" s="30"/>
      <c r="I19" s="11"/>
    </row>
    <row r="20" spans="1:21" x14ac:dyDescent="0.25">
      <c r="C20" s="1" t="s">
        <v>2</v>
      </c>
      <c r="D20" s="2" t="s">
        <v>3</v>
      </c>
      <c r="E20" s="2" t="s">
        <v>4</v>
      </c>
      <c r="F20" s="2" t="s">
        <v>5</v>
      </c>
      <c r="G20" s="2" t="s">
        <v>6</v>
      </c>
      <c r="H20" s="3" t="s">
        <v>7</v>
      </c>
      <c r="I20" s="17"/>
      <c r="J20" s="17"/>
      <c r="K20" s="17"/>
    </row>
    <row r="21" spans="1:21" x14ac:dyDescent="0.25">
      <c r="A21" s="36" t="s">
        <v>20</v>
      </c>
      <c r="C21" s="4">
        <v>18</v>
      </c>
      <c r="D21" s="43">
        <f>K15</f>
        <v>57.555</v>
      </c>
      <c r="E21" s="6">
        <v>51.799500000000002</v>
      </c>
      <c r="F21" s="7">
        <f>C21*D21</f>
        <v>1035.99</v>
      </c>
      <c r="G21" s="7">
        <f>G13</f>
        <v>1035.99</v>
      </c>
      <c r="H21" s="8">
        <f>F21-G21</f>
        <v>0</v>
      </c>
      <c r="I21" s="17"/>
      <c r="J21" s="17"/>
      <c r="K21" s="17"/>
    </row>
    <row r="22" spans="1:21" ht="15.75" thickBot="1" x14ac:dyDescent="0.3">
      <c r="B22" s="37" t="s">
        <v>21</v>
      </c>
      <c r="C22" s="4"/>
      <c r="D22" s="48">
        <f>(D21/E21)-1</f>
        <v>0.11111111111111116</v>
      </c>
      <c r="E22" s="48"/>
      <c r="F22" s="49">
        <f>(F21/G21)-1</f>
        <v>0</v>
      </c>
      <c r="G22" s="49"/>
      <c r="H22" s="9"/>
      <c r="I22" s="17"/>
      <c r="J22" s="37" t="s">
        <v>28</v>
      </c>
      <c r="K22" s="17"/>
    </row>
    <row r="23" spans="1:21" x14ac:dyDescent="0.25">
      <c r="C23" s="10"/>
      <c r="D23" s="11"/>
      <c r="E23" s="11"/>
      <c r="F23" s="11"/>
      <c r="G23" s="12" t="s">
        <v>8</v>
      </c>
      <c r="H23" s="13"/>
      <c r="I23" s="17"/>
      <c r="J23" s="22"/>
      <c r="K23" s="23"/>
    </row>
    <row r="24" spans="1:21" ht="15.75" thickBot="1" x14ac:dyDescent="0.3">
      <c r="C24" s="14"/>
      <c r="D24" s="47" t="s">
        <v>10</v>
      </c>
      <c r="E24" s="47"/>
      <c r="F24" s="47"/>
      <c r="G24" s="15"/>
      <c r="H24" s="16">
        <f>G24*D21</f>
        <v>0</v>
      </c>
      <c r="I24" s="17"/>
      <c r="J24" s="17"/>
      <c r="K24" s="17"/>
    </row>
    <row r="25" spans="1:21" ht="15.75" thickTop="1" x14ac:dyDescent="0.25">
      <c r="B25" s="38"/>
      <c r="C25" s="18" t="s">
        <v>12</v>
      </c>
      <c r="D25" s="19"/>
      <c r="E25" s="19"/>
      <c r="F25" s="19"/>
      <c r="G25" s="20">
        <f>C24*D21</f>
        <v>0</v>
      </c>
      <c r="H25" s="21"/>
      <c r="I25" s="17"/>
      <c r="J25" s="17"/>
      <c r="K25" s="17"/>
      <c r="L25" s="68"/>
      <c r="M25" s="69"/>
      <c r="N25" s="69"/>
      <c r="O25" s="69"/>
      <c r="P25" s="69"/>
      <c r="Q25" s="69"/>
      <c r="R25" s="69"/>
      <c r="S25" s="70"/>
    </row>
    <row r="26" spans="1:21" ht="15.75" thickBot="1" x14ac:dyDescent="0.3">
      <c r="C26" s="24"/>
      <c r="D26" s="25"/>
      <c r="E26" s="25"/>
      <c r="F26" s="25"/>
      <c r="G26" s="26"/>
      <c r="H26" s="27"/>
      <c r="I26" s="17"/>
      <c r="J26" s="17"/>
      <c r="K26" s="17"/>
      <c r="L26" s="71"/>
      <c r="M26" s="72" t="s">
        <v>32</v>
      </c>
      <c r="N26" s="72"/>
      <c r="O26" s="72"/>
      <c r="P26" s="72"/>
      <c r="Q26" s="72"/>
      <c r="R26" s="11"/>
      <c r="S26" s="73"/>
    </row>
    <row r="27" spans="1:21" s="17" customFormat="1" x14ac:dyDescent="0.25">
      <c r="B27" s="29"/>
      <c r="H27" s="40"/>
      <c r="L27" s="71"/>
      <c r="M27" s="72" t="s">
        <v>33</v>
      </c>
      <c r="N27" s="72"/>
      <c r="O27" s="72"/>
      <c r="P27" s="72"/>
      <c r="Q27" s="72"/>
      <c r="R27" s="11"/>
      <c r="S27" s="73"/>
      <c r="T27"/>
    </row>
    <row r="28" spans="1:21" s="17" customFormat="1" ht="16.5" thickBot="1" x14ac:dyDescent="0.3">
      <c r="B28" s="62"/>
      <c r="C28" s="62"/>
      <c r="D28" s="63" t="s">
        <v>23</v>
      </c>
      <c r="E28" s="64">
        <v>0.1</v>
      </c>
      <c r="F28" s="62" t="s">
        <v>22</v>
      </c>
      <c r="G28" s="65">
        <f>G13*E28</f>
        <v>103.599</v>
      </c>
      <c r="H28" s="37" t="s">
        <v>30</v>
      </c>
      <c r="L28" s="71"/>
      <c r="M28" s="11"/>
      <c r="N28" s="11"/>
      <c r="O28" s="11"/>
      <c r="P28" s="11"/>
      <c r="Q28" s="11"/>
      <c r="R28" s="11"/>
      <c r="S28" s="73"/>
    </row>
    <row r="29" spans="1:21" s="17" customFormat="1" ht="15.75" thickBot="1" x14ac:dyDescent="0.3">
      <c r="B29" s="29"/>
      <c r="C29" s="39"/>
      <c r="D29" s="11"/>
      <c r="E29" s="11"/>
      <c r="F29" s="11"/>
      <c r="G29" s="41"/>
      <c r="H29" s="40"/>
      <c r="L29" s="71"/>
      <c r="M29" s="1" t="s">
        <v>2</v>
      </c>
      <c r="N29" s="2" t="s">
        <v>3</v>
      </c>
      <c r="O29" s="2" t="s">
        <v>4</v>
      </c>
      <c r="P29" s="2" t="s">
        <v>5</v>
      </c>
      <c r="Q29" s="2" t="s">
        <v>6</v>
      </c>
      <c r="R29" s="3" t="s">
        <v>7</v>
      </c>
      <c r="S29" s="73"/>
    </row>
    <row r="30" spans="1:21" s="17" customFormat="1" x14ac:dyDescent="0.25">
      <c r="B30" s="29"/>
      <c r="C30" s="1" t="s">
        <v>2</v>
      </c>
      <c r="D30" s="2" t="s">
        <v>3</v>
      </c>
      <c r="E30" s="2" t="s">
        <v>4</v>
      </c>
      <c r="F30" s="2" t="s">
        <v>5</v>
      </c>
      <c r="G30" s="2" t="s">
        <v>6</v>
      </c>
      <c r="H30" s="3" t="s">
        <v>7</v>
      </c>
      <c r="K30" s="46" t="s">
        <v>25</v>
      </c>
      <c r="L30" s="71"/>
      <c r="M30" s="4">
        <v>18</v>
      </c>
      <c r="N30" s="74">
        <f>K35</f>
        <v>58.274437500000005</v>
      </c>
      <c r="O30" s="6">
        <v>51.799500000000002</v>
      </c>
      <c r="P30" s="7">
        <f>M30*N30</f>
        <v>1048.939875</v>
      </c>
      <c r="Q30" s="7">
        <f>G31</f>
        <v>1035.99</v>
      </c>
      <c r="R30" s="8">
        <f>P30-Q30</f>
        <v>12.94987500000002</v>
      </c>
      <c r="S30" s="73"/>
    </row>
    <row r="31" spans="1:21" s="17" customFormat="1" ht="15.75" thickBot="1" x14ac:dyDescent="0.3">
      <c r="A31" s="36" t="s">
        <v>29</v>
      </c>
      <c r="C31" s="4">
        <v>18</v>
      </c>
      <c r="D31" s="6">
        <f>F31/C31</f>
        <v>63.310499999999998</v>
      </c>
      <c r="E31" s="6">
        <v>51.799500000000002</v>
      </c>
      <c r="F31" s="7">
        <f>G31+H31</f>
        <v>1139.5889999999999</v>
      </c>
      <c r="G31" s="7">
        <f>G21</f>
        <v>1035.99</v>
      </c>
      <c r="H31" s="44">
        <f>G28</f>
        <v>103.599</v>
      </c>
      <c r="K31" s="45" t="s">
        <v>24</v>
      </c>
      <c r="L31" s="71"/>
      <c r="M31" s="4"/>
      <c r="N31" s="34">
        <f>(N30/O30)-1</f>
        <v>0.125</v>
      </c>
      <c r="O31" s="34"/>
      <c r="P31" s="49">
        <f>(P30/Q30)-1</f>
        <v>1.2499999999999956E-2</v>
      </c>
      <c r="Q31" s="49"/>
      <c r="R31" s="9"/>
      <c r="S31" s="73"/>
    </row>
    <row r="32" spans="1:21" ht="15.75" thickBot="1" x14ac:dyDescent="0.3">
      <c r="C32" s="4"/>
      <c r="D32" s="48">
        <f>(D31/E31)-1</f>
        <v>0.2222222222222221</v>
      </c>
      <c r="E32" s="48"/>
      <c r="F32" s="49">
        <f>(F31/G31)-1</f>
        <v>9.9999999999999867E-2</v>
      </c>
      <c r="G32" s="49"/>
      <c r="H32" s="9"/>
      <c r="I32" s="17"/>
      <c r="J32" s="17"/>
      <c r="K32" s="17"/>
      <c r="L32" s="71"/>
      <c r="M32" s="10"/>
      <c r="N32" s="11"/>
      <c r="O32" s="11"/>
      <c r="P32" s="11"/>
      <c r="Q32" s="12" t="s">
        <v>8</v>
      </c>
      <c r="R32" s="13"/>
      <c r="S32" s="73"/>
      <c r="T32" s="17"/>
    </row>
    <row r="33" spans="2:19" ht="15.75" thickBot="1" x14ac:dyDescent="0.3">
      <c r="B33" s="29"/>
      <c r="C33" s="10"/>
      <c r="D33" s="11"/>
      <c r="E33" s="11"/>
      <c r="F33" s="11"/>
      <c r="G33" s="12" t="s">
        <v>8</v>
      </c>
      <c r="H33" s="13"/>
      <c r="I33" s="17"/>
      <c r="J33" s="17" t="s">
        <v>9</v>
      </c>
      <c r="K33" s="32">
        <v>2</v>
      </c>
      <c r="L33" s="71"/>
      <c r="M33" s="14">
        <f>M30-Q33</f>
        <v>17.777777777777779</v>
      </c>
      <c r="N33" s="67" t="s">
        <v>10</v>
      </c>
      <c r="O33" s="33"/>
      <c r="P33" s="33"/>
      <c r="Q33" s="15">
        <f>R30/N30</f>
        <v>0.22222222222222254</v>
      </c>
      <c r="R33" s="16">
        <f>Q33*N30</f>
        <v>12.94987500000002</v>
      </c>
      <c r="S33" s="73"/>
    </row>
    <row r="34" spans="2:19" ht="15.75" thickBot="1" x14ac:dyDescent="0.3">
      <c r="B34" s="29"/>
      <c r="C34" s="14">
        <f>C31-G34</f>
        <v>16.363636363636363</v>
      </c>
      <c r="D34" s="47" t="s">
        <v>10</v>
      </c>
      <c r="E34" s="47"/>
      <c r="F34" s="47"/>
      <c r="G34" s="15">
        <f>H31/D31</f>
        <v>1.6363636363636365</v>
      </c>
      <c r="H34" s="16">
        <f>G34*D31</f>
        <v>103.599</v>
      </c>
      <c r="I34" s="17"/>
      <c r="J34" s="17" t="s">
        <v>11</v>
      </c>
      <c r="K34" s="37" t="b">
        <f>ROUND(C31/K33,0)=C31/K33</f>
        <v>1</v>
      </c>
      <c r="L34" s="71"/>
      <c r="M34" s="18" t="s">
        <v>12</v>
      </c>
      <c r="N34" s="19"/>
      <c r="O34" s="19"/>
      <c r="P34" s="19"/>
      <c r="Q34" s="20">
        <f>M33*N30</f>
        <v>1035.9900000000002</v>
      </c>
      <c r="R34" s="21"/>
      <c r="S34" s="73"/>
    </row>
    <row r="35" spans="2:19" ht="15.75" thickBot="1" x14ac:dyDescent="0.3">
      <c r="B35" s="29"/>
      <c r="C35" s="18" t="s">
        <v>12</v>
      </c>
      <c r="D35" s="19"/>
      <c r="E35" s="19"/>
      <c r="F35" s="19"/>
      <c r="G35" s="20">
        <f>C34*D31</f>
        <v>1035.99</v>
      </c>
      <c r="H35" s="21"/>
      <c r="I35" s="17"/>
      <c r="J35" s="22" t="s">
        <v>13</v>
      </c>
      <c r="K35" s="66">
        <f>E31/(1-K33/C31)</f>
        <v>58.274437500000005</v>
      </c>
      <c r="L35" s="71"/>
      <c r="M35" s="24"/>
      <c r="N35" s="25"/>
      <c r="O35" s="25"/>
      <c r="P35" s="25"/>
      <c r="Q35" s="26"/>
      <c r="R35" s="27"/>
      <c r="S35" s="73"/>
    </row>
    <row r="36" spans="2:19" ht="15.75" thickBot="1" x14ac:dyDescent="0.3">
      <c r="B36" s="29"/>
      <c r="C36" s="24"/>
      <c r="D36" s="25"/>
      <c r="E36" s="25"/>
      <c r="F36" s="25"/>
      <c r="G36" s="26"/>
      <c r="H36" s="27"/>
      <c r="I36" s="17"/>
      <c r="J36" s="17"/>
      <c r="K36" s="17"/>
      <c r="L36" s="75"/>
      <c r="M36" s="76"/>
      <c r="N36" s="76"/>
      <c r="O36" s="76"/>
      <c r="P36" s="76"/>
      <c r="Q36" s="76"/>
      <c r="R36" s="76"/>
      <c r="S36" s="77"/>
    </row>
    <row r="37" spans="2:19" x14ac:dyDescent="0.25">
      <c r="B37" s="29"/>
      <c r="C37" s="39"/>
      <c r="D37" s="11"/>
      <c r="E37" s="11"/>
      <c r="F37" s="11"/>
      <c r="G37" s="40"/>
      <c r="H37" s="40"/>
      <c r="I37" s="17"/>
      <c r="J37" s="17"/>
      <c r="K37" s="17"/>
    </row>
    <row r="38" spans="2:19" x14ac:dyDescent="0.25">
      <c r="C38" s="38" t="s">
        <v>31</v>
      </c>
      <c r="D38" s="39"/>
      <c r="E38" s="39"/>
      <c r="F38" s="39"/>
      <c r="G38" s="39"/>
      <c r="H38" s="39"/>
      <c r="I38" s="17"/>
      <c r="J38" s="17"/>
      <c r="K38" s="17"/>
    </row>
    <row r="39" spans="2:19" x14ac:dyDescent="0.25">
      <c r="C39" s="29"/>
      <c r="D39" s="11"/>
      <c r="E39" s="11"/>
      <c r="F39" s="11"/>
      <c r="G39" s="40"/>
      <c r="H39" s="40"/>
      <c r="I39" s="17"/>
      <c r="J39" s="17"/>
      <c r="K39" s="17"/>
    </row>
    <row r="40" spans="2:19" x14ac:dyDescent="0.25">
      <c r="B40" s="29"/>
      <c r="C40" s="39"/>
      <c r="D40" s="11"/>
      <c r="E40" s="11"/>
      <c r="F40" s="11"/>
      <c r="G40" s="40"/>
      <c r="H40" s="40"/>
      <c r="I40" s="17"/>
      <c r="J40" s="17"/>
      <c r="K40" s="17"/>
    </row>
    <row r="41" spans="2:19" x14ac:dyDescent="0.25">
      <c r="B41" s="17"/>
      <c r="C41" s="17"/>
      <c r="D41" s="17"/>
      <c r="E41" s="17"/>
      <c r="F41" s="17"/>
      <c r="G41" s="17"/>
      <c r="H41" s="17"/>
      <c r="I41" s="17"/>
      <c r="J41" s="17"/>
      <c r="K41" s="17"/>
    </row>
  </sheetData>
  <mergeCells count="21">
    <mergeCell ref="P13:Q13"/>
    <mergeCell ref="R13:S13"/>
    <mergeCell ref="P15:R15"/>
    <mergeCell ref="D24:F24"/>
    <mergeCell ref="N6:P6"/>
    <mergeCell ref="D14:E14"/>
    <mergeCell ref="F14:G14"/>
    <mergeCell ref="D16:F16"/>
    <mergeCell ref="D22:E22"/>
    <mergeCell ref="F22:G22"/>
    <mergeCell ref="D8:F8"/>
    <mergeCell ref="N4:O4"/>
    <mergeCell ref="P4:Q4"/>
    <mergeCell ref="C1:H1"/>
    <mergeCell ref="C2:H2"/>
    <mergeCell ref="D6:E6"/>
    <mergeCell ref="F6:G6"/>
    <mergeCell ref="D34:F34"/>
    <mergeCell ref="D32:E32"/>
    <mergeCell ref="F32:G32"/>
    <mergeCell ref="P31:Q31"/>
  </mergeCells>
  <pageMargins left="0.7" right="0.7" top="0.75" bottom="0.75" header="0.511811023622047" footer="0.511811023622047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cp:revision>1</cp:revision>
  <dcterms:created xsi:type="dcterms:W3CDTF">2025-01-17T15:31:19Z</dcterms:created>
  <dcterms:modified xsi:type="dcterms:W3CDTF">2025-01-20T08:06:05Z</dcterms:modified>
  <dc:language>it-IT</dc:language>
</cp:coreProperties>
</file>