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olyexpertfr-my.sharepoint.com/personal/ma_dupont_polyexpert_fr/Documents/Bureau/"/>
    </mc:Choice>
  </mc:AlternateContent>
  <xr:revisionPtr revIDLastSave="37" documentId="8_{2FF3A6CC-1A69-48DB-AB77-548C4B0071B9}" xr6:coauthVersionLast="47" xr6:coauthVersionMax="47" xr10:uidLastSave="{FFA241B6-DADA-4339-819F-CAE25E2E7071}"/>
  <bookViews>
    <workbookView xWindow="768" yWindow="768" windowWidth="17280" windowHeight="9060" xr2:uid="{00000000-000D-0000-FFFF-FFFF00000000}"/>
  </bookViews>
  <sheets>
    <sheet name="dossiers" sheetId="1" r:id="rId1"/>
    <sheet name="Factures " sheetId="10" r:id="rId2"/>
    <sheet name="Export PGD TRIGRAMMES" sheetId="4" r:id="rId3"/>
  </sheets>
  <externalReferences>
    <externalReference r:id="rId4"/>
  </externalReferences>
  <definedNames>
    <definedName name="_xlnm._FilterDatabase" localSheetId="0" hidden="1">dossiers!$A$1:$AG$139</definedName>
    <definedName name="actReg">#REF!</definedName>
    <definedName name="actReg1">#REF!</definedName>
    <definedName name="actRegCode">#REF!</definedName>
    <definedName name="actRegCode1">#REF!</definedName>
    <definedName name="actRegValue">#REF!</definedName>
    <definedName name="actRegValue1">#REF!</definedName>
    <definedName name="Rang0">#REF!</definedName>
    <definedName name="Rang1">#REF!</definedName>
    <definedName name="Rang2">#REF!</definedName>
    <definedName name="Rang3">#REF!</definedName>
    <definedName name="Rang4">#REF!</definedName>
    <definedName name="Rang5">#REF!</definedName>
    <definedName name="Rang6">#REF!</definedName>
    <definedName name="Rang7">#REF!</definedName>
    <definedName name="Rang8">#REF!</definedName>
    <definedName name="Rang9">#REF!</definedName>
    <definedName name="regData">[1]!Tableau25[#Data]</definedName>
    <definedName name="TRI">'Export PGD TRIGRAMMES'!$A$1:$C$266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0" l="1"/>
  <c r="A3" i="10" s="1"/>
  <c r="B4" i="10"/>
  <c r="A4" i="10" s="1"/>
  <c r="B5" i="10"/>
  <c r="A5" i="10" s="1"/>
  <c r="B6" i="10"/>
  <c r="A6" i="10" s="1"/>
  <c r="B7" i="10"/>
  <c r="A7" i="10" s="1"/>
  <c r="B8" i="10"/>
  <c r="A8" i="10" s="1"/>
  <c r="B9" i="10"/>
  <c r="A9" i="10" s="1"/>
  <c r="B10" i="10"/>
  <c r="A10" i="10" s="1"/>
  <c r="B11" i="10"/>
  <c r="A11" i="10" s="1"/>
  <c r="B12" i="10"/>
  <c r="A12" i="10" s="1"/>
  <c r="B13" i="10"/>
  <c r="A13" i="10" s="1"/>
  <c r="B14" i="10"/>
  <c r="A14" i="10" s="1"/>
  <c r="B15" i="10"/>
  <c r="A15" i="10" s="1"/>
  <c r="B16" i="10"/>
  <c r="A16" i="10" s="1"/>
  <c r="B17" i="10"/>
  <c r="A17" i="10" s="1"/>
  <c r="B18" i="10"/>
  <c r="A18" i="10" s="1"/>
  <c r="B19" i="10"/>
  <c r="A19" i="10" s="1"/>
  <c r="B20" i="10"/>
  <c r="A20" i="10" s="1"/>
  <c r="B21" i="10"/>
  <c r="A21" i="10" s="1"/>
  <c r="B22" i="10"/>
  <c r="A22" i="10" s="1"/>
  <c r="B23" i="10"/>
  <c r="A23" i="10" s="1"/>
  <c r="B24" i="10"/>
  <c r="A24" i="10" s="1"/>
  <c r="B25" i="10"/>
  <c r="A25" i="10" s="1"/>
  <c r="B26" i="10"/>
  <c r="A26" i="10" s="1"/>
  <c r="B27" i="10"/>
  <c r="A27" i="10" s="1"/>
  <c r="B28" i="10"/>
  <c r="A28" i="10" s="1"/>
  <c r="B29" i="10"/>
  <c r="A29" i="10" s="1"/>
  <c r="B30" i="10"/>
  <c r="A30" i="10" s="1"/>
  <c r="B31" i="10"/>
  <c r="A31" i="10" s="1"/>
  <c r="B32" i="10"/>
  <c r="A32" i="10" s="1"/>
  <c r="B33" i="10"/>
  <c r="A33" i="10" s="1"/>
  <c r="B34" i="10"/>
  <c r="A34" i="10" s="1"/>
  <c r="B35" i="10"/>
  <c r="A35" i="10" s="1"/>
  <c r="B36" i="10"/>
  <c r="A36" i="10" s="1"/>
  <c r="B37" i="10"/>
  <c r="A37" i="10" s="1"/>
  <c r="B38" i="10"/>
  <c r="A38" i="10" s="1"/>
  <c r="B39" i="10"/>
  <c r="A39" i="10" s="1"/>
  <c r="B40" i="10"/>
  <c r="A40" i="10" s="1"/>
  <c r="B41" i="10"/>
  <c r="A41" i="10" s="1"/>
  <c r="B42" i="10"/>
  <c r="A42" i="10" s="1"/>
  <c r="B43" i="10"/>
  <c r="A43" i="10" s="1"/>
  <c r="B44" i="10"/>
  <c r="A44" i="10" s="1"/>
  <c r="B45" i="10"/>
  <c r="A45" i="10" s="1"/>
  <c r="B46" i="10"/>
  <c r="A46" i="10" s="1"/>
  <c r="B47" i="10"/>
  <c r="A47" i="10" s="1"/>
  <c r="B48" i="10"/>
  <c r="A48" i="10" s="1"/>
  <c r="B49" i="10"/>
  <c r="A49" i="10" s="1"/>
  <c r="B50" i="10"/>
  <c r="A50" i="10" s="1"/>
  <c r="B51" i="10"/>
  <c r="A51" i="10" s="1"/>
  <c r="B52" i="10"/>
  <c r="A52" i="10" s="1"/>
  <c r="B53" i="10"/>
  <c r="A53" i="10" s="1"/>
  <c r="B54" i="10"/>
  <c r="A54" i="10" s="1"/>
  <c r="B55" i="10"/>
  <c r="A55" i="10" s="1"/>
  <c r="B56" i="10"/>
  <c r="A56" i="10" s="1"/>
  <c r="B57" i="10"/>
  <c r="A57" i="10" s="1"/>
  <c r="B58" i="10"/>
  <c r="A58" i="10" s="1"/>
  <c r="B59" i="10"/>
  <c r="A59" i="10" s="1"/>
  <c r="B60" i="10"/>
  <c r="A60" i="10" s="1"/>
  <c r="B61" i="10"/>
  <c r="A61" i="10" s="1"/>
  <c r="B62" i="10"/>
  <c r="A62" i="10" s="1"/>
  <c r="B63" i="10"/>
  <c r="A63" i="10" s="1"/>
  <c r="B64" i="10"/>
  <c r="A64" i="10" s="1"/>
  <c r="B65" i="10"/>
  <c r="A65" i="10" s="1"/>
  <c r="B66" i="10"/>
  <c r="A66" i="10" s="1"/>
  <c r="B67" i="10"/>
  <c r="A67" i="10" s="1"/>
  <c r="B68" i="10"/>
  <c r="A68" i="10" s="1"/>
  <c r="B69" i="10"/>
  <c r="A69" i="10" s="1"/>
  <c r="B70" i="10"/>
  <c r="A70" i="10" s="1"/>
  <c r="B71" i="10"/>
  <c r="A71" i="10" s="1"/>
  <c r="B72" i="10"/>
  <c r="A72" i="10" s="1"/>
  <c r="B73" i="10"/>
  <c r="A73" i="10" s="1"/>
  <c r="B74" i="10"/>
  <c r="A74" i="10" s="1"/>
  <c r="B75" i="10"/>
  <c r="A75" i="10" s="1"/>
  <c r="B76" i="10"/>
  <c r="A76" i="10" s="1"/>
  <c r="B77" i="10"/>
  <c r="A77" i="10" s="1"/>
  <c r="B78" i="10"/>
  <c r="A78" i="10" s="1"/>
  <c r="B79" i="10"/>
  <c r="A79" i="10" s="1"/>
  <c r="B80" i="10"/>
  <c r="A80" i="10" s="1"/>
  <c r="B81" i="10"/>
  <c r="A81" i="10" s="1"/>
  <c r="B82" i="10"/>
  <c r="A82" i="10" s="1"/>
  <c r="B83" i="10"/>
  <c r="A83" i="10" s="1"/>
  <c r="B84" i="10"/>
  <c r="A84" i="10" s="1"/>
  <c r="B85" i="10"/>
  <c r="A85" i="10" s="1"/>
  <c r="B86" i="10"/>
  <c r="A86" i="10" s="1"/>
  <c r="B87" i="10"/>
  <c r="A87" i="10" s="1"/>
  <c r="B88" i="10"/>
  <c r="A88" i="10" s="1"/>
  <c r="B89" i="10"/>
  <c r="A89" i="10" s="1"/>
  <c r="B90" i="10"/>
  <c r="A90" i="10" s="1"/>
  <c r="B91" i="10"/>
  <c r="A91" i="10" s="1"/>
  <c r="B92" i="10"/>
  <c r="A92" i="10" s="1"/>
  <c r="B93" i="10"/>
  <c r="A93" i="10" s="1"/>
  <c r="B94" i="10"/>
  <c r="A94" i="10" s="1"/>
  <c r="B95" i="10"/>
  <c r="A95" i="10" s="1"/>
  <c r="B96" i="10"/>
  <c r="A96" i="10" s="1"/>
  <c r="B97" i="10"/>
  <c r="A97" i="10" s="1"/>
  <c r="B98" i="10"/>
  <c r="A98" i="10" s="1"/>
  <c r="B99" i="10"/>
  <c r="A99" i="10" s="1"/>
  <c r="B100" i="10"/>
  <c r="A100" i="10" s="1"/>
  <c r="B101" i="10"/>
  <c r="A101" i="10" s="1"/>
  <c r="B102" i="10"/>
  <c r="A102" i="10" s="1"/>
  <c r="B103" i="10"/>
  <c r="A103" i="10" s="1"/>
  <c r="B104" i="10"/>
  <c r="A104" i="10" s="1"/>
  <c r="B105" i="10"/>
  <c r="A105" i="10" s="1"/>
  <c r="B106" i="10"/>
  <c r="A106" i="10" s="1"/>
  <c r="B107" i="10"/>
  <c r="A107" i="10" s="1"/>
  <c r="B108" i="10"/>
  <c r="A108" i="10" s="1"/>
  <c r="B109" i="10"/>
  <c r="A109" i="10" s="1"/>
  <c r="B110" i="10"/>
  <c r="A110" i="10" s="1"/>
  <c r="B111" i="10"/>
  <c r="A111" i="10" s="1"/>
  <c r="B112" i="10"/>
  <c r="A112" i="10" s="1"/>
  <c r="B113" i="10"/>
  <c r="A113" i="10" s="1"/>
  <c r="B114" i="10"/>
  <c r="A114" i="10" s="1"/>
  <c r="B115" i="10"/>
  <c r="A115" i="10" s="1"/>
  <c r="B116" i="10"/>
  <c r="A116" i="10" s="1"/>
  <c r="B117" i="10"/>
  <c r="A117" i="10" s="1"/>
  <c r="B118" i="10"/>
  <c r="A118" i="10" s="1"/>
  <c r="B119" i="10"/>
  <c r="A119" i="10" s="1"/>
  <c r="B120" i="10"/>
  <c r="A120" i="10" s="1"/>
  <c r="B121" i="10"/>
  <c r="A121" i="10" s="1"/>
  <c r="B122" i="10"/>
  <c r="A122" i="10" s="1"/>
  <c r="B123" i="10"/>
  <c r="A123" i="10" s="1"/>
  <c r="B124" i="10"/>
  <c r="A124" i="10" s="1"/>
  <c r="B125" i="10"/>
  <c r="A125" i="10" s="1"/>
  <c r="B126" i="10"/>
  <c r="A126" i="10" s="1"/>
  <c r="B127" i="10"/>
  <c r="A127" i="10" s="1"/>
  <c r="B128" i="10"/>
  <c r="A128" i="10" s="1"/>
  <c r="B129" i="10"/>
  <c r="A129" i="10" s="1"/>
  <c r="B130" i="10"/>
  <c r="A130" i="10" s="1"/>
  <c r="B131" i="10"/>
  <c r="A131" i="10" s="1"/>
  <c r="B132" i="10"/>
  <c r="A132" i="10" s="1"/>
  <c r="B133" i="10"/>
  <c r="A133" i="10" s="1"/>
  <c r="B134" i="10"/>
  <c r="A134" i="10" s="1"/>
  <c r="B135" i="10"/>
  <c r="A135" i="10" s="1"/>
  <c r="B136" i="10"/>
  <c r="A136" i="10" s="1"/>
  <c r="B137" i="10"/>
  <c r="A137" i="10" s="1"/>
  <c r="B138" i="10"/>
  <c r="A138" i="10" s="1"/>
  <c r="B139" i="10"/>
  <c r="A139" i="10" s="1"/>
  <c r="B140" i="10"/>
  <c r="A140" i="10" s="1"/>
  <c r="B141" i="10"/>
  <c r="A141" i="10" s="1"/>
  <c r="B142" i="10"/>
  <c r="A142" i="10" s="1"/>
  <c r="B143" i="10"/>
  <c r="A143" i="10" s="1"/>
  <c r="B144" i="10"/>
  <c r="A144" i="10" s="1"/>
  <c r="B145" i="10"/>
  <c r="A145" i="10" s="1"/>
  <c r="B146" i="10"/>
  <c r="A146" i="10" s="1"/>
  <c r="B147" i="10"/>
  <c r="A147" i="10" s="1"/>
  <c r="B148" i="10"/>
  <c r="A148" i="10" s="1"/>
  <c r="B149" i="10"/>
  <c r="A149" i="10" s="1"/>
  <c r="B150" i="10"/>
  <c r="A150" i="10" s="1"/>
  <c r="B151" i="10"/>
  <c r="A151" i="10" s="1"/>
  <c r="B152" i="10"/>
  <c r="A152" i="10" s="1"/>
  <c r="B153" i="10"/>
  <c r="A153" i="10" s="1"/>
  <c r="B154" i="10"/>
  <c r="A154" i="10" s="1"/>
  <c r="B155" i="10"/>
  <c r="A155" i="10" s="1"/>
  <c r="B156" i="10"/>
  <c r="A156" i="10" s="1"/>
  <c r="B157" i="10"/>
  <c r="A157" i="10" s="1"/>
  <c r="B158" i="10"/>
  <c r="A158" i="10" s="1"/>
  <c r="B159" i="10"/>
  <c r="A159" i="10" s="1"/>
  <c r="B160" i="10"/>
  <c r="A160" i="10" s="1"/>
  <c r="B161" i="10"/>
  <c r="A161" i="10" s="1"/>
  <c r="B162" i="10"/>
  <c r="A162" i="10" s="1"/>
  <c r="B163" i="10"/>
  <c r="A163" i="10" s="1"/>
  <c r="B164" i="10"/>
  <c r="A164" i="10" s="1"/>
  <c r="B165" i="10"/>
  <c r="A165" i="10" s="1"/>
  <c r="B166" i="10"/>
  <c r="A166" i="10" s="1"/>
  <c r="B167" i="10"/>
  <c r="A167" i="10" s="1"/>
  <c r="B168" i="10"/>
  <c r="A168" i="10" s="1"/>
  <c r="B169" i="10"/>
  <c r="A169" i="10" s="1"/>
  <c r="B170" i="10"/>
  <c r="A170" i="10" s="1"/>
  <c r="B171" i="10"/>
  <c r="A171" i="10" s="1"/>
  <c r="B172" i="10"/>
  <c r="A172" i="10" s="1"/>
  <c r="B173" i="10"/>
  <c r="A173" i="10" s="1"/>
  <c r="B174" i="10"/>
  <c r="A174" i="10" s="1"/>
  <c r="B175" i="10"/>
  <c r="A175" i="10" s="1"/>
  <c r="B176" i="10"/>
  <c r="A176" i="10" s="1"/>
  <c r="B177" i="10"/>
  <c r="A177" i="10" s="1"/>
  <c r="B178" i="10"/>
  <c r="A178" i="10" s="1"/>
  <c r="B179" i="10"/>
  <c r="A179" i="10" s="1"/>
  <c r="B180" i="10"/>
  <c r="A180" i="10" s="1"/>
  <c r="B181" i="10"/>
  <c r="A181" i="10" s="1"/>
  <c r="B182" i="10"/>
  <c r="A182" i="10" s="1"/>
  <c r="B183" i="10"/>
  <c r="A183" i="10" s="1"/>
  <c r="B184" i="10"/>
  <c r="A184" i="10" s="1"/>
  <c r="B185" i="10"/>
  <c r="A185" i="10" s="1"/>
  <c r="B186" i="10"/>
  <c r="A186" i="10" s="1"/>
  <c r="B187" i="10"/>
  <c r="A187" i="10" s="1"/>
  <c r="B188" i="10"/>
  <c r="A188" i="10" s="1"/>
  <c r="B189" i="10"/>
  <c r="A189" i="10" s="1"/>
  <c r="B190" i="10"/>
  <c r="A190" i="10" s="1"/>
  <c r="B191" i="10"/>
  <c r="A191" i="10" s="1"/>
  <c r="B192" i="10"/>
  <c r="A192" i="10" s="1"/>
  <c r="B193" i="10"/>
  <c r="A193" i="10" s="1"/>
  <c r="B194" i="10"/>
  <c r="A194" i="10" s="1"/>
  <c r="B195" i="10"/>
  <c r="A195" i="10" s="1"/>
  <c r="B196" i="10"/>
  <c r="A196" i="10" s="1"/>
  <c r="B197" i="10"/>
  <c r="A197" i="10" s="1"/>
  <c r="B198" i="10"/>
  <c r="A198" i="10" s="1"/>
  <c r="B199" i="10"/>
  <c r="A199" i="10" s="1"/>
  <c r="B200" i="10"/>
  <c r="A200" i="10" s="1"/>
  <c r="B201" i="10"/>
  <c r="A201" i="10" s="1"/>
  <c r="B202" i="10"/>
  <c r="A202" i="10" s="1"/>
  <c r="B203" i="10"/>
  <c r="A203" i="10" s="1"/>
  <c r="B204" i="10"/>
  <c r="A204" i="10" s="1"/>
  <c r="B205" i="10"/>
  <c r="A205" i="10" s="1"/>
  <c r="B206" i="10"/>
  <c r="A206" i="10" s="1"/>
  <c r="B207" i="10"/>
  <c r="A207" i="10" s="1"/>
  <c r="B208" i="10"/>
  <c r="A208" i="10" s="1"/>
  <c r="B209" i="10"/>
  <c r="A209" i="10" s="1"/>
  <c r="B210" i="10"/>
  <c r="A210" i="10" s="1"/>
  <c r="B211" i="10"/>
  <c r="A211" i="10" s="1"/>
  <c r="B212" i="10"/>
  <c r="A212" i="10" s="1"/>
  <c r="B213" i="10"/>
  <c r="A213" i="10" s="1"/>
  <c r="B214" i="10"/>
  <c r="A214" i="10" s="1"/>
  <c r="B215" i="10"/>
  <c r="A215" i="10" s="1"/>
  <c r="B216" i="10"/>
  <c r="A216" i="10" s="1"/>
  <c r="B217" i="10"/>
  <c r="A217" i="10" s="1"/>
  <c r="B218" i="10"/>
  <c r="A218" i="10" s="1"/>
  <c r="B219" i="10"/>
  <c r="A219" i="10" s="1"/>
  <c r="B220" i="10"/>
  <c r="A220" i="10" s="1"/>
  <c r="B221" i="10"/>
  <c r="A221" i="10" s="1"/>
  <c r="B222" i="10"/>
  <c r="A222" i="10" s="1"/>
  <c r="B223" i="10"/>
  <c r="A223" i="10" s="1"/>
  <c r="B224" i="10"/>
  <c r="A224" i="10" s="1"/>
  <c r="B225" i="10"/>
  <c r="A225" i="10" s="1"/>
  <c r="B226" i="10"/>
  <c r="A226" i="10" s="1"/>
  <c r="B227" i="10"/>
  <c r="A227" i="10" s="1"/>
  <c r="B228" i="10"/>
  <c r="A228" i="10" s="1"/>
  <c r="B229" i="10"/>
  <c r="A229" i="10" s="1"/>
  <c r="B230" i="10"/>
  <c r="A230" i="10" s="1"/>
  <c r="B231" i="10"/>
  <c r="A231" i="10" s="1"/>
  <c r="B232" i="10"/>
  <c r="A232" i="10" s="1"/>
  <c r="B233" i="10"/>
  <c r="A233" i="10" s="1"/>
  <c r="B234" i="10"/>
  <c r="A234" i="10" s="1"/>
  <c r="B235" i="10"/>
  <c r="A235" i="10" s="1"/>
  <c r="B236" i="10"/>
  <c r="A236" i="10" s="1"/>
  <c r="B237" i="10"/>
  <c r="A237" i="10" s="1"/>
  <c r="B238" i="10"/>
  <c r="A238" i="10" s="1"/>
  <c r="B239" i="10"/>
  <c r="A239" i="10" s="1"/>
  <c r="B240" i="10"/>
  <c r="A240" i="10" s="1"/>
  <c r="B241" i="10"/>
  <c r="A241" i="10" s="1"/>
  <c r="B242" i="10"/>
  <c r="A242" i="10" s="1"/>
  <c r="B243" i="10"/>
  <c r="A243" i="10" s="1"/>
  <c r="B244" i="10"/>
  <c r="A244" i="10" s="1"/>
  <c r="B245" i="10"/>
  <c r="A245" i="10" s="1"/>
  <c r="B246" i="10"/>
  <c r="A246" i="10" s="1"/>
  <c r="B247" i="10"/>
  <c r="A247" i="10" s="1"/>
  <c r="B248" i="10"/>
  <c r="A248" i="10" s="1"/>
  <c r="B249" i="10"/>
  <c r="A249" i="10" s="1"/>
  <c r="B250" i="10"/>
  <c r="A250" i="10" s="1"/>
  <c r="B251" i="10"/>
  <c r="A251" i="10" s="1"/>
  <c r="B252" i="10"/>
  <c r="A252" i="10" s="1"/>
  <c r="B253" i="10"/>
  <c r="A253" i="10" s="1"/>
  <c r="B254" i="10"/>
  <c r="A254" i="10" s="1"/>
  <c r="B255" i="10"/>
  <c r="A255" i="10" s="1"/>
  <c r="B256" i="10"/>
  <c r="A256" i="10" s="1"/>
  <c r="B257" i="10"/>
  <c r="A257" i="10" s="1"/>
  <c r="B258" i="10"/>
  <c r="A258" i="10" s="1"/>
  <c r="B259" i="10"/>
  <c r="A259" i="10" s="1"/>
  <c r="B260" i="10"/>
  <c r="A260" i="10" s="1"/>
  <c r="B261" i="10"/>
  <c r="A261" i="10" s="1"/>
  <c r="B262" i="10"/>
  <c r="A262" i="10" s="1"/>
  <c r="B263" i="10"/>
  <c r="A263" i="10" s="1"/>
  <c r="B264" i="10"/>
  <c r="A264" i="10" s="1"/>
  <c r="B265" i="10"/>
  <c r="A265" i="10" s="1"/>
  <c r="B266" i="10"/>
  <c r="A266" i="10" s="1"/>
  <c r="B267" i="10"/>
  <c r="A267" i="10" s="1"/>
  <c r="B268" i="10"/>
  <c r="A268" i="10" s="1"/>
  <c r="B269" i="10"/>
  <c r="A269" i="10" s="1"/>
  <c r="B270" i="10"/>
  <c r="A270" i="10" s="1"/>
  <c r="B271" i="10"/>
  <c r="A271" i="10" s="1"/>
  <c r="B272" i="10"/>
  <c r="A272" i="10" s="1"/>
  <c r="B273" i="10"/>
  <c r="A273" i="10" s="1"/>
  <c r="B274" i="10"/>
  <c r="A274" i="10" s="1"/>
  <c r="B275" i="10"/>
  <c r="A275" i="10" s="1"/>
  <c r="B276" i="10"/>
  <c r="A276" i="10" s="1"/>
  <c r="B277" i="10"/>
  <c r="A277" i="10" s="1"/>
  <c r="B278" i="10"/>
  <c r="A278" i="10" s="1"/>
  <c r="B279" i="10"/>
  <c r="A279" i="10" s="1"/>
  <c r="B280" i="10"/>
  <c r="A280" i="10" s="1"/>
  <c r="B281" i="10"/>
  <c r="A281" i="10" s="1"/>
  <c r="B282" i="10"/>
  <c r="A282" i="10" s="1"/>
  <c r="B283" i="10"/>
  <c r="A283" i="10" s="1"/>
  <c r="B284" i="10"/>
  <c r="A284" i="10" s="1"/>
  <c r="B285" i="10"/>
  <c r="A285" i="10" s="1"/>
  <c r="B286" i="10"/>
  <c r="A286" i="10" s="1"/>
  <c r="B287" i="10"/>
  <c r="A287" i="10" s="1"/>
  <c r="B288" i="10"/>
  <c r="A288" i="10" s="1"/>
  <c r="B289" i="10"/>
  <c r="A289" i="10" s="1"/>
  <c r="B290" i="10"/>
  <c r="A290" i="10" s="1"/>
  <c r="B291" i="10"/>
  <c r="A291" i="10" s="1"/>
  <c r="B292" i="10"/>
  <c r="A292" i="10" s="1"/>
  <c r="B293" i="10"/>
  <c r="A293" i="10" s="1"/>
  <c r="B294" i="10"/>
  <c r="A294" i="10" s="1"/>
  <c r="B295" i="10"/>
  <c r="A295" i="10" s="1"/>
  <c r="B296" i="10"/>
  <c r="A296" i="10" s="1"/>
  <c r="B297" i="10"/>
  <c r="A297" i="10" s="1"/>
  <c r="B298" i="10"/>
  <c r="A298" i="10" s="1"/>
  <c r="B299" i="10"/>
  <c r="A299" i="10" s="1"/>
  <c r="B300" i="10"/>
  <c r="A300" i="10" s="1"/>
  <c r="B301" i="10"/>
  <c r="A301" i="10" s="1"/>
  <c r="B302" i="10"/>
  <c r="A302" i="10" s="1"/>
  <c r="B303" i="10"/>
  <c r="A303" i="10" s="1"/>
  <c r="B304" i="10"/>
  <c r="A304" i="10" s="1"/>
  <c r="B305" i="10"/>
  <c r="A305" i="10" s="1"/>
  <c r="B306" i="10"/>
  <c r="A306" i="10" s="1"/>
  <c r="B307" i="10"/>
  <c r="A307" i="10" s="1"/>
  <c r="B308" i="10"/>
  <c r="A308" i="10" s="1"/>
  <c r="B309" i="10"/>
  <c r="A309" i="10" s="1"/>
  <c r="B310" i="10"/>
  <c r="A310" i="10" s="1"/>
  <c r="B311" i="10"/>
  <c r="A311" i="10" s="1"/>
  <c r="B312" i="10"/>
  <c r="A312" i="10" s="1"/>
  <c r="B313" i="10"/>
  <c r="A313" i="10" s="1"/>
  <c r="B314" i="10"/>
  <c r="A314" i="10" s="1"/>
  <c r="B315" i="10"/>
  <c r="A315" i="10" s="1"/>
  <c r="B316" i="10"/>
  <c r="A316" i="10" s="1"/>
  <c r="B317" i="10"/>
  <c r="A317" i="10" s="1"/>
  <c r="B318" i="10"/>
  <c r="A318" i="10" s="1"/>
  <c r="B319" i="10"/>
  <c r="A319" i="10" s="1"/>
  <c r="B320" i="10"/>
  <c r="A320" i="10" s="1"/>
  <c r="B321" i="10"/>
  <c r="A321" i="10" s="1"/>
  <c r="B322" i="10"/>
  <c r="A322" i="10" s="1"/>
  <c r="B323" i="10"/>
  <c r="A323" i="10" s="1"/>
  <c r="B324" i="10"/>
  <c r="A324" i="10" s="1"/>
  <c r="B325" i="10"/>
  <c r="A325" i="10" s="1"/>
  <c r="B326" i="10"/>
  <c r="A326" i="10" s="1"/>
  <c r="B327" i="10"/>
  <c r="A327" i="10" s="1"/>
  <c r="B328" i="10"/>
  <c r="A328" i="10" s="1"/>
  <c r="B329" i="10"/>
  <c r="A329" i="10" s="1"/>
  <c r="B330" i="10"/>
  <c r="A330" i="10" s="1"/>
  <c r="B331" i="10"/>
  <c r="A331" i="10" s="1"/>
  <c r="B332" i="10"/>
  <c r="A332" i="10" s="1"/>
  <c r="B333" i="10"/>
  <c r="A333" i="10" s="1"/>
  <c r="B334" i="10"/>
  <c r="A334" i="10" s="1"/>
  <c r="B335" i="10"/>
  <c r="A335" i="10" s="1"/>
  <c r="B336" i="10"/>
  <c r="A336" i="10" s="1"/>
  <c r="B337" i="10"/>
  <c r="A337" i="10" s="1"/>
  <c r="B338" i="10"/>
  <c r="A338" i="10" s="1"/>
  <c r="B339" i="10"/>
  <c r="A339" i="10" s="1"/>
  <c r="B340" i="10"/>
  <c r="A340" i="10" s="1"/>
  <c r="B341" i="10"/>
  <c r="A341" i="10" s="1"/>
  <c r="B342" i="10"/>
  <c r="A342" i="10" s="1"/>
  <c r="B343" i="10"/>
  <c r="A343" i="10" s="1"/>
  <c r="B344" i="10"/>
  <c r="A344" i="10" s="1"/>
  <c r="B345" i="10"/>
  <c r="A345" i="10" s="1"/>
  <c r="B346" i="10"/>
  <c r="A346" i="10" s="1"/>
  <c r="B347" i="10"/>
  <c r="A347" i="10" s="1"/>
  <c r="B348" i="10"/>
  <c r="A348" i="10" s="1"/>
  <c r="B349" i="10"/>
  <c r="A349" i="10" s="1"/>
  <c r="B350" i="10"/>
  <c r="A350" i="10" s="1"/>
  <c r="B351" i="10"/>
  <c r="A351" i="10" s="1"/>
  <c r="B352" i="10"/>
  <c r="A352" i="10" s="1"/>
  <c r="B353" i="10"/>
  <c r="A353" i="10" s="1"/>
  <c r="B354" i="10"/>
  <c r="A354" i="10" s="1"/>
  <c r="B355" i="10"/>
  <c r="A355" i="10" s="1"/>
  <c r="B356" i="10"/>
  <c r="A356" i="10" s="1"/>
  <c r="B357" i="10"/>
  <c r="A357" i="10" s="1"/>
  <c r="B358" i="10"/>
  <c r="A358" i="10" s="1"/>
  <c r="B359" i="10"/>
  <c r="A359" i="10" s="1"/>
  <c r="B360" i="10"/>
  <c r="A360" i="10" s="1"/>
  <c r="B361" i="10"/>
  <c r="A361" i="10" s="1"/>
  <c r="B362" i="10"/>
  <c r="A362" i="10" s="1"/>
  <c r="B363" i="10"/>
  <c r="A363" i="10" s="1"/>
  <c r="B364" i="10"/>
  <c r="A364" i="10" s="1"/>
  <c r="B365" i="10"/>
  <c r="A365" i="10" s="1"/>
  <c r="B366" i="10"/>
  <c r="A366" i="10" s="1"/>
  <c r="B367" i="10"/>
  <c r="A367" i="10" s="1"/>
  <c r="B368" i="10"/>
  <c r="A368" i="10" s="1"/>
  <c r="B369" i="10"/>
  <c r="A369" i="10" s="1"/>
  <c r="B370" i="10"/>
  <c r="A370" i="10" s="1"/>
  <c r="B371" i="10"/>
  <c r="A371" i="10" s="1"/>
  <c r="B372" i="10"/>
  <c r="A372" i="10" s="1"/>
  <c r="B373" i="10"/>
  <c r="A373" i="10" s="1"/>
  <c r="B374" i="10"/>
  <c r="A374" i="10" s="1"/>
  <c r="B375" i="10"/>
  <c r="A375" i="10" s="1"/>
  <c r="B376" i="10"/>
  <c r="A376" i="10" s="1"/>
  <c r="B377" i="10"/>
  <c r="A377" i="10" s="1"/>
  <c r="B378" i="10"/>
  <c r="A378" i="10" s="1"/>
  <c r="B379" i="10"/>
  <c r="A379" i="10" s="1"/>
  <c r="B380" i="10"/>
  <c r="A380" i="10" s="1"/>
  <c r="B381" i="10"/>
  <c r="A381" i="10" s="1"/>
  <c r="B382" i="10"/>
  <c r="A382" i="10" s="1"/>
  <c r="B383" i="10"/>
  <c r="A383" i="10" s="1"/>
  <c r="B384" i="10"/>
  <c r="A384" i="10" s="1"/>
  <c r="B385" i="10"/>
  <c r="A385" i="10" s="1"/>
  <c r="B386" i="10"/>
  <c r="A386" i="10" s="1"/>
  <c r="B387" i="10"/>
  <c r="A387" i="10" s="1"/>
  <c r="B388" i="10"/>
  <c r="A388" i="10" s="1"/>
  <c r="B389" i="10"/>
  <c r="A389" i="10" s="1"/>
  <c r="B390" i="10"/>
  <c r="A390" i="10" s="1"/>
  <c r="B391" i="10"/>
  <c r="A391" i="10" s="1"/>
  <c r="B392" i="10"/>
  <c r="A392" i="10" s="1"/>
  <c r="B393" i="10"/>
  <c r="A393" i="10" s="1"/>
  <c r="B394" i="10"/>
  <c r="A394" i="10" s="1"/>
  <c r="B2" i="10"/>
  <c r="A2" i="10" s="1"/>
  <c r="C3" i="10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C369" i="10"/>
  <c r="C370" i="10"/>
  <c r="C371" i="10"/>
  <c r="C372" i="10"/>
  <c r="C373" i="10"/>
  <c r="C374" i="10"/>
  <c r="C375" i="10"/>
  <c r="C376" i="10"/>
  <c r="C377" i="10"/>
  <c r="C378" i="10"/>
  <c r="C379" i="10"/>
  <c r="C380" i="10"/>
  <c r="C381" i="10"/>
  <c r="C382" i="10"/>
  <c r="C383" i="10"/>
  <c r="C384" i="10"/>
  <c r="C385" i="10"/>
  <c r="C386" i="10"/>
  <c r="C387" i="10"/>
  <c r="C388" i="10"/>
  <c r="C389" i="10"/>
  <c r="C390" i="10"/>
  <c r="C391" i="10"/>
  <c r="C392" i="10"/>
  <c r="C393" i="10"/>
  <c r="C394" i="10"/>
  <c r="C2" i="10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D301" i="10"/>
  <c r="D302" i="10"/>
  <c r="D303" i="10"/>
  <c r="D304" i="10"/>
  <c r="D305" i="10"/>
  <c r="D306" i="10"/>
  <c r="D307" i="10"/>
  <c r="D308" i="10"/>
  <c r="D309" i="10"/>
  <c r="D310" i="10"/>
  <c r="D311" i="10"/>
  <c r="D312" i="10"/>
  <c r="D313" i="10"/>
  <c r="D314" i="10"/>
  <c r="D315" i="10"/>
  <c r="D316" i="10"/>
  <c r="D317" i="10"/>
  <c r="D318" i="10"/>
  <c r="D319" i="10"/>
  <c r="D320" i="10"/>
  <c r="D321" i="10"/>
  <c r="D322" i="10"/>
  <c r="D323" i="10"/>
  <c r="D324" i="10"/>
  <c r="D325" i="10"/>
  <c r="D326" i="10"/>
  <c r="D327" i="10"/>
  <c r="D328" i="10"/>
  <c r="D329" i="10"/>
  <c r="D330" i="10"/>
  <c r="D331" i="10"/>
  <c r="D332" i="10"/>
  <c r="D333" i="10"/>
  <c r="D334" i="10"/>
  <c r="D335" i="10"/>
  <c r="D336" i="10"/>
  <c r="D337" i="10"/>
  <c r="D338" i="10"/>
  <c r="D339" i="10"/>
  <c r="D340" i="10"/>
  <c r="D341" i="10"/>
  <c r="D342" i="10"/>
  <c r="D343" i="10"/>
  <c r="D344" i="10"/>
  <c r="D345" i="10"/>
  <c r="D346" i="10"/>
  <c r="D347" i="10"/>
  <c r="D348" i="10"/>
  <c r="D349" i="10"/>
  <c r="D350" i="10"/>
  <c r="D351" i="10"/>
  <c r="D352" i="10"/>
  <c r="D353" i="10"/>
  <c r="D354" i="10"/>
  <c r="D355" i="10"/>
  <c r="D356" i="10"/>
  <c r="D357" i="10"/>
  <c r="D358" i="10"/>
  <c r="D359" i="10"/>
  <c r="D360" i="10"/>
  <c r="D361" i="10"/>
  <c r="D362" i="10"/>
  <c r="D363" i="10"/>
  <c r="D364" i="10"/>
  <c r="D365" i="10"/>
  <c r="D366" i="10"/>
  <c r="D367" i="10"/>
  <c r="D368" i="10"/>
  <c r="D369" i="10"/>
  <c r="D370" i="10"/>
  <c r="D371" i="10"/>
  <c r="D372" i="10"/>
  <c r="D373" i="10"/>
  <c r="D374" i="10"/>
  <c r="D375" i="10"/>
  <c r="D376" i="10"/>
  <c r="D377" i="10"/>
  <c r="D378" i="10"/>
  <c r="D379" i="10"/>
  <c r="D380" i="10"/>
  <c r="D381" i="10"/>
  <c r="D382" i="10"/>
  <c r="D383" i="10"/>
  <c r="D384" i="10"/>
  <c r="D385" i="10"/>
  <c r="D386" i="10"/>
  <c r="D387" i="10"/>
  <c r="D388" i="10"/>
  <c r="D389" i="10"/>
  <c r="D390" i="10"/>
  <c r="D391" i="10"/>
  <c r="D392" i="10"/>
  <c r="D393" i="10"/>
  <c r="D394" i="10"/>
  <c r="D2" i="10"/>
  <c r="M61" i="1"/>
  <c r="M62" i="1"/>
  <c r="M72" i="1"/>
  <c r="M70" i="1"/>
  <c r="M73" i="1"/>
  <c r="M71" i="1"/>
  <c r="M37" i="1"/>
  <c r="M38" i="1"/>
  <c r="M31" i="1"/>
  <c r="M29" i="1"/>
  <c r="M80" i="1"/>
  <c r="M84" i="1"/>
  <c r="M82" i="1"/>
  <c r="M77" i="1"/>
  <c r="M44" i="1"/>
  <c r="M46" i="1"/>
  <c r="M42" i="1"/>
  <c r="M16" i="1"/>
  <c r="M43" i="1"/>
  <c r="M45" i="1"/>
  <c r="M41" i="1"/>
  <c r="M15" i="1"/>
  <c r="M123" i="1"/>
  <c r="M130" i="1"/>
  <c r="M118" i="1"/>
  <c r="M69" i="1"/>
  <c r="M126" i="1"/>
  <c r="M131" i="1"/>
  <c r="M67" i="1"/>
  <c r="M65" i="1"/>
  <c r="M63" i="1"/>
  <c r="M68" i="1"/>
  <c r="M66" i="1"/>
  <c r="M64" i="1"/>
  <c r="M94" i="1"/>
  <c r="M92" i="1"/>
  <c r="M95" i="1"/>
  <c r="M93" i="1"/>
  <c r="M74" i="1"/>
  <c r="M75" i="1"/>
  <c r="M35" i="1"/>
  <c r="M36" i="1"/>
  <c r="M23" i="1"/>
  <c r="M24" i="1"/>
  <c r="M27" i="1"/>
  <c r="M127" i="1"/>
  <c r="M119" i="1"/>
  <c r="M128" i="1"/>
  <c r="M124" i="1"/>
  <c r="M125" i="1"/>
  <c r="M132" i="1"/>
  <c r="M135" i="1"/>
  <c r="M121" i="1"/>
  <c r="M129" i="1"/>
  <c r="M122" i="1"/>
  <c r="M136" i="1"/>
  <c r="M134" i="1"/>
  <c r="M133" i="1"/>
  <c r="M120" i="1"/>
  <c r="M115" i="1"/>
  <c r="M109" i="1"/>
  <c r="M113" i="1"/>
  <c r="M111" i="1"/>
  <c r="M114" i="1"/>
  <c r="M108" i="1"/>
  <c r="M112" i="1"/>
  <c r="M110" i="1"/>
  <c r="M19" i="1"/>
  <c r="M25" i="1"/>
  <c r="M21" i="1"/>
  <c r="M20" i="1"/>
  <c r="M26" i="1"/>
  <c r="M22" i="1"/>
  <c r="M102" i="1"/>
  <c r="M103" i="1"/>
  <c r="M18" i="1"/>
  <c r="M17" i="1"/>
  <c r="M4" i="1"/>
  <c r="M8" i="1"/>
  <c r="M6" i="1"/>
  <c r="M12" i="1"/>
  <c r="M13" i="1"/>
  <c r="M10" i="1"/>
  <c r="M3" i="1"/>
  <c r="M7" i="1"/>
  <c r="M5" i="1"/>
  <c r="M11" i="1"/>
  <c r="M14" i="1"/>
  <c r="M9" i="1"/>
  <c r="M96" i="1"/>
  <c r="M98" i="1"/>
  <c r="M97" i="1"/>
  <c r="M99" i="1"/>
  <c r="M52" i="1"/>
  <c r="M50" i="1"/>
  <c r="M48" i="1"/>
  <c r="M60" i="1"/>
  <c r="M56" i="1"/>
  <c r="M58" i="1"/>
  <c r="M54" i="1"/>
  <c r="M51" i="1"/>
  <c r="M49" i="1"/>
  <c r="M47" i="1"/>
  <c r="M59" i="1"/>
  <c r="M55" i="1"/>
  <c r="M57" i="1"/>
  <c r="M53" i="1"/>
  <c r="M116" i="1"/>
  <c r="M117" i="1"/>
  <c r="M40" i="1"/>
  <c r="M39" i="1"/>
  <c r="M106" i="1"/>
  <c r="M107" i="1"/>
  <c r="M138" i="1"/>
  <c r="M87" i="1"/>
  <c r="M137" i="1"/>
  <c r="M139" i="1"/>
  <c r="M88" i="1"/>
  <c r="M34" i="1"/>
  <c r="M33" i="1"/>
  <c r="M32" i="1"/>
  <c r="M89" i="1"/>
  <c r="M91" i="1"/>
  <c r="M90" i="1"/>
  <c r="M86" i="1"/>
  <c r="M85" i="1"/>
  <c r="M2" i="1"/>
  <c r="M30" i="1"/>
  <c r="M28" i="1"/>
  <c r="L61" i="1"/>
  <c r="L62" i="1"/>
  <c r="L72" i="1"/>
  <c r="L70" i="1"/>
  <c r="L73" i="1"/>
  <c r="L71" i="1"/>
  <c r="L37" i="1"/>
  <c r="L38" i="1"/>
  <c r="L31" i="1"/>
  <c r="L29" i="1"/>
  <c r="L80" i="1"/>
  <c r="L84" i="1"/>
  <c r="L82" i="1"/>
  <c r="L77" i="1"/>
  <c r="L44" i="1"/>
  <c r="L46" i="1"/>
  <c r="L42" i="1"/>
  <c r="L16" i="1"/>
  <c r="L43" i="1"/>
  <c r="L45" i="1"/>
  <c r="L41" i="1"/>
  <c r="L15" i="1"/>
  <c r="L123" i="1"/>
  <c r="L130" i="1"/>
  <c r="L118" i="1"/>
  <c r="L69" i="1"/>
  <c r="L126" i="1"/>
  <c r="L131" i="1"/>
  <c r="L67" i="1"/>
  <c r="L65" i="1"/>
  <c r="L63" i="1"/>
  <c r="N63" i="1" s="1"/>
  <c r="K63" i="1" s="1"/>
  <c r="P63" i="1" s="1"/>
  <c r="L68" i="1"/>
  <c r="L66" i="1"/>
  <c r="L64" i="1"/>
  <c r="L94" i="1"/>
  <c r="L92" i="1"/>
  <c r="L95" i="1"/>
  <c r="L93" i="1"/>
  <c r="L74" i="1"/>
  <c r="L75" i="1"/>
  <c r="L35" i="1"/>
  <c r="L36" i="1"/>
  <c r="L23" i="1"/>
  <c r="L24" i="1"/>
  <c r="L27" i="1"/>
  <c r="L127" i="1"/>
  <c r="N127" i="1" s="1"/>
  <c r="L119" i="1"/>
  <c r="L128" i="1"/>
  <c r="L124" i="1"/>
  <c r="L125" i="1"/>
  <c r="L132" i="1"/>
  <c r="L135" i="1"/>
  <c r="L121" i="1"/>
  <c r="L129" i="1"/>
  <c r="L122" i="1"/>
  <c r="L136" i="1"/>
  <c r="L134" i="1"/>
  <c r="L133" i="1"/>
  <c r="L120" i="1"/>
  <c r="L115" i="1"/>
  <c r="L109" i="1"/>
  <c r="L113" i="1"/>
  <c r="L111" i="1"/>
  <c r="L114" i="1"/>
  <c r="L108" i="1"/>
  <c r="L112" i="1"/>
  <c r="L110" i="1"/>
  <c r="L19" i="1"/>
  <c r="L25" i="1"/>
  <c r="L21" i="1"/>
  <c r="L20" i="1"/>
  <c r="L26" i="1"/>
  <c r="L22" i="1"/>
  <c r="L102" i="1"/>
  <c r="L103" i="1"/>
  <c r="L18" i="1"/>
  <c r="L17" i="1"/>
  <c r="L4" i="1"/>
  <c r="L8" i="1"/>
  <c r="L6" i="1"/>
  <c r="L12" i="1"/>
  <c r="L13" i="1"/>
  <c r="L10" i="1"/>
  <c r="L3" i="1"/>
  <c r="L7" i="1"/>
  <c r="L5" i="1"/>
  <c r="L11" i="1"/>
  <c r="L14" i="1"/>
  <c r="L9" i="1"/>
  <c r="L96" i="1"/>
  <c r="L98" i="1"/>
  <c r="L97" i="1"/>
  <c r="L99" i="1"/>
  <c r="L52" i="1"/>
  <c r="L50" i="1"/>
  <c r="L48" i="1"/>
  <c r="L60" i="1"/>
  <c r="L56" i="1"/>
  <c r="L58" i="1"/>
  <c r="L54" i="1"/>
  <c r="L51" i="1"/>
  <c r="L49" i="1"/>
  <c r="L47" i="1"/>
  <c r="L59" i="1"/>
  <c r="L55" i="1"/>
  <c r="L57" i="1"/>
  <c r="L53" i="1"/>
  <c r="L116" i="1"/>
  <c r="L117" i="1"/>
  <c r="L40" i="1"/>
  <c r="L39" i="1"/>
  <c r="L106" i="1"/>
  <c r="L107" i="1"/>
  <c r="L138" i="1"/>
  <c r="L87" i="1"/>
  <c r="L137" i="1"/>
  <c r="L139" i="1"/>
  <c r="N139" i="1" s="1"/>
  <c r="K139" i="1" s="1"/>
  <c r="P139" i="1" s="1"/>
  <c r="L88" i="1"/>
  <c r="L34" i="1"/>
  <c r="L33" i="1"/>
  <c r="L32" i="1"/>
  <c r="L89" i="1"/>
  <c r="N89" i="1" s="1"/>
  <c r="K89" i="1" s="1"/>
  <c r="P89" i="1" s="1"/>
  <c r="L91" i="1"/>
  <c r="L90" i="1"/>
  <c r="L86" i="1"/>
  <c r="L85" i="1"/>
  <c r="N85" i="1" s="1"/>
  <c r="J85" i="1" s="1"/>
  <c r="L2" i="1"/>
  <c r="L30" i="1"/>
  <c r="L28" i="1"/>
  <c r="F61" i="1"/>
  <c r="G61" i="1" s="1"/>
  <c r="H61" i="1" s="1"/>
  <c r="F62" i="1"/>
  <c r="G62" i="1" s="1"/>
  <c r="H62" i="1" s="1"/>
  <c r="F72" i="1"/>
  <c r="G72" i="1" s="1"/>
  <c r="H72" i="1" s="1"/>
  <c r="F70" i="1"/>
  <c r="G70" i="1" s="1"/>
  <c r="H70" i="1" s="1"/>
  <c r="F73" i="1"/>
  <c r="G73" i="1" s="1"/>
  <c r="H73" i="1" s="1"/>
  <c r="F71" i="1"/>
  <c r="G71" i="1" s="1"/>
  <c r="H71" i="1" s="1"/>
  <c r="F37" i="1"/>
  <c r="G37" i="1" s="1"/>
  <c r="H37" i="1" s="1"/>
  <c r="F38" i="1"/>
  <c r="G38" i="1" s="1"/>
  <c r="H38" i="1" s="1"/>
  <c r="F31" i="1"/>
  <c r="G31" i="1" s="1"/>
  <c r="H31" i="1" s="1"/>
  <c r="F29" i="1"/>
  <c r="G29" i="1" s="1"/>
  <c r="H29" i="1" s="1"/>
  <c r="F80" i="1"/>
  <c r="G80" i="1" s="1"/>
  <c r="H80" i="1" s="1"/>
  <c r="F84" i="1"/>
  <c r="G84" i="1" s="1"/>
  <c r="H84" i="1" s="1"/>
  <c r="F82" i="1"/>
  <c r="G82" i="1" s="1"/>
  <c r="H82" i="1" s="1"/>
  <c r="F77" i="1"/>
  <c r="G77" i="1" s="1"/>
  <c r="H77" i="1" s="1"/>
  <c r="F44" i="1"/>
  <c r="G44" i="1" s="1"/>
  <c r="H44" i="1" s="1"/>
  <c r="F46" i="1"/>
  <c r="G46" i="1" s="1"/>
  <c r="H46" i="1" s="1"/>
  <c r="F42" i="1"/>
  <c r="G42" i="1" s="1"/>
  <c r="H42" i="1" s="1"/>
  <c r="F16" i="1"/>
  <c r="G16" i="1" s="1"/>
  <c r="H16" i="1" s="1"/>
  <c r="F43" i="1"/>
  <c r="G43" i="1" s="1"/>
  <c r="H43" i="1" s="1"/>
  <c r="F45" i="1"/>
  <c r="G45" i="1" s="1"/>
  <c r="H45" i="1" s="1"/>
  <c r="F41" i="1"/>
  <c r="G41" i="1" s="1"/>
  <c r="H41" i="1" s="1"/>
  <c r="F15" i="1"/>
  <c r="G15" i="1" s="1"/>
  <c r="H15" i="1" s="1"/>
  <c r="F123" i="1"/>
  <c r="G123" i="1" s="1"/>
  <c r="H123" i="1" s="1"/>
  <c r="F130" i="1"/>
  <c r="G130" i="1" s="1"/>
  <c r="H130" i="1" s="1"/>
  <c r="F118" i="1"/>
  <c r="G118" i="1" s="1"/>
  <c r="H118" i="1" s="1"/>
  <c r="F69" i="1"/>
  <c r="G69" i="1" s="1"/>
  <c r="H69" i="1" s="1"/>
  <c r="F126" i="1"/>
  <c r="G126" i="1" s="1"/>
  <c r="H126" i="1" s="1"/>
  <c r="F131" i="1"/>
  <c r="G131" i="1" s="1"/>
  <c r="H131" i="1" s="1"/>
  <c r="F67" i="1"/>
  <c r="G67" i="1" s="1"/>
  <c r="H67" i="1" s="1"/>
  <c r="F65" i="1"/>
  <c r="G65" i="1" s="1"/>
  <c r="H65" i="1" s="1"/>
  <c r="F63" i="1"/>
  <c r="G63" i="1" s="1"/>
  <c r="H63" i="1" s="1"/>
  <c r="F68" i="1"/>
  <c r="G68" i="1" s="1"/>
  <c r="H68" i="1" s="1"/>
  <c r="F66" i="1"/>
  <c r="G66" i="1" s="1"/>
  <c r="H66" i="1" s="1"/>
  <c r="F64" i="1"/>
  <c r="G64" i="1" s="1"/>
  <c r="H64" i="1" s="1"/>
  <c r="F94" i="1"/>
  <c r="G94" i="1" s="1"/>
  <c r="H94" i="1" s="1"/>
  <c r="F92" i="1"/>
  <c r="G92" i="1" s="1"/>
  <c r="H92" i="1" s="1"/>
  <c r="F95" i="1"/>
  <c r="G95" i="1" s="1"/>
  <c r="H95" i="1" s="1"/>
  <c r="F93" i="1"/>
  <c r="G93" i="1" s="1"/>
  <c r="H93" i="1" s="1"/>
  <c r="F74" i="1"/>
  <c r="G74" i="1" s="1"/>
  <c r="H74" i="1" s="1"/>
  <c r="F75" i="1"/>
  <c r="G75" i="1" s="1"/>
  <c r="H75" i="1" s="1"/>
  <c r="F35" i="1"/>
  <c r="G35" i="1" s="1"/>
  <c r="H35" i="1" s="1"/>
  <c r="F36" i="1"/>
  <c r="G36" i="1" s="1"/>
  <c r="H36" i="1" s="1"/>
  <c r="F23" i="1"/>
  <c r="G23" i="1" s="1"/>
  <c r="H23" i="1" s="1"/>
  <c r="F24" i="1"/>
  <c r="G24" i="1" s="1"/>
  <c r="H24" i="1" s="1"/>
  <c r="F27" i="1"/>
  <c r="G27" i="1" s="1"/>
  <c r="H27" i="1" s="1"/>
  <c r="F127" i="1"/>
  <c r="G127" i="1" s="1"/>
  <c r="H127" i="1" s="1"/>
  <c r="F119" i="1"/>
  <c r="G119" i="1" s="1"/>
  <c r="H119" i="1" s="1"/>
  <c r="F128" i="1"/>
  <c r="G128" i="1" s="1"/>
  <c r="H128" i="1" s="1"/>
  <c r="F124" i="1"/>
  <c r="G124" i="1" s="1"/>
  <c r="H124" i="1" s="1"/>
  <c r="F125" i="1"/>
  <c r="G125" i="1" s="1"/>
  <c r="H125" i="1" s="1"/>
  <c r="F132" i="1"/>
  <c r="G132" i="1" s="1"/>
  <c r="H132" i="1" s="1"/>
  <c r="F135" i="1"/>
  <c r="G135" i="1" s="1"/>
  <c r="H135" i="1" s="1"/>
  <c r="F121" i="1"/>
  <c r="G121" i="1" s="1"/>
  <c r="H121" i="1" s="1"/>
  <c r="F129" i="1"/>
  <c r="G129" i="1" s="1"/>
  <c r="H129" i="1" s="1"/>
  <c r="F122" i="1"/>
  <c r="G122" i="1" s="1"/>
  <c r="H122" i="1" s="1"/>
  <c r="F136" i="1"/>
  <c r="G136" i="1" s="1"/>
  <c r="H136" i="1" s="1"/>
  <c r="F134" i="1"/>
  <c r="G134" i="1" s="1"/>
  <c r="H134" i="1" s="1"/>
  <c r="F133" i="1"/>
  <c r="G133" i="1" s="1"/>
  <c r="H133" i="1" s="1"/>
  <c r="F120" i="1"/>
  <c r="G120" i="1" s="1"/>
  <c r="H120" i="1" s="1"/>
  <c r="F115" i="1"/>
  <c r="G115" i="1" s="1"/>
  <c r="H115" i="1" s="1"/>
  <c r="F109" i="1"/>
  <c r="G109" i="1" s="1"/>
  <c r="H109" i="1" s="1"/>
  <c r="F113" i="1"/>
  <c r="G113" i="1" s="1"/>
  <c r="H113" i="1" s="1"/>
  <c r="F111" i="1"/>
  <c r="G111" i="1" s="1"/>
  <c r="H111" i="1" s="1"/>
  <c r="F114" i="1"/>
  <c r="G114" i="1" s="1"/>
  <c r="H114" i="1" s="1"/>
  <c r="F108" i="1"/>
  <c r="G108" i="1" s="1"/>
  <c r="H108" i="1" s="1"/>
  <c r="F112" i="1"/>
  <c r="G112" i="1" s="1"/>
  <c r="H112" i="1" s="1"/>
  <c r="F110" i="1"/>
  <c r="G110" i="1" s="1"/>
  <c r="H110" i="1" s="1"/>
  <c r="F19" i="1"/>
  <c r="G19" i="1" s="1"/>
  <c r="H19" i="1" s="1"/>
  <c r="F25" i="1"/>
  <c r="G25" i="1" s="1"/>
  <c r="H25" i="1" s="1"/>
  <c r="F21" i="1"/>
  <c r="G21" i="1" s="1"/>
  <c r="H21" i="1" s="1"/>
  <c r="F20" i="1"/>
  <c r="G20" i="1" s="1"/>
  <c r="H20" i="1" s="1"/>
  <c r="F26" i="1"/>
  <c r="G26" i="1" s="1"/>
  <c r="H26" i="1" s="1"/>
  <c r="F22" i="1"/>
  <c r="G22" i="1" s="1"/>
  <c r="H22" i="1" s="1"/>
  <c r="F102" i="1"/>
  <c r="G102" i="1" s="1"/>
  <c r="H102" i="1" s="1"/>
  <c r="F103" i="1"/>
  <c r="G103" i="1" s="1"/>
  <c r="H103" i="1" s="1"/>
  <c r="F18" i="1"/>
  <c r="G18" i="1" s="1"/>
  <c r="H18" i="1" s="1"/>
  <c r="F17" i="1"/>
  <c r="G17" i="1" s="1"/>
  <c r="H17" i="1" s="1"/>
  <c r="F4" i="1"/>
  <c r="G4" i="1" s="1"/>
  <c r="H4" i="1" s="1"/>
  <c r="F8" i="1"/>
  <c r="G8" i="1" s="1"/>
  <c r="H8" i="1" s="1"/>
  <c r="F6" i="1"/>
  <c r="G6" i="1" s="1"/>
  <c r="H6" i="1" s="1"/>
  <c r="F12" i="1"/>
  <c r="G12" i="1" s="1"/>
  <c r="H12" i="1" s="1"/>
  <c r="F13" i="1"/>
  <c r="G13" i="1" s="1"/>
  <c r="H13" i="1" s="1"/>
  <c r="F10" i="1"/>
  <c r="G10" i="1" s="1"/>
  <c r="H10" i="1" s="1"/>
  <c r="F3" i="1"/>
  <c r="G3" i="1" s="1"/>
  <c r="H3" i="1" s="1"/>
  <c r="F7" i="1"/>
  <c r="G7" i="1" s="1"/>
  <c r="H7" i="1" s="1"/>
  <c r="F5" i="1"/>
  <c r="G5" i="1" s="1"/>
  <c r="H5" i="1" s="1"/>
  <c r="F11" i="1"/>
  <c r="G11" i="1" s="1"/>
  <c r="F14" i="1"/>
  <c r="G14" i="1" s="1"/>
  <c r="H14" i="1" s="1"/>
  <c r="F9" i="1"/>
  <c r="G9" i="1" s="1"/>
  <c r="H9" i="1" s="1"/>
  <c r="F96" i="1"/>
  <c r="G96" i="1" s="1"/>
  <c r="H96" i="1" s="1"/>
  <c r="F98" i="1"/>
  <c r="G98" i="1" s="1"/>
  <c r="H98" i="1" s="1"/>
  <c r="F97" i="1"/>
  <c r="G97" i="1" s="1"/>
  <c r="H97" i="1" s="1"/>
  <c r="F99" i="1"/>
  <c r="G99" i="1" s="1"/>
  <c r="H99" i="1" s="1"/>
  <c r="F52" i="1"/>
  <c r="G52" i="1" s="1"/>
  <c r="H52" i="1" s="1"/>
  <c r="F50" i="1"/>
  <c r="G50" i="1" s="1"/>
  <c r="H50" i="1" s="1"/>
  <c r="F48" i="1"/>
  <c r="G48" i="1" s="1"/>
  <c r="H48" i="1" s="1"/>
  <c r="F60" i="1"/>
  <c r="G60" i="1" s="1"/>
  <c r="H60" i="1" s="1"/>
  <c r="F56" i="1"/>
  <c r="G56" i="1" s="1"/>
  <c r="H56" i="1" s="1"/>
  <c r="F58" i="1"/>
  <c r="G58" i="1" s="1"/>
  <c r="H58" i="1" s="1"/>
  <c r="F54" i="1"/>
  <c r="G54" i="1" s="1"/>
  <c r="H54" i="1" s="1"/>
  <c r="F51" i="1"/>
  <c r="G51" i="1" s="1"/>
  <c r="H51" i="1" s="1"/>
  <c r="F49" i="1"/>
  <c r="G49" i="1" s="1"/>
  <c r="H49" i="1" s="1"/>
  <c r="F47" i="1"/>
  <c r="G47" i="1" s="1"/>
  <c r="H47" i="1" s="1"/>
  <c r="F59" i="1"/>
  <c r="G59" i="1" s="1"/>
  <c r="H59" i="1" s="1"/>
  <c r="F55" i="1"/>
  <c r="G55" i="1" s="1"/>
  <c r="H55" i="1" s="1"/>
  <c r="F57" i="1"/>
  <c r="G57" i="1" s="1"/>
  <c r="H57" i="1" s="1"/>
  <c r="F53" i="1"/>
  <c r="G53" i="1" s="1"/>
  <c r="H53" i="1" s="1"/>
  <c r="F116" i="1"/>
  <c r="G116" i="1" s="1"/>
  <c r="H116" i="1" s="1"/>
  <c r="F117" i="1"/>
  <c r="G117" i="1" s="1"/>
  <c r="H117" i="1" s="1"/>
  <c r="F40" i="1"/>
  <c r="G40" i="1" s="1"/>
  <c r="H40" i="1" s="1"/>
  <c r="F39" i="1"/>
  <c r="G39" i="1" s="1"/>
  <c r="H39" i="1" s="1"/>
  <c r="F106" i="1"/>
  <c r="G106" i="1" s="1"/>
  <c r="H106" i="1" s="1"/>
  <c r="F107" i="1"/>
  <c r="G107" i="1" s="1"/>
  <c r="H107" i="1" s="1"/>
  <c r="F138" i="1"/>
  <c r="G138" i="1" s="1"/>
  <c r="H138" i="1" s="1"/>
  <c r="F87" i="1"/>
  <c r="G87" i="1" s="1"/>
  <c r="H87" i="1" s="1"/>
  <c r="F137" i="1"/>
  <c r="G137" i="1" s="1"/>
  <c r="H137" i="1" s="1"/>
  <c r="F139" i="1"/>
  <c r="G139" i="1" s="1"/>
  <c r="H139" i="1" s="1"/>
  <c r="F88" i="1"/>
  <c r="G88" i="1" s="1"/>
  <c r="H88" i="1" s="1"/>
  <c r="F34" i="1"/>
  <c r="G34" i="1" s="1"/>
  <c r="H34" i="1" s="1"/>
  <c r="F33" i="1"/>
  <c r="G33" i="1" s="1"/>
  <c r="H33" i="1" s="1"/>
  <c r="F32" i="1"/>
  <c r="G32" i="1" s="1"/>
  <c r="H32" i="1" s="1"/>
  <c r="F89" i="1"/>
  <c r="G89" i="1" s="1"/>
  <c r="H89" i="1" s="1"/>
  <c r="F91" i="1"/>
  <c r="G91" i="1" s="1"/>
  <c r="H91" i="1" s="1"/>
  <c r="F90" i="1"/>
  <c r="G90" i="1" s="1"/>
  <c r="H90" i="1" s="1"/>
  <c r="F86" i="1"/>
  <c r="G86" i="1" s="1"/>
  <c r="H86" i="1" s="1"/>
  <c r="F85" i="1"/>
  <c r="G85" i="1" s="1"/>
  <c r="H85" i="1" s="1"/>
  <c r="F2" i="1"/>
  <c r="G2" i="1" s="1"/>
  <c r="H2" i="1" s="1"/>
  <c r="F30" i="1"/>
  <c r="G30" i="1" s="1"/>
  <c r="H30" i="1" s="1"/>
  <c r="F28" i="1"/>
  <c r="G28" i="1" s="1"/>
  <c r="H28" i="1" s="1"/>
  <c r="E61" i="1"/>
  <c r="E62" i="1"/>
  <c r="E72" i="1"/>
  <c r="E70" i="1"/>
  <c r="E73" i="1"/>
  <c r="E71" i="1"/>
  <c r="E37" i="1"/>
  <c r="E38" i="1"/>
  <c r="E31" i="1"/>
  <c r="E29" i="1"/>
  <c r="E80" i="1"/>
  <c r="E84" i="1"/>
  <c r="E82" i="1"/>
  <c r="E77" i="1"/>
  <c r="E44" i="1"/>
  <c r="E46" i="1"/>
  <c r="E42" i="1"/>
  <c r="E16" i="1"/>
  <c r="E43" i="1"/>
  <c r="E45" i="1"/>
  <c r="E41" i="1"/>
  <c r="E15" i="1"/>
  <c r="E123" i="1"/>
  <c r="E130" i="1"/>
  <c r="E118" i="1"/>
  <c r="E69" i="1"/>
  <c r="E126" i="1"/>
  <c r="E131" i="1"/>
  <c r="E67" i="1"/>
  <c r="E65" i="1"/>
  <c r="E63" i="1"/>
  <c r="E68" i="1"/>
  <c r="E66" i="1"/>
  <c r="E64" i="1"/>
  <c r="E94" i="1"/>
  <c r="E92" i="1"/>
  <c r="E95" i="1"/>
  <c r="E93" i="1"/>
  <c r="E74" i="1"/>
  <c r="E75" i="1"/>
  <c r="E35" i="1"/>
  <c r="E36" i="1"/>
  <c r="E23" i="1"/>
  <c r="E24" i="1"/>
  <c r="E27" i="1"/>
  <c r="E127" i="1"/>
  <c r="E119" i="1"/>
  <c r="E128" i="1"/>
  <c r="E124" i="1"/>
  <c r="E125" i="1"/>
  <c r="E132" i="1"/>
  <c r="E135" i="1"/>
  <c r="E121" i="1"/>
  <c r="E129" i="1"/>
  <c r="E122" i="1"/>
  <c r="E136" i="1"/>
  <c r="E134" i="1"/>
  <c r="E133" i="1"/>
  <c r="E120" i="1"/>
  <c r="E115" i="1"/>
  <c r="E109" i="1"/>
  <c r="E113" i="1"/>
  <c r="E111" i="1"/>
  <c r="E114" i="1"/>
  <c r="E108" i="1"/>
  <c r="E112" i="1"/>
  <c r="E110" i="1"/>
  <c r="E19" i="1"/>
  <c r="E25" i="1"/>
  <c r="E21" i="1"/>
  <c r="E20" i="1"/>
  <c r="E26" i="1"/>
  <c r="E22" i="1"/>
  <c r="E102" i="1"/>
  <c r="E103" i="1"/>
  <c r="E18" i="1"/>
  <c r="E17" i="1"/>
  <c r="E4" i="1"/>
  <c r="E8" i="1"/>
  <c r="E6" i="1"/>
  <c r="E12" i="1"/>
  <c r="E13" i="1"/>
  <c r="E10" i="1"/>
  <c r="E3" i="1"/>
  <c r="E7" i="1"/>
  <c r="E5" i="1"/>
  <c r="E11" i="1"/>
  <c r="E14" i="1"/>
  <c r="E9" i="1"/>
  <c r="E96" i="1"/>
  <c r="E98" i="1"/>
  <c r="E97" i="1"/>
  <c r="E99" i="1"/>
  <c r="E52" i="1"/>
  <c r="E50" i="1"/>
  <c r="E48" i="1"/>
  <c r="E60" i="1"/>
  <c r="E56" i="1"/>
  <c r="E58" i="1"/>
  <c r="E54" i="1"/>
  <c r="E51" i="1"/>
  <c r="E49" i="1"/>
  <c r="E47" i="1"/>
  <c r="E59" i="1"/>
  <c r="E55" i="1"/>
  <c r="E57" i="1"/>
  <c r="E53" i="1"/>
  <c r="E116" i="1"/>
  <c r="E117" i="1"/>
  <c r="E40" i="1"/>
  <c r="E39" i="1"/>
  <c r="E106" i="1"/>
  <c r="E107" i="1"/>
  <c r="E138" i="1"/>
  <c r="E87" i="1"/>
  <c r="E137" i="1"/>
  <c r="E139" i="1"/>
  <c r="E88" i="1"/>
  <c r="E34" i="1"/>
  <c r="E33" i="1"/>
  <c r="E32" i="1"/>
  <c r="E89" i="1"/>
  <c r="E91" i="1"/>
  <c r="E90" i="1"/>
  <c r="E86" i="1"/>
  <c r="E85" i="1"/>
  <c r="E2" i="1"/>
  <c r="E30" i="1"/>
  <c r="E28" i="1"/>
  <c r="D61" i="1"/>
  <c r="D62" i="1"/>
  <c r="D72" i="1"/>
  <c r="D70" i="1"/>
  <c r="D73" i="1"/>
  <c r="D71" i="1"/>
  <c r="D37" i="1"/>
  <c r="D38" i="1"/>
  <c r="D31" i="1"/>
  <c r="D29" i="1"/>
  <c r="D80" i="1"/>
  <c r="D84" i="1"/>
  <c r="D82" i="1"/>
  <c r="D77" i="1"/>
  <c r="D44" i="1"/>
  <c r="D46" i="1"/>
  <c r="D42" i="1"/>
  <c r="D16" i="1"/>
  <c r="D43" i="1"/>
  <c r="D45" i="1"/>
  <c r="D41" i="1"/>
  <c r="D15" i="1"/>
  <c r="D123" i="1"/>
  <c r="D130" i="1"/>
  <c r="D118" i="1"/>
  <c r="D69" i="1"/>
  <c r="D126" i="1"/>
  <c r="D131" i="1"/>
  <c r="D67" i="1"/>
  <c r="D65" i="1"/>
  <c r="D63" i="1"/>
  <c r="D68" i="1"/>
  <c r="D66" i="1"/>
  <c r="D64" i="1"/>
  <c r="D94" i="1"/>
  <c r="D92" i="1"/>
  <c r="D95" i="1"/>
  <c r="D93" i="1"/>
  <c r="D74" i="1"/>
  <c r="D75" i="1"/>
  <c r="D35" i="1"/>
  <c r="D36" i="1"/>
  <c r="D23" i="1"/>
  <c r="D24" i="1"/>
  <c r="D27" i="1"/>
  <c r="D127" i="1"/>
  <c r="D119" i="1"/>
  <c r="D128" i="1"/>
  <c r="D124" i="1"/>
  <c r="D125" i="1"/>
  <c r="D132" i="1"/>
  <c r="D135" i="1"/>
  <c r="D121" i="1"/>
  <c r="D129" i="1"/>
  <c r="D122" i="1"/>
  <c r="D136" i="1"/>
  <c r="D134" i="1"/>
  <c r="D133" i="1"/>
  <c r="D120" i="1"/>
  <c r="D115" i="1"/>
  <c r="D109" i="1"/>
  <c r="D113" i="1"/>
  <c r="D111" i="1"/>
  <c r="D114" i="1"/>
  <c r="D108" i="1"/>
  <c r="D112" i="1"/>
  <c r="D110" i="1"/>
  <c r="D19" i="1"/>
  <c r="D25" i="1"/>
  <c r="D21" i="1"/>
  <c r="D20" i="1"/>
  <c r="D26" i="1"/>
  <c r="D22" i="1"/>
  <c r="D102" i="1"/>
  <c r="D103" i="1"/>
  <c r="D18" i="1"/>
  <c r="D17" i="1"/>
  <c r="D4" i="1"/>
  <c r="D8" i="1"/>
  <c r="D6" i="1"/>
  <c r="D12" i="1"/>
  <c r="D13" i="1"/>
  <c r="D10" i="1"/>
  <c r="D3" i="1"/>
  <c r="D7" i="1"/>
  <c r="D5" i="1"/>
  <c r="D11" i="1"/>
  <c r="D14" i="1"/>
  <c r="D9" i="1"/>
  <c r="D96" i="1"/>
  <c r="D98" i="1"/>
  <c r="D97" i="1"/>
  <c r="D99" i="1"/>
  <c r="D52" i="1"/>
  <c r="D50" i="1"/>
  <c r="D48" i="1"/>
  <c r="D60" i="1"/>
  <c r="D56" i="1"/>
  <c r="D58" i="1"/>
  <c r="D54" i="1"/>
  <c r="D51" i="1"/>
  <c r="D49" i="1"/>
  <c r="D47" i="1"/>
  <c r="D59" i="1"/>
  <c r="D55" i="1"/>
  <c r="D57" i="1"/>
  <c r="D53" i="1"/>
  <c r="D116" i="1"/>
  <c r="D117" i="1"/>
  <c r="D40" i="1"/>
  <c r="D39" i="1"/>
  <c r="D106" i="1"/>
  <c r="D107" i="1"/>
  <c r="D138" i="1"/>
  <c r="D87" i="1"/>
  <c r="D137" i="1"/>
  <c r="D139" i="1"/>
  <c r="D88" i="1"/>
  <c r="D34" i="1"/>
  <c r="D33" i="1"/>
  <c r="D32" i="1"/>
  <c r="D89" i="1"/>
  <c r="D91" i="1"/>
  <c r="D90" i="1"/>
  <c r="D86" i="1"/>
  <c r="D85" i="1"/>
  <c r="D2" i="1"/>
  <c r="D30" i="1"/>
  <c r="D28" i="1"/>
  <c r="C61" i="1"/>
  <c r="C62" i="1"/>
  <c r="C72" i="1"/>
  <c r="C70" i="1"/>
  <c r="C73" i="1"/>
  <c r="C71" i="1"/>
  <c r="C37" i="1"/>
  <c r="C38" i="1"/>
  <c r="C31" i="1"/>
  <c r="C29" i="1"/>
  <c r="C80" i="1"/>
  <c r="C84" i="1"/>
  <c r="C82" i="1"/>
  <c r="C77" i="1"/>
  <c r="C44" i="1"/>
  <c r="C46" i="1"/>
  <c r="C42" i="1"/>
  <c r="C16" i="1"/>
  <c r="C43" i="1"/>
  <c r="C45" i="1"/>
  <c r="C41" i="1"/>
  <c r="C15" i="1"/>
  <c r="C123" i="1"/>
  <c r="C130" i="1"/>
  <c r="C118" i="1"/>
  <c r="C69" i="1"/>
  <c r="C126" i="1"/>
  <c r="C131" i="1"/>
  <c r="C67" i="1"/>
  <c r="C65" i="1"/>
  <c r="C63" i="1"/>
  <c r="C68" i="1"/>
  <c r="C66" i="1"/>
  <c r="C64" i="1"/>
  <c r="C94" i="1"/>
  <c r="C92" i="1"/>
  <c r="C95" i="1"/>
  <c r="C93" i="1"/>
  <c r="C74" i="1"/>
  <c r="C75" i="1"/>
  <c r="C35" i="1"/>
  <c r="C36" i="1"/>
  <c r="C23" i="1"/>
  <c r="C24" i="1"/>
  <c r="C27" i="1"/>
  <c r="C127" i="1"/>
  <c r="C119" i="1"/>
  <c r="C128" i="1"/>
  <c r="C124" i="1"/>
  <c r="C125" i="1"/>
  <c r="C132" i="1"/>
  <c r="C135" i="1"/>
  <c r="C121" i="1"/>
  <c r="C129" i="1"/>
  <c r="C122" i="1"/>
  <c r="C136" i="1"/>
  <c r="C134" i="1"/>
  <c r="C133" i="1"/>
  <c r="C120" i="1"/>
  <c r="C115" i="1"/>
  <c r="C109" i="1"/>
  <c r="C113" i="1"/>
  <c r="C111" i="1"/>
  <c r="C114" i="1"/>
  <c r="C108" i="1"/>
  <c r="C112" i="1"/>
  <c r="C110" i="1"/>
  <c r="C19" i="1"/>
  <c r="C25" i="1"/>
  <c r="C21" i="1"/>
  <c r="C20" i="1"/>
  <c r="C26" i="1"/>
  <c r="C22" i="1"/>
  <c r="C102" i="1"/>
  <c r="C103" i="1"/>
  <c r="C18" i="1"/>
  <c r="C17" i="1"/>
  <c r="C4" i="1"/>
  <c r="C8" i="1"/>
  <c r="C6" i="1"/>
  <c r="C12" i="1"/>
  <c r="C13" i="1"/>
  <c r="C10" i="1"/>
  <c r="C3" i="1"/>
  <c r="C7" i="1"/>
  <c r="C5" i="1"/>
  <c r="C11" i="1"/>
  <c r="C14" i="1"/>
  <c r="C9" i="1"/>
  <c r="C96" i="1"/>
  <c r="C98" i="1"/>
  <c r="C97" i="1"/>
  <c r="C99" i="1"/>
  <c r="C52" i="1"/>
  <c r="C50" i="1"/>
  <c r="C48" i="1"/>
  <c r="C60" i="1"/>
  <c r="C56" i="1"/>
  <c r="C58" i="1"/>
  <c r="C54" i="1"/>
  <c r="C51" i="1"/>
  <c r="C49" i="1"/>
  <c r="C47" i="1"/>
  <c r="C59" i="1"/>
  <c r="C55" i="1"/>
  <c r="C57" i="1"/>
  <c r="C53" i="1"/>
  <c r="C116" i="1"/>
  <c r="C117" i="1"/>
  <c r="C40" i="1"/>
  <c r="C39" i="1"/>
  <c r="C106" i="1"/>
  <c r="C107" i="1"/>
  <c r="C138" i="1"/>
  <c r="C87" i="1"/>
  <c r="C137" i="1"/>
  <c r="C139" i="1"/>
  <c r="C88" i="1"/>
  <c r="C34" i="1"/>
  <c r="C33" i="1"/>
  <c r="C32" i="1"/>
  <c r="C89" i="1"/>
  <c r="C91" i="1"/>
  <c r="C90" i="1"/>
  <c r="C86" i="1"/>
  <c r="C85" i="1"/>
  <c r="C2" i="1"/>
  <c r="C30" i="1"/>
  <c r="C28" i="1"/>
  <c r="B61" i="1"/>
  <c r="B62" i="1"/>
  <c r="B72" i="1"/>
  <c r="B70" i="1"/>
  <c r="B73" i="1"/>
  <c r="B71" i="1"/>
  <c r="B37" i="1"/>
  <c r="B38" i="1"/>
  <c r="B31" i="1"/>
  <c r="B29" i="1"/>
  <c r="B80" i="1"/>
  <c r="B84" i="1"/>
  <c r="B82" i="1"/>
  <c r="B77" i="1"/>
  <c r="B44" i="1"/>
  <c r="B46" i="1"/>
  <c r="B42" i="1"/>
  <c r="B16" i="1"/>
  <c r="B43" i="1"/>
  <c r="B45" i="1"/>
  <c r="B41" i="1"/>
  <c r="B15" i="1"/>
  <c r="B123" i="1"/>
  <c r="B130" i="1"/>
  <c r="B118" i="1"/>
  <c r="B69" i="1"/>
  <c r="B126" i="1"/>
  <c r="B131" i="1"/>
  <c r="B67" i="1"/>
  <c r="B65" i="1"/>
  <c r="B63" i="1"/>
  <c r="B68" i="1"/>
  <c r="B66" i="1"/>
  <c r="B64" i="1"/>
  <c r="B94" i="1"/>
  <c r="B92" i="1"/>
  <c r="B95" i="1"/>
  <c r="B93" i="1"/>
  <c r="B74" i="1"/>
  <c r="B75" i="1"/>
  <c r="B35" i="1"/>
  <c r="B36" i="1"/>
  <c r="B23" i="1"/>
  <c r="B24" i="1"/>
  <c r="B27" i="1"/>
  <c r="B127" i="1"/>
  <c r="B119" i="1"/>
  <c r="B128" i="1"/>
  <c r="B124" i="1"/>
  <c r="B125" i="1"/>
  <c r="B132" i="1"/>
  <c r="B135" i="1"/>
  <c r="B121" i="1"/>
  <c r="B129" i="1"/>
  <c r="B122" i="1"/>
  <c r="B136" i="1"/>
  <c r="B134" i="1"/>
  <c r="B133" i="1"/>
  <c r="B120" i="1"/>
  <c r="B115" i="1"/>
  <c r="B109" i="1"/>
  <c r="B113" i="1"/>
  <c r="B111" i="1"/>
  <c r="B114" i="1"/>
  <c r="B108" i="1"/>
  <c r="B112" i="1"/>
  <c r="B110" i="1"/>
  <c r="B19" i="1"/>
  <c r="B25" i="1"/>
  <c r="B21" i="1"/>
  <c r="B20" i="1"/>
  <c r="B26" i="1"/>
  <c r="B22" i="1"/>
  <c r="B102" i="1"/>
  <c r="B103" i="1"/>
  <c r="B18" i="1"/>
  <c r="B17" i="1"/>
  <c r="B4" i="1"/>
  <c r="B8" i="1"/>
  <c r="B6" i="1"/>
  <c r="B12" i="1"/>
  <c r="B13" i="1"/>
  <c r="B10" i="1"/>
  <c r="B3" i="1"/>
  <c r="B7" i="1"/>
  <c r="B5" i="1"/>
  <c r="B11" i="1"/>
  <c r="B14" i="1"/>
  <c r="B9" i="1"/>
  <c r="B96" i="1"/>
  <c r="B98" i="1"/>
  <c r="B97" i="1"/>
  <c r="B99" i="1"/>
  <c r="B52" i="1"/>
  <c r="B50" i="1"/>
  <c r="B48" i="1"/>
  <c r="B60" i="1"/>
  <c r="B56" i="1"/>
  <c r="B58" i="1"/>
  <c r="B54" i="1"/>
  <c r="B51" i="1"/>
  <c r="B49" i="1"/>
  <c r="B47" i="1"/>
  <c r="B59" i="1"/>
  <c r="B55" i="1"/>
  <c r="B57" i="1"/>
  <c r="B53" i="1"/>
  <c r="B116" i="1"/>
  <c r="B117" i="1"/>
  <c r="B40" i="1"/>
  <c r="B39" i="1"/>
  <c r="B106" i="1"/>
  <c r="B107" i="1"/>
  <c r="B138" i="1"/>
  <c r="B87" i="1"/>
  <c r="B137" i="1"/>
  <c r="B139" i="1"/>
  <c r="B88" i="1"/>
  <c r="B34" i="1"/>
  <c r="B33" i="1"/>
  <c r="B32" i="1"/>
  <c r="B89" i="1"/>
  <c r="B91" i="1"/>
  <c r="B90" i="1"/>
  <c r="B86" i="1"/>
  <c r="B85" i="1"/>
  <c r="B2" i="1"/>
  <c r="B30" i="1"/>
  <c r="B28" i="1"/>
  <c r="F79" i="1"/>
  <c r="G79" i="1" s="1"/>
  <c r="H79" i="1" s="1"/>
  <c r="F78" i="1"/>
  <c r="G78" i="1" s="1"/>
  <c r="H78" i="1" s="1"/>
  <c r="F83" i="1"/>
  <c r="G83" i="1" s="1"/>
  <c r="H83" i="1" s="1"/>
  <c r="F81" i="1"/>
  <c r="G81" i="1" s="1"/>
  <c r="H81" i="1" s="1"/>
  <c r="F76" i="1"/>
  <c r="G76" i="1" s="1"/>
  <c r="H76" i="1" s="1"/>
  <c r="E79" i="1"/>
  <c r="E78" i="1"/>
  <c r="E83" i="1"/>
  <c r="E81" i="1"/>
  <c r="E76" i="1"/>
  <c r="D79" i="1"/>
  <c r="D78" i="1"/>
  <c r="D83" i="1"/>
  <c r="D81" i="1"/>
  <c r="D76" i="1"/>
  <c r="C79" i="1"/>
  <c r="C78" i="1"/>
  <c r="C83" i="1"/>
  <c r="C81" i="1"/>
  <c r="C76" i="1"/>
  <c r="B79" i="1"/>
  <c r="B78" i="1"/>
  <c r="B83" i="1"/>
  <c r="B81" i="1"/>
  <c r="B76" i="1"/>
  <c r="L79" i="1"/>
  <c r="L78" i="1"/>
  <c r="L83" i="1"/>
  <c r="L81" i="1"/>
  <c r="L76" i="1"/>
  <c r="M79" i="1"/>
  <c r="M78" i="1"/>
  <c r="M83" i="1"/>
  <c r="M81" i="1"/>
  <c r="M76" i="1"/>
  <c r="A133" i="1" l="1"/>
  <c r="A125" i="1"/>
  <c r="A117" i="1"/>
  <c r="A109" i="1"/>
  <c r="A101" i="1"/>
  <c r="A93" i="1"/>
  <c r="A85" i="1"/>
  <c r="A77" i="1"/>
  <c r="A69" i="1"/>
  <c r="A61" i="1"/>
  <c r="A53" i="1"/>
  <c r="A45" i="1"/>
  <c r="A37" i="1"/>
  <c r="A29" i="1"/>
  <c r="A21" i="1"/>
  <c r="A13" i="1"/>
  <c r="A5" i="1"/>
  <c r="A132" i="1"/>
  <c r="A124" i="1"/>
  <c r="A116" i="1"/>
  <c r="A108" i="1"/>
  <c r="A100" i="1"/>
  <c r="A92" i="1"/>
  <c r="A84" i="1"/>
  <c r="A76" i="1"/>
  <c r="A68" i="1"/>
  <c r="A60" i="1"/>
  <c r="A52" i="1"/>
  <c r="A44" i="1"/>
  <c r="A36" i="1"/>
  <c r="A28" i="1"/>
  <c r="A20" i="1"/>
  <c r="A12" i="1"/>
  <c r="A4" i="1"/>
  <c r="A139" i="1"/>
  <c r="A131" i="1"/>
  <c r="A123" i="1"/>
  <c r="A115" i="1"/>
  <c r="A107" i="1"/>
  <c r="A99" i="1"/>
  <c r="A91" i="1"/>
  <c r="A83" i="1"/>
  <c r="A75" i="1"/>
  <c r="A67" i="1"/>
  <c r="A59" i="1"/>
  <c r="A51" i="1"/>
  <c r="A43" i="1"/>
  <c r="A35" i="1"/>
  <c r="A27" i="1"/>
  <c r="A19" i="1"/>
  <c r="A11" i="1"/>
  <c r="A138" i="1"/>
  <c r="A130" i="1"/>
  <c r="A122" i="1"/>
  <c r="A114" i="1"/>
  <c r="A106" i="1"/>
  <c r="A98" i="1"/>
  <c r="A90" i="1"/>
  <c r="A82" i="1"/>
  <c r="A74" i="1"/>
  <c r="A66" i="1"/>
  <c r="A58" i="1"/>
  <c r="A50" i="1"/>
  <c r="A42" i="1"/>
  <c r="A34" i="1"/>
  <c r="A26" i="1"/>
  <c r="A18" i="1"/>
  <c r="A10" i="1"/>
  <c r="A137" i="1"/>
  <c r="A129" i="1"/>
  <c r="A121" i="1"/>
  <c r="A113" i="1"/>
  <c r="A105" i="1"/>
  <c r="A97" i="1"/>
  <c r="A89" i="1"/>
  <c r="A81" i="1"/>
  <c r="A73" i="1"/>
  <c r="A65" i="1"/>
  <c r="A57" i="1"/>
  <c r="A49" i="1"/>
  <c r="A41" i="1"/>
  <c r="A33" i="1"/>
  <c r="A25" i="1"/>
  <c r="A17" i="1"/>
  <c r="A9" i="1"/>
  <c r="A136" i="1"/>
  <c r="A128" i="1"/>
  <c r="A120" i="1"/>
  <c r="A112" i="1"/>
  <c r="A104" i="1"/>
  <c r="A96" i="1"/>
  <c r="A88" i="1"/>
  <c r="A80" i="1"/>
  <c r="A72" i="1"/>
  <c r="A64" i="1"/>
  <c r="A56" i="1"/>
  <c r="A48" i="1"/>
  <c r="A40" i="1"/>
  <c r="A32" i="1"/>
  <c r="A24" i="1"/>
  <c r="A16" i="1"/>
  <c r="A8" i="1"/>
  <c r="A135" i="1"/>
  <c r="A127" i="1"/>
  <c r="A119" i="1"/>
  <c r="A111" i="1"/>
  <c r="A103" i="1"/>
  <c r="A95" i="1"/>
  <c r="A87" i="1"/>
  <c r="A79" i="1"/>
  <c r="A71" i="1"/>
  <c r="A63" i="1"/>
  <c r="A55" i="1"/>
  <c r="A47" i="1"/>
  <c r="A39" i="1"/>
  <c r="A31" i="1"/>
  <c r="A23" i="1"/>
  <c r="A15" i="1"/>
  <c r="A7" i="1"/>
  <c r="A134" i="1"/>
  <c r="A126" i="1"/>
  <c r="A118" i="1"/>
  <c r="A110" i="1"/>
  <c r="A102" i="1"/>
  <c r="A94" i="1"/>
  <c r="A86" i="1"/>
  <c r="A78" i="1"/>
  <c r="A70" i="1"/>
  <c r="A62" i="1"/>
  <c r="A54" i="1"/>
  <c r="A46" i="1"/>
  <c r="A38" i="1"/>
  <c r="A30" i="1"/>
  <c r="A22" i="1"/>
  <c r="A14" i="1"/>
  <c r="A6" i="1"/>
  <c r="A2" i="1"/>
  <c r="A3" i="1"/>
  <c r="N106" i="1"/>
  <c r="J106" i="1" s="1"/>
  <c r="N68" i="1"/>
  <c r="K68" i="1" s="1"/>
  <c r="P68" i="1" s="1"/>
  <c r="I49" i="1"/>
  <c r="H11" i="1"/>
  <c r="N71" i="1"/>
  <c r="N86" i="1"/>
  <c r="J86" i="1" s="1"/>
  <c r="N32" i="1"/>
  <c r="K32" i="1" s="1"/>
  <c r="P32" i="1" s="1"/>
  <c r="N77" i="1"/>
  <c r="N59" i="1"/>
  <c r="K59" i="1" s="1"/>
  <c r="P59" i="1" s="1"/>
  <c r="N56" i="1"/>
  <c r="K56" i="1" s="1"/>
  <c r="P56" i="1" s="1"/>
  <c r="N98" i="1"/>
  <c r="J98" i="1" s="1"/>
  <c r="N19" i="1"/>
  <c r="K19" i="1" s="1"/>
  <c r="P19" i="1" s="1"/>
  <c r="N108" i="1"/>
  <c r="N27" i="1"/>
  <c r="K27" i="1" s="1"/>
  <c r="P27" i="1" s="1"/>
  <c r="N70" i="1"/>
  <c r="K70" i="1" s="1"/>
  <c r="P70" i="1" s="1"/>
  <c r="N115" i="1"/>
  <c r="K115" i="1" s="1"/>
  <c r="P115" i="1" s="1"/>
  <c r="N82" i="1"/>
  <c r="J82" i="1" s="1"/>
  <c r="N37" i="1"/>
  <c r="N31" i="1"/>
  <c r="N61" i="1"/>
  <c r="N40" i="1"/>
  <c r="J40" i="1" s="1"/>
  <c r="N97" i="1"/>
  <c r="K97" i="1" s="1"/>
  <c r="P97" i="1" s="1"/>
  <c r="N18" i="1"/>
  <c r="J18" i="1" s="1"/>
  <c r="N121" i="1"/>
  <c r="N124" i="1"/>
  <c r="N35" i="1"/>
  <c r="N93" i="1"/>
  <c r="K93" i="1" s="1"/>
  <c r="P93" i="1" s="1"/>
  <c r="N64" i="1"/>
  <c r="N41" i="1"/>
  <c r="N46" i="1"/>
  <c r="N29" i="1"/>
  <c r="J29" i="1" s="1"/>
  <c r="N2" i="1"/>
  <c r="K2" i="1" s="1"/>
  <c r="P2" i="1" s="1"/>
  <c r="N91" i="1"/>
  <c r="K91" i="1" s="1"/>
  <c r="P91" i="1" s="1"/>
  <c r="N57" i="1"/>
  <c r="K57" i="1" s="1"/>
  <c r="P57" i="1" s="1"/>
  <c r="N54" i="1"/>
  <c r="K54" i="1" s="1"/>
  <c r="P54" i="1" s="1"/>
  <c r="N14" i="1"/>
  <c r="K14" i="1" s="1"/>
  <c r="P14" i="1" s="1"/>
  <c r="N13" i="1"/>
  <c r="K13" i="1" s="1"/>
  <c r="P13" i="1" s="1"/>
  <c r="N103" i="1"/>
  <c r="K103" i="1" s="1"/>
  <c r="P103" i="1" s="1"/>
  <c r="N26" i="1"/>
  <c r="K26" i="1" s="1"/>
  <c r="P26" i="1" s="1"/>
  <c r="N110" i="1"/>
  <c r="K110" i="1" s="1"/>
  <c r="P110" i="1" s="1"/>
  <c r="N113" i="1"/>
  <c r="K113" i="1" s="1"/>
  <c r="P113" i="1" s="1"/>
  <c r="N136" i="1"/>
  <c r="J136" i="1" s="1"/>
  <c r="N95" i="1"/>
  <c r="K95" i="1" s="1"/>
  <c r="P95" i="1" s="1"/>
  <c r="N66" i="1"/>
  <c r="K66" i="1" s="1"/>
  <c r="P66" i="1" s="1"/>
  <c r="N43" i="1"/>
  <c r="K43" i="1" s="1"/>
  <c r="P43" i="1" s="1"/>
  <c r="N9" i="1"/>
  <c r="N10" i="1"/>
  <c r="N134" i="1"/>
  <c r="N75" i="1"/>
  <c r="K75" i="1" s="1"/>
  <c r="P75" i="1" s="1"/>
  <c r="N94" i="1"/>
  <c r="N45" i="1"/>
  <c r="N44" i="1"/>
  <c r="N65" i="1"/>
  <c r="K65" i="1" s="1"/>
  <c r="P65" i="1" s="1"/>
  <c r="N69" i="1"/>
  <c r="N107" i="1"/>
  <c r="N5" i="1"/>
  <c r="N6" i="1"/>
  <c r="N74" i="1"/>
  <c r="N131" i="1"/>
  <c r="K131" i="1" s="1"/>
  <c r="P131" i="1" s="1"/>
  <c r="N16" i="1"/>
  <c r="K77" i="1"/>
  <c r="P77" i="1" s="1"/>
  <c r="J77" i="1"/>
  <c r="J59" i="1"/>
  <c r="N28" i="1"/>
  <c r="K28" i="1" s="1"/>
  <c r="P28" i="1" s="1"/>
  <c r="N39" i="1"/>
  <c r="K39" i="1" s="1"/>
  <c r="P39" i="1" s="1"/>
  <c r="N51" i="1"/>
  <c r="K51" i="1" s="1"/>
  <c r="P51" i="1" s="1"/>
  <c r="N50" i="1"/>
  <c r="K50" i="1" s="1"/>
  <c r="P50" i="1" s="1"/>
  <c r="N99" i="1"/>
  <c r="K99" i="1" s="1"/>
  <c r="P99" i="1" s="1"/>
  <c r="N7" i="1"/>
  <c r="N8" i="1"/>
  <c r="N15" i="1"/>
  <c r="N42" i="1"/>
  <c r="N38" i="1"/>
  <c r="J68" i="1"/>
  <c r="J63" i="1"/>
  <c r="N84" i="1"/>
  <c r="K84" i="1" s="1"/>
  <c r="P84" i="1" s="1"/>
  <c r="K86" i="1"/>
  <c r="P86" i="1" s="1"/>
  <c r="N33" i="1"/>
  <c r="N88" i="1"/>
  <c r="J88" i="1" s="1"/>
  <c r="N137" i="1"/>
  <c r="K137" i="1" s="1"/>
  <c r="P137" i="1" s="1"/>
  <c r="N47" i="1"/>
  <c r="N60" i="1"/>
  <c r="J32" i="1"/>
  <c r="J19" i="1"/>
  <c r="K108" i="1"/>
  <c r="P108" i="1" s="1"/>
  <c r="J108" i="1"/>
  <c r="I114" i="1"/>
  <c r="N49" i="1"/>
  <c r="N48" i="1"/>
  <c r="N133" i="1"/>
  <c r="N72" i="1"/>
  <c r="N119" i="1"/>
  <c r="N36" i="1"/>
  <c r="N92" i="1"/>
  <c r="I14" i="1"/>
  <c r="J89" i="1"/>
  <c r="K85" i="1"/>
  <c r="P85" i="1" s="1"/>
  <c r="I44" i="1"/>
  <c r="K106" i="1"/>
  <c r="P106" i="1" s="1"/>
  <c r="J139" i="1"/>
  <c r="N55" i="1"/>
  <c r="N58" i="1"/>
  <c r="N3" i="1"/>
  <c r="K3" i="1" s="1"/>
  <c r="P3" i="1" s="1"/>
  <c r="N4" i="1"/>
  <c r="K4" i="1" s="1"/>
  <c r="P4" i="1" s="1"/>
  <c r="N20" i="1"/>
  <c r="N25" i="1"/>
  <c r="N112" i="1"/>
  <c r="N109" i="1"/>
  <c r="N135" i="1"/>
  <c r="N125" i="1"/>
  <c r="N114" i="1"/>
  <c r="N90" i="1"/>
  <c r="N87" i="1"/>
  <c r="N138" i="1"/>
  <c r="N53" i="1"/>
  <c r="N17" i="1"/>
  <c r="N102" i="1"/>
  <c r="N21" i="1"/>
  <c r="N111" i="1"/>
  <c r="N120" i="1"/>
  <c r="N129" i="1"/>
  <c r="N23" i="1"/>
  <c r="N123" i="1"/>
  <c r="K127" i="1"/>
  <c r="P127" i="1" s="1"/>
  <c r="J127" i="1"/>
  <c r="N76" i="1"/>
  <c r="J76" i="1" s="1"/>
  <c r="K31" i="1"/>
  <c r="P31" i="1" s="1"/>
  <c r="J31" i="1"/>
  <c r="K71" i="1"/>
  <c r="P71" i="1" s="1"/>
  <c r="J71" i="1"/>
  <c r="N30" i="1"/>
  <c r="N34" i="1"/>
  <c r="N117" i="1"/>
  <c r="J117" i="1" s="1"/>
  <c r="N116" i="1"/>
  <c r="J116" i="1" s="1"/>
  <c r="N52" i="1"/>
  <c r="N96" i="1"/>
  <c r="N11" i="1"/>
  <c r="N12" i="1"/>
  <c r="N22" i="1"/>
  <c r="N122" i="1"/>
  <c r="N132" i="1"/>
  <c r="N128" i="1"/>
  <c r="N24" i="1"/>
  <c r="N67" i="1"/>
  <c r="J67" i="1" s="1"/>
  <c r="N126" i="1"/>
  <c r="J126" i="1" s="1"/>
  <c r="N118" i="1"/>
  <c r="J118" i="1" s="1"/>
  <c r="N130" i="1"/>
  <c r="J130" i="1" s="1"/>
  <c r="N80" i="1"/>
  <c r="K80" i="1" s="1"/>
  <c r="P80" i="1" s="1"/>
  <c r="N73" i="1"/>
  <c r="K73" i="1" s="1"/>
  <c r="P73" i="1" s="1"/>
  <c r="N83" i="1"/>
  <c r="J83" i="1" s="1"/>
  <c r="N79" i="1"/>
  <c r="J79" i="1" s="1"/>
  <c r="N81" i="1"/>
  <c r="J81" i="1" s="1"/>
  <c r="I87" i="1"/>
  <c r="I58" i="1"/>
  <c r="I97" i="1"/>
  <c r="I8" i="1"/>
  <c r="I121" i="1"/>
  <c r="I86" i="1"/>
  <c r="I32" i="1"/>
  <c r="I106" i="1"/>
  <c r="I59" i="1"/>
  <c r="I56" i="1"/>
  <c r="I20" i="1"/>
  <c r="I25" i="1"/>
  <c r="I34" i="1"/>
  <c r="I40" i="1"/>
  <c r="I55" i="1"/>
  <c r="I7" i="1"/>
  <c r="I26" i="1"/>
  <c r="I109" i="1"/>
  <c r="I124" i="1"/>
  <c r="I60" i="1"/>
  <c r="I9" i="1"/>
  <c r="I115" i="1"/>
  <c r="I136" i="1"/>
  <c r="I36" i="1"/>
  <c r="I138" i="1"/>
  <c r="I85" i="1"/>
  <c r="I89" i="1"/>
  <c r="I112" i="1"/>
  <c r="I33" i="1"/>
  <c r="I139" i="1"/>
  <c r="I47" i="1"/>
  <c r="I10" i="1"/>
  <c r="I19" i="1"/>
  <c r="I135" i="1"/>
  <c r="I125" i="1"/>
  <c r="I35" i="1"/>
  <c r="I90" i="1"/>
  <c r="I28" i="1"/>
  <c r="I88" i="1"/>
  <c r="I137" i="1"/>
  <c r="I51" i="1"/>
  <c r="I50" i="1"/>
  <c r="I98" i="1"/>
  <c r="I3" i="1"/>
  <c r="I4" i="1"/>
  <c r="I127" i="1"/>
  <c r="I27" i="1"/>
  <c r="I75" i="1"/>
  <c r="I117" i="1"/>
  <c r="I116" i="1"/>
  <c r="I52" i="1"/>
  <c r="I96" i="1"/>
  <c r="I11" i="1"/>
  <c r="I12" i="1"/>
  <c r="I22" i="1"/>
  <c r="I122" i="1"/>
  <c r="I128" i="1"/>
  <c r="I24" i="1"/>
  <c r="I67" i="1"/>
  <c r="I126" i="1"/>
  <c r="I118" i="1"/>
  <c r="I80" i="1"/>
  <c r="I53" i="1"/>
  <c r="I21" i="1"/>
  <c r="I111" i="1"/>
  <c r="I120" i="1"/>
  <c r="I129" i="1"/>
  <c r="I123" i="1"/>
  <c r="I30" i="1"/>
  <c r="I2" i="1"/>
  <c r="I91" i="1"/>
  <c r="I107" i="1"/>
  <c r="I39" i="1"/>
  <c r="I57" i="1"/>
  <c r="I54" i="1"/>
  <c r="I99" i="1"/>
  <c r="I5" i="1"/>
  <c r="I6" i="1"/>
  <c r="I110" i="1"/>
  <c r="I113" i="1"/>
  <c r="I68" i="1"/>
  <c r="I130" i="1"/>
  <c r="I63" i="1"/>
  <c r="I41" i="1"/>
  <c r="I13" i="1"/>
  <c r="I82" i="1"/>
  <c r="I29" i="1"/>
  <c r="I77" i="1"/>
  <c r="I43" i="1"/>
  <c r="I84" i="1"/>
  <c r="I31" i="1"/>
  <c r="I71" i="1"/>
  <c r="I45" i="1"/>
  <c r="I65" i="1"/>
  <c r="I131" i="1"/>
  <c r="I73" i="1"/>
  <c r="I46" i="1"/>
  <c r="I48" i="1"/>
  <c r="I23" i="1"/>
  <c r="I69" i="1"/>
  <c r="I70" i="1"/>
  <c r="I61" i="1"/>
  <c r="I133" i="1"/>
  <c r="I92" i="1"/>
  <c r="I64" i="1"/>
  <c r="I72" i="1"/>
  <c r="I95" i="1"/>
  <c r="I119" i="1"/>
  <c r="I93" i="1"/>
  <c r="I16" i="1"/>
  <c r="I38" i="1"/>
  <c r="I134" i="1"/>
  <c r="I74" i="1"/>
  <c r="I94" i="1"/>
  <c r="I66" i="1"/>
  <c r="I15" i="1"/>
  <c r="I42" i="1"/>
  <c r="I37" i="1"/>
  <c r="I62" i="1"/>
  <c r="N62" i="1"/>
  <c r="N78" i="1"/>
  <c r="M105" i="1"/>
  <c r="M104" i="1"/>
  <c r="L105" i="1"/>
  <c r="L104" i="1"/>
  <c r="F105" i="1"/>
  <c r="G105" i="1" s="1"/>
  <c r="H105" i="1" s="1"/>
  <c r="F104" i="1"/>
  <c r="G104" i="1" s="1"/>
  <c r="H104" i="1" s="1"/>
  <c r="E105" i="1"/>
  <c r="E104" i="1"/>
  <c r="D105" i="1"/>
  <c r="D104" i="1"/>
  <c r="C105" i="1"/>
  <c r="C104" i="1"/>
  <c r="B105" i="1"/>
  <c r="B104" i="1"/>
  <c r="I102" i="1" l="1"/>
  <c r="J27" i="1"/>
  <c r="I132" i="1"/>
  <c r="K98" i="1"/>
  <c r="P98" i="1" s="1"/>
  <c r="J56" i="1"/>
  <c r="K82" i="1"/>
  <c r="P82" i="1" s="1"/>
  <c r="J70" i="1"/>
  <c r="J80" i="1"/>
  <c r="J115" i="1"/>
  <c r="J75" i="1"/>
  <c r="K29" i="1"/>
  <c r="P29" i="1" s="1"/>
  <c r="K136" i="1"/>
  <c r="P136" i="1" s="1"/>
  <c r="J54" i="1"/>
  <c r="J13" i="1"/>
  <c r="K118" i="1"/>
  <c r="P118" i="1" s="1"/>
  <c r="K40" i="1"/>
  <c r="P40" i="1" s="1"/>
  <c r="J91" i="1"/>
  <c r="J2" i="1"/>
  <c r="J57" i="1"/>
  <c r="J14" i="1"/>
  <c r="J37" i="1"/>
  <c r="K37" i="1"/>
  <c r="P37" i="1" s="1"/>
  <c r="K18" i="1"/>
  <c r="P18" i="1" s="1"/>
  <c r="J61" i="1"/>
  <c r="K61" i="1"/>
  <c r="P61" i="1" s="1"/>
  <c r="J113" i="1"/>
  <c r="J26" i="1"/>
  <c r="J4" i="1"/>
  <c r="K117" i="1"/>
  <c r="P117" i="1" s="1"/>
  <c r="K88" i="1"/>
  <c r="P88" i="1" s="1"/>
  <c r="J39" i="1"/>
  <c r="J66" i="1"/>
  <c r="J103" i="1"/>
  <c r="J84" i="1"/>
  <c r="K46" i="1"/>
  <c r="P46" i="1" s="1"/>
  <c r="J46" i="1"/>
  <c r="J93" i="1"/>
  <c r="K124" i="1"/>
  <c r="P124" i="1" s="1"/>
  <c r="J124" i="1"/>
  <c r="J95" i="1"/>
  <c r="J110" i="1"/>
  <c r="J97" i="1"/>
  <c r="K41" i="1"/>
  <c r="P41" i="1" s="1"/>
  <c r="J41" i="1"/>
  <c r="K35" i="1"/>
  <c r="P35" i="1" s="1"/>
  <c r="J35" i="1"/>
  <c r="K64" i="1"/>
  <c r="P64" i="1" s="1"/>
  <c r="J64" i="1"/>
  <c r="J121" i="1"/>
  <c r="K121" i="1"/>
  <c r="P121" i="1" s="1"/>
  <c r="J43" i="1"/>
  <c r="J51" i="1"/>
  <c r="J10" i="1"/>
  <c r="K10" i="1"/>
  <c r="P10" i="1" s="1"/>
  <c r="K44" i="1"/>
  <c r="P44" i="1" s="1"/>
  <c r="J44" i="1"/>
  <c r="K9" i="1"/>
  <c r="P9" i="1" s="1"/>
  <c r="J9" i="1"/>
  <c r="J94" i="1"/>
  <c r="K94" i="1"/>
  <c r="P94" i="1" s="1"/>
  <c r="J45" i="1"/>
  <c r="K45" i="1"/>
  <c r="P45" i="1" s="1"/>
  <c r="K134" i="1"/>
  <c r="P134" i="1" s="1"/>
  <c r="J134" i="1"/>
  <c r="K83" i="1"/>
  <c r="P83" i="1" s="1"/>
  <c r="K116" i="1"/>
  <c r="P116" i="1" s="1"/>
  <c r="J65" i="1"/>
  <c r="K126" i="1"/>
  <c r="P126" i="1" s="1"/>
  <c r="J3" i="1"/>
  <c r="J99" i="1"/>
  <c r="K69" i="1"/>
  <c r="P69" i="1" s="1"/>
  <c r="J69" i="1"/>
  <c r="K67" i="1"/>
  <c r="P67" i="1" s="1"/>
  <c r="J131" i="1"/>
  <c r="K107" i="1"/>
  <c r="P107" i="1" s="1"/>
  <c r="J107" i="1"/>
  <c r="K81" i="1"/>
  <c r="P81" i="1" s="1"/>
  <c r="J50" i="1"/>
  <c r="J28" i="1"/>
  <c r="K5" i="1"/>
  <c r="P5" i="1" s="1"/>
  <c r="J5" i="1"/>
  <c r="K74" i="1"/>
  <c r="P74" i="1" s="1"/>
  <c r="J74" i="1"/>
  <c r="K16" i="1"/>
  <c r="P16" i="1" s="1"/>
  <c r="J16" i="1"/>
  <c r="K6" i="1"/>
  <c r="P6" i="1" s="1"/>
  <c r="J6" i="1"/>
  <c r="K42" i="1"/>
  <c r="P42" i="1" s="1"/>
  <c r="J42" i="1"/>
  <c r="J73" i="1"/>
  <c r="K38" i="1"/>
  <c r="P38" i="1" s="1"/>
  <c r="J38" i="1"/>
  <c r="K8" i="1"/>
  <c r="P8" i="1" s="1"/>
  <c r="J8" i="1"/>
  <c r="K15" i="1"/>
  <c r="P15" i="1" s="1"/>
  <c r="J15" i="1"/>
  <c r="K79" i="1"/>
  <c r="P79" i="1" s="1"/>
  <c r="K7" i="1"/>
  <c r="P7" i="1" s="1"/>
  <c r="J7" i="1"/>
  <c r="J137" i="1"/>
  <c r="K47" i="1"/>
  <c r="P47" i="1" s="1"/>
  <c r="J47" i="1"/>
  <c r="K60" i="1"/>
  <c r="P60" i="1" s="1"/>
  <c r="J60" i="1"/>
  <c r="K33" i="1"/>
  <c r="P33" i="1" s="1"/>
  <c r="J33" i="1"/>
  <c r="K36" i="1"/>
  <c r="P36" i="1" s="1"/>
  <c r="J36" i="1"/>
  <c r="K119" i="1"/>
  <c r="P119" i="1" s="1"/>
  <c r="J119" i="1"/>
  <c r="K133" i="1"/>
  <c r="P133" i="1" s="1"/>
  <c r="J133" i="1"/>
  <c r="K92" i="1"/>
  <c r="P92" i="1" s="1"/>
  <c r="J92" i="1"/>
  <c r="K72" i="1"/>
  <c r="P72" i="1" s="1"/>
  <c r="J72" i="1"/>
  <c r="K49" i="1"/>
  <c r="P49" i="1" s="1"/>
  <c r="J49" i="1"/>
  <c r="J48" i="1"/>
  <c r="K48" i="1"/>
  <c r="P48" i="1" s="1"/>
  <c r="J135" i="1"/>
  <c r="K135" i="1"/>
  <c r="P135" i="1" s="1"/>
  <c r="K109" i="1"/>
  <c r="P109" i="1" s="1"/>
  <c r="J109" i="1"/>
  <c r="K25" i="1"/>
  <c r="P25" i="1" s="1"/>
  <c r="J25" i="1"/>
  <c r="K20" i="1"/>
  <c r="P20" i="1" s="1"/>
  <c r="J20" i="1"/>
  <c r="K112" i="1"/>
  <c r="P112" i="1" s="1"/>
  <c r="J112" i="1"/>
  <c r="K58" i="1"/>
  <c r="P58" i="1" s="1"/>
  <c r="J58" i="1"/>
  <c r="K76" i="1"/>
  <c r="P76" i="1" s="1"/>
  <c r="K130" i="1"/>
  <c r="P130" i="1" s="1"/>
  <c r="K114" i="1"/>
  <c r="P114" i="1" s="1"/>
  <c r="J114" i="1"/>
  <c r="K125" i="1"/>
  <c r="P125" i="1" s="1"/>
  <c r="J125" i="1"/>
  <c r="K55" i="1"/>
  <c r="P55" i="1" s="1"/>
  <c r="J55" i="1"/>
  <c r="K120" i="1"/>
  <c r="P120" i="1" s="1"/>
  <c r="J120" i="1"/>
  <c r="J123" i="1"/>
  <c r="K123" i="1"/>
  <c r="P123" i="1" s="1"/>
  <c r="K138" i="1"/>
  <c r="P138" i="1" s="1"/>
  <c r="J138" i="1"/>
  <c r="K21" i="1"/>
  <c r="P21" i="1" s="1"/>
  <c r="J21" i="1"/>
  <c r="K102" i="1"/>
  <c r="P102" i="1" s="1"/>
  <c r="J102" i="1"/>
  <c r="K53" i="1"/>
  <c r="P53" i="1" s="1"/>
  <c r="J53" i="1"/>
  <c r="K17" i="1"/>
  <c r="P17" i="1" s="1"/>
  <c r="J17" i="1"/>
  <c r="K90" i="1"/>
  <c r="P90" i="1" s="1"/>
  <c r="J90" i="1"/>
  <c r="K111" i="1"/>
  <c r="P111" i="1" s="1"/>
  <c r="J111" i="1"/>
  <c r="K23" i="1"/>
  <c r="P23" i="1" s="1"/>
  <c r="J23" i="1"/>
  <c r="K129" i="1"/>
  <c r="P129" i="1" s="1"/>
  <c r="J129" i="1"/>
  <c r="K87" i="1"/>
  <c r="P87" i="1" s="1"/>
  <c r="J87" i="1"/>
  <c r="J22" i="1"/>
  <c r="K22" i="1"/>
  <c r="P22" i="1" s="1"/>
  <c r="J12" i="1"/>
  <c r="K12" i="1"/>
  <c r="P12" i="1" s="1"/>
  <c r="J52" i="1"/>
  <c r="K52" i="1"/>
  <c r="P52" i="1" s="1"/>
  <c r="K34" i="1"/>
  <c r="P34" i="1" s="1"/>
  <c r="J34" i="1"/>
  <c r="J132" i="1"/>
  <c r="K132" i="1"/>
  <c r="P132" i="1" s="1"/>
  <c r="J24" i="1"/>
  <c r="K24" i="1"/>
  <c r="P24" i="1" s="1"/>
  <c r="J128" i="1"/>
  <c r="K128" i="1"/>
  <c r="P128" i="1" s="1"/>
  <c r="J122" i="1"/>
  <c r="K122" i="1"/>
  <c r="P122" i="1" s="1"/>
  <c r="J11" i="1"/>
  <c r="K11" i="1"/>
  <c r="P11" i="1" s="1"/>
  <c r="J96" i="1"/>
  <c r="K96" i="1"/>
  <c r="P96" i="1" s="1"/>
  <c r="K30" i="1"/>
  <c r="P30" i="1" s="1"/>
  <c r="J30" i="1"/>
  <c r="K62" i="1"/>
  <c r="P62" i="1" s="1"/>
  <c r="J62" i="1"/>
  <c r="J78" i="1"/>
  <c r="K78" i="1"/>
  <c r="P78" i="1" s="1"/>
  <c r="I105" i="1"/>
  <c r="N105" i="1"/>
  <c r="N104" i="1"/>
  <c r="L101" i="1"/>
  <c r="L100" i="1"/>
  <c r="M101" i="1"/>
  <c r="M100" i="1"/>
  <c r="D101" i="1"/>
  <c r="D100" i="1"/>
  <c r="C101" i="1"/>
  <c r="C100" i="1"/>
  <c r="F101" i="1"/>
  <c r="G101" i="1" s="1"/>
  <c r="H101" i="1" s="1"/>
  <c r="F100" i="1"/>
  <c r="G100" i="1" s="1"/>
  <c r="H100" i="1" s="1"/>
  <c r="B101" i="1"/>
  <c r="B100" i="1"/>
  <c r="E101" i="1"/>
  <c r="E100" i="1"/>
  <c r="I18" i="1" l="1"/>
  <c r="I103" i="1"/>
  <c r="I108" i="1"/>
  <c r="I17" i="1"/>
  <c r="I81" i="1"/>
  <c r="I83" i="1"/>
  <c r="I76" i="1"/>
  <c r="I78" i="1"/>
  <c r="I79" i="1"/>
  <c r="I104" i="1"/>
  <c r="J105" i="1"/>
  <c r="K105" i="1"/>
  <c r="P105" i="1" s="1"/>
  <c r="J104" i="1"/>
  <c r="K104" i="1"/>
  <c r="P104" i="1" s="1"/>
  <c r="I100" i="1"/>
  <c r="I101" i="1"/>
  <c r="N100" i="1"/>
  <c r="N101" i="1"/>
  <c r="J101" i="1" l="1"/>
  <c r="K101" i="1"/>
  <c r="P101" i="1" s="1"/>
  <c r="J100" i="1"/>
  <c r="K100" i="1"/>
  <c r="P100" i="1" s="1"/>
  <c r="O53" i="1" l="1"/>
  <c r="O21" i="1"/>
  <c r="O98" i="1"/>
  <c r="O129" i="1"/>
  <c r="O23" i="1"/>
  <c r="O99" i="1"/>
  <c r="O7" i="1"/>
  <c r="O114" i="1"/>
  <c r="O133" i="1"/>
  <c r="O16" i="1"/>
  <c r="O19" i="1"/>
  <c r="O63" i="1"/>
  <c r="O44" i="1"/>
  <c r="O38" i="1"/>
  <c r="O15" i="1"/>
  <c r="O52" i="1"/>
  <c r="O86" i="1"/>
  <c r="O87" i="1"/>
  <c r="O85" i="1"/>
  <c r="O18" i="1"/>
  <c r="O112" i="1"/>
  <c r="O58" i="1"/>
  <c r="O47" i="1"/>
  <c r="O10" i="1"/>
  <c r="O121" i="1"/>
  <c r="O115" i="1"/>
  <c r="O123" i="1"/>
  <c r="O65" i="1"/>
  <c r="O109" i="1"/>
  <c r="O92" i="1"/>
  <c r="O43" i="1"/>
  <c r="O84" i="1"/>
  <c r="O37" i="1"/>
  <c r="O32" i="1"/>
  <c r="O137" i="1"/>
  <c r="O89" i="1"/>
  <c r="O51" i="1"/>
  <c r="O57" i="1"/>
  <c r="O124" i="1"/>
  <c r="O27" i="1"/>
  <c r="O25" i="1"/>
  <c r="O35" i="1"/>
  <c r="O60" i="1"/>
  <c r="O41" i="1"/>
  <c r="O46" i="1"/>
  <c r="O29" i="1"/>
  <c r="O30" i="1"/>
  <c r="O54" i="1"/>
  <c r="O8" i="1"/>
  <c r="O113" i="1"/>
  <c r="O93" i="1"/>
  <c r="O2" i="1"/>
  <c r="O107" i="1"/>
  <c r="O75" i="1"/>
  <c r="O94" i="1"/>
  <c r="O68" i="1"/>
  <c r="O82" i="1"/>
  <c r="O72" i="1"/>
  <c r="O117" i="1"/>
  <c r="O59" i="1"/>
  <c r="O20" i="1"/>
  <c r="O91" i="1"/>
  <c r="O5" i="1"/>
  <c r="O97" i="1"/>
  <c r="O125" i="1"/>
  <c r="O127" i="1"/>
  <c r="O66" i="1"/>
  <c r="O134" i="1"/>
  <c r="O103" i="1"/>
  <c r="O64" i="1"/>
  <c r="O42" i="1"/>
  <c r="O9" i="1"/>
  <c r="O102" i="1"/>
  <c r="O40" i="1"/>
  <c r="O138" i="1"/>
  <c r="O50" i="1"/>
  <c r="O136" i="1"/>
  <c r="O14" i="1"/>
  <c r="O17" i="1"/>
  <c r="O110" i="1"/>
  <c r="O111" i="1"/>
  <c r="O49" i="1"/>
  <c r="O119" i="1"/>
  <c r="O45" i="1"/>
  <c r="O36" i="1"/>
  <c r="O120" i="1"/>
  <c r="O31" i="1"/>
  <c r="O71" i="1"/>
  <c r="O70" i="1"/>
  <c r="O69" i="1"/>
  <c r="O11" i="1"/>
  <c r="O122" i="1"/>
  <c r="O128" i="1"/>
  <c r="O24" i="1"/>
  <c r="O28" i="1"/>
  <c r="O88" i="1"/>
  <c r="O13" i="1"/>
  <c r="O135" i="1"/>
  <c r="O3" i="1"/>
  <c r="O55" i="1"/>
  <c r="O26" i="1"/>
  <c r="O56" i="1"/>
  <c r="O95" i="1"/>
  <c r="O77" i="1"/>
  <c r="O33" i="1"/>
  <c r="O22" i="1"/>
  <c r="O48" i="1"/>
  <c r="O116" i="1"/>
  <c r="O12" i="1"/>
  <c r="O34" i="1"/>
  <c r="O4" i="1"/>
  <c r="O131" i="1"/>
  <c r="O139" i="1"/>
  <c r="O132" i="1"/>
  <c r="O61" i="1"/>
  <c r="O74" i="1"/>
  <c r="O96" i="1"/>
  <c r="O106" i="1"/>
  <c r="O90" i="1"/>
  <c r="O39" i="1"/>
  <c r="O6" i="1"/>
  <c r="O108" i="1"/>
  <c r="O67" i="1"/>
  <c r="O80" i="1"/>
  <c r="O130" i="1"/>
  <c r="O118" i="1"/>
  <c r="O73" i="1"/>
  <c r="O126" i="1"/>
  <c r="O62" i="1"/>
  <c r="O79" i="1"/>
  <c r="O76" i="1"/>
  <c r="O83" i="1"/>
  <c r="O81" i="1"/>
  <c r="O78" i="1"/>
  <c r="O100" i="1"/>
  <c r="O101" i="1"/>
  <c r="O105" i="1"/>
  <c r="O104" i="1"/>
</calcChain>
</file>

<file path=xl/sharedStrings.xml><?xml version="1.0" encoding="utf-8"?>
<sst xmlns="http://schemas.openxmlformats.org/spreadsheetml/2006/main" count="2991" uniqueCount="724">
  <si>
    <t>Date dépôt demande</t>
  </si>
  <si>
    <t>Société</t>
  </si>
  <si>
    <t>Civilité Prénom Nom</t>
  </si>
  <si>
    <t>Lieu dit BP...</t>
  </si>
  <si>
    <t>Code Postal et Ville</t>
  </si>
  <si>
    <t>Pays</t>
  </si>
  <si>
    <t>Code Pays</t>
  </si>
  <si>
    <t>Ref. Client du pli</t>
  </si>
  <si>
    <t>Numéro recommandé</t>
  </si>
  <si>
    <t>Statut du pli</t>
  </si>
  <si>
    <t>Identifiant utilisateur</t>
  </si>
  <si>
    <t>Ref. Maileva Demande</t>
  </si>
  <si>
    <t>Ref. Client Demande</t>
  </si>
  <si>
    <t>Affranchissement</t>
  </si>
  <si>
    <t>Date de remise en poste</t>
  </si>
  <si>
    <t>France</t>
  </si>
  <si>
    <t>FR</t>
  </si>
  <si>
    <t>WAIT</t>
  </si>
  <si>
    <t>paq.biarritz</t>
  </si>
  <si>
    <t>LRE_AR</t>
  </si>
  <si>
    <t>paq.brive</t>
  </si>
  <si>
    <t>paq.toulousecgr</t>
  </si>
  <si>
    <t>paq.toulouse</t>
  </si>
  <si>
    <t>2022-03-10T15:32:56</t>
  </si>
  <si>
    <t>20PX347711-VGH</t>
  </si>
  <si>
    <t>1E00542389519</t>
  </si>
  <si>
    <t>2020693275O</t>
  </si>
  <si>
    <t>1E00542389526</t>
  </si>
  <si>
    <t>2020693275P</t>
  </si>
  <si>
    <t>OK</t>
  </si>
  <si>
    <t>paq.bordeaux</t>
  </si>
  <si>
    <t>paq.agen</t>
  </si>
  <si>
    <t>paq.montauban</t>
  </si>
  <si>
    <t>paq.tarbes</t>
  </si>
  <si>
    <t>paq.rodez</t>
  </si>
  <si>
    <t xml:space="preserve">Année </t>
  </si>
  <si>
    <t xml:space="preserve">Mois </t>
  </si>
  <si>
    <t>GJC</t>
  </si>
  <si>
    <t>MGN</t>
  </si>
  <si>
    <t>DCI</t>
  </si>
  <si>
    <t>RHT</t>
  </si>
  <si>
    <t>KNJ</t>
  </si>
  <si>
    <t>FOE</t>
  </si>
  <si>
    <t>EIC</t>
  </si>
  <si>
    <t>STE</t>
  </si>
  <si>
    <t>TPS</t>
  </si>
  <si>
    <t>RHY</t>
  </si>
  <si>
    <t>VGH</t>
  </si>
  <si>
    <t>ARP</t>
  </si>
  <si>
    <t>BDB</t>
  </si>
  <si>
    <t>RBI</t>
  </si>
  <si>
    <t>CDP</t>
  </si>
  <si>
    <t>BEY</t>
  </si>
  <si>
    <t>GJI</t>
  </si>
  <si>
    <t>JRT</t>
  </si>
  <si>
    <t>CAY</t>
  </si>
  <si>
    <t>FMU</t>
  </si>
  <si>
    <t>LBC</t>
  </si>
  <si>
    <t>RXB</t>
  </si>
  <si>
    <t>CLQ</t>
  </si>
  <si>
    <t>LAO</t>
  </si>
  <si>
    <t>RLL</t>
  </si>
  <si>
    <t>RNE</t>
  </si>
  <si>
    <t>use</t>
  </si>
  <si>
    <t>MHF</t>
  </si>
  <si>
    <t>PAL</t>
  </si>
  <si>
    <t>VCN</t>
  </si>
  <si>
    <t>FLF</t>
  </si>
  <si>
    <t>PRE</t>
  </si>
  <si>
    <t>ABK</t>
  </si>
  <si>
    <t>DLM</t>
  </si>
  <si>
    <t>LLX</t>
  </si>
  <si>
    <t>ARD</t>
  </si>
  <si>
    <t>LPL</t>
  </si>
  <si>
    <t>TDO</t>
  </si>
  <si>
    <t>TTW</t>
  </si>
  <si>
    <t>PDE</t>
  </si>
  <si>
    <t>ESA</t>
  </si>
  <si>
    <t>FEP</t>
  </si>
  <si>
    <t>FCE</t>
  </si>
  <si>
    <t>Code</t>
  </si>
  <si>
    <t>Nom</t>
  </si>
  <si>
    <t>Agence</t>
  </si>
  <si>
    <t>ABC</t>
  </si>
  <si>
    <t>GIG</t>
  </si>
  <si>
    <t>AZC</t>
  </si>
  <si>
    <t>SAN</t>
  </si>
  <si>
    <t>AHZ</t>
  </si>
  <si>
    <t>SIU</t>
  </si>
  <si>
    <t>SAU</t>
  </si>
  <si>
    <t>ZPX09</t>
  </si>
  <si>
    <t>COB</t>
  </si>
  <si>
    <t>UEL</t>
  </si>
  <si>
    <t>SBK</t>
  </si>
  <si>
    <t>BAR</t>
  </si>
  <si>
    <t>DNB</t>
  </si>
  <si>
    <t>BQM</t>
  </si>
  <si>
    <t>LIB</t>
  </si>
  <si>
    <t>BTC</t>
  </si>
  <si>
    <t>MBH</t>
  </si>
  <si>
    <t>BSY</t>
  </si>
  <si>
    <t>BZK</t>
  </si>
  <si>
    <t>JBB</t>
  </si>
  <si>
    <t>HBM</t>
  </si>
  <si>
    <t>KBT</t>
  </si>
  <si>
    <t>DBS</t>
  </si>
  <si>
    <t>RGX</t>
  </si>
  <si>
    <t>WRB</t>
  </si>
  <si>
    <t>KBU</t>
  </si>
  <si>
    <t>VHC</t>
  </si>
  <si>
    <t>GCD</t>
  </si>
  <si>
    <t>CQR</t>
  </si>
  <si>
    <t>CSD</t>
  </si>
  <si>
    <t>CZP</t>
  </si>
  <si>
    <t>AMC</t>
  </si>
  <si>
    <t>OHM</t>
  </si>
  <si>
    <t>JOL</t>
  </si>
  <si>
    <t>MHC</t>
  </si>
  <si>
    <t>CND</t>
  </si>
  <si>
    <t>CTV</t>
  </si>
  <si>
    <t>TCU</t>
  </si>
  <si>
    <t>YCO</t>
  </si>
  <si>
    <t>DLF</t>
  </si>
  <si>
    <t>DFQ</t>
  </si>
  <si>
    <t>MDL</t>
  </si>
  <si>
    <t>DCM</t>
  </si>
  <si>
    <t>DDO</t>
  </si>
  <si>
    <t>UMD</t>
  </si>
  <si>
    <t>XFG</t>
  </si>
  <si>
    <t>DUS</t>
  </si>
  <si>
    <t>DTP</t>
  </si>
  <si>
    <t>EHM</t>
  </si>
  <si>
    <t>OFA</t>
  </si>
  <si>
    <t>FFA</t>
  </si>
  <si>
    <t>FXF</t>
  </si>
  <si>
    <t>FEK</t>
  </si>
  <si>
    <t>FFO</t>
  </si>
  <si>
    <t>FHC</t>
  </si>
  <si>
    <t>TL99</t>
  </si>
  <si>
    <t>GNC</t>
  </si>
  <si>
    <t>DGD</t>
  </si>
  <si>
    <t>GHN</t>
  </si>
  <si>
    <t>VGI</t>
  </si>
  <si>
    <t>GDL</t>
  </si>
  <si>
    <t>GFC</t>
  </si>
  <si>
    <t>GDR</t>
  </si>
  <si>
    <t>GMH</t>
  </si>
  <si>
    <t>GLM</t>
  </si>
  <si>
    <t>AIM</t>
  </si>
  <si>
    <t>AGI01</t>
  </si>
  <si>
    <t>AGS01</t>
  </si>
  <si>
    <t>BDI01</t>
  </si>
  <si>
    <t>BDI02</t>
  </si>
  <si>
    <t>BDI03</t>
  </si>
  <si>
    <t>BDS01</t>
  </si>
  <si>
    <t>BDS02</t>
  </si>
  <si>
    <t>BDS03</t>
  </si>
  <si>
    <t>BDS04</t>
  </si>
  <si>
    <t>BDS05</t>
  </si>
  <si>
    <t>BII01</t>
  </si>
  <si>
    <t>BIS01</t>
  </si>
  <si>
    <t>BRI01</t>
  </si>
  <si>
    <t>BRS01</t>
  </si>
  <si>
    <t>CAI01</t>
  </si>
  <si>
    <t>CAS01</t>
  </si>
  <si>
    <t>CHI01</t>
  </si>
  <si>
    <t>CHS01</t>
  </si>
  <si>
    <t>MTI01</t>
  </si>
  <si>
    <t>MTS01</t>
  </si>
  <si>
    <t>PXI01</t>
  </si>
  <si>
    <t>PXS01</t>
  </si>
  <si>
    <t>RZI01</t>
  </si>
  <si>
    <t>RZS01</t>
  </si>
  <si>
    <t>TAI01</t>
  </si>
  <si>
    <t>TAI02</t>
  </si>
  <si>
    <t>TAS01</t>
  </si>
  <si>
    <t>TAS02</t>
  </si>
  <si>
    <t>TLI01</t>
  </si>
  <si>
    <t>TLI02</t>
  </si>
  <si>
    <t>TLI03</t>
  </si>
  <si>
    <t>TLI04</t>
  </si>
  <si>
    <t>TLI05</t>
  </si>
  <si>
    <t>TLI06</t>
  </si>
  <si>
    <t>TLI07</t>
  </si>
  <si>
    <t>TLI08</t>
  </si>
  <si>
    <t>TLI09</t>
  </si>
  <si>
    <t>TLI10</t>
  </si>
  <si>
    <t>TLI11</t>
  </si>
  <si>
    <t>TLI12</t>
  </si>
  <si>
    <t>TLI13</t>
  </si>
  <si>
    <t>TLI14</t>
  </si>
  <si>
    <t>TLI15</t>
  </si>
  <si>
    <t>TLS01</t>
  </si>
  <si>
    <t>TLS02</t>
  </si>
  <si>
    <t>TLS03</t>
  </si>
  <si>
    <t>TLS04</t>
  </si>
  <si>
    <t>TLS05</t>
  </si>
  <si>
    <t>TLS06</t>
  </si>
  <si>
    <t>TLS07</t>
  </si>
  <si>
    <t>ZPI01</t>
  </si>
  <si>
    <t>ZPS01</t>
  </si>
  <si>
    <t>AGX01</t>
  </si>
  <si>
    <t>BDX01</t>
  </si>
  <si>
    <t>BDX02</t>
  </si>
  <si>
    <t>BIX01</t>
  </si>
  <si>
    <t>BRX01</t>
  </si>
  <si>
    <t>CAX01</t>
  </si>
  <si>
    <t>CHX01</t>
  </si>
  <si>
    <t>MTX01</t>
  </si>
  <si>
    <t>PXX01</t>
  </si>
  <si>
    <t>RZX01</t>
  </si>
  <si>
    <t>TAX01</t>
  </si>
  <si>
    <t>TLX01</t>
  </si>
  <si>
    <t>TLX02</t>
  </si>
  <si>
    <t>ZPX01</t>
  </si>
  <si>
    <t>BDS06</t>
  </si>
  <si>
    <t>ZIP</t>
  </si>
  <si>
    <t>JMJ</t>
  </si>
  <si>
    <t>JTN</t>
  </si>
  <si>
    <t>JJU</t>
  </si>
  <si>
    <t>KIC</t>
  </si>
  <si>
    <t>CLB</t>
  </si>
  <si>
    <t>HLA</t>
  </si>
  <si>
    <t>LHU</t>
  </si>
  <si>
    <t>LFY</t>
  </si>
  <si>
    <t>BBC</t>
  </si>
  <si>
    <t>SLP</t>
  </si>
  <si>
    <t>MPR</t>
  </si>
  <si>
    <t>LAU</t>
  </si>
  <si>
    <t>TXP</t>
  </si>
  <si>
    <t>ANB</t>
  </si>
  <si>
    <t>LLZ</t>
  </si>
  <si>
    <t>LNB</t>
  </si>
  <si>
    <t>KRL</t>
  </si>
  <si>
    <t>LOM</t>
  </si>
  <si>
    <t>LYO</t>
  </si>
  <si>
    <t>ENU</t>
  </si>
  <si>
    <t>HSC</t>
  </si>
  <si>
    <t>MAR</t>
  </si>
  <si>
    <t>ARZ</t>
  </si>
  <si>
    <t>TTC</t>
  </si>
  <si>
    <t>MAV</t>
  </si>
  <si>
    <t>MRR</t>
  </si>
  <si>
    <t>MCK</t>
  </si>
  <si>
    <t>RCM</t>
  </si>
  <si>
    <t>MHN</t>
  </si>
  <si>
    <t>KMO</t>
  </si>
  <si>
    <t>NML</t>
  </si>
  <si>
    <t>MMS</t>
  </si>
  <si>
    <t>CML</t>
  </si>
  <si>
    <t>NAS</t>
  </si>
  <si>
    <t>VNI</t>
  </si>
  <si>
    <t>OFE</t>
  </si>
  <si>
    <t>OUC</t>
  </si>
  <si>
    <t>CLP</t>
  </si>
  <si>
    <t>PPC</t>
  </si>
  <si>
    <t>PTY</t>
  </si>
  <si>
    <t>LSP</t>
  </si>
  <si>
    <t>MPA</t>
  </si>
  <si>
    <t>PAM</t>
  </si>
  <si>
    <t>PAU</t>
  </si>
  <si>
    <t>FXP</t>
  </si>
  <si>
    <t>PEY</t>
  </si>
  <si>
    <t>LPT</t>
  </si>
  <si>
    <t>VPI</t>
  </si>
  <si>
    <t>MPZ</t>
  </si>
  <si>
    <t>POM</t>
  </si>
  <si>
    <t>RZE</t>
  </si>
  <si>
    <t>RAN</t>
  </si>
  <si>
    <t>REE</t>
  </si>
  <si>
    <t>LRE</t>
  </si>
  <si>
    <t>HTV</t>
  </si>
  <si>
    <t>TLRAT01</t>
  </si>
  <si>
    <t>TLRAT02</t>
  </si>
  <si>
    <t>REV</t>
  </si>
  <si>
    <t>DMR</t>
  </si>
  <si>
    <t>NRI</t>
  </si>
  <si>
    <t>SRO</t>
  </si>
  <si>
    <t>VHR</t>
  </si>
  <si>
    <t>VRO</t>
  </si>
  <si>
    <t>YBG</t>
  </si>
  <si>
    <t>SAG</t>
  </si>
  <si>
    <t>NLT</t>
  </si>
  <si>
    <t>STP</t>
  </si>
  <si>
    <t>JPS</t>
  </si>
  <si>
    <t>MCT</t>
  </si>
  <si>
    <t>TBG</t>
  </si>
  <si>
    <t>TCS</t>
  </si>
  <si>
    <t>TRN</t>
  </si>
  <si>
    <t>VEF</t>
  </si>
  <si>
    <t>MVY</t>
  </si>
  <si>
    <t>VYR</t>
  </si>
  <si>
    <t>VNT</t>
  </si>
  <si>
    <t>WUR</t>
  </si>
  <si>
    <t xml:space="preserve">Trigramme </t>
  </si>
  <si>
    <t xml:space="preserve">Expert </t>
  </si>
  <si>
    <t>CP</t>
  </si>
  <si>
    <t xml:space="preserve">Conca </t>
  </si>
  <si>
    <t>Jour</t>
  </si>
  <si>
    <t xml:space="preserve">Année dossier </t>
  </si>
  <si>
    <t>Dossier</t>
  </si>
  <si>
    <t>Numéro de dossier</t>
  </si>
  <si>
    <t xml:space="preserve">Agence qui ev. </t>
  </si>
  <si>
    <t>ACCEPT</t>
  </si>
  <si>
    <t>paq.castres</t>
  </si>
  <si>
    <t>2022-03-11T12:02:25</t>
  </si>
  <si>
    <t>20BD248970-RBI</t>
  </si>
  <si>
    <t>1E00542517660</t>
  </si>
  <si>
    <t>2020701402F</t>
  </si>
  <si>
    <t>2022-03-11T11:52:18</t>
  </si>
  <si>
    <t>1E00542515635</t>
  </si>
  <si>
    <t>2020701339G</t>
  </si>
  <si>
    <t xml:space="preserve">Assistantes </t>
  </si>
  <si>
    <t>Conca2</t>
  </si>
  <si>
    <t>Doublon</t>
  </si>
  <si>
    <t>2022-03-14T11:27:53</t>
  </si>
  <si>
    <t>20TL024807-ESA</t>
  </si>
  <si>
    <t>1E00542745100</t>
  </si>
  <si>
    <t>2020731246I</t>
  </si>
  <si>
    <t>1E00542745117</t>
  </si>
  <si>
    <t>2020731246K</t>
  </si>
  <si>
    <t>1E00542745124</t>
  </si>
  <si>
    <t>2020731246M</t>
  </si>
  <si>
    <t>1E00542745131</t>
  </si>
  <si>
    <t>2020731246O</t>
  </si>
  <si>
    <t>1E00542745148</t>
  </si>
  <si>
    <t>2020731246R</t>
  </si>
  <si>
    <t>2022-02-01T14:29:54</t>
  </si>
  <si>
    <t>20BD206339-LBC</t>
  </si>
  <si>
    <t>1E00536967952</t>
  </si>
  <si>
    <t>2020323240Q</t>
  </si>
  <si>
    <t>2022-02-01T14:16:52</t>
  </si>
  <si>
    <t>1E00536963893</t>
  </si>
  <si>
    <t>2022-01-31T11:24:08</t>
  </si>
  <si>
    <t>20BI115787-UEL</t>
  </si>
  <si>
    <t>1E00536711982</t>
  </si>
  <si>
    <t>1E00536711999</t>
  </si>
  <si>
    <t>2022-01-31T11:21:51</t>
  </si>
  <si>
    <t>1E00536711463</t>
  </si>
  <si>
    <t>2020311001G</t>
  </si>
  <si>
    <t>1E00536711470</t>
  </si>
  <si>
    <t>2020311001H</t>
  </si>
  <si>
    <t>2022-01-29T15:17:18</t>
  </si>
  <si>
    <t>20TL101294-GLM</t>
  </si>
  <si>
    <t>1E00536643528</t>
  </si>
  <si>
    <t>2020290470J</t>
  </si>
  <si>
    <t>1E00536643535</t>
  </si>
  <si>
    <t>2020290470K</t>
  </si>
  <si>
    <t>paq.cahors</t>
  </si>
  <si>
    <t>2022-03-08T17:48:37</t>
  </si>
  <si>
    <t>19BD308852-ABK</t>
  </si>
  <si>
    <t>1E00542096363</t>
  </si>
  <si>
    <t>1E00542096370</t>
  </si>
  <si>
    <t>paq.perigueux</t>
  </si>
  <si>
    <t>2022-02-25T18:05:32</t>
  </si>
  <si>
    <t>1E00540600333</t>
  </si>
  <si>
    <t>1E00540600340</t>
  </si>
  <si>
    <t>1E00540600357</t>
  </si>
  <si>
    <t>1E00540600364</t>
  </si>
  <si>
    <t>2022-02-22T18:33:11</t>
  </si>
  <si>
    <t>20TL004587-GJI</t>
  </si>
  <si>
    <t>1E00540051685</t>
  </si>
  <si>
    <t>1E00540051692</t>
  </si>
  <si>
    <t>1E00540051708</t>
  </si>
  <si>
    <t>2022-02-22T17:52:23</t>
  </si>
  <si>
    <t>18TL322924-RBI</t>
  </si>
  <si>
    <t>1E00540047145</t>
  </si>
  <si>
    <t>2020533803F</t>
  </si>
  <si>
    <t>2022-02-21T17:17:46</t>
  </si>
  <si>
    <t>20BD369824-JRT</t>
  </si>
  <si>
    <t>1E00539777107</t>
  </si>
  <si>
    <t>2020523090U</t>
  </si>
  <si>
    <t>2022-02-21T17:17:40</t>
  </si>
  <si>
    <t>1E00539777091</t>
  </si>
  <si>
    <t>2020523090Q</t>
  </si>
  <si>
    <t>2022-02-21T12:12:51</t>
  </si>
  <si>
    <t>20MT367412-DLM</t>
  </si>
  <si>
    <t>1E00539682135</t>
  </si>
  <si>
    <t>2020521509W</t>
  </si>
  <si>
    <t>2022-02-21T10:43:22</t>
  </si>
  <si>
    <t>20BD315577-GDL</t>
  </si>
  <si>
    <t>1E00539655207</t>
  </si>
  <si>
    <t>2022-02-15T15:24:28</t>
  </si>
  <si>
    <t>20BD207750-RBI</t>
  </si>
  <si>
    <t>1E00538935423</t>
  </si>
  <si>
    <t>2020462915Q</t>
  </si>
  <si>
    <t>1E00538935430</t>
  </si>
  <si>
    <t>2020462915R</t>
  </si>
  <si>
    <t>2022-02-15T15:20:24</t>
  </si>
  <si>
    <t>1E00538934402</t>
  </si>
  <si>
    <t>2020462891V</t>
  </si>
  <si>
    <t>2022-02-14T17:58:39</t>
  </si>
  <si>
    <t>20AG132565-CAY</t>
  </si>
  <si>
    <t>1E00538782638</t>
  </si>
  <si>
    <t>2020452709N</t>
  </si>
  <si>
    <t>2022-02-14T17:50:58</t>
  </si>
  <si>
    <t>1E00538782249</t>
  </si>
  <si>
    <t>2020452681L</t>
  </si>
  <si>
    <t>2022-02-11T11:18:14</t>
  </si>
  <si>
    <t>20CA024466-TPS</t>
  </si>
  <si>
    <t>1E00538464992</t>
  </si>
  <si>
    <t>2020421289T</t>
  </si>
  <si>
    <t>2022-02-11T11:10:32</t>
  </si>
  <si>
    <t>1E00538464190</t>
  </si>
  <si>
    <t>2020421251M</t>
  </si>
  <si>
    <t>2022-02-11T09:22:12</t>
  </si>
  <si>
    <t>19BD188504-GDL</t>
  </si>
  <si>
    <t>1E00538430584</t>
  </si>
  <si>
    <t>2020420505C</t>
  </si>
  <si>
    <t>1E00538430607</t>
  </si>
  <si>
    <t>2020420505F</t>
  </si>
  <si>
    <t>2022-02-10T10:21:56</t>
  </si>
  <si>
    <t>19BD306259-DFQ</t>
  </si>
  <si>
    <t>1E00538237961</t>
  </si>
  <si>
    <t>2022-02-10T10:21:53</t>
  </si>
  <si>
    <t>1E00538237848</t>
  </si>
  <si>
    <t>2020410935E</t>
  </si>
  <si>
    <t>2022-02-10T10:20:07</t>
  </si>
  <si>
    <t>1E00538237602</t>
  </si>
  <si>
    <t>2020410921D</t>
  </si>
  <si>
    <t>2022-02-09T15:49:21</t>
  </si>
  <si>
    <t>1E00538160368</t>
  </si>
  <si>
    <t>2020402317S</t>
  </si>
  <si>
    <t>2022-02-09T09:50:52</t>
  </si>
  <si>
    <t>20BR368113-FOE</t>
  </si>
  <si>
    <t>1E00538089232</t>
  </si>
  <si>
    <t>2020400614I</t>
  </si>
  <si>
    <t>2022-02-08T12:29:03</t>
  </si>
  <si>
    <t>1E00537917529</t>
  </si>
  <si>
    <t>2022-02-08T12:22:13</t>
  </si>
  <si>
    <t>1E00537914610</t>
  </si>
  <si>
    <t>2020391946N</t>
  </si>
  <si>
    <t>2022-02-08T09:37:49</t>
  </si>
  <si>
    <t>1E00537879421</t>
  </si>
  <si>
    <t>2020390673U</t>
  </si>
  <si>
    <t>2022-02-08T09:21:58</t>
  </si>
  <si>
    <t>1E00537876482</t>
  </si>
  <si>
    <t>2022-02-08T09:21:49</t>
  </si>
  <si>
    <t>1E00537875966</t>
  </si>
  <si>
    <t>2020390590W</t>
  </si>
  <si>
    <t>2022-02-08T09:21:37</t>
  </si>
  <si>
    <t>1E00537876536</t>
  </si>
  <si>
    <t>2022-02-08T09:18:42</t>
  </si>
  <si>
    <t>1E00537875669</t>
  </si>
  <si>
    <t>2022-02-08T09:18:35</t>
  </si>
  <si>
    <t>1E00537875621</t>
  </si>
  <si>
    <t>2020390571U</t>
  </si>
  <si>
    <t>1E00537875638</t>
  </si>
  <si>
    <t>2020390571V</t>
  </si>
  <si>
    <t>2022-02-08T09:18:25</t>
  </si>
  <si>
    <t>1E00537875539</t>
  </si>
  <si>
    <t>2022-02-08T09:17:48</t>
  </si>
  <si>
    <t>1E00537875331</t>
  </si>
  <si>
    <t>2020390568G</t>
  </si>
  <si>
    <t>2022-02-07T17:52:34</t>
  </si>
  <si>
    <t>20TA358893-FLF</t>
  </si>
  <si>
    <t>1E00537830521</t>
  </si>
  <si>
    <t>2022-02-07T17:50:28</t>
  </si>
  <si>
    <t>1E00537830231</t>
  </si>
  <si>
    <t>2020384113E</t>
  </si>
  <si>
    <t>2022-02-07T17:48:32</t>
  </si>
  <si>
    <t>1E00537827347</t>
  </si>
  <si>
    <t>2020384103L</t>
  </si>
  <si>
    <t>1E00537827354</t>
  </si>
  <si>
    <t>2020384103O</t>
  </si>
  <si>
    <t>2022-02-04T14:19:06</t>
  </si>
  <si>
    <t>1E00537500707</t>
  </si>
  <si>
    <t>2020352474Z</t>
  </si>
  <si>
    <t>2022-02-04T14:15:53</t>
  </si>
  <si>
    <t>1E00537500141</t>
  </si>
  <si>
    <t>2020352439E</t>
  </si>
  <si>
    <t>2022-02-04T14:15:32</t>
  </si>
  <si>
    <t>1E00537499957</t>
  </si>
  <si>
    <t>2020352434K</t>
  </si>
  <si>
    <t>2022-01-21T17:22:38</t>
  </si>
  <si>
    <t>20CA248206-NRI</t>
  </si>
  <si>
    <t>1E00535594203</t>
  </si>
  <si>
    <t>2022-01-21T17:18:28</t>
  </si>
  <si>
    <t>1E00535591875</t>
  </si>
  <si>
    <t>2020213435W</t>
  </si>
  <si>
    <t>2022-01-21T12:51:30</t>
  </si>
  <si>
    <t>18BR352822-PDE</t>
  </si>
  <si>
    <t>1E00535508552</t>
  </si>
  <si>
    <t>1E00535508569</t>
  </si>
  <si>
    <t>2022-01-18T17:47:13</t>
  </si>
  <si>
    <t>17BD051000-LBC</t>
  </si>
  <si>
    <t>1E00534968760</t>
  </si>
  <si>
    <t>2022-01-18T17:46:43</t>
  </si>
  <si>
    <t>1E00534967725</t>
  </si>
  <si>
    <t>2020183787S</t>
  </si>
  <si>
    <t>2022-01-18T17:45:48</t>
  </si>
  <si>
    <t>1E00534967114</t>
  </si>
  <si>
    <t>2020183763M</t>
  </si>
  <si>
    <t>2022-01-18T17:45:24</t>
  </si>
  <si>
    <t>1E00534966735</t>
  </si>
  <si>
    <t>2020183749W</t>
  </si>
  <si>
    <t>2022-01-18T17:10:21</t>
  </si>
  <si>
    <t>1E00534963383</t>
  </si>
  <si>
    <t>2020183646J</t>
  </si>
  <si>
    <t>2022-01-18T17:09:46</t>
  </si>
  <si>
    <t>1E00534963178</t>
  </si>
  <si>
    <t>2022-01-17T14:31:14</t>
  </si>
  <si>
    <t>20BD134445-DCI</t>
  </si>
  <si>
    <t>1E00534746269</t>
  </si>
  <si>
    <t>2020172310W</t>
  </si>
  <si>
    <t>1E00534746276</t>
  </si>
  <si>
    <t>2022-01-13T17:53:49</t>
  </si>
  <si>
    <t>20BD006195-JRT</t>
  </si>
  <si>
    <t>1E00534417381</t>
  </si>
  <si>
    <t>2020132827Y</t>
  </si>
  <si>
    <t>1E00534417398</t>
  </si>
  <si>
    <t>1E00534417404</t>
  </si>
  <si>
    <t>1E00534417411</t>
  </si>
  <si>
    <t>2020132828A</t>
  </si>
  <si>
    <t>1E00534417428</t>
  </si>
  <si>
    <t>2020132828D</t>
  </si>
  <si>
    <t>1E00534417442</t>
  </si>
  <si>
    <t>2020132828J</t>
  </si>
  <si>
    <t>1E00534417459</t>
  </si>
  <si>
    <t>2020132828M</t>
  </si>
  <si>
    <t>2022-01-11T10:34:59</t>
  </si>
  <si>
    <t>20BD064596-BEY</t>
  </si>
  <si>
    <t>1E00533919510</t>
  </si>
  <si>
    <t>2020111266G</t>
  </si>
  <si>
    <t>2022-01-11T10:19:50</t>
  </si>
  <si>
    <t>1E00533913860</t>
  </si>
  <si>
    <t>2020111157A</t>
  </si>
  <si>
    <t>1 ESPLANADE CHARLES DE GAULLE</t>
  </si>
  <si>
    <t>2022-01-06T10:56:58</t>
  </si>
  <si>
    <t>20BI303826-UEL</t>
  </si>
  <si>
    <t>1E00533393297</t>
  </si>
  <si>
    <t>2020060910W</t>
  </si>
  <si>
    <t>2022-01-06T10:56:55</t>
  </si>
  <si>
    <t>1E00533393495</t>
  </si>
  <si>
    <t>2020060916P</t>
  </si>
  <si>
    <t>2022-01-04T16:13:31</t>
  </si>
  <si>
    <t>20TL354867-BAR</t>
  </si>
  <si>
    <t>1E00533087820</t>
  </si>
  <si>
    <t>2020043483T</t>
  </si>
  <si>
    <t>2022-01-03T17:35:53</t>
  </si>
  <si>
    <t>20TL371790-PRE</t>
  </si>
  <si>
    <t>1E00532953225</t>
  </si>
  <si>
    <t>2020033868X</t>
  </si>
  <si>
    <t>1E00532953249</t>
  </si>
  <si>
    <t>2020033869H</t>
  </si>
  <si>
    <t>2022-01-03T14:37:07</t>
  </si>
  <si>
    <t>20TL128933-RHY</t>
  </si>
  <si>
    <t>1E00532914851</t>
  </si>
  <si>
    <t>2021-12-30T12:25:51</t>
  </si>
  <si>
    <t>19BD113805-GDL</t>
  </si>
  <si>
    <t>1E00532592080</t>
  </si>
  <si>
    <t>2013641303B</t>
  </si>
  <si>
    <t>2021-12-30T12:18:45</t>
  </si>
  <si>
    <t>1E00532589912</t>
  </si>
  <si>
    <t>2013641220N</t>
  </si>
  <si>
    <t>1E00532589929</t>
  </si>
  <si>
    <t>2013641220O</t>
  </si>
  <si>
    <t>2021-12-30T11:51:46</t>
  </si>
  <si>
    <t>20AG231882-STE</t>
  </si>
  <si>
    <t>1E00532586126</t>
  </si>
  <si>
    <t>2013641069T</t>
  </si>
  <si>
    <t>2021-12-30T11:48:12</t>
  </si>
  <si>
    <t>1E00532585730</t>
  </si>
  <si>
    <t>2021-12-30T11:48:00</t>
  </si>
  <si>
    <t>1E00532585617</t>
  </si>
  <si>
    <t>2013641060X</t>
  </si>
  <si>
    <t>2021-12-30T10:26:32</t>
  </si>
  <si>
    <t>20BD325655-DFQ</t>
  </si>
  <si>
    <t>1E00532540869</t>
  </si>
  <si>
    <t>2013640723D</t>
  </si>
  <si>
    <t>2021-12-30T10:25:58</t>
  </si>
  <si>
    <t>1E00532540326</t>
  </si>
  <si>
    <t>2013640710F</t>
  </si>
  <si>
    <t>2021-12-30T10:10:50</t>
  </si>
  <si>
    <t>14TL328339-RHY</t>
  </si>
  <si>
    <t>1E00532539153</t>
  </si>
  <si>
    <t>2013640654T</t>
  </si>
  <si>
    <t xml:space="preserve">Date </t>
  </si>
  <si>
    <t>2520590461C</t>
  </si>
  <si>
    <t>Envoi du 28 02</t>
  </si>
  <si>
    <t>1ere Page N&amp;B (LREL Facteur C6)</t>
  </si>
  <si>
    <t>Option Gestion des AR</t>
  </si>
  <si>
    <t>Affranch Lettre Recom En Ligne av</t>
  </si>
  <si>
    <t>2520590537J</t>
  </si>
  <si>
    <t>2520590836Y</t>
  </si>
  <si>
    <t>2520590841D</t>
  </si>
  <si>
    <t>2520590853Y</t>
  </si>
  <si>
    <t>2520590856P</t>
  </si>
  <si>
    <t>Page Suiv N&amp;B (LREL Facteur C6)</t>
  </si>
  <si>
    <t>2520590906G</t>
  </si>
  <si>
    <t>2520590933K</t>
  </si>
  <si>
    <t>2520590958I</t>
  </si>
  <si>
    <t>2520591002P</t>
  </si>
  <si>
    <t>2520591003B</t>
  </si>
  <si>
    <t>2520591049T</t>
  </si>
  <si>
    <t>2520591075J</t>
  </si>
  <si>
    <t>2520591164X</t>
  </si>
  <si>
    <t>2520591166X</t>
  </si>
  <si>
    <t>2520591208I</t>
  </si>
  <si>
    <t>2520591258B</t>
  </si>
  <si>
    <t>2520591276M</t>
  </si>
  <si>
    <t>2520591287Z</t>
  </si>
  <si>
    <t>2520591299X</t>
  </si>
  <si>
    <t>2520591459H</t>
  </si>
  <si>
    <t>2520591548R</t>
  </si>
  <si>
    <t>2520591702H</t>
  </si>
  <si>
    <t>2520591702N</t>
  </si>
  <si>
    <t>2520591863C</t>
  </si>
  <si>
    <t>2520591865C</t>
  </si>
  <si>
    <t>2520592000R</t>
  </si>
  <si>
    <t>2520592031P</t>
  </si>
  <si>
    <t>2520592047A</t>
  </si>
  <si>
    <t>2520592047G</t>
  </si>
  <si>
    <t>2520592049A</t>
  </si>
  <si>
    <t>2520592050D</t>
  </si>
  <si>
    <t>2520592097Y</t>
  </si>
  <si>
    <t>2520592106U</t>
  </si>
  <si>
    <t>2520592108G</t>
  </si>
  <si>
    <t>2520592138K</t>
  </si>
  <si>
    <t>2520592389X</t>
  </si>
  <si>
    <t>2520592408P</t>
  </si>
  <si>
    <t>2520592429L</t>
  </si>
  <si>
    <t>2520592430S</t>
  </si>
  <si>
    <t>2520592439R</t>
  </si>
  <si>
    <t>2520592455F</t>
  </si>
  <si>
    <t>2520592456C</t>
  </si>
  <si>
    <t>2520592482I</t>
  </si>
  <si>
    <t>2520592727D</t>
  </si>
  <si>
    <t>2520592728C</t>
  </si>
  <si>
    <t>2520592729S</t>
  </si>
  <si>
    <t>2520592732K</t>
  </si>
  <si>
    <t>2520592743S</t>
  </si>
  <si>
    <t>2022-045382</t>
  </si>
  <si>
    <t>2520592751S</t>
  </si>
  <si>
    <t>2520592763W</t>
  </si>
  <si>
    <t>2520592767N</t>
  </si>
  <si>
    <t>2520592773F</t>
  </si>
  <si>
    <t>2520592780I</t>
  </si>
  <si>
    <t>2520592902I</t>
  </si>
  <si>
    <t>2520592913F</t>
  </si>
  <si>
    <t>2520593022Q</t>
  </si>
  <si>
    <t>2520560488O</t>
  </si>
  <si>
    <t>Envoi du 25 02</t>
  </si>
  <si>
    <t>2520560590Z</t>
  </si>
  <si>
    <t>2520560683H</t>
  </si>
  <si>
    <t>2520560725G</t>
  </si>
  <si>
    <t>2520560730P</t>
  </si>
  <si>
    <t>2520560830N</t>
  </si>
  <si>
    <t>2520560908P</t>
  </si>
  <si>
    <t>2520560977N</t>
  </si>
  <si>
    <t>2520560995M</t>
  </si>
  <si>
    <t>2520561179O</t>
  </si>
  <si>
    <t>1ere Page Couleur (LREL Facteur C6)</t>
  </si>
  <si>
    <t>2520561201F</t>
  </si>
  <si>
    <t>2520561216V</t>
  </si>
  <si>
    <t>2520561219N</t>
  </si>
  <si>
    <t>2520561237H</t>
  </si>
  <si>
    <t>2520561270R</t>
  </si>
  <si>
    <t>2520561291L</t>
  </si>
  <si>
    <t>2520561295X</t>
  </si>
  <si>
    <t>2520561332C</t>
  </si>
  <si>
    <t>2520561341A</t>
  </si>
  <si>
    <t>2520561341E</t>
  </si>
  <si>
    <t>2520561373V</t>
  </si>
  <si>
    <t>2520561389Q</t>
  </si>
  <si>
    <t>2520561391B</t>
  </si>
  <si>
    <t>2520561410B</t>
  </si>
  <si>
    <t>2520561423K</t>
  </si>
  <si>
    <t>2520561457L</t>
  </si>
  <si>
    <t>2520561458S</t>
  </si>
  <si>
    <t>2520561467D</t>
  </si>
  <si>
    <t>2520561519K</t>
  </si>
  <si>
    <t>2520561519S</t>
  </si>
  <si>
    <t>2520561642L</t>
  </si>
  <si>
    <t>2520561661E</t>
  </si>
  <si>
    <t>2520561809B</t>
  </si>
  <si>
    <t>2520561840V</t>
  </si>
  <si>
    <t>2520561846F</t>
  </si>
  <si>
    <t>2520561853J</t>
  </si>
  <si>
    <t>2520561918E</t>
  </si>
  <si>
    <t>2520561965C</t>
  </si>
  <si>
    <t>2520562048D</t>
  </si>
  <si>
    <t>2520562050W</t>
  </si>
  <si>
    <t>2520562054C</t>
  </si>
  <si>
    <t>2520562091D</t>
  </si>
  <si>
    <t>2520562114A</t>
  </si>
  <si>
    <t>2520562188R</t>
  </si>
  <si>
    <t>2520562200Z</t>
  </si>
  <si>
    <t>2520562218B</t>
  </si>
  <si>
    <t>2520562219M</t>
  </si>
  <si>
    <t>2520562221K</t>
  </si>
  <si>
    <t>2520562229G</t>
  </si>
  <si>
    <t>2520562239P</t>
  </si>
  <si>
    <t>2520562243E</t>
  </si>
  <si>
    <t>2520562272D</t>
  </si>
  <si>
    <t>2520562287Q</t>
  </si>
  <si>
    <t>2520562295V</t>
  </si>
  <si>
    <t>2520562314D</t>
  </si>
  <si>
    <t>2520562314S</t>
  </si>
  <si>
    <t>2520562351L</t>
  </si>
  <si>
    <t>2520562371S</t>
  </si>
  <si>
    <t>2520550315L</t>
  </si>
  <si>
    <t>Envoi du 24 02</t>
  </si>
  <si>
    <t>2520550426O</t>
  </si>
  <si>
    <t>2520550476S</t>
  </si>
  <si>
    <t>Envoi du 23 02</t>
  </si>
  <si>
    <t>2520550619A</t>
  </si>
  <si>
    <t>2520550677M</t>
  </si>
  <si>
    <t>code client</t>
  </si>
  <si>
    <t>Référence utilisateur</t>
  </si>
  <si>
    <t>date realisation</t>
  </si>
  <si>
    <t>reference client</t>
  </si>
  <si>
    <t>reference maileva</t>
  </si>
  <si>
    <t>nom campagne</t>
  </si>
  <si>
    <t>désignation</t>
  </si>
  <si>
    <t>qte</t>
  </si>
  <si>
    <t>Mois</t>
  </si>
  <si>
    <t>Année</t>
  </si>
  <si>
    <t>P,U,H,T</t>
  </si>
  <si>
    <t>Prx H,T</t>
  </si>
  <si>
    <t>Par référence</t>
  </si>
  <si>
    <t>N°Libellé</t>
  </si>
  <si>
    <t>Résidence</t>
  </si>
  <si>
    <t>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</si>
</sst>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ont="0" applyFill="0" applyBorder="0" applyAlignment="0" applyProtection="0"/>
  </cellStyleXfs>
  <cellXfs count="12">
    <xf numFmtId="0" fontId="0" fillId="0" borderId="0" xfId="0"/>
    <xf numFmtId="11" fontId="0" fillId="0" borderId="0" xfId="0" applyNumberFormat="1"/>
    <xf numFmtId="0" fontId="19" fillId="0" borderId="0" xfId="42" applyFont="1" applyAlignment="1">
      <alignment vertical="center"/>
    </xf>
    <xf numFmtId="0" fontId="18" fillId="0" borderId="0" xfId="42" applyAlignment="1">
      <alignment vertical="center"/>
    </xf>
    <xf numFmtId="0" fontId="0" fillId="33" borderId="0" xfId="0" applyFill="1" applyAlignment="1">
      <alignment horizontal="center" vertical="center"/>
    </xf>
    <xf numFmtId="14" fontId="0" fillId="3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34" borderId="0" xfId="0" applyFill="1"/>
    <xf numFmtId="2" fontId="0" fillId="0" borderId="0" xfId="0" applyNumberFormat="1"/>
    <xf numFmtId="0" fontId="0" fillId="34" borderId="0" xfId="0" applyFill="1" applyAlignment="1">
      <alignment horizontal="right"/>
    </xf>
    <xf numFmtId="14" fontId="0" fillId="0" borderId="0" xfId="0" applyNumberFormat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>
          <bgColor rgb="FFFFC9C9"/>
        </patternFill>
      </fill>
    </dxf>
  </dxfs>
  <tableStyles count="0" defaultTableStyle="TableStyleMedium2" defaultPivotStyle="PivotStyleLight16"/>
  <colors>
    <mruColors>
      <color rgb="FFFFC9C9"/>
      <color rgb="FFF3FAFF"/>
      <color rgb="FFDD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1\V%20ANTERIEUR\INDICATEURS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OI - NOM PRESTA - COEF"/>
      <sheetName val="BONUS MALUS PPD"/>
      <sheetName val="EXPORT TEP BM"/>
      <sheetName val="EXPORT € BM"/>
      <sheetName val="EXPORT DELTASAT"/>
      <sheetName val="EXPORT JOURNEE PLANIF FT "/>
      <sheetName val="EXPORT JOURNEE PLANIFIE"/>
      <sheetName val="EXPORT GEM"/>
      <sheetName val="EXPORT S-1"/>
      <sheetName val="EXPORT TEP"/>
      <sheetName val="EXPORT CHARGE A VENIR "/>
      <sheetName val="VUE JOURNEE PLANIF FT "/>
      <sheetName val="DELTA SAT "/>
      <sheetName val="NJS PRESTA"/>
      <sheetName val="NJS DPT"/>
      <sheetName val="GEM DPT"/>
      <sheetName val="GEM PRESTA"/>
      <sheetName val="GEM TYPO "/>
      <sheetName val="GEM Diff Presta"/>
      <sheetName val="Synth S-1"/>
      <sheetName val="TEP"/>
      <sheetName val="TEP B2B"/>
      <sheetName val="TEP DIFF PRESTA"/>
      <sheetName val="PRE VISITES"/>
      <sheetName val="PREVISIONNEL "/>
      <sheetName val="CHARGE A VENIR"/>
      <sheetName val="TRAITEMENT1"/>
      <sheetName val="TRAITEMENT"/>
      <sheetName val="INDICATEUR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964"/>
  <sheetViews>
    <sheetView tabSelected="1" topLeftCell="Q1" workbookViewId="0">
      <pane ySplit="1" topLeftCell="A133" activePane="bottomLeft" state="frozen"/>
      <selection pane="bottomLeft" activeCell="R144" sqref="R144"/>
    </sheetView>
  </sheetViews>
  <sheetFormatPr baseColWidth="10" defaultColWidth="28.6640625" defaultRowHeight="14.4" x14ac:dyDescent="0.3"/>
  <cols>
    <col min="1" max="1" width="28.6640625" style="4"/>
    <col min="2" max="2" width="11" style="4" customWidth="1"/>
    <col min="3" max="3" width="9.33203125" style="4" customWidth="1"/>
    <col min="4" max="4" width="8.6640625" style="4" customWidth="1"/>
    <col min="5" max="5" width="7.6640625" style="4" bestFit="1" customWidth="1"/>
    <col min="6" max="6" width="14" style="4" bestFit="1" customWidth="1"/>
    <col min="7" max="8" width="25.44140625" style="4" customWidth="1"/>
    <col min="9" max="9" width="16.5546875" style="4" customWidth="1"/>
    <col min="10" max="11" width="60.88671875" style="4" customWidth="1"/>
    <col min="12" max="14" width="16.5546875" style="4" customWidth="1"/>
    <col min="15" max="15" width="14.109375" style="4" customWidth="1"/>
    <col min="16" max="16" width="31.109375" style="4" customWidth="1"/>
    <col min="17" max="17" width="22.6640625" customWidth="1"/>
    <col min="18" max="18" width="20.5546875" customWidth="1"/>
    <col min="19" max="22" width="11.5546875"/>
    <col min="23" max="23" width="27.21875" customWidth="1"/>
    <col min="24" max="25" width="11.5546875"/>
    <col min="26" max="26" width="30" customWidth="1"/>
    <col min="30" max="30" width="28.6640625" style="6"/>
  </cols>
  <sheetData>
    <row r="1" spans="1:33" x14ac:dyDescent="0.3">
      <c r="B1" s="4" t="s">
        <v>35</v>
      </c>
      <c r="C1" s="4" t="s">
        <v>36</v>
      </c>
      <c r="D1" s="4" t="s">
        <v>298</v>
      </c>
      <c r="E1" s="4" t="s">
        <v>296</v>
      </c>
      <c r="F1" s="4" t="s">
        <v>294</v>
      </c>
      <c r="G1" s="4" t="s">
        <v>295</v>
      </c>
      <c r="H1" s="4" t="s">
        <v>312</v>
      </c>
      <c r="I1" s="4" t="s">
        <v>302</v>
      </c>
      <c r="J1" s="4" t="s">
        <v>297</v>
      </c>
      <c r="K1" s="4" t="s">
        <v>313</v>
      </c>
      <c r="L1" s="4" t="s">
        <v>299</v>
      </c>
      <c r="M1" s="4" t="s">
        <v>300</v>
      </c>
      <c r="N1" s="4" t="s">
        <v>301</v>
      </c>
      <c r="O1" s="4" t="s">
        <v>314</v>
      </c>
      <c r="P1" s="4" t="s">
        <v>577</v>
      </c>
      <c r="Q1" t="s">
        <v>0</v>
      </c>
      <c r="R1" t="s">
        <v>1</v>
      </c>
      <c r="S1" s="4" t="s">
        <v>2</v>
      </c>
      <c r="T1" t="s">
        <v>722</v>
      </c>
      <c r="U1" t="s">
        <v>721</v>
      </c>
      <c r="V1" t="s">
        <v>3</v>
      </c>
      <c r="W1" t="s">
        <v>4</v>
      </c>
      <c r="X1" t="s">
        <v>5</v>
      </c>
      <c r="Y1" t="s">
        <v>6</v>
      </c>
      <c r="Z1" t="s">
        <v>7</v>
      </c>
      <c r="AA1" t="s">
        <v>8</v>
      </c>
      <c r="AB1" t="s">
        <v>9</v>
      </c>
      <c r="AC1" t="s">
        <v>10</v>
      </c>
      <c r="AD1" s="6" t="s">
        <v>11</v>
      </c>
      <c r="AE1" t="s">
        <v>12</v>
      </c>
      <c r="AF1" t="s">
        <v>13</v>
      </c>
      <c r="AG1" t="s">
        <v>14</v>
      </c>
    </row>
    <row r="2" spans="1:33" x14ac:dyDescent="0.3">
      <c r="A2" s="4" t="e">
        <f>VLOOKUP(Z2,'Factures '!A1:N394,8,FALSE)</f>
        <v>#N/A</v>
      </c>
      <c r="B2" s="5" t="str">
        <f t="shared" ref="B2:B65" si="0">LEFT(Q2,4)</f>
        <v>2021</v>
      </c>
      <c r="C2" s="5" t="str">
        <f t="shared" ref="C2:C65" si="1">MID(Q2,6,2)</f>
        <v>12</v>
      </c>
      <c r="D2" s="5" t="str">
        <f t="shared" ref="D2:D65" si="2">MID(Q2,9,2)</f>
        <v>30</v>
      </c>
      <c r="E2" s="4" t="str">
        <f t="shared" ref="E2:E65" si="3">LEFT(W2,2)</f>
        <v/>
      </c>
      <c r="F2" s="4" t="str">
        <f t="shared" ref="F2:F65" si="4">RIGHT(Z2,3)</f>
        <v>RHY</v>
      </c>
      <c r="G2" s="4">
        <f t="shared" ref="G2:G65" si="5">IFERROR(VLOOKUP(F2,TRI,2,FALSE),0)</f>
        <v>0</v>
      </c>
      <c r="H2" s="4" t="e">
        <f>VLOOKUP(G2,#REF!,2,TRUE)</f>
        <v>#REF!</v>
      </c>
      <c r="I2" s="4" t="e">
        <f>VLOOKUP(dossiers!G529,TRI,3)</f>
        <v>#N/A</v>
      </c>
      <c r="J2" s="4" t="str">
        <f t="shared" ref="J2:J65" si="6">N2&amp;S2&amp;AB2</f>
        <v>1428339OK</v>
      </c>
      <c r="K2" s="4" t="str">
        <f t="shared" ref="K2:K65" si="7">N2&amp;S2&amp;AB2&amp;AA2</f>
        <v>1428339OK1E00532539153</v>
      </c>
      <c r="L2" s="4" t="str">
        <f t="shared" ref="L2:L65" si="8">LEFT(AE2,2)</f>
        <v>14</v>
      </c>
      <c r="M2" s="4" t="str">
        <f t="shared" ref="M2:M65" si="9">MID(AE2,6,5)</f>
        <v>28339</v>
      </c>
      <c r="N2" s="4" t="str">
        <f t="shared" ref="N2:N65" si="10">L2&amp;M2</f>
        <v>1428339</v>
      </c>
      <c r="O2" s="4" t="str">
        <f t="shared" ref="O2:O33" si="11">IF(COUNTIF($J$2:$J$139,J2)&gt;1,"DOUBLON","")</f>
        <v/>
      </c>
      <c r="P2" s="4" t="str">
        <f t="shared" ref="P2:P65" si="12">Q2&amp;K2</f>
        <v>2021-12-30T10:10:501428339OK1E00532539153</v>
      </c>
      <c r="Q2" t="s">
        <v>573</v>
      </c>
      <c r="X2" t="s">
        <v>15</v>
      </c>
      <c r="Y2" t="s">
        <v>16</v>
      </c>
      <c r="Z2" t="s">
        <v>574</v>
      </c>
      <c r="AA2" s="1" t="s">
        <v>575</v>
      </c>
      <c r="AB2" t="s">
        <v>29</v>
      </c>
      <c r="AC2" t="s">
        <v>22</v>
      </c>
      <c r="AD2" s="6" t="s">
        <v>576</v>
      </c>
      <c r="AE2" t="s">
        <v>574</v>
      </c>
      <c r="AF2" t="s">
        <v>19</v>
      </c>
    </row>
    <row r="3" spans="1:33" x14ac:dyDescent="0.3">
      <c r="A3" s="4" t="e">
        <f>VLOOKUP(Z3,'Factures '!A2:N395,8,FALSE)</f>
        <v>#N/A</v>
      </c>
      <c r="B3" s="5" t="str">
        <f t="shared" si="0"/>
        <v>2022</v>
      </c>
      <c r="C3" s="5" t="str">
        <f t="shared" si="1"/>
        <v>01</v>
      </c>
      <c r="D3" s="5" t="str">
        <f t="shared" si="2"/>
        <v>18</v>
      </c>
      <c r="E3" s="4" t="str">
        <f t="shared" si="3"/>
        <v/>
      </c>
      <c r="F3" s="4" t="str">
        <f t="shared" si="4"/>
        <v>LBC</v>
      </c>
      <c r="G3" s="4">
        <f t="shared" si="5"/>
        <v>0</v>
      </c>
      <c r="H3" s="4" t="e">
        <f>VLOOKUP(G3,#REF!,2,TRUE)</f>
        <v>#REF!</v>
      </c>
      <c r="I3" s="4" t="e">
        <f>VLOOKUP(dossiers!#REF!,TRI,3)</f>
        <v>#REF!</v>
      </c>
      <c r="J3" s="4" t="str">
        <f t="shared" si="6"/>
        <v>1751000ACCEPT</v>
      </c>
      <c r="K3" s="4" t="str">
        <f t="shared" si="7"/>
        <v>1751000ACCEPT1E00534968760</v>
      </c>
      <c r="L3" s="4" t="str">
        <f t="shared" si="8"/>
        <v>17</v>
      </c>
      <c r="M3" s="4" t="str">
        <f t="shared" si="9"/>
        <v>51000</v>
      </c>
      <c r="N3" s="4" t="str">
        <f t="shared" si="10"/>
        <v>1751000</v>
      </c>
      <c r="O3" s="4" t="str">
        <f t="shared" si="11"/>
        <v>DOUBLON</v>
      </c>
      <c r="P3" s="4" t="str">
        <f t="shared" si="12"/>
        <v>2022-01-18T17:47:131751000ACCEPT1E00534968760</v>
      </c>
      <c r="Q3" t="s">
        <v>484</v>
      </c>
      <c r="X3" t="s">
        <v>15</v>
      </c>
      <c r="Y3" t="s">
        <v>16</v>
      </c>
      <c r="Z3" t="s">
        <v>485</v>
      </c>
      <c r="AA3" s="1" t="s">
        <v>486</v>
      </c>
      <c r="AB3" t="s">
        <v>303</v>
      </c>
      <c r="AC3" t="s">
        <v>30</v>
      </c>
      <c r="AD3" s="6">
        <v>20201838063</v>
      </c>
      <c r="AE3" t="s">
        <v>485</v>
      </c>
      <c r="AF3" t="s">
        <v>19</v>
      </c>
    </row>
    <row r="4" spans="1:33" x14ac:dyDescent="0.3">
      <c r="A4" s="4" t="e">
        <f>VLOOKUP(Z4,'Factures '!A3:N396,8,FALSE)</f>
        <v>#N/A</v>
      </c>
      <c r="B4" s="5" t="str">
        <f t="shared" si="0"/>
        <v>2022</v>
      </c>
      <c r="C4" s="5" t="str">
        <f t="shared" si="1"/>
        <v>01</v>
      </c>
      <c r="D4" s="5" t="str">
        <f t="shared" si="2"/>
        <v>18</v>
      </c>
      <c r="E4" s="4" t="str">
        <f t="shared" si="3"/>
        <v/>
      </c>
      <c r="F4" s="4" t="str">
        <f t="shared" si="4"/>
        <v>LBC</v>
      </c>
      <c r="G4" s="4">
        <f t="shared" si="5"/>
        <v>0</v>
      </c>
      <c r="H4" s="4" t="e">
        <f>VLOOKUP(G4,#REF!,2,TRUE)</f>
        <v>#REF!</v>
      </c>
      <c r="I4" s="4" t="e">
        <f>VLOOKUP(dossiers!#REF!,TRI,3)</f>
        <v>#REF!</v>
      </c>
      <c r="J4" s="4" t="str">
        <f t="shared" si="6"/>
        <v>1751000OK</v>
      </c>
      <c r="K4" s="4" t="str">
        <f t="shared" si="7"/>
        <v>1751000OK1E00534968760</v>
      </c>
      <c r="L4" s="4" t="str">
        <f t="shared" si="8"/>
        <v>17</v>
      </c>
      <c r="M4" s="4" t="str">
        <f t="shared" si="9"/>
        <v>51000</v>
      </c>
      <c r="N4" s="4" t="str">
        <f t="shared" si="10"/>
        <v>1751000</v>
      </c>
      <c r="O4" s="4" t="str">
        <f t="shared" si="11"/>
        <v>DOUBLON</v>
      </c>
      <c r="P4" s="4" t="str">
        <f t="shared" si="12"/>
        <v>2022-01-18T17:47:131751000OK1E00534968760</v>
      </c>
      <c r="Q4" t="s">
        <v>484</v>
      </c>
      <c r="X4" t="s">
        <v>15</v>
      </c>
      <c r="Y4" t="s">
        <v>16</v>
      </c>
      <c r="Z4" t="s">
        <v>485</v>
      </c>
      <c r="AA4" s="1" t="s">
        <v>486</v>
      </c>
      <c r="AB4" t="s">
        <v>29</v>
      </c>
      <c r="AC4" t="s">
        <v>30</v>
      </c>
      <c r="AD4" s="6">
        <v>20201838063</v>
      </c>
      <c r="AE4" t="s">
        <v>485</v>
      </c>
      <c r="AF4" t="s">
        <v>19</v>
      </c>
    </row>
    <row r="5" spans="1:33" x14ac:dyDescent="0.3">
      <c r="A5" s="4" t="e">
        <f>VLOOKUP(Z5,'Factures '!A4:N397,8,FALSE)</f>
        <v>#N/A</v>
      </c>
      <c r="B5" s="5" t="str">
        <f t="shared" si="0"/>
        <v>2022</v>
      </c>
      <c r="C5" s="5" t="str">
        <f t="shared" si="1"/>
        <v>01</v>
      </c>
      <c r="D5" s="5" t="str">
        <f t="shared" si="2"/>
        <v>18</v>
      </c>
      <c r="E5" s="4" t="str">
        <f t="shared" si="3"/>
        <v/>
      </c>
      <c r="F5" s="4" t="str">
        <f t="shared" si="4"/>
        <v>LBC</v>
      </c>
      <c r="G5" s="4">
        <f t="shared" si="5"/>
        <v>0</v>
      </c>
      <c r="H5" s="4" t="e">
        <f>VLOOKUP(G5,#REF!,2,TRUE)</f>
        <v>#REF!</v>
      </c>
      <c r="I5" s="4" t="e">
        <f>VLOOKUP(dossiers!#REF!,TRI,3)</f>
        <v>#REF!</v>
      </c>
      <c r="J5" s="4" t="str">
        <f t="shared" si="6"/>
        <v>1751000ACCEPT</v>
      </c>
      <c r="K5" s="4" t="str">
        <f t="shared" si="7"/>
        <v>1751000ACCEPT1E00534967114</v>
      </c>
      <c r="L5" s="4" t="str">
        <f t="shared" si="8"/>
        <v>17</v>
      </c>
      <c r="M5" s="4" t="str">
        <f t="shared" si="9"/>
        <v>51000</v>
      </c>
      <c r="N5" s="4" t="str">
        <f t="shared" si="10"/>
        <v>1751000</v>
      </c>
      <c r="O5" s="4" t="str">
        <f t="shared" si="11"/>
        <v>DOUBLON</v>
      </c>
      <c r="P5" s="4" t="str">
        <f t="shared" si="12"/>
        <v>2022-01-18T17:45:481751000ACCEPT1E00534967114</v>
      </c>
      <c r="Q5" t="s">
        <v>490</v>
      </c>
      <c r="X5" t="s">
        <v>15</v>
      </c>
      <c r="Y5" t="s">
        <v>16</v>
      </c>
      <c r="Z5" t="s">
        <v>485</v>
      </c>
      <c r="AA5" s="1" t="s">
        <v>491</v>
      </c>
      <c r="AB5" t="s">
        <v>303</v>
      </c>
      <c r="AC5" t="s">
        <v>30</v>
      </c>
      <c r="AD5" s="6" t="s">
        <v>492</v>
      </c>
      <c r="AE5" t="s">
        <v>485</v>
      </c>
      <c r="AF5" t="s">
        <v>19</v>
      </c>
    </row>
    <row r="6" spans="1:33" x14ac:dyDescent="0.3">
      <c r="A6" s="4" t="e">
        <f>VLOOKUP(Z6,'Factures '!A5:N398,8,FALSE)</f>
        <v>#N/A</v>
      </c>
      <c r="B6" s="5" t="str">
        <f t="shared" si="0"/>
        <v>2022</v>
      </c>
      <c r="C6" s="5" t="str">
        <f t="shared" si="1"/>
        <v>01</v>
      </c>
      <c r="D6" s="5" t="str">
        <f t="shared" si="2"/>
        <v>18</v>
      </c>
      <c r="E6" s="4" t="str">
        <f t="shared" si="3"/>
        <v/>
      </c>
      <c r="F6" s="4" t="str">
        <f t="shared" si="4"/>
        <v>LBC</v>
      </c>
      <c r="G6" s="4">
        <f t="shared" si="5"/>
        <v>0</v>
      </c>
      <c r="H6" s="4" t="e">
        <f>VLOOKUP(G6,#REF!,2,TRUE)</f>
        <v>#REF!</v>
      </c>
      <c r="I6" s="4" t="e">
        <f>VLOOKUP(dossiers!#REF!,TRI,3)</f>
        <v>#REF!</v>
      </c>
      <c r="J6" s="4" t="str">
        <f t="shared" si="6"/>
        <v>1751000OK</v>
      </c>
      <c r="K6" s="4" t="str">
        <f t="shared" si="7"/>
        <v>1751000OK1E00534967114</v>
      </c>
      <c r="L6" s="4" t="str">
        <f t="shared" si="8"/>
        <v>17</v>
      </c>
      <c r="M6" s="4" t="str">
        <f t="shared" si="9"/>
        <v>51000</v>
      </c>
      <c r="N6" s="4" t="str">
        <f t="shared" si="10"/>
        <v>1751000</v>
      </c>
      <c r="O6" s="4" t="str">
        <f t="shared" si="11"/>
        <v>DOUBLON</v>
      </c>
      <c r="P6" s="4" t="str">
        <f t="shared" si="12"/>
        <v>2022-01-18T17:45:481751000OK1E00534967114</v>
      </c>
      <c r="Q6" t="s">
        <v>490</v>
      </c>
      <c r="X6" t="s">
        <v>15</v>
      </c>
      <c r="Y6" t="s">
        <v>16</v>
      </c>
      <c r="Z6" t="s">
        <v>485</v>
      </c>
      <c r="AA6" s="1" t="s">
        <v>491</v>
      </c>
      <c r="AB6" t="s">
        <v>29</v>
      </c>
      <c r="AC6" t="s">
        <v>30</v>
      </c>
      <c r="AD6" s="6" t="s">
        <v>492</v>
      </c>
      <c r="AE6" t="s">
        <v>485</v>
      </c>
      <c r="AF6" t="s">
        <v>19</v>
      </c>
    </row>
    <row r="7" spans="1:33" x14ac:dyDescent="0.3">
      <c r="A7" s="4" t="e">
        <f>VLOOKUP(Z7,'Factures '!A6:N399,8,FALSE)</f>
        <v>#N/A</v>
      </c>
      <c r="B7" s="5" t="str">
        <f t="shared" si="0"/>
        <v>2022</v>
      </c>
      <c r="C7" s="5" t="str">
        <f t="shared" si="1"/>
        <v>01</v>
      </c>
      <c r="D7" s="5" t="str">
        <f t="shared" si="2"/>
        <v>18</v>
      </c>
      <c r="E7" s="4" t="str">
        <f t="shared" si="3"/>
        <v/>
      </c>
      <c r="F7" s="4" t="str">
        <f t="shared" si="4"/>
        <v>LBC</v>
      </c>
      <c r="G7" s="4">
        <f t="shared" si="5"/>
        <v>0</v>
      </c>
      <c r="H7" s="4" t="e">
        <f>VLOOKUP(G7,#REF!,2,TRUE)</f>
        <v>#REF!</v>
      </c>
      <c r="I7" s="4" t="e">
        <f>VLOOKUP(dossiers!#REF!,TRI,3)</f>
        <v>#REF!</v>
      </c>
      <c r="J7" s="4" t="str">
        <f t="shared" si="6"/>
        <v>1751000ACCEPT</v>
      </c>
      <c r="K7" s="4" t="str">
        <f t="shared" si="7"/>
        <v>1751000ACCEPT1E00534967725</v>
      </c>
      <c r="L7" s="4" t="str">
        <f t="shared" si="8"/>
        <v>17</v>
      </c>
      <c r="M7" s="4" t="str">
        <f t="shared" si="9"/>
        <v>51000</v>
      </c>
      <c r="N7" s="4" t="str">
        <f t="shared" si="10"/>
        <v>1751000</v>
      </c>
      <c r="O7" s="4" t="str">
        <f t="shared" si="11"/>
        <v>DOUBLON</v>
      </c>
      <c r="P7" s="4" t="str">
        <f t="shared" si="12"/>
        <v>2022-01-18T17:46:431751000ACCEPT1E00534967725</v>
      </c>
      <c r="Q7" t="s">
        <v>487</v>
      </c>
      <c r="X7" t="s">
        <v>15</v>
      </c>
      <c r="Y7" t="s">
        <v>16</v>
      </c>
      <c r="Z7" t="s">
        <v>485</v>
      </c>
      <c r="AA7" s="1" t="s">
        <v>488</v>
      </c>
      <c r="AB7" t="s">
        <v>303</v>
      </c>
      <c r="AC7" t="s">
        <v>30</v>
      </c>
      <c r="AD7" s="6" t="s">
        <v>489</v>
      </c>
      <c r="AE7" t="s">
        <v>485</v>
      </c>
      <c r="AF7" t="s">
        <v>19</v>
      </c>
    </row>
    <row r="8" spans="1:33" x14ac:dyDescent="0.3">
      <c r="A8" s="4" t="e">
        <f>VLOOKUP(Z8,'Factures '!A7:N400,8,FALSE)</f>
        <v>#N/A</v>
      </c>
      <c r="B8" s="5" t="str">
        <f t="shared" si="0"/>
        <v>2022</v>
      </c>
      <c r="C8" s="5" t="str">
        <f t="shared" si="1"/>
        <v>01</v>
      </c>
      <c r="D8" s="5" t="str">
        <f t="shared" si="2"/>
        <v>18</v>
      </c>
      <c r="E8" s="4" t="str">
        <f t="shared" si="3"/>
        <v/>
      </c>
      <c r="F8" s="4" t="str">
        <f t="shared" si="4"/>
        <v>LBC</v>
      </c>
      <c r="G8" s="4">
        <f t="shared" si="5"/>
        <v>0</v>
      </c>
      <c r="H8" s="4" t="e">
        <f>VLOOKUP(G8,#REF!,2,TRUE)</f>
        <v>#REF!</v>
      </c>
      <c r="I8" s="4" t="e">
        <f>VLOOKUP(dossiers!#REF!,TRI,3)</f>
        <v>#REF!</v>
      </c>
      <c r="J8" s="4" t="str">
        <f t="shared" si="6"/>
        <v>1751000OK</v>
      </c>
      <c r="K8" s="4" t="str">
        <f t="shared" si="7"/>
        <v>1751000OK1E00534967725</v>
      </c>
      <c r="L8" s="4" t="str">
        <f t="shared" si="8"/>
        <v>17</v>
      </c>
      <c r="M8" s="4" t="str">
        <f t="shared" si="9"/>
        <v>51000</v>
      </c>
      <c r="N8" s="4" t="str">
        <f t="shared" si="10"/>
        <v>1751000</v>
      </c>
      <c r="O8" s="4" t="str">
        <f t="shared" si="11"/>
        <v>DOUBLON</v>
      </c>
      <c r="P8" s="4" t="str">
        <f t="shared" si="12"/>
        <v>2022-01-18T17:46:431751000OK1E00534967725</v>
      </c>
      <c r="Q8" t="s">
        <v>487</v>
      </c>
      <c r="X8" t="s">
        <v>15</v>
      </c>
      <c r="Y8" t="s">
        <v>16</v>
      </c>
      <c r="Z8" t="s">
        <v>485</v>
      </c>
      <c r="AA8" s="1" t="s">
        <v>488</v>
      </c>
      <c r="AB8" t="s">
        <v>29</v>
      </c>
      <c r="AC8" t="s">
        <v>30</v>
      </c>
      <c r="AD8" s="6" t="s">
        <v>489</v>
      </c>
      <c r="AE8" t="s">
        <v>485</v>
      </c>
      <c r="AF8" t="s">
        <v>19</v>
      </c>
    </row>
    <row r="9" spans="1:33" x14ac:dyDescent="0.3">
      <c r="A9" s="4" t="e">
        <f>VLOOKUP(Z9,'Factures '!A8:N401,8,FALSE)</f>
        <v>#N/A</v>
      </c>
      <c r="B9" s="5" t="str">
        <f t="shared" si="0"/>
        <v>2022</v>
      </c>
      <c r="C9" s="5" t="str">
        <f t="shared" si="1"/>
        <v>01</v>
      </c>
      <c r="D9" s="5" t="str">
        <f t="shared" si="2"/>
        <v>18</v>
      </c>
      <c r="E9" s="4" t="str">
        <f t="shared" si="3"/>
        <v/>
      </c>
      <c r="F9" s="4" t="str">
        <f t="shared" si="4"/>
        <v>LBC</v>
      </c>
      <c r="G9" s="4">
        <f t="shared" si="5"/>
        <v>0</v>
      </c>
      <c r="H9" s="4" t="e">
        <f>VLOOKUP(G9,#REF!,2,TRUE)</f>
        <v>#REF!</v>
      </c>
      <c r="I9" s="4" t="e">
        <f>VLOOKUP(dossiers!#REF!,TRI,3)</f>
        <v>#REF!</v>
      </c>
      <c r="J9" s="4" t="str">
        <f t="shared" si="6"/>
        <v>1751000ACCEPT</v>
      </c>
      <c r="K9" s="4" t="str">
        <f t="shared" si="7"/>
        <v>1751000ACCEPT1E00534963178</v>
      </c>
      <c r="L9" s="4" t="str">
        <f t="shared" si="8"/>
        <v>17</v>
      </c>
      <c r="M9" s="4" t="str">
        <f t="shared" si="9"/>
        <v>51000</v>
      </c>
      <c r="N9" s="4" t="str">
        <f t="shared" si="10"/>
        <v>1751000</v>
      </c>
      <c r="O9" s="4" t="str">
        <f t="shared" si="11"/>
        <v>DOUBLON</v>
      </c>
      <c r="P9" s="4" t="str">
        <f t="shared" si="12"/>
        <v>2022-01-18T17:09:461751000ACCEPT1E00534963178</v>
      </c>
      <c r="Q9" t="s">
        <v>499</v>
      </c>
      <c r="X9" t="s">
        <v>15</v>
      </c>
      <c r="Y9" t="s">
        <v>16</v>
      </c>
      <c r="Z9" t="s">
        <v>485</v>
      </c>
      <c r="AA9" s="1" t="s">
        <v>500</v>
      </c>
      <c r="AB9" t="s">
        <v>303</v>
      </c>
      <c r="AC9" t="s">
        <v>30</v>
      </c>
      <c r="AD9" s="6">
        <v>20201836259</v>
      </c>
      <c r="AE9" t="s">
        <v>485</v>
      </c>
      <c r="AF9" t="s">
        <v>19</v>
      </c>
    </row>
    <row r="10" spans="1:33" x14ac:dyDescent="0.3">
      <c r="A10" s="4" t="e">
        <f>VLOOKUP(Z10,'Factures '!A9:N402,8,FALSE)</f>
        <v>#N/A</v>
      </c>
      <c r="B10" s="5" t="str">
        <f t="shared" si="0"/>
        <v>2022</v>
      </c>
      <c r="C10" s="5" t="str">
        <f t="shared" si="1"/>
        <v>01</v>
      </c>
      <c r="D10" s="5" t="str">
        <f t="shared" si="2"/>
        <v>18</v>
      </c>
      <c r="E10" s="4" t="str">
        <f t="shared" si="3"/>
        <v/>
      </c>
      <c r="F10" s="4" t="str">
        <f t="shared" si="4"/>
        <v>LBC</v>
      </c>
      <c r="G10" s="4">
        <f t="shared" si="5"/>
        <v>0</v>
      </c>
      <c r="H10" s="4" t="e">
        <f>VLOOKUP(G10,#REF!,2,TRUE)</f>
        <v>#REF!</v>
      </c>
      <c r="I10" s="4" t="e">
        <f>VLOOKUP(dossiers!#REF!,TRI,3)</f>
        <v>#REF!</v>
      </c>
      <c r="J10" s="4" t="str">
        <f t="shared" si="6"/>
        <v>1751000OK</v>
      </c>
      <c r="K10" s="4" t="str">
        <f t="shared" si="7"/>
        <v>1751000OK1E00534963178</v>
      </c>
      <c r="L10" s="4" t="str">
        <f t="shared" si="8"/>
        <v>17</v>
      </c>
      <c r="M10" s="4" t="str">
        <f t="shared" si="9"/>
        <v>51000</v>
      </c>
      <c r="N10" s="4" t="str">
        <f t="shared" si="10"/>
        <v>1751000</v>
      </c>
      <c r="O10" s="4" t="str">
        <f t="shared" si="11"/>
        <v>DOUBLON</v>
      </c>
      <c r="P10" s="4" t="str">
        <f t="shared" si="12"/>
        <v>2022-01-18T17:09:461751000OK1E00534963178</v>
      </c>
      <c r="Q10" t="s">
        <v>499</v>
      </c>
      <c r="X10" t="s">
        <v>15</v>
      </c>
      <c r="Y10" t="s">
        <v>16</v>
      </c>
      <c r="Z10" t="s">
        <v>485</v>
      </c>
      <c r="AA10" s="1" t="s">
        <v>500</v>
      </c>
      <c r="AB10" t="s">
        <v>29</v>
      </c>
      <c r="AC10" t="s">
        <v>30</v>
      </c>
      <c r="AD10" s="6">
        <v>20201836259</v>
      </c>
      <c r="AE10" t="s">
        <v>485</v>
      </c>
      <c r="AF10" t="s">
        <v>19</v>
      </c>
    </row>
    <row r="11" spans="1:33" x14ac:dyDescent="0.3">
      <c r="A11" s="4" t="e">
        <f>VLOOKUP(Z11,'Factures '!A10:N403,8,FALSE)</f>
        <v>#N/A</v>
      </c>
      <c r="B11" s="5" t="str">
        <f t="shared" si="0"/>
        <v>2022</v>
      </c>
      <c r="C11" s="5" t="str">
        <f t="shared" si="1"/>
        <v>01</v>
      </c>
      <c r="D11" s="5" t="str">
        <f t="shared" si="2"/>
        <v>18</v>
      </c>
      <c r="E11" s="4" t="str">
        <f t="shared" si="3"/>
        <v/>
      </c>
      <c r="F11" s="4" t="str">
        <f t="shared" si="4"/>
        <v>LBC</v>
      </c>
      <c r="G11" s="4">
        <f t="shared" si="5"/>
        <v>0</v>
      </c>
      <c r="H11" s="4" t="e">
        <f>VLOOKUP(G11,#REF!,2,TRUE)</f>
        <v>#REF!</v>
      </c>
      <c r="I11" s="4" t="e">
        <f>VLOOKUP(dossiers!#REF!,TRI,3)</f>
        <v>#REF!</v>
      </c>
      <c r="J11" s="4" t="str">
        <f t="shared" si="6"/>
        <v>1751000ACCEPT</v>
      </c>
      <c r="K11" s="4" t="str">
        <f t="shared" si="7"/>
        <v>1751000ACCEPT1E00534966735</v>
      </c>
      <c r="L11" s="4" t="str">
        <f t="shared" si="8"/>
        <v>17</v>
      </c>
      <c r="M11" s="4" t="str">
        <f t="shared" si="9"/>
        <v>51000</v>
      </c>
      <c r="N11" s="4" t="str">
        <f t="shared" si="10"/>
        <v>1751000</v>
      </c>
      <c r="O11" s="4" t="str">
        <f t="shared" si="11"/>
        <v>DOUBLON</v>
      </c>
      <c r="P11" s="4" t="str">
        <f t="shared" si="12"/>
        <v>2022-01-18T17:45:241751000ACCEPT1E00534966735</v>
      </c>
      <c r="Q11" t="s">
        <v>493</v>
      </c>
      <c r="X11" t="s">
        <v>15</v>
      </c>
      <c r="Y11" t="s">
        <v>16</v>
      </c>
      <c r="Z11" t="s">
        <v>485</v>
      </c>
      <c r="AA11" s="1" t="s">
        <v>494</v>
      </c>
      <c r="AB11" t="s">
        <v>303</v>
      </c>
      <c r="AC11" t="s">
        <v>30</v>
      </c>
      <c r="AD11" s="6" t="s">
        <v>495</v>
      </c>
      <c r="AE11" t="s">
        <v>485</v>
      </c>
      <c r="AF11" t="s">
        <v>19</v>
      </c>
    </row>
    <row r="12" spans="1:33" x14ac:dyDescent="0.3">
      <c r="A12" s="4" t="e">
        <f>VLOOKUP(Z12,'Factures '!A11:N404,8,FALSE)</f>
        <v>#N/A</v>
      </c>
      <c r="B12" s="5" t="str">
        <f t="shared" si="0"/>
        <v>2022</v>
      </c>
      <c r="C12" s="5" t="str">
        <f t="shared" si="1"/>
        <v>01</v>
      </c>
      <c r="D12" s="5" t="str">
        <f t="shared" si="2"/>
        <v>18</v>
      </c>
      <c r="E12" s="4" t="str">
        <f t="shared" si="3"/>
        <v/>
      </c>
      <c r="F12" s="4" t="str">
        <f t="shared" si="4"/>
        <v>LBC</v>
      </c>
      <c r="G12" s="4">
        <f t="shared" si="5"/>
        <v>0</v>
      </c>
      <c r="H12" s="4" t="e">
        <f>VLOOKUP(G12,#REF!,2,TRUE)</f>
        <v>#REF!</v>
      </c>
      <c r="I12" s="4" t="e">
        <f>VLOOKUP(dossiers!#REF!,TRI,3)</f>
        <v>#REF!</v>
      </c>
      <c r="J12" s="4" t="str">
        <f t="shared" si="6"/>
        <v>1751000OK</v>
      </c>
      <c r="K12" s="4" t="str">
        <f t="shared" si="7"/>
        <v>1751000OK1E00534966735</v>
      </c>
      <c r="L12" s="4" t="str">
        <f t="shared" si="8"/>
        <v>17</v>
      </c>
      <c r="M12" s="4" t="str">
        <f t="shared" si="9"/>
        <v>51000</v>
      </c>
      <c r="N12" s="4" t="str">
        <f t="shared" si="10"/>
        <v>1751000</v>
      </c>
      <c r="O12" s="4" t="str">
        <f t="shared" si="11"/>
        <v>DOUBLON</v>
      </c>
      <c r="P12" s="4" t="str">
        <f t="shared" si="12"/>
        <v>2022-01-18T17:45:241751000OK1E00534966735</v>
      </c>
      <c r="Q12" t="s">
        <v>493</v>
      </c>
      <c r="X12" t="s">
        <v>15</v>
      </c>
      <c r="Y12" t="s">
        <v>16</v>
      </c>
      <c r="Z12" t="s">
        <v>485</v>
      </c>
      <c r="AA12" s="1" t="s">
        <v>494</v>
      </c>
      <c r="AB12" t="s">
        <v>29</v>
      </c>
      <c r="AC12" t="s">
        <v>30</v>
      </c>
      <c r="AD12" s="6" t="s">
        <v>495</v>
      </c>
      <c r="AE12" t="s">
        <v>485</v>
      </c>
      <c r="AF12" t="s">
        <v>19</v>
      </c>
    </row>
    <row r="13" spans="1:33" x14ac:dyDescent="0.3">
      <c r="A13" s="4" t="e">
        <f>VLOOKUP(Z13,'Factures '!A12:N405,8,FALSE)</f>
        <v>#N/A</v>
      </c>
      <c r="B13" s="5" t="str">
        <f t="shared" si="0"/>
        <v>2022</v>
      </c>
      <c r="C13" s="5" t="str">
        <f t="shared" si="1"/>
        <v>01</v>
      </c>
      <c r="D13" s="5" t="str">
        <f t="shared" si="2"/>
        <v>18</v>
      </c>
      <c r="E13" s="4" t="str">
        <f t="shared" si="3"/>
        <v/>
      </c>
      <c r="F13" s="4" t="str">
        <f t="shared" si="4"/>
        <v>LBC</v>
      </c>
      <c r="G13" s="4">
        <f t="shared" si="5"/>
        <v>0</v>
      </c>
      <c r="H13" s="4" t="e">
        <f>VLOOKUP(G13,#REF!,2,TRUE)</f>
        <v>#REF!</v>
      </c>
      <c r="I13" s="4" t="e">
        <f>VLOOKUP(dossiers!#REF!,TRI,3)</f>
        <v>#REF!</v>
      </c>
      <c r="J13" s="4" t="str">
        <f t="shared" si="6"/>
        <v>1751000OK</v>
      </c>
      <c r="K13" s="4" t="str">
        <f t="shared" si="7"/>
        <v>1751000OK1E00534963383</v>
      </c>
      <c r="L13" s="4" t="str">
        <f t="shared" si="8"/>
        <v>17</v>
      </c>
      <c r="M13" s="4" t="str">
        <f t="shared" si="9"/>
        <v>51000</v>
      </c>
      <c r="N13" s="4" t="str">
        <f t="shared" si="10"/>
        <v>1751000</v>
      </c>
      <c r="O13" s="4" t="str">
        <f t="shared" si="11"/>
        <v>DOUBLON</v>
      </c>
      <c r="P13" s="4" t="str">
        <f t="shared" si="12"/>
        <v>2022-01-18T17:10:211751000OK1E00534963383</v>
      </c>
      <c r="Q13" t="s">
        <v>496</v>
      </c>
      <c r="X13" t="s">
        <v>15</v>
      </c>
      <c r="Y13" t="s">
        <v>16</v>
      </c>
      <c r="Z13" t="s">
        <v>485</v>
      </c>
      <c r="AA13" s="1" t="s">
        <v>497</v>
      </c>
      <c r="AB13" t="s">
        <v>29</v>
      </c>
      <c r="AC13" t="s">
        <v>30</v>
      </c>
      <c r="AD13" s="6" t="s">
        <v>498</v>
      </c>
      <c r="AE13" t="s">
        <v>485</v>
      </c>
      <c r="AF13" t="s">
        <v>19</v>
      </c>
    </row>
    <row r="14" spans="1:33" x14ac:dyDescent="0.3">
      <c r="A14" s="4" t="e">
        <f>VLOOKUP(Z14,'Factures '!A13:N406,8,FALSE)</f>
        <v>#N/A</v>
      </c>
      <c r="B14" s="5" t="str">
        <f t="shared" si="0"/>
        <v>2022</v>
      </c>
      <c r="C14" s="5" t="str">
        <f t="shared" si="1"/>
        <v>01</v>
      </c>
      <c r="D14" s="5" t="str">
        <f t="shared" si="2"/>
        <v>18</v>
      </c>
      <c r="E14" s="4" t="str">
        <f t="shared" si="3"/>
        <v/>
      </c>
      <c r="F14" s="4" t="str">
        <f t="shared" si="4"/>
        <v>LBC</v>
      </c>
      <c r="G14" s="4">
        <f t="shared" si="5"/>
        <v>0</v>
      </c>
      <c r="H14" s="4" t="e">
        <f>VLOOKUP(G14,#REF!,2,TRUE)</f>
        <v>#REF!</v>
      </c>
      <c r="I14" s="4" t="e">
        <f>VLOOKUP(dossiers!#REF!,TRI,3)</f>
        <v>#REF!</v>
      </c>
      <c r="J14" s="4" t="str">
        <f t="shared" si="6"/>
        <v>1751000WAIT</v>
      </c>
      <c r="K14" s="4" t="str">
        <f t="shared" si="7"/>
        <v>1751000WAIT1E00534963383</v>
      </c>
      <c r="L14" s="4" t="str">
        <f t="shared" si="8"/>
        <v>17</v>
      </c>
      <c r="M14" s="4" t="str">
        <f t="shared" si="9"/>
        <v>51000</v>
      </c>
      <c r="N14" s="4" t="str">
        <f t="shared" si="10"/>
        <v>1751000</v>
      </c>
      <c r="O14" s="4" t="str">
        <f t="shared" si="11"/>
        <v/>
      </c>
      <c r="P14" s="4" t="str">
        <f t="shared" si="12"/>
        <v>2022-01-18T17:10:211751000WAIT1E00534963383</v>
      </c>
      <c r="Q14" t="s">
        <v>496</v>
      </c>
      <c r="X14" t="s">
        <v>15</v>
      </c>
      <c r="Y14" t="s">
        <v>16</v>
      </c>
      <c r="Z14" t="s">
        <v>485</v>
      </c>
      <c r="AA14" s="1" t="s">
        <v>497</v>
      </c>
      <c r="AB14" t="s">
        <v>17</v>
      </c>
      <c r="AC14" t="s">
        <v>30</v>
      </c>
      <c r="AD14" s="6" t="s">
        <v>498</v>
      </c>
      <c r="AE14" t="s">
        <v>485</v>
      </c>
      <c r="AF14" t="s">
        <v>19</v>
      </c>
    </row>
    <row r="15" spans="1:33" x14ac:dyDescent="0.3">
      <c r="A15" s="4" t="e">
        <f>VLOOKUP(Z15,'Factures '!A14:N407,8,FALSE)</f>
        <v>#N/A</v>
      </c>
      <c r="B15" s="5" t="str">
        <f t="shared" si="0"/>
        <v>2022</v>
      </c>
      <c r="C15" s="5" t="str">
        <f t="shared" si="1"/>
        <v>02</v>
      </c>
      <c r="D15" s="5" t="str">
        <f t="shared" si="2"/>
        <v>22</v>
      </c>
      <c r="E15" s="4" t="str">
        <f t="shared" si="3"/>
        <v/>
      </c>
      <c r="F15" s="4" t="str">
        <f t="shared" si="4"/>
        <v>RBI</v>
      </c>
      <c r="G15" s="4">
        <f t="shared" si="5"/>
        <v>0</v>
      </c>
      <c r="H15" s="4" t="e">
        <f>VLOOKUP(G15,#REF!,2,TRUE)</f>
        <v>#REF!</v>
      </c>
      <c r="I15" s="4" t="e">
        <f>VLOOKUP(dossiers!#REF!,TRI,3)</f>
        <v>#REF!</v>
      </c>
      <c r="J15" s="4" t="str">
        <f t="shared" si="6"/>
        <v>1822924ACCEPT</v>
      </c>
      <c r="K15" s="4" t="str">
        <f t="shared" si="7"/>
        <v>1822924ACCEPT1E00540047145</v>
      </c>
      <c r="L15" s="4" t="str">
        <f t="shared" si="8"/>
        <v>18</v>
      </c>
      <c r="M15" s="4" t="str">
        <f t="shared" si="9"/>
        <v>22924</v>
      </c>
      <c r="N15" s="4" t="str">
        <f t="shared" si="10"/>
        <v>1822924</v>
      </c>
      <c r="O15" s="4" t="str">
        <f t="shared" si="11"/>
        <v/>
      </c>
      <c r="P15" s="4" t="str">
        <f t="shared" si="12"/>
        <v>2022-02-22T17:52:231822924ACCEPT1E00540047145</v>
      </c>
      <c r="Q15" t="s">
        <v>364</v>
      </c>
      <c r="X15" t="s">
        <v>15</v>
      </c>
      <c r="Y15" t="s">
        <v>16</v>
      </c>
      <c r="Z15" t="s">
        <v>365</v>
      </c>
      <c r="AA15" s="1" t="s">
        <v>366</v>
      </c>
      <c r="AB15" t="s">
        <v>303</v>
      </c>
      <c r="AC15" t="s">
        <v>30</v>
      </c>
      <c r="AD15" s="6" t="s">
        <v>367</v>
      </c>
      <c r="AE15" t="s">
        <v>365</v>
      </c>
      <c r="AF15" t="s">
        <v>19</v>
      </c>
    </row>
    <row r="16" spans="1:33" x14ac:dyDescent="0.3">
      <c r="A16" s="4" t="e">
        <f>VLOOKUP(Z16,'Factures '!A15:N408,8,FALSE)</f>
        <v>#N/A</v>
      </c>
      <c r="B16" s="5" t="str">
        <f t="shared" si="0"/>
        <v>2022</v>
      </c>
      <c r="C16" s="5" t="str">
        <f t="shared" si="1"/>
        <v>02</v>
      </c>
      <c r="D16" s="5" t="str">
        <f t="shared" si="2"/>
        <v>22</v>
      </c>
      <c r="E16" s="4" t="str">
        <f t="shared" si="3"/>
        <v/>
      </c>
      <c r="F16" s="4" t="str">
        <f t="shared" si="4"/>
        <v>RBI</v>
      </c>
      <c r="G16" s="4">
        <f t="shared" si="5"/>
        <v>0</v>
      </c>
      <c r="H16" s="4" t="e">
        <f>VLOOKUP(G16,#REF!,2,TRUE)</f>
        <v>#REF!</v>
      </c>
      <c r="I16" s="4" t="e">
        <f>VLOOKUP(dossiers!#REF!,TRI,3)</f>
        <v>#REF!</v>
      </c>
      <c r="J16" s="4" t="str">
        <f t="shared" si="6"/>
        <v>1822924OK</v>
      </c>
      <c r="K16" s="4" t="str">
        <f t="shared" si="7"/>
        <v>1822924OK1E00540047145</v>
      </c>
      <c r="L16" s="4" t="str">
        <f t="shared" si="8"/>
        <v>18</v>
      </c>
      <c r="M16" s="4" t="str">
        <f t="shared" si="9"/>
        <v>22924</v>
      </c>
      <c r="N16" s="4" t="str">
        <f t="shared" si="10"/>
        <v>1822924</v>
      </c>
      <c r="O16" s="4" t="str">
        <f t="shared" si="11"/>
        <v/>
      </c>
      <c r="P16" s="4" t="str">
        <f t="shared" si="12"/>
        <v>2022-02-22T17:52:231822924OK1E00540047145</v>
      </c>
      <c r="Q16" t="s">
        <v>364</v>
      </c>
      <c r="X16" t="s">
        <v>15</v>
      </c>
      <c r="Y16" t="s">
        <v>16</v>
      </c>
      <c r="Z16" t="s">
        <v>365</v>
      </c>
      <c r="AA16" s="1" t="s">
        <v>366</v>
      </c>
      <c r="AB16" t="s">
        <v>29</v>
      </c>
      <c r="AC16" t="s">
        <v>30</v>
      </c>
      <c r="AD16" s="6" t="s">
        <v>367</v>
      </c>
      <c r="AE16" t="s">
        <v>365</v>
      </c>
      <c r="AF16" t="s">
        <v>19</v>
      </c>
    </row>
    <row r="17" spans="1:32" x14ac:dyDescent="0.3">
      <c r="A17" s="4" t="e">
        <f>VLOOKUP(Z17,'Factures '!A16:N409,8,FALSE)</f>
        <v>#N/A</v>
      </c>
      <c r="B17" s="5" t="str">
        <f t="shared" si="0"/>
        <v>2022</v>
      </c>
      <c r="C17" s="5" t="str">
        <f t="shared" si="1"/>
        <v>01</v>
      </c>
      <c r="D17" s="5" t="str">
        <f t="shared" si="2"/>
        <v>21</v>
      </c>
      <c r="E17" s="4" t="str">
        <f t="shared" si="3"/>
        <v/>
      </c>
      <c r="F17" s="4" t="str">
        <f t="shared" si="4"/>
        <v>PDE</v>
      </c>
      <c r="G17" s="4">
        <f t="shared" si="5"/>
        <v>0</v>
      </c>
      <c r="H17" s="4" t="e">
        <f>VLOOKUP(G17,#REF!,2,TRUE)</f>
        <v>#REF!</v>
      </c>
      <c r="I17" s="4" t="e">
        <f>VLOOKUP(dossiers!#REF!,TRI,3)</f>
        <v>#REF!</v>
      </c>
      <c r="J17" s="4" t="str">
        <f t="shared" si="6"/>
        <v>1852822OK</v>
      </c>
      <c r="K17" s="4" t="str">
        <f t="shared" si="7"/>
        <v>1852822OK1E00535508569</v>
      </c>
      <c r="L17" s="4" t="str">
        <f t="shared" si="8"/>
        <v>18</v>
      </c>
      <c r="M17" s="4" t="str">
        <f t="shared" si="9"/>
        <v>52822</v>
      </c>
      <c r="N17" s="4" t="str">
        <f t="shared" si="10"/>
        <v>1852822</v>
      </c>
      <c r="O17" s="4" t="str">
        <f t="shared" si="11"/>
        <v>DOUBLON</v>
      </c>
      <c r="P17" s="4" t="str">
        <f t="shared" si="12"/>
        <v>2022-01-21T12:51:301852822OK1E00535508569</v>
      </c>
      <c r="Q17" t="s">
        <v>480</v>
      </c>
      <c r="X17" t="s">
        <v>15</v>
      </c>
      <c r="Y17" t="s">
        <v>16</v>
      </c>
      <c r="Z17" t="s">
        <v>481</v>
      </c>
      <c r="AA17" s="1" t="s">
        <v>483</v>
      </c>
      <c r="AB17" t="s">
        <v>29</v>
      </c>
      <c r="AC17" t="s">
        <v>348</v>
      </c>
      <c r="AD17" s="6">
        <v>20202117372</v>
      </c>
      <c r="AE17" t="s">
        <v>481</v>
      </c>
      <c r="AF17" t="s">
        <v>19</v>
      </c>
    </row>
    <row r="18" spans="1:32" x14ac:dyDescent="0.3">
      <c r="A18" s="4" t="e">
        <f>VLOOKUP(Z18,'Factures '!A17:N410,8,FALSE)</f>
        <v>#N/A</v>
      </c>
      <c r="B18" s="5" t="str">
        <f t="shared" si="0"/>
        <v>2022</v>
      </c>
      <c r="C18" s="5" t="str">
        <f t="shared" si="1"/>
        <v>01</v>
      </c>
      <c r="D18" s="5" t="str">
        <f t="shared" si="2"/>
        <v>21</v>
      </c>
      <c r="E18" s="4" t="str">
        <f t="shared" si="3"/>
        <v/>
      </c>
      <c r="F18" s="4" t="str">
        <f t="shared" si="4"/>
        <v>PDE</v>
      </c>
      <c r="G18" s="4">
        <f t="shared" si="5"/>
        <v>0</v>
      </c>
      <c r="H18" s="4" t="e">
        <f>VLOOKUP(G18,#REF!,2,TRUE)</f>
        <v>#REF!</v>
      </c>
      <c r="I18" s="4" t="e">
        <f>VLOOKUP(dossiers!#REF!,TRI,3)</f>
        <v>#REF!</v>
      </c>
      <c r="J18" s="4" t="str">
        <f t="shared" si="6"/>
        <v>1852822OK</v>
      </c>
      <c r="K18" s="4" t="str">
        <f t="shared" si="7"/>
        <v>1852822OK1E00535508552</v>
      </c>
      <c r="L18" s="4" t="str">
        <f t="shared" si="8"/>
        <v>18</v>
      </c>
      <c r="M18" s="4" t="str">
        <f t="shared" si="9"/>
        <v>52822</v>
      </c>
      <c r="N18" s="4" t="str">
        <f t="shared" si="10"/>
        <v>1852822</v>
      </c>
      <c r="O18" s="4" t="str">
        <f t="shared" si="11"/>
        <v>DOUBLON</v>
      </c>
      <c r="P18" s="4" t="str">
        <f t="shared" si="12"/>
        <v>2022-01-21T12:51:301852822OK1E00535508552</v>
      </c>
      <c r="Q18" t="s">
        <v>480</v>
      </c>
      <c r="X18" t="s">
        <v>15</v>
      </c>
      <c r="Y18" t="s">
        <v>16</v>
      </c>
      <c r="Z18" t="s">
        <v>481</v>
      </c>
      <c r="AA18" s="1" t="s">
        <v>482</v>
      </c>
      <c r="AB18" t="s">
        <v>29</v>
      </c>
      <c r="AC18" t="s">
        <v>348</v>
      </c>
      <c r="AD18" s="6">
        <v>20202117371</v>
      </c>
      <c r="AE18" t="s">
        <v>481</v>
      </c>
      <c r="AF18" t="s">
        <v>19</v>
      </c>
    </row>
    <row r="19" spans="1:32" x14ac:dyDescent="0.3">
      <c r="A19" s="4" t="e">
        <f>VLOOKUP(Z19,'Factures '!A18:N411,8,FALSE)</f>
        <v>#N/A</v>
      </c>
      <c r="B19" s="5" t="str">
        <f t="shared" si="0"/>
        <v>2022</v>
      </c>
      <c r="C19" s="5" t="str">
        <f t="shared" si="1"/>
        <v>02</v>
      </c>
      <c r="D19" s="5" t="str">
        <f t="shared" si="2"/>
        <v>04</v>
      </c>
      <c r="E19" s="4" t="str">
        <f t="shared" si="3"/>
        <v/>
      </c>
      <c r="F19" s="4" t="str">
        <f t="shared" si="4"/>
        <v>DFQ</v>
      </c>
      <c r="G19" s="4">
        <f t="shared" si="5"/>
        <v>0</v>
      </c>
      <c r="H19" s="4" t="e">
        <f>VLOOKUP(G19,#REF!,2,TRUE)</f>
        <v>#REF!</v>
      </c>
      <c r="I19" s="4" t="e">
        <f>VLOOKUP(dossiers!#REF!,TRI,3)</f>
        <v>#REF!</v>
      </c>
      <c r="J19" s="4" t="str">
        <f t="shared" si="6"/>
        <v>1906259OK</v>
      </c>
      <c r="K19" s="4" t="str">
        <f t="shared" si="7"/>
        <v>1906259OK1E00537500707</v>
      </c>
      <c r="L19" s="4" t="str">
        <f t="shared" si="8"/>
        <v>19</v>
      </c>
      <c r="M19" s="4" t="str">
        <f t="shared" si="9"/>
        <v>06259</v>
      </c>
      <c r="N19" s="4" t="str">
        <f t="shared" si="10"/>
        <v>1906259</v>
      </c>
      <c r="O19" s="4" t="str">
        <f t="shared" si="11"/>
        <v>DOUBLON</v>
      </c>
      <c r="P19" s="4" t="str">
        <f t="shared" si="12"/>
        <v>2022-02-04T14:19:061906259OK1E00537500707</v>
      </c>
      <c r="Q19" t="s">
        <v>465</v>
      </c>
      <c r="X19" t="s">
        <v>15</v>
      </c>
      <c r="Y19" t="s">
        <v>16</v>
      </c>
      <c r="Z19" t="s">
        <v>412</v>
      </c>
      <c r="AA19" s="1" t="s">
        <v>466</v>
      </c>
      <c r="AB19" t="s">
        <v>29</v>
      </c>
      <c r="AC19" t="s">
        <v>30</v>
      </c>
      <c r="AD19" s="6" t="s">
        <v>467</v>
      </c>
      <c r="AE19" t="s">
        <v>412</v>
      </c>
      <c r="AF19" t="s">
        <v>19</v>
      </c>
    </row>
    <row r="20" spans="1:32" x14ac:dyDescent="0.3">
      <c r="A20" s="4" t="e">
        <f>VLOOKUP(Z20,'Factures '!A19:N412,8,FALSE)</f>
        <v>#N/A</v>
      </c>
      <c r="B20" s="5" t="str">
        <f t="shared" si="0"/>
        <v>2022</v>
      </c>
      <c r="C20" s="5" t="str">
        <f t="shared" si="1"/>
        <v>02</v>
      </c>
      <c r="D20" s="5" t="str">
        <f t="shared" si="2"/>
        <v>04</v>
      </c>
      <c r="E20" s="4" t="str">
        <f t="shared" si="3"/>
        <v/>
      </c>
      <c r="F20" s="4" t="str">
        <f t="shared" si="4"/>
        <v>DFQ</v>
      </c>
      <c r="G20" s="4">
        <f t="shared" si="5"/>
        <v>0</v>
      </c>
      <c r="H20" s="4" t="e">
        <f>VLOOKUP(G20,#REF!,2,TRUE)</f>
        <v>#REF!</v>
      </c>
      <c r="I20" s="4" t="e">
        <f>VLOOKUP(dossiers!#REF!,TRI,3)</f>
        <v>#REF!</v>
      </c>
      <c r="J20" s="4" t="str">
        <f t="shared" si="6"/>
        <v>1906259WAIT</v>
      </c>
      <c r="K20" s="4" t="str">
        <f t="shared" si="7"/>
        <v>1906259WAIT1E00537500707</v>
      </c>
      <c r="L20" s="4" t="str">
        <f t="shared" si="8"/>
        <v>19</v>
      </c>
      <c r="M20" s="4" t="str">
        <f t="shared" si="9"/>
        <v>06259</v>
      </c>
      <c r="N20" s="4" t="str">
        <f t="shared" si="10"/>
        <v>1906259</v>
      </c>
      <c r="O20" s="4" t="str">
        <f t="shared" si="11"/>
        <v>DOUBLON</v>
      </c>
      <c r="P20" s="4" t="str">
        <f t="shared" si="12"/>
        <v>2022-02-04T14:19:061906259WAIT1E00537500707</v>
      </c>
      <c r="Q20" t="s">
        <v>465</v>
      </c>
      <c r="X20" t="s">
        <v>15</v>
      </c>
      <c r="Y20" t="s">
        <v>16</v>
      </c>
      <c r="Z20" t="s">
        <v>412</v>
      </c>
      <c r="AA20" s="1" t="s">
        <v>466</v>
      </c>
      <c r="AB20" t="s">
        <v>17</v>
      </c>
      <c r="AC20" t="s">
        <v>30</v>
      </c>
      <c r="AD20" s="6" t="s">
        <v>467</v>
      </c>
      <c r="AE20" t="s">
        <v>412</v>
      </c>
      <c r="AF20" t="s">
        <v>19</v>
      </c>
    </row>
    <row r="21" spans="1:32" x14ac:dyDescent="0.3">
      <c r="A21" s="4" t="e">
        <f>VLOOKUP(Z21,'Factures '!A20:N413,8,FALSE)</f>
        <v>#N/A</v>
      </c>
      <c r="B21" s="5" t="str">
        <f t="shared" si="0"/>
        <v>2022</v>
      </c>
      <c r="C21" s="5" t="str">
        <f t="shared" si="1"/>
        <v>02</v>
      </c>
      <c r="D21" s="5" t="str">
        <f t="shared" si="2"/>
        <v>04</v>
      </c>
      <c r="E21" s="4" t="str">
        <f t="shared" si="3"/>
        <v/>
      </c>
      <c r="F21" s="4" t="str">
        <f t="shared" si="4"/>
        <v>DFQ</v>
      </c>
      <c r="G21" s="4">
        <f t="shared" si="5"/>
        <v>0</v>
      </c>
      <c r="H21" s="4" t="e">
        <f>VLOOKUP(G21,#REF!,2,TRUE)</f>
        <v>#REF!</v>
      </c>
      <c r="I21" s="4" t="e">
        <f>VLOOKUP(dossiers!#REF!,TRI,3)</f>
        <v>#REF!</v>
      </c>
      <c r="J21" s="4" t="str">
        <f t="shared" si="6"/>
        <v>1906259OK</v>
      </c>
      <c r="K21" s="4" t="str">
        <f t="shared" si="7"/>
        <v>1906259OK1E00537499957</v>
      </c>
      <c r="L21" s="4" t="str">
        <f t="shared" si="8"/>
        <v>19</v>
      </c>
      <c r="M21" s="4" t="str">
        <f t="shared" si="9"/>
        <v>06259</v>
      </c>
      <c r="N21" s="4" t="str">
        <f t="shared" si="10"/>
        <v>1906259</v>
      </c>
      <c r="O21" s="4" t="str">
        <f t="shared" si="11"/>
        <v>DOUBLON</v>
      </c>
      <c r="P21" s="4" t="str">
        <f t="shared" si="12"/>
        <v>2022-02-04T14:15:321906259OK1E00537499957</v>
      </c>
      <c r="Q21" t="s">
        <v>471</v>
      </c>
      <c r="X21" t="s">
        <v>15</v>
      </c>
      <c r="Y21" t="s">
        <v>16</v>
      </c>
      <c r="Z21" t="s">
        <v>412</v>
      </c>
      <c r="AA21" s="1" t="s">
        <v>472</v>
      </c>
      <c r="AB21" t="s">
        <v>29</v>
      </c>
      <c r="AC21" t="s">
        <v>30</v>
      </c>
      <c r="AD21" s="6" t="s">
        <v>473</v>
      </c>
      <c r="AE21" t="s">
        <v>412</v>
      </c>
      <c r="AF21" t="s">
        <v>19</v>
      </c>
    </row>
    <row r="22" spans="1:32" x14ac:dyDescent="0.3">
      <c r="A22" s="4" t="e">
        <f>VLOOKUP(Z22,'Factures '!A21:N414,8,FALSE)</f>
        <v>#N/A</v>
      </c>
      <c r="B22" s="5" t="str">
        <f t="shared" si="0"/>
        <v>2022</v>
      </c>
      <c r="C22" s="5" t="str">
        <f t="shared" si="1"/>
        <v>02</v>
      </c>
      <c r="D22" s="5" t="str">
        <f t="shared" si="2"/>
        <v>04</v>
      </c>
      <c r="E22" s="4" t="str">
        <f t="shared" si="3"/>
        <v/>
      </c>
      <c r="F22" s="4" t="str">
        <f t="shared" si="4"/>
        <v>DFQ</v>
      </c>
      <c r="G22" s="4">
        <f t="shared" si="5"/>
        <v>0</v>
      </c>
      <c r="H22" s="4" t="e">
        <f>VLOOKUP(G22,#REF!,2,TRUE)</f>
        <v>#REF!</v>
      </c>
      <c r="I22" s="4" t="e">
        <f>VLOOKUP(dossiers!#REF!,TRI,3)</f>
        <v>#REF!</v>
      </c>
      <c r="J22" s="4" t="str">
        <f t="shared" si="6"/>
        <v>1906259WAIT</v>
      </c>
      <c r="K22" s="4" t="str">
        <f t="shared" si="7"/>
        <v>1906259WAIT1E00537499957</v>
      </c>
      <c r="L22" s="4" t="str">
        <f t="shared" si="8"/>
        <v>19</v>
      </c>
      <c r="M22" s="4" t="str">
        <f t="shared" si="9"/>
        <v>06259</v>
      </c>
      <c r="N22" s="4" t="str">
        <f t="shared" si="10"/>
        <v>1906259</v>
      </c>
      <c r="O22" s="4" t="str">
        <f t="shared" si="11"/>
        <v>DOUBLON</v>
      </c>
      <c r="P22" s="4" t="str">
        <f t="shared" si="12"/>
        <v>2022-02-04T14:15:321906259WAIT1E00537499957</v>
      </c>
      <c r="Q22" t="s">
        <v>471</v>
      </c>
      <c r="X22" t="s">
        <v>15</v>
      </c>
      <c r="Y22" t="s">
        <v>16</v>
      </c>
      <c r="Z22" t="s">
        <v>412</v>
      </c>
      <c r="AA22" s="1" t="s">
        <v>472</v>
      </c>
      <c r="AB22" t="s">
        <v>17</v>
      </c>
      <c r="AC22" t="s">
        <v>30</v>
      </c>
      <c r="AD22" s="6" t="s">
        <v>473</v>
      </c>
      <c r="AE22" t="s">
        <v>412</v>
      </c>
      <c r="AF22" t="s">
        <v>19</v>
      </c>
    </row>
    <row r="23" spans="1:32" x14ac:dyDescent="0.3">
      <c r="A23" s="4" t="e">
        <f>VLOOKUP(Z23,'Factures '!A22:N415,8,FALSE)</f>
        <v>#N/A</v>
      </c>
      <c r="B23" s="5" t="str">
        <f t="shared" si="0"/>
        <v>2022</v>
      </c>
      <c r="C23" s="5" t="str">
        <f t="shared" si="1"/>
        <v>02</v>
      </c>
      <c r="D23" s="5" t="str">
        <f t="shared" si="2"/>
        <v>10</v>
      </c>
      <c r="E23" s="4" t="str">
        <f t="shared" si="3"/>
        <v/>
      </c>
      <c r="F23" s="4" t="str">
        <f t="shared" si="4"/>
        <v>DFQ</v>
      </c>
      <c r="G23" s="4">
        <f t="shared" si="5"/>
        <v>0</v>
      </c>
      <c r="H23" s="4" t="e">
        <f>VLOOKUP(G23,#REF!,2,TRUE)</f>
        <v>#REF!</v>
      </c>
      <c r="I23" s="4" t="e">
        <f>VLOOKUP(dossiers!#REF!,TRI,3)</f>
        <v>#REF!</v>
      </c>
      <c r="J23" s="4" t="str">
        <f t="shared" si="6"/>
        <v>1906259OK</v>
      </c>
      <c r="K23" s="4" t="str">
        <f t="shared" si="7"/>
        <v>1906259OK1E00538237961</v>
      </c>
      <c r="L23" s="4" t="str">
        <f t="shared" si="8"/>
        <v>19</v>
      </c>
      <c r="M23" s="4" t="str">
        <f t="shared" si="9"/>
        <v>06259</v>
      </c>
      <c r="N23" s="4" t="str">
        <f t="shared" si="10"/>
        <v>1906259</v>
      </c>
      <c r="O23" s="4" t="str">
        <f t="shared" si="11"/>
        <v>DOUBLON</v>
      </c>
      <c r="P23" s="4" t="str">
        <f t="shared" si="12"/>
        <v>2022-02-10T10:21:561906259OK1E00538237961</v>
      </c>
      <c r="Q23" t="s">
        <v>411</v>
      </c>
      <c r="X23" t="s">
        <v>15</v>
      </c>
      <c r="Y23" t="s">
        <v>16</v>
      </c>
      <c r="Z23" t="s">
        <v>412</v>
      </c>
      <c r="AA23" s="1" t="s">
        <v>413</v>
      </c>
      <c r="AB23" t="s">
        <v>29</v>
      </c>
      <c r="AC23" t="s">
        <v>30</v>
      </c>
      <c r="AD23" s="6">
        <v>20204109380</v>
      </c>
      <c r="AE23" t="s">
        <v>412</v>
      </c>
      <c r="AF23" t="s">
        <v>19</v>
      </c>
    </row>
    <row r="24" spans="1:32" x14ac:dyDescent="0.3">
      <c r="A24" s="4" t="e">
        <f>VLOOKUP(Z24,'Factures '!A23:N416,8,FALSE)</f>
        <v>#N/A</v>
      </c>
      <c r="B24" s="5" t="str">
        <f t="shared" si="0"/>
        <v>2022</v>
      </c>
      <c r="C24" s="5" t="str">
        <f t="shared" si="1"/>
        <v>02</v>
      </c>
      <c r="D24" s="5" t="str">
        <f t="shared" si="2"/>
        <v>10</v>
      </c>
      <c r="E24" s="4" t="str">
        <f t="shared" si="3"/>
        <v/>
      </c>
      <c r="F24" s="4" t="str">
        <f t="shared" si="4"/>
        <v>DFQ</v>
      </c>
      <c r="G24" s="4">
        <f t="shared" si="5"/>
        <v>0</v>
      </c>
      <c r="H24" s="4" t="e">
        <f>VLOOKUP(G24,#REF!,2,TRUE)</f>
        <v>#REF!</v>
      </c>
      <c r="I24" s="4" t="e">
        <f>VLOOKUP(dossiers!#REF!,TRI,3)</f>
        <v>#REF!</v>
      </c>
      <c r="J24" s="4" t="str">
        <f t="shared" si="6"/>
        <v>1906259OK</v>
      </c>
      <c r="K24" s="4" t="str">
        <f t="shared" si="7"/>
        <v>1906259OK1E00538237848</v>
      </c>
      <c r="L24" s="4" t="str">
        <f t="shared" si="8"/>
        <v>19</v>
      </c>
      <c r="M24" s="4" t="str">
        <f t="shared" si="9"/>
        <v>06259</v>
      </c>
      <c r="N24" s="4" t="str">
        <f t="shared" si="10"/>
        <v>1906259</v>
      </c>
      <c r="O24" s="4" t="str">
        <f t="shared" si="11"/>
        <v>DOUBLON</v>
      </c>
      <c r="P24" s="4" t="str">
        <f t="shared" si="12"/>
        <v>2022-02-10T10:21:531906259OK1E00538237848</v>
      </c>
      <c r="Q24" t="s">
        <v>414</v>
      </c>
      <c r="X24" t="s">
        <v>15</v>
      </c>
      <c r="Y24" t="s">
        <v>16</v>
      </c>
      <c r="Z24" t="s">
        <v>412</v>
      </c>
      <c r="AA24" s="1" t="s">
        <v>415</v>
      </c>
      <c r="AB24" t="s">
        <v>29</v>
      </c>
      <c r="AC24" t="s">
        <v>30</v>
      </c>
      <c r="AD24" s="6" t="s">
        <v>416</v>
      </c>
      <c r="AE24" t="s">
        <v>412</v>
      </c>
      <c r="AF24" t="s">
        <v>19</v>
      </c>
    </row>
    <row r="25" spans="1:32" x14ac:dyDescent="0.3">
      <c r="A25" s="4" t="e">
        <f>VLOOKUP(Z25,'Factures '!A24:N417,8,FALSE)</f>
        <v>#N/A</v>
      </c>
      <c r="B25" s="5" t="str">
        <f t="shared" si="0"/>
        <v>2022</v>
      </c>
      <c r="C25" s="5" t="str">
        <f t="shared" si="1"/>
        <v>02</v>
      </c>
      <c r="D25" s="5" t="str">
        <f t="shared" si="2"/>
        <v>04</v>
      </c>
      <c r="E25" s="4" t="str">
        <f t="shared" si="3"/>
        <v/>
      </c>
      <c r="F25" s="4" t="str">
        <f t="shared" si="4"/>
        <v>DFQ</v>
      </c>
      <c r="G25" s="4">
        <f t="shared" si="5"/>
        <v>0</v>
      </c>
      <c r="H25" s="4" t="e">
        <f>VLOOKUP(G25,#REF!,2,TRUE)</f>
        <v>#REF!</v>
      </c>
      <c r="I25" s="4" t="e">
        <f>VLOOKUP(dossiers!#REF!,TRI,3)</f>
        <v>#REF!</v>
      </c>
      <c r="J25" s="4" t="str">
        <f t="shared" si="6"/>
        <v>1906259OK</v>
      </c>
      <c r="K25" s="4" t="str">
        <f t="shared" si="7"/>
        <v>1906259OK1E00537500141</v>
      </c>
      <c r="L25" s="4" t="str">
        <f t="shared" si="8"/>
        <v>19</v>
      </c>
      <c r="M25" s="4" t="str">
        <f t="shared" si="9"/>
        <v>06259</v>
      </c>
      <c r="N25" s="4" t="str">
        <f t="shared" si="10"/>
        <v>1906259</v>
      </c>
      <c r="O25" s="4" t="str">
        <f t="shared" si="11"/>
        <v>DOUBLON</v>
      </c>
      <c r="P25" s="4" t="str">
        <f t="shared" si="12"/>
        <v>2022-02-04T14:15:531906259OK1E00537500141</v>
      </c>
      <c r="Q25" t="s">
        <v>468</v>
      </c>
      <c r="X25" t="s">
        <v>15</v>
      </c>
      <c r="Y25" t="s">
        <v>16</v>
      </c>
      <c r="Z25" t="s">
        <v>412</v>
      </c>
      <c r="AA25" s="1" t="s">
        <v>469</v>
      </c>
      <c r="AB25" t="s">
        <v>29</v>
      </c>
      <c r="AC25" t="s">
        <v>30</v>
      </c>
      <c r="AD25" s="6" t="s">
        <v>470</v>
      </c>
      <c r="AE25" t="s">
        <v>412</v>
      </c>
      <c r="AF25" t="s">
        <v>19</v>
      </c>
    </row>
    <row r="26" spans="1:32" x14ac:dyDescent="0.3">
      <c r="A26" s="4" t="e">
        <f>VLOOKUP(Z26,'Factures '!A25:N418,8,FALSE)</f>
        <v>#N/A</v>
      </c>
      <c r="B26" s="5" t="str">
        <f t="shared" si="0"/>
        <v>2022</v>
      </c>
      <c r="C26" s="5" t="str">
        <f t="shared" si="1"/>
        <v>02</v>
      </c>
      <c r="D26" s="5" t="str">
        <f t="shared" si="2"/>
        <v>04</v>
      </c>
      <c r="E26" s="4" t="str">
        <f t="shared" si="3"/>
        <v/>
      </c>
      <c r="F26" s="4" t="str">
        <f t="shared" si="4"/>
        <v>DFQ</v>
      </c>
      <c r="G26" s="4">
        <f t="shared" si="5"/>
        <v>0</v>
      </c>
      <c r="H26" s="4" t="e">
        <f>VLOOKUP(G26,#REF!,2,TRUE)</f>
        <v>#REF!</v>
      </c>
      <c r="I26" s="4" t="e">
        <f>VLOOKUP(dossiers!#REF!,TRI,3)</f>
        <v>#REF!</v>
      </c>
      <c r="J26" s="4" t="str">
        <f t="shared" si="6"/>
        <v>1906259WAIT</v>
      </c>
      <c r="K26" s="4" t="str">
        <f t="shared" si="7"/>
        <v>1906259WAIT1E00537500141</v>
      </c>
      <c r="L26" s="4" t="str">
        <f t="shared" si="8"/>
        <v>19</v>
      </c>
      <c r="M26" s="4" t="str">
        <f t="shared" si="9"/>
        <v>06259</v>
      </c>
      <c r="N26" s="4" t="str">
        <f t="shared" si="10"/>
        <v>1906259</v>
      </c>
      <c r="O26" s="4" t="str">
        <f t="shared" si="11"/>
        <v>DOUBLON</v>
      </c>
      <c r="P26" s="4" t="str">
        <f t="shared" si="12"/>
        <v>2022-02-04T14:15:531906259WAIT1E00537500141</v>
      </c>
      <c r="Q26" t="s">
        <v>468</v>
      </c>
      <c r="X26" t="s">
        <v>15</v>
      </c>
      <c r="Y26" t="s">
        <v>16</v>
      </c>
      <c r="Z26" t="s">
        <v>412</v>
      </c>
      <c r="AA26" s="1" t="s">
        <v>469</v>
      </c>
      <c r="AB26" t="s">
        <v>17</v>
      </c>
      <c r="AC26" t="s">
        <v>30</v>
      </c>
      <c r="AD26" s="6" t="s">
        <v>470</v>
      </c>
      <c r="AE26" t="s">
        <v>412</v>
      </c>
      <c r="AF26" t="s">
        <v>19</v>
      </c>
    </row>
    <row r="27" spans="1:32" x14ac:dyDescent="0.3">
      <c r="A27" s="4" t="e">
        <f>VLOOKUP(Z27,'Factures '!A26:N419,8,FALSE)</f>
        <v>#N/A</v>
      </c>
      <c r="B27" s="5" t="str">
        <f t="shared" si="0"/>
        <v>2022</v>
      </c>
      <c r="C27" s="5" t="str">
        <f t="shared" si="1"/>
        <v>02</v>
      </c>
      <c r="D27" s="5" t="str">
        <f t="shared" si="2"/>
        <v>10</v>
      </c>
      <c r="E27" s="4" t="str">
        <f t="shared" si="3"/>
        <v/>
      </c>
      <c r="F27" s="4" t="str">
        <f t="shared" si="4"/>
        <v>DFQ</v>
      </c>
      <c r="G27" s="4">
        <f t="shared" si="5"/>
        <v>0</v>
      </c>
      <c r="H27" s="4" t="e">
        <f>VLOOKUP(G27,#REF!,2,TRUE)</f>
        <v>#REF!</v>
      </c>
      <c r="I27" s="4" t="e">
        <f>VLOOKUP(dossiers!#REF!,TRI,3)</f>
        <v>#REF!</v>
      </c>
      <c r="J27" s="4" t="str">
        <f t="shared" si="6"/>
        <v>1906259OK</v>
      </c>
      <c r="K27" s="4" t="str">
        <f t="shared" si="7"/>
        <v>1906259OK1E00538237602</v>
      </c>
      <c r="L27" s="4" t="str">
        <f t="shared" si="8"/>
        <v>19</v>
      </c>
      <c r="M27" s="4" t="str">
        <f t="shared" si="9"/>
        <v>06259</v>
      </c>
      <c r="N27" s="4" t="str">
        <f t="shared" si="10"/>
        <v>1906259</v>
      </c>
      <c r="O27" s="4" t="str">
        <f t="shared" si="11"/>
        <v>DOUBLON</v>
      </c>
      <c r="P27" s="4" t="str">
        <f t="shared" si="12"/>
        <v>2022-02-10T10:20:071906259OK1E00538237602</v>
      </c>
      <c r="Q27" t="s">
        <v>417</v>
      </c>
      <c r="X27" t="s">
        <v>15</v>
      </c>
      <c r="Y27" t="s">
        <v>16</v>
      </c>
      <c r="Z27" t="s">
        <v>412</v>
      </c>
      <c r="AA27" s="1" t="s">
        <v>418</v>
      </c>
      <c r="AB27" t="s">
        <v>29</v>
      </c>
      <c r="AC27" t="s">
        <v>30</v>
      </c>
      <c r="AD27" s="6" t="s">
        <v>419</v>
      </c>
      <c r="AE27" t="s">
        <v>412</v>
      </c>
      <c r="AF27" t="s">
        <v>19</v>
      </c>
    </row>
    <row r="28" spans="1:32" x14ac:dyDescent="0.3">
      <c r="A28" s="4" t="e">
        <f>VLOOKUP(Z28,'Factures '!A27:N420,8,FALSE)</f>
        <v>#N/A</v>
      </c>
      <c r="B28" s="5" t="str">
        <f t="shared" si="0"/>
        <v>2022</v>
      </c>
      <c r="C28" s="5" t="str">
        <f t="shared" si="1"/>
        <v>03</v>
      </c>
      <c r="D28" s="5" t="str">
        <f t="shared" si="2"/>
        <v>08</v>
      </c>
      <c r="E28" s="4" t="str">
        <f t="shared" si="3"/>
        <v/>
      </c>
      <c r="F28" s="4" t="str">
        <f t="shared" si="4"/>
        <v>ABK</v>
      </c>
      <c r="G28" s="4">
        <f t="shared" si="5"/>
        <v>0</v>
      </c>
      <c r="H28" s="4" t="e">
        <f>VLOOKUP(G28,#REF!,2,TRUE)</f>
        <v>#REF!</v>
      </c>
      <c r="I28" s="4" t="e">
        <f>VLOOKUP(dossiers!G612,TRI,3)</f>
        <v>#N/A</v>
      </c>
      <c r="J28" s="4" t="str">
        <f t="shared" si="6"/>
        <v>1908852OK</v>
      </c>
      <c r="K28" s="4" t="str">
        <f t="shared" si="7"/>
        <v>1908852OK1E00542096370</v>
      </c>
      <c r="L28" s="4" t="str">
        <f t="shared" si="8"/>
        <v>19</v>
      </c>
      <c r="M28" s="4" t="str">
        <f t="shared" si="9"/>
        <v>08852</v>
      </c>
      <c r="N28" s="4" t="str">
        <f t="shared" si="10"/>
        <v>1908852</v>
      </c>
      <c r="O28" s="4" t="str">
        <f t="shared" si="11"/>
        <v>DOUBLON</v>
      </c>
      <c r="P28" s="4" t="str">
        <f t="shared" si="12"/>
        <v>2022-03-08T17:48:371908852OK1E00542096370</v>
      </c>
      <c r="Q28" t="s">
        <v>349</v>
      </c>
      <c r="X28" t="s">
        <v>15</v>
      </c>
      <c r="Y28" t="s">
        <v>16</v>
      </c>
      <c r="Z28" t="s">
        <v>350</v>
      </c>
      <c r="AA28" s="1" t="s">
        <v>352</v>
      </c>
      <c r="AB28" t="s">
        <v>29</v>
      </c>
      <c r="AC28" t="s">
        <v>30</v>
      </c>
      <c r="AD28" s="6">
        <v>20206741589</v>
      </c>
      <c r="AE28" t="s">
        <v>350</v>
      </c>
      <c r="AF28" t="s">
        <v>19</v>
      </c>
    </row>
    <row r="29" spans="1:32" x14ac:dyDescent="0.3">
      <c r="A29" s="4" t="e">
        <f>VLOOKUP(Z29,'Factures '!A28:N421,8,FALSE)</f>
        <v>#N/A</v>
      </c>
      <c r="B29" s="5" t="str">
        <f t="shared" si="0"/>
        <v>2022</v>
      </c>
      <c r="C29" s="5" t="str">
        <f t="shared" si="1"/>
        <v>03</v>
      </c>
      <c r="D29" s="5" t="str">
        <f t="shared" si="2"/>
        <v>08</v>
      </c>
      <c r="E29" s="4" t="str">
        <f t="shared" si="3"/>
        <v/>
      </c>
      <c r="F29" s="4" t="str">
        <f t="shared" si="4"/>
        <v>ABK</v>
      </c>
      <c r="G29" s="4">
        <f t="shared" si="5"/>
        <v>0</v>
      </c>
      <c r="H29" s="4" t="e">
        <f>VLOOKUP(G29,#REF!,2,TRUE)</f>
        <v>#REF!</v>
      </c>
      <c r="I29" s="4" t="e">
        <f>VLOOKUP(dossiers!#REF!,TRI,3)</f>
        <v>#REF!</v>
      </c>
      <c r="J29" s="4" t="str">
        <f t="shared" si="6"/>
        <v>1908852WAIT</v>
      </c>
      <c r="K29" s="4" t="str">
        <f t="shared" si="7"/>
        <v>1908852WAIT1E00542096370</v>
      </c>
      <c r="L29" s="4" t="str">
        <f t="shared" si="8"/>
        <v>19</v>
      </c>
      <c r="M29" s="4" t="str">
        <f t="shared" si="9"/>
        <v>08852</v>
      </c>
      <c r="N29" s="4" t="str">
        <f t="shared" si="10"/>
        <v>1908852</v>
      </c>
      <c r="O29" s="4" t="str">
        <f t="shared" si="11"/>
        <v>DOUBLON</v>
      </c>
      <c r="P29" s="4" t="str">
        <f t="shared" si="12"/>
        <v>2022-03-08T17:48:371908852WAIT1E00542096370</v>
      </c>
      <c r="Q29" t="s">
        <v>349</v>
      </c>
      <c r="X29" t="s">
        <v>15</v>
      </c>
      <c r="Y29" t="s">
        <v>16</v>
      </c>
      <c r="Z29" t="s">
        <v>350</v>
      </c>
      <c r="AA29" s="1" t="s">
        <v>352</v>
      </c>
      <c r="AB29" t="s">
        <v>17</v>
      </c>
      <c r="AC29" t="s">
        <v>30</v>
      </c>
      <c r="AD29" s="6">
        <v>20206741589</v>
      </c>
      <c r="AE29" t="s">
        <v>350</v>
      </c>
      <c r="AF29" t="s">
        <v>19</v>
      </c>
    </row>
    <row r="30" spans="1:32" x14ac:dyDescent="0.3">
      <c r="A30" s="4" t="e">
        <f>VLOOKUP(Z30,'Factures '!A29:N422,8,FALSE)</f>
        <v>#N/A</v>
      </c>
      <c r="B30" s="5" t="str">
        <f t="shared" si="0"/>
        <v>2022</v>
      </c>
      <c r="C30" s="5" t="str">
        <f t="shared" si="1"/>
        <v>03</v>
      </c>
      <c r="D30" s="5" t="str">
        <f t="shared" si="2"/>
        <v>08</v>
      </c>
      <c r="E30" s="4" t="str">
        <f t="shared" si="3"/>
        <v/>
      </c>
      <c r="F30" s="4" t="str">
        <f t="shared" si="4"/>
        <v>ABK</v>
      </c>
      <c r="G30" s="4">
        <f t="shared" si="5"/>
        <v>0</v>
      </c>
      <c r="H30" s="4" t="e">
        <f>VLOOKUP(G30,#REF!,2,TRUE)</f>
        <v>#REF!</v>
      </c>
      <c r="I30" s="4" t="e">
        <f>VLOOKUP(dossiers!G611,TRI,3)</f>
        <v>#N/A</v>
      </c>
      <c r="J30" s="4" t="str">
        <f t="shared" si="6"/>
        <v>1908852OK</v>
      </c>
      <c r="K30" s="4" t="str">
        <f t="shared" si="7"/>
        <v>1908852OK1E00542096363</v>
      </c>
      <c r="L30" s="4" t="str">
        <f t="shared" si="8"/>
        <v>19</v>
      </c>
      <c r="M30" s="4" t="str">
        <f t="shared" si="9"/>
        <v>08852</v>
      </c>
      <c r="N30" s="4" t="str">
        <f t="shared" si="10"/>
        <v>1908852</v>
      </c>
      <c r="O30" s="4" t="str">
        <f t="shared" si="11"/>
        <v>DOUBLON</v>
      </c>
      <c r="P30" s="4" t="str">
        <f t="shared" si="12"/>
        <v>2022-03-08T17:48:371908852OK1E00542096363</v>
      </c>
      <c r="Q30" t="s">
        <v>349</v>
      </c>
      <c r="X30" t="s">
        <v>15</v>
      </c>
      <c r="Y30" t="s">
        <v>16</v>
      </c>
      <c r="Z30" t="s">
        <v>350</v>
      </c>
      <c r="AA30" s="1" t="s">
        <v>351</v>
      </c>
      <c r="AB30" t="s">
        <v>29</v>
      </c>
      <c r="AC30" t="s">
        <v>30</v>
      </c>
      <c r="AD30" s="6">
        <v>20206741588</v>
      </c>
      <c r="AE30" t="s">
        <v>350</v>
      </c>
      <c r="AF30" t="s">
        <v>19</v>
      </c>
    </row>
    <row r="31" spans="1:32" x14ac:dyDescent="0.3">
      <c r="A31" s="4" t="e">
        <f>VLOOKUP(Z31,'Factures '!A30:N423,8,FALSE)</f>
        <v>#N/A</v>
      </c>
      <c r="B31" s="5" t="str">
        <f t="shared" si="0"/>
        <v>2022</v>
      </c>
      <c r="C31" s="5" t="str">
        <f t="shared" si="1"/>
        <v>03</v>
      </c>
      <c r="D31" s="5" t="str">
        <f t="shared" si="2"/>
        <v>08</v>
      </c>
      <c r="E31" s="4" t="str">
        <f t="shared" si="3"/>
        <v/>
      </c>
      <c r="F31" s="4" t="str">
        <f t="shared" si="4"/>
        <v>ABK</v>
      </c>
      <c r="G31" s="4">
        <f t="shared" si="5"/>
        <v>0</v>
      </c>
      <c r="H31" s="4" t="e">
        <f>VLOOKUP(G31,#REF!,2,TRUE)</f>
        <v>#REF!</v>
      </c>
      <c r="I31" s="4" t="e">
        <f>VLOOKUP(dossiers!#REF!,TRI,3)</f>
        <v>#REF!</v>
      </c>
      <c r="J31" s="4" t="str">
        <f t="shared" si="6"/>
        <v>1908852WAIT</v>
      </c>
      <c r="K31" s="4" t="str">
        <f t="shared" si="7"/>
        <v>1908852WAIT1E00542096363</v>
      </c>
      <c r="L31" s="4" t="str">
        <f t="shared" si="8"/>
        <v>19</v>
      </c>
      <c r="M31" s="4" t="str">
        <f t="shared" si="9"/>
        <v>08852</v>
      </c>
      <c r="N31" s="4" t="str">
        <f t="shared" si="10"/>
        <v>1908852</v>
      </c>
      <c r="O31" s="4" t="str">
        <f t="shared" si="11"/>
        <v>DOUBLON</v>
      </c>
      <c r="P31" s="4" t="str">
        <f t="shared" si="12"/>
        <v>2022-03-08T17:48:371908852WAIT1E00542096363</v>
      </c>
      <c r="Q31" t="s">
        <v>349</v>
      </c>
      <c r="X31" t="s">
        <v>15</v>
      </c>
      <c r="Y31" t="s">
        <v>16</v>
      </c>
      <c r="Z31" t="s">
        <v>350</v>
      </c>
      <c r="AA31" s="1" t="s">
        <v>351</v>
      </c>
      <c r="AB31" t="s">
        <v>17</v>
      </c>
      <c r="AC31" t="s">
        <v>30</v>
      </c>
      <c r="AD31" s="6">
        <v>20206741588</v>
      </c>
      <c r="AE31" t="s">
        <v>350</v>
      </c>
      <c r="AF31" t="s">
        <v>19</v>
      </c>
    </row>
    <row r="32" spans="1:32" x14ac:dyDescent="0.3">
      <c r="A32" s="4" t="e">
        <f>VLOOKUP(Z32,'Factures '!A31:N424,8,FALSE)</f>
        <v>#N/A</v>
      </c>
      <c r="B32" s="5" t="str">
        <f t="shared" si="0"/>
        <v>2021</v>
      </c>
      <c r="C32" s="5" t="str">
        <f t="shared" si="1"/>
        <v>12</v>
      </c>
      <c r="D32" s="5" t="str">
        <f t="shared" si="2"/>
        <v>30</v>
      </c>
      <c r="E32" s="4" t="str">
        <f t="shared" si="3"/>
        <v/>
      </c>
      <c r="F32" s="4" t="str">
        <f t="shared" si="4"/>
        <v>GDL</v>
      </c>
      <c r="G32" s="4">
        <f t="shared" si="5"/>
        <v>0</v>
      </c>
      <c r="H32" s="4" t="e">
        <f>VLOOKUP(G32,#REF!,2,TRUE)</f>
        <v>#REF!</v>
      </c>
      <c r="I32" s="4" t="e">
        <f>VLOOKUP(dossiers!G519,TRI,3)</f>
        <v>#N/A</v>
      </c>
      <c r="J32" s="4" t="str">
        <f t="shared" si="6"/>
        <v>1913805OK</v>
      </c>
      <c r="K32" s="4" t="str">
        <f t="shared" si="7"/>
        <v>1913805OK1E00532589929</v>
      </c>
      <c r="L32" s="4" t="str">
        <f t="shared" si="8"/>
        <v>19</v>
      </c>
      <c r="M32" s="4" t="str">
        <f t="shared" si="9"/>
        <v>13805</v>
      </c>
      <c r="N32" s="4" t="str">
        <f t="shared" si="10"/>
        <v>1913805</v>
      </c>
      <c r="O32" s="4" t="str">
        <f t="shared" si="11"/>
        <v>DOUBLON</v>
      </c>
      <c r="P32" s="4" t="str">
        <f t="shared" si="12"/>
        <v>2021-12-30T12:18:451913805OK1E00532589929</v>
      </c>
      <c r="Q32" t="s">
        <v>552</v>
      </c>
      <c r="X32" t="s">
        <v>15</v>
      </c>
      <c r="Y32" t="s">
        <v>16</v>
      </c>
      <c r="Z32" t="s">
        <v>549</v>
      </c>
      <c r="AA32" s="1" t="s">
        <v>555</v>
      </c>
      <c r="AB32" t="s">
        <v>29</v>
      </c>
      <c r="AC32" t="s">
        <v>30</v>
      </c>
      <c r="AD32" s="6" t="s">
        <v>556</v>
      </c>
      <c r="AE32" t="s">
        <v>549</v>
      </c>
      <c r="AF32" t="s">
        <v>19</v>
      </c>
    </row>
    <row r="33" spans="1:32" x14ac:dyDescent="0.3">
      <c r="A33" s="4" t="e">
        <f>VLOOKUP(Z33,'Factures '!A32:N425,8,FALSE)</f>
        <v>#N/A</v>
      </c>
      <c r="B33" s="5" t="str">
        <f t="shared" si="0"/>
        <v>2021</v>
      </c>
      <c r="C33" s="5" t="str">
        <f t="shared" si="1"/>
        <v>12</v>
      </c>
      <c r="D33" s="5" t="str">
        <f t="shared" si="2"/>
        <v>30</v>
      </c>
      <c r="E33" s="4" t="str">
        <f t="shared" si="3"/>
        <v/>
      </c>
      <c r="F33" s="4" t="str">
        <f t="shared" si="4"/>
        <v>GDL</v>
      </c>
      <c r="G33" s="4">
        <f t="shared" si="5"/>
        <v>0</v>
      </c>
      <c r="H33" s="4" t="e">
        <f>VLOOKUP(G33,#REF!,2,TRUE)</f>
        <v>#REF!</v>
      </c>
      <c r="I33" s="4" t="e">
        <f>VLOOKUP(dossiers!G518,TRI,3)</f>
        <v>#N/A</v>
      </c>
      <c r="J33" s="4" t="str">
        <f t="shared" si="6"/>
        <v>1913805OK</v>
      </c>
      <c r="K33" s="4" t="str">
        <f t="shared" si="7"/>
        <v>1913805OK1E00532589912</v>
      </c>
      <c r="L33" s="4" t="str">
        <f t="shared" si="8"/>
        <v>19</v>
      </c>
      <c r="M33" s="4" t="str">
        <f t="shared" si="9"/>
        <v>13805</v>
      </c>
      <c r="N33" s="4" t="str">
        <f t="shared" si="10"/>
        <v>1913805</v>
      </c>
      <c r="O33" s="4" t="str">
        <f t="shared" si="11"/>
        <v>DOUBLON</v>
      </c>
      <c r="P33" s="4" t="str">
        <f t="shared" si="12"/>
        <v>2021-12-30T12:18:451913805OK1E00532589912</v>
      </c>
      <c r="Q33" t="s">
        <v>552</v>
      </c>
      <c r="X33" t="s">
        <v>15</v>
      </c>
      <c r="Y33" t="s">
        <v>16</v>
      </c>
      <c r="Z33" t="s">
        <v>549</v>
      </c>
      <c r="AA33" s="1" t="s">
        <v>553</v>
      </c>
      <c r="AB33" t="s">
        <v>29</v>
      </c>
      <c r="AC33" t="s">
        <v>30</v>
      </c>
      <c r="AD33" s="6" t="s">
        <v>554</v>
      </c>
      <c r="AE33" t="s">
        <v>549</v>
      </c>
      <c r="AF33" t="s">
        <v>19</v>
      </c>
    </row>
    <row r="34" spans="1:32" x14ac:dyDescent="0.3">
      <c r="A34" s="4" t="e">
        <f>VLOOKUP(Z34,'Factures '!A33:N426,8,FALSE)</f>
        <v>#N/A</v>
      </c>
      <c r="B34" s="5" t="str">
        <f t="shared" si="0"/>
        <v>2021</v>
      </c>
      <c r="C34" s="5" t="str">
        <f t="shared" si="1"/>
        <v>12</v>
      </c>
      <c r="D34" s="5" t="str">
        <f t="shared" si="2"/>
        <v>30</v>
      </c>
      <c r="E34" s="4" t="str">
        <f t="shared" si="3"/>
        <v/>
      </c>
      <c r="F34" s="4" t="str">
        <f t="shared" si="4"/>
        <v>GDL</v>
      </c>
      <c r="G34" s="4">
        <f t="shared" si="5"/>
        <v>0</v>
      </c>
      <c r="H34" s="4" t="e">
        <f>VLOOKUP(G34,#REF!,2,TRUE)</f>
        <v>#REF!</v>
      </c>
      <c r="I34" s="4" t="e">
        <f>VLOOKUP(dossiers!G515,TRI,3)</f>
        <v>#N/A</v>
      </c>
      <c r="J34" s="4" t="str">
        <f t="shared" si="6"/>
        <v>1913805OK</v>
      </c>
      <c r="K34" s="4" t="str">
        <f t="shared" si="7"/>
        <v>1913805OK1E00532592080</v>
      </c>
      <c r="L34" s="4" t="str">
        <f t="shared" si="8"/>
        <v>19</v>
      </c>
      <c r="M34" s="4" t="str">
        <f t="shared" si="9"/>
        <v>13805</v>
      </c>
      <c r="N34" s="4" t="str">
        <f t="shared" si="10"/>
        <v>1913805</v>
      </c>
      <c r="O34" s="4" t="str">
        <f t="shared" ref="O34:O65" si="13">IF(COUNTIF($J$2:$J$139,J34)&gt;1,"DOUBLON","")</f>
        <v>DOUBLON</v>
      </c>
      <c r="P34" s="4" t="str">
        <f t="shared" si="12"/>
        <v>2021-12-30T12:25:511913805OK1E00532592080</v>
      </c>
      <c r="Q34" t="s">
        <v>548</v>
      </c>
      <c r="X34" t="s">
        <v>15</v>
      </c>
      <c r="Y34" t="s">
        <v>16</v>
      </c>
      <c r="Z34" t="s">
        <v>549</v>
      </c>
      <c r="AA34" s="1" t="s">
        <v>550</v>
      </c>
      <c r="AB34" t="s">
        <v>29</v>
      </c>
      <c r="AC34" t="s">
        <v>30</v>
      </c>
      <c r="AD34" s="6" t="s">
        <v>551</v>
      </c>
      <c r="AE34" t="s">
        <v>549</v>
      </c>
      <c r="AF34" t="s">
        <v>19</v>
      </c>
    </row>
    <row r="35" spans="1:32" x14ac:dyDescent="0.3">
      <c r="A35" s="4" t="e">
        <f>VLOOKUP(Z35,'Factures '!A34:N427,8,FALSE)</f>
        <v>#N/A</v>
      </c>
      <c r="B35" s="5" t="str">
        <f t="shared" si="0"/>
        <v>2022</v>
      </c>
      <c r="C35" s="5" t="str">
        <f t="shared" si="1"/>
        <v>02</v>
      </c>
      <c r="D35" s="5" t="str">
        <f t="shared" si="2"/>
        <v>11</v>
      </c>
      <c r="E35" s="4" t="str">
        <f t="shared" si="3"/>
        <v/>
      </c>
      <c r="F35" s="4" t="str">
        <f t="shared" si="4"/>
        <v>GDL</v>
      </c>
      <c r="G35" s="4">
        <f t="shared" si="5"/>
        <v>0</v>
      </c>
      <c r="H35" s="4" t="e">
        <f>VLOOKUP(G35,#REF!,2,TRUE)</f>
        <v>#REF!</v>
      </c>
      <c r="I35" s="4" t="e">
        <f>VLOOKUP(dossiers!#REF!,TRI,3)</f>
        <v>#REF!</v>
      </c>
      <c r="J35" s="4" t="str">
        <f t="shared" si="6"/>
        <v>1988504OK</v>
      </c>
      <c r="K35" s="4" t="str">
        <f t="shared" si="7"/>
        <v>1988504OK1E00538430584</v>
      </c>
      <c r="L35" s="4" t="str">
        <f t="shared" si="8"/>
        <v>19</v>
      </c>
      <c r="M35" s="4" t="str">
        <f t="shared" si="9"/>
        <v>88504</v>
      </c>
      <c r="N35" s="4" t="str">
        <f t="shared" si="10"/>
        <v>1988504</v>
      </c>
      <c r="O35" s="4" t="str">
        <f t="shared" si="13"/>
        <v>DOUBLON</v>
      </c>
      <c r="P35" s="4" t="str">
        <f t="shared" si="12"/>
        <v>2022-02-11T09:22:121988504OK1E00538430584</v>
      </c>
      <c r="Q35" t="s">
        <v>405</v>
      </c>
      <c r="X35" t="s">
        <v>15</v>
      </c>
      <c r="Y35" t="s">
        <v>16</v>
      </c>
      <c r="Z35" t="s">
        <v>406</v>
      </c>
      <c r="AA35" s="1" t="s">
        <v>407</v>
      </c>
      <c r="AB35" t="s">
        <v>29</v>
      </c>
      <c r="AC35" t="s">
        <v>30</v>
      </c>
      <c r="AD35" s="6" t="s">
        <v>408</v>
      </c>
      <c r="AE35" t="s">
        <v>406</v>
      </c>
      <c r="AF35" t="s">
        <v>19</v>
      </c>
    </row>
    <row r="36" spans="1:32" x14ac:dyDescent="0.3">
      <c r="A36" s="4" t="e">
        <f>VLOOKUP(Z36,'Factures '!A35:N428,8,FALSE)</f>
        <v>#N/A</v>
      </c>
      <c r="B36" s="5" t="str">
        <f t="shared" si="0"/>
        <v>2022</v>
      </c>
      <c r="C36" s="5" t="str">
        <f t="shared" si="1"/>
        <v>02</v>
      </c>
      <c r="D36" s="5" t="str">
        <f t="shared" si="2"/>
        <v>11</v>
      </c>
      <c r="E36" s="4" t="str">
        <f t="shared" si="3"/>
        <v/>
      </c>
      <c r="F36" s="4" t="str">
        <f t="shared" si="4"/>
        <v>GDL</v>
      </c>
      <c r="G36" s="4">
        <f t="shared" si="5"/>
        <v>0</v>
      </c>
      <c r="H36" s="4" t="e">
        <f>VLOOKUP(G36,#REF!,2,TRUE)</f>
        <v>#REF!</v>
      </c>
      <c r="I36" s="4" t="e">
        <f>VLOOKUP(dossiers!#REF!,TRI,3)</f>
        <v>#REF!</v>
      </c>
      <c r="J36" s="4" t="str">
        <f t="shared" si="6"/>
        <v>1988504OK</v>
      </c>
      <c r="K36" s="4" t="str">
        <f t="shared" si="7"/>
        <v>1988504OK1E00538430607</v>
      </c>
      <c r="L36" s="4" t="str">
        <f t="shared" si="8"/>
        <v>19</v>
      </c>
      <c r="M36" s="4" t="str">
        <f t="shared" si="9"/>
        <v>88504</v>
      </c>
      <c r="N36" s="4" t="str">
        <f t="shared" si="10"/>
        <v>1988504</v>
      </c>
      <c r="O36" s="4" t="str">
        <f t="shared" si="13"/>
        <v>DOUBLON</v>
      </c>
      <c r="P36" s="4" t="str">
        <f t="shared" si="12"/>
        <v>2022-02-11T09:22:121988504OK1E00538430607</v>
      </c>
      <c r="Q36" t="s">
        <v>405</v>
      </c>
      <c r="X36" t="s">
        <v>15</v>
      </c>
      <c r="Y36" t="s">
        <v>16</v>
      </c>
      <c r="Z36" t="s">
        <v>406</v>
      </c>
      <c r="AA36" s="1" t="s">
        <v>409</v>
      </c>
      <c r="AB36" t="s">
        <v>29</v>
      </c>
      <c r="AC36" t="s">
        <v>30</v>
      </c>
      <c r="AD36" s="6" t="s">
        <v>410</v>
      </c>
      <c r="AE36" t="s">
        <v>406</v>
      </c>
      <c r="AF36" t="s">
        <v>19</v>
      </c>
    </row>
    <row r="37" spans="1:32" x14ac:dyDescent="0.3">
      <c r="A37" s="4" t="e">
        <f>VLOOKUP(Z37,'Factures '!A36:N429,8,FALSE)</f>
        <v>#N/A</v>
      </c>
      <c r="B37" s="5" t="str">
        <f t="shared" si="0"/>
        <v>2022</v>
      </c>
      <c r="C37" s="5" t="str">
        <f t="shared" si="1"/>
        <v>01</v>
      </c>
      <c r="D37" s="5" t="str">
        <f t="shared" si="2"/>
        <v>29</v>
      </c>
      <c r="E37" s="4" t="str">
        <f t="shared" si="3"/>
        <v/>
      </c>
      <c r="F37" s="4" t="str">
        <f t="shared" si="4"/>
        <v>GLM</v>
      </c>
      <c r="G37" s="4">
        <f t="shared" si="5"/>
        <v>0</v>
      </c>
      <c r="H37" s="4" t="e">
        <f>VLOOKUP(G37,#REF!,2,TRUE)</f>
        <v>#REF!</v>
      </c>
      <c r="I37" s="4" t="e">
        <f>VLOOKUP(dossiers!#REF!,TRI,3)</f>
        <v>#REF!</v>
      </c>
      <c r="J37" s="4" t="str">
        <f t="shared" si="6"/>
        <v>2001294ACCEPT</v>
      </c>
      <c r="K37" s="4" t="str">
        <f t="shared" si="7"/>
        <v>2001294ACCEPT1E00536643528</v>
      </c>
      <c r="L37" s="4" t="str">
        <f t="shared" si="8"/>
        <v>20</v>
      </c>
      <c r="M37" s="4" t="str">
        <f t="shared" si="9"/>
        <v>01294</v>
      </c>
      <c r="N37" s="4" t="str">
        <f t="shared" si="10"/>
        <v>2001294</v>
      </c>
      <c r="O37" s="4" t="str">
        <f t="shared" si="13"/>
        <v>DOUBLON</v>
      </c>
      <c r="P37" s="4" t="str">
        <f t="shared" si="12"/>
        <v>2022-01-29T15:17:182001294ACCEPT1E00536643528</v>
      </c>
      <c r="Q37" t="s">
        <v>342</v>
      </c>
      <c r="X37" t="s">
        <v>15</v>
      </c>
      <c r="Y37" t="s">
        <v>16</v>
      </c>
      <c r="Z37" t="s">
        <v>343</v>
      </c>
      <c r="AA37" s="1" t="s">
        <v>344</v>
      </c>
      <c r="AB37" t="s">
        <v>303</v>
      </c>
      <c r="AC37" t="s">
        <v>22</v>
      </c>
      <c r="AD37" s="6" t="s">
        <v>345</v>
      </c>
      <c r="AE37" t="s">
        <v>343</v>
      </c>
      <c r="AF37" t="s">
        <v>19</v>
      </c>
    </row>
    <row r="38" spans="1:32" x14ac:dyDescent="0.3">
      <c r="A38" s="4" t="e">
        <f>VLOOKUP(Z38,'Factures '!A37:N430,8,FALSE)</f>
        <v>#N/A</v>
      </c>
      <c r="B38" s="5" t="str">
        <f t="shared" si="0"/>
        <v>2022</v>
      </c>
      <c r="C38" s="5" t="str">
        <f t="shared" si="1"/>
        <v>01</v>
      </c>
      <c r="D38" s="5" t="str">
        <f t="shared" si="2"/>
        <v>29</v>
      </c>
      <c r="E38" s="4" t="str">
        <f t="shared" si="3"/>
        <v/>
      </c>
      <c r="F38" s="4" t="str">
        <f t="shared" si="4"/>
        <v>GLM</v>
      </c>
      <c r="G38" s="4">
        <f t="shared" si="5"/>
        <v>0</v>
      </c>
      <c r="H38" s="4" t="e">
        <f>VLOOKUP(G38,#REF!,2,TRUE)</f>
        <v>#REF!</v>
      </c>
      <c r="I38" s="4" t="e">
        <f>VLOOKUP(dossiers!#REF!,TRI,3)</f>
        <v>#REF!</v>
      </c>
      <c r="J38" s="4" t="str">
        <f t="shared" si="6"/>
        <v>2001294ACCEPT</v>
      </c>
      <c r="K38" s="4" t="str">
        <f t="shared" si="7"/>
        <v>2001294ACCEPT1E00536643535</v>
      </c>
      <c r="L38" s="4" t="str">
        <f t="shared" si="8"/>
        <v>20</v>
      </c>
      <c r="M38" s="4" t="str">
        <f t="shared" si="9"/>
        <v>01294</v>
      </c>
      <c r="N38" s="4" t="str">
        <f t="shared" si="10"/>
        <v>2001294</v>
      </c>
      <c r="O38" s="4" t="str">
        <f t="shared" si="13"/>
        <v>DOUBLON</v>
      </c>
      <c r="P38" s="4" t="str">
        <f t="shared" si="12"/>
        <v>2022-01-29T15:17:182001294ACCEPT1E00536643535</v>
      </c>
      <c r="Q38" t="s">
        <v>342</v>
      </c>
      <c r="X38" t="s">
        <v>15</v>
      </c>
      <c r="Y38" t="s">
        <v>16</v>
      </c>
      <c r="Z38" t="s">
        <v>343</v>
      </c>
      <c r="AA38" s="1" t="s">
        <v>346</v>
      </c>
      <c r="AB38" t="s">
        <v>303</v>
      </c>
      <c r="AC38" t="s">
        <v>22</v>
      </c>
      <c r="AD38" s="6" t="s">
        <v>347</v>
      </c>
      <c r="AE38" t="s">
        <v>343</v>
      </c>
      <c r="AF38" t="s">
        <v>19</v>
      </c>
    </row>
    <row r="39" spans="1:32" x14ac:dyDescent="0.3">
      <c r="A39" s="4" t="e">
        <f>VLOOKUP(Z39,'Factures '!A38:N431,8,FALSE)</f>
        <v>#N/A</v>
      </c>
      <c r="B39" s="5" t="str">
        <f t="shared" si="0"/>
        <v>2022</v>
      </c>
      <c r="C39" s="5" t="str">
        <f t="shared" si="1"/>
        <v>01</v>
      </c>
      <c r="D39" s="5" t="str">
        <f t="shared" si="2"/>
        <v>06</v>
      </c>
      <c r="E39" s="4" t="str">
        <f t="shared" si="3"/>
        <v/>
      </c>
      <c r="F39" s="4" t="str">
        <f t="shared" si="4"/>
        <v>UEL</v>
      </c>
      <c r="G39" s="4">
        <f t="shared" si="5"/>
        <v>0</v>
      </c>
      <c r="H39" s="4" t="e">
        <f>VLOOKUP(G39,#REF!,2,TRUE)</f>
        <v>#REF!</v>
      </c>
      <c r="I39" s="4" t="e">
        <f>VLOOKUP(dossiers!#REF!,TRI,3)</f>
        <v>#REF!</v>
      </c>
      <c r="J39" s="4" t="str">
        <f t="shared" si="6"/>
        <v>2003826OK</v>
      </c>
      <c r="K39" s="4" t="str">
        <f t="shared" si="7"/>
        <v>2003826OK1E00533393495</v>
      </c>
      <c r="L39" s="4" t="str">
        <f t="shared" si="8"/>
        <v>20</v>
      </c>
      <c r="M39" s="4" t="str">
        <f t="shared" si="9"/>
        <v>03826</v>
      </c>
      <c r="N39" s="4" t="str">
        <f t="shared" si="10"/>
        <v>2003826</v>
      </c>
      <c r="O39" s="4" t="str">
        <f t="shared" si="13"/>
        <v>DOUBLON</v>
      </c>
      <c r="P39" s="4" t="str">
        <f t="shared" si="12"/>
        <v>2022-01-06T10:56:552003826OK1E00533393495</v>
      </c>
      <c r="Q39" t="s">
        <v>532</v>
      </c>
      <c r="X39" t="s">
        <v>15</v>
      </c>
      <c r="Y39" t="s">
        <v>16</v>
      </c>
      <c r="Z39" t="s">
        <v>529</v>
      </c>
      <c r="AA39" s="1" t="s">
        <v>533</v>
      </c>
      <c r="AB39" t="s">
        <v>29</v>
      </c>
      <c r="AC39" t="s">
        <v>18</v>
      </c>
      <c r="AD39" s="6" t="s">
        <v>534</v>
      </c>
      <c r="AE39" t="s">
        <v>529</v>
      </c>
      <c r="AF39" t="s">
        <v>19</v>
      </c>
    </row>
    <row r="40" spans="1:32" x14ac:dyDescent="0.3">
      <c r="A40" s="4" t="e">
        <f>VLOOKUP(Z40,'Factures '!A39:N432,8,FALSE)</f>
        <v>#N/A</v>
      </c>
      <c r="B40" s="5" t="str">
        <f t="shared" si="0"/>
        <v>2022</v>
      </c>
      <c r="C40" s="5" t="str">
        <f t="shared" si="1"/>
        <v>01</v>
      </c>
      <c r="D40" s="5" t="str">
        <f t="shared" si="2"/>
        <v>06</v>
      </c>
      <c r="E40" s="4" t="str">
        <f t="shared" si="3"/>
        <v/>
      </c>
      <c r="F40" s="4" t="str">
        <f t="shared" si="4"/>
        <v>UEL</v>
      </c>
      <c r="G40" s="4">
        <f t="shared" si="5"/>
        <v>0</v>
      </c>
      <c r="H40" s="4" t="e">
        <f>VLOOKUP(G40,#REF!,2,TRUE)</f>
        <v>#REF!</v>
      </c>
      <c r="I40" s="4" t="e">
        <f>VLOOKUP(dossiers!#REF!,TRI,3)</f>
        <v>#REF!</v>
      </c>
      <c r="J40" s="4" t="str">
        <f t="shared" si="6"/>
        <v>2003826OK</v>
      </c>
      <c r="K40" s="4" t="str">
        <f t="shared" si="7"/>
        <v>2003826OK1E00533393297</v>
      </c>
      <c r="L40" s="4" t="str">
        <f t="shared" si="8"/>
        <v>20</v>
      </c>
      <c r="M40" s="4" t="str">
        <f t="shared" si="9"/>
        <v>03826</v>
      </c>
      <c r="N40" s="4" t="str">
        <f t="shared" si="10"/>
        <v>2003826</v>
      </c>
      <c r="O40" s="4" t="str">
        <f t="shared" si="13"/>
        <v>DOUBLON</v>
      </c>
      <c r="P40" s="4" t="str">
        <f t="shared" si="12"/>
        <v>2022-01-06T10:56:582003826OK1E00533393297</v>
      </c>
      <c r="Q40" t="s">
        <v>528</v>
      </c>
      <c r="X40" t="s">
        <v>15</v>
      </c>
      <c r="Y40" t="s">
        <v>16</v>
      </c>
      <c r="Z40" t="s">
        <v>529</v>
      </c>
      <c r="AA40" s="1" t="s">
        <v>530</v>
      </c>
      <c r="AB40" t="s">
        <v>29</v>
      </c>
      <c r="AC40" t="s">
        <v>18</v>
      </c>
      <c r="AD40" s="6" t="s">
        <v>531</v>
      </c>
      <c r="AE40" t="s">
        <v>529</v>
      </c>
      <c r="AF40" t="s">
        <v>19</v>
      </c>
    </row>
    <row r="41" spans="1:32" x14ac:dyDescent="0.3">
      <c r="A41" s="4" t="e">
        <f>VLOOKUP(Z41,'Factures '!A40:N433,8,FALSE)</f>
        <v>#N/A</v>
      </c>
      <c r="B41" s="5" t="str">
        <f t="shared" si="0"/>
        <v>2022</v>
      </c>
      <c r="C41" s="5" t="str">
        <f t="shared" si="1"/>
        <v>02</v>
      </c>
      <c r="D41" s="5" t="str">
        <f t="shared" si="2"/>
        <v>22</v>
      </c>
      <c r="E41" s="4" t="str">
        <f t="shared" si="3"/>
        <v/>
      </c>
      <c r="F41" s="4" t="str">
        <f t="shared" si="4"/>
        <v>GJI</v>
      </c>
      <c r="G41" s="4">
        <f t="shared" si="5"/>
        <v>0</v>
      </c>
      <c r="H41" s="4" t="e">
        <f>VLOOKUP(G41,#REF!,2,TRUE)</f>
        <v>#REF!</v>
      </c>
      <c r="I41" s="4" t="e">
        <f>VLOOKUP(dossiers!#REF!,TRI,3)</f>
        <v>#REF!</v>
      </c>
      <c r="J41" s="4" t="str">
        <f t="shared" si="6"/>
        <v>2004587ACCEPT</v>
      </c>
      <c r="K41" s="4" t="str">
        <f t="shared" si="7"/>
        <v>2004587ACCEPT1E00540051708</v>
      </c>
      <c r="L41" s="4" t="str">
        <f t="shared" si="8"/>
        <v>20</v>
      </c>
      <c r="M41" s="4" t="str">
        <f t="shared" si="9"/>
        <v>04587</v>
      </c>
      <c r="N41" s="4" t="str">
        <f t="shared" si="10"/>
        <v>2004587</v>
      </c>
      <c r="O41" s="4" t="str">
        <f t="shared" si="13"/>
        <v>DOUBLON</v>
      </c>
      <c r="P41" s="4" t="str">
        <f t="shared" si="12"/>
        <v>2022-02-22T18:33:112004587ACCEPT1E00540051708</v>
      </c>
      <c r="Q41" t="s">
        <v>359</v>
      </c>
      <c r="X41" t="s">
        <v>15</v>
      </c>
      <c r="Y41" t="s">
        <v>16</v>
      </c>
      <c r="Z41" t="s">
        <v>360</v>
      </c>
      <c r="AA41" s="1" t="s">
        <v>363</v>
      </c>
      <c r="AB41" t="s">
        <v>303</v>
      </c>
      <c r="AC41" t="s">
        <v>22</v>
      </c>
      <c r="AD41" s="6">
        <v>20205340634</v>
      </c>
      <c r="AE41" t="s">
        <v>360</v>
      </c>
      <c r="AF41" t="s">
        <v>19</v>
      </c>
    </row>
    <row r="42" spans="1:32" x14ac:dyDescent="0.3">
      <c r="A42" s="4" t="e">
        <f>VLOOKUP(Z42,'Factures '!A41:N434,8,FALSE)</f>
        <v>#N/A</v>
      </c>
      <c r="B42" s="5" t="str">
        <f t="shared" si="0"/>
        <v>2022</v>
      </c>
      <c r="C42" s="5" t="str">
        <f t="shared" si="1"/>
        <v>02</v>
      </c>
      <c r="D42" s="5" t="str">
        <f t="shared" si="2"/>
        <v>22</v>
      </c>
      <c r="E42" s="4" t="str">
        <f t="shared" si="3"/>
        <v/>
      </c>
      <c r="F42" s="4" t="str">
        <f t="shared" si="4"/>
        <v>GJI</v>
      </c>
      <c r="G42" s="4">
        <f t="shared" si="5"/>
        <v>0</v>
      </c>
      <c r="H42" s="4" t="e">
        <f>VLOOKUP(G42,#REF!,2,TRUE)</f>
        <v>#REF!</v>
      </c>
      <c r="I42" s="4" t="e">
        <f>VLOOKUP(dossiers!#REF!,TRI,3)</f>
        <v>#REF!</v>
      </c>
      <c r="J42" s="4" t="str">
        <f t="shared" si="6"/>
        <v>2004587OK</v>
      </c>
      <c r="K42" s="4" t="str">
        <f t="shared" si="7"/>
        <v>2004587OK1E00540051708</v>
      </c>
      <c r="L42" s="4" t="str">
        <f t="shared" si="8"/>
        <v>20</v>
      </c>
      <c r="M42" s="4" t="str">
        <f t="shared" si="9"/>
        <v>04587</v>
      </c>
      <c r="N42" s="4" t="str">
        <f t="shared" si="10"/>
        <v>2004587</v>
      </c>
      <c r="O42" s="4" t="str">
        <f t="shared" si="13"/>
        <v>DOUBLON</v>
      </c>
      <c r="P42" s="4" t="str">
        <f t="shared" si="12"/>
        <v>2022-02-22T18:33:112004587OK1E00540051708</v>
      </c>
      <c r="Q42" t="s">
        <v>359</v>
      </c>
      <c r="X42" t="s">
        <v>15</v>
      </c>
      <c r="Y42" t="s">
        <v>16</v>
      </c>
      <c r="Z42" t="s">
        <v>360</v>
      </c>
      <c r="AA42" s="1" t="s">
        <v>363</v>
      </c>
      <c r="AB42" t="s">
        <v>29</v>
      </c>
      <c r="AC42" t="s">
        <v>22</v>
      </c>
      <c r="AD42" s="6">
        <v>20205340634</v>
      </c>
      <c r="AE42" t="s">
        <v>360</v>
      </c>
      <c r="AF42" t="s">
        <v>19</v>
      </c>
    </row>
    <row r="43" spans="1:32" x14ac:dyDescent="0.3">
      <c r="A43" s="4" t="e">
        <f>VLOOKUP(Z43,'Factures '!A42:N435,8,FALSE)</f>
        <v>#N/A</v>
      </c>
      <c r="B43" s="5" t="str">
        <f t="shared" si="0"/>
        <v>2022</v>
      </c>
      <c r="C43" s="5" t="str">
        <f t="shared" si="1"/>
        <v>02</v>
      </c>
      <c r="D43" s="5" t="str">
        <f t="shared" si="2"/>
        <v>22</v>
      </c>
      <c r="E43" s="4" t="str">
        <f t="shared" si="3"/>
        <v/>
      </c>
      <c r="F43" s="4" t="str">
        <f t="shared" si="4"/>
        <v>GJI</v>
      </c>
      <c r="G43" s="4">
        <f t="shared" si="5"/>
        <v>0</v>
      </c>
      <c r="H43" s="4" t="e">
        <f>VLOOKUP(G43,#REF!,2,TRUE)</f>
        <v>#REF!</v>
      </c>
      <c r="I43" s="4" t="e">
        <f>VLOOKUP(dossiers!#REF!,TRI,3)</f>
        <v>#REF!</v>
      </c>
      <c r="J43" s="4" t="str">
        <f t="shared" si="6"/>
        <v>2004587ACCEPT</v>
      </c>
      <c r="K43" s="4" t="str">
        <f t="shared" si="7"/>
        <v>2004587ACCEPT1E00540051685</v>
      </c>
      <c r="L43" s="4" t="str">
        <f t="shared" si="8"/>
        <v>20</v>
      </c>
      <c r="M43" s="4" t="str">
        <f t="shared" si="9"/>
        <v>04587</v>
      </c>
      <c r="N43" s="4" t="str">
        <f t="shared" si="10"/>
        <v>2004587</v>
      </c>
      <c r="O43" s="4" t="str">
        <f t="shared" si="13"/>
        <v>DOUBLON</v>
      </c>
      <c r="P43" s="4" t="str">
        <f t="shared" si="12"/>
        <v>2022-02-22T18:33:112004587ACCEPT1E00540051685</v>
      </c>
      <c r="Q43" t="s">
        <v>359</v>
      </c>
      <c r="X43" t="s">
        <v>15</v>
      </c>
      <c r="Y43" t="s">
        <v>16</v>
      </c>
      <c r="Z43" t="s">
        <v>360</v>
      </c>
      <c r="AA43" s="1" t="s">
        <v>361</v>
      </c>
      <c r="AB43" t="s">
        <v>303</v>
      </c>
      <c r="AC43" t="s">
        <v>22</v>
      </c>
      <c r="AD43" s="6">
        <v>20205340632</v>
      </c>
      <c r="AE43" t="s">
        <v>360</v>
      </c>
      <c r="AF43" t="s">
        <v>19</v>
      </c>
    </row>
    <row r="44" spans="1:32" x14ac:dyDescent="0.3">
      <c r="A44" s="4" t="e">
        <f>VLOOKUP(Z44,'Factures '!A43:N436,8,FALSE)</f>
        <v>#N/A</v>
      </c>
      <c r="B44" s="5" t="str">
        <f t="shared" si="0"/>
        <v>2022</v>
      </c>
      <c r="C44" s="5" t="str">
        <f t="shared" si="1"/>
        <v>02</v>
      </c>
      <c r="D44" s="5" t="str">
        <f t="shared" si="2"/>
        <v>22</v>
      </c>
      <c r="E44" s="4" t="str">
        <f t="shared" si="3"/>
        <v/>
      </c>
      <c r="F44" s="4" t="str">
        <f t="shared" si="4"/>
        <v>GJI</v>
      </c>
      <c r="G44" s="4">
        <f t="shared" si="5"/>
        <v>0</v>
      </c>
      <c r="H44" s="4" t="e">
        <f>VLOOKUP(G44,#REF!,2,TRUE)</f>
        <v>#REF!</v>
      </c>
      <c r="I44" s="4" t="e">
        <f>VLOOKUP(dossiers!#REF!,TRI,3)</f>
        <v>#REF!</v>
      </c>
      <c r="J44" s="4" t="str">
        <f t="shared" si="6"/>
        <v>2004587OK</v>
      </c>
      <c r="K44" s="4" t="str">
        <f t="shared" si="7"/>
        <v>2004587OK1E00540051685</v>
      </c>
      <c r="L44" s="4" t="str">
        <f t="shared" si="8"/>
        <v>20</v>
      </c>
      <c r="M44" s="4" t="str">
        <f t="shared" si="9"/>
        <v>04587</v>
      </c>
      <c r="N44" s="4" t="str">
        <f t="shared" si="10"/>
        <v>2004587</v>
      </c>
      <c r="O44" s="4" t="str">
        <f t="shared" si="13"/>
        <v>DOUBLON</v>
      </c>
      <c r="P44" s="4" t="str">
        <f t="shared" si="12"/>
        <v>2022-02-22T18:33:112004587OK1E00540051685</v>
      </c>
      <c r="Q44" t="s">
        <v>359</v>
      </c>
      <c r="X44" t="s">
        <v>15</v>
      </c>
      <c r="Y44" t="s">
        <v>16</v>
      </c>
      <c r="Z44" t="s">
        <v>360</v>
      </c>
      <c r="AA44" s="1" t="s">
        <v>361</v>
      </c>
      <c r="AB44" t="s">
        <v>29</v>
      </c>
      <c r="AC44" t="s">
        <v>22</v>
      </c>
      <c r="AD44" s="6">
        <v>20205340632</v>
      </c>
      <c r="AE44" t="s">
        <v>360</v>
      </c>
      <c r="AF44" t="s">
        <v>19</v>
      </c>
    </row>
    <row r="45" spans="1:32" x14ac:dyDescent="0.3">
      <c r="A45" s="4" t="e">
        <f>VLOOKUP(Z45,'Factures '!A44:N437,8,FALSE)</f>
        <v>#N/A</v>
      </c>
      <c r="B45" s="5" t="str">
        <f t="shared" si="0"/>
        <v>2022</v>
      </c>
      <c r="C45" s="5" t="str">
        <f t="shared" si="1"/>
        <v>02</v>
      </c>
      <c r="D45" s="5" t="str">
        <f t="shared" si="2"/>
        <v>22</v>
      </c>
      <c r="E45" s="4" t="str">
        <f t="shared" si="3"/>
        <v/>
      </c>
      <c r="F45" s="4" t="str">
        <f t="shared" si="4"/>
        <v>GJI</v>
      </c>
      <c r="G45" s="4">
        <f t="shared" si="5"/>
        <v>0</v>
      </c>
      <c r="H45" s="4" t="e">
        <f>VLOOKUP(G45,#REF!,2,TRUE)</f>
        <v>#REF!</v>
      </c>
      <c r="I45" s="4" t="e">
        <f>VLOOKUP(dossiers!#REF!,TRI,3)</f>
        <v>#REF!</v>
      </c>
      <c r="J45" s="4" t="str">
        <f t="shared" si="6"/>
        <v>2004587ACCEPT</v>
      </c>
      <c r="K45" s="4" t="str">
        <f t="shared" si="7"/>
        <v>2004587ACCEPT1E00540051692</v>
      </c>
      <c r="L45" s="4" t="str">
        <f t="shared" si="8"/>
        <v>20</v>
      </c>
      <c r="M45" s="4" t="str">
        <f t="shared" si="9"/>
        <v>04587</v>
      </c>
      <c r="N45" s="4" t="str">
        <f t="shared" si="10"/>
        <v>2004587</v>
      </c>
      <c r="O45" s="4" t="str">
        <f t="shared" si="13"/>
        <v>DOUBLON</v>
      </c>
      <c r="P45" s="4" t="str">
        <f t="shared" si="12"/>
        <v>2022-02-22T18:33:112004587ACCEPT1E00540051692</v>
      </c>
      <c r="Q45" t="s">
        <v>359</v>
      </c>
      <c r="X45" t="s">
        <v>15</v>
      </c>
      <c r="Y45" t="s">
        <v>16</v>
      </c>
      <c r="Z45" t="s">
        <v>360</v>
      </c>
      <c r="AA45" s="1" t="s">
        <v>362</v>
      </c>
      <c r="AB45" t="s">
        <v>303</v>
      </c>
      <c r="AC45" t="s">
        <v>22</v>
      </c>
      <c r="AD45" s="6">
        <v>20205340633</v>
      </c>
      <c r="AE45" t="s">
        <v>360</v>
      </c>
      <c r="AF45" t="s">
        <v>19</v>
      </c>
    </row>
    <row r="46" spans="1:32" x14ac:dyDescent="0.3">
      <c r="A46" s="4" t="e">
        <f>VLOOKUP(Z46,'Factures '!A45:N438,8,FALSE)</f>
        <v>#N/A</v>
      </c>
      <c r="B46" s="5" t="str">
        <f t="shared" si="0"/>
        <v>2022</v>
      </c>
      <c r="C46" s="5" t="str">
        <f t="shared" si="1"/>
        <v>02</v>
      </c>
      <c r="D46" s="5" t="str">
        <f t="shared" si="2"/>
        <v>22</v>
      </c>
      <c r="E46" s="4" t="str">
        <f t="shared" si="3"/>
        <v/>
      </c>
      <c r="F46" s="4" t="str">
        <f t="shared" si="4"/>
        <v>GJI</v>
      </c>
      <c r="G46" s="4">
        <f t="shared" si="5"/>
        <v>0</v>
      </c>
      <c r="H46" s="4" t="e">
        <f>VLOOKUP(G46,#REF!,2,TRUE)</f>
        <v>#REF!</v>
      </c>
      <c r="I46" s="4" t="e">
        <f>VLOOKUP(dossiers!#REF!,TRI,3)</f>
        <v>#REF!</v>
      </c>
      <c r="J46" s="4" t="str">
        <f t="shared" si="6"/>
        <v>2004587OK</v>
      </c>
      <c r="K46" s="4" t="str">
        <f t="shared" si="7"/>
        <v>2004587OK1E00540051692</v>
      </c>
      <c r="L46" s="4" t="str">
        <f t="shared" si="8"/>
        <v>20</v>
      </c>
      <c r="M46" s="4" t="str">
        <f t="shared" si="9"/>
        <v>04587</v>
      </c>
      <c r="N46" s="4" t="str">
        <f t="shared" si="10"/>
        <v>2004587</v>
      </c>
      <c r="O46" s="4" t="str">
        <f t="shared" si="13"/>
        <v>DOUBLON</v>
      </c>
      <c r="P46" s="4" t="str">
        <f t="shared" si="12"/>
        <v>2022-02-22T18:33:112004587OK1E00540051692</v>
      </c>
      <c r="Q46" t="s">
        <v>359</v>
      </c>
      <c r="X46" t="s">
        <v>15</v>
      </c>
      <c r="Y46" t="s">
        <v>16</v>
      </c>
      <c r="Z46" t="s">
        <v>360</v>
      </c>
      <c r="AA46" s="1" t="s">
        <v>362</v>
      </c>
      <c r="AB46" t="s">
        <v>29</v>
      </c>
      <c r="AC46" t="s">
        <v>22</v>
      </c>
      <c r="AD46" s="6">
        <v>20205340633</v>
      </c>
      <c r="AE46" t="s">
        <v>360</v>
      </c>
      <c r="AF46" t="s">
        <v>19</v>
      </c>
    </row>
    <row r="47" spans="1:32" x14ac:dyDescent="0.3">
      <c r="A47" s="4" t="e">
        <f>VLOOKUP(Z47,'Factures '!A46:N439,8,FALSE)</f>
        <v>#N/A</v>
      </c>
      <c r="B47" s="5" t="str">
        <f t="shared" si="0"/>
        <v>2022</v>
      </c>
      <c r="C47" s="5" t="str">
        <f t="shared" si="1"/>
        <v>01</v>
      </c>
      <c r="D47" s="5" t="str">
        <f t="shared" si="2"/>
        <v>13</v>
      </c>
      <c r="E47" s="4" t="str">
        <f t="shared" si="3"/>
        <v/>
      </c>
      <c r="F47" s="4" t="str">
        <f t="shared" si="4"/>
        <v>JRT</v>
      </c>
      <c r="G47" s="4">
        <f t="shared" si="5"/>
        <v>0</v>
      </c>
      <c r="H47" s="4" t="e">
        <f>VLOOKUP(G47,#REF!,2,TRUE)</f>
        <v>#REF!</v>
      </c>
      <c r="I47" s="4" t="e">
        <f>VLOOKUP(dossiers!#REF!,TRI,3)</f>
        <v>#REF!</v>
      </c>
      <c r="J47" s="4" t="str">
        <f t="shared" si="6"/>
        <v>2006195ACCEPT</v>
      </c>
      <c r="K47" s="4" t="str">
        <f t="shared" si="7"/>
        <v>2006195ACCEPT1E00534417404</v>
      </c>
      <c r="L47" s="4" t="str">
        <f t="shared" si="8"/>
        <v>20</v>
      </c>
      <c r="M47" s="4" t="str">
        <f t="shared" si="9"/>
        <v>06195</v>
      </c>
      <c r="N47" s="4" t="str">
        <f t="shared" si="10"/>
        <v>2006195</v>
      </c>
      <c r="O47" s="4" t="str">
        <f t="shared" si="13"/>
        <v>DOUBLON</v>
      </c>
      <c r="P47" s="4" t="str">
        <f t="shared" si="12"/>
        <v>2022-01-13T17:53:492006195ACCEPT1E00534417404</v>
      </c>
      <c r="Q47" t="s">
        <v>506</v>
      </c>
      <c r="X47" t="s">
        <v>15</v>
      </c>
      <c r="Y47" t="s">
        <v>16</v>
      </c>
      <c r="Z47" t="s">
        <v>507</v>
      </c>
      <c r="AA47" s="1" t="s">
        <v>511</v>
      </c>
      <c r="AB47" t="s">
        <v>303</v>
      </c>
      <c r="AC47" t="s">
        <v>30</v>
      </c>
      <c r="AD47" s="6">
        <v>20201328286</v>
      </c>
      <c r="AE47" t="s">
        <v>507</v>
      </c>
      <c r="AF47" t="s">
        <v>19</v>
      </c>
    </row>
    <row r="48" spans="1:32" x14ac:dyDescent="0.3">
      <c r="A48" s="4" t="e">
        <f>VLOOKUP(Z48,'Factures '!A47:N440,8,FALSE)</f>
        <v>#N/A</v>
      </c>
      <c r="B48" s="5" t="str">
        <f t="shared" si="0"/>
        <v>2022</v>
      </c>
      <c r="C48" s="5" t="str">
        <f t="shared" si="1"/>
        <v>01</v>
      </c>
      <c r="D48" s="5" t="str">
        <f t="shared" si="2"/>
        <v>13</v>
      </c>
      <c r="E48" s="4" t="str">
        <f t="shared" si="3"/>
        <v/>
      </c>
      <c r="F48" s="4" t="str">
        <f t="shared" si="4"/>
        <v>JRT</v>
      </c>
      <c r="G48" s="4">
        <f t="shared" si="5"/>
        <v>0</v>
      </c>
      <c r="H48" s="4" t="e">
        <f>VLOOKUP(G48,#REF!,2,TRUE)</f>
        <v>#REF!</v>
      </c>
      <c r="I48" s="4" t="e">
        <f>VLOOKUP(dossiers!#REF!,TRI,3)</f>
        <v>#REF!</v>
      </c>
      <c r="J48" s="4" t="str">
        <f t="shared" si="6"/>
        <v>2006195OK</v>
      </c>
      <c r="K48" s="4" t="str">
        <f t="shared" si="7"/>
        <v>2006195OK1E00534417404</v>
      </c>
      <c r="L48" s="4" t="str">
        <f t="shared" si="8"/>
        <v>20</v>
      </c>
      <c r="M48" s="4" t="str">
        <f t="shared" si="9"/>
        <v>06195</v>
      </c>
      <c r="N48" s="4" t="str">
        <f t="shared" si="10"/>
        <v>2006195</v>
      </c>
      <c r="O48" s="4" t="str">
        <f t="shared" si="13"/>
        <v>DOUBLON</v>
      </c>
      <c r="P48" s="4" t="str">
        <f t="shared" si="12"/>
        <v>2022-01-13T17:53:492006195OK1E00534417404</v>
      </c>
      <c r="Q48" t="s">
        <v>506</v>
      </c>
      <c r="X48" t="s">
        <v>15</v>
      </c>
      <c r="Y48" t="s">
        <v>16</v>
      </c>
      <c r="Z48" t="s">
        <v>507</v>
      </c>
      <c r="AA48" s="1" t="s">
        <v>511</v>
      </c>
      <c r="AB48" t="s">
        <v>29</v>
      </c>
      <c r="AC48" t="s">
        <v>30</v>
      </c>
      <c r="AD48" s="6">
        <v>20201328286</v>
      </c>
      <c r="AE48" t="s">
        <v>507</v>
      </c>
      <c r="AF48" t="s">
        <v>19</v>
      </c>
    </row>
    <row r="49" spans="1:32" x14ac:dyDescent="0.3">
      <c r="A49" s="4" t="e">
        <f>VLOOKUP(Z49,'Factures '!A48:N441,8,FALSE)</f>
        <v>#N/A</v>
      </c>
      <c r="B49" s="5" t="str">
        <f t="shared" si="0"/>
        <v>2022</v>
      </c>
      <c r="C49" s="5" t="str">
        <f t="shared" si="1"/>
        <v>01</v>
      </c>
      <c r="D49" s="5" t="str">
        <f t="shared" si="2"/>
        <v>13</v>
      </c>
      <c r="E49" s="4" t="str">
        <f t="shared" si="3"/>
        <v/>
      </c>
      <c r="F49" s="4" t="str">
        <f t="shared" si="4"/>
        <v>JRT</v>
      </c>
      <c r="G49" s="4">
        <f t="shared" si="5"/>
        <v>0</v>
      </c>
      <c r="H49" s="4" t="e">
        <f>VLOOKUP(G49,#REF!,2,TRUE)</f>
        <v>#REF!</v>
      </c>
      <c r="I49" s="4" t="e">
        <f>VLOOKUP(dossiers!#REF!,TRI,3)</f>
        <v>#REF!</v>
      </c>
      <c r="J49" s="4" t="str">
        <f t="shared" si="6"/>
        <v>2006195ACCEPT</v>
      </c>
      <c r="K49" s="4" t="str">
        <f t="shared" si="7"/>
        <v>2006195ACCEPT1E00534417398</v>
      </c>
      <c r="L49" s="4" t="str">
        <f t="shared" si="8"/>
        <v>20</v>
      </c>
      <c r="M49" s="4" t="str">
        <f t="shared" si="9"/>
        <v>06195</v>
      </c>
      <c r="N49" s="4" t="str">
        <f t="shared" si="10"/>
        <v>2006195</v>
      </c>
      <c r="O49" s="4" t="str">
        <f t="shared" si="13"/>
        <v>DOUBLON</v>
      </c>
      <c r="P49" s="4" t="str">
        <f t="shared" si="12"/>
        <v>2022-01-13T17:53:492006195ACCEPT1E00534417398</v>
      </c>
      <c r="Q49" t="s">
        <v>506</v>
      </c>
      <c r="X49" t="s">
        <v>15</v>
      </c>
      <c r="Y49" t="s">
        <v>16</v>
      </c>
      <c r="Z49" t="s">
        <v>507</v>
      </c>
      <c r="AA49" s="1" t="s">
        <v>510</v>
      </c>
      <c r="AB49" t="s">
        <v>303</v>
      </c>
      <c r="AC49" t="s">
        <v>30</v>
      </c>
      <c r="AD49" s="6">
        <v>20201328283</v>
      </c>
      <c r="AE49" t="s">
        <v>507</v>
      </c>
      <c r="AF49" t="s">
        <v>19</v>
      </c>
    </row>
    <row r="50" spans="1:32" x14ac:dyDescent="0.3">
      <c r="A50" s="4" t="e">
        <f>VLOOKUP(Z50,'Factures '!A49:N442,8,FALSE)</f>
        <v>#N/A</v>
      </c>
      <c r="B50" s="5" t="str">
        <f t="shared" si="0"/>
        <v>2022</v>
      </c>
      <c r="C50" s="5" t="str">
        <f t="shared" si="1"/>
        <v>01</v>
      </c>
      <c r="D50" s="5" t="str">
        <f t="shared" si="2"/>
        <v>13</v>
      </c>
      <c r="E50" s="4" t="str">
        <f t="shared" si="3"/>
        <v/>
      </c>
      <c r="F50" s="4" t="str">
        <f t="shared" si="4"/>
        <v>JRT</v>
      </c>
      <c r="G50" s="4">
        <f t="shared" si="5"/>
        <v>0</v>
      </c>
      <c r="H50" s="4" t="e">
        <f>VLOOKUP(G50,#REF!,2,TRUE)</f>
        <v>#REF!</v>
      </c>
      <c r="I50" s="4" t="e">
        <f>VLOOKUP(dossiers!#REF!,TRI,3)</f>
        <v>#REF!</v>
      </c>
      <c r="J50" s="4" t="str">
        <f t="shared" si="6"/>
        <v>2006195OK</v>
      </c>
      <c r="K50" s="4" t="str">
        <f t="shared" si="7"/>
        <v>2006195OK1E00534417398</v>
      </c>
      <c r="L50" s="4" t="str">
        <f t="shared" si="8"/>
        <v>20</v>
      </c>
      <c r="M50" s="4" t="str">
        <f t="shared" si="9"/>
        <v>06195</v>
      </c>
      <c r="N50" s="4" t="str">
        <f t="shared" si="10"/>
        <v>2006195</v>
      </c>
      <c r="O50" s="4" t="str">
        <f t="shared" si="13"/>
        <v>DOUBLON</v>
      </c>
      <c r="P50" s="4" t="str">
        <f t="shared" si="12"/>
        <v>2022-01-13T17:53:492006195OK1E00534417398</v>
      </c>
      <c r="Q50" t="s">
        <v>506</v>
      </c>
      <c r="X50" t="s">
        <v>15</v>
      </c>
      <c r="Y50" t="s">
        <v>16</v>
      </c>
      <c r="Z50" t="s">
        <v>507</v>
      </c>
      <c r="AA50" s="1" t="s">
        <v>510</v>
      </c>
      <c r="AB50" t="s">
        <v>29</v>
      </c>
      <c r="AC50" t="s">
        <v>30</v>
      </c>
      <c r="AD50" s="6">
        <v>20201328283</v>
      </c>
      <c r="AE50" t="s">
        <v>507</v>
      </c>
      <c r="AF50" t="s">
        <v>19</v>
      </c>
    </row>
    <row r="51" spans="1:32" x14ac:dyDescent="0.3">
      <c r="A51" s="4" t="e">
        <f>VLOOKUP(Z51,'Factures '!A50:N443,8,FALSE)</f>
        <v>#N/A</v>
      </c>
      <c r="B51" s="5" t="str">
        <f t="shared" si="0"/>
        <v>2022</v>
      </c>
      <c r="C51" s="5" t="str">
        <f t="shared" si="1"/>
        <v>01</v>
      </c>
      <c r="D51" s="5" t="str">
        <f t="shared" si="2"/>
        <v>13</v>
      </c>
      <c r="E51" s="4" t="str">
        <f t="shared" si="3"/>
        <v/>
      </c>
      <c r="F51" s="4" t="str">
        <f t="shared" si="4"/>
        <v>JRT</v>
      </c>
      <c r="G51" s="4">
        <f t="shared" si="5"/>
        <v>0</v>
      </c>
      <c r="H51" s="4" t="e">
        <f>VLOOKUP(G51,#REF!,2,TRUE)</f>
        <v>#REF!</v>
      </c>
      <c r="I51" s="4" t="e">
        <f>VLOOKUP(dossiers!#REF!,TRI,3)</f>
        <v>#REF!</v>
      </c>
      <c r="J51" s="4" t="str">
        <f t="shared" si="6"/>
        <v>2006195ACCEPT</v>
      </c>
      <c r="K51" s="4" t="str">
        <f t="shared" si="7"/>
        <v>2006195ACCEPT1E00534417381</v>
      </c>
      <c r="L51" s="4" t="str">
        <f t="shared" si="8"/>
        <v>20</v>
      </c>
      <c r="M51" s="4" t="str">
        <f t="shared" si="9"/>
        <v>06195</v>
      </c>
      <c r="N51" s="4" t="str">
        <f t="shared" si="10"/>
        <v>2006195</v>
      </c>
      <c r="O51" s="4" t="str">
        <f t="shared" si="13"/>
        <v>DOUBLON</v>
      </c>
      <c r="P51" s="4" t="str">
        <f t="shared" si="12"/>
        <v>2022-01-13T17:53:492006195ACCEPT1E00534417381</v>
      </c>
      <c r="Q51" t="s">
        <v>506</v>
      </c>
      <c r="X51" t="s">
        <v>15</v>
      </c>
      <c r="Y51" t="s">
        <v>16</v>
      </c>
      <c r="Z51" t="s">
        <v>507</v>
      </c>
      <c r="AA51" s="1" t="s">
        <v>508</v>
      </c>
      <c r="AB51" t="s">
        <v>303</v>
      </c>
      <c r="AC51" t="s">
        <v>30</v>
      </c>
      <c r="AD51" s="6" t="s">
        <v>509</v>
      </c>
      <c r="AE51" t="s">
        <v>507</v>
      </c>
      <c r="AF51" t="s">
        <v>19</v>
      </c>
    </row>
    <row r="52" spans="1:32" x14ac:dyDescent="0.3">
      <c r="A52" s="4" t="e">
        <f>VLOOKUP(Z52,'Factures '!A51:N444,8,FALSE)</f>
        <v>#N/A</v>
      </c>
      <c r="B52" s="5" t="str">
        <f t="shared" si="0"/>
        <v>2022</v>
      </c>
      <c r="C52" s="5" t="str">
        <f t="shared" si="1"/>
        <v>01</v>
      </c>
      <c r="D52" s="5" t="str">
        <f t="shared" si="2"/>
        <v>13</v>
      </c>
      <c r="E52" s="4" t="str">
        <f t="shared" si="3"/>
        <v/>
      </c>
      <c r="F52" s="4" t="str">
        <f t="shared" si="4"/>
        <v>JRT</v>
      </c>
      <c r="G52" s="4">
        <f t="shared" si="5"/>
        <v>0</v>
      </c>
      <c r="H52" s="4" t="e">
        <f>VLOOKUP(G52,#REF!,2,TRUE)</f>
        <v>#REF!</v>
      </c>
      <c r="I52" s="4" t="e">
        <f>VLOOKUP(dossiers!#REF!,TRI,3)</f>
        <v>#REF!</v>
      </c>
      <c r="J52" s="4" t="str">
        <f t="shared" si="6"/>
        <v>2006195OK</v>
      </c>
      <c r="K52" s="4" t="str">
        <f t="shared" si="7"/>
        <v>2006195OK1E00534417381</v>
      </c>
      <c r="L52" s="4" t="str">
        <f t="shared" si="8"/>
        <v>20</v>
      </c>
      <c r="M52" s="4" t="str">
        <f t="shared" si="9"/>
        <v>06195</v>
      </c>
      <c r="N52" s="4" t="str">
        <f t="shared" si="10"/>
        <v>2006195</v>
      </c>
      <c r="O52" s="4" t="str">
        <f t="shared" si="13"/>
        <v>DOUBLON</v>
      </c>
      <c r="P52" s="4" t="str">
        <f t="shared" si="12"/>
        <v>2022-01-13T17:53:492006195OK1E00534417381</v>
      </c>
      <c r="Q52" t="s">
        <v>506</v>
      </c>
      <c r="X52" t="s">
        <v>15</v>
      </c>
      <c r="Y52" t="s">
        <v>16</v>
      </c>
      <c r="Z52" t="s">
        <v>507</v>
      </c>
      <c r="AA52" s="1" t="s">
        <v>508</v>
      </c>
      <c r="AB52" t="s">
        <v>29</v>
      </c>
      <c r="AC52" t="s">
        <v>30</v>
      </c>
      <c r="AD52" s="6" t="s">
        <v>509</v>
      </c>
      <c r="AE52" t="s">
        <v>507</v>
      </c>
      <c r="AF52" t="s">
        <v>19</v>
      </c>
    </row>
    <row r="53" spans="1:32" x14ac:dyDescent="0.3">
      <c r="A53" s="4" t="e">
        <f>VLOOKUP(Z53,'Factures '!A52:N445,8,FALSE)</f>
        <v>#N/A</v>
      </c>
      <c r="B53" s="5" t="str">
        <f t="shared" si="0"/>
        <v>2022</v>
      </c>
      <c r="C53" s="5" t="str">
        <f t="shared" si="1"/>
        <v>01</v>
      </c>
      <c r="D53" s="5" t="str">
        <f t="shared" si="2"/>
        <v>13</v>
      </c>
      <c r="E53" s="4" t="str">
        <f t="shared" si="3"/>
        <v/>
      </c>
      <c r="F53" s="4" t="str">
        <f t="shared" si="4"/>
        <v>JRT</v>
      </c>
      <c r="G53" s="4">
        <f t="shared" si="5"/>
        <v>0</v>
      </c>
      <c r="H53" s="4" t="e">
        <f>VLOOKUP(G53,#REF!,2,TRUE)</f>
        <v>#REF!</v>
      </c>
      <c r="I53" s="4" t="e">
        <f>VLOOKUP(dossiers!#REF!,TRI,3)</f>
        <v>#REF!</v>
      </c>
      <c r="J53" s="4" t="str">
        <f t="shared" si="6"/>
        <v>2006195ACCEPT</v>
      </c>
      <c r="K53" s="4" t="str">
        <f t="shared" si="7"/>
        <v>2006195ACCEPT1E00534417459</v>
      </c>
      <c r="L53" s="4" t="str">
        <f t="shared" si="8"/>
        <v>20</v>
      </c>
      <c r="M53" s="4" t="str">
        <f t="shared" si="9"/>
        <v>06195</v>
      </c>
      <c r="N53" s="4" t="str">
        <f t="shared" si="10"/>
        <v>2006195</v>
      </c>
      <c r="O53" s="4" t="str">
        <f t="shared" si="13"/>
        <v>DOUBLON</v>
      </c>
      <c r="P53" s="4" t="str">
        <f t="shared" si="12"/>
        <v>2022-01-13T17:53:492006195ACCEPT1E00534417459</v>
      </c>
      <c r="Q53" t="s">
        <v>506</v>
      </c>
      <c r="X53" t="s">
        <v>15</v>
      </c>
      <c r="Y53" t="s">
        <v>16</v>
      </c>
      <c r="Z53" t="s">
        <v>507</v>
      </c>
      <c r="AA53" s="1" t="s">
        <v>518</v>
      </c>
      <c r="AB53" t="s">
        <v>303</v>
      </c>
      <c r="AC53" t="s">
        <v>30</v>
      </c>
      <c r="AD53" s="6" t="s">
        <v>519</v>
      </c>
      <c r="AE53" t="s">
        <v>507</v>
      </c>
      <c r="AF53" t="s">
        <v>19</v>
      </c>
    </row>
    <row r="54" spans="1:32" x14ac:dyDescent="0.3">
      <c r="A54" s="4" t="e">
        <f>VLOOKUP(Z54,'Factures '!A53:N446,8,FALSE)</f>
        <v>#N/A</v>
      </c>
      <c r="B54" s="5" t="str">
        <f t="shared" si="0"/>
        <v>2022</v>
      </c>
      <c r="C54" s="5" t="str">
        <f t="shared" si="1"/>
        <v>01</v>
      </c>
      <c r="D54" s="5" t="str">
        <f t="shared" si="2"/>
        <v>13</v>
      </c>
      <c r="E54" s="4" t="str">
        <f t="shared" si="3"/>
        <v/>
      </c>
      <c r="F54" s="4" t="str">
        <f t="shared" si="4"/>
        <v>JRT</v>
      </c>
      <c r="G54" s="4">
        <f t="shared" si="5"/>
        <v>0</v>
      </c>
      <c r="H54" s="4" t="e">
        <f>VLOOKUP(G54,#REF!,2,TRUE)</f>
        <v>#REF!</v>
      </c>
      <c r="I54" s="4" t="e">
        <f>VLOOKUP(dossiers!#REF!,TRI,3)</f>
        <v>#REF!</v>
      </c>
      <c r="J54" s="4" t="str">
        <f t="shared" si="6"/>
        <v>2006195OK</v>
      </c>
      <c r="K54" s="4" t="str">
        <f t="shared" si="7"/>
        <v>2006195OK1E00534417459</v>
      </c>
      <c r="L54" s="4" t="str">
        <f t="shared" si="8"/>
        <v>20</v>
      </c>
      <c r="M54" s="4" t="str">
        <f t="shared" si="9"/>
        <v>06195</v>
      </c>
      <c r="N54" s="4" t="str">
        <f t="shared" si="10"/>
        <v>2006195</v>
      </c>
      <c r="O54" s="4" t="str">
        <f t="shared" si="13"/>
        <v>DOUBLON</v>
      </c>
      <c r="P54" s="4" t="str">
        <f t="shared" si="12"/>
        <v>2022-01-13T17:53:492006195OK1E00534417459</v>
      </c>
      <c r="Q54" t="s">
        <v>506</v>
      </c>
      <c r="X54" t="s">
        <v>15</v>
      </c>
      <c r="Y54" t="s">
        <v>16</v>
      </c>
      <c r="Z54" t="s">
        <v>507</v>
      </c>
      <c r="AA54" s="1" t="s">
        <v>518</v>
      </c>
      <c r="AB54" t="s">
        <v>29</v>
      </c>
      <c r="AC54" t="s">
        <v>30</v>
      </c>
      <c r="AD54" s="6" t="s">
        <v>519</v>
      </c>
      <c r="AE54" t="s">
        <v>507</v>
      </c>
      <c r="AF54" t="s">
        <v>19</v>
      </c>
    </row>
    <row r="55" spans="1:32" x14ac:dyDescent="0.3">
      <c r="A55" s="4" t="e">
        <f>VLOOKUP(Z55,'Factures '!A54:N447,8,FALSE)</f>
        <v>#N/A</v>
      </c>
      <c r="B55" s="5" t="str">
        <f t="shared" si="0"/>
        <v>2022</v>
      </c>
      <c r="C55" s="5" t="str">
        <f t="shared" si="1"/>
        <v>01</v>
      </c>
      <c r="D55" s="5" t="str">
        <f t="shared" si="2"/>
        <v>13</v>
      </c>
      <c r="E55" s="4" t="str">
        <f t="shared" si="3"/>
        <v/>
      </c>
      <c r="F55" s="4" t="str">
        <f t="shared" si="4"/>
        <v>JRT</v>
      </c>
      <c r="G55" s="4">
        <f t="shared" si="5"/>
        <v>0</v>
      </c>
      <c r="H55" s="4" t="e">
        <f>VLOOKUP(G55,#REF!,2,TRUE)</f>
        <v>#REF!</v>
      </c>
      <c r="I55" s="4" t="e">
        <f>VLOOKUP(dossiers!#REF!,TRI,3)</f>
        <v>#REF!</v>
      </c>
      <c r="J55" s="4" t="str">
        <f t="shared" si="6"/>
        <v>2006195ACCEPT</v>
      </c>
      <c r="K55" s="4" t="str">
        <f t="shared" si="7"/>
        <v>2006195ACCEPT1E00534417428</v>
      </c>
      <c r="L55" s="4" t="str">
        <f t="shared" si="8"/>
        <v>20</v>
      </c>
      <c r="M55" s="4" t="str">
        <f t="shared" si="9"/>
        <v>06195</v>
      </c>
      <c r="N55" s="4" t="str">
        <f t="shared" si="10"/>
        <v>2006195</v>
      </c>
      <c r="O55" s="4" t="str">
        <f t="shared" si="13"/>
        <v>DOUBLON</v>
      </c>
      <c r="P55" s="4" t="str">
        <f t="shared" si="12"/>
        <v>2022-01-13T17:53:492006195ACCEPT1E00534417428</v>
      </c>
      <c r="Q55" t="s">
        <v>506</v>
      </c>
      <c r="X55" t="s">
        <v>15</v>
      </c>
      <c r="Y55" t="s">
        <v>16</v>
      </c>
      <c r="Z55" t="s">
        <v>507</v>
      </c>
      <c r="AA55" s="1" t="s">
        <v>514</v>
      </c>
      <c r="AB55" t="s">
        <v>303</v>
      </c>
      <c r="AC55" t="s">
        <v>30</v>
      </c>
      <c r="AD55" s="6" t="s">
        <v>515</v>
      </c>
      <c r="AE55" t="s">
        <v>507</v>
      </c>
      <c r="AF55" t="s">
        <v>19</v>
      </c>
    </row>
    <row r="56" spans="1:32" x14ac:dyDescent="0.3">
      <c r="A56" s="4" t="e">
        <f>VLOOKUP(Z56,'Factures '!A55:N448,8,FALSE)</f>
        <v>#N/A</v>
      </c>
      <c r="B56" s="5" t="str">
        <f t="shared" si="0"/>
        <v>2022</v>
      </c>
      <c r="C56" s="5" t="str">
        <f t="shared" si="1"/>
        <v>01</v>
      </c>
      <c r="D56" s="5" t="str">
        <f t="shared" si="2"/>
        <v>13</v>
      </c>
      <c r="E56" s="4" t="str">
        <f t="shared" si="3"/>
        <v/>
      </c>
      <c r="F56" s="4" t="str">
        <f t="shared" si="4"/>
        <v>JRT</v>
      </c>
      <c r="G56" s="4">
        <f t="shared" si="5"/>
        <v>0</v>
      </c>
      <c r="H56" s="4" t="e">
        <f>VLOOKUP(G56,#REF!,2,TRUE)</f>
        <v>#REF!</v>
      </c>
      <c r="I56" s="4" t="e">
        <f>VLOOKUP(dossiers!#REF!,TRI,3)</f>
        <v>#REF!</v>
      </c>
      <c r="J56" s="4" t="str">
        <f t="shared" si="6"/>
        <v>2006195OK</v>
      </c>
      <c r="K56" s="4" t="str">
        <f t="shared" si="7"/>
        <v>2006195OK1E00534417428</v>
      </c>
      <c r="L56" s="4" t="str">
        <f t="shared" si="8"/>
        <v>20</v>
      </c>
      <c r="M56" s="4" t="str">
        <f t="shared" si="9"/>
        <v>06195</v>
      </c>
      <c r="N56" s="4" t="str">
        <f t="shared" si="10"/>
        <v>2006195</v>
      </c>
      <c r="O56" s="4" t="str">
        <f t="shared" si="13"/>
        <v>DOUBLON</v>
      </c>
      <c r="P56" s="4" t="str">
        <f t="shared" si="12"/>
        <v>2022-01-13T17:53:492006195OK1E00534417428</v>
      </c>
      <c r="Q56" t="s">
        <v>506</v>
      </c>
      <c r="X56" t="s">
        <v>15</v>
      </c>
      <c r="Y56" t="s">
        <v>16</v>
      </c>
      <c r="Z56" t="s">
        <v>507</v>
      </c>
      <c r="AA56" s="1" t="s">
        <v>514</v>
      </c>
      <c r="AB56" t="s">
        <v>29</v>
      </c>
      <c r="AC56" t="s">
        <v>30</v>
      </c>
      <c r="AD56" s="6" t="s">
        <v>515</v>
      </c>
      <c r="AE56" t="s">
        <v>507</v>
      </c>
      <c r="AF56" t="s">
        <v>19</v>
      </c>
    </row>
    <row r="57" spans="1:32" x14ac:dyDescent="0.3">
      <c r="A57" s="4" t="e">
        <f>VLOOKUP(Z57,'Factures '!A56:N449,8,FALSE)</f>
        <v>#N/A</v>
      </c>
      <c r="B57" s="5" t="str">
        <f t="shared" si="0"/>
        <v>2022</v>
      </c>
      <c r="C57" s="5" t="str">
        <f t="shared" si="1"/>
        <v>01</v>
      </c>
      <c r="D57" s="5" t="str">
        <f t="shared" si="2"/>
        <v>13</v>
      </c>
      <c r="E57" s="4" t="str">
        <f t="shared" si="3"/>
        <v/>
      </c>
      <c r="F57" s="4" t="str">
        <f t="shared" si="4"/>
        <v>JRT</v>
      </c>
      <c r="G57" s="4">
        <f t="shared" si="5"/>
        <v>0</v>
      </c>
      <c r="H57" s="4" t="e">
        <f>VLOOKUP(G57,#REF!,2,TRUE)</f>
        <v>#REF!</v>
      </c>
      <c r="I57" s="4" t="e">
        <f>VLOOKUP(dossiers!#REF!,TRI,3)</f>
        <v>#REF!</v>
      </c>
      <c r="J57" s="4" t="str">
        <f t="shared" si="6"/>
        <v>2006195ACCEPT</v>
      </c>
      <c r="K57" s="4" t="str">
        <f t="shared" si="7"/>
        <v>2006195ACCEPT1E00534417442</v>
      </c>
      <c r="L57" s="4" t="str">
        <f t="shared" si="8"/>
        <v>20</v>
      </c>
      <c r="M57" s="4" t="str">
        <f t="shared" si="9"/>
        <v>06195</v>
      </c>
      <c r="N57" s="4" t="str">
        <f t="shared" si="10"/>
        <v>2006195</v>
      </c>
      <c r="O57" s="4" t="str">
        <f t="shared" si="13"/>
        <v>DOUBLON</v>
      </c>
      <c r="P57" s="4" t="str">
        <f t="shared" si="12"/>
        <v>2022-01-13T17:53:492006195ACCEPT1E00534417442</v>
      </c>
      <c r="Q57" t="s">
        <v>506</v>
      </c>
      <c r="X57" t="s">
        <v>15</v>
      </c>
      <c r="Y57" t="s">
        <v>16</v>
      </c>
      <c r="Z57" t="s">
        <v>507</v>
      </c>
      <c r="AA57" s="1" t="s">
        <v>516</v>
      </c>
      <c r="AB57" t="s">
        <v>303</v>
      </c>
      <c r="AC57" t="s">
        <v>30</v>
      </c>
      <c r="AD57" s="6" t="s">
        <v>517</v>
      </c>
      <c r="AE57" t="s">
        <v>507</v>
      </c>
      <c r="AF57" t="s">
        <v>19</v>
      </c>
    </row>
    <row r="58" spans="1:32" x14ac:dyDescent="0.3">
      <c r="A58" s="4" t="e">
        <f>VLOOKUP(Z58,'Factures '!A57:N450,8,FALSE)</f>
        <v>#N/A</v>
      </c>
      <c r="B58" s="5" t="str">
        <f t="shared" si="0"/>
        <v>2022</v>
      </c>
      <c r="C58" s="5" t="str">
        <f t="shared" si="1"/>
        <v>01</v>
      </c>
      <c r="D58" s="5" t="str">
        <f t="shared" si="2"/>
        <v>13</v>
      </c>
      <c r="E58" s="4" t="str">
        <f t="shared" si="3"/>
        <v/>
      </c>
      <c r="F58" s="4" t="str">
        <f t="shared" si="4"/>
        <v>JRT</v>
      </c>
      <c r="G58" s="4">
        <f t="shared" si="5"/>
        <v>0</v>
      </c>
      <c r="H58" s="4" t="e">
        <f>VLOOKUP(G58,#REF!,2,TRUE)</f>
        <v>#REF!</v>
      </c>
      <c r="I58" s="4" t="e">
        <f>VLOOKUP(dossiers!#REF!,TRI,3)</f>
        <v>#REF!</v>
      </c>
      <c r="J58" s="4" t="str">
        <f t="shared" si="6"/>
        <v>2006195OK</v>
      </c>
      <c r="K58" s="4" t="str">
        <f t="shared" si="7"/>
        <v>2006195OK1E00534417442</v>
      </c>
      <c r="L58" s="4" t="str">
        <f t="shared" si="8"/>
        <v>20</v>
      </c>
      <c r="M58" s="4" t="str">
        <f t="shared" si="9"/>
        <v>06195</v>
      </c>
      <c r="N58" s="4" t="str">
        <f t="shared" si="10"/>
        <v>2006195</v>
      </c>
      <c r="O58" s="4" t="str">
        <f t="shared" si="13"/>
        <v>DOUBLON</v>
      </c>
      <c r="P58" s="4" t="str">
        <f t="shared" si="12"/>
        <v>2022-01-13T17:53:492006195OK1E00534417442</v>
      </c>
      <c r="Q58" t="s">
        <v>506</v>
      </c>
      <c r="X58" t="s">
        <v>15</v>
      </c>
      <c r="Y58" t="s">
        <v>16</v>
      </c>
      <c r="Z58" t="s">
        <v>507</v>
      </c>
      <c r="AA58" s="1" t="s">
        <v>516</v>
      </c>
      <c r="AB58" t="s">
        <v>29</v>
      </c>
      <c r="AC58" t="s">
        <v>30</v>
      </c>
      <c r="AD58" s="6" t="s">
        <v>517</v>
      </c>
      <c r="AE58" t="s">
        <v>507</v>
      </c>
      <c r="AF58" t="s">
        <v>19</v>
      </c>
    </row>
    <row r="59" spans="1:32" x14ac:dyDescent="0.3">
      <c r="A59" s="4" t="e">
        <f>VLOOKUP(Z59,'Factures '!A58:N451,8,FALSE)</f>
        <v>#N/A</v>
      </c>
      <c r="B59" s="5" t="str">
        <f t="shared" si="0"/>
        <v>2022</v>
      </c>
      <c r="C59" s="5" t="str">
        <f t="shared" si="1"/>
        <v>01</v>
      </c>
      <c r="D59" s="5" t="str">
        <f t="shared" si="2"/>
        <v>13</v>
      </c>
      <c r="E59" s="4" t="str">
        <f t="shared" si="3"/>
        <v/>
      </c>
      <c r="F59" s="4" t="str">
        <f t="shared" si="4"/>
        <v>JRT</v>
      </c>
      <c r="G59" s="4">
        <f t="shared" si="5"/>
        <v>0</v>
      </c>
      <c r="H59" s="4" t="e">
        <f>VLOOKUP(G59,#REF!,2,TRUE)</f>
        <v>#REF!</v>
      </c>
      <c r="I59" s="4" t="e">
        <f>VLOOKUP(dossiers!#REF!,TRI,3)</f>
        <v>#REF!</v>
      </c>
      <c r="J59" s="4" t="str">
        <f t="shared" si="6"/>
        <v>2006195ACCEPT</v>
      </c>
      <c r="K59" s="4" t="str">
        <f t="shared" si="7"/>
        <v>2006195ACCEPT1E00534417411</v>
      </c>
      <c r="L59" s="4" t="str">
        <f t="shared" si="8"/>
        <v>20</v>
      </c>
      <c r="M59" s="4" t="str">
        <f t="shared" si="9"/>
        <v>06195</v>
      </c>
      <c r="N59" s="4" t="str">
        <f t="shared" si="10"/>
        <v>2006195</v>
      </c>
      <c r="O59" s="4" t="str">
        <f t="shared" si="13"/>
        <v>DOUBLON</v>
      </c>
      <c r="P59" s="4" t="str">
        <f t="shared" si="12"/>
        <v>2022-01-13T17:53:492006195ACCEPT1E00534417411</v>
      </c>
      <c r="Q59" t="s">
        <v>506</v>
      </c>
      <c r="X59" t="s">
        <v>15</v>
      </c>
      <c r="Y59" t="s">
        <v>16</v>
      </c>
      <c r="Z59" t="s">
        <v>507</v>
      </c>
      <c r="AA59" s="1" t="s">
        <v>512</v>
      </c>
      <c r="AB59" t="s">
        <v>303</v>
      </c>
      <c r="AC59" t="s">
        <v>30</v>
      </c>
      <c r="AD59" s="6" t="s">
        <v>513</v>
      </c>
      <c r="AE59" t="s">
        <v>507</v>
      </c>
      <c r="AF59" t="s">
        <v>19</v>
      </c>
    </row>
    <row r="60" spans="1:32" x14ac:dyDescent="0.3">
      <c r="A60" s="4" t="e">
        <f>VLOOKUP(Z60,'Factures '!A59:N452,8,FALSE)</f>
        <v>#N/A</v>
      </c>
      <c r="B60" s="5" t="str">
        <f t="shared" si="0"/>
        <v>2022</v>
      </c>
      <c r="C60" s="5" t="str">
        <f t="shared" si="1"/>
        <v>01</v>
      </c>
      <c r="D60" s="5" t="str">
        <f t="shared" si="2"/>
        <v>13</v>
      </c>
      <c r="E60" s="4" t="str">
        <f t="shared" si="3"/>
        <v/>
      </c>
      <c r="F60" s="4" t="str">
        <f t="shared" si="4"/>
        <v>JRT</v>
      </c>
      <c r="G60" s="4">
        <f t="shared" si="5"/>
        <v>0</v>
      </c>
      <c r="H60" s="4" t="e">
        <f>VLOOKUP(G60,#REF!,2,TRUE)</f>
        <v>#REF!</v>
      </c>
      <c r="I60" s="4" t="e">
        <f>VLOOKUP(dossiers!#REF!,TRI,3)</f>
        <v>#REF!</v>
      </c>
      <c r="J60" s="4" t="str">
        <f t="shared" si="6"/>
        <v>2006195OK</v>
      </c>
      <c r="K60" s="4" t="str">
        <f t="shared" si="7"/>
        <v>2006195OK1E00534417411</v>
      </c>
      <c r="L60" s="4" t="str">
        <f t="shared" si="8"/>
        <v>20</v>
      </c>
      <c r="M60" s="4" t="str">
        <f t="shared" si="9"/>
        <v>06195</v>
      </c>
      <c r="N60" s="4" t="str">
        <f t="shared" si="10"/>
        <v>2006195</v>
      </c>
      <c r="O60" s="4" t="str">
        <f t="shared" si="13"/>
        <v>DOUBLON</v>
      </c>
      <c r="P60" s="4" t="str">
        <f t="shared" si="12"/>
        <v>2022-01-13T17:53:492006195OK1E00534417411</v>
      </c>
      <c r="Q60" t="s">
        <v>506</v>
      </c>
      <c r="X60" t="s">
        <v>15</v>
      </c>
      <c r="Y60" t="s">
        <v>16</v>
      </c>
      <c r="Z60" t="s">
        <v>507</v>
      </c>
      <c r="AA60" s="1" t="s">
        <v>512</v>
      </c>
      <c r="AB60" t="s">
        <v>29</v>
      </c>
      <c r="AC60" t="s">
        <v>30</v>
      </c>
      <c r="AD60" s="6" t="s">
        <v>513</v>
      </c>
      <c r="AE60" t="s">
        <v>507</v>
      </c>
      <c r="AF60" t="s">
        <v>19</v>
      </c>
    </row>
    <row r="61" spans="1:32" x14ac:dyDescent="0.3">
      <c r="A61" s="4" t="e">
        <f>VLOOKUP(Z61,'Factures '!A60:N453,8,FALSE)</f>
        <v>#N/A</v>
      </c>
      <c r="B61" s="5" t="str">
        <f t="shared" si="0"/>
        <v>2022</v>
      </c>
      <c r="C61" s="5" t="str">
        <f t="shared" si="1"/>
        <v>02</v>
      </c>
      <c r="D61" s="5" t="str">
        <f t="shared" si="2"/>
        <v>01</v>
      </c>
      <c r="E61" s="4" t="str">
        <f t="shared" si="3"/>
        <v/>
      </c>
      <c r="F61" s="4" t="str">
        <f t="shared" si="4"/>
        <v>LBC</v>
      </c>
      <c r="G61" s="4">
        <f t="shared" si="5"/>
        <v>0</v>
      </c>
      <c r="H61" s="4" t="e">
        <f>VLOOKUP(G61,#REF!,2,TRUE)</f>
        <v>#REF!</v>
      </c>
      <c r="I61" s="4" t="e">
        <f>VLOOKUP(dossiers!#REF!,TRI,3)</f>
        <v>#REF!</v>
      </c>
      <c r="J61" s="4" t="str">
        <f t="shared" si="6"/>
        <v>2006339OK</v>
      </c>
      <c r="K61" s="4" t="str">
        <f t="shared" si="7"/>
        <v>2006339OK1E00536967952</v>
      </c>
      <c r="L61" s="4" t="str">
        <f t="shared" si="8"/>
        <v>20</v>
      </c>
      <c r="M61" s="4" t="str">
        <f t="shared" si="9"/>
        <v>06339</v>
      </c>
      <c r="N61" s="4" t="str">
        <f t="shared" si="10"/>
        <v>2006339</v>
      </c>
      <c r="O61" s="4" t="str">
        <f t="shared" si="13"/>
        <v>DOUBLON</v>
      </c>
      <c r="P61" s="4" t="str">
        <f t="shared" si="12"/>
        <v>2022-02-01T14:29:542006339OK1E00536967952</v>
      </c>
      <c r="Q61" t="s">
        <v>327</v>
      </c>
      <c r="X61" t="s">
        <v>15</v>
      </c>
      <c r="Y61" t="s">
        <v>16</v>
      </c>
      <c r="Z61" t="s">
        <v>328</v>
      </c>
      <c r="AA61" s="1" t="s">
        <v>329</v>
      </c>
      <c r="AB61" t="s">
        <v>29</v>
      </c>
      <c r="AC61" t="s">
        <v>30</v>
      </c>
      <c r="AD61" s="6" t="s">
        <v>330</v>
      </c>
      <c r="AE61" t="s">
        <v>328</v>
      </c>
      <c r="AF61" t="s">
        <v>19</v>
      </c>
    </row>
    <row r="62" spans="1:32" x14ac:dyDescent="0.3">
      <c r="A62" s="4" t="e">
        <f>VLOOKUP(Z62,'Factures '!A61:N454,8,FALSE)</f>
        <v>#N/A</v>
      </c>
      <c r="B62" s="5" t="str">
        <f t="shared" si="0"/>
        <v>2022</v>
      </c>
      <c r="C62" s="5" t="str">
        <f t="shared" si="1"/>
        <v>02</v>
      </c>
      <c r="D62" s="5" t="str">
        <f t="shared" si="2"/>
        <v>01</v>
      </c>
      <c r="E62" s="4" t="str">
        <f t="shared" si="3"/>
        <v/>
      </c>
      <c r="F62" s="4" t="str">
        <f t="shared" si="4"/>
        <v>LBC</v>
      </c>
      <c r="G62" s="4">
        <f t="shared" si="5"/>
        <v>0</v>
      </c>
      <c r="H62" s="4" t="e">
        <f>VLOOKUP(G62,#REF!,2,TRUE)</f>
        <v>#REF!</v>
      </c>
      <c r="I62" s="4" t="e">
        <f>VLOOKUP(dossiers!#REF!,TRI,3)</f>
        <v>#REF!</v>
      </c>
      <c r="J62" s="4" t="str">
        <f t="shared" si="6"/>
        <v>2006339OK</v>
      </c>
      <c r="K62" s="4" t="str">
        <f t="shared" si="7"/>
        <v>2006339OK1E00536963893</v>
      </c>
      <c r="L62" s="4" t="str">
        <f t="shared" si="8"/>
        <v>20</v>
      </c>
      <c r="M62" s="4" t="str">
        <f t="shared" si="9"/>
        <v>06339</v>
      </c>
      <c r="N62" s="4" t="str">
        <f t="shared" si="10"/>
        <v>2006339</v>
      </c>
      <c r="O62" s="4" t="str">
        <f t="shared" si="13"/>
        <v>DOUBLON</v>
      </c>
      <c r="P62" s="4" t="str">
        <f t="shared" si="12"/>
        <v>2022-02-01T14:16:522006339OK1E00536963893</v>
      </c>
      <c r="Q62" t="s">
        <v>331</v>
      </c>
      <c r="X62" t="s">
        <v>15</v>
      </c>
      <c r="Y62" t="s">
        <v>16</v>
      </c>
      <c r="Z62" t="s">
        <v>328</v>
      </c>
      <c r="AA62" s="1" t="s">
        <v>332</v>
      </c>
      <c r="AB62" t="s">
        <v>29</v>
      </c>
      <c r="AC62" t="s">
        <v>30</v>
      </c>
      <c r="AD62" s="6">
        <v>20203231557</v>
      </c>
      <c r="AE62" t="s">
        <v>328</v>
      </c>
      <c r="AF62" t="s">
        <v>19</v>
      </c>
    </row>
    <row r="63" spans="1:32" x14ac:dyDescent="0.3">
      <c r="A63" s="4" t="e">
        <f>VLOOKUP(Z63,'Factures '!A62:N455,8,FALSE)</f>
        <v>#N/A</v>
      </c>
      <c r="B63" s="5" t="str">
        <f t="shared" si="0"/>
        <v>2022</v>
      </c>
      <c r="C63" s="5" t="str">
        <f t="shared" si="1"/>
        <v>02</v>
      </c>
      <c r="D63" s="5" t="str">
        <f t="shared" si="2"/>
        <v>15</v>
      </c>
      <c r="E63" s="4" t="str">
        <f t="shared" si="3"/>
        <v/>
      </c>
      <c r="F63" s="4" t="str">
        <f t="shared" si="4"/>
        <v>RBI</v>
      </c>
      <c r="G63" s="4">
        <f t="shared" si="5"/>
        <v>0</v>
      </c>
      <c r="H63" s="4" t="e">
        <f>VLOOKUP(G63,#REF!,2,TRUE)</f>
        <v>#REF!</v>
      </c>
      <c r="I63" s="4" t="e">
        <f>VLOOKUP(dossiers!#REF!,TRI,3)</f>
        <v>#REF!</v>
      </c>
      <c r="J63" s="4" t="str">
        <f t="shared" si="6"/>
        <v>2007750OK</v>
      </c>
      <c r="K63" s="4" t="str">
        <f t="shared" si="7"/>
        <v>2007750OK1E00538934402</v>
      </c>
      <c r="L63" s="4" t="str">
        <f t="shared" si="8"/>
        <v>20</v>
      </c>
      <c r="M63" s="4" t="str">
        <f t="shared" si="9"/>
        <v>07750</v>
      </c>
      <c r="N63" s="4" t="str">
        <f t="shared" si="10"/>
        <v>2007750</v>
      </c>
      <c r="O63" s="4" t="str">
        <f t="shared" si="13"/>
        <v>DOUBLON</v>
      </c>
      <c r="P63" s="4" t="str">
        <f t="shared" si="12"/>
        <v>2022-02-15T15:20:242007750OK1E00538934402</v>
      </c>
      <c r="Q63" t="s">
        <v>388</v>
      </c>
      <c r="X63" t="s">
        <v>15</v>
      </c>
      <c r="Y63" t="s">
        <v>16</v>
      </c>
      <c r="Z63" t="s">
        <v>383</v>
      </c>
      <c r="AA63" s="1" t="s">
        <v>389</v>
      </c>
      <c r="AB63" t="s">
        <v>29</v>
      </c>
      <c r="AC63" t="s">
        <v>30</v>
      </c>
      <c r="AD63" s="6" t="s">
        <v>390</v>
      </c>
      <c r="AE63" t="s">
        <v>383</v>
      </c>
      <c r="AF63" t="s">
        <v>19</v>
      </c>
    </row>
    <row r="64" spans="1:32" x14ac:dyDescent="0.3">
      <c r="A64" s="4" t="e">
        <f>VLOOKUP(Z64,'Factures '!A63:N456,8,FALSE)</f>
        <v>#N/A</v>
      </c>
      <c r="B64" s="5" t="str">
        <f t="shared" si="0"/>
        <v>2022</v>
      </c>
      <c r="C64" s="5" t="str">
        <f t="shared" si="1"/>
        <v>02</v>
      </c>
      <c r="D64" s="5" t="str">
        <f t="shared" si="2"/>
        <v>15</v>
      </c>
      <c r="E64" s="4" t="str">
        <f t="shared" si="3"/>
        <v/>
      </c>
      <c r="F64" s="4" t="str">
        <f t="shared" si="4"/>
        <v>RBI</v>
      </c>
      <c r="G64" s="4">
        <f t="shared" si="5"/>
        <v>0</v>
      </c>
      <c r="H64" s="4" t="e">
        <f>VLOOKUP(G64,#REF!,2,TRUE)</f>
        <v>#REF!</v>
      </c>
      <c r="I64" s="4" t="e">
        <f>VLOOKUP(dossiers!#REF!,TRI,3)</f>
        <v>#REF!</v>
      </c>
      <c r="J64" s="4" t="str">
        <f t="shared" si="6"/>
        <v>2007750WAIT</v>
      </c>
      <c r="K64" s="4" t="str">
        <f t="shared" si="7"/>
        <v>2007750WAIT1E00538934402</v>
      </c>
      <c r="L64" s="4" t="str">
        <f t="shared" si="8"/>
        <v>20</v>
      </c>
      <c r="M64" s="4" t="str">
        <f t="shared" si="9"/>
        <v>07750</v>
      </c>
      <c r="N64" s="4" t="str">
        <f t="shared" si="10"/>
        <v>2007750</v>
      </c>
      <c r="O64" s="4" t="str">
        <f t="shared" si="13"/>
        <v>DOUBLON</v>
      </c>
      <c r="P64" s="4" t="str">
        <f t="shared" si="12"/>
        <v>2022-02-15T15:20:242007750WAIT1E00538934402</v>
      </c>
      <c r="Q64" t="s">
        <v>388</v>
      </c>
      <c r="X64" t="s">
        <v>15</v>
      </c>
      <c r="Y64" t="s">
        <v>16</v>
      </c>
      <c r="Z64" t="s">
        <v>383</v>
      </c>
      <c r="AA64" s="1" t="s">
        <v>389</v>
      </c>
      <c r="AB64" t="s">
        <v>17</v>
      </c>
      <c r="AC64" t="s">
        <v>30</v>
      </c>
      <c r="AD64" s="6" t="s">
        <v>390</v>
      </c>
      <c r="AE64" t="s">
        <v>383</v>
      </c>
      <c r="AF64" t="s">
        <v>19</v>
      </c>
    </row>
    <row r="65" spans="1:32" x14ac:dyDescent="0.3">
      <c r="A65" s="4" t="e">
        <f>VLOOKUP(Z65,'Factures '!A64:N457,8,FALSE)</f>
        <v>#N/A</v>
      </c>
      <c r="B65" s="5" t="str">
        <f t="shared" si="0"/>
        <v>2022</v>
      </c>
      <c r="C65" s="5" t="str">
        <f t="shared" si="1"/>
        <v>02</v>
      </c>
      <c r="D65" s="5" t="str">
        <f t="shared" si="2"/>
        <v>15</v>
      </c>
      <c r="E65" s="4" t="str">
        <f t="shared" si="3"/>
        <v/>
      </c>
      <c r="F65" s="4" t="str">
        <f t="shared" si="4"/>
        <v>RBI</v>
      </c>
      <c r="G65" s="4">
        <f t="shared" si="5"/>
        <v>0</v>
      </c>
      <c r="H65" s="4" t="e">
        <f>VLOOKUP(G65,#REF!,2,TRUE)</f>
        <v>#REF!</v>
      </c>
      <c r="I65" s="4" t="e">
        <f>VLOOKUP(dossiers!#REF!,TRI,3)</f>
        <v>#REF!</v>
      </c>
      <c r="J65" s="4" t="str">
        <f t="shared" si="6"/>
        <v>2007750OK</v>
      </c>
      <c r="K65" s="4" t="str">
        <f t="shared" si="7"/>
        <v>2007750OK1E00538935430</v>
      </c>
      <c r="L65" s="4" t="str">
        <f t="shared" si="8"/>
        <v>20</v>
      </c>
      <c r="M65" s="4" t="str">
        <f t="shared" si="9"/>
        <v>07750</v>
      </c>
      <c r="N65" s="4" t="str">
        <f t="shared" si="10"/>
        <v>2007750</v>
      </c>
      <c r="O65" s="4" t="str">
        <f t="shared" si="13"/>
        <v>DOUBLON</v>
      </c>
      <c r="P65" s="4" t="str">
        <f t="shared" si="12"/>
        <v>2022-02-15T15:24:282007750OK1E00538935430</v>
      </c>
      <c r="Q65" t="s">
        <v>382</v>
      </c>
      <c r="X65" t="s">
        <v>15</v>
      </c>
      <c r="Y65" t="s">
        <v>16</v>
      </c>
      <c r="Z65" t="s">
        <v>383</v>
      </c>
      <c r="AA65" s="1" t="s">
        <v>386</v>
      </c>
      <c r="AB65" t="s">
        <v>29</v>
      </c>
      <c r="AC65" t="s">
        <v>30</v>
      </c>
      <c r="AD65" s="6" t="s">
        <v>387</v>
      </c>
      <c r="AE65" t="s">
        <v>383</v>
      </c>
      <c r="AF65" t="s">
        <v>19</v>
      </c>
    </row>
    <row r="66" spans="1:32" x14ac:dyDescent="0.3">
      <c r="A66" s="4" t="e">
        <f>VLOOKUP(Z66,'Factures '!A65:N458,8,FALSE)</f>
        <v>#N/A</v>
      </c>
      <c r="B66" s="5" t="str">
        <f t="shared" ref="B66:B129" si="14">LEFT(Q66,4)</f>
        <v>2022</v>
      </c>
      <c r="C66" s="5" t="str">
        <f t="shared" ref="C66:C129" si="15">MID(Q66,6,2)</f>
        <v>02</v>
      </c>
      <c r="D66" s="5" t="str">
        <f t="shared" ref="D66:D129" si="16">MID(Q66,9,2)</f>
        <v>15</v>
      </c>
      <c r="E66" s="4" t="str">
        <f t="shared" ref="E66:E129" si="17">LEFT(W66,2)</f>
        <v/>
      </c>
      <c r="F66" s="4" t="str">
        <f t="shared" ref="F66:F129" si="18">RIGHT(Z66,3)</f>
        <v>RBI</v>
      </c>
      <c r="G66" s="4">
        <f t="shared" ref="G66:G129" si="19">IFERROR(VLOOKUP(F66,TRI,2,FALSE),0)</f>
        <v>0</v>
      </c>
      <c r="H66" s="4" t="e">
        <f>VLOOKUP(G66,#REF!,2,TRUE)</f>
        <v>#REF!</v>
      </c>
      <c r="I66" s="4" t="e">
        <f>VLOOKUP(dossiers!#REF!,TRI,3)</f>
        <v>#REF!</v>
      </c>
      <c r="J66" s="4" t="str">
        <f t="shared" ref="J66:J129" si="20">N66&amp;S66&amp;AB66</f>
        <v>2007750WAIT</v>
      </c>
      <c r="K66" s="4" t="str">
        <f t="shared" ref="K66:K129" si="21">N66&amp;S66&amp;AB66&amp;AA66</f>
        <v>2007750WAIT1E00538935430</v>
      </c>
      <c r="L66" s="4" t="str">
        <f t="shared" ref="L66:L129" si="22">LEFT(AE66,2)</f>
        <v>20</v>
      </c>
      <c r="M66" s="4" t="str">
        <f t="shared" ref="M66:M129" si="23">MID(AE66,6,5)</f>
        <v>07750</v>
      </c>
      <c r="N66" s="4" t="str">
        <f t="shared" ref="N66:N129" si="24">L66&amp;M66</f>
        <v>2007750</v>
      </c>
      <c r="O66" s="4" t="str">
        <f t="shared" ref="O66:O97" si="25">IF(COUNTIF($J$2:$J$139,J66)&gt;1,"DOUBLON","")</f>
        <v>DOUBLON</v>
      </c>
      <c r="P66" s="4" t="str">
        <f t="shared" ref="P66:P129" si="26">Q66&amp;K66</f>
        <v>2022-02-15T15:24:282007750WAIT1E00538935430</v>
      </c>
      <c r="Q66" t="s">
        <v>382</v>
      </c>
      <c r="X66" t="s">
        <v>15</v>
      </c>
      <c r="Y66" t="s">
        <v>16</v>
      </c>
      <c r="Z66" t="s">
        <v>383</v>
      </c>
      <c r="AA66" s="1" t="s">
        <v>386</v>
      </c>
      <c r="AB66" t="s">
        <v>17</v>
      </c>
      <c r="AC66" t="s">
        <v>30</v>
      </c>
      <c r="AD66" s="6" t="s">
        <v>387</v>
      </c>
      <c r="AE66" t="s">
        <v>383</v>
      </c>
      <c r="AF66" t="s">
        <v>19</v>
      </c>
    </row>
    <row r="67" spans="1:32" x14ac:dyDescent="0.3">
      <c r="A67" s="4" t="e">
        <f>VLOOKUP(Z67,'Factures '!A66:N459,8,FALSE)</f>
        <v>#N/A</v>
      </c>
      <c r="B67" s="5" t="str">
        <f t="shared" si="14"/>
        <v>2022</v>
      </c>
      <c r="C67" s="5" t="str">
        <f t="shared" si="15"/>
        <v>02</v>
      </c>
      <c r="D67" s="5" t="str">
        <f t="shared" si="16"/>
        <v>15</v>
      </c>
      <c r="E67" s="4" t="str">
        <f t="shared" si="17"/>
        <v/>
      </c>
      <c r="F67" s="4" t="str">
        <f t="shared" si="18"/>
        <v>RBI</v>
      </c>
      <c r="G67" s="4">
        <f t="shared" si="19"/>
        <v>0</v>
      </c>
      <c r="H67" s="4" t="e">
        <f>VLOOKUP(G67,#REF!,2,TRUE)</f>
        <v>#REF!</v>
      </c>
      <c r="I67" s="4" t="e">
        <f>VLOOKUP(dossiers!#REF!,TRI,3)</f>
        <v>#REF!</v>
      </c>
      <c r="J67" s="4" t="str">
        <f t="shared" si="20"/>
        <v>2007750OK</v>
      </c>
      <c r="K67" s="4" t="str">
        <f t="shared" si="21"/>
        <v>2007750OK1E00538935423</v>
      </c>
      <c r="L67" s="4" t="str">
        <f t="shared" si="22"/>
        <v>20</v>
      </c>
      <c r="M67" s="4" t="str">
        <f t="shared" si="23"/>
        <v>07750</v>
      </c>
      <c r="N67" s="4" t="str">
        <f t="shared" si="24"/>
        <v>2007750</v>
      </c>
      <c r="O67" s="4" t="str">
        <f t="shared" si="25"/>
        <v>DOUBLON</v>
      </c>
      <c r="P67" s="4" t="str">
        <f t="shared" si="26"/>
        <v>2022-02-15T15:24:282007750OK1E00538935423</v>
      </c>
      <c r="Q67" t="s">
        <v>382</v>
      </c>
      <c r="X67" t="s">
        <v>15</v>
      </c>
      <c r="Y67" t="s">
        <v>16</v>
      </c>
      <c r="Z67" t="s">
        <v>383</v>
      </c>
      <c r="AA67" s="1" t="s">
        <v>384</v>
      </c>
      <c r="AB67" t="s">
        <v>29</v>
      </c>
      <c r="AC67" t="s">
        <v>30</v>
      </c>
      <c r="AD67" s="6" t="s">
        <v>385</v>
      </c>
      <c r="AE67" t="s">
        <v>383</v>
      </c>
      <c r="AF67" t="s">
        <v>19</v>
      </c>
    </row>
    <row r="68" spans="1:32" x14ac:dyDescent="0.3">
      <c r="A68" s="4" t="e">
        <f>VLOOKUP(Z68,'Factures '!A67:N460,8,FALSE)</f>
        <v>#N/A</v>
      </c>
      <c r="B68" s="5" t="str">
        <f t="shared" si="14"/>
        <v>2022</v>
      </c>
      <c r="C68" s="5" t="str">
        <f t="shared" si="15"/>
        <v>02</v>
      </c>
      <c r="D68" s="5" t="str">
        <f t="shared" si="16"/>
        <v>15</v>
      </c>
      <c r="E68" s="4" t="str">
        <f t="shared" si="17"/>
        <v/>
      </c>
      <c r="F68" s="4" t="str">
        <f t="shared" si="18"/>
        <v>RBI</v>
      </c>
      <c r="G68" s="4">
        <f t="shared" si="19"/>
        <v>0</v>
      </c>
      <c r="H68" s="4" t="e">
        <f>VLOOKUP(G68,#REF!,2,TRUE)</f>
        <v>#REF!</v>
      </c>
      <c r="I68" s="4" t="e">
        <f>VLOOKUP(dossiers!#REF!,TRI,3)</f>
        <v>#REF!</v>
      </c>
      <c r="J68" s="4" t="str">
        <f t="shared" si="20"/>
        <v>2007750WAIT</v>
      </c>
      <c r="K68" s="4" t="str">
        <f t="shared" si="21"/>
        <v>2007750WAIT1E00538935423</v>
      </c>
      <c r="L68" s="4" t="str">
        <f t="shared" si="22"/>
        <v>20</v>
      </c>
      <c r="M68" s="4" t="str">
        <f t="shared" si="23"/>
        <v>07750</v>
      </c>
      <c r="N68" s="4" t="str">
        <f t="shared" si="24"/>
        <v>2007750</v>
      </c>
      <c r="O68" s="4" t="str">
        <f t="shared" si="25"/>
        <v>DOUBLON</v>
      </c>
      <c r="P68" s="4" t="str">
        <f t="shared" si="26"/>
        <v>2022-02-15T15:24:282007750WAIT1E00538935423</v>
      </c>
      <c r="Q68" t="s">
        <v>382</v>
      </c>
      <c r="X68" t="s">
        <v>15</v>
      </c>
      <c r="Y68" t="s">
        <v>16</v>
      </c>
      <c r="Z68" t="s">
        <v>383</v>
      </c>
      <c r="AA68" s="1" t="s">
        <v>384</v>
      </c>
      <c r="AB68" t="s">
        <v>17</v>
      </c>
      <c r="AC68" t="s">
        <v>30</v>
      </c>
      <c r="AD68" s="6" t="s">
        <v>385</v>
      </c>
      <c r="AE68" t="s">
        <v>383</v>
      </c>
      <c r="AF68" t="s">
        <v>19</v>
      </c>
    </row>
    <row r="69" spans="1:32" x14ac:dyDescent="0.3">
      <c r="A69" s="4" t="e">
        <f>VLOOKUP(Z69,'Factures '!A68:N461,8,FALSE)</f>
        <v>#N/A</v>
      </c>
      <c r="B69" s="5" t="str">
        <f t="shared" si="14"/>
        <v>2022</v>
      </c>
      <c r="C69" s="5" t="str">
        <f t="shared" si="15"/>
        <v>02</v>
      </c>
      <c r="D69" s="5" t="str">
        <f t="shared" si="16"/>
        <v>21</v>
      </c>
      <c r="E69" s="4" t="str">
        <f t="shared" si="17"/>
        <v/>
      </c>
      <c r="F69" s="4" t="str">
        <f t="shared" si="18"/>
        <v>GDL</v>
      </c>
      <c r="G69" s="4">
        <f t="shared" si="19"/>
        <v>0</v>
      </c>
      <c r="H69" s="4" t="e">
        <f>VLOOKUP(G69,#REF!,2,TRUE)</f>
        <v>#REF!</v>
      </c>
      <c r="I69" s="4" t="e">
        <f>VLOOKUP(dossiers!#REF!,TRI,3)</f>
        <v>#REF!</v>
      </c>
      <c r="J69" s="4" t="str">
        <f t="shared" si="20"/>
        <v>2015577OK</v>
      </c>
      <c r="K69" s="4" t="str">
        <f t="shared" si="21"/>
        <v>2015577OK1E00539655207</v>
      </c>
      <c r="L69" s="4" t="str">
        <f t="shared" si="22"/>
        <v>20</v>
      </c>
      <c r="M69" s="4" t="str">
        <f t="shared" si="23"/>
        <v>15577</v>
      </c>
      <c r="N69" s="4" t="str">
        <f t="shared" si="24"/>
        <v>2015577</v>
      </c>
      <c r="O69" s="4" t="str">
        <f t="shared" si="25"/>
        <v/>
      </c>
      <c r="P69" s="4" t="str">
        <f t="shared" si="26"/>
        <v>2022-02-21T10:43:222015577OK1E00539655207</v>
      </c>
      <c r="Q69" t="s">
        <v>379</v>
      </c>
      <c r="X69" t="s">
        <v>15</v>
      </c>
      <c r="Y69" t="s">
        <v>16</v>
      </c>
      <c r="Z69" t="s">
        <v>380</v>
      </c>
      <c r="AA69" s="1" t="s">
        <v>381</v>
      </c>
      <c r="AB69" t="s">
        <v>29</v>
      </c>
      <c r="AC69" t="s">
        <v>30</v>
      </c>
      <c r="AD69" s="6">
        <v>20205208984</v>
      </c>
      <c r="AE69" t="s">
        <v>380</v>
      </c>
      <c r="AF69" t="s">
        <v>19</v>
      </c>
    </row>
    <row r="70" spans="1:32" x14ac:dyDescent="0.3">
      <c r="A70" s="4" t="e">
        <f>VLOOKUP(Z70,'Factures '!A69:N462,8,FALSE)</f>
        <v>#N/A</v>
      </c>
      <c r="B70" s="5" t="str">
        <f t="shared" si="14"/>
        <v>2022</v>
      </c>
      <c r="C70" s="5" t="str">
        <f t="shared" si="15"/>
        <v>01</v>
      </c>
      <c r="D70" s="5" t="str">
        <f t="shared" si="16"/>
        <v>31</v>
      </c>
      <c r="E70" s="4" t="str">
        <f t="shared" si="17"/>
        <v/>
      </c>
      <c r="F70" s="4" t="str">
        <f t="shared" si="18"/>
        <v>UEL</v>
      </c>
      <c r="G70" s="4">
        <f t="shared" si="19"/>
        <v>0</v>
      </c>
      <c r="H70" s="4" t="e">
        <f>VLOOKUP(G70,#REF!,2,TRUE)</f>
        <v>#REF!</v>
      </c>
      <c r="I70" s="4" t="e">
        <f>VLOOKUP(dossiers!#REF!,TRI,3)</f>
        <v>#REF!</v>
      </c>
      <c r="J70" s="4" t="str">
        <f t="shared" si="20"/>
        <v>2015787OK</v>
      </c>
      <c r="K70" s="4" t="str">
        <f t="shared" si="21"/>
        <v>2015787OK1E00536711999</v>
      </c>
      <c r="L70" s="4" t="str">
        <f t="shared" si="22"/>
        <v>20</v>
      </c>
      <c r="M70" s="4" t="str">
        <f t="shared" si="23"/>
        <v>15787</v>
      </c>
      <c r="N70" s="4" t="str">
        <f t="shared" si="24"/>
        <v>2015787</v>
      </c>
      <c r="O70" s="4" t="str">
        <f t="shared" si="25"/>
        <v>DOUBLON</v>
      </c>
      <c r="P70" s="4" t="str">
        <f t="shared" si="26"/>
        <v>2022-01-31T11:24:082015787OK1E00536711999</v>
      </c>
      <c r="Q70" t="s">
        <v>333</v>
      </c>
      <c r="X70" t="s">
        <v>15</v>
      </c>
      <c r="Y70" t="s">
        <v>16</v>
      </c>
      <c r="Z70" t="s">
        <v>334</v>
      </c>
      <c r="AA70" s="1" t="s">
        <v>336</v>
      </c>
      <c r="AB70" t="s">
        <v>29</v>
      </c>
      <c r="AC70" t="s">
        <v>18</v>
      </c>
      <c r="AD70" s="6">
        <v>20203110124</v>
      </c>
      <c r="AE70" t="s">
        <v>334</v>
      </c>
      <c r="AF70" t="s">
        <v>19</v>
      </c>
    </row>
    <row r="71" spans="1:32" x14ac:dyDescent="0.3">
      <c r="A71" s="4" t="e">
        <f>VLOOKUP(Z71,'Factures '!A70:N463,8,FALSE)</f>
        <v>#N/A</v>
      </c>
      <c r="B71" s="5" t="str">
        <f t="shared" si="14"/>
        <v>2022</v>
      </c>
      <c r="C71" s="5" t="str">
        <f t="shared" si="15"/>
        <v>01</v>
      </c>
      <c r="D71" s="5" t="str">
        <f t="shared" si="16"/>
        <v>31</v>
      </c>
      <c r="E71" s="4" t="str">
        <f t="shared" si="17"/>
        <v/>
      </c>
      <c r="F71" s="4" t="str">
        <f t="shared" si="18"/>
        <v>UEL</v>
      </c>
      <c r="G71" s="4">
        <f t="shared" si="19"/>
        <v>0</v>
      </c>
      <c r="H71" s="4" t="e">
        <f>VLOOKUP(G71,#REF!,2,TRUE)</f>
        <v>#REF!</v>
      </c>
      <c r="I71" s="4" t="e">
        <f>VLOOKUP(dossiers!#REF!,TRI,3)</f>
        <v>#REF!</v>
      </c>
      <c r="J71" s="4" t="str">
        <f t="shared" si="20"/>
        <v>2015787OK</v>
      </c>
      <c r="K71" s="4" t="str">
        <f t="shared" si="21"/>
        <v>2015787OK1E00536711470</v>
      </c>
      <c r="L71" s="4" t="str">
        <f t="shared" si="22"/>
        <v>20</v>
      </c>
      <c r="M71" s="4" t="str">
        <f t="shared" si="23"/>
        <v>15787</v>
      </c>
      <c r="N71" s="4" t="str">
        <f t="shared" si="24"/>
        <v>2015787</v>
      </c>
      <c r="O71" s="4" t="str">
        <f t="shared" si="25"/>
        <v>DOUBLON</v>
      </c>
      <c r="P71" s="4" t="str">
        <f t="shared" si="26"/>
        <v>2022-01-31T11:21:512015787OK1E00536711470</v>
      </c>
      <c r="Q71" t="s">
        <v>337</v>
      </c>
      <c r="X71" t="s">
        <v>15</v>
      </c>
      <c r="Y71" t="s">
        <v>16</v>
      </c>
      <c r="Z71" t="s">
        <v>334</v>
      </c>
      <c r="AA71" s="1" t="s">
        <v>340</v>
      </c>
      <c r="AB71" t="s">
        <v>29</v>
      </c>
      <c r="AC71" t="s">
        <v>18</v>
      </c>
      <c r="AD71" s="6" t="s">
        <v>341</v>
      </c>
      <c r="AE71" t="s">
        <v>334</v>
      </c>
      <c r="AF71" t="s">
        <v>19</v>
      </c>
    </row>
    <row r="72" spans="1:32" x14ac:dyDescent="0.3">
      <c r="A72" s="4" t="e">
        <f>VLOOKUP(Z72,'Factures '!A71:N464,8,FALSE)</f>
        <v>#N/A</v>
      </c>
      <c r="B72" s="5" t="str">
        <f t="shared" si="14"/>
        <v>2022</v>
      </c>
      <c r="C72" s="5" t="str">
        <f t="shared" si="15"/>
        <v>01</v>
      </c>
      <c r="D72" s="5" t="str">
        <f t="shared" si="16"/>
        <v>31</v>
      </c>
      <c r="E72" s="4" t="str">
        <f t="shared" si="17"/>
        <v/>
      </c>
      <c r="F72" s="4" t="str">
        <f t="shared" si="18"/>
        <v>UEL</v>
      </c>
      <c r="G72" s="4">
        <f t="shared" si="19"/>
        <v>0</v>
      </c>
      <c r="H72" s="4" t="e">
        <f>VLOOKUP(G72,#REF!,2,TRUE)</f>
        <v>#REF!</v>
      </c>
      <c r="I72" s="4" t="e">
        <f>VLOOKUP(dossiers!#REF!,TRI,3)</f>
        <v>#REF!</v>
      </c>
      <c r="J72" s="4" t="str">
        <f t="shared" si="20"/>
        <v>2015787OK</v>
      </c>
      <c r="K72" s="4" t="str">
        <f t="shared" si="21"/>
        <v>2015787OK1E00536711982</v>
      </c>
      <c r="L72" s="4" t="str">
        <f t="shared" si="22"/>
        <v>20</v>
      </c>
      <c r="M72" s="4" t="str">
        <f t="shared" si="23"/>
        <v>15787</v>
      </c>
      <c r="N72" s="4" t="str">
        <f t="shared" si="24"/>
        <v>2015787</v>
      </c>
      <c r="O72" s="4" t="str">
        <f t="shared" si="25"/>
        <v>DOUBLON</v>
      </c>
      <c r="P72" s="4" t="str">
        <f t="shared" si="26"/>
        <v>2022-01-31T11:24:082015787OK1E00536711982</v>
      </c>
      <c r="Q72" t="s">
        <v>333</v>
      </c>
      <c r="X72" t="s">
        <v>15</v>
      </c>
      <c r="Y72" t="s">
        <v>16</v>
      </c>
      <c r="Z72" t="s">
        <v>334</v>
      </c>
      <c r="AA72" s="1" t="s">
        <v>335</v>
      </c>
      <c r="AB72" t="s">
        <v>29</v>
      </c>
      <c r="AC72" t="s">
        <v>18</v>
      </c>
      <c r="AD72" s="6">
        <v>20203110123</v>
      </c>
      <c r="AE72" t="s">
        <v>334</v>
      </c>
      <c r="AF72" t="s">
        <v>19</v>
      </c>
    </row>
    <row r="73" spans="1:32" x14ac:dyDescent="0.3">
      <c r="A73" s="4" t="e">
        <f>VLOOKUP(Z73,'Factures '!A72:N465,8,FALSE)</f>
        <v>#N/A</v>
      </c>
      <c r="B73" s="5" t="str">
        <f t="shared" si="14"/>
        <v>2022</v>
      </c>
      <c r="C73" s="5" t="str">
        <f t="shared" si="15"/>
        <v>01</v>
      </c>
      <c r="D73" s="5" t="str">
        <f t="shared" si="16"/>
        <v>31</v>
      </c>
      <c r="E73" s="4" t="str">
        <f t="shared" si="17"/>
        <v/>
      </c>
      <c r="F73" s="4" t="str">
        <f t="shared" si="18"/>
        <v>UEL</v>
      </c>
      <c r="G73" s="4">
        <f t="shared" si="19"/>
        <v>0</v>
      </c>
      <c r="H73" s="4" t="e">
        <f>VLOOKUP(G73,#REF!,2,TRUE)</f>
        <v>#REF!</v>
      </c>
      <c r="I73" s="4" t="e">
        <f>VLOOKUP(dossiers!#REF!,TRI,3)</f>
        <v>#REF!</v>
      </c>
      <c r="J73" s="4" t="str">
        <f t="shared" si="20"/>
        <v>2015787OK</v>
      </c>
      <c r="K73" s="4" t="str">
        <f t="shared" si="21"/>
        <v>2015787OK1E00536711463</v>
      </c>
      <c r="L73" s="4" t="str">
        <f t="shared" si="22"/>
        <v>20</v>
      </c>
      <c r="M73" s="4" t="str">
        <f t="shared" si="23"/>
        <v>15787</v>
      </c>
      <c r="N73" s="4" t="str">
        <f t="shared" si="24"/>
        <v>2015787</v>
      </c>
      <c r="O73" s="4" t="str">
        <f t="shared" si="25"/>
        <v>DOUBLON</v>
      </c>
      <c r="P73" s="4" t="str">
        <f t="shared" si="26"/>
        <v>2022-01-31T11:21:512015787OK1E00536711463</v>
      </c>
      <c r="Q73" t="s">
        <v>337</v>
      </c>
      <c r="X73" t="s">
        <v>15</v>
      </c>
      <c r="Y73" t="s">
        <v>16</v>
      </c>
      <c r="Z73" t="s">
        <v>334</v>
      </c>
      <c r="AA73" s="1" t="s">
        <v>338</v>
      </c>
      <c r="AB73" t="s">
        <v>29</v>
      </c>
      <c r="AC73" t="s">
        <v>18</v>
      </c>
      <c r="AD73" s="6" t="s">
        <v>339</v>
      </c>
      <c r="AE73" t="s">
        <v>334</v>
      </c>
      <c r="AF73" t="s">
        <v>19</v>
      </c>
    </row>
    <row r="74" spans="1:32" x14ac:dyDescent="0.3">
      <c r="A74" s="4" t="e">
        <f>VLOOKUP(Z74,'Factures '!A73:N466,8,FALSE)</f>
        <v>#N/A</v>
      </c>
      <c r="B74" s="5" t="str">
        <f t="shared" si="14"/>
        <v>2022</v>
      </c>
      <c r="C74" s="5" t="str">
        <f t="shared" si="15"/>
        <v>02</v>
      </c>
      <c r="D74" s="5" t="str">
        <f t="shared" si="16"/>
        <v>11</v>
      </c>
      <c r="E74" s="4" t="str">
        <f t="shared" si="17"/>
        <v/>
      </c>
      <c r="F74" s="4" t="str">
        <f t="shared" si="18"/>
        <v>TPS</v>
      </c>
      <c r="G74" s="4">
        <f t="shared" si="19"/>
        <v>0</v>
      </c>
      <c r="H74" s="4" t="e">
        <f>VLOOKUP(G74,#REF!,2,TRUE)</f>
        <v>#REF!</v>
      </c>
      <c r="I74" s="4" t="e">
        <f>VLOOKUP(dossiers!#REF!,TRI,3)</f>
        <v>#REF!</v>
      </c>
      <c r="J74" s="4" t="str">
        <f t="shared" si="20"/>
        <v>2024466OK</v>
      </c>
      <c r="K74" s="4" t="str">
        <f t="shared" si="21"/>
        <v>2024466OK1E00538464992</v>
      </c>
      <c r="L74" s="4" t="str">
        <f t="shared" si="22"/>
        <v>20</v>
      </c>
      <c r="M74" s="4" t="str">
        <f t="shared" si="23"/>
        <v>24466</v>
      </c>
      <c r="N74" s="4" t="str">
        <f t="shared" si="24"/>
        <v>2024466</v>
      </c>
      <c r="O74" s="4" t="str">
        <f t="shared" si="25"/>
        <v>DOUBLON</v>
      </c>
      <c r="P74" s="4" t="str">
        <f t="shared" si="26"/>
        <v>2022-02-11T11:18:142024466OK1E00538464992</v>
      </c>
      <c r="Q74" t="s">
        <v>398</v>
      </c>
      <c r="X74" t="s">
        <v>15</v>
      </c>
      <c r="Y74" t="s">
        <v>16</v>
      </c>
      <c r="Z74" t="s">
        <v>399</v>
      </c>
      <c r="AA74" s="1" t="s">
        <v>400</v>
      </c>
      <c r="AB74" t="s">
        <v>29</v>
      </c>
      <c r="AC74" t="s">
        <v>304</v>
      </c>
      <c r="AD74" s="6" t="s">
        <v>401</v>
      </c>
      <c r="AE74" t="s">
        <v>399</v>
      </c>
      <c r="AF74" t="s">
        <v>19</v>
      </c>
    </row>
    <row r="75" spans="1:32" x14ac:dyDescent="0.3">
      <c r="A75" s="4" t="e">
        <f>VLOOKUP(Z75,'Factures '!A74:N467,8,FALSE)</f>
        <v>#N/A</v>
      </c>
      <c r="B75" s="5" t="str">
        <f t="shared" si="14"/>
        <v>2022</v>
      </c>
      <c r="C75" s="5" t="str">
        <f t="shared" si="15"/>
        <v>02</v>
      </c>
      <c r="D75" s="5" t="str">
        <f t="shared" si="16"/>
        <v>11</v>
      </c>
      <c r="E75" s="4" t="str">
        <f t="shared" si="17"/>
        <v/>
      </c>
      <c r="F75" s="4" t="str">
        <f t="shared" si="18"/>
        <v>TPS</v>
      </c>
      <c r="G75" s="4">
        <f t="shared" si="19"/>
        <v>0</v>
      </c>
      <c r="H75" s="4" t="e">
        <f>VLOOKUP(G75,#REF!,2,TRUE)</f>
        <v>#REF!</v>
      </c>
      <c r="I75" s="4" t="e">
        <f>VLOOKUP(dossiers!#REF!,TRI,3)</f>
        <v>#REF!</v>
      </c>
      <c r="J75" s="4" t="str">
        <f t="shared" si="20"/>
        <v>2024466OK</v>
      </c>
      <c r="K75" s="4" t="str">
        <f t="shared" si="21"/>
        <v>2024466OK1E00538464190</v>
      </c>
      <c r="L75" s="4" t="str">
        <f t="shared" si="22"/>
        <v>20</v>
      </c>
      <c r="M75" s="4" t="str">
        <f t="shared" si="23"/>
        <v>24466</v>
      </c>
      <c r="N75" s="4" t="str">
        <f t="shared" si="24"/>
        <v>2024466</v>
      </c>
      <c r="O75" s="4" t="str">
        <f t="shared" si="25"/>
        <v>DOUBLON</v>
      </c>
      <c r="P75" s="4" t="str">
        <f t="shared" si="26"/>
        <v>2022-02-11T11:10:322024466OK1E00538464190</v>
      </c>
      <c r="Q75" t="s">
        <v>402</v>
      </c>
      <c r="X75" t="s">
        <v>15</v>
      </c>
      <c r="Y75" t="s">
        <v>16</v>
      </c>
      <c r="Z75" t="s">
        <v>399</v>
      </c>
      <c r="AA75" s="1" t="s">
        <v>403</v>
      </c>
      <c r="AB75" t="s">
        <v>29</v>
      </c>
      <c r="AC75" t="s">
        <v>304</v>
      </c>
      <c r="AD75" s="6" t="s">
        <v>404</v>
      </c>
      <c r="AE75" t="s">
        <v>399</v>
      </c>
      <c r="AF75" t="s">
        <v>19</v>
      </c>
    </row>
    <row r="76" spans="1:32" x14ac:dyDescent="0.3">
      <c r="A76" s="4" t="e">
        <f>VLOOKUP(Z76,'Factures '!A75:N468,8,FALSE)</f>
        <v>#N/A</v>
      </c>
      <c r="B76" s="5" t="str">
        <f t="shared" si="14"/>
        <v>2022</v>
      </c>
      <c r="C76" s="5" t="str">
        <f t="shared" si="15"/>
        <v>03</v>
      </c>
      <c r="D76" s="5" t="str">
        <f t="shared" si="16"/>
        <v>14</v>
      </c>
      <c r="E76" s="4" t="str">
        <f t="shared" si="17"/>
        <v/>
      </c>
      <c r="F76" s="4" t="str">
        <f t="shared" si="18"/>
        <v>ESA</v>
      </c>
      <c r="G76" s="4">
        <f t="shared" si="19"/>
        <v>0</v>
      </c>
      <c r="H76" s="4" t="e">
        <f>VLOOKUP(G76,#REF!,2,TRUE)</f>
        <v>#REF!</v>
      </c>
      <c r="I76" s="4" t="e">
        <f>VLOOKUP(dossiers!#REF!,TRI,3)</f>
        <v>#REF!</v>
      </c>
      <c r="J76" s="4" t="str">
        <f t="shared" si="20"/>
        <v>2024807OK</v>
      </c>
      <c r="K76" s="4" t="str">
        <f t="shared" si="21"/>
        <v>2024807OK1E00542745148</v>
      </c>
      <c r="L76" s="4" t="str">
        <f t="shared" si="22"/>
        <v>20</v>
      </c>
      <c r="M76" s="4" t="str">
        <f t="shared" si="23"/>
        <v>24807</v>
      </c>
      <c r="N76" s="4" t="str">
        <f t="shared" si="24"/>
        <v>2024807</v>
      </c>
      <c r="O76" s="4" t="str">
        <f t="shared" si="25"/>
        <v>DOUBLON</v>
      </c>
      <c r="P76" s="4" t="str">
        <f t="shared" si="26"/>
        <v>2022-03-14T11:27:532024807OK1E00542745148</v>
      </c>
      <c r="Q76" t="s">
        <v>315</v>
      </c>
      <c r="X76" t="s">
        <v>15</v>
      </c>
      <c r="Y76" t="s">
        <v>16</v>
      </c>
      <c r="Z76" t="s">
        <v>316</v>
      </c>
      <c r="AA76" s="1" t="s">
        <v>325</v>
      </c>
      <c r="AB76" t="s">
        <v>29</v>
      </c>
      <c r="AC76" t="s">
        <v>22</v>
      </c>
      <c r="AD76" s="6" t="s">
        <v>326</v>
      </c>
      <c r="AE76" t="s">
        <v>316</v>
      </c>
      <c r="AF76" t="s">
        <v>19</v>
      </c>
    </row>
    <row r="77" spans="1:32" x14ac:dyDescent="0.3">
      <c r="A77" s="4" t="e">
        <f>VLOOKUP(Z77,'Factures '!A76:N469,8,FALSE)</f>
        <v>#N/A</v>
      </c>
      <c r="B77" s="5" t="str">
        <f t="shared" si="14"/>
        <v>2022</v>
      </c>
      <c r="C77" s="5" t="str">
        <f t="shared" si="15"/>
        <v>02</v>
      </c>
      <c r="D77" s="5" t="str">
        <f t="shared" si="16"/>
        <v>25</v>
      </c>
      <c r="E77" s="4" t="str">
        <f t="shared" si="17"/>
        <v/>
      </c>
      <c r="F77" s="4" t="str">
        <f t="shared" si="18"/>
        <v>ESA</v>
      </c>
      <c r="G77" s="4">
        <f t="shared" si="19"/>
        <v>0</v>
      </c>
      <c r="H77" s="4" t="e">
        <f>VLOOKUP(G77,#REF!,2,TRUE)</f>
        <v>#REF!</v>
      </c>
      <c r="I77" s="4" t="e">
        <f>VLOOKUP(dossiers!#REF!,TRI,3)</f>
        <v>#REF!</v>
      </c>
      <c r="J77" s="4" t="str">
        <f t="shared" si="20"/>
        <v>2024807WAIT</v>
      </c>
      <c r="K77" s="4" t="str">
        <f t="shared" si="21"/>
        <v>2024807WAIT1E00540600364</v>
      </c>
      <c r="L77" s="4" t="str">
        <f t="shared" si="22"/>
        <v>20</v>
      </c>
      <c r="M77" s="4" t="str">
        <f t="shared" si="23"/>
        <v>24807</v>
      </c>
      <c r="N77" s="4" t="str">
        <f t="shared" si="24"/>
        <v>2024807</v>
      </c>
      <c r="O77" s="4" t="str">
        <f t="shared" si="25"/>
        <v>DOUBLON</v>
      </c>
      <c r="P77" s="4" t="str">
        <f t="shared" si="26"/>
        <v>2022-02-25T18:05:322024807WAIT1E00540600364</v>
      </c>
      <c r="Q77" t="s">
        <v>354</v>
      </c>
      <c r="X77" t="s">
        <v>15</v>
      </c>
      <c r="Y77" t="s">
        <v>16</v>
      </c>
      <c r="Z77" t="s">
        <v>316</v>
      </c>
      <c r="AA77" s="1" t="s">
        <v>358</v>
      </c>
      <c r="AB77" t="s">
        <v>17</v>
      </c>
      <c r="AC77" t="s">
        <v>22</v>
      </c>
      <c r="AD77" s="6">
        <v>20205642265</v>
      </c>
      <c r="AE77" t="s">
        <v>316</v>
      </c>
      <c r="AF77" t="s">
        <v>19</v>
      </c>
    </row>
    <row r="78" spans="1:32" x14ac:dyDescent="0.3">
      <c r="A78" s="4" t="e">
        <f>VLOOKUP(Z78,'Factures '!A77:N470,8,FALSE)</f>
        <v>#N/A</v>
      </c>
      <c r="B78" s="5" t="str">
        <f t="shared" si="14"/>
        <v>2022</v>
      </c>
      <c r="C78" s="5" t="str">
        <f t="shared" si="15"/>
        <v>03</v>
      </c>
      <c r="D78" s="5" t="str">
        <f t="shared" si="16"/>
        <v>14</v>
      </c>
      <c r="E78" s="4" t="str">
        <f t="shared" si="17"/>
        <v/>
      </c>
      <c r="F78" s="4" t="str">
        <f t="shared" si="18"/>
        <v>ESA</v>
      </c>
      <c r="G78" s="4">
        <f t="shared" si="19"/>
        <v>0</v>
      </c>
      <c r="H78" s="4" t="e">
        <f>VLOOKUP(G78,#REF!,2,TRUE)</f>
        <v>#REF!</v>
      </c>
      <c r="I78" s="4" t="e">
        <f>VLOOKUP(dossiers!#REF!,TRI,3)</f>
        <v>#REF!</v>
      </c>
      <c r="J78" s="4" t="str">
        <f t="shared" si="20"/>
        <v>2024807OK</v>
      </c>
      <c r="K78" s="4" t="str">
        <f t="shared" si="21"/>
        <v>2024807OK1E00542745117</v>
      </c>
      <c r="L78" s="4" t="str">
        <f t="shared" si="22"/>
        <v>20</v>
      </c>
      <c r="M78" s="4" t="str">
        <f t="shared" si="23"/>
        <v>24807</v>
      </c>
      <c r="N78" s="4" t="str">
        <f t="shared" si="24"/>
        <v>2024807</v>
      </c>
      <c r="O78" s="4" t="str">
        <f t="shared" si="25"/>
        <v>DOUBLON</v>
      </c>
      <c r="P78" s="4" t="str">
        <f t="shared" si="26"/>
        <v>2022-03-14T11:27:532024807OK1E00542745117</v>
      </c>
      <c r="Q78" t="s">
        <v>315</v>
      </c>
      <c r="X78" t="s">
        <v>15</v>
      </c>
      <c r="Y78" t="s">
        <v>16</v>
      </c>
      <c r="Z78" t="s">
        <v>316</v>
      </c>
      <c r="AA78" s="1" t="s">
        <v>319</v>
      </c>
      <c r="AB78" t="s">
        <v>29</v>
      </c>
      <c r="AC78" t="s">
        <v>22</v>
      </c>
      <c r="AD78" s="6" t="s">
        <v>320</v>
      </c>
      <c r="AE78" t="s">
        <v>316</v>
      </c>
      <c r="AF78" t="s">
        <v>19</v>
      </c>
    </row>
    <row r="79" spans="1:32" x14ac:dyDescent="0.3">
      <c r="A79" s="4" t="e">
        <f>VLOOKUP(Z79,'Factures '!A78:N471,8,FALSE)</f>
        <v>#N/A</v>
      </c>
      <c r="B79" s="5" t="str">
        <f t="shared" si="14"/>
        <v>2022</v>
      </c>
      <c r="C79" s="5" t="str">
        <f t="shared" si="15"/>
        <v>03</v>
      </c>
      <c r="D79" s="5" t="str">
        <f t="shared" si="16"/>
        <v>14</v>
      </c>
      <c r="E79" s="4" t="str">
        <f t="shared" si="17"/>
        <v/>
      </c>
      <c r="F79" s="4" t="str">
        <f t="shared" si="18"/>
        <v>ESA</v>
      </c>
      <c r="G79" s="4">
        <f t="shared" si="19"/>
        <v>0</v>
      </c>
      <c r="H79" s="4" t="e">
        <f>VLOOKUP(G79,#REF!,2,TRUE)</f>
        <v>#REF!</v>
      </c>
      <c r="I79" s="4" t="e">
        <f>VLOOKUP(dossiers!#REF!,TRI,3)</f>
        <v>#REF!</v>
      </c>
      <c r="J79" s="4" t="str">
        <f t="shared" si="20"/>
        <v>2024807OK</v>
      </c>
      <c r="K79" s="4" t="str">
        <f t="shared" si="21"/>
        <v>2024807OK1E00542745100</v>
      </c>
      <c r="L79" s="4" t="str">
        <f t="shared" si="22"/>
        <v>20</v>
      </c>
      <c r="M79" s="4" t="str">
        <f t="shared" si="23"/>
        <v>24807</v>
      </c>
      <c r="N79" s="4" t="str">
        <f t="shared" si="24"/>
        <v>2024807</v>
      </c>
      <c r="O79" s="4" t="str">
        <f t="shared" si="25"/>
        <v>DOUBLON</v>
      </c>
      <c r="P79" s="4" t="str">
        <f t="shared" si="26"/>
        <v>2022-03-14T11:27:532024807OK1E00542745100</v>
      </c>
      <c r="Q79" t="s">
        <v>315</v>
      </c>
      <c r="X79" t="s">
        <v>15</v>
      </c>
      <c r="Y79" t="s">
        <v>16</v>
      </c>
      <c r="Z79" t="s">
        <v>316</v>
      </c>
      <c r="AA79" s="1" t="s">
        <v>317</v>
      </c>
      <c r="AB79" t="s">
        <v>29</v>
      </c>
      <c r="AC79" t="s">
        <v>22</v>
      </c>
      <c r="AD79" s="6" t="s">
        <v>318</v>
      </c>
      <c r="AE79" t="s">
        <v>316</v>
      </c>
      <c r="AF79" t="s">
        <v>19</v>
      </c>
    </row>
    <row r="80" spans="1:32" x14ac:dyDescent="0.3">
      <c r="A80" s="4" t="e">
        <f>VLOOKUP(Z80,'Factures '!A79:N472,8,FALSE)</f>
        <v>#N/A</v>
      </c>
      <c r="B80" s="5" t="str">
        <f t="shared" si="14"/>
        <v>2022</v>
      </c>
      <c r="C80" s="5" t="str">
        <f t="shared" si="15"/>
        <v>02</v>
      </c>
      <c r="D80" s="5" t="str">
        <f t="shared" si="16"/>
        <v>25</v>
      </c>
      <c r="E80" s="4" t="str">
        <f t="shared" si="17"/>
        <v/>
      </c>
      <c r="F80" s="4" t="str">
        <f t="shared" si="18"/>
        <v>ESA</v>
      </c>
      <c r="G80" s="4">
        <f t="shared" si="19"/>
        <v>0</v>
      </c>
      <c r="H80" s="4" t="e">
        <f>VLOOKUP(G80,#REF!,2,TRUE)</f>
        <v>#REF!</v>
      </c>
      <c r="I80" s="4" t="e">
        <f>VLOOKUP(dossiers!#REF!,TRI,3)</f>
        <v>#REF!</v>
      </c>
      <c r="J80" s="4" t="str">
        <f t="shared" si="20"/>
        <v>2024807WAIT</v>
      </c>
      <c r="K80" s="4" t="str">
        <f t="shared" si="21"/>
        <v>2024807WAIT1E00540600333</v>
      </c>
      <c r="L80" s="4" t="str">
        <f t="shared" si="22"/>
        <v>20</v>
      </c>
      <c r="M80" s="4" t="str">
        <f t="shared" si="23"/>
        <v>24807</v>
      </c>
      <c r="N80" s="4" t="str">
        <f t="shared" si="24"/>
        <v>2024807</v>
      </c>
      <c r="O80" s="4" t="str">
        <f t="shared" si="25"/>
        <v>DOUBLON</v>
      </c>
      <c r="P80" s="4" t="str">
        <f t="shared" si="26"/>
        <v>2022-02-25T18:05:322024807WAIT1E00540600333</v>
      </c>
      <c r="Q80" t="s">
        <v>354</v>
      </c>
      <c r="X80" t="s">
        <v>15</v>
      </c>
      <c r="Y80" t="s">
        <v>16</v>
      </c>
      <c r="Z80" t="s">
        <v>316</v>
      </c>
      <c r="AA80" s="1" t="s">
        <v>355</v>
      </c>
      <c r="AB80" t="s">
        <v>17</v>
      </c>
      <c r="AC80" t="s">
        <v>22</v>
      </c>
      <c r="AD80" s="6">
        <v>20205642262</v>
      </c>
      <c r="AE80" t="s">
        <v>316</v>
      </c>
      <c r="AF80" t="s">
        <v>19</v>
      </c>
    </row>
    <row r="81" spans="1:32" x14ac:dyDescent="0.3">
      <c r="A81" s="4" t="e">
        <f>VLOOKUP(Z81,'Factures '!A80:N473,8,FALSE)</f>
        <v>#N/A</v>
      </c>
      <c r="B81" s="5" t="str">
        <f t="shared" si="14"/>
        <v>2022</v>
      </c>
      <c r="C81" s="5" t="str">
        <f t="shared" si="15"/>
        <v>03</v>
      </c>
      <c r="D81" s="5" t="str">
        <f t="shared" si="16"/>
        <v>14</v>
      </c>
      <c r="E81" s="4" t="str">
        <f t="shared" si="17"/>
        <v/>
      </c>
      <c r="F81" s="4" t="str">
        <f t="shared" si="18"/>
        <v>ESA</v>
      </c>
      <c r="G81" s="4">
        <f t="shared" si="19"/>
        <v>0</v>
      </c>
      <c r="H81" s="4" t="e">
        <f>VLOOKUP(G81,#REF!,2,TRUE)</f>
        <v>#REF!</v>
      </c>
      <c r="I81" s="4" t="e">
        <f>VLOOKUP(dossiers!#REF!,TRI,3)</f>
        <v>#REF!</v>
      </c>
      <c r="J81" s="4" t="str">
        <f t="shared" si="20"/>
        <v>2024807OK</v>
      </c>
      <c r="K81" s="4" t="str">
        <f t="shared" si="21"/>
        <v>2024807OK1E00542745131</v>
      </c>
      <c r="L81" s="4" t="str">
        <f t="shared" si="22"/>
        <v>20</v>
      </c>
      <c r="M81" s="4" t="str">
        <f t="shared" si="23"/>
        <v>24807</v>
      </c>
      <c r="N81" s="4" t="str">
        <f t="shared" si="24"/>
        <v>2024807</v>
      </c>
      <c r="O81" s="4" t="str">
        <f t="shared" si="25"/>
        <v>DOUBLON</v>
      </c>
      <c r="P81" s="4" t="str">
        <f t="shared" si="26"/>
        <v>2022-03-14T11:27:532024807OK1E00542745131</v>
      </c>
      <c r="Q81" t="s">
        <v>315</v>
      </c>
      <c r="X81" t="s">
        <v>15</v>
      </c>
      <c r="Y81" t="s">
        <v>16</v>
      </c>
      <c r="Z81" t="s">
        <v>316</v>
      </c>
      <c r="AA81" s="1" t="s">
        <v>323</v>
      </c>
      <c r="AB81" t="s">
        <v>29</v>
      </c>
      <c r="AC81" t="s">
        <v>22</v>
      </c>
      <c r="AD81" s="6" t="s">
        <v>324</v>
      </c>
      <c r="AE81" t="s">
        <v>316</v>
      </c>
      <c r="AF81" t="s">
        <v>19</v>
      </c>
    </row>
    <row r="82" spans="1:32" x14ac:dyDescent="0.3">
      <c r="A82" s="4" t="e">
        <f>VLOOKUP(Z82,'Factures '!A81:N474,8,FALSE)</f>
        <v>#N/A</v>
      </c>
      <c r="B82" s="5" t="str">
        <f t="shared" si="14"/>
        <v>2022</v>
      </c>
      <c r="C82" s="5" t="str">
        <f t="shared" si="15"/>
        <v>02</v>
      </c>
      <c r="D82" s="5" t="str">
        <f t="shared" si="16"/>
        <v>25</v>
      </c>
      <c r="E82" s="4" t="str">
        <f t="shared" si="17"/>
        <v/>
      </c>
      <c r="F82" s="4" t="str">
        <f t="shared" si="18"/>
        <v>ESA</v>
      </c>
      <c r="G82" s="4">
        <f t="shared" si="19"/>
        <v>0</v>
      </c>
      <c r="H82" s="4" t="e">
        <f>VLOOKUP(G82,#REF!,2,TRUE)</f>
        <v>#REF!</v>
      </c>
      <c r="I82" s="4" t="e">
        <f>VLOOKUP(dossiers!#REF!,TRI,3)</f>
        <v>#REF!</v>
      </c>
      <c r="J82" s="4" t="str">
        <f t="shared" si="20"/>
        <v>2024807WAIT</v>
      </c>
      <c r="K82" s="4" t="str">
        <f t="shared" si="21"/>
        <v>2024807WAIT1E00540600357</v>
      </c>
      <c r="L82" s="4" t="str">
        <f t="shared" si="22"/>
        <v>20</v>
      </c>
      <c r="M82" s="4" t="str">
        <f t="shared" si="23"/>
        <v>24807</v>
      </c>
      <c r="N82" s="4" t="str">
        <f t="shared" si="24"/>
        <v>2024807</v>
      </c>
      <c r="O82" s="4" t="str">
        <f t="shared" si="25"/>
        <v>DOUBLON</v>
      </c>
      <c r="P82" s="4" t="str">
        <f t="shared" si="26"/>
        <v>2022-02-25T18:05:322024807WAIT1E00540600357</v>
      </c>
      <c r="Q82" t="s">
        <v>354</v>
      </c>
      <c r="X82" t="s">
        <v>15</v>
      </c>
      <c r="Y82" t="s">
        <v>16</v>
      </c>
      <c r="Z82" t="s">
        <v>316</v>
      </c>
      <c r="AA82" s="1" t="s">
        <v>357</v>
      </c>
      <c r="AB82" t="s">
        <v>17</v>
      </c>
      <c r="AC82" t="s">
        <v>22</v>
      </c>
      <c r="AD82" s="6">
        <v>20205642264</v>
      </c>
      <c r="AE82" t="s">
        <v>316</v>
      </c>
      <c r="AF82" t="s">
        <v>19</v>
      </c>
    </row>
    <row r="83" spans="1:32" x14ac:dyDescent="0.3">
      <c r="A83" s="4" t="e">
        <f>VLOOKUP(Z83,'Factures '!A82:N475,8,FALSE)</f>
        <v>#N/A</v>
      </c>
      <c r="B83" s="5" t="str">
        <f t="shared" si="14"/>
        <v>2022</v>
      </c>
      <c r="C83" s="5" t="str">
        <f t="shared" si="15"/>
        <v>03</v>
      </c>
      <c r="D83" s="5" t="str">
        <f t="shared" si="16"/>
        <v>14</v>
      </c>
      <c r="E83" s="4" t="str">
        <f t="shared" si="17"/>
        <v/>
      </c>
      <c r="F83" s="4" t="str">
        <f t="shared" si="18"/>
        <v>ESA</v>
      </c>
      <c r="G83" s="4">
        <f t="shared" si="19"/>
        <v>0</v>
      </c>
      <c r="H83" s="4" t="e">
        <f>VLOOKUP(G83,#REF!,2,TRUE)</f>
        <v>#REF!</v>
      </c>
      <c r="I83" s="4" t="e">
        <f>VLOOKUP(dossiers!#REF!,TRI,3)</f>
        <v>#REF!</v>
      </c>
      <c r="J83" s="4" t="str">
        <f t="shared" si="20"/>
        <v>2024807OK</v>
      </c>
      <c r="K83" s="4" t="str">
        <f t="shared" si="21"/>
        <v>2024807OK1E00542745124</v>
      </c>
      <c r="L83" s="4" t="str">
        <f t="shared" si="22"/>
        <v>20</v>
      </c>
      <c r="M83" s="4" t="str">
        <f t="shared" si="23"/>
        <v>24807</v>
      </c>
      <c r="N83" s="4" t="str">
        <f t="shared" si="24"/>
        <v>2024807</v>
      </c>
      <c r="O83" s="4" t="str">
        <f t="shared" si="25"/>
        <v>DOUBLON</v>
      </c>
      <c r="P83" s="4" t="str">
        <f t="shared" si="26"/>
        <v>2022-03-14T11:27:532024807OK1E00542745124</v>
      </c>
      <c r="Q83" t="s">
        <v>315</v>
      </c>
      <c r="X83" t="s">
        <v>15</v>
      </c>
      <c r="Y83" t="s">
        <v>16</v>
      </c>
      <c r="Z83" t="s">
        <v>316</v>
      </c>
      <c r="AA83" s="1" t="s">
        <v>321</v>
      </c>
      <c r="AB83" t="s">
        <v>29</v>
      </c>
      <c r="AC83" t="s">
        <v>22</v>
      </c>
      <c r="AD83" s="6" t="s">
        <v>322</v>
      </c>
      <c r="AE83" t="s">
        <v>316</v>
      </c>
      <c r="AF83" t="s">
        <v>19</v>
      </c>
    </row>
    <row r="84" spans="1:32" x14ac:dyDescent="0.3">
      <c r="A84" s="4" t="e">
        <f>VLOOKUP(Z84,'Factures '!A83:N476,8,FALSE)</f>
        <v>#N/A</v>
      </c>
      <c r="B84" s="5" t="str">
        <f t="shared" si="14"/>
        <v>2022</v>
      </c>
      <c r="C84" s="5" t="str">
        <f t="shared" si="15"/>
        <v>02</v>
      </c>
      <c r="D84" s="5" t="str">
        <f t="shared" si="16"/>
        <v>25</v>
      </c>
      <c r="E84" s="4" t="str">
        <f t="shared" si="17"/>
        <v/>
      </c>
      <c r="F84" s="4" t="str">
        <f t="shared" si="18"/>
        <v>ESA</v>
      </c>
      <c r="G84" s="4">
        <f t="shared" si="19"/>
        <v>0</v>
      </c>
      <c r="H84" s="4" t="e">
        <f>VLOOKUP(G84,#REF!,2,TRUE)</f>
        <v>#REF!</v>
      </c>
      <c r="I84" s="4" t="e">
        <f>VLOOKUP(dossiers!#REF!,TRI,3)</f>
        <v>#REF!</v>
      </c>
      <c r="J84" s="4" t="str">
        <f t="shared" si="20"/>
        <v>2024807WAIT</v>
      </c>
      <c r="K84" s="4" t="str">
        <f t="shared" si="21"/>
        <v>2024807WAIT1E00540600340</v>
      </c>
      <c r="L84" s="4" t="str">
        <f t="shared" si="22"/>
        <v>20</v>
      </c>
      <c r="M84" s="4" t="str">
        <f t="shared" si="23"/>
        <v>24807</v>
      </c>
      <c r="N84" s="4" t="str">
        <f t="shared" si="24"/>
        <v>2024807</v>
      </c>
      <c r="O84" s="4" t="str">
        <f t="shared" si="25"/>
        <v>DOUBLON</v>
      </c>
      <c r="P84" s="4" t="str">
        <f t="shared" si="26"/>
        <v>2022-02-25T18:05:322024807WAIT1E00540600340</v>
      </c>
      <c r="Q84" t="s">
        <v>354</v>
      </c>
      <c r="X84" t="s">
        <v>15</v>
      </c>
      <c r="Y84" t="s">
        <v>16</v>
      </c>
      <c r="Z84" t="s">
        <v>316</v>
      </c>
      <c r="AA84" s="1" t="s">
        <v>356</v>
      </c>
      <c r="AB84" t="s">
        <v>17</v>
      </c>
      <c r="AC84" t="s">
        <v>22</v>
      </c>
      <c r="AD84" s="6">
        <v>20205642263</v>
      </c>
      <c r="AE84" t="s">
        <v>316</v>
      </c>
      <c r="AF84" t="s">
        <v>19</v>
      </c>
    </row>
    <row r="85" spans="1:32" x14ac:dyDescent="0.3">
      <c r="A85" s="4" t="e">
        <f>VLOOKUP(Z85,'Factures '!A84:N477,8,FALSE)</f>
        <v>#N/A</v>
      </c>
      <c r="B85" s="5" t="str">
        <f t="shared" si="14"/>
        <v>2021</v>
      </c>
      <c r="C85" s="5" t="str">
        <f t="shared" si="15"/>
        <v>12</v>
      </c>
      <c r="D85" s="5" t="str">
        <f t="shared" si="16"/>
        <v>30</v>
      </c>
      <c r="E85" s="4" t="str">
        <f t="shared" si="17"/>
        <v/>
      </c>
      <c r="F85" s="4" t="str">
        <f t="shared" si="18"/>
        <v>DFQ</v>
      </c>
      <c r="G85" s="4">
        <f t="shared" si="19"/>
        <v>0</v>
      </c>
      <c r="H85" s="4" t="e">
        <f>VLOOKUP(G85,#REF!,2,TRUE)</f>
        <v>#REF!</v>
      </c>
      <c r="I85" s="4" t="e">
        <f>VLOOKUP(dossiers!G528,TRI,3)</f>
        <v>#N/A</v>
      </c>
      <c r="J85" s="4" t="str">
        <f t="shared" si="20"/>
        <v>2025655OK</v>
      </c>
      <c r="K85" s="4" t="str">
        <f t="shared" si="21"/>
        <v>2025655OK1E00532540326</v>
      </c>
      <c r="L85" s="4" t="str">
        <f t="shared" si="22"/>
        <v>20</v>
      </c>
      <c r="M85" s="4" t="str">
        <f t="shared" si="23"/>
        <v>25655</v>
      </c>
      <c r="N85" s="4" t="str">
        <f t="shared" si="24"/>
        <v>2025655</v>
      </c>
      <c r="O85" s="4" t="str">
        <f t="shared" si="25"/>
        <v>DOUBLON</v>
      </c>
      <c r="P85" s="4" t="str">
        <f t="shared" si="26"/>
        <v>2021-12-30T10:25:582025655OK1E00532540326</v>
      </c>
      <c r="Q85" t="s">
        <v>570</v>
      </c>
      <c r="X85" t="s">
        <v>15</v>
      </c>
      <c r="Y85" t="s">
        <v>16</v>
      </c>
      <c r="Z85" t="s">
        <v>567</v>
      </c>
      <c r="AA85" s="1" t="s">
        <v>571</v>
      </c>
      <c r="AB85" t="s">
        <v>29</v>
      </c>
      <c r="AC85" t="s">
        <v>30</v>
      </c>
      <c r="AD85" s="6" t="s">
        <v>572</v>
      </c>
      <c r="AE85" t="s">
        <v>567</v>
      </c>
      <c r="AF85" t="s">
        <v>19</v>
      </c>
    </row>
    <row r="86" spans="1:32" x14ac:dyDescent="0.3">
      <c r="A86" s="4" t="e">
        <f>VLOOKUP(Z86,'Factures '!A85:N478,8,FALSE)</f>
        <v>#N/A</v>
      </c>
      <c r="B86" s="5" t="str">
        <f t="shared" si="14"/>
        <v>2021</v>
      </c>
      <c r="C86" s="5" t="str">
        <f t="shared" si="15"/>
        <v>12</v>
      </c>
      <c r="D86" s="5" t="str">
        <f t="shared" si="16"/>
        <v>30</v>
      </c>
      <c r="E86" s="4" t="str">
        <f t="shared" si="17"/>
        <v/>
      </c>
      <c r="F86" s="4" t="str">
        <f t="shared" si="18"/>
        <v>DFQ</v>
      </c>
      <c r="G86" s="4">
        <f t="shared" si="19"/>
        <v>0</v>
      </c>
      <c r="H86" s="4" t="e">
        <f>VLOOKUP(G86,#REF!,2,TRUE)</f>
        <v>#REF!</v>
      </c>
      <c r="I86" s="4" t="e">
        <f>VLOOKUP(dossiers!G527,TRI,3)</f>
        <v>#N/A</v>
      </c>
      <c r="J86" s="4" t="str">
        <f t="shared" si="20"/>
        <v>2025655OK</v>
      </c>
      <c r="K86" s="4" t="str">
        <f t="shared" si="21"/>
        <v>2025655OK1E00532540869</v>
      </c>
      <c r="L86" s="4" t="str">
        <f t="shared" si="22"/>
        <v>20</v>
      </c>
      <c r="M86" s="4" t="str">
        <f t="shared" si="23"/>
        <v>25655</v>
      </c>
      <c r="N86" s="4" t="str">
        <f t="shared" si="24"/>
        <v>2025655</v>
      </c>
      <c r="O86" s="4" t="str">
        <f t="shared" si="25"/>
        <v>DOUBLON</v>
      </c>
      <c r="P86" s="4" t="str">
        <f t="shared" si="26"/>
        <v>2021-12-30T10:26:322025655OK1E00532540869</v>
      </c>
      <c r="Q86" t="s">
        <v>566</v>
      </c>
      <c r="V86" t="s">
        <v>527</v>
      </c>
      <c r="X86" t="s">
        <v>15</v>
      </c>
      <c r="Y86" t="s">
        <v>16</v>
      </c>
      <c r="Z86" t="s">
        <v>567</v>
      </c>
      <c r="AA86" s="1" t="s">
        <v>568</v>
      </c>
      <c r="AB86" t="s">
        <v>29</v>
      </c>
      <c r="AC86" t="s">
        <v>30</v>
      </c>
      <c r="AD86" s="6" t="s">
        <v>569</v>
      </c>
      <c r="AE86" t="s">
        <v>567</v>
      </c>
      <c r="AF86" t="s">
        <v>19</v>
      </c>
    </row>
    <row r="87" spans="1:32" x14ac:dyDescent="0.3">
      <c r="A87" s="4" t="e">
        <f>VLOOKUP(Z87,'Factures '!A86:N479,8,FALSE)</f>
        <v>#N/A</v>
      </c>
      <c r="B87" s="5" t="str">
        <f t="shared" si="14"/>
        <v>2022</v>
      </c>
      <c r="C87" s="5" t="str">
        <f t="shared" si="15"/>
        <v>01</v>
      </c>
      <c r="D87" s="5" t="str">
        <f t="shared" si="16"/>
        <v>03</v>
      </c>
      <c r="E87" s="4" t="str">
        <f t="shared" si="17"/>
        <v/>
      </c>
      <c r="F87" s="4" t="str">
        <f t="shared" si="18"/>
        <v>RHY</v>
      </c>
      <c r="G87" s="4">
        <f t="shared" si="19"/>
        <v>0</v>
      </c>
      <c r="H87" s="4" t="e">
        <f>VLOOKUP(G87,#REF!,2,TRUE)</f>
        <v>#REF!</v>
      </c>
      <c r="I87" s="4" t="e">
        <f>VLOOKUP(dossiers!G282,TRI,3)</f>
        <v>#N/A</v>
      </c>
      <c r="J87" s="4" t="str">
        <f t="shared" si="20"/>
        <v>2028933OK</v>
      </c>
      <c r="K87" s="4" t="str">
        <f t="shared" si="21"/>
        <v>2028933OK1E00532914851</v>
      </c>
      <c r="L87" s="4" t="str">
        <f t="shared" si="22"/>
        <v>20</v>
      </c>
      <c r="M87" s="4" t="str">
        <f t="shared" si="23"/>
        <v>28933</v>
      </c>
      <c r="N87" s="4" t="str">
        <f t="shared" si="24"/>
        <v>2028933</v>
      </c>
      <c r="O87" s="4" t="str">
        <f t="shared" si="25"/>
        <v/>
      </c>
      <c r="P87" s="4" t="str">
        <f t="shared" si="26"/>
        <v>2022-01-03T14:37:072028933OK1E00532914851</v>
      </c>
      <c r="Q87" t="s">
        <v>545</v>
      </c>
      <c r="X87" t="s">
        <v>15</v>
      </c>
      <c r="Y87" t="s">
        <v>16</v>
      </c>
      <c r="Z87" t="s">
        <v>546</v>
      </c>
      <c r="AA87" s="1" t="s">
        <v>547</v>
      </c>
      <c r="AB87" t="s">
        <v>29</v>
      </c>
      <c r="AC87" t="s">
        <v>22</v>
      </c>
      <c r="AD87" s="6">
        <v>20200327507</v>
      </c>
      <c r="AE87" t="s">
        <v>546</v>
      </c>
      <c r="AF87" t="s">
        <v>19</v>
      </c>
    </row>
    <row r="88" spans="1:32" x14ac:dyDescent="0.3">
      <c r="A88" s="4" t="e">
        <f>VLOOKUP(Z88,'Factures '!A87:N480,8,FALSE)</f>
        <v>#N/A</v>
      </c>
      <c r="B88" s="5" t="str">
        <f t="shared" si="14"/>
        <v>2022</v>
      </c>
      <c r="C88" s="5" t="str">
        <f t="shared" si="15"/>
        <v>01</v>
      </c>
      <c r="D88" s="5" t="str">
        <f t="shared" si="16"/>
        <v>03</v>
      </c>
      <c r="E88" s="4" t="str">
        <f t="shared" si="17"/>
        <v/>
      </c>
      <c r="F88" s="4" t="str">
        <f t="shared" si="18"/>
        <v>RHY</v>
      </c>
      <c r="G88" s="4">
        <f t="shared" si="19"/>
        <v>0</v>
      </c>
      <c r="H88" s="4" t="e">
        <f>VLOOKUP(G88,#REF!,2,TRUE)</f>
        <v>#REF!</v>
      </c>
      <c r="I88" s="4" t="e">
        <f>VLOOKUP(dossiers!G356,TRI,3)</f>
        <v>#N/A</v>
      </c>
      <c r="J88" s="4" t="str">
        <f t="shared" si="20"/>
        <v>2028933WAIT</v>
      </c>
      <c r="K88" s="4" t="str">
        <f t="shared" si="21"/>
        <v>2028933WAIT1E00532914851</v>
      </c>
      <c r="L88" s="4" t="str">
        <f t="shared" si="22"/>
        <v>20</v>
      </c>
      <c r="M88" s="4" t="str">
        <f t="shared" si="23"/>
        <v>28933</v>
      </c>
      <c r="N88" s="4" t="str">
        <f t="shared" si="24"/>
        <v>2028933</v>
      </c>
      <c r="O88" s="4" t="str">
        <f t="shared" si="25"/>
        <v/>
      </c>
      <c r="P88" s="4" t="str">
        <f t="shared" si="26"/>
        <v>2022-01-03T14:37:072028933WAIT1E00532914851</v>
      </c>
      <c r="Q88" t="s">
        <v>545</v>
      </c>
      <c r="X88" t="s">
        <v>15</v>
      </c>
      <c r="Y88" t="s">
        <v>16</v>
      </c>
      <c r="Z88" t="s">
        <v>546</v>
      </c>
      <c r="AA88" s="1" t="s">
        <v>547</v>
      </c>
      <c r="AB88" t="s">
        <v>17</v>
      </c>
      <c r="AC88" t="s">
        <v>22</v>
      </c>
      <c r="AD88" s="6">
        <v>20200327507</v>
      </c>
      <c r="AE88" t="s">
        <v>546</v>
      </c>
      <c r="AF88" t="s">
        <v>19</v>
      </c>
    </row>
    <row r="89" spans="1:32" x14ac:dyDescent="0.3">
      <c r="A89" s="4" t="e">
        <f>VLOOKUP(Z89,'Factures '!A88:N481,8,FALSE)</f>
        <v>#N/A</v>
      </c>
      <c r="B89" s="5" t="str">
        <f t="shared" si="14"/>
        <v>2021</v>
      </c>
      <c r="C89" s="5" t="str">
        <f t="shared" si="15"/>
        <v>12</v>
      </c>
      <c r="D89" s="5" t="str">
        <f t="shared" si="16"/>
        <v>30</v>
      </c>
      <c r="E89" s="4" t="str">
        <f t="shared" si="17"/>
        <v/>
      </c>
      <c r="F89" s="4" t="str">
        <f t="shared" si="18"/>
        <v>STE</v>
      </c>
      <c r="G89" s="4">
        <f t="shared" si="19"/>
        <v>0</v>
      </c>
      <c r="H89" s="4" t="e">
        <f>VLOOKUP(G89,#REF!,2,TRUE)</f>
        <v>#REF!</v>
      </c>
      <c r="I89" s="4" t="e">
        <f>VLOOKUP(dossiers!G520,TRI,3)</f>
        <v>#N/A</v>
      </c>
      <c r="J89" s="4" t="str">
        <f t="shared" si="20"/>
        <v>2031882OK</v>
      </c>
      <c r="K89" s="4" t="str">
        <f t="shared" si="21"/>
        <v>2031882OK1E00532586126</v>
      </c>
      <c r="L89" s="4" t="str">
        <f t="shared" si="22"/>
        <v>20</v>
      </c>
      <c r="M89" s="4" t="str">
        <f t="shared" si="23"/>
        <v>31882</v>
      </c>
      <c r="N89" s="4" t="str">
        <f t="shared" si="24"/>
        <v>2031882</v>
      </c>
      <c r="O89" s="4" t="str">
        <f t="shared" si="25"/>
        <v>DOUBLON</v>
      </c>
      <c r="P89" s="4" t="str">
        <f t="shared" si="26"/>
        <v>2021-12-30T11:51:462031882OK1E00532586126</v>
      </c>
      <c r="Q89" t="s">
        <v>557</v>
      </c>
      <c r="X89" t="s">
        <v>15</v>
      </c>
      <c r="Y89" t="s">
        <v>16</v>
      </c>
      <c r="Z89" t="s">
        <v>558</v>
      </c>
      <c r="AA89" s="1" t="s">
        <v>559</v>
      </c>
      <c r="AB89" t="s">
        <v>29</v>
      </c>
      <c r="AC89" t="s">
        <v>30</v>
      </c>
      <c r="AD89" s="6" t="s">
        <v>560</v>
      </c>
      <c r="AE89" t="s">
        <v>558</v>
      </c>
      <c r="AF89" t="s">
        <v>19</v>
      </c>
    </row>
    <row r="90" spans="1:32" x14ac:dyDescent="0.3">
      <c r="A90" s="4" t="e">
        <f>VLOOKUP(Z90,'Factures '!A89:N482,8,FALSE)</f>
        <v>#N/A</v>
      </c>
      <c r="B90" s="5" t="str">
        <f t="shared" si="14"/>
        <v>2021</v>
      </c>
      <c r="C90" s="5" t="str">
        <f t="shared" si="15"/>
        <v>12</v>
      </c>
      <c r="D90" s="5" t="str">
        <f t="shared" si="16"/>
        <v>30</v>
      </c>
      <c r="E90" s="4" t="str">
        <f t="shared" si="17"/>
        <v/>
      </c>
      <c r="F90" s="4" t="str">
        <f t="shared" si="18"/>
        <v>STE</v>
      </c>
      <c r="G90" s="4">
        <f t="shared" si="19"/>
        <v>0</v>
      </c>
      <c r="H90" s="4" t="e">
        <f>VLOOKUP(G90,#REF!,2,TRUE)</f>
        <v>#REF!</v>
      </c>
      <c r="I90" s="4" t="e">
        <f>VLOOKUP(dossiers!G522,TRI,3)</f>
        <v>#N/A</v>
      </c>
      <c r="J90" s="4" t="str">
        <f t="shared" si="20"/>
        <v>2031882OK</v>
      </c>
      <c r="K90" s="4" t="str">
        <f t="shared" si="21"/>
        <v>2031882OK1E00532585617</v>
      </c>
      <c r="L90" s="4" t="str">
        <f t="shared" si="22"/>
        <v>20</v>
      </c>
      <c r="M90" s="4" t="str">
        <f t="shared" si="23"/>
        <v>31882</v>
      </c>
      <c r="N90" s="4" t="str">
        <f t="shared" si="24"/>
        <v>2031882</v>
      </c>
      <c r="O90" s="4" t="str">
        <f t="shared" si="25"/>
        <v>DOUBLON</v>
      </c>
      <c r="P90" s="4" t="str">
        <f t="shared" si="26"/>
        <v>2021-12-30T11:48:002031882OK1E00532585617</v>
      </c>
      <c r="Q90" t="s">
        <v>563</v>
      </c>
      <c r="X90" t="s">
        <v>15</v>
      </c>
      <c r="Y90" t="s">
        <v>16</v>
      </c>
      <c r="Z90" t="s">
        <v>558</v>
      </c>
      <c r="AA90" s="1" t="s">
        <v>564</v>
      </c>
      <c r="AB90" t="s">
        <v>29</v>
      </c>
      <c r="AC90" t="s">
        <v>30</v>
      </c>
      <c r="AD90" s="6" t="s">
        <v>565</v>
      </c>
      <c r="AE90" t="s">
        <v>558</v>
      </c>
      <c r="AF90" t="s">
        <v>19</v>
      </c>
    </row>
    <row r="91" spans="1:32" x14ac:dyDescent="0.3">
      <c r="A91" s="4" t="e">
        <f>VLOOKUP(Z91,'Factures '!A90:N483,8,FALSE)</f>
        <v>#N/A</v>
      </c>
      <c r="B91" s="5" t="str">
        <f t="shared" si="14"/>
        <v>2021</v>
      </c>
      <c r="C91" s="5" t="str">
        <f t="shared" si="15"/>
        <v>12</v>
      </c>
      <c r="D91" s="5" t="str">
        <f t="shared" si="16"/>
        <v>30</v>
      </c>
      <c r="E91" s="4" t="str">
        <f t="shared" si="17"/>
        <v/>
      </c>
      <c r="F91" s="4" t="str">
        <f t="shared" si="18"/>
        <v>STE</v>
      </c>
      <c r="G91" s="4">
        <f t="shared" si="19"/>
        <v>0</v>
      </c>
      <c r="H91" s="4" t="e">
        <f>VLOOKUP(G91,#REF!,2,TRUE)</f>
        <v>#REF!</v>
      </c>
      <c r="I91" s="4" t="e">
        <f>VLOOKUP(dossiers!G521,TRI,3)</f>
        <v>#N/A</v>
      </c>
      <c r="J91" s="4" t="str">
        <f t="shared" si="20"/>
        <v>2031882OK</v>
      </c>
      <c r="K91" s="4" t="str">
        <f t="shared" si="21"/>
        <v>2031882OK1E00532585730</v>
      </c>
      <c r="L91" s="4" t="str">
        <f t="shared" si="22"/>
        <v>20</v>
      </c>
      <c r="M91" s="4" t="str">
        <f t="shared" si="23"/>
        <v>31882</v>
      </c>
      <c r="N91" s="4" t="str">
        <f t="shared" si="24"/>
        <v>2031882</v>
      </c>
      <c r="O91" s="4" t="str">
        <f t="shared" si="25"/>
        <v>DOUBLON</v>
      </c>
      <c r="P91" s="4" t="str">
        <f t="shared" si="26"/>
        <v>2021-12-30T11:48:122031882OK1E00532585730</v>
      </c>
      <c r="Q91" t="s">
        <v>561</v>
      </c>
      <c r="X91" t="s">
        <v>15</v>
      </c>
      <c r="Y91" t="s">
        <v>16</v>
      </c>
      <c r="Z91" t="s">
        <v>558</v>
      </c>
      <c r="AA91" s="1" t="s">
        <v>562</v>
      </c>
      <c r="AB91" t="s">
        <v>29</v>
      </c>
      <c r="AC91" t="s">
        <v>30</v>
      </c>
      <c r="AD91" s="6">
        <v>20136410625</v>
      </c>
      <c r="AE91" t="s">
        <v>558</v>
      </c>
      <c r="AF91" t="s">
        <v>19</v>
      </c>
    </row>
    <row r="92" spans="1:32" x14ac:dyDescent="0.3">
      <c r="A92" s="4" t="e">
        <f>VLOOKUP(Z92,'Factures '!A91:N484,8,FALSE)</f>
        <v>#N/A</v>
      </c>
      <c r="B92" s="5" t="str">
        <f t="shared" si="14"/>
        <v>2022</v>
      </c>
      <c r="C92" s="5" t="str">
        <f t="shared" si="15"/>
        <v>02</v>
      </c>
      <c r="D92" s="5" t="str">
        <f t="shared" si="16"/>
        <v>14</v>
      </c>
      <c r="E92" s="4" t="str">
        <f t="shared" si="17"/>
        <v/>
      </c>
      <c r="F92" s="4" t="str">
        <f t="shared" si="18"/>
        <v>CAY</v>
      </c>
      <c r="G92" s="4">
        <f t="shared" si="19"/>
        <v>0</v>
      </c>
      <c r="H92" s="4" t="e">
        <f>VLOOKUP(G92,#REF!,2,TRUE)</f>
        <v>#REF!</v>
      </c>
      <c r="I92" s="4" t="e">
        <f>VLOOKUP(dossiers!#REF!,TRI,3)</f>
        <v>#REF!</v>
      </c>
      <c r="J92" s="4" t="str">
        <f t="shared" si="20"/>
        <v>2032565OK</v>
      </c>
      <c r="K92" s="4" t="str">
        <f t="shared" si="21"/>
        <v>2032565OK1E00538782249</v>
      </c>
      <c r="L92" s="4" t="str">
        <f t="shared" si="22"/>
        <v>20</v>
      </c>
      <c r="M92" s="4" t="str">
        <f t="shared" si="23"/>
        <v>32565</v>
      </c>
      <c r="N92" s="4" t="str">
        <f t="shared" si="24"/>
        <v>2032565</v>
      </c>
      <c r="O92" s="4" t="str">
        <f t="shared" si="25"/>
        <v>DOUBLON</v>
      </c>
      <c r="P92" s="4" t="str">
        <f t="shared" si="26"/>
        <v>2022-02-14T17:50:582032565OK1E00538782249</v>
      </c>
      <c r="Q92" t="s">
        <v>395</v>
      </c>
      <c r="X92" t="s">
        <v>15</v>
      </c>
      <c r="Y92" t="s">
        <v>16</v>
      </c>
      <c r="Z92" t="s">
        <v>392</v>
      </c>
      <c r="AA92" s="1" t="s">
        <v>396</v>
      </c>
      <c r="AB92" t="s">
        <v>29</v>
      </c>
      <c r="AC92" t="s">
        <v>31</v>
      </c>
      <c r="AD92" s="6" t="s">
        <v>397</v>
      </c>
      <c r="AE92" t="s">
        <v>392</v>
      </c>
      <c r="AF92" t="s">
        <v>19</v>
      </c>
    </row>
    <row r="93" spans="1:32" x14ac:dyDescent="0.3">
      <c r="A93" s="4" t="e">
        <f>VLOOKUP(Z93,'Factures '!A92:N485,8,FALSE)</f>
        <v>#N/A</v>
      </c>
      <c r="B93" s="5" t="str">
        <f t="shared" si="14"/>
        <v>2022</v>
      </c>
      <c r="C93" s="5" t="str">
        <f t="shared" si="15"/>
        <v>02</v>
      </c>
      <c r="D93" s="5" t="str">
        <f t="shared" si="16"/>
        <v>14</v>
      </c>
      <c r="E93" s="4" t="str">
        <f t="shared" si="17"/>
        <v/>
      </c>
      <c r="F93" s="4" t="str">
        <f t="shared" si="18"/>
        <v>CAY</v>
      </c>
      <c r="G93" s="4">
        <f t="shared" si="19"/>
        <v>0</v>
      </c>
      <c r="H93" s="4" t="e">
        <f>VLOOKUP(G93,#REF!,2,TRUE)</f>
        <v>#REF!</v>
      </c>
      <c r="I93" s="4" t="e">
        <f>VLOOKUP(dossiers!#REF!,TRI,3)</f>
        <v>#REF!</v>
      </c>
      <c r="J93" s="4" t="str">
        <f t="shared" si="20"/>
        <v>2032565WAIT</v>
      </c>
      <c r="K93" s="4" t="str">
        <f t="shared" si="21"/>
        <v>2032565WAIT1E00538782249</v>
      </c>
      <c r="L93" s="4" t="str">
        <f t="shared" si="22"/>
        <v>20</v>
      </c>
      <c r="M93" s="4" t="str">
        <f t="shared" si="23"/>
        <v>32565</v>
      </c>
      <c r="N93" s="4" t="str">
        <f t="shared" si="24"/>
        <v>2032565</v>
      </c>
      <c r="O93" s="4" t="str">
        <f t="shared" si="25"/>
        <v>DOUBLON</v>
      </c>
      <c r="P93" s="4" t="str">
        <f t="shared" si="26"/>
        <v>2022-02-14T17:50:582032565WAIT1E00538782249</v>
      </c>
      <c r="Q93" t="s">
        <v>395</v>
      </c>
      <c r="X93" t="s">
        <v>15</v>
      </c>
      <c r="Y93" t="s">
        <v>16</v>
      </c>
      <c r="Z93" t="s">
        <v>392</v>
      </c>
      <c r="AA93" s="1" t="s">
        <v>396</v>
      </c>
      <c r="AB93" t="s">
        <v>17</v>
      </c>
      <c r="AC93" t="s">
        <v>31</v>
      </c>
      <c r="AD93" s="6" t="s">
        <v>397</v>
      </c>
      <c r="AE93" t="s">
        <v>392</v>
      </c>
      <c r="AF93" t="s">
        <v>19</v>
      </c>
    </row>
    <row r="94" spans="1:32" x14ac:dyDescent="0.3">
      <c r="A94" s="4" t="e">
        <f>VLOOKUP(Z94,'Factures '!A93:N486,8,FALSE)</f>
        <v>#N/A</v>
      </c>
      <c r="B94" s="5" t="str">
        <f t="shared" si="14"/>
        <v>2022</v>
      </c>
      <c r="C94" s="5" t="str">
        <f t="shared" si="15"/>
        <v>02</v>
      </c>
      <c r="D94" s="5" t="str">
        <f t="shared" si="16"/>
        <v>14</v>
      </c>
      <c r="E94" s="4" t="str">
        <f t="shared" si="17"/>
        <v/>
      </c>
      <c r="F94" s="4" t="str">
        <f t="shared" si="18"/>
        <v>CAY</v>
      </c>
      <c r="G94" s="4">
        <f t="shared" si="19"/>
        <v>0</v>
      </c>
      <c r="H94" s="4" t="e">
        <f>VLOOKUP(G94,#REF!,2,TRUE)</f>
        <v>#REF!</v>
      </c>
      <c r="I94" s="4" t="e">
        <f>VLOOKUP(dossiers!#REF!,TRI,3)</f>
        <v>#REF!</v>
      </c>
      <c r="J94" s="4" t="str">
        <f t="shared" si="20"/>
        <v>2032565OK</v>
      </c>
      <c r="K94" s="4" t="str">
        <f t="shared" si="21"/>
        <v>2032565OK1E00538782638</v>
      </c>
      <c r="L94" s="4" t="str">
        <f t="shared" si="22"/>
        <v>20</v>
      </c>
      <c r="M94" s="4" t="str">
        <f t="shared" si="23"/>
        <v>32565</v>
      </c>
      <c r="N94" s="4" t="str">
        <f t="shared" si="24"/>
        <v>2032565</v>
      </c>
      <c r="O94" s="4" t="str">
        <f t="shared" si="25"/>
        <v>DOUBLON</v>
      </c>
      <c r="P94" s="4" t="str">
        <f t="shared" si="26"/>
        <v>2022-02-14T17:58:392032565OK1E00538782638</v>
      </c>
      <c r="Q94" t="s">
        <v>391</v>
      </c>
      <c r="X94" t="s">
        <v>15</v>
      </c>
      <c r="Y94" t="s">
        <v>16</v>
      </c>
      <c r="Z94" t="s">
        <v>392</v>
      </c>
      <c r="AA94" s="1" t="s">
        <v>393</v>
      </c>
      <c r="AB94" t="s">
        <v>29</v>
      </c>
      <c r="AC94" t="s">
        <v>31</v>
      </c>
      <c r="AD94" s="6" t="s">
        <v>394</v>
      </c>
      <c r="AE94" t="s">
        <v>392</v>
      </c>
      <c r="AF94" t="s">
        <v>19</v>
      </c>
    </row>
    <row r="95" spans="1:32" x14ac:dyDescent="0.3">
      <c r="A95" s="4" t="e">
        <f>VLOOKUP(Z95,'Factures '!A94:N487,8,FALSE)</f>
        <v>#N/A</v>
      </c>
      <c r="B95" s="5" t="str">
        <f t="shared" si="14"/>
        <v>2022</v>
      </c>
      <c r="C95" s="5" t="str">
        <f t="shared" si="15"/>
        <v>02</v>
      </c>
      <c r="D95" s="5" t="str">
        <f t="shared" si="16"/>
        <v>14</v>
      </c>
      <c r="E95" s="4" t="str">
        <f t="shared" si="17"/>
        <v/>
      </c>
      <c r="F95" s="4" t="str">
        <f t="shared" si="18"/>
        <v>CAY</v>
      </c>
      <c r="G95" s="4">
        <f t="shared" si="19"/>
        <v>0</v>
      </c>
      <c r="H95" s="4" t="e">
        <f>VLOOKUP(G95,#REF!,2,TRUE)</f>
        <v>#REF!</v>
      </c>
      <c r="I95" s="4" t="e">
        <f>VLOOKUP(dossiers!#REF!,TRI,3)</f>
        <v>#REF!</v>
      </c>
      <c r="J95" s="4" t="str">
        <f t="shared" si="20"/>
        <v>2032565WAIT</v>
      </c>
      <c r="K95" s="4" t="str">
        <f t="shared" si="21"/>
        <v>2032565WAIT1E00538782638</v>
      </c>
      <c r="L95" s="4" t="str">
        <f t="shared" si="22"/>
        <v>20</v>
      </c>
      <c r="M95" s="4" t="str">
        <f t="shared" si="23"/>
        <v>32565</v>
      </c>
      <c r="N95" s="4" t="str">
        <f t="shared" si="24"/>
        <v>2032565</v>
      </c>
      <c r="O95" s="4" t="str">
        <f t="shared" si="25"/>
        <v>DOUBLON</v>
      </c>
      <c r="P95" s="4" t="str">
        <f t="shared" si="26"/>
        <v>2022-02-14T17:58:392032565WAIT1E00538782638</v>
      </c>
      <c r="Q95" t="s">
        <v>391</v>
      </c>
      <c r="X95" t="s">
        <v>15</v>
      </c>
      <c r="Y95" t="s">
        <v>16</v>
      </c>
      <c r="Z95" t="s">
        <v>392</v>
      </c>
      <c r="AA95" s="1" t="s">
        <v>393</v>
      </c>
      <c r="AB95" t="s">
        <v>17</v>
      </c>
      <c r="AC95" t="s">
        <v>31</v>
      </c>
      <c r="AD95" s="6" t="s">
        <v>394</v>
      </c>
      <c r="AE95" t="s">
        <v>392</v>
      </c>
      <c r="AF95" t="s">
        <v>19</v>
      </c>
    </row>
    <row r="96" spans="1:32" x14ac:dyDescent="0.3">
      <c r="A96" s="4" t="e">
        <f>VLOOKUP(Z96,'Factures '!A95:N488,8,FALSE)</f>
        <v>#N/A</v>
      </c>
      <c r="B96" s="5" t="str">
        <f t="shared" si="14"/>
        <v>2022</v>
      </c>
      <c r="C96" s="5" t="str">
        <f t="shared" si="15"/>
        <v>01</v>
      </c>
      <c r="D96" s="5" t="str">
        <f t="shared" si="16"/>
        <v>17</v>
      </c>
      <c r="E96" s="4" t="str">
        <f t="shared" si="17"/>
        <v/>
      </c>
      <c r="F96" s="4" t="str">
        <f t="shared" si="18"/>
        <v>DCI</v>
      </c>
      <c r="G96" s="4">
        <f t="shared" si="19"/>
        <v>0</v>
      </c>
      <c r="H96" s="4" t="e">
        <f>VLOOKUP(G96,#REF!,2,TRUE)</f>
        <v>#REF!</v>
      </c>
      <c r="I96" s="4" t="e">
        <f>VLOOKUP(dossiers!#REF!,TRI,3)</f>
        <v>#REF!</v>
      </c>
      <c r="J96" s="4" t="str">
        <f t="shared" si="20"/>
        <v>2034445OK</v>
      </c>
      <c r="K96" s="4" t="str">
        <f t="shared" si="21"/>
        <v>2034445OK1E00534746269</v>
      </c>
      <c r="L96" s="4" t="str">
        <f t="shared" si="22"/>
        <v>20</v>
      </c>
      <c r="M96" s="4" t="str">
        <f t="shared" si="23"/>
        <v>34445</v>
      </c>
      <c r="N96" s="4" t="str">
        <f t="shared" si="24"/>
        <v>2034445</v>
      </c>
      <c r="O96" s="4" t="str">
        <f t="shared" si="25"/>
        <v>DOUBLON</v>
      </c>
      <c r="P96" s="4" t="str">
        <f t="shared" si="26"/>
        <v>2022-01-17T14:31:142034445OK1E00534746269</v>
      </c>
      <c r="Q96" t="s">
        <v>501</v>
      </c>
      <c r="X96" t="s">
        <v>15</v>
      </c>
      <c r="Y96" t="s">
        <v>16</v>
      </c>
      <c r="Z96" t="s">
        <v>502</v>
      </c>
      <c r="AA96" s="1" t="s">
        <v>503</v>
      </c>
      <c r="AB96" t="s">
        <v>29</v>
      </c>
      <c r="AC96" t="s">
        <v>30</v>
      </c>
      <c r="AD96" s="6" t="s">
        <v>504</v>
      </c>
      <c r="AE96" t="s">
        <v>502</v>
      </c>
      <c r="AF96" t="s">
        <v>19</v>
      </c>
    </row>
    <row r="97" spans="1:32" x14ac:dyDescent="0.3">
      <c r="A97" s="4" t="e">
        <f>VLOOKUP(Z97,'Factures '!A96:N489,8,FALSE)</f>
        <v>#N/A</v>
      </c>
      <c r="B97" s="5" t="str">
        <f t="shared" si="14"/>
        <v>2022</v>
      </c>
      <c r="C97" s="5" t="str">
        <f t="shared" si="15"/>
        <v>01</v>
      </c>
      <c r="D97" s="5" t="str">
        <f t="shared" si="16"/>
        <v>17</v>
      </c>
      <c r="E97" s="4" t="str">
        <f t="shared" si="17"/>
        <v/>
      </c>
      <c r="F97" s="4" t="str">
        <f t="shared" si="18"/>
        <v>DCI</v>
      </c>
      <c r="G97" s="4">
        <f t="shared" si="19"/>
        <v>0</v>
      </c>
      <c r="H97" s="4" t="e">
        <f>VLOOKUP(G97,#REF!,2,TRUE)</f>
        <v>#REF!</v>
      </c>
      <c r="I97" s="4" t="e">
        <f>VLOOKUP(dossiers!#REF!,TRI,3)</f>
        <v>#REF!</v>
      </c>
      <c r="J97" s="4" t="str">
        <f t="shared" si="20"/>
        <v>2034445WAIT</v>
      </c>
      <c r="K97" s="4" t="str">
        <f t="shared" si="21"/>
        <v>2034445WAIT1E00534746269</v>
      </c>
      <c r="L97" s="4" t="str">
        <f t="shared" si="22"/>
        <v>20</v>
      </c>
      <c r="M97" s="4" t="str">
        <f t="shared" si="23"/>
        <v>34445</v>
      </c>
      <c r="N97" s="4" t="str">
        <f t="shared" si="24"/>
        <v>2034445</v>
      </c>
      <c r="O97" s="4" t="str">
        <f t="shared" si="25"/>
        <v>DOUBLON</v>
      </c>
      <c r="P97" s="4" t="str">
        <f t="shared" si="26"/>
        <v>2022-01-17T14:31:142034445WAIT1E00534746269</v>
      </c>
      <c r="Q97" t="s">
        <v>501</v>
      </c>
      <c r="X97" t="s">
        <v>15</v>
      </c>
      <c r="Y97" t="s">
        <v>16</v>
      </c>
      <c r="Z97" t="s">
        <v>502</v>
      </c>
      <c r="AA97" s="1" t="s">
        <v>503</v>
      </c>
      <c r="AB97" t="s">
        <v>17</v>
      </c>
      <c r="AC97" t="s">
        <v>30</v>
      </c>
      <c r="AD97" s="6" t="s">
        <v>504</v>
      </c>
      <c r="AE97" t="s">
        <v>502</v>
      </c>
      <c r="AF97" t="s">
        <v>19</v>
      </c>
    </row>
    <row r="98" spans="1:32" x14ac:dyDescent="0.3">
      <c r="A98" s="4" t="e">
        <f>VLOOKUP(Z98,'Factures '!A97:N490,8,FALSE)</f>
        <v>#N/A</v>
      </c>
      <c r="B98" s="5" t="str">
        <f t="shared" si="14"/>
        <v>2022</v>
      </c>
      <c r="C98" s="5" t="str">
        <f t="shared" si="15"/>
        <v>01</v>
      </c>
      <c r="D98" s="5" t="str">
        <f t="shared" si="16"/>
        <v>17</v>
      </c>
      <c r="E98" s="4" t="str">
        <f t="shared" si="17"/>
        <v/>
      </c>
      <c r="F98" s="4" t="str">
        <f t="shared" si="18"/>
        <v>DCI</v>
      </c>
      <c r="G98" s="4">
        <f t="shared" si="19"/>
        <v>0</v>
      </c>
      <c r="H98" s="4" t="e">
        <f>VLOOKUP(G98,#REF!,2,TRUE)</f>
        <v>#REF!</v>
      </c>
      <c r="I98" s="4" t="e">
        <f>VLOOKUP(dossiers!#REF!,TRI,3)</f>
        <v>#REF!</v>
      </c>
      <c r="J98" s="4" t="str">
        <f t="shared" si="20"/>
        <v>2034445OK</v>
      </c>
      <c r="K98" s="4" t="str">
        <f t="shared" si="21"/>
        <v>2034445OK1E00534746276</v>
      </c>
      <c r="L98" s="4" t="str">
        <f t="shared" si="22"/>
        <v>20</v>
      </c>
      <c r="M98" s="4" t="str">
        <f t="shared" si="23"/>
        <v>34445</v>
      </c>
      <c r="N98" s="4" t="str">
        <f t="shared" si="24"/>
        <v>2034445</v>
      </c>
      <c r="O98" s="4" t="str">
        <f t="shared" ref="O98:O129" si="27">IF(COUNTIF($J$2:$J$139,J98)&gt;1,"DOUBLON","")</f>
        <v>DOUBLON</v>
      </c>
      <c r="P98" s="4" t="str">
        <f t="shared" si="26"/>
        <v>2022-01-17T14:31:142034445OK1E00534746276</v>
      </c>
      <c r="Q98" t="s">
        <v>501</v>
      </c>
      <c r="X98" t="s">
        <v>15</v>
      </c>
      <c r="Y98" t="s">
        <v>16</v>
      </c>
      <c r="Z98" t="s">
        <v>502</v>
      </c>
      <c r="AA98" s="1" t="s">
        <v>505</v>
      </c>
      <c r="AB98" t="s">
        <v>29</v>
      </c>
      <c r="AC98" t="s">
        <v>30</v>
      </c>
      <c r="AD98" s="6">
        <v>20201723110</v>
      </c>
      <c r="AE98" t="s">
        <v>502</v>
      </c>
      <c r="AF98" t="s">
        <v>19</v>
      </c>
    </row>
    <row r="99" spans="1:32" x14ac:dyDescent="0.3">
      <c r="A99" s="4" t="e">
        <f>VLOOKUP(Z99,'Factures '!A98:N491,8,FALSE)</f>
        <v>#N/A</v>
      </c>
      <c r="B99" s="5" t="str">
        <f t="shared" si="14"/>
        <v>2022</v>
      </c>
      <c r="C99" s="5" t="str">
        <f t="shared" si="15"/>
        <v>01</v>
      </c>
      <c r="D99" s="5" t="str">
        <f t="shared" si="16"/>
        <v>17</v>
      </c>
      <c r="E99" s="4" t="str">
        <f t="shared" si="17"/>
        <v/>
      </c>
      <c r="F99" s="4" t="str">
        <f t="shared" si="18"/>
        <v>DCI</v>
      </c>
      <c r="G99" s="4">
        <f t="shared" si="19"/>
        <v>0</v>
      </c>
      <c r="H99" s="4" t="e">
        <f>VLOOKUP(G99,#REF!,2,TRUE)</f>
        <v>#REF!</v>
      </c>
      <c r="I99" s="4" t="e">
        <f>VLOOKUP(dossiers!#REF!,TRI,3)</f>
        <v>#REF!</v>
      </c>
      <c r="J99" s="4" t="str">
        <f t="shared" si="20"/>
        <v>2034445WAIT</v>
      </c>
      <c r="K99" s="4" t="str">
        <f t="shared" si="21"/>
        <v>2034445WAIT1E00534746276</v>
      </c>
      <c r="L99" s="4" t="str">
        <f t="shared" si="22"/>
        <v>20</v>
      </c>
      <c r="M99" s="4" t="str">
        <f t="shared" si="23"/>
        <v>34445</v>
      </c>
      <c r="N99" s="4" t="str">
        <f t="shared" si="24"/>
        <v>2034445</v>
      </c>
      <c r="O99" s="4" t="str">
        <f t="shared" si="27"/>
        <v>DOUBLON</v>
      </c>
      <c r="P99" s="4" t="str">
        <f t="shared" si="26"/>
        <v>2022-01-17T14:31:142034445WAIT1E00534746276</v>
      </c>
      <c r="Q99" t="s">
        <v>501</v>
      </c>
      <c r="X99" t="s">
        <v>15</v>
      </c>
      <c r="Y99" t="s">
        <v>16</v>
      </c>
      <c r="Z99" t="s">
        <v>502</v>
      </c>
      <c r="AA99" s="1" t="s">
        <v>505</v>
      </c>
      <c r="AB99" t="s">
        <v>17</v>
      </c>
      <c r="AC99" t="s">
        <v>30</v>
      </c>
      <c r="AD99" s="6">
        <v>20201723110</v>
      </c>
      <c r="AE99" t="s">
        <v>502</v>
      </c>
      <c r="AF99" t="s">
        <v>19</v>
      </c>
    </row>
    <row r="100" spans="1:32" x14ac:dyDescent="0.3">
      <c r="A100" s="4" t="e">
        <f>VLOOKUP(Z100,'Factures '!A99:N492,8,FALSE)</f>
        <v>#N/A</v>
      </c>
      <c r="B100" s="5" t="str">
        <f t="shared" si="14"/>
        <v>2022</v>
      </c>
      <c r="C100" s="5" t="str">
        <f t="shared" si="15"/>
        <v>03</v>
      </c>
      <c r="D100" s="5" t="str">
        <f t="shared" si="16"/>
        <v>10</v>
      </c>
      <c r="E100" s="4" t="str">
        <f t="shared" si="17"/>
        <v/>
      </c>
      <c r="F100" s="4" t="str">
        <f t="shared" si="18"/>
        <v>VGH</v>
      </c>
      <c r="G100" s="4">
        <f t="shared" si="19"/>
        <v>0</v>
      </c>
      <c r="H100" s="4" t="e">
        <f>VLOOKUP(G100,#REF!,2,TRUE)</f>
        <v>#REF!</v>
      </c>
      <c r="I100" s="4" t="e">
        <f>VLOOKUP(dossiers!G42,TRI,3)</f>
        <v>#N/A</v>
      </c>
      <c r="J100" s="4" t="str">
        <f t="shared" si="20"/>
        <v>2047711WAIT</v>
      </c>
      <c r="K100" s="4" t="str">
        <f t="shared" si="21"/>
        <v>2047711WAIT1E00542389526</v>
      </c>
      <c r="L100" s="4" t="str">
        <f t="shared" si="22"/>
        <v>20</v>
      </c>
      <c r="M100" s="4" t="str">
        <f t="shared" si="23"/>
        <v>47711</v>
      </c>
      <c r="N100" s="4" t="str">
        <f t="shared" si="24"/>
        <v>2047711</v>
      </c>
      <c r="O100" s="4" t="str">
        <f t="shared" si="27"/>
        <v>DOUBLON</v>
      </c>
      <c r="P100" s="4" t="str">
        <f t="shared" si="26"/>
        <v>2022-03-10T15:32:562047711WAIT1E00542389526</v>
      </c>
      <c r="Q100" t="s">
        <v>23</v>
      </c>
      <c r="X100" t="s">
        <v>15</v>
      </c>
      <c r="Y100" t="s">
        <v>16</v>
      </c>
      <c r="Z100" t="s">
        <v>24</v>
      </c>
      <c r="AA100" s="1" t="s">
        <v>27</v>
      </c>
      <c r="AB100" t="s">
        <v>17</v>
      </c>
      <c r="AC100" t="s">
        <v>21</v>
      </c>
      <c r="AD100" s="6" t="s">
        <v>28</v>
      </c>
      <c r="AE100" t="s">
        <v>24</v>
      </c>
      <c r="AF100" t="s">
        <v>19</v>
      </c>
    </row>
    <row r="101" spans="1:32" x14ac:dyDescent="0.3">
      <c r="A101" s="4" t="e">
        <f>VLOOKUP(Z101,'Factures '!A100:N493,8,FALSE)</f>
        <v>#N/A</v>
      </c>
      <c r="B101" s="5" t="str">
        <f t="shared" si="14"/>
        <v>2022</v>
      </c>
      <c r="C101" s="5" t="str">
        <f t="shared" si="15"/>
        <v>03</v>
      </c>
      <c r="D101" s="5" t="str">
        <f t="shared" si="16"/>
        <v>10</v>
      </c>
      <c r="E101" s="4" t="str">
        <f t="shared" si="17"/>
        <v/>
      </c>
      <c r="F101" s="4" t="str">
        <f t="shared" si="18"/>
        <v>VGH</v>
      </c>
      <c r="G101" s="4">
        <f t="shared" si="19"/>
        <v>0</v>
      </c>
      <c r="H101" s="4" t="e">
        <f>VLOOKUP(G101,#REF!,2,TRUE)</f>
        <v>#REF!</v>
      </c>
      <c r="I101" s="4" t="e">
        <f>VLOOKUP(dossiers!G41,TRI,3)</f>
        <v>#N/A</v>
      </c>
      <c r="J101" s="4" t="str">
        <f t="shared" si="20"/>
        <v>2047711WAIT</v>
      </c>
      <c r="K101" s="4" t="str">
        <f t="shared" si="21"/>
        <v>2047711WAIT1E00542389519</v>
      </c>
      <c r="L101" s="4" t="str">
        <f t="shared" si="22"/>
        <v>20</v>
      </c>
      <c r="M101" s="4" t="str">
        <f t="shared" si="23"/>
        <v>47711</v>
      </c>
      <c r="N101" s="4" t="str">
        <f t="shared" si="24"/>
        <v>2047711</v>
      </c>
      <c r="O101" s="4" t="str">
        <f t="shared" si="27"/>
        <v>DOUBLON</v>
      </c>
      <c r="P101" s="4" t="str">
        <f t="shared" si="26"/>
        <v>2022-03-10T15:32:562047711WAIT1E00542389519</v>
      </c>
      <c r="Q101" t="s">
        <v>23</v>
      </c>
      <c r="X101" t="s">
        <v>15</v>
      </c>
      <c r="Y101" t="s">
        <v>16</v>
      </c>
      <c r="Z101" t="s">
        <v>24</v>
      </c>
      <c r="AA101" s="1" t="s">
        <v>25</v>
      </c>
      <c r="AB101" t="s">
        <v>17</v>
      </c>
      <c r="AC101" t="s">
        <v>21</v>
      </c>
      <c r="AD101" s="6" t="s">
        <v>26</v>
      </c>
      <c r="AE101" t="s">
        <v>24</v>
      </c>
      <c r="AF101" t="s">
        <v>19</v>
      </c>
    </row>
    <row r="102" spans="1:32" x14ac:dyDescent="0.3">
      <c r="A102" s="4" t="e">
        <f>VLOOKUP(Z102,'Factures '!A101:N494,8,FALSE)</f>
        <v>#N/A</v>
      </c>
      <c r="B102" s="5" t="str">
        <f t="shared" si="14"/>
        <v>2022</v>
      </c>
      <c r="C102" s="5" t="str">
        <f t="shared" si="15"/>
        <v>01</v>
      </c>
      <c r="D102" s="5" t="str">
        <f t="shared" si="16"/>
        <v>21</v>
      </c>
      <c r="E102" s="4" t="str">
        <f t="shared" si="17"/>
        <v/>
      </c>
      <c r="F102" s="4" t="str">
        <f t="shared" si="18"/>
        <v>NRI</v>
      </c>
      <c r="G102" s="4">
        <f t="shared" si="19"/>
        <v>0</v>
      </c>
      <c r="H102" s="4" t="e">
        <f>VLOOKUP(G102,#REF!,2,TRUE)</f>
        <v>#REF!</v>
      </c>
      <c r="I102" s="4" t="e">
        <f>VLOOKUP(dossiers!#REF!,TRI,3)</f>
        <v>#REF!</v>
      </c>
      <c r="J102" s="4" t="str">
        <f t="shared" si="20"/>
        <v>2048206ACCEPT</v>
      </c>
      <c r="K102" s="4" t="str">
        <f t="shared" si="21"/>
        <v>2048206ACCEPT1E00535594203</v>
      </c>
      <c r="L102" s="4" t="str">
        <f t="shared" si="22"/>
        <v>20</v>
      </c>
      <c r="M102" s="4" t="str">
        <f t="shared" si="23"/>
        <v>48206</v>
      </c>
      <c r="N102" s="4" t="str">
        <f t="shared" si="24"/>
        <v>2048206</v>
      </c>
      <c r="O102" s="4" t="str">
        <f t="shared" si="27"/>
        <v>DOUBLON</v>
      </c>
      <c r="P102" s="4" t="str">
        <f t="shared" si="26"/>
        <v>2022-01-21T17:22:382048206ACCEPT1E00535594203</v>
      </c>
      <c r="Q102" t="s">
        <v>474</v>
      </c>
      <c r="X102" t="s">
        <v>15</v>
      </c>
      <c r="Y102" t="s">
        <v>16</v>
      </c>
      <c r="Z102" t="s">
        <v>475</v>
      </c>
      <c r="AA102" s="1" t="s">
        <v>476</v>
      </c>
      <c r="AB102" t="s">
        <v>303</v>
      </c>
      <c r="AC102" t="s">
        <v>304</v>
      </c>
      <c r="AD102" s="6">
        <v>20202134704</v>
      </c>
      <c r="AE102" t="s">
        <v>475</v>
      </c>
      <c r="AF102" t="s">
        <v>19</v>
      </c>
    </row>
    <row r="103" spans="1:32" x14ac:dyDescent="0.3">
      <c r="A103" s="4" t="e">
        <f>VLOOKUP(Z103,'Factures '!A102:N495,8,FALSE)</f>
        <v>#N/A</v>
      </c>
      <c r="B103" s="5" t="str">
        <f t="shared" si="14"/>
        <v>2022</v>
      </c>
      <c r="C103" s="5" t="str">
        <f t="shared" si="15"/>
        <v>01</v>
      </c>
      <c r="D103" s="5" t="str">
        <f t="shared" si="16"/>
        <v>21</v>
      </c>
      <c r="E103" s="4" t="str">
        <f t="shared" si="17"/>
        <v/>
      </c>
      <c r="F103" s="4" t="str">
        <f t="shared" si="18"/>
        <v>NRI</v>
      </c>
      <c r="G103" s="4">
        <f t="shared" si="19"/>
        <v>0</v>
      </c>
      <c r="H103" s="4" t="e">
        <f>VLOOKUP(G103,#REF!,2,TRUE)</f>
        <v>#REF!</v>
      </c>
      <c r="I103" s="4" t="e">
        <f>VLOOKUP(dossiers!#REF!,TRI,3)</f>
        <v>#REF!</v>
      </c>
      <c r="J103" s="4" t="str">
        <f t="shared" si="20"/>
        <v>2048206ACCEPT</v>
      </c>
      <c r="K103" s="4" t="str">
        <f t="shared" si="21"/>
        <v>2048206ACCEPT1E00535591875</v>
      </c>
      <c r="L103" s="4" t="str">
        <f t="shared" si="22"/>
        <v>20</v>
      </c>
      <c r="M103" s="4" t="str">
        <f t="shared" si="23"/>
        <v>48206</v>
      </c>
      <c r="N103" s="4" t="str">
        <f t="shared" si="24"/>
        <v>2048206</v>
      </c>
      <c r="O103" s="4" t="str">
        <f t="shared" si="27"/>
        <v>DOUBLON</v>
      </c>
      <c r="P103" s="4" t="str">
        <f t="shared" si="26"/>
        <v>2022-01-21T17:18:282048206ACCEPT1E00535591875</v>
      </c>
      <c r="Q103" t="s">
        <v>477</v>
      </c>
      <c r="X103" t="s">
        <v>15</v>
      </c>
      <c r="Y103" t="s">
        <v>16</v>
      </c>
      <c r="Z103" t="s">
        <v>475</v>
      </c>
      <c r="AA103" s="1" t="s">
        <v>478</v>
      </c>
      <c r="AB103" t="s">
        <v>303</v>
      </c>
      <c r="AC103" t="s">
        <v>304</v>
      </c>
      <c r="AD103" s="6" t="s">
        <v>479</v>
      </c>
      <c r="AE103" t="s">
        <v>475</v>
      </c>
      <c r="AF103" t="s">
        <v>19</v>
      </c>
    </row>
    <row r="104" spans="1:32" x14ac:dyDescent="0.3">
      <c r="A104" s="4" t="e">
        <f>VLOOKUP(Z104,'Factures '!A103:N496,8,FALSE)</f>
        <v>#N/A</v>
      </c>
      <c r="B104" s="5" t="str">
        <f t="shared" si="14"/>
        <v>2022</v>
      </c>
      <c r="C104" s="5" t="str">
        <f t="shared" si="15"/>
        <v>03</v>
      </c>
      <c r="D104" s="5" t="str">
        <f t="shared" si="16"/>
        <v>11</v>
      </c>
      <c r="E104" s="4" t="str">
        <f t="shared" si="17"/>
        <v/>
      </c>
      <c r="F104" s="4" t="str">
        <f t="shared" si="18"/>
        <v>RBI</v>
      </c>
      <c r="G104" s="4">
        <f t="shared" si="19"/>
        <v>0</v>
      </c>
      <c r="H104" s="4" t="e">
        <f>VLOOKUP(G104,#REF!,2,TRUE)</f>
        <v>#REF!</v>
      </c>
      <c r="I104" s="4" t="e">
        <f>VLOOKUP(dossiers!#REF!,TRI,3)</f>
        <v>#REF!</v>
      </c>
      <c r="J104" s="4" t="str">
        <f t="shared" si="20"/>
        <v>2048970OK</v>
      </c>
      <c r="K104" s="4" t="str">
        <f t="shared" si="21"/>
        <v>2048970OK1E00542515635</v>
      </c>
      <c r="L104" s="4" t="str">
        <f t="shared" si="22"/>
        <v>20</v>
      </c>
      <c r="M104" s="4" t="str">
        <f t="shared" si="23"/>
        <v>48970</v>
      </c>
      <c r="N104" s="4" t="str">
        <f t="shared" si="24"/>
        <v>2048970</v>
      </c>
      <c r="O104" s="4" t="str">
        <f t="shared" si="27"/>
        <v>DOUBLON</v>
      </c>
      <c r="P104" s="4" t="str">
        <f t="shared" si="26"/>
        <v>2022-03-11T11:52:182048970OK1E00542515635</v>
      </c>
      <c r="Q104" t="s">
        <v>309</v>
      </c>
      <c r="X104" t="s">
        <v>15</v>
      </c>
      <c r="Y104" t="s">
        <v>16</v>
      </c>
      <c r="Z104" t="s">
        <v>306</v>
      </c>
      <c r="AA104" s="1" t="s">
        <v>310</v>
      </c>
      <c r="AB104" t="s">
        <v>29</v>
      </c>
      <c r="AC104" t="s">
        <v>30</v>
      </c>
      <c r="AD104" s="6" t="s">
        <v>311</v>
      </c>
      <c r="AE104" t="s">
        <v>306</v>
      </c>
      <c r="AF104" t="s">
        <v>19</v>
      </c>
    </row>
    <row r="105" spans="1:32" x14ac:dyDescent="0.3">
      <c r="A105" s="4" t="e">
        <f>VLOOKUP(Z105,'Factures '!A104:N497,8,FALSE)</f>
        <v>#N/A</v>
      </c>
      <c r="B105" s="5" t="str">
        <f t="shared" si="14"/>
        <v>2022</v>
      </c>
      <c r="C105" s="5" t="str">
        <f t="shared" si="15"/>
        <v>03</v>
      </c>
      <c r="D105" s="5" t="str">
        <f t="shared" si="16"/>
        <v>11</v>
      </c>
      <c r="E105" s="4" t="str">
        <f t="shared" si="17"/>
        <v/>
      </c>
      <c r="F105" s="4" t="str">
        <f t="shared" si="18"/>
        <v>RBI</v>
      </c>
      <c r="G105" s="4">
        <f t="shared" si="19"/>
        <v>0</v>
      </c>
      <c r="H105" s="4" t="e">
        <f>VLOOKUP(G105,#REF!,2,TRUE)</f>
        <v>#REF!</v>
      </c>
      <c r="I105" s="4" t="e">
        <f>VLOOKUP(dossiers!#REF!,TRI,3)</f>
        <v>#REF!</v>
      </c>
      <c r="J105" s="4" t="str">
        <f t="shared" si="20"/>
        <v>2048970OK</v>
      </c>
      <c r="K105" s="4" t="str">
        <f t="shared" si="21"/>
        <v>2048970OK1E00542517660</v>
      </c>
      <c r="L105" s="4" t="str">
        <f t="shared" si="22"/>
        <v>20</v>
      </c>
      <c r="M105" s="4" t="str">
        <f t="shared" si="23"/>
        <v>48970</v>
      </c>
      <c r="N105" s="4" t="str">
        <f t="shared" si="24"/>
        <v>2048970</v>
      </c>
      <c r="O105" s="4" t="str">
        <f t="shared" si="27"/>
        <v>DOUBLON</v>
      </c>
      <c r="P105" s="4" t="str">
        <f t="shared" si="26"/>
        <v>2022-03-11T12:02:252048970OK1E00542517660</v>
      </c>
      <c r="Q105" t="s">
        <v>305</v>
      </c>
      <c r="X105" t="s">
        <v>15</v>
      </c>
      <c r="Y105" t="s">
        <v>16</v>
      </c>
      <c r="Z105" t="s">
        <v>306</v>
      </c>
      <c r="AA105" s="1" t="s">
        <v>307</v>
      </c>
      <c r="AB105" t="s">
        <v>29</v>
      </c>
      <c r="AC105" t="s">
        <v>30</v>
      </c>
      <c r="AD105" s="6" t="s">
        <v>308</v>
      </c>
      <c r="AE105" t="s">
        <v>306</v>
      </c>
      <c r="AF105" t="s">
        <v>19</v>
      </c>
    </row>
    <row r="106" spans="1:32" x14ac:dyDescent="0.3">
      <c r="A106" s="4" t="e">
        <f>VLOOKUP(Z106,'Factures '!A105:N498,8,FALSE)</f>
        <v>#N/A</v>
      </c>
      <c r="B106" s="5" t="str">
        <f t="shared" si="14"/>
        <v>2022</v>
      </c>
      <c r="C106" s="5" t="str">
        <f t="shared" si="15"/>
        <v>01</v>
      </c>
      <c r="D106" s="5" t="str">
        <f t="shared" si="16"/>
        <v>04</v>
      </c>
      <c r="E106" s="4" t="str">
        <f t="shared" si="17"/>
        <v/>
      </c>
      <c r="F106" s="4" t="str">
        <f t="shared" si="18"/>
        <v>BAR</v>
      </c>
      <c r="G106" s="4">
        <f t="shared" si="19"/>
        <v>0</v>
      </c>
      <c r="H106" s="4" t="e">
        <f>VLOOKUP(G106,#REF!,2,TRUE)</f>
        <v>#REF!</v>
      </c>
      <c r="I106" s="4" t="e">
        <f>VLOOKUP(dossiers!#REF!,TRI,3)</f>
        <v>#REF!</v>
      </c>
      <c r="J106" s="4" t="str">
        <f t="shared" si="20"/>
        <v>2054867OK</v>
      </c>
      <c r="K106" s="4" t="str">
        <f t="shared" si="21"/>
        <v>2054867OK1E00533087820</v>
      </c>
      <c r="L106" s="4" t="str">
        <f t="shared" si="22"/>
        <v>20</v>
      </c>
      <c r="M106" s="4" t="str">
        <f t="shared" si="23"/>
        <v>54867</v>
      </c>
      <c r="N106" s="4" t="str">
        <f t="shared" si="24"/>
        <v>2054867</v>
      </c>
      <c r="O106" s="4" t="str">
        <f t="shared" si="27"/>
        <v/>
      </c>
      <c r="P106" s="4" t="str">
        <f t="shared" si="26"/>
        <v>2022-01-04T16:13:312054867OK1E00533087820</v>
      </c>
      <c r="Q106" t="s">
        <v>535</v>
      </c>
      <c r="X106" t="s">
        <v>15</v>
      </c>
      <c r="Y106" t="s">
        <v>16</v>
      </c>
      <c r="Z106" t="s">
        <v>536</v>
      </c>
      <c r="AA106" s="1" t="s">
        <v>537</v>
      </c>
      <c r="AB106" t="s">
        <v>29</v>
      </c>
      <c r="AC106" t="s">
        <v>22</v>
      </c>
      <c r="AD106" s="6" t="s">
        <v>538</v>
      </c>
      <c r="AE106" t="s">
        <v>536</v>
      </c>
      <c r="AF106" t="s">
        <v>19</v>
      </c>
    </row>
    <row r="107" spans="1:32" x14ac:dyDescent="0.3">
      <c r="A107" s="4" t="e">
        <f>VLOOKUP(Z107,'Factures '!A106:N499,8,FALSE)</f>
        <v>#N/A</v>
      </c>
      <c r="B107" s="5" t="str">
        <f t="shared" si="14"/>
        <v>2022</v>
      </c>
      <c r="C107" s="5" t="str">
        <f t="shared" si="15"/>
        <v>01</v>
      </c>
      <c r="D107" s="5" t="str">
        <f t="shared" si="16"/>
        <v>04</v>
      </c>
      <c r="E107" s="4" t="str">
        <f t="shared" si="17"/>
        <v/>
      </c>
      <c r="F107" s="4" t="str">
        <f t="shared" si="18"/>
        <v>BAR</v>
      </c>
      <c r="G107" s="4">
        <f t="shared" si="19"/>
        <v>0</v>
      </c>
      <c r="H107" s="4" t="e">
        <f>VLOOKUP(G107,#REF!,2,TRUE)</f>
        <v>#REF!</v>
      </c>
      <c r="I107" s="4" t="e">
        <f>VLOOKUP(dossiers!G145,TRI,3)</f>
        <v>#N/A</v>
      </c>
      <c r="J107" s="4" t="str">
        <f t="shared" si="20"/>
        <v>2054867WAIT</v>
      </c>
      <c r="K107" s="4" t="str">
        <f t="shared" si="21"/>
        <v>2054867WAIT1E00533087820</v>
      </c>
      <c r="L107" s="4" t="str">
        <f t="shared" si="22"/>
        <v>20</v>
      </c>
      <c r="M107" s="4" t="str">
        <f t="shared" si="23"/>
        <v>54867</v>
      </c>
      <c r="N107" s="4" t="str">
        <f t="shared" si="24"/>
        <v>2054867</v>
      </c>
      <c r="O107" s="4" t="str">
        <f t="shared" si="27"/>
        <v/>
      </c>
      <c r="P107" s="4" t="str">
        <f t="shared" si="26"/>
        <v>2022-01-04T16:13:312054867WAIT1E00533087820</v>
      </c>
      <c r="Q107" t="s">
        <v>535</v>
      </c>
      <c r="X107" t="s">
        <v>15</v>
      </c>
      <c r="Y107" t="s">
        <v>16</v>
      </c>
      <c r="Z107" t="s">
        <v>536</v>
      </c>
      <c r="AA107" s="1" t="s">
        <v>537</v>
      </c>
      <c r="AB107" t="s">
        <v>17</v>
      </c>
      <c r="AC107" t="s">
        <v>22</v>
      </c>
      <c r="AD107" s="6" t="s">
        <v>538</v>
      </c>
      <c r="AE107" t="s">
        <v>536</v>
      </c>
      <c r="AF107" t="s">
        <v>19</v>
      </c>
    </row>
    <row r="108" spans="1:32" x14ac:dyDescent="0.3">
      <c r="A108" s="4" t="e">
        <f>VLOOKUP(Z108,'Factures '!A107:N500,8,FALSE)</f>
        <v>#N/A</v>
      </c>
      <c r="B108" s="5" t="str">
        <f t="shared" si="14"/>
        <v>2022</v>
      </c>
      <c r="C108" s="5" t="str">
        <f t="shared" si="15"/>
        <v>02</v>
      </c>
      <c r="D108" s="5" t="str">
        <f t="shared" si="16"/>
        <v>07</v>
      </c>
      <c r="E108" s="4" t="str">
        <f t="shared" si="17"/>
        <v/>
      </c>
      <c r="F108" s="4" t="str">
        <f t="shared" si="18"/>
        <v>FLF</v>
      </c>
      <c r="G108" s="4">
        <f t="shared" si="19"/>
        <v>0</v>
      </c>
      <c r="H108" s="4" t="e">
        <f>VLOOKUP(G108,#REF!,2,TRUE)</f>
        <v>#REF!</v>
      </c>
      <c r="I108" s="4" t="e">
        <f>VLOOKUP(dossiers!#REF!,TRI,3)</f>
        <v>#REF!</v>
      </c>
      <c r="J108" s="4" t="str">
        <f t="shared" si="20"/>
        <v>2058893ACCEPT</v>
      </c>
      <c r="K108" s="4" t="str">
        <f t="shared" si="21"/>
        <v>2058893ACCEPT1E00537830231</v>
      </c>
      <c r="L108" s="4" t="str">
        <f t="shared" si="22"/>
        <v>20</v>
      </c>
      <c r="M108" s="4" t="str">
        <f t="shared" si="23"/>
        <v>58893</v>
      </c>
      <c r="N108" s="4" t="str">
        <f t="shared" si="24"/>
        <v>2058893</v>
      </c>
      <c r="O108" s="4" t="str">
        <f t="shared" si="27"/>
        <v>DOUBLON</v>
      </c>
      <c r="P108" s="4" t="str">
        <f t="shared" si="26"/>
        <v>2022-02-07T17:50:282058893ACCEPT1E00537830231</v>
      </c>
      <c r="Q108" t="s">
        <v>457</v>
      </c>
      <c r="X108" t="s">
        <v>15</v>
      </c>
      <c r="Y108" t="s">
        <v>16</v>
      </c>
      <c r="Z108" t="s">
        <v>455</v>
      </c>
      <c r="AA108" s="1" t="s">
        <v>458</v>
      </c>
      <c r="AB108" t="s">
        <v>303</v>
      </c>
      <c r="AC108" t="s">
        <v>33</v>
      </c>
      <c r="AD108" s="6" t="s">
        <v>459</v>
      </c>
      <c r="AE108" t="s">
        <v>455</v>
      </c>
      <c r="AF108" t="s">
        <v>19</v>
      </c>
    </row>
    <row r="109" spans="1:32" x14ac:dyDescent="0.3">
      <c r="A109" s="4" t="e">
        <f>VLOOKUP(Z109,'Factures '!A108:N501,8,FALSE)</f>
        <v>#N/A</v>
      </c>
      <c r="B109" s="5" t="str">
        <f t="shared" si="14"/>
        <v>2022</v>
      </c>
      <c r="C109" s="5" t="str">
        <f t="shared" si="15"/>
        <v>02</v>
      </c>
      <c r="D109" s="5" t="str">
        <f t="shared" si="16"/>
        <v>07</v>
      </c>
      <c r="E109" s="4" t="str">
        <f t="shared" si="17"/>
        <v/>
      </c>
      <c r="F109" s="4" t="str">
        <f t="shared" si="18"/>
        <v>FLF</v>
      </c>
      <c r="G109" s="4">
        <f t="shared" si="19"/>
        <v>0</v>
      </c>
      <c r="H109" s="4" t="e">
        <f>VLOOKUP(G109,#REF!,2,TRUE)</f>
        <v>#REF!</v>
      </c>
      <c r="I109" s="4" t="e">
        <f>VLOOKUP(dossiers!#REF!,TRI,3)</f>
        <v>#REF!</v>
      </c>
      <c r="J109" s="4" t="str">
        <f t="shared" si="20"/>
        <v>2058893OK</v>
      </c>
      <c r="K109" s="4" t="str">
        <f t="shared" si="21"/>
        <v>2058893OK1E00537830231</v>
      </c>
      <c r="L109" s="4" t="str">
        <f t="shared" si="22"/>
        <v>20</v>
      </c>
      <c r="M109" s="4" t="str">
        <f t="shared" si="23"/>
        <v>58893</v>
      </c>
      <c r="N109" s="4" t="str">
        <f t="shared" si="24"/>
        <v>2058893</v>
      </c>
      <c r="O109" s="4" t="str">
        <f t="shared" si="27"/>
        <v>DOUBLON</v>
      </c>
      <c r="P109" s="4" t="str">
        <f t="shared" si="26"/>
        <v>2022-02-07T17:50:282058893OK1E00537830231</v>
      </c>
      <c r="Q109" t="s">
        <v>457</v>
      </c>
      <c r="X109" t="s">
        <v>15</v>
      </c>
      <c r="Y109" t="s">
        <v>16</v>
      </c>
      <c r="Z109" t="s">
        <v>455</v>
      </c>
      <c r="AA109" s="1" t="s">
        <v>458</v>
      </c>
      <c r="AB109" t="s">
        <v>29</v>
      </c>
      <c r="AC109" t="s">
        <v>33</v>
      </c>
      <c r="AD109" s="6" t="s">
        <v>459</v>
      </c>
      <c r="AE109" t="s">
        <v>455</v>
      </c>
      <c r="AF109" t="s">
        <v>19</v>
      </c>
    </row>
    <row r="110" spans="1:32" x14ac:dyDescent="0.3">
      <c r="A110" s="4" t="e">
        <f>VLOOKUP(Z110,'Factures '!A109:N502,8,FALSE)</f>
        <v>#N/A</v>
      </c>
      <c r="B110" s="5" t="str">
        <f t="shared" si="14"/>
        <v>2022</v>
      </c>
      <c r="C110" s="5" t="str">
        <f t="shared" si="15"/>
        <v>02</v>
      </c>
      <c r="D110" s="5" t="str">
        <f t="shared" si="16"/>
        <v>07</v>
      </c>
      <c r="E110" s="4" t="str">
        <f t="shared" si="17"/>
        <v/>
      </c>
      <c r="F110" s="4" t="str">
        <f t="shared" si="18"/>
        <v>FLF</v>
      </c>
      <c r="G110" s="4">
        <f t="shared" si="19"/>
        <v>0</v>
      </c>
      <c r="H110" s="4" t="e">
        <f>VLOOKUP(G110,#REF!,2,TRUE)</f>
        <v>#REF!</v>
      </c>
      <c r="I110" s="4" t="e">
        <f>VLOOKUP(dossiers!#REF!,TRI,3)</f>
        <v>#REF!</v>
      </c>
      <c r="J110" s="4" t="str">
        <f t="shared" si="20"/>
        <v>2058893ACCEPT</v>
      </c>
      <c r="K110" s="4" t="str">
        <f t="shared" si="21"/>
        <v>2058893ACCEPT1E00537827354</v>
      </c>
      <c r="L110" s="4" t="str">
        <f t="shared" si="22"/>
        <v>20</v>
      </c>
      <c r="M110" s="4" t="str">
        <f t="shared" si="23"/>
        <v>58893</v>
      </c>
      <c r="N110" s="4" t="str">
        <f t="shared" si="24"/>
        <v>2058893</v>
      </c>
      <c r="O110" s="4" t="str">
        <f t="shared" si="27"/>
        <v>DOUBLON</v>
      </c>
      <c r="P110" s="4" t="str">
        <f t="shared" si="26"/>
        <v>2022-02-07T17:48:322058893ACCEPT1E00537827354</v>
      </c>
      <c r="Q110" t="s">
        <v>460</v>
      </c>
      <c r="X110" t="s">
        <v>15</v>
      </c>
      <c r="Y110" t="s">
        <v>16</v>
      </c>
      <c r="Z110" t="s">
        <v>455</v>
      </c>
      <c r="AA110" s="1" t="s">
        <v>463</v>
      </c>
      <c r="AB110" t="s">
        <v>303</v>
      </c>
      <c r="AC110" t="s">
        <v>33</v>
      </c>
      <c r="AD110" s="6" t="s">
        <v>464</v>
      </c>
      <c r="AE110" t="s">
        <v>455</v>
      </c>
      <c r="AF110" t="s">
        <v>19</v>
      </c>
    </row>
    <row r="111" spans="1:32" x14ac:dyDescent="0.3">
      <c r="A111" s="4" t="e">
        <f>VLOOKUP(Z111,'Factures '!A110:N503,8,FALSE)</f>
        <v>#N/A</v>
      </c>
      <c r="B111" s="5" t="str">
        <f t="shared" si="14"/>
        <v>2022</v>
      </c>
      <c r="C111" s="5" t="str">
        <f t="shared" si="15"/>
        <v>02</v>
      </c>
      <c r="D111" s="5" t="str">
        <f t="shared" si="16"/>
        <v>07</v>
      </c>
      <c r="E111" s="4" t="str">
        <f t="shared" si="17"/>
        <v/>
      </c>
      <c r="F111" s="4" t="str">
        <f t="shared" si="18"/>
        <v>FLF</v>
      </c>
      <c r="G111" s="4">
        <f t="shared" si="19"/>
        <v>0</v>
      </c>
      <c r="H111" s="4" t="e">
        <f>VLOOKUP(G111,#REF!,2,TRUE)</f>
        <v>#REF!</v>
      </c>
      <c r="I111" s="4" t="e">
        <f>VLOOKUP(dossiers!#REF!,TRI,3)</f>
        <v>#REF!</v>
      </c>
      <c r="J111" s="4" t="str">
        <f t="shared" si="20"/>
        <v>2058893OK</v>
      </c>
      <c r="K111" s="4" t="str">
        <f t="shared" si="21"/>
        <v>2058893OK1E00537827354</v>
      </c>
      <c r="L111" s="4" t="str">
        <f t="shared" si="22"/>
        <v>20</v>
      </c>
      <c r="M111" s="4" t="str">
        <f t="shared" si="23"/>
        <v>58893</v>
      </c>
      <c r="N111" s="4" t="str">
        <f t="shared" si="24"/>
        <v>2058893</v>
      </c>
      <c r="O111" s="4" t="str">
        <f t="shared" si="27"/>
        <v>DOUBLON</v>
      </c>
      <c r="P111" s="4" t="str">
        <f t="shared" si="26"/>
        <v>2022-02-07T17:48:322058893OK1E00537827354</v>
      </c>
      <c r="Q111" t="s">
        <v>460</v>
      </c>
      <c r="X111" t="s">
        <v>15</v>
      </c>
      <c r="Y111" t="s">
        <v>16</v>
      </c>
      <c r="Z111" t="s">
        <v>455</v>
      </c>
      <c r="AA111" s="1" t="s">
        <v>463</v>
      </c>
      <c r="AB111" t="s">
        <v>29</v>
      </c>
      <c r="AC111" t="s">
        <v>33</v>
      </c>
      <c r="AD111" s="6" t="s">
        <v>464</v>
      </c>
      <c r="AE111" t="s">
        <v>455</v>
      </c>
      <c r="AF111" t="s">
        <v>19</v>
      </c>
    </row>
    <row r="112" spans="1:32" x14ac:dyDescent="0.3">
      <c r="A112" s="4" t="e">
        <f>VLOOKUP(Z112,'Factures '!A111:N504,8,FALSE)</f>
        <v>#N/A</v>
      </c>
      <c r="B112" s="5" t="str">
        <f t="shared" si="14"/>
        <v>2022</v>
      </c>
      <c r="C112" s="5" t="str">
        <f t="shared" si="15"/>
        <v>02</v>
      </c>
      <c r="D112" s="5" t="str">
        <f t="shared" si="16"/>
        <v>07</v>
      </c>
      <c r="E112" s="4" t="str">
        <f t="shared" si="17"/>
        <v/>
      </c>
      <c r="F112" s="4" t="str">
        <f t="shared" si="18"/>
        <v>FLF</v>
      </c>
      <c r="G112" s="4">
        <f t="shared" si="19"/>
        <v>0</v>
      </c>
      <c r="H112" s="4" t="e">
        <f>VLOOKUP(G112,#REF!,2,TRUE)</f>
        <v>#REF!</v>
      </c>
      <c r="I112" s="4" t="e">
        <f>VLOOKUP(dossiers!#REF!,TRI,3)</f>
        <v>#REF!</v>
      </c>
      <c r="J112" s="4" t="str">
        <f t="shared" si="20"/>
        <v>2058893ACCEPT</v>
      </c>
      <c r="K112" s="4" t="str">
        <f t="shared" si="21"/>
        <v>2058893ACCEPT1E00537827347</v>
      </c>
      <c r="L112" s="4" t="str">
        <f t="shared" si="22"/>
        <v>20</v>
      </c>
      <c r="M112" s="4" t="str">
        <f t="shared" si="23"/>
        <v>58893</v>
      </c>
      <c r="N112" s="4" t="str">
        <f t="shared" si="24"/>
        <v>2058893</v>
      </c>
      <c r="O112" s="4" t="str">
        <f t="shared" si="27"/>
        <v>DOUBLON</v>
      </c>
      <c r="P112" s="4" t="str">
        <f t="shared" si="26"/>
        <v>2022-02-07T17:48:322058893ACCEPT1E00537827347</v>
      </c>
      <c r="Q112" t="s">
        <v>460</v>
      </c>
      <c r="X112" t="s">
        <v>15</v>
      </c>
      <c r="Y112" t="s">
        <v>16</v>
      </c>
      <c r="Z112" t="s">
        <v>455</v>
      </c>
      <c r="AA112" s="1" t="s">
        <v>461</v>
      </c>
      <c r="AB112" t="s">
        <v>303</v>
      </c>
      <c r="AC112" t="s">
        <v>33</v>
      </c>
      <c r="AD112" s="6" t="s">
        <v>462</v>
      </c>
      <c r="AE112" t="s">
        <v>455</v>
      </c>
      <c r="AF112" t="s">
        <v>19</v>
      </c>
    </row>
    <row r="113" spans="1:32" x14ac:dyDescent="0.3">
      <c r="A113" s="4" t="e">
        <f>VLOOKUP(Z113,'Factures '!A112:N505,8,FALSE)</f>
        <v>#N/A</v>
      </c>
      <c r="B113" s="5" t="str">
        <f t="shared" si="14"/>
        <v>2022</v>
      </c>
      <c r="C113" s="5" t="str">
        <f t="shared" si="15"/>
        <v>02</v>
      </c>
      <c r="D113" s="5" t="str">
        <f t="shared" si="16"/>
        <v>07</v>
      </c>
      <c r="E113" s="4" t="str">
        <f t="shared" si="17"/>
        <v/>
      </c>
      <c r="F113" s="4" t="str">
        <f t="shared" si="18"/>
        <v>FLF</v>
      </c>
      <c r="G113" s="4">
        <f t="shared" si="19"/>
        <v>0</v>
      </c>
      <c r="H113" s="4" t="e">
        <f>VLOOKUP(G113,#REF!,2,TRUE)</f>
        <v>#REF!</v>
      </c>
      <c r="I113" s="4" t="e">
        <f>VLOOKUP(dossiers!#REF!,TRI,3)</f>
        <v>#REF!</v>
      </c>
      <c r="J113" s="4" t="str">
        <f t="shared" si="20"/>
        <v>2058893OK</v>
      </c>
      <c r="K113" s="4" t="str">
        <f t="shared" si="21"/>
        <v>2058893OK1E00537827347</v>
      </c>
      <c r="L113" s="4" t="str">
        <f t="shared" si="22"/>
        <v>20</v>
      </c>
      <c r="M113" s="4" t="str">
        <f t="shared" si="23"/>
        <v>58893</v>
      </c>
      <c r="N113" s="4" t="str">
        <f t="shared" si="24"/>
        <v>2058893</v>
      </c>
      <c r="O113" s="4" t="str">
        <f t="shared" si="27"/>
        <v>DOUBLON</v>
      </c>
      <c r="P113" s="4" t="str">
        <f t="shared" si="26"/>
        <v>2022-02-07T17:48:322058893OK1E00537827347</v>
      </c>
      <c r="Q113" t="s">
        <v>460</v>
      </c>
      <c r="X113" t="s">
        <v>15</v>
      </c>
      <c r="Y113" t="s">
        <v>16</v>
      </c>
      <c r="Z113" t="s">
        <v>455</v>
      </c>
      <c r="AA113" s="1" t="s">
        <v>461</v>
      </c>
      <c r="AB113" t="s">
        <v>29</v>
      </c>
      <c r="AC113" t="s">
        <v>33</v>
      </c>
      <c r="AD113" s="6" t="s">
        <v>462</v>
      </c>
      <c r="AE113" t="s">
        <v>455</v>
      </c>
      <c r="AF113" t="s">
        <v>19</v>
      </c>
    </row>
    <row r="114" spans="1:32" x14ac:dyDescent="0.3">
      <c r="A114" s="4" t="e">
        <f>VLOOKUP(Z114,'Factures '!A113:N506,8,FALSE)</f>
        <v>#N/A</v>
      </c>
      <c r="B114" s="5" t="str">
        <f t="shared" si="14"/>
        <v>2022</v>
      </c>
      <c r="C114" s="5" t="str">
        <f t="shared" si="15"/>
        <v>02</v>
      </c>
      <c r="D114" s="5" t="str">
        <f t="shared" si="16"/>
        <v>07</v>
      </c>
      <c r="E114" s="4" t="str">
        <f t="shared" si="17"/>
        <v/>
      </c>
      <c r="F114" s="4" t="str">
        <f t="shared" si="18"/>
        <v>FLF</v>
      </c>
      <c r="G114" s="4">
        <f t="shared" si="19"/>
        <v>0</v>
      </c>
      <c r="H114" s="4" t="e">
        <f>VLOOKUP(G114,#REF!,2,TRUE)</f>
        <v>#REF!</v>
      </c>
      <c r="I114" s="4" t="e">
        <f>VLOOKUP(dossiers!#REF!,TRI,3)</f>
        <v>#REF!</v>
      </c>
      <c r="J114" s="4" t="str">
        <f t="shared" si="20"/>
        <v>2058893ACCEPT</v>
      </c>
      <c r="K114" s="4" t="str">
        <f t="shared" si="21"/>
        <v>2058893ACCEPT1E00537830521</v>
      </c>
      <c r="L114" s="4" t="str">
        <f t="shared" si="22"/>
        <v>20</v>
      </c>
      <c r="M114" s="4" t="str">
        <f t="shared" si="23"/>
        <v>58893</v>
      </c>
      <c r="N114" s="4" t="str">
        <f t="shared" si="24"/>
        <v>2058893</v>
      </c>
      <c r="O114" s="4" t="str">
        <f t="shared" si="27"/>
        <v>DOUBLON</v>
      </c>
      <c r="P114" s="4" t="str">
        <f t="shared" si="26"/>
        <v>2022-02-07T17:52:342058893ACCEPT1E00537830521</v>
      </c>
      <c r="Q114" t="s">
        <v>454</v>
      </c>
      <c r="X114" t="s">
        <v>15</v>
      </c>
      <c r="Y114" t="s">
        <v>16</v>
      </c>
      <c r="Z114" t="s">
        <v>455</v>
      </c>
      <c r="AA114" s="1" t="s">
        <v>456</v>
      </c>
      <c r="AB114" t="s">
        <v>303</v>
      </c>
      <c r="AC114" t="s">
        <v>33</v>
      </c>
      <c r="AD114" s="6">
        <v>20203841222</v>
      </c>
      <c r="AE114" t="s">
        <v>455</v>
      </c>
      <c r="AF114" t="s">
        <v>19</v>
      </c>
    </row>
    <row r="115" spans="1:32" x14ac:dyDescent="0.3">
      <c r="A115" s="4" t="e">
        <f>VLOOKUP(Z115,'Factures '!A114:N507,8,FALSE)</f>
        <v>#N/A</v>
      </c>
      <c r="B115" s="5" t="str">
        <f t="shared" si="14"/>
        <v>2022</v>
      </c>
      <c r="C115" s="5" t="str">
        <f t="shared" si="15"/>
        <v>02</v>
      </c>
      <c r="D115" s="5" t="str">
        <f t="shared" si="16"/>
        <v>07</v>
      </c>
      <c r="E115" s="4" t="str">
        <f t="shared" si="17"/>
        <v/>
      </c>
      <c r="F115" s="4" t="str">
        <f t="shared" si="18"/>
        <v>FLF</v>
      </c>
      <c r="G115" s="4">
        <f t="shared" si="19"/>
        <v>0</v>
      </c>
      <c r="H115" s="4" t="e">
        <f>VLOOKUP(G115,#REF!,2,TRUE)</f>
        <v>#REF!</v>
      </c>
      <c r="I115" s="4" t="e">
        <f>VLOOKUP(dossiers!#REF!,TRI,3)</f>
        <v>#REF!</v>
      </c>
      <c r="J115" s="4" t="str">
        <f t="shared" si="20"/>
        <v>2058893OK</v>
      </c>
      <c r="K115" s="4" t="str">
        <f t="shared" si="21"/>
        <v>2058893OK1E00537830521</v>
      </c>
      <c r="L115" s="4" t="str">
        <f t="shared" si="22"/>
        <v>20</v>
      </c>
      <c r="M115" s="4" t="str">
        <f t="shared" si="23"/>
        <v>58893</v>
      </c>
      <c r="N115" s="4" t="str">
        <f t="shared" si="24"/>
        <v>2058893</v>
      </c>
      <c r="O115" s="4" t="str">
        <f t="shared" si="27"/>
        <v>DOUBLON</v>
      </c>
      <c r="P115" s="4" t="str">
        <f t="shared" si="26"/>
        <v>2022-02-07T17:52:342058893OK1E00537830521</v>
      </c>
      <c r="Q115" t="s">
        <v>454</v>
      </c>
      <c r="X115" t="s">
        <v>15</v>
      </c>
      <c r="Y115" t="s">
        <v>16</v>
      </c>
      <c r="Z115" t="s">
        <v>455</v>
      </c>
      <c r="AA115" s="1" t="s">
        <v>456</v>
      </c>
      <c r="AB115" t="s">
        <v>29</v>
      </c>
      <c r="AC115" t="s">
        <v>33</v>
      </c>
      <c r="AD115" s="6">
        <v>20203841222</v>
      </c>
      <c r="AE115" t="s">
        <v>455</v>
      </c>
      <c r="AF115" t="s">
        <v>19</v>
      </c>
    </row>
    <row r="116" spans="1:32" x14ac:dyDescent="0.3">
      <c r="A116" s="4" t="e">
        <f>VLOOKUP(Z116,'Factures '!A115:N508,8,FALSE)</f>
        <v>#N/A</v>
      </c>
      <c r="B116" s="5" t="str">
        <f t="shared" si="14"/>
        <v>2022</v>
      </c>
      <c r="C116" s="5" t="str">
        <f t="shared" si="15"/>
        <v>01</v>
      </c>
      <c r="D116" s="5" t="str">
        <f t="shared" si="16"/>
        <v>11</v>
      </c>
      <c r="E116" s="4" t="str">
        <f t="shared" si="17"/>
        <v/>
      </c>
      <c r="F116" s="4" t="str">
        <f t="shared" si="18"/>
        <v>BEY</v>
      </c>
      <c r="G116" s="4">
        <f t="shared" si="19"/>
        <v>0</v>
      </c>
      <c r="H116" s="4" t="e">
        <f>VLOOKUP(G116,#REF!,2,TRUE)</f>
        <v>#REF!</v>
      </c>
      <c r="I116" s="4" t="e">
        <f>VLOOKUP(dossiers!#REF!,TRI,3)</f>
        <v>#REF!</v>
      </c>
      <c r="J116" s="4" t="str">
        <f t="shared" si="20"/>
        <v>2064596OK</v>
      </c>
      <c r="K116" s="4" t="str">
        <f t="shared" si="21"/>
        <v>2064596OK1E00533919510</v>
      </c>
      <c r="L116" s="4" t="str">
        <f t="shared" si="22"/>
        <v>20</v>
      </c>
      <c r="M116" s="4" t="str">
        <f t="shared" si="23"/>
        <v>64596</v>
      </c>
      <c r="N116" s="4" t="str">
        <f t="shared" si="24"/>
        <v>2064596</v>
      </c>
      <c r="O116" s="4" t="str">
        <f t="shared" si="27"/>
        <v>DOUBLON</v>
      </c>
      <c r="P116" s="4" t="str">
        <f t="shared" si="26"/>
        <v>2022-01-11T10:34:592064596OK1E00533919510</v>
      </c>
      <c r="Q116" t="s">
        <v>520</v>
      </c>
      <c r="X116" t="s">
        <v>15</v>
      </c>
      <c r="Y116" t="s">
        <v>16</v>
      </c>
      <c r="Z116" t="s">
        <v>521</v>
      </c>
      <c r="AA116" s="1" t="s">
        <v>522</v>
      </c>
      <c r="AB116" t="s">
        <v>29</v>
      </c>
      <c r="AC116" t="s">
        <v>30</v>
      </c>
      <c r="AD116" s="6" t="s">
        <v>523</v>
      </c>
      <c r="AE116" t="s">
        <v>521</v>
      </c>
      <c r="AF116" t="s">
        <v>19</v>
      </c>
    </row>
    <row r="117" spans="1:32" x14ac:dyDescent="0.3">
      <c r="A117" s="4" t="e">
        <f>VLOOKUP(Z117,'Factures '!A116:N509,8,FALSE)</f>
        <v>#N/A</v>
      </c>
      <c r="B117" s="5" t="str">
        <f t="shared" si="14"/>
        <v>2022</v>
      </c>
      <c r="C117" s="5" t="str">
        <f t="shared" si="15"/>
        <v>01</v>
      </c>
      <c r="D117" s="5" t="str">
        <f t="shared" si="16"/>
        <v>11</v>
      </c>
      <c r="E117" s="4" t="str">
        <f t="shared" si="17"/>
        <v/>
      </c>
      <c r="F117" s="4" t="str">
        <f t="shared" si="18"/>
        <v>BEY</v>
      </c>
      <c r="G117" s="4">
        <f t="shared" si="19"/>
        <v>0</v>
      </c>
      <c r="H117" s="4" t="e">
        <f>VLOOKUP(G117,#REF!,2,TRUE)</f>
        <v>#REF!</v>
      </c>
      <c r="I117" s="4" t="e">
        <f>VLOOKUP(dossiers!#REF!,TRI,3)</f>
        <v>#REF!</v>
      </c>
      <c r="J117" s="4" t="str">
        <f t="shared" si="20"/>
        <v>2064596OK</v>
      </c>
      <c r="K117" s="4" t="str">
        <f t="shared" si="21"/>
        <v>2064596OK1E00533913860</v>
      </c>
      <c r="L117" s="4" t="str">
        <f t="shared" si="22"/>
        <v>20</v>
      </c>
      <c r="M117" s="4" t="str">
        <f t="shared" si="23"/>
        <v>64596</v>
      </c>
      <c r="N117" s="4" t="str">
        <f t="shared" si="24"/>
        <v>2064596</v>
      </c>
      <c r="O117" s="4" t="str">
        <f t="shared" si="27"/>
        <v>DOUBLON</v>
      </c>
      <c r="P117" s="4" t="str">
        <f t="shared" si="26"/>
        <v>2022-01-11T10:19:502064596OK1E00533913860</v>
      </c>
      <c r="Q117" t="s">
        <v>524</v>
      </c>
      <c r="X117" t="s">
        <v>15</v>
      </c>
      <c r="Y117" t="s">
        <v>16</v>
      </c>
      <c r="Z117" t="s">
        <v>521</v>
      </c>
      <c r="AA117" s="1" t="s">
        <v>525</v>
      </c>
      <c r="AB117" t="s">
        <v>29</v>
      </c>
      <c r="AC117" t="s">
        <v>30</v>
      </c>
      <c r="AD117" s="6" t="s">
        <v>526</v>
      </c>
      <c r="AE117" t="s">
        <v>521</v>
      </c>
      <c r="AF117" t="s">
        <v>19</v>
      </c>
    </row>
    <row r="118" spans="1:32" x14ac:dyDescent="0.3">
      <c r="A118" s="4" t="e">
        <f>VLOOKUP(Z118,'Factures '!A117:N510,8,FALSE)</f>
        <v>#N/A</v>
      </c>
      <c r="B118" s="5" t="str">
        <f t="shared" si="14"/>
        <v>2022</v>
      </c>
      <c r="C118" s="5" t="str">
        <f t="shared" si="15"/>
        <v>02</v>
      </c>
      <c r="D118" s="5" t="str">
        <f t="shared" si="16"/>
        <v>21</v>
      </c>
      <c r="E118" s="4" t="str">
        <f t="shared" si="17"/>
        <v/>
      </c>
      <c r="F118" s="4" t="str">
        <f t="shared" si="18"/>
        <v>DLM</v>
      </c>
      <c r="G118" s="4">
        <f t="shared" si="19"/>
        <v>0</v>
      </c>
      <c r="H118" s="4" t="e">
        <f>VLOOKUP(G118,#REF!,2,TRUE)</f>
        <v>#REF!</v>
      </c>
      <c r="I118" s="4" t="e">
        <f>VLOOKUP(dossiers!#REF!,TRI,3)</f>
        <v>#REF!</v>
      </c>
      <c r="J118" s="4" t="str">
        <f t="shared" si="20"/>
        <v>2067412OK</v>
      </c>
      <c r="K118" s="4" t="str">
        <f t="shared" si="21"/>
        <v>2067412OK1E00539682135</v>
      </c>
      <c r="L118" s="4" t="str">
        <f t="shared" si="22"/>
        <v>20</v>
      </c>
      <c r="M118" s="4" t="str">
        <f t="shared" si="23"/>
        <v>67412</v>
      </c>
      <c r="N118" s="4" t="str">
        <f t="shared" si="24"/>
        <v>2067412</v>
      </c>
      <c r="O118" s="4" t="str">
        <f t="shared" si="27"/>
        <v/>
      </c>
      <c r="P118" s="4" t="str">
        <f t="shared" si="26"/>
        <v>2022-02-21T12:12:512067412OK1E00539682135</v>
      </c>
      <c r="Q118" t="s">
        <v>375</v>
      </c>
      <c r="X118" t="s">
        <v>15</v>
      </c>
      <c r="Y118" t="s">
        <v>16</v>
      </c>
      <c r="Z118" t="s">
        <v>376</v>
      </c>
      <c r="AA118" s="1" t="s">
        <v>377</v>
      </c>
      <c r="AB118" t="s">
        <v>29</v>
      </c>
      <c r="AC118" t="s">
        <v>32</v>
      </c>
      <c r="AD118" s="6" t="s">
        <v>378</v>
      </c>
      <c r="AE118" t="s">
        <v>376</v>
      </c>
      <c r="AF118" t="s">
        <v>19</v>
      </c>
    </row>
    <row r="119" spans="1:32" x14ac:dyDescent="0.3">
      <c r="A119" s="4" t="e">
        <f>VLOOKUP(Z119,'Factures '!A118:N511,8,FALSE)</f>
        <v>#N/A</v>
      </c>
      <c r="B119" s="5" t="str">
        <f t="shared" si="14"/>
        <v>2022</v>
      </c>
      <c r="C119" s="5" t="str">
        <f t="shared" si="15"/>
        <v>02</v>
      </c>
      <c r="D119" s="5" t="str">
        <f t="shared" si="16"/>
        <v>09</v>
      </c>
      <c r="E119" s="4" t="str">
        <f t="shared" si="17"/>
        <v/>
      </c>
      <c r="F119" s="4" t="str">
        <f t="shared" si="18"/>
        <v>FOE</v>
      </c>
      <c r="G119" s="4">
        <f t="shared" si="19"/>
        <v>0</v>
      </c>
      <c r="H119" s="4" t="e">
        <f>VLOOKUP(G119,#REF!,2,TRUE)</f>
        <v>#REF!</v>
      </c>
      <c r="I119" s="4" t="e">
        <f>VLOOKUP(dossiers!#REF!,TRI,3)</f>
        <v>#REF!</v>
      </c>
      <c r="J119" s="4" t="str">
        <f t="shared" si="20"/>
        <v>2068113OK</v>
      </c>
      <c r="K119" s="4" t="str">
        <f t="shared" si="21"/>
        <v>2068113OK1E00538089232</v>
      </c>
      <c r="L119" s="4" t="str">
        <f t="shared" si="22"/>
        <v>20</v>
      </c>
      <c r="M119" s="4" t="str">
        <f t="shared" si="23"/>
        <v>68113</v>
      </c>
      <c r="N119" s="4" t="str">
        <f t="shared" si="24"/>
        <v>2068113</v>
      </c>
      <c r="O119" s="4" t="str">
        <f t="shared" si="27"/>
        <v/>
      </c>
      <c r="P119" s="4" t="str">
        <f t="shared" si="26"/>
        <v>2022-02-09T09:50:522068113OK1E00538089232</v>
      </c>
      <c r="Q119" t="s">
        <v>423</v>
      </c>
      <c r="X119" t="s">
        <v>15</v>
      </c>
      <c r="Y119" t="s">
        <v>16</v>
      </c>
      <c r="Z119" t="s">
        <v>424</v>
      </c>
      <c r="AA119" s="1" t="s">
        <v>425</v>
      </c>
      <c r="AB119" t="s">
        <v>29</v>
      </c>
      <c r="AC119" t="s">
        <v>20</v>
      </c>
      <c r="AD119" s="6" t="s">
        <v>426</v>
      </c>
      <c r="AE119" t="s">
        <v>424</v>
      </c>
      <c r="AF119" t="s">
        <v>19</v>
      </c>
    </row>
    <row r="120" spans="1:32" x14ac:dyDescent="0.3">
      <c r="A120" s="4" t="e">
        <f>VLOOKUP(Z120,'Factures '!A119:N512,8,FALSE)</f>
        <v>#N/A</v>
      </c>
      <c r="B120" s="5" t="str">
        <f t="shared" si="14"/>
        <v>2022</v>
      </c>
      <c r="C120" s="5" t="str">
        <f t="shared" si="15"/>
        <v>02</v>
      </c>
      <c r="D120" s="5" t="str">
        <f t="shared" si="16"/>
        <v>08</v>
      </c>
      <c r="E120" s="4" t="str">
        <f t="shared" si="17"/>
        <v/>
      </c>
      <c r="F120" s="4" t="str">
        <f t="shared" si="18"/>
        <v>JRT</v>
      </c>
      <c r="G120" s="4">
        <f t="shared" si="19"/>
        <v>0</v>
      </c>
      <c r="H120" s="4" t="e">
        <f>VLOOKUP(G120,#REF!,2,TRUE)</f>
        <v>#REF!</v>
      </c>
      <c r="I120" s="4" t="e">
        <f>VLOOKUP(dossiers!#REF!,TRI,3)</f>
        <v>#REF!</v>
      </c>
      <c r="J120" s="4" t="str">
        <f t="shared" si="20"/>
        <v>2069824OK</v>
      </c>
      <c r="K120" s="4" t="str">
        <f t="shared" si="21"/>
        <v>2069824OK1E00537875331</v>
      </c>
      <c r="L120" s="4" t="str">
        <f t="shared" si="22"/>
        <v>20</v>
      </c>
      <c r="M120" s="4" t="str">
        <f t="shared" si="23"/>
        <v>69824</v>
      </c>
      <c r="N120" s="4" t="str">
        <f t="shared" si="24"/>
        <v>2069824</v>
      </c>
      <c r="O120" s="4" t="str">
        <f t="shared" si="27"/>
        <v>DOUBLON</v>
      </c>
      <c r="P120" s="4" t="str">
        <f t="shared" si="26"/>
        <v>2022-02-08T09:17:482069824OK1E00537875331</v>
      </c>
      <c r="Q120" t="s">
        <v>451</v>
      </c>
      <c r="X120" t="s">
        <v>15</v>
      </c>
      <c r="Y120" t="s">
        <v>16</v>
      </c>
      <c r="Z120" t="s">
        <v>369</v>
      </c>
      <c r="AA120" s="1" t="s">
        <v>452</v>
      </c>
      <c r="AB120" t="s">
        <v>29</v>
      </c>
      <c r="AC120" t="s">
        <v>30</v>
      </c>
      <c r="AD120" s="6" t="s">
        <v>453</v>
      </c>
      <c r="AE120" t="s">
        <v>369</v>
      </c>
      <c r="AF120" t="s">
        <v>19</v>
      </c>
    </row>
    <row r="121" spans="1:32" x14ac:dyDescent="0.3">
      <c r="A121" s="4" t="e">
        <f>VLOOKUP(Z121,'Factures '!A120:N513,8,FALSE)</f>
        <v>#N/A</v>
      </c>
      <c r="B121" s="5" t="str">
        <f t="shared" si="14"/>
        <v>2022</v>
      </c>
      <c r="C121" s="5" t="str">
        <f t="shared" si="15"/>
        <v>02</v>
      </c>
      <c r="D121" s="5" t="str">
        <f t="shared" si="16"/>
        <v>08</v>
      </c>
      <c r="E121" s="4" t="str">
        <f t="shared" si="17"/>
        <v/>
      </c>
      <c r="F121" s="4" t="str">
        <f t="shared" si="18"/>
        <v>JRT</v>
      </c>
      <c r="G121" s="4">
        <f t="shared" si="19"/>
        <v>0</v>
      </c>
      <c r="H121" s="4" t="e">
        <f>VLOOKUP(G121,#REF!,2,TRUE)</f>
        <v>#REF!</v>
      </c>
      <c r="I121" s="4" t="e">
        <f>VLOOKUP(dossiers!#REF!,TRI,3)</f>
        <v>#REF!</v>
      </c>
      <c r="J121" s="4" t="str">
        <f t="shared" si="20"/>
        <v>2069824OK</v>
      </c>
      <c r="K121" s="4" t="str">
        <f t="shared" si="21"/>
        <v>2069824OK1E00537875966</v>
      </c>
      <c r="L121" s="4" t="str">
        <f t="shared" si="22"/>
        <v>20</v>
      </c>
      <c r="M121" s="4" t="str">
        <f t="shared" si="23"/>
        <v>69824</v>
      </c>
      <c r="N121" s="4" t="str">
        <f t="shared" si="24"/>
        <v>2069824</v>
      </c>
      <c r="O121" s="4" t="str">
        <f t="shared" si="27"/>
        <v>DOUBLON</v>
      </c>
      <c r="P121" s="4" t="str">
        <f t="shared" si="26"/>
        <v>2022-02-08T09:21:492069824OK1E00537875966</v>
      </c>
      <c r="Q121" t="s">
        <v>437</v>
      </c>
      <c r="X121" t="s">
        <v>15</v>
      </c>
      <c r="Y121" t="s">
        <v>16</v>
      </c>
      <c r="Z121" t="s">
        <v>369</v>
      </c>
      <c r="AA121" s="1" t="s">
        <v>438</v>
      </c>
      <c r="AB121" t="s">
        <v>29</v>
      </c>
      <c r="AC121" t="s">
        <v>30</v>
      </c>
      <c r="AD121" s="6" t="s">
        <v>439</v>
      </c>
      <c r="AE121" t="s">
        <v>369</v>
      </c>
      <c r="AF121" t="s">
        <v>19</v>
      </c>
    </row>
    <row r="122" spans="1:32" x14ac:dyDescent="0.3">
      <c r="A122" s="4" t="e">
        <f>VLOOKUP(Z122,'Factures '!A121:N514,8,FALSE)</f>
        <v>#N/A</v>
      </c>
      <c r="B122" s="5" t="str">
        <f t="shared" si="14"/>
        <v>2022</v>
      </c>
      <c r="C122" s="5" t="str">
        <f t="shared" si="15"/>
        <v>02</v>
      </c>
      <c r="D122" s="5" t="str">
        <f t="shared" si="16"/>
        <v>08</v>
      </c>
      <c r="E122" s="4" t="str">
        <f t="shared" si="17"/>
        <v/>
      </c>
      <c r="F122" s="4" t="str">
        <f t="shared" si="18"/>
        <v>JRT</v>
      </c>
      <c r="G122" s="4">
        <f t="shared" si="19"/>
        <v>0</v>
      </c>
      <c r="H122" s="4" t="e">
        <f>VLOOKUP(G122,#REF!,2,TRUE)</f>
        <v>#REF!</v>
      </c>
      <c r="I122" s="4" t="e">
        <f>VLOOKUP(dossiers!#REF!,TRI,3)</f>
        <v>#REF!</v>
      </c>
      <c r="J122" s="4" t="str">
        <f t="shared" si="20"/>
        <v>2069824OK</v>
      </c>
      <c r="K122" s="4" t="str">
        <f t="shared" si="21"/>
        <v>2069824OK1E00537875669</v>
      </c>
      <c r="L122" s="4" t="str">
        <f t="shared" si="22"/>
        <v>20</v>
      </c>
      <c r="M122" s="4" t="str">
        <f t="shared" si="23"/>
        <v>69824</v>
      </c>
      <c r="N122" s="4" t="str">
        <f t="shared" si="24"/>
        <v>2069824</v>
      </c>
      <c r="O122" s="4" t="str">
        <f t="shared" si="27"/>
        <v>DOUBLON</v>
      </c>
      <c r="P122" s="4" t="str">
        <f t="shared" si="26"/>
        <v>2022-02-08T09:18:422069824OK1E00537875669</v>
      </c>
      <c r="Q122" t="s">
        <v>442</v>
      </c>
      <c r="X122" t="s">
        <v>15</v>
      </c>
      <c r="Y122" t="s">
        <v>16</v>
      </c>
      <c r="Z122" t="s">
        <v>369</v>
      </c>
      <c r="AA122" s="1" t="s">
        <v>443</v>
      </c>
      <c r="AB122" t="s">
        <v>29</v>
      </c>
      <c r="AC122" t="s">
        <v>30</v>
      </c>
      <c r="AD122" s="6">
        <v>20203905775</v>
      </c>
      <c r="AE122" t="s">
        <v>369</v>
      </c>
      <c r="AF122" t="s">
        <v>19</v>
      </c>
    </row>
    <row r="123" spans="1:32" x14ac:dyDescent="0.3">
      <c r="A123" s="4" t="e">
        <f>VLOOKUP(Z123,'Factures '!A122:N515,8,FALSE)</f>
        <v>#N/A</v>
      </c>
      <c r="B123" s="5" t="str">
        <f t="shared" si="14"/>
        <v>2022</v>
      </c>
      <c r="C123" s="5" t="str">
        <f t="shared" si="15"/>
        <v>02</v>
      </c>
      <c r="D123" s="5" t="str">
        <f t="shared" si="16"/>
        <v>21</v>
      </c>
      <c r="E123" s="4" t="str">
        <f t="shared" si="17"/>
        <v/>
      </c>
      <c r="F123" s="4" t="str">
        <f t="shared" si="18"/>
        <v>JRT</v>
      </c>
      <c r="G123" s="4">
        <f t="shared" si="19"/>
        <v>0</v>
      </c>
      <c r="H123" s="4" t="e">
        <f>VLOOKUP(G123,#REF!,2,TRUE)</f>
        <v>#REF!</v>
      </c>
      <c r="I123" s="4" t="e">
        <f>VLOOKUP(dossiers!#REF!,TRI,3)</f>
        <v>#REF!</v>
      </c>
      <c r="J123" s="4" t="str">
        <f t="shared" si="20"/>
        <v>2069824OK</v>
      </c>
      <c r="K123" s="4" t="str">
        <f t="shared" si="21"/>
        <v>2069824OK1E00539777107</v>
      </c>
      <c r="L123" s="4" t="str">
        <f t="shared" si="22"/>
        <v>20</v>
      </c>
      <c r="M123" s="4" t="str">
        <f t="shared" si="23"/>
        <v>69824</v>
      </c>
      <c r="N123" s="4" t="str">
        <f t="shared" si="24"/>
        <v>2069824</v>
      </c>
      <c r="O123" s="4" t="str">
        <f t="shared" si="27"/>
        <v>DOUBLON</v>
      </c>
      <c r="P123" s="4" t="str">
        <f t="shared" si="26"/>
        <v>2022-02-21T17:17:462069824OK1E00539777107</v>
      </c>
      <c r="Q123" t="s">
        <v>368</v>
      </c>
      <c r="X123" t="s">
        <v>15</v>
      </c>
      <c r="Y123" t="s">
        <v>16</v>
      </c>
      <c r="Z123" t="s">
        <v>369</v>
      </c>
      <c r="AA123" s="1" t="s">
        <v>370</v>
      </c>
      <c r="AB123" t="s">
        <v>29</v>
      </c>
      <c r="AC123" t="s">
        <v>30</v>
      </c>
      <c r="AD123" s="6" t="s">
        <v>371</v>
      </c>
      <c r="AE123" t="s">
        <v>369</v>
      </c>
      <c r="AF123" t="s">
        <v>19</v>
      </c>
    </row>
    <row r="124" spans="1:32" x14ac:dyDescent="0.3">
      <c r="A124" s="4" t="e">
        <f>VLOOKUP(Z124,'Factures '!A123:N516,8,FALSE)</f>
        <v>#N/A</v>
      </c>
      <c r="B124" s="5" t="str">
        <f t="shared" si="14"/>
        <v>2022</v>
      </c>
      <c r="C124" s="5" t="str">
        <f t="shared" si="15"/>
        <v>02</v>
      </c>
      <c r="D124" s="5" t="str">
        <f t="shared" si="16"/>
        <v>08</v>
      </c>
      <c r="E124" s="4" t="str">
        <f t="shared" si="17"/>
        <v/>
      </c>
      <c r="F124" s="4" t="str">
        <f t="shared" si="18"/>
        <v>JRT</v>
      </c>
      <c r="G124" s="4">
        <f t="shared" si="19"/>
        <v>0</v>
      </c>
      <c r="H124" s="4" t="e">
        <f>VLOOKUP(G124,#REF!,2,TRUE)</f>
        <v>#REF!</v>
      </c>
      <c r="I124" s="4" t="e">
        <f>VLOOKUP(dossiers!#REF!,TRI,3)</f>
        <v>#REF!</v>
      </c>
      <c r="J124" s="4" t="str">
        <f t="shared" si="20"/>
        <v>2069824OK</v>
      </c>
      <c r="K124" s="4" t="str">
        <f t="shared" si="21"/>
        <v>2069824OK1E00537917529</v>
      </c>
      <c r="L124" s="4" t="str">
        <f t="shared" si="22"/>
        <v>20</v>
      </c>
      <c r="M124" s="4" t="str">
        <f t="shared" si="23"/>
        <v>69824</v>
      </c>
      <c r="N124" s="4" t="str">
        <f t="shared" si="24"/>
        <v>2069824</v>
      </c>
      <c r="O124" s="4" t="str">
        <f t="shared" si="27"/>
        <v>DOUBLON</v>
      </c>
      <c r="P124" s="4" t="str">
        <f t="shared" si="26"/>
        <v>2022-02-08T12:29:032069824OK1E00537917529</v>
      </c>
      <c r="Q124" t="s">
        <v>427</v>
      </c>
      <c r="X124" t="s">
        <v>15</v>
      </c>
      <c r="Y124" t="s">
        <v>16</v>
      </c>
      <c r="Z124" t="s">
        <v>369</v>
      </c>
      <c r="AA124" s="1" t="s">
        <v>428</v>
      </c>
      <c r="AB124" t="s">
        <v>29</v>
      </c>
      <c r="AC124" t="s">
        <v>30</v>
      </c>
      <c r="AD124" s="6">
        <v>20203920335</v>
      </c>
      <c r="AE124" t="s">
        <v>369</v>
      </c>
      <c r="AF124" t="s">
        <v>19</v>
      </c>
    </row>
    <row r="125" spans="1:32" x14ac:dyDescent="0.3">
      <c r="A125" s="4" t="e">
        <f>VLOOKUP(Z125,'Factures '!A124:N517,8,FALSE)</f>
        <v>#N/A</v>
      </c>
      <c r="B125" s="5" t="str">
        <f t="shared" si="14"/>
        <v>2022</v>
      </c>
      <c r="C125" s="5" t="str">
        <f t="shared" si="15"/>
        <v>02</v>
      </c>
      <c r="D125" s="5" t="str">
        <f t="shared" si="16"/>
        <v>08</v>
      </c>
      <c r="E125" s="4" t="str">
        <f t="shared" si="17"/>
        <v/>
      </c>
      <c r="F125" s="4" t="str">
        <f t="shared" si="18"/>
        <v>JRT</v>
      </c>
      <c r="G125" s="4">
        <f t="shared" si="19"/>
        <v>0</v>
      </c>
      <c r="H125" s="4" t="e">
        <f>VLOOKUP(G125,#REF!,2,TRUE)</f>
        <v>#REF!</v>
      </c>
      <c r="I125" s="4" t="e">
        <f>VLOOKUP(dossiers!#REF!,TRI,3)</f>
        <v>#REF!</v>
      </c>
      <c r="J125" s="4" t="str">
        <f t="shared" si="20"/>
        <v>2069824OK</v>
      </c>
      <c r="K125" s="4" t="str">
        <f t="shared" si="21"/>
        <v>2069824OK1E00537914610</v>
      </c>
      <c r="L125" s="4" t="str">
        <f t="shared" si="22"/>
        <v>20</v>
      </c>
      <c r="M125" s="4" t="str">
        <f t="shared" si="23"/>
        <v>69824</v>
      </c>
      <c r="N125" s="4" t="str">
        <f t="shared" si="24"/>
        <v>2069824</v>
      </c>
      <c r="O125" s="4" t="str">
        <f t="shared" si="27"/>
        <v>DOUBLON</v>
      </c>
      <c r="P125" s="4" t="str">
        <f t="shared" si="26"/>
        <v>2022-02-08T12:22:132069824OK1E00537914610</v>
      </c>
      <c r="Q125" t="s">
        <v>429</v>
      </c>
      <c r="X125" t="s">
        <v>15</v>
      </c>
      <c r="Y125" t="s">
        <v>16</v>
      </c>
      <c r="Z125" t="s">
        <v>369</v>
      </c>
      <c r="AA125" s="1" t="s">
        <v>430</v>
      </c>
      <c r="AB125" t="s">
        <v>29</v>
      </c>
      <c r="AC125" t="s">
        <v>30</v>
      </c>
      <c r="AD125" s="6" t="s">
        <v>431</v>
      </c>
      <c r="AE125" t="s">
        <v>369</v>
      </c>
      <c r="AF125" t="s">
        <v>19</v>
      </c>
    </row>
    <row r="126" spans="1:32" x14ac:dyDescent="0.3">
      <c r="A126" s="4" t="e">
        <f>VLOOKUP(Z126,'Factures '!A125:N518,8,FALSE)</f>
        <v>#N/A</v>
      </c>
      <c r="B126" s="5" t="str">
        <f t="shared" si="14"/>
        <v>2022</v>
      </c>
      <c r="C126" s="5" t="str">
        <f t="shared" si="15"/>
        <v>02</v>
      </c>
      <c r="D126" s="5" t="str">
        <f t="shared" si="16"/>
        <v>21</v>
      </c>
      <c r="E126" s="4" t="str">
        <f t="shared" si="17"/>
        <v/>
      </c>
      <c r="F126" s="4" t="str">
        <f t="shared" si="18"/>
        <v>JRT</v>
      </c>
      <c r="G126" s="4">
        <f t="shared" si="19"/>
        <v>0</v>
      </c>
      <c r="H126" s="4" t="e">
        <f>VLOOKUP(G126,#REF!,2,TRUE)</f>
        <v>#REF!</v>
      </c>
      <c r="I126" s="4" t="e">
        <f>VLOOKUP(dossiers!#REF!,TRI,3)</f>
        <v>#REF!</v>
      </c>
      <c r="J126" s="4" t="str">
        <f t="shared" si="20"/>
        <v>2069824WAIT</v>
      </c>
      <c r="K126" s="4" t="str">
        <f t="shared" si="21"/>
        <v>2069824WAIT1E00539777107</v>
      </c>
      <c r="L126" s="4" t="str">
        <f t="shared" si="22"/>
        <v>20</v>
      </c>
      <c r="M126" s="4" t="str">
        <f t="shared" si="23"/>
        <v>69824</v>
      </c>
      <c r="N126" s="4" t="str">
        <f t="shared" si="24"/>
        <v>2069824</v>
      </c>
      <c r="O126" s="4" t="str">
        <f t="shared" si="27"/>
        <v>DOUBLON</v>
      </c>
      <c r="P126" s="4" t="str">
        <f t="shared" si="26"/>
        <v>2022-02-21T17:17:462069824WAIT1E00539777107</v>
      </c>
      <c r="Q126" t="s">
        <v>368</v>
      </c>
      <c r="X126" t="s">
        <v>15</v>
      </c>
      <c r="Y126" t="s">
        <v>16</v>
      </c>
      <c r="Z126" t="s">
        <v>369</v>
      </c>
      <c r="AA126" s="1" t="s">
        <v>370</v>
      </c>
      <c r="AB126" t="s">
        <v>17</v>
      </c>
      <c r="AC126" t="s">
        <v>30</v>
      </c>
      <c r="AD126" s="6" t="s">
        <v>371</v>
      </c>
      <c r="AE126" t="s">
        <v>369</v>
      </c>
      <c r="AF126" t="s">
        <v>19</v>
      </c>
    </row>
    <row r="127" spans="1:32" x14ac:dyDescent="0.3">
      <c r="A127" s="4" t="e">
        <f>VLOOKUP(Z127,'Factures '!A126:N519,8,FALSE)</f>
        <v>#N/A</v>
      </c>
      <c r="B127" s="5" t="str">
        <f t="shared" si="14"/>
        <v>2022</v>
      </c>
      <c r="C127" s="5" t="str">
        <f t="shared" si="15"/>
        <v>02</v>
      </c>
      <c r="D127" s="5" t="str">
        <f t="shared" si="16"/>
        <v>09</v>
      </c>
      <c r="E127" s="4" t="str">
        <f t="shared" si="17"/>
        <v/>
      </c>
      <c r="F127" s="4" t="str">
        <f t="shared" si="18"/>
        <v>JRT</v>
      </c>
      <c r="G127" s="4">
        <f t="shared" si="19"/>
        <v>0</v>
      </c>
      <c r="H127" s="4" t="e">
        <f>VLOOKUP(G127,#REF!,2,TRUE)</f>
        <v>#REF!</v>
      </c>
      <c r="I127" s="4" t="e">
        <f>VLOOKUP(dossiers!#REF!,TRI,3)</f>
        <v>#REF!</v>
      </c>
      <c r="J127" s="4" t="str">
        <f t="shared" si="20"/>
        <v>2069824OK</v>
      </c>
      <c r="K127" s="4" t="str">
        <f t="shared" si="21"/>
        <v>2069824OK1E00538160368</v>
      </c>
      <c r="L127" s="4" t="str">
        <f t="shared" si="22"/>
        <v>20</v>
      </c>
      <c r="M127" s="4" t="str">
        <f t="shared" si="23"/>
        <v>69824</v>
      </c>
      <c r="N127" s="4" t="str">
        <f t="shared" si="24"/>
        <v>2069824</v>
      </c>
      <c r="O127" s="4" t="str">
        <f t="shared" si="27"/>
        <v>DOUBLON</v>
      </c>
      <c r="P127" s="4" t="str">
        <f t="shared" si="26"/>
        <v>2022-02-09T15:49:212069824OK1E00538160368</v>
      </c>
      <c r="Q127" t="s">
        <v>420</v>
      </c>
      <c r="X127" t="s">
        <v>15</v>
      </c>
      <c r="Y127" t="s">
        <v>16</v>
      </c>
      <c r="Z127" t="s">
        <v>369</v>
      </c>
      <c r="AA127" s="1" t="s">
        <v>421</v>
      </c>
      <c r="AB127" t="s">
        <v>29</v>
      </c>
      <c r="AC127" t="s">
        <v>30</v>
      </c>
      <c r="AD127" s="6" t="s">
        <v>422</v>
      </c>
      <c r="AE127" t="s">
        <v>369</v>
      </c>
      <c r="AF127" t="s">
        <v>19</v>
      </c>
    </row>
    <row r="128" spans="1:32" x14ac:dyDescent="0.3">
      <c r="A128" s="4" t="e">
        <f>VLOOKUP(Z128,'Factures '!A127:N520,8,FALSE)</f>
        <v>#N/A</v>
      </c>
      <c r="B128" s="5" t="str">
        <f t="shared" si="14"/>
        <v>2022</v>
      </c>
      <c r="C128" s="5" t="str">
        <f t="shared" si="15"/>
        <v>02</v>
      </c>
      <c r="D128" s="5" t="str">
        <f t="shared" si="16"/>
        <v>09</v>
      </c>
      <c r="E128" s="4" t="str">
        <f t="shared" si="17"/>
        <v/>
      </c>
      <c r="F128" s="4" t="str">
        <f t="shared" si="18"/>
        <v>JRT</v>
      </c>
      <c r="G128" s="4">
        <f t="shared" si="19"/>
        <v>0</v>
      </c>
      <c r="H128" s="4" t="e">
        <f>VLOOKUP(G128,#REF!,2,TRUE)</f>
        <v>#REF!</v>
      </c>
      <c r="I128" s="4" t="e">
        <f>VLOOKUP(dossiers!#REF!,TRI,3)</f>
        <v>#REF!</v>
      </c>
      <c r="J128" s="4" t="str">
        <f t="shared" si="20"/>
        <v>2069824WAIT</v>
      </c>
      <c r="K128" s="4" t="str">
        <f t="shared" si="21"/>
        <v>2069824WAIT1E00538160368</v>
      </c>
      <c r="L128" s="4" t="str">
        <f t="shared" si="22"/>
        <v>20</v>
      </c>
      <c r="M128" s="4" t="str">
        <f t="shared" si="23"/>
        <v>69824</v>
      </c>
      <c r="N128" s="4" t="str">
        <f t="shared" si="24"/>
        <v>2069824</v>
      </c>
      <c r="O128" s="4" t="str">
        <f t="shared" si="27"/>
        <v>DOUBLON</v>
      </c>
      <c r="P128" s="4" t="str">
        <f t="shared" si="26"/>
        <v>2022-02-09T15:49:212069824WAIT1E00538160368</v>
      </c>
      <c r="Q128" t="s">
        <v>420</v>
      </c>
      <c r="X128" t="s">
        <v>15</v>
      </c>
      <c r="Y128" t="s">
        <v>16</v>
      </c>
      <c r="Z128" t="s">
        <v>369</v>
      </c>
      <c r="AA128" s="1" t="s">
        <v>421</v>
      </c>
      <c r="AB128" t="s">
        <v>17</v>
      </c>
      <c r="AC128" t="s">
        <v>30</v>
      </c>
      <c r="AD128" s="6" t="s">
        <v>422</v>
      </c>
      <c r="AE128" t="s">
        <v>369</v>
      </c>
      <c r="AF128" t="s">
        <v>19</v>
      </c>
    </row>
    <row r="129" spans="1:32" x14ac:dyDescent="0.3">
      <c r="A129" s="4" t="e">
        <f>VLOOKUP(Z129,'Factures '!A128:N521,8,FALSE)</f>
        <v>#N/A</v>
      </c>
      <c r="B129" s="5" t="str">
        <f t="shared" si="14"/>
        <v>2022</v>
      </c>
      <c r="C129" s="5" t="str">
        <f t="shared" si="15"/>
        <v>02</v>
      </c>
      <c r="D129" s="5" t="str">
        <f t="shared" si="16"/>
        <v>08</v>
      </c>
      <c r="E129" s="4" t="str">
        <f t="shared" si="17"/>
        <v/>
      </c>
      <c r="F129" s="4" t="str">
        <f t="shared" si="18"/>
        <v>JRT</v>
      </c>
      <c r="G129" s="4">
        <f t="shared" si="19"/>
        <v>0</v>
      </c>
      <c r="H129" s="4" t="e">
        <f>VLOOKUP(G129,#REF!,2,TRUE)</f>
        <v>#REF!</v>
      </c>
      <c r="I129" s="4" t="e">
        <f>VLOOKUP(dossiers!#REF!,TRI,3)</f>
        <v>#REF!</v>
      </c>
      <c r="J129" s="4" t="str">
        <f t="shared" si="20"/>
        <v>2069824OK</v>
      </c>
      <c r="K129" s="4" t="str">
        <f t="shared" si="21"/>
        <v>2069824OK1E00537876536</v>
      </c>
      <c r="L129" s="4" t="str">
        <f t="shared" si="22"/>
        <v>20</v>
      </c>
      <c r="M129" s="4" t="str">
        <f t="shared" si="23"/>
        <v>69824</v>
      </c>
      <c r="N129" s="4" t="str">
        <f t="shared" si="24"/>
        <v>2069824</v>
      </c>
      <c r="O129" s="4" t="str">
        <f t="shared" si="27"/>
        <v>DOUBLON</v>
      </c>
      <c r="P129" s="4" t="str">
        <f t="shared" si="26"/>
        <v>2022-02-08T09:21:372069824OK1E00537876536</v>
      </c>
      <c r="Q129" t="s">
        <v>440</v>
      </c>
      <c r="X129" t="s">
        <v>15</v>
      </c>
      <c r="Y129" t="s">
        <v>16</v>
      </c>
      <c r="Z129" t="s">
        <v>369</v>
      </c>
      <c r="AA129" s="1" t="s">
        <v>441</v>
      </c>
      <c r="AB129" t="s">
        <v>29</v>
      </c>
      <c r="AC129" t="s">
        <v>30</v>
      </c>
      <c r="AD129" s="6">
        <v>20203906019</v>
      </c>
      <c r="AE129" t="s">
        <v>369</v>
      </c>
      <c r="AF129" t="s">
        <v>19</v>
      </c>
    </row>
    <row r="130" spans="1:32" x14ac:dyDescent="0.3">
      <c r="A130" s="4" t="e">
        <f>VLOOKUP(Z130,'Factures '!A129:N522,8,FALSE)</f>
        <v>#N/A</v>
      </c>
      <c r="B130" s="5" t="str">
        <f t="shared" ref="B130:B139" si="28">LEFT(Q130,4)</f>
        <v>2022</v>
      </c>
      <c r="C130" s="5" t="str">
        <f t="shared" ref="C130:C139" si="29">MID(Q130,6,2)</f>
        <v>02</v>
      </c>
      <c r="D130" s="5" t="str">
        <f t="shared" ref="D130:D139" si="30">MID(Q130,9,2)</f>
        <v>21</v>
      </c>
      <c r="E130" s="4" t="str">
        <f t="shared" ref="E130:E139" si="31">LEFT(W130,2)</f>
        <v/>
      </c>
      <c r="F130" s="4" t="str">
        <f t="shared" ref="F130:F139" si="32">RIGHT(Z130,3)</f>
        <v>JRT</v>
      </c>
      <c r="G130" s="4">
        <f t="shared" ref="G130:G139" si="33">IFERROR(VLOOKUP(F130,TRI,2,FALSE),0)</f>
        <v>0</v>
      </c>
      <c r="H130" s="4" t="e">
        <f>VLOOKUP(G130,#REF!,2,TRUE)</f>
        <v>#REF!</v>
      </c>
      <c r="I130" s="4" t="e">
        <f>VLOOKUP(dossiers!#REF!,TRI,3)</f>
        <v>#REF!</v>
      </c>
      <c r="J130" s="4" t="str">
        <f t="shared" ref="J130:J139" si="34">N130&amp;S130&amp;AB130</f>
        <v>2069824OK</v>
      </c>
      <c r="K130" s="4" t="str">
        <f t="shared" ref="K130:K139" si="35">N130&amp;S130&amp;AB130&amp;AA130</f>
        <v>2069824OK1E00539777091</v>
      </c>
      <c r="L130" s="4" t="str">
        <f t="shared" ref="L130:L139" si="36">LEFT(AE130,2)</f>
        <v>20</v>
      </c>
      <c r="M130" s="4" t="str">
        <f t="shared" ref="M130:M139" si="37">MID(AE130,6,5)</f>
        <v>69824</v>
      </c>
      <c r="N130" s="4" t="str">
        <f t="shared" ref="N130:N139" si="38">L130&amp;M130</f>
        <v>2069824</v>
      </c>
      <c r="O130" s="4" t="str">
        <f t="shared" ref="O130:O139" si="39">IF(COUNTIF($J$2:$J$139,J130)&gt;1,"DOUBLON","")</f>
        <v>DOUBLON</v>
      </c>
      <c r="P130" s="4" t="str">
        <f t="shared" ref="P130:P139" si="40">Q130&amp;K130</f>
        <v>2022-02-21T17:17:402069824OK1E00539777091</v>
      </c>
      <c r="Q130" t="s">
        <v>372</v>
      </c>
      <c r="X130" t="s">
        <v>15</v>
      </c>
      <c r="Y130" t="s">
        <v>16</v>
      </c>
      <c r="Z130" t="s">
        <v>369</v>
      </c>
      <c r="AA130" s="1" t="s">
        <v>373</v>
      </c>
      <c r="AB130" t="s">
        <v>29</v>
      </c>
      <c r="AC130" t="s">
        <v>30</v>
      </c>
      <c r="AD130" s="6" t="s">
        <v>374</v>
      </c>
      <c r="AE130" t="s">
        <v>369</v>
      </c>
      <c r="AF130" t="s">
        <v>19</v>
      </c>
    </row>
    <row r="131" spans="1:32" x14ac:dyDescent="0.3">
      <c r="A131" s="4" t="e">
        <f>VLOOKUP(Z131,'Factures '!A130:N523,8,FALSE)</f>
        <v>#N/A</v>
      </c>
      <c r="B131" s="5" t="str">
        <f t="shared" si="28"/>
        <v>2022</v>
      </c>
      <c r="C131" s="5" t="str">
        <f t="shared" si="29"/>
        <v>02</v>
      </c>
      <c r="D131" s="5" t="str">
        <f t="shared" si="30"/>
        <v>21</v>
      </c>
      <c r="E131" s="4" t="str">
        <f t="shared" si="31"/>
        <v/>
      </c>
      <c r="F131" s="4" t="str">
        <f t="shared" si="32"/>
        <v>JRT</v>
      </c>
      <c r="G131" s="4">
        <f t="shared" si="33"/>
        <v>0</v>
      </c>
      <c r="H131" s="4" t="e">
        <f>VLOOKUP(G131,#REF!,2,TRUE)</f>
        <v>#REF!</v>
      </c>
      <c r="I131" s="4" t="e">
        <f>VLOOKUP(dossiers!#REF!,TRI,3)</f>
        <v>#REF!</v>
      </c>
      <c r="J131" s="4" t="str">
        <f t="shared" si="34"/>
        <v>2069824WAIT</v>
      </c>
      <c r="K131" s="4" t="str">
        <f t="shared" si="35"/>
        <v>2069824WAIT1E00539777091</v>
      </c>
      <c r="L131" s="4" t="str">
        <f t="shared" si="36"/>
        <v>20</v>
      </c>
      <c r="M131" s="4" t="str">
        <f t="shared" si="37"/>
        <v>69824</v>
      </c>
      <c r="N131" s="4" t="str">
        <f t="shared" si="38"/>
        <v>2069824</v>
      </c>
      <c r="O131" s="4" t="str">
        <f t="shared" si="39"/>
        <v>DOUBLON</v>
      </c>
      <c r="P131" s="4" t="str">
        <f t="shared" si="40"/>
        <v>2022-02-21T17:17:402069824WAIT1E00539777091</v>
      </c>
      <c r="Q131" t="s">
        <v>372</v>
      </c>
      <c r="X131" t="s">
        <v>15</v>
      </c>
      <c r="Y131" t="s">
        <v>16</v>
      </c>
      <c r="Z131" t="s">
        <v>369</v>
      </c>
      <c r="AA131" s="1" t="s">
        <v>373</v>
      </c>
      <c r="AB131" t="s">
        <v>17</v>
      </c>
      <c r="AC131" t="s">
        <v>30</v>
      </c>
      <c r="AD131" s="6" t="s">
        <v>374</v>
      </c>
      <c r="AE131" t="s">
        <v>369</v>
      </c>
      <c r="AF131" t="s">
        <v>19</v>
      </c>
    </row>
    <row r="132" spans="1:32" x14ac:dyDescent="0.3">
      <c r="A132" s="4" t="e">
        <f>VLOOKUP(Z132,'Factures '!A131:N524,8,FALSE)</f>
        <v>#N/A</v>
      </c>
      <c r="B132" s="5" t="str">
        <f t="shared" si="28"/>
        <v>2022</v>
      </c>
      <c r="C132" s="5" t="str">
        <f t="shared" si="29"/>
        <v>02</v>
      </c>
      <c r="D132" s="5" t="str">
        <f t="shared" si="30"/>
        <v>08</v>
      </c>
      <c r="E132" s="4" t="str">
        <f t="shared" si="31"/>
        <v/>
      </c>
      <c r="F132" s="4" t="str">
        <f t="shared" si="32"/>
        <v>JRT</v>
      </c>
      <c r="G132" s="4">
        <f t="shared" si="33"/>
        <v>0</v>
      </c>
      <c r="H132" s="4" t="e">
        <f>VLOOKUP(G132,#REF!,2,TRUE)</f>
        <v>#REF!</v>
      </c>
      <c r="I132" s="4" t="e">
        <f>VLOOKUP(dossiers!#REF!,TRI,3)</f>
        <v>#REF!</v>
      </c>
      <c r="J132" s="4" t="str">
        <f t="shared" si="34"/>
        <v>2069824OK</v>
      </c>
      <c r="K132" s="4" t="str">
        <f t="shared" si="35"/>
        <v>2069824OK1E00537879421</v>
      </c>
      <c r="L132" s="4" t="str">
        <f t="shared" si="36"/>
        <v>20</v>
      </c>
      <c r="M132" s="4" t="str">
        <f t="shared" si="37"/>
        <v>69824</v>
      </c>
      <c r="N132" s="4" t="str">
        <f t="shared" si="38"/>
        <v>2069824</v>
      </c>
      <c r="O132" s="4" t="str">
        <f t="shared" si="39"/>
        <v>DOUBLON</v>
      </c>
      <c r="P132" s="4" t="str">
        <f t="shared" si="40"/>
        <v>2022-02-08T09:37:492069824OK1E00537879421</v>
      </c>
      <c r="Q132" t="s">
        <v>432</v>
      </c>
      <c r="X132" t="s">
        <v>15</v>
      </c>
      <c r="Y132" t="s">
        <v>16</v>
      </c>
      <c r="Z132" t="s">
        <v>369</v>
      </c>
      <c r="AA132" s="1" t="s">
        <v>433</v>
      </c>
      <c r="AB132" t="s">
        <v>29</v>
      </c>
      <c r="AC132" t="s">
        <v>30</v>
      </c>
      <c r="AD132" s="6" t="s">
        <v>434</v>
      </c>
      <c r="AE132" t="s">
        <v>369</v>
      </c>
      <c r="AF132" t="s">
        <v>19</v>
      </c>
    </row>
    <row r="133" spans="1:32" x14ac:dyDescent="0.3">
      <c r="A133" s="4" t="e">
        <f>VLOOKUP(Z133,'Factures '!A132:N525,8,FALSE)</f>
        <v>#N/A</v>
      </c>
      <c r="B133" s="5" t="str">
        <f t="shared" si="28"/>
        <v>2022</v>
      </c>
      <c r="C133" s="5" t="str">
        <f t="shared" si="29"/>
        <v>02</v>
      </c>
      <c r="D133" s="5" t="str">
        <f t="shared" si="30"/>
        <v>08</v>
      </c>
      <c r="E133" s="4" t="str">
        <f t="shared" si="31"/>
        <v/>
      </c>
      <c r="F133" s="4" t="str">
        <f t="shared" si="32"/>
        <v>JRT</v>
      </c>
      <c r="G133" s="4">
        <f t="shared" si="33"/>
        <v>0</v>
      </c>
      <c r="H133" s="4" t="e">
        <f>VLOOKUP(G133,#REF!,2,TRUE)</f>
        <v>#REF!</v>
      </c>
      <c r="I133" s="4" t="e">
        <f>VLOOKUP(dossiers!#REF!,TRI,3)</f>
        <v>#REF!</v>
      </c>
      <c r="J133" s="4" t="str">
        <f t="shared" si="34"/>
        <v>2069824OK</v>
      </c>
      <c r="K133" s="4" t="str">
        <f t="shared" si="35"/>
        <v>2069824OK1E00537875539</v>
      </c>
      <c r="L133" s="4" t="str">
        <f t="shared" si="36"/>
        <v>20</v>
      </c>
      <c r="M133" s="4" t="str">
        <f t="shared" si="37"/>
        <v>69824</v>
      </c>
      <c r="N133" s="4" t="str">
        <f t="shared" si="38"/>
        <v>2069824</v>
      </c>
      <c r="O133" s="4" t="str">
        <f t="shared" si="39"/>
        <v>DOUBLON</v>
      </c>
      <c r="P133" s="4" t="str">
        <f t="shared" si="40"/>
        <v>2022-02-08T09:18:252069824OK1E00537875539</v>
      </c>
      <c r="Q133" t="s">
        <v>449</v>
      </c>
      <c r="X133" t="s">
        <v>15</v>
      </c>
      <c r="Y133" t="s">
        <v>16</v>
      </c>
      <c r="Z133" t="s">
        <v>369</v>
      </c>
      <c r="AA133" s="1" t="s">
        <v>450</v>
      </c>
      <c r="AB133" t="s">
        <v>29</v>
      </c>
      <c r="AC133" t="s">
        <v>30</v>
      </c>
      <c r="AD133" s="6">
        <v>20203905713</v>
      </c>
      <c r="AE133" t="s">
        <v>369</v>
      </c>
      <c r="AF133" t="s">
        <v>19</v>
      </c>
    </row>
    <row r="134" spans="1:32" x14ac:dyDescent="0.3">
      <c r="A134" s="4" t="e">
        <f>VLOOKUP(Z134,'Factures '!A133:N526,8,FALSE)</f>
        <v>#N/A</v>
      </c>
      <c r="B134" s="5" t="str">
        <f t="shared" si="28"/>
        <v>2022</v>
      </c>
      <c r="C134" s="5" t="str">
        <f t="shared" si="29"/>
        <v>02</v>
      </c>
      <c r="D134" s="5" t="str">
        <f t="shared" si="30"/>
        <v>08</v>
      </c>
      <c r="E134" s="4" t="str">
        <f t="shared" si="31"/>
        <v/>
      </c>
      <c r="F134" s="4" t="str">
        <f t="shared" si="32"/>
        <v>JRT</v>
      </c>
      <c r="G134" s="4">
        <f t="shared" si="33"/>
        <v>0</v>
      </c>
      <c r="H134" s="4" t="e">
        <f>VLOOKUP(G134,#REF!,2,TRUE)</f>
        <v>#REF!</v>
      </c>
      <c r="I134" s="4" t="e">
        <f>VLOOKUP(dossiers!#REF!,TRI,3)</f>
        <v>#REF!</v>
      </c>
      <c r="J134" s="4" t="str">
        <f t="shared" si="34"/>
        <v>2069824OK</v>
      </c>
      <c r="K134" s="4" t="str">
        <f t="shared" si="35"/>
        <v>2069824OK1E00537875638</v>
      </c>
      <c r="L134" s="4" t="str">
        <f t="shared" si="36"/>
        <v>20</v>
      </c>
      <c r="M134" s="4" t="str">
        <f t="shared" si="37"/>
        <v>69824</v>
      </c>
      <c r="N134" s="4" t="str">
        <f t="shared" si="38"/>
        <v>2069824</v>
      </c>
      <c r="O134" s="4" t="str">
        <f t="shared" si="39"/>
        <v>DOUBLON</v>
      </c>
      <c r="P134" s="4" t="str">
        <f t="shared" si="40"/>
        <v>2022-02-08T09:18:352069824OK1E00537875638</v>
      </c>
      <c r="Q134" t="s">
        <v>444</v>
      </c>
      <c r="X134" t="s">
        <v>15</v>
      </c>
      <c r="Y134" t="s">
        <v>16</v>
      </c>
      <c r="Z134" t="s">
        <v>369</v>
      </c>
      <c r="AA134" s="1" t="s">
        <v>447</v>
      </c>
      <c r="AB134" t="s">
        <v>29</v>
      </c>
      <c r="AC134" t="s">
        <v>30</v>
      </c>
      <c r="AD134" s="6" t="s">
        <v>448</v>
      </c>
      <c r="AE134" t="s">
        <v>369</v>
      </c>
      <c r="AF134" t="s">
        <v>19</v>
      </c>
    </row>
    <row r="135" spans="1:32" x14ac:dyDescent="0.3">
      <c r="A135" s="4" t="e">
        <f>VLOOKUP(Z135,'Factures '!A134:N527,8,FALSE)</f>
        <v>#N/A</v>
      </c>
      <c r="B135" s="5" t="str">
        <f t="shared" si="28"/>
        <v>2022</v>
      </c>
      <c r="C135" s="5" t="str">
        <f t="shared" si="29"/>
        <v>02</v>
      </c>
      <c r="D135" s="5" t="str">
        <f t="shared" si="30"/>
        <v>08</v>
      </c>
      <c r="E135" s="4" t="str">
        <f t="shared" si="31"/>
        <v/>
      </c>
      <c r="F135" s="4" t="str">
        <f t="shared" si="32"/>
        <v>JRT</v>
      </c>
      <c r="G135" s="4">
        <f t="shared" si="33"/>
        <v>0</v>
      </c>
      <c r="H135" s="4" t="e">
        <f>VLOOKUP(G135,#REF!,2,TRUE)</f>
        <v>#REF!</v>
      </c>
      <c r="I135" s="4" t="e">
        <f>VLOOKUP(dossiers!#REF!,TRI,3)</f>
        <v>#REF!</v>
      </c>
      <c r="J135" s="4" t="str">
        <f t="shared" si="34"/>
        <v>2069824OK</v>
      </c>
      <c r="K135" s="4" t="str">
        <f t="shared" si="35"/>
        <v>2069824OK1E00537876482</v>
      </c>
      <c r="L135" s="4" t="str">
        <f t="shared" si="36"/>
        <v>20</v>
      </c>
      <c r="M135" s="4" t="str">
        <f t="shared" si="37"/>
        <v>69824</v>
      </c>
      <c r="N135" s="4" t="str">
        <f t="shared" si="38"/>
        <v>2069824</v>
      </c>
      <c r="O135" s="4" t="str">
        <f t="shared" si="39"/>
        <v>DOUBLON</v>
      </c>
      <c r="P135" s="4" t="str">
        <f t="shared" si="40"/>
        <v>2022-02-08T09:21:582069824OK1E00537876482</v>
      </c>
      <c r="Q135" t="s">
        <v>435</v>
      </c>
      <c r="X135" t="s">
        <v>15</v>
      </c>
      <c r="Y135" t="s">
        <v>16</v>
      </c>
      <c r="Z135" t="s">
        <v>369</v>
      </c>
      <c r="AA135" s="1" t="s">
        <v>436</v>
      </c>
      <c r="AB135" t="s">
        <v>29</v>
      </c>
      <c r="AC135" t="s">
        <v>30</v>
      </c>
      <c r="AD135" s="6">
        <v>20203906015</v>
      </c>
      <c r="AE135" t="s">
        <v>369</v>
      </c>
      <c r="AF135" t="s">
        <v>19</v>
      </c>
    </row>
    <row r="136" spans="1:32" x14ac:dyDescent="0.3">
      <c r="A136" s="4" t="e">
        <f>VLOOKUP(Z136,'Factures '!A135:N528,8,FALSE)</f>
        <v>#N/A</v>
      </c>
      <c r="B136" s="5" t="str">
        <f t="shared" si="28"/>
        <v>2022</v>
      </c>
      <c r="C136" s="5" t="str">
        <f t="shared" si="29"/>
        <v>02</v>
      </c>
      <c r="D136" s="5" t="str">
        <f t="shared" si="30"/>
        <v>08</v>
      </c>
      <c r="E136" s="4" t="str">
        <f t="shared" si="31"/>
        <v/>
      </c>
      <c r="F136" s="4" t="str">
        <f t="shared" si="32"/>
        <v>JRT</v>
      </c>
      <c r="G136" s="4">
        <f t="shared" si="33"/>
        <v>0</v>
      </c>
      <c r="H136" s="4" t="e">
        <f>VLOOKUP(G136,#REF!,2,TRUE)</f>
        <v>#REF!</v>
      </c>
      <c r="I136" s="4" t="e">
        <f>VLOOKUP(dossiers!#REF!,TRI,3)</f>
        <v>#REF!</v>
      </c>
      <c r="J136" s="4" t="str">
        <f t="shared" si="34"/>
        <v>2069824OK</v>
      </c>
      <c r="K136" s="4" t="str">
        <f t="shared" si="35"/>
        <v>2069824OK1E00537875621</v>
      </c>
      <c r="L136" s="4" t="str">
        <f t="shared" si="36"/>
        <v>20</v>
      </c>
      <c r="M136" s="4" t="str">
        <f t="shared" si="37"/>
        <v>69824</v>
      </c>
      <c r="N136" s="4" t="str">
        <f t="shared" si="38"/>
        <v>2069824</v>
      </c>
      <c r="O136" s="4" t="str">
        <f t="shared" si="39"/>
        <v>DOUBLON</v>
      </c>
      <c r="P136" s="4" t="str">
        <f t="shared" si="40"/>
        <v>2022-02-08T09:18:352069824OK1E00537875621</v>
      </c>
      <c r="Q136" t="s">
        <v>444</v>
      </c>
      <c r="X136" t="s">
        <v>15</v>
      </c>
      <c r="Y136" t="s">
        <v>16</v>
      </c>
      <c r="Z136" t="s">
        <v>369</v>
      </c>
      <c r="AA136" s="1" t="s">
        <v>445</v>
      </c>
      <c r="AB136" t="s">
        <v>29</v>
      </c>
      <c r="AC136" t="s">
        <v>30</v>
      </c>
      <c r="AD136" s="6" t="s">
        <v>446</v>
      </c>
      <c r="AE136" t="s">
        <v>369</v>
      </c>
      <c r="AF136" t="s">
        <v>19</v>
      </c>
    </row>
    <row r="137" spans="1:32" x14ac:dyDescent="0.3">
      <c r="A137" s="4" t="e">
        <f>VLOOKUP(Z137,'Factures '!A136:N529,8,FALSE)</f>
        <v>#N/A</v>
      </c>
      <c r="B137" s="5" t="str">
        <f t="shared" si="28"/>
        <v>2022</v>
      </c>
      <c r="C137" s="5" t="str">
        <f t="shared" si="29"/>
        <v>01</v>
      </c>
      <c r="D137" s="5" t="str">
        <f t="shared" si="30"/>
        <v>03</v>
      </c>
      <c r="E137" s="4" t="str">
        <f t="shared" si="31"/>
        <v/>
      </c>
      <c r="F137" s="4" t="str">
        <f t="shared" si="32"/>
        <v>PRE</v>
      </c>
      <c r="G137" s="4">
        <f t="shared" si="33"/>
        <v>0</v>
      </c>
      <c r="H137" s="4" t="e">
        <f>VLOOKUP(G137,#REF!,2,TRUE)</f>
        <v>#REF!</v>
      </c>
      <c r="I137" s="4" t="e">
        <f>VLOOKUP(dossiers!G324,TRI,3)</f>
        <v>#N/A</v>
      </c>
      <c r="J137" s="4" t="str">
        <f t="shared" si="34"/>
        <v>2071790ACCEPT</v>
      </c>
      <c r="K137" s="4" t="str">
        <f t="shared" si="35"/>
        <v>2071790ACCEPT1E00532953225</v>
      </c>
      <c r="L137" s="4" t="str">
        <f t="shared" si="36"/>
        <v>20</v>
      </c>
      <c r="M137" s="4" t="str">
        <f t="shared" si="37"/>
        <v>71790</v>
      </c>
      <c r="N137" s="4" t="str">
        <f t="shared" si="38"/>
        <v>2071790</v>
      </c>
      <c r="O137" s="4" t="str">
        <f t="shared" si="39"/>
        <v>DOUBLON</v>
      </c>
      <c r="P137" s="4" t="str">
        <f t="shared" si="40"/>
        <v>2022-01-03T17:35:532071790ACCEPT1E00532953225</v>
      </c>
      <c r="Q137" t="s">
        <v>539</v>
      </c>
      <c r="X137" t="s">
        <v>15</v>
      </c>
      <c r="Y137" t="s">
        <v>16</v>
      </c>
      <c r="Z137" t="s">
        <v>540</v>
      </c>
      <c r="AA137" s="1" t="s">
        <v>541</v>
      </c>
      <c r="AB137" t="s">
        <v>303</v>
      </c>
      <c r="AC137" t="s">
        <v>22</v>
      </c>
      <c r="AD137" s="6" t="s">
        <v>542</v>
      </c>
      <c r="AE137" t="s">
        <v>540</v>
      </c>
      <c r="AF137" t="s">
        <v>19</v>
      </c>
    </row>
    <row r="138" spans="1:32" x14ac:dyDescent="0.3">
      <c r="A138" s="4" t="e">
        <f>VLOOKUP(Z138,'Factures '!A137:N530,8,FALSE)</f>
        <v>#N/A</v>
      </c>
      <c r="B138" s="5" t="str">
        <f t="shared" si="28"/>
        <v>2022</v>
      </c>
      <c r="C138" s="5" t="str">
        <f t="shared" si="29"/>
        <v>01</v>
      </c>
      <c r="D138" s="5" t="str">
        <f t="shared" si="30"/>
        <v>03</v>
      </c>
      <c r="E138" s="4" t="str">
        <f t="shared" si="31"/>
        <v/>
      </c>
      <c r="F138" s="4" t="str">
        <f t="shared" si="32"/>
        <v>PRE</v>
      </c>
      <c r="G138" s="4">
        <f t="shared" si="33"/>
        <v>0</v>
      </c>
      <c r="H138" s="4" t="e">
        <f>VLOOKUP(G138,#REF!,2,TRUE)</f>
        <v>#REF!</v>
      </c>
      <c r="I138" s="4" t="e">
        <f>VLOOKUP(dossiers!G250,TRI,3)</f>
        <v>#N/A</v>
      </c>
      <c r="J138" s="4" t="str">
        <f t="shared" si="34"/>
        <v>2071790OK</v>
      </c>
      <c r="K138" s="4" t="str">
        <f t="shared" si="35"/>
        <v>2071790OK1E00532953225</v>
      </c>
      <c r="L138" s="4" t="str">
        <f t="shared" si="36"/>
        <v>20</v>
      </c>
      <c r="M138" s="4" t="str">
        <f t="shared" si="37"/>
        <v>71790</v>
      </c>
      <c r="N138" s="4" t="str">
        <f t="shared" si="38"/>
        <v>2071790</v>
      </c>
      <c r="O138" s="4" t="str">
        <f t="shared" si="39"/>
        <v/>
      </c>
      <c r="P138" s="4" t="str">
        <f t="shared" si="40"/>
        <v>2022-01-03T17:35:532071790OK1E00532953225</v>
      </c>
      <c r="Q138" t="s">
        <v>539</v>
      </c>
      <c r="X138" t="s">
        <v>15</v>
      </c>
      <c r="Y138" t="s">
        <v>16</v>
      </c>
      <c r="Z138" t="s">
        <v>540</v>
      </c>
      <c r="AA138" s="1" t="s">
        <v>541</v>
      </c>
      <c r="AB138" t="s">
        <v>29</v>
      </c>
      <c r="AC138" t="s">
        <v>22</v>
      </c>
      <c r="AD138" s="6" t="s">
        <v>542</v>
      </c>
      <c r="AE138" t="s">
        <v>540</v>
      </c>
      <c r="AF138" t="s">
        <v>19</v>
      </c>
    </row>
    <row r="139" spans="1:32" x14ac:dyDescent="0.3">
      <c r="A139" s="4" t="e">
        <f>VLOOKUP(Z139,'Factures '!A138:N531,8,FALSE)</f>
        <v>#N/A</v>
      </c>
      <c r="B139" s="5" t="str">
        <f t="shared" si="28"/>
        <v>2022</v>
      </c>
      <c r="C139" s="5" t="str">
        <f t="shared" si="29"/>
        <v>01</v>
      </c>
      <c r="D139" s="5" t="str">
        <f t="shared" si="30"/>
        <v>03</v>
      </c>
      <c r="E139" s="4" t="str">
        <f t="shared" si="31"/>
        <v/>
      </c>
      <c r="F139" s="4" t="str">
        <f t="shared" si="32"/>
        <v>PRE</v>
      </c>
      <c r="G139" s="4">
        <f t="shared" si="33"/>
        <v>0</v>
      </c>
      <c r="H139" s="4" t="e">
        <f>VLOOKUP(G139,#REF!,2,TRUE)</f>
        <v>#REF!</v>
      </c>
      <c r="I139" s="4" t="e">
        <f>VLOOKUP(dossiers!G326,TRI,3)</f>
        <v>#N/A</v>
      </c>
      <c r="J139" s="4" t="str">
        <f t="shared" si="34"/>
        <v>2071790ACCEPT</v>
      </c>
      <c r="K139" s="4" t="str">
        <f t="shared" si="35"/>
        <v>2071790ACCEPT1E00532953249</v>
      </c>
      <c r="L139" s="4" t="str">
        <f t="shared" si="36"/>
        <v>20</v>
      </c>
      <c r="M139" s="4" t="str">
        <f t="shared" si="37"/>
        <v>71790</v>
      </c>
      <c r="N139" s="4" t="str">
        <f t="shared" si="38"/>
        <v>2071790</v>
      </c>
      <c r="O139" s="4" t="str">
        <f t="shared" si="39"/>
        <v>DOUBLON</v>
      </c>
      <c r="P139" s="4" t="str">
        <f t="shared" si="40"/>
        <v>2022-01-03T17:35:532071790ACCEPT1E00532953249</v>
      </c>
      <c r="Q139" t="s">
        <v>539</v>
      </c>
      <c r="X139" t="s">
        <v>15</v>
      </c>
      <c r="Y139" t="s">
        <v>16</v>
      </c>
      <c r="Z139" t="s">
        <v>540</v>
      </c>
      <c r="AA139" s="1" t="s">
        <v>543</v>
      </c>
      <c r="AB139" t="s">
        <v>303</v>
      </c>
      <c r="AC139" t="s">
        <v>22</v>
      </c>
      <c r="AD139" s="6" t="s">
        <v>544</v>
      </c>
      <c r="AE139" t="s">
        <v>540</v>
      </c>
      <c r="AF139" t="s">
        <v>19</v>
      </c>
    </row>
    <row r="140" spans="1:32" x14ac:dyDescent="0.3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32" x14ac:dyDescent="0.3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32" x14ac:dyDescent="0.3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32" x14ac:dyDescent="0.3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32" x14ac:dyDescent="0.3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2:16" x14ac:dyDescent="0.3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2:16" x14ac:dyDescent="0.3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</row>
    <row r="147" spans="2:16" x14ac:dyDescent="0.3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</row>
    <row r="148" spans="2:16" x14ac:dyDescent="0.3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</row>
    <row r="149" spans="2:16" x14ac:dyDescent="0.3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</row>
    <row r="150" spans="2:16" x14ac:dyDescent="0.3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</row>
    <row r="151" spans="2:16" x14ac:dyDescent="0.3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</row>
    <row r="152" spans="2:16" x14ac:dyDescent="0.3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</row>
    <row r="153" spans="2:16" x14ac:dyDescent="0.3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</row>
    <row r="154" spans="2:16" x14ac:dyDescent="0.3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</row>
    <row r="155" spans="2:16" x14ac:dyDescent="0.3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</row>
    <row r="156" spans="2:16" x14ac:dyDescent="0.3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</row>
    <row r="157" spans="2:16" x14ac:dyDescent="0.3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</row>
    <row r="158" spans="2:16" x14ac:dyDescent="0.3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</row>
    <row r="159" spans="2:16" x14ac:dyDescent="0.3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</row>
    <row r="160" spans="2:16" x14ac:dyDescent="0.3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</row>
    <row r="161" spans="2:16" x14ac:dyDescent="0.3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</row>
    <row r="162" spans="2:16" x14ac:dyDescent="0.3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</row>
    <row r="163" spans="2:16" x14ac:dyDescent="0.3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</row>
    <row r="164" spans="2:16" x14ac:dyDescent="0.3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</row>
    <row r="165" spans="2:16" x14ac:dyDescent="0.3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</row>
    <row r="166" spans="2:16" x14ac:dyDescent="0.3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</row>
    <row r="167" spans="2:16" x14ac:dyDescent="0.3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</row>
    <row r="168" spans="2:16" x14ac:dyDescent="0.3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</row>
    <row r="169" spans="2:16" x14ac:dyDescent="0.3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</row>
    <row r="170" spans="2:16" x14ac:dyDescent="0.3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</row>
    <row r="171" spans="2:16" x14ac:dyDescent="0.3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</row>
    <row r="172" spans="2:16" x14ac:dyDescent="0.3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</row>
    <row r="173" spans="2:16" x14ac:dyDescent="0.3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</row>
    <row r="174" spans="2:16" x14ac:dyDescent="0.3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</row>
    <row r="175" spans="2:16" x14ac:dyDescent="0.3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</row>
    <row r="176" spans="2:16" x14ac:dyDescent="0.3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</row>
    <row r="177" spans="2:16" x14ac:dyDescent="0.3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</row>
    <row r="178" spans="2:16" x14ac:dyDescent="0.3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</row>
    <row r="179" spans="2:16" x14ac:dyDescent="0.3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</row>
    <row r="180" spans="2:16" x14ac:dyDescent="0.3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</row>
    <row r="181" spans="2:16" x14ac:dyDescent="0.3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</row>
    <row r="182" spans="2:16" x14ac:dyDescent="0.3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</row>
    <row r="183" spans="2:16" x14ac:dyDescent="0.3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</row>
    <row r="184" spans="2:16" x14ac:dyDescent="0.3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</row>
    <row r="185" spans="2:16" x14ac:dyDescent="0.3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2:16" x14ac:dyDescent="0.3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2:16" x14ac:dyDescent="0.3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</row>
    <row r="188" spans="2:16" x14ac:dyDescent="0.3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</row>
    <row r="189" spans="2:16" x14ac:dyDescent="0.3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</row>
    <row r="190" spans="2:16" x14ac:dyDescent="0.3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</row>
    <row r="191" spans="2:16" x14ac:dyDescent="0.3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</row>
    <row r="192" spans="2:16" x14ac:dyDescent="0.3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</row>
    <row r="193" spans="2:16" x14ac:dyDescent="0.3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</row>
    <row r="194" spans="2:16" x14ac:dyDescent="0.3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</row>
    <row r="195" spans="2:16" x14ac:dyDescent="0.3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</row>
    <row r="196" spans="2:16" x14ac:dyDescent="0.3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</row>
    <row r="197" spans="2:16" x14ac:dyDescent="0.3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</row>
    <row r="198" spans="2:16" x14ac:dyDescent="0.3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</row>
    <row r="199" spans="2:16" x14ac:dyDescent="0.3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</row>
    <row r="200" spans="2:16" x14ac:dyDescent="0.3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</row>
    <row r="201" spans="2:16" x14ac:dyDescent="0.3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</row>
    <row r="202" spans="2:16" x14ac:dyDescent="0.3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</row>
    <row r="203" spans="2:16" x14ac:dyDescent="0.3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</row>
    <row r="204" spans="2:16" x14ac:dyDescent="0.3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</row>
    <row r="205" spans="2:16" x14ac:dyDescent="0.3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</row>
    <row r="206" spans="2:16" x14ac:dyDescent="0.3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</row>
    <row r="207" spans="2:16" x14ac:dyDescent="0.3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</row>
    <row r="208" spans="2:16" x14ac:dyDescent="0.3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</row>
    <row r="209" spans="2:16" x14ac:dyDescent="0.3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</row>
    <row r="210" spans="2:16" x14ac:dyDescent="0.3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</row>
    <row r="211" spans="2:16" x14ac:dyDescent="0.3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</row>
    <row r="212" spans="2:16" x14ac:dyDescent="0.3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</row>
    <row r="213" spans="2:16" x14ac:dyDescent="0.3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2:16" x14ac:dyDescent="0.3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2:16" x14ac:dyDescent="0.3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2:16" x14ac:dyDescent="0.3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2:16" x14ac:dyDescent="0.3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2:16" x14ac:dyDescent="0.3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2:16" x14ac:dyDescent="0.3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2:16" x14ac:dyDescent="0.3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2:16" x14ac:dyDescent="0.3"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2:16" x14ac:dyDescent="0.3"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2:16" x14ac:dyDescent="0.3"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2:16" x14ac:dyDescent="0.3"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2:16" x14ac:dyDescent="0.3"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2:16" x14ac:dyDescent="0.3"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2:16" x14ac:dyDescent="0.3"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2:16" x14ac:dyDescent="0.3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2:16" x14ac:dyDescent="0.3"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2:16" x14ac:dyDescent="0.3"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2:16" x14ac:dyDescent="0.3"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2:16" x14ac:dyDescent="0.3"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2:16" x14ac:dyDescent="0.3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2:16" x14ac:dyDescent="0.3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2:16" x14ac:dyDescent="0.3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2:16" x14ac:dyDescent="0.3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2:16" x14ac:dyDescent="0.3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2:16" x14ac:dyDescent="0.3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2:16" x14ac:dyDescent="0.3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2:16" x14ac:dyDescent="0.3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2:16" x14ac:dyDescent="0.3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2:16" x14ac:dyDescent="0.3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2:16" x14ac:dyDescent="0.3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2:16" x14ac:dyDescent="0.3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2:16" x14ac:dyDescent="0.3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2:16" x14ac:dyDescent="0.3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2:16" x14ac:dyDescent="0.3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2:16" x14ac:dyDescent="0.3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2:16" x14ac:dyDescent="0.3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  <row r="250" spans="2:16" x14ac:dyDescent="0.3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</row>
    <row r="251" spans="2:16" x14ac:dyDescent="0.3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</row>
    <row r="252" spans="2:16" x14ac:dyDescent="0.3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</row>
    <row r="253" spans="2:16" x14ac:dyDescent="0.3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</row>
    <row r="254" spans="2:16" x14ac:dyDescent="0.3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</row>
    <row r="255" spans="2:16" x14ac:dyDescent="0.3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</row>
    <row r="256" spans="2:16" x14ac:dyDescent="0.3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</row>
    <row r="257" spans="2:16" x14ac:dyDescent="0.3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</row>
    <row r="258" spans="2:16" x14ac:dyDescent="0.3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</row>
    <row r="259" spans="2:16" x14ac:dyDescent="0.3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</row>
    <row r="260" spans="2:16" x14ac:dyDescent="0.3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</row>
    <row r="261" spans="2:16" x14ac:dyDescent="0.3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</row>
    <row r="262" spans="2:16" x14ac:dyDescent="0.3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</row>
    <row r="263" spans="2:16" x14ac:dyDescent="0.3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</row>
    <row r="264" spans="2:16" x14ac:dyDescent="0.3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</row>
    <row r="265" spans="2:16" x14ac:dyDescent="0.3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</row>
    <row r="266" spans="2:16" x14ac:dyDescent="0.3"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</row>
    <row r="267" spans="2:16" x14ac:dyDescent="0.3"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</row>
    <row r="268" spans="2:16" x14ac:dyDescent="0.3"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</row>
    <row r="269" spans="2:16" x14ac:dyDescent="0.3"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</row>
    <row r="270" spans="2:16" x14ac:dyDescent="0.3"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</row>
    <row r="271" spans="2:16" x14ac:dyDescent="0.3"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</row>
    <row r="272" spans="2:16" x14ac:dyDescent="0.3"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</row>
    <row r="273" spans="2:16" x14ac:dyDescent="0.3"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</row>
    <row r="274" spans="2:16" x14ac:dyDescent="0.3"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</row>
    <row r="275" spans="2:16" x14ac:dyDescent="0.3"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</row>
    <row r="276" spans="2:16" x14ac:dyDescent="0.3"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</row>
    <row r="277" spans="2:16" x14ac:dyDescent="0.3"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</row>
    <row r="278" spans="2:16" x14ac:dyDescent="0.3"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</row>
    <row r="279" spans="2:16" x14ac:dyDescent="0.3"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</row>
    <row r="280" spans="2:16" x14ac:dyDescent="0.3"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</row>
    <row r="281" spans="2:16" x14ac:dyDescent="0.3"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</row>
    <row r="282" spans="2:16" x14ac:dyDescent="0.3"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</row>
    <row r="283" spans="2:16" x14ac:dyDescent="0.3"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</row>
    <row r="284" spans="2:16" x14ac:dyDescent="0.3"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</row>
    <row r="285" spans="2:16" x14ac:dyDescent="0.3"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</row>
    <row r="286" spans="2:16" x14ac:dyDescent="0.3"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</row>
    <row r="287" spans="2:16" x14ac:dyDescent="0.3"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</row>
    <row r="288" spans="2:16" x14ac:dyDescent="0.3"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</row>
    <row r="289" spans="2:16" x14ac:dyDescent="0.3"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</row>
    <row r="290" spans="2:16" x14ac:dyDescent="0.3"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</row>
    <row r="291" spans="2:16" x14ac:dyDescent="0.3"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</row>
    <row r="292" spans="2:16" x14ac:dyDescent="0.3"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  <row r="293" spans="2:16" x14ac:dyDescent="0.3"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</row>
    <row r="294" spans="2:16" x14ac:dyDescent="0.3"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</row>
    <row r="295" spans="2:16" x14ac:dyDescent="0.3"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</row>
    <row r="296" spans="2:16" x14ac:dyDescent="0.3"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</row>
    <row r="297" spans="2:16" x14ac:dyDescent="0.3"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</row>
    <row r="298" spans="2:16" x14ac:dyDescent="0.3"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</row>
    <row r="299" spans="2:16" x14ac:dyDescent="0.3"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</row>
    <row r="300" spans="2:16" x14ac:dyDescent="0.3"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</row>
    <row r="301" spans="2:16" x14ac:dyDescent="0.3"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</row>
    <row r="302" spans="2:16" x14ac:dyDescent="0.3"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</row>
    <row r="303" spans="2:16" x14ac:dyDescent="0.3"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</row>
    <row r="304" spans="2:16" x14ac:dyDescent="0.3"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</row>
    <row r="305" spans="2:16" x14ac:dyDescent="0.3"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</row>
    <row r="306" spans="2:16" x14ac:dyDescent="0.3"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</row>
    <row r="307" spans="2:16" x14ac:dyDescent="0.3"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</row>
    <row r="308" spans="2:16" x14ac:dyDescent="0.3"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</row>
    <row r="309" spans="2:16" x14ac:dyDescent="0.3"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</row>
    <row r="310" spans="2:16" x14ac:dyDescent="0.3"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</row>
    <row r="311" spans="2:16" x14ac:dyDescent="0.3"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</row>
    <row r="312" spans="2:16" x14ac:dyDescent="0.3"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</row>
    <row r="313" spans="2:16" x14ac:dyDescent="0.3"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</row>
    <row r="314" spans="2:16" x14ac:dyDescent="0.3"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</row>
    <row r="315" spans="2:16" x14ac:dyDescent="0.3"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</row>
    <row r="316" spans="2:16" x14ac:dyDescent="0.3"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</row>
    <row r="317" spans="2:16" x14ac:dyDescent="0.3"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</row>
    <row r="318" spans="2:16" x14ac:dyDescent="0.3"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</row>
    <row r="319" spans="2:16" x14ac:dyDescent="0.3"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</row>
    <row r="320" spans="2:16" x14ac:dyDescent="0.3"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</row>
    <row r="321" spans="2:16" x14ac:dyDescent="0.3"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</row>
    <row r="322" spans="2:16" x14ac:dyDescent="0.3"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</row>
    <row r="323" spans="2:16" x14ac:dyDescent="0.3"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</row>
    <row r="324" spans="2:16" x14ac:dyDescent="0.3"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</row>
    <row r="325" spans="2:16" x14ac:dyDescent="0.3"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</row>
    <row r="326" spans="2:16" x14ac:dyDescent="0.3"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</row>
    <row r="327" spans="2:16" x14ac:dyDescent="0.3"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</row>
    <row r="328" spans="2:16" x14ac:dyDescent="0.3"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</row>
    <row r="329" spans="2:16" x14ac:dyDescent="0.3"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</row>
    <row r="330" spans="2:16" x14ac:dyDescent="0.3"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</row>
    <row r="331" spans="2:16" x14ac:dyDescent="0.3"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</row>
    <row r="332" spans="2:16" x14ac:dyDescent="0.3"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</row>
    <row r="333" spans="2:16" x14ac:dyDescent="0.3"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</row>
    <row r="334" spans="2:16" x14ac:dyDescent="0.3"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</row>
    <row r="335" spans="2:16" x14ac:dyDescent="0.3"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</row>
    <row r="336" spans="2:16" x14ac:dyDescent="0.3"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</row>
    <row r="337" spans="2:16" x14ac:dyDescent="0.3"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</row>
    <row r="338" spans="2:16" x14ac:dyDescent="0.3"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</row>
    <row r="339" spans="2:16" x14ac:dyDescent="0.3"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</row>
    <row r="340" spans="2:16" x14ac:dyDescent="0.3"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</row>
    <row r="341" spans="2:16" x14ac:dyDescent="0.3"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</row>
    <row r="342" spans="2:16" x14ac:dyDescent="0.3"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</row>
    <row r="343" spans="2:16" x14ac:dyDescent="0.3"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</row>
    <row r="344" spans="2:16" x14ac:dyDescent="0.3"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</row>
    <row r="345" spans="2:16" x14ac:dyDescent="0.3"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</row>
    <row r="346" spans="2:16" x14ac:dyDescent="0.3"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</row>
    <row r="347" spans="2:16" x14ac:dyDescent="0.3"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</row>
    <row r="348" spans="2:16" x14ac:dyDescent="0.3"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</row>
    <row r="349" spans="2:16" x14ac:dyDescent="0.3"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</row>
    <row r="350" spans="2:16" x14ac:dyDescent="0.3"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</row>
    <row r="351" spans="2:16" x14ac:dyDescent="0.3"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</row>
    <row r="352" spans="2:16" x14ac:dyDescent="0.3"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</row>
    <row r="353" spans="2:16" x14ac:dyDescent="0.3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2:16" x14ac:dyDescent="0.3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2:16" x14ac:dyDescent="0.3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2:16" x14ac:dyDescent="0.3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2:16" x14ac:dyDescent="0.3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2:16" x14ac:dyDescent="0.3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2:16" x14ac:dyDescent="0.3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2:16" x14ac:dyDescent="0.3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2:16" x14ac:dyDescent="0.3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2:16" x14ac:dyDescent="0.3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2:16" x14ac:dyDescent="0.3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2:16" x14ac:dyDescent="0.3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  <row r="365" spans="2:16" x14ac:dyDescent="0.3"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</row>
    <row r="366" spans="2:16" x14ac:dyDescent="0.3"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</row>
    <row r="367" spans="2:16" x14ac:dyDescent="0.3"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</row>
    <row r="368" spans="2:16" x14ac:dyDescent="0.3"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</row>
    <row r="369" spans="2:16" x14ac:dyDescent="0.3"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</row>
    <row r="370" spans="2:16" x14ac:dyDescent="0.3"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</row>
    <row r="371" spans="2:16" x14ac:dyDescent="0.3"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</row>
    <row r="372" spans="2:16" x14ac:dyDescent="0.3"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</row>
    <row r="373" spans="2:16" x14ac:dyDescent="0.3"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</row>
    <row r="374" spans="2:16" x14ac:dyDescent="0.3"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</row>
    <row r="375" spans="2:16" x14ac:dyDescent="0.3"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</row>
    <row r="376" spans="2:16" x14ac:dyDescent="0.3"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</row>
    <row r="377" spans="2:16" x14ac:dyDescent="0.3"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</row>
    <row r="378" spans="2:16" x14ac:dyDescent="0.3"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</row>
    <row r="379" spans="2:16" x14ac:dyDescent="0.3"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</row>
    <row r="380" spans="2:16" x14ac:dyDescent="0.3"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</row>
    <row r="381" spans="2:16" x14ac:dyDescent="0.3"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</row>
    <row r="382" spans="2:16" x14ac:dyDescent="0.3"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</row>
    <row r="383" spans="2:16" x14ac:dyDescent="0.3"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</row>
    <row r="384" spans="2:16" x14ac:dyDescent="0.3"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</row>
    <row r="385" spans="2:16" x14ac:dyDescent="0.3"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</row>
    <row r="386" spans="2:16" x14ac:dyDescent="0.3"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</row>
    <row r="387" spans="2:16" x14ac:dyDescent="0.3"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</row>
    <row r="388" spans="2:16" x14ac:dyDescent="0.3"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</row>
    <row r="389" spans="2:16" x14ac:dyDescent="0.3"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</row>
    <row r="390" spans="2:16" x14ac:dyDescent="0.3"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</row>
    <row r="391" spans="2:16" x14ac:dyDescent="0.3"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</row>
    <row r="392" spans="2:16" x14ac:dyDescent="0.3"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</row>
    <row r="393" spans="2:16" x14ac:dyDescent="0.3"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</row>
    <row r="394" spans="2:16" x14ac:dyDescent="0.3"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</row>
    <row r="395" spans="2:16" x14ac:dyDescent="0.3"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</row>
    <row r="396" spans="2:16" x14ac:dyDescent="0.3"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</row>
    <row r="397" spans="2:16" x14ac:dyDescent="0.3"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</row>
    <row r="398" spans="2:16" x14ac:dyDescent="0.3"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</row>
    <row r="399" spans="2:16" x14ac:dyDescent="0.3"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</row>
    <row r="400" spans="2:16" x14ac:dyDescent="0.3"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</row>
    <row r="401" spans="2:16" x14ac:dyDescent="0.3"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</row>
    <row r="402" spans="2:16" x14ac:dyDescent="0.3"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</row>
    <row r="403" spans="2:16" x14ac:dyDescent="0.3"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</row>
    <row r="404" spans="2:16" x14ac:dyDescent="0.3"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</row>
    <row r="405" spans="2:16" x14ac:dyDescent="0.3"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</row>
    <row r="406" spans="2:16" x14ac:dyDescent="0.3"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</row>
    <row r="407" spans="2:16" x14ac:dyDescent="0.3"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</row>
    <row r="408" spans="2:16" x14ac:dyDescent="0.3"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</row>
    <row r="409" spans="2:16" x14ac:dyDescent="0.3"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</row>
    <row r="410" spans="2:16" x14ac:dyDescent="0.3"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</row>
    <row r="411" spans="2:16" x14ac:dyDescent="0.3"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</row>
    <row r="412" spans="2:16" x14ac:dyDescent="0.3"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</row>
    <row r="413" spans="2:16" x14ac:dyDescent="0.3"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</row>
    <row r="414" spans="2:16" x14ac:dyDescent="0.3"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</row>
    <row r="415" spans="2:16" x14ac:dyDescent="0.3"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</row>
    <row r="416" spans="2:16" x14ac:dyDescent="0.3"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</row>
    <row r="417" spans="2:16" x14ac:dyDescent="0.3"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2:16" x14ac:dyDescent="0.3"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2:16" x14ac:dyDescent="0.3"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2:16" x14ac:dyDescent="0.3"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</row>
    <row r="421" spans="2:16" x14ac:dyDescent="0.3"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2:16" x14ac:dyDescent="0.3"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2:16" x14ac:dyDescent="0.3"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2:16" x14ac:dyDescent="0.3"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</row>
    <row r="425" spans="2:16" x14ac:dyDescent="0.3"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2:16" x14ac:dyDescent="0.3"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2:16" x14ac:dyDescent="0.3"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2:16" x14ac:dyDescent="0.3"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2:16" x14ac:dyDescent="0.3"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2:16" x14ac:dyDescent="0.3"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2:16" x14ac:dyDescent="0.3"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2:16" x14ac:dyDescent="0.3"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2:16" x14ac:dyDescent="0.3"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2:16" x14ac:dyDescent="0.3"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2:16" x14ac:dyDescent="0.3"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2:16" x14ac:dyDescent="0.3"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2:16" x14ac:dyDescent="0.3"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2:16" x14ac:dyDescent="0.3"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2:16" x14ac:dyDescent="0.3"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2:16" x14ac:dyDescent="0.3"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2:16" x14ac:dyDescent="0.3"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2:16" x14ac:dyDescent="0.3"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2:16" x14ac:dyDescent="0.3"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4" spans="2:16" x14ac:dyDescent="0.3"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</row>
    <row r="445" spans="2:16" x14ac:dyDescent="0.3"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</row>
    <row r="446" spans="2:16" x14ac:dyDescent="0.3"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</row>
    <row r="447" spans="2:16" x14ac:dyDescent="0.3"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</row>
    <row r="448" spans="2:16" x14ac:dyDescent="0.3"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</row>
    <row r="449" spans="2:16" x14ac:dyDescent="0.3"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</row>
    <row r="450" spans="2:16" x14ac:dyDescent="0.3"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</row>
    <row r="451" spans="2:16" x14ac:dyDescent="0.3"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</row>
    <row r="452" spans="2:16" x14ac:dyDescent="0.3"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</row>
    <row r="453" spans="2:16" x14ac:dyDescent="0.3"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</row>
    <row r="454" spans="2:16" x14ac:dyDescent="0.3"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</row>
    <row r="455" spans="2:16" x14ac:dyDescent="0.3"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</row>
    <row r="456" spans="2:16" x14ac:dyDescent="0.3"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</row>
    <row r="457" spans="2:16" x14ac:dyDescent="0.3"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</row>
    <row r="458" spans="2:16" x14ac:dyDescent="0.3"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</row>
    <row r="459" spans="2:16" x14ac:dyDescent="0.3"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</row>
    <row r="460" spans="2:16" x14ac:dyDescent="0.3"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</row>
    <row r="461" spans="2:16" x14ac:dyDescent="0.3"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</row>
    <row r="462" spans="2:16" x14ac:dyDescent="0.3"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</row>
    <row r="463" spans="2:16" x14ac:dyDescent="0.3"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</row>
    <row r="464" spans="2:16" x14ac:dyDescent="0.3"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</row>
    <row r="465" spans="2:16" x14ac:dyDescent="0.3"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</row>
    <row r="466" spans="2:16" x14ac:dyDescent="0.3"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</row>
    <row r="467" spans="2:16" x14ac:dyDescent="0.3"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</row>
    <row r="468" spans="2:16" x14ac:dyDescent="0.3"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</row>
    <row r="469" spans="2:16" x14ac:dyDescent="0.3"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</row>
    <row r="470" spans="2:16" x14ac:dyDescent="0.3"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</row>
    <row r="471" spans="2:16" x14ac:dyDescent="0.3"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</row>
    <row r="472" spans="2:16" x14ac:dyDescent="0.3"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</row>
    <row r="473" spans="2:16" x14ac:dyDescent="0.3"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</row>
    <row r="474" spans="2:16" x14ac:dyDescent="0.3"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</row>
    <row r="475" spans="2:16" x14ac:dyDescent="0.3"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</row>
    <row r="476" spans="2:16" x14ac:dyDescent="0.3"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</row>
    <row r="477" spans="2:16" x14ac:dyDescent="0.3"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</row>
    <row r="478" spans="2:16" x14ac:dyDescent="0.3"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</row>
    <row r="479" spans="2:16" x14ac:dyDescent="0.3"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</row>
    <row r="480" spans="2:16" x14ac:dyDescent="0.3"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</row>
    <row r="481" spans="2:16" x14ac:dyDescent="0.3"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</row>
    <row r="482" spans="2:16" x14ac:dyDescent="0.3"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</row>
    <row r="483" spans="2:16" x14ac:dyDescent="0.3"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</row>
    <row r="484" spans="2:16" x14ac:dyDescent="0.3"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</row>
    <row r="485" spans="2:16" x14ac:dyDescent="0.3"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</row>
    <row r="486" spans="2:16" x14ac:dyDescent="0.3"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</row>
    <row r="487" spans="2:16" x14ac:dyDescent="0.3"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</row>
    <row r="488" spans="2:16" x14ac:dyDescent="0.3"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</row>
    <row r="489" spans="2:16" x14ac:dyDescent="0.3"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</row>
    <row r="490" spans="2:16" x14ac:dyDescent="0.3"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</row>
    <row r="491" spans="2:16" x14ac:dyDescent="0.3"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</row>
    <row r="492" spans="2:16" x14ac:dyDescent="0.3"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</row>
    <row r="493" spans="2:16" x14ac:dyDescent="0.3"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</row>
    <row r="494" spans="2:16" x14ac:dyDescent="0.3"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</row>
    <row r="495" spans="2:16" x14ac:dyDescent="0.3"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</row>
    <row r="496" spans="2:16" x14ac:dyDescent="0.3"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</row>
    <row r="497" spans="2:16" x14ac:dyDescent="0.3"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</row>
    <row r="498" spans="2:16" x14ac:dyDescent="0.3"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</row>
    <row r="499" spans="2:16" x14ac:dyDescent="0.3"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</row>
    <row r="500" spans="2:16" x14ac:dyDescent="0.3"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</row>
    <row r="501" spans="2:16" x14ac:dyDescent="0.3"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</row>
    <row r="502" spans="2:16" x14ac:dyDescent="0.3"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</row>
    <row r="503" spans="2:16" x14ac:dyDescent="0.3"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</row>
    <row r="504" spans="2:16" x14ac:dyDescent="0.3"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</row>
    <row r="505" spans="2:16" x14ac:dyDescent="0.3"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</row>
    <row r="506" spans="2:16" x14ac:dyDescent="0.3"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</row>
    <row r="507" spans="2:16" x14ac:dyDescent="0.3"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</row>
    <row r="508" spans="2:16" x14ac:dyDescent="0.3"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</row>
    <row r="509" spans="2:16" x14ac:dyDescent="0.3"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</row>
    <row r="510" spans="2:16" x14ac:dyDescent="0.3"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</row>
    <row r="511" spans="2:16" x14ac:dyDescent="0.3"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</row>
    <row r="512" spans="2:16" x14ac:dyDescent="0.3"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</row>
    <row r="513" spans="2:16" x14ac:dyDescent="0.3"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</row>
    <row r="514" spans="2:16" x14ac:dyDescent="0.3"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</row>
    <row r="515" spans="2:16" x14ac:dyDescent="0.3"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</row>
    <row r="516" spans="2:16" x14ac:dyDescent="0.3"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</row>
    <row r="517" spans="2:16" x14ac:dyDescent="0.3"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</row>
    <row r="518" spans="2:16" x14ac:dyDescent="0.3"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</row>
    <row r="519" spans="2:16" x14ac:dyDescent="0.3"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</row>
    <row r="520" spans="2:16" x14ac:dyDescent="0.3"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</row>
    <row r="521" spans="2:16" x14ac:dyDescent="0.3"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</row>
    <row r="522" spans="2:16" x14ac:dyDescent="0.3"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</row>
    <row r="523" spans="2:16" x14ac:dyDescent="0.3"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</row>
    <row r="524" spans="2:16" x14ac:dyDescent="0.3"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</row>
    <row r="525" spans="2:16" x14ac:dyDescent="0.3"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</row>
    <row r="526" spans="2:16" x14ac:dyDescent="0.3"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</row>
    <row r="527" spans="2:16" x14ac:dyDescent="0.3"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</row>
    <row r="528" spans="2:16" x14ac:dyDescent="0.3"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</row>
    <row r="529" spans="2:16" x14ac:dyDescent="0.3"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</row>
    <row r="530" spans="2:16" x14ac:dyDescent="0.3"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</row>
    <row r="531" spans="2:16" x14ac:dyDescent="0.3"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</row>
    <row r="532" spans="2:16" x14ac:dyDescent="0.3"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</row>
    <row r="533" spans="2:16" x14ac:dyDescent="0.3"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</row>
    <row r="534" spans="2:16" x14ac:dyDescent="0.3"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</row>
    <row r="535" spans="2:16" x14ac:dyDescent="0.3"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</row>
    <row r="536" spans="2:16" x14ac:dyDescent="0.3"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</row>
    <row r="537" spans="2:16" x14ac:dyDescent="0.3"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</row>
    <row r="538" spans="2:16" x14ac:dyDescent="0.3"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</row>
    <row r="539" spans="2:16" x14ac:dyDescent="0.3"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</row>
    <row r="540" spans="2:16" x14ac:dyDescent="0.3"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</row>
    <row r="541" spans="2:16" x14ac:dyDescent="0.3"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</row>
    <row r="542" spans="2:16" x14ac:dyDescent="0.3"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</row>
    <row r="543" spans="2:16" x14ac:dyDescent="0.3"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</row>
    <row r="544" spans="2:16" x14ac:dyDescent="0.3"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</row>
    <row r="545" spans="2:16" x14ac:dyDescent="0.3"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</row>
    <row r="546" spans="2:16" x14ac:dyDescent="0.3"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</row>
    <row r="547" spans="2:16" x14ac:dyDescent="0.3"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</row>
    <row r="548" spans="2:16" x14ac:dyDescent="0.3"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</row>
    <row r="549" spans="2:16" x14ac:dyDescent="0.3"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</row>
    <row r="550" spans="2:16" x14ac:dyDescent="0.3"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</row>
    <row r="551" spans="2:16" x14ac:dyDescent="0.3"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</row>
    <row r="552" spans="2:16" x14ac:dyDescent="0.3"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</row>
    <row r="553" spans="2:16" x14ac:dyDescent="0.3"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</row>
    <row r="554" spans="2:16" x14ac:dyDescent="0.3"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</row>
    <row r="555" spans="2:16" x14ac:dyDescent="0.3"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</row>
    <row r="556" spans="2:16" x14ac:dyDescent="0.3"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</row>
    <row r="557" spans="2:16" x14ac:dyDescent="0.3"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</row>
    <row r="558" spans="2:16" x14ac:dyDescent="0.3"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</row>
    <row r="559" spans="2:16" x14ac:dyDescent="0.3"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</row>
    <row r="560" spans="2:16" x14ac:dyDescent="0.3"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</row>
    <row r="561" spans="2:16" x14ac:dyDescent="0.3"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</row>
    <row r="562" spans="2:16" x14ac:dyDescent="0.3"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</row>
    <row r="563" spans="2:16" x14ac:dyDescent="0.3"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</row>
    <row r="564" spans="2:16" x14ac:dyDescent="0.3"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</row>
    <row r="565" spans="2:16" x14ac:dyDescent="0.3"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</row>
    <row r="566" spans="2:16" x14ac:dyDescent="0.3"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</row>
    <row r="567" spans="2:16" x14ac:dyDescent="0.3"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</row>
    <row r="568" spans="2:16" x14ac:dyDescent="0.3"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</row>
    <row r="569" spans="2:16" x14ac:dyDescent="0.3"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</row>
    <row r="570" spans="2:16" x14ac:dyDescent="0.3"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</row>
    <row r="571" spans="2:16" x14ac:dyDescent="0.3"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</row>
    <row r="572" spans="2:16" x14ac:dyDescent="0.3"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</row>
    <row r="573" spans="2:16" x14ac:dyDescent="0.3"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</row>
    <row r="574" spans="2:16" x14ac:dyDescent="0.3"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</row>
    <row r="575" spans="2:16" x14ac:dyDescent="0.3"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</row>
    <row r="576" spans="2:16" x14ac:dyDescent="0.3"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</row>
    <row r="577" spans="2:16" x14ac:dyDescent="0.3"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</row>
    <row r="578" spans="2:16" x14ac:dyDescent="0.3"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</row>
    <row r="579" spans="2:16" x14ac:dyDescent="0.3"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</row>
    <row r="580" spans="2:16" x14ac:dyDescent="0.3"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</row>
    <row r="581" spans="2:16" x14ac:dyDescent="0.3"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</row>
    <row r="582" spans="2:16" x14ac:dyDescent="0.3"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</row>
    <row r="583" spans="2:16" x14ac:dyDescent="0.3"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</row>
    <row r="584" spans="2:16" x14ac:dyDescent="0.3"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</row>
    <row r="585" spans="2:16" x14ac:dyDescent="0.3"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</row>
    <row r="586" spans="2:16" x14ac:dyDescent="0.3"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</row>
    <row r="587" spans="2:16" x14ac:dyDescent="0.3"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</row>
    <row r="588" spans="2:16" x14ac:dyDescent="0.3"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</row>
    <row r="589" spans="2:16" x14ac:dyDescent="0.3"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</row>
    <row r="590" spans="2:16" x14ac:dyDescent="0.3"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</row>
    <row r="591" spans="2:16" x14ac:dyDescent="0.3"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</row>
    <row r="592" spans="2:16" x14ac:dyDescent="0.3"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</row>
    <row r="593" spans="2:16" x14ac:dyDescent="0.3"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</row>
    <row r="594" spans="2:16" x14ac:dyDescent="0.3"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</row>
    <row r="595" spans="2:16" x14ac:dyDescent="0.3"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</row>
    <row r="596" spans="2:16" x14ac:dyDescent="0.3"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</row>
    <row r="597" spans="2:16" x14ac:dyDescent="0.3"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</row>
    <row r="598" spans="2:16" x14ac:dyDescent="0.3"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</row>
    <row r="599" spans="2:16" x14ac:dyDescent="0.3"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</row>
    <row r="600" spans="2:16" x14ac:dyDescent="0.3"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</row>
    <row r="601" spans="2:16" x14ac:dyDescent="0.3"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</row>
    <row r="602" spans="2:16" x14ac:dyDescent="0.3"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</row>
    <row r="603" spans="2:16" x14ac:dyDescent="0.3"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</row>
    <row r="604" spans="2:16" x14ac:dyDescent="0.3"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</row>
    <row r="605" spans="2:16" x14ac:dyDescent="0.3"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</row>
    <row r="606" spans="2:16" x14ac:dyDescent="0.3"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</row>
    <row r="607" spans="2:16" x14ac:dyDescent="0.3"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</row>
    <row r="608" spans="2:16" x14ac:dyDescent="0.3"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</row>
    <row r="609" spans="2:16" x14ac:dyDescent="0.3"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</row>
    <row r="610" spans="2:16" x14ac:dyDescent="0.3"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</row>
    <row r="611" spans="2:16" x14ac:dyDescent="0.3"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</row>
    <row r="612" spans="2:16" x14ac:dyDescent="0.3"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</row>
    <row r="613" spans="2:16" x14ac:dyDescent="0.3"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</row>
    <row r="614" spans="2:16" x14ac:dyDescent="0.3"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</row>
    <row r="615" spans="2:16" x14ac:dyDescent="0.3"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</row>
    <row r="616" spans="2:16" x14ac:dyDescent="0.3"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</row>
    <row r="617" spans="2:16" x14ac:dyDescent="0.3"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</row>
    <row r="618" spans="2:16" x14ac:dyDescent="0.3"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</row>
    <row r="619" spans="2:16" x14ac:dyDescent="0.3"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</row>
    <row r="620" spans="2:16" x14ac:dyDescent="0.3"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</row>
    <row r="621" spans="2:16" x14ac:dyDescent="0.3"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</row>
    <row r="622" spans="2:16" x14ac:dyDescent="0.3"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</row>
    <row r="623" spans="2:16" x14ac:dyDescent="0.3"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</row>
    <row r="624" spans="2:16" x14ac:dyDescent="0.3"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</row>
    <row r="625" spans="2:16" x14ac:dyDescent="0.3"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</row>
    <row r="626" spans="2:16" x14ac:dyDescent="0.3"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</row>
    <row r="627" spans="2:16" x14ac:dyDescent="0.3"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</row>
    <row r="628" spans="2:16" x14ac:dyDescent="0.3"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</row>
    <row r="629" spans="2:16" x14ac:dyDescent="0.3"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</row>
    <row r="630" spans="2:16" x14ac:dyDescent="0.3"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</row>
    <row r="631" spans="2:16" x14ac:dyDescent="0.3"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</row>
    <row r="632" spans="2:16" x14ac:dyDescent="0.3"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</row>
    <row r="633" spans="2:16" x14ac:dyDescent="0.3"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</row>
    <row r="634" spans="2:16" x14ac:dyDescent="0.3"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</row>
    <row r="635" spans="2:16" x14ac:dyDescent="0.3"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</row>
    <row r="636" spans="2:16" x14ac:dyDescent="0.3"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</row>
    <row r="637" spans="2:16" x14ac:dyDescent="0.3"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</row>
    <row r="638" spans="2:16" x14ac:dyDescent="0.3"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</row>
    <row r="639" spans="2:16" x14ac:dyDescent="0.3"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</row>
    <row r="640" spans="2:16" x14ac:dyDescent="0.3"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</row>
    <row r="641" spans="2:16" x14ac:dyDescent="0.3"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</row>
    <row r="642" spans="2:16" x14ac:dyDescent="0.3"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</row>
    <row r="643" spans="2:16" x14ac:dyDescent="0.3"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</row>
    <row r="644" spans="2:16" x14ac:dyDescent="0.3"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</row>
    <row r="645" spans="2:16" x14ac:dyDescent="0.3"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</row>
    <row r="646" spans="2:16" x14ac:dyDescent="0.3"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</row>
    <row r="647" spans="2:16" x14ac:dyDescent="0.3"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</row>
    <row r="648" spans="2:16" x14ac:dyDescent="0.3"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</row>
    <row r="649" spans="2:16" x14ac:dyDescent="0.3"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</row>
    <row r="650" spans="2:16" x14ac:dyDescent="0.3"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</row>
    <row r="651" spans="2:16" x14ac:dyDescent="0.3"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</row>
    <row r="652" spans="2:16" x14ac:dyDescent="0.3"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</row>
    <row r="653" spans="2:16" x14ac:dyDescent="0.3"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</row>
    <row r="654" spans="2:16" x14ac:dyDescent="0.3"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</row>
    <row r="655" spans="2:16" x14ac:dyDescent="0.3"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</row>
    <row r="656" spans="2:16" x14ac:dyDescent="0.3"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</row>
    <row r="657" spans="2:16" x14ac:dyDescent="0.3"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</row>
    <row r="658" spans="2:16" x14ac:dyDescent="0.3"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</row>
    <row r="659" spans="2:16" x14ac:dyDescent="0.3"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</row>
    <row r="660" spans="2:16" x14ac:dyDescent="0.3"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</row>
    <row r="661" spans="2:16" x14ac:dyDescent="0.3"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</row>
    <row r="662" spans="2:16" x14ac:dyDescent="0.3"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</row>
    <row r="663" spans="2:16" x14ac:dyDescent="0.3"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</row>
    <row r="664" spans="2:16" x14ac:dyDescent="0.3"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</row>
    <row r="665" spans="2:16" x14ac:dyDescent="0.3"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</row>
    <row r="666" spans="2:16" x14ac:dyDescent="0.3"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</row>
    <row r="667" spans="2:16" x14ac:dyDescent="0.3"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</row>
    <row r="668" spans="2:16" x14ac:dyDescent="0.3"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</row>
    <row r="669" spans="2:16" x14ac:dyDescent="0.3"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</row>
    <row r="670" spans="2:16" x14ac:dyDescent="0.3"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</row>
    <row r="671" spans="2:16" x14ac:dyDescent="0.3"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</row>
    <row r="672" spans="2:16" x14ac:dyDescent="0.3"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</row>
    <row r="673" spans="2:16" x14ac:dyDescent="0.3"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</row>
    <row r="674" spans="2:16" x14ac:dyDescent="0.3"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</row>
    <row r="675" spans="2:16" x14ac:dyDescent="0.3"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</row>
    <row r="676" spans="2:16" x14ac:dyDescent="0.3"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</row>
    <row r="677" spans="2:16" x14ac:dyDescent="0.3"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</row>
    <row r="678" spans="2:16" x14ac:dyDescent="0.3"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</row>
    <row r="679" spans="2:16" x14ac:dyDescent="0.3"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</row>
    <row r="680" spans="2:16" x14ac:dyDescent="0.3"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</row>
    <row r="681" spans="2:16" x14ac:dyDescent="0.3"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</row>
    <row r="682" spans="2:16" x14ac:dyDescent="0.3"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</row>
    <row r="683" spans="2:16" x14ac:dyDescent="0.3"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</row>
    <row r="684" spans="2:16" x14ac:dyDescent="0.3"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</row>
    <row r="685" spans="2:16" x14ac:dyDescent="0.3"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</row>
    <row r="686" spans="2:16" x14ac:dyDescent="0.3"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</row>
    <row r="687" spans="2:16" x14ac:dyDescent="0.3"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</row>
    <row r="688" spans="2:16" x14ac:dyDescent="0.3"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</row>
    <row r="689" spans="2:16" x14ac:dyDescent="0.3"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</row>
    <row r="690" spans="2:16" x14ac:dyDescent="0.3"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</row>
    <row r="691" spans="2:16" x14ac:dyDescent="0.3"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</row>
    <row r="692" spans="2:16" x14ac:dyDescent="0.3"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</row>
    <row r="693" spans="2:16" x14ac:dyDescent="0.3"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</row>
    <row r="694" spans="2:16" x14ac:dyDescent="0.3"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</row>
    <row r="695" spans="2:16" x14ac:dyDescent="0.3"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</row>
    <row r="696" spans="2:16" x14ac:dyDescent="0.3"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</row>
    <row r="697" spans="2:16" x14ac:dyDescent="0.3"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</row>
    <row r="698" spans="2:16" x14ac:dyDescent="0.3"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</row>
    <row r="699" spans="2:16" x14ac:dyDescent="0.3"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</row>
    <row r="700" spans="2:16" x14ac:dyDescent="0.3"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</row>
    <row r="701" spans="2:16" x14ac:dyDescent="0.3"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</row>
    <row r="702" spans="2:16" x14ac:dyDescent="0.3"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</row>
    <row r="703" spans="2:16" x14ac:dyDescent="0.3"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</row>
    <row r="704" spans="2:16" x14ac:dyDescent="0.3"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</row>
    <row r="705" spans="2:16" x14ac:dyDescent="0.3"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</row>
    <row r="706" spans="2:16" x14ac:dyDescent="0.3"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</row>
    <row r="707" spans="2:16" x14ac:dyDescent="0.3"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</row>
    <row r="708" spans="2:16" x14ac:dyDescent="0.3"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</row>
    <row r="709" spans="2:16" x14ac:dyDescent="0.3"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</row>
    <row r="710" spans="2:16" x14ac:dyDescent="0.3"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</row>
    <row r="711" spans="2:16" x14ac:dyDescent="0.3"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</row>
    <row r="712" spans="2:16" x14ac:dyDescent="0.3"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</row>
    <row r="713" spans="2:16" x14ac:dyDescent="0.3"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</row>
    <row r="714" spans="2:16" x14ac:dyDescent="0.3"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</row>
    <row r="715" spans="2:16" x14ac:dyDescent="0.3"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</row>
    <row r="716" spans="2:16" x14ac:dyDescent="0.3"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</row>
    <row r="717" spans="2:16" x14ac:dyDescent="0.3"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</row>
    <row r="718" spans="2:16" x14ac:dyDescent="0.3"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</row>
    <row r="719" spans="2:16" x14ac:dyDescent="0.3"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</row>
    <row r="720" spans="2:16" x14ac:dyDescent="0.3"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</row>
    <row r="721" spans="2:16" x14ac:dyDescent="0.3"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</row>
    <row r="722" spans="2:16" x14ac:dyDescent="0.3"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</row>
    <row r="723" spans="2:16" x14ac:dyDescent="0.3"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</row>
    <row r="724" spans="2:16" x14ac:dyDescent="0.3"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</row>
    <row r="725" spans="2:16" x14ac:dyDescent="0.3"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</row>
    <row r="726" spans="2:16" x14ac:dyDescent="0.3"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</row>
    <row r="727" spans="2:16" x14ac:dyDescent="0.3"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</row>
    <row r="728" spans="2:16" x14ac:dyDescent="0.3"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</row>
    <row r="729" spans="2:16" x14ac:dyDescent="0.3"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</row>
    <row r="730" spans="2:16" x14ac:dyDescent="0.3"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</row>
    <row r="731" spans="2:16" x14ac:dyDescent="0.3"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</row>
    <row r="732" spans="2:16" x14ac:dyDescent="0.3"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</row>
    <row r="733" spans="2:16" x14ac:dyDescent="0.3"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</row>
    <row r="734" spans="2:16" x14ac:dyDescent="0.3"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</row>
    <row r="735" spans="2:16" x14ac:dyDescent="0.3"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</row>
    <row r="736" spans="2:16" x14ac:dyDescent="0.3"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</row>
    <row r="737" spans="2:16" x14ac:dyDescent="0.3"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</row>
    <row r="738" spans="2:16" x14ac:dyDescent="0.3"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</row>
    <row r="739" spans="2:16" x14ac:dyDescent="0.3"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</row>
    <row r="740" spans="2:16" x14ac:dyDescent="0.3"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</row>
    <row r="741" spans="2:16" x14ac:dyDescent="0.3"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</row>
    <row r="742" spans="2:16" x14ac:dyDescent="0.3"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</row>
    <row r="743" spans="2:16" x14ac:dyDescent="0.3"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</row>
    <row r="744" spans="2:16" x14ac:dyDescent="0.3"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</row>
    <row r="745" spans="2:16" x14ac:dyDescent="0.3"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</row>
    <row r="746" spans="2:16" x14ac:dyDescent="0.3"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</row>
    <row r="747" spans="2:16" x14ac:dyDescent="0.3"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</row>
    <row r="748" spans="2:16" x14ac:dyDescent="0.3"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</row>
    <row r="749" spans="2:16" x14ac:dyDescent="0.3"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</row>
    <row r="750" spans="2:16" x14ac:dyDescent="0.3"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</row>
    <row r="751" spans="2:16" x14ac:dyDescent="0.3"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</row>
    <row r="752" spans="2:16" x14ac:dyDescent="0.3"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</row>
    <row r="753" spans="2:16" x14ac:dyDescent="0.3"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</row>
    <row r="754" spans="2:16" x14ac:dyDescent="0.3"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</row>
    <row r="755" spans="2:16" x14ac:dyDescent="0.3"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</row>
    <row r="756" spans="2:16" x14ac:dyDescent="0.3"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</row>
    <row r="757" spans="2:16" x14ac:dyDescent="0.3"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</row>
    <row r="758" spans="2:16" x14ac:dyDescent="0.3"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</row>
    <row r="759" spans="2:16" x14ac:dyDescent="0.3"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</row>
    <row r="760" spans="2:16" x14ac:dyDescent="0.3"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</row>
    <row r="761" spans="2:16" x14ac:dyDescent="0.3"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</row>
    <row r="762" spans="2:16" x14ac:dyDescent="0.3"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</row>
    <row r="763" spans="2:16" x14ac:dyDescent="0.3"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</row>
    <row r="764" spans="2:16" x14ac:dyDescent="0.3"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</row>
    <row r="765" spans="2:16" x14ac:dyDescent="0.3"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</row>
    <row r="766" spans="2:16" x14ac:dyDescent="0.3"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</row>
    <row r="767" spans="2:16" x14ac:dyDescent="0.3"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</row>
    <row r="768" spans="2:16" x14ac:dyDescent="0.3"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</row>
    <row r="769" spans="2:16" x14ac:dyDescent="0.3"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</row>
    <row r="770" spans="2:16" x14ac:dyDescent="0.3"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</row>
    <row r="771" spans="2:16" x14ac:dyDescent="0.3"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</row>
    <row r="772" spans="2:16" x14ac:dyDescent="0.3"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</row>
    <row r="773" spans="2:16" x14ac:dyDescent="0.3"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</row>
    <row r="774" spans="2:16" x14ac:dyDescent="0.3"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</row>
    <row r="775" spans="2:16" x14ac:dyDescent="0.3"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</row>
    <row r="776" spans="2:16" x14ac:dyDescent="0.3"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</row>
    <row r="777" spans="2:16" x14ac:dyDescent="0.3"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</row>
    <row r="778" spans="2:16" x14ac:dyDescent="0.3"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</row>
    <row r="779" spans="2:16" x14ac:dyDescent="0.3"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</row>
    <row r="780" spans="2:16" x14ac:dyDescent="0.3"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</row>
    <row r="781" spans="2:16" x14ac:dyDescent="0.3"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</row>
    <row r="782" spans="2:16" x14ac:dyDescent="0.3"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</row>
    <row r="783" spans="2:16" x14ac:dyDescent="0.3"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</row>
    <row r="784" spans="2:16" x14ac:dyDescent="0.3"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</row>
    <row r="785" spans="2:16" x14ac:dyDescent="0.3"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</row>
    <row r="786" spans="2:16" x14ac:dyDescent="0.3"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</row>
    <row r="787" spans="2:16" x14ac:dyDescent="0.3"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</row>
    <row r="788" spans="2:16" x14ac:dyDescent="0.3"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</row>
    <row r="789" spans="2:16" x14ac:dyDescent="0.3"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</row>
    <row r="790" spans="2:16" x14ac:dyDescent="0.3"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</row>
    <row r="791" spans="2:16" x14ac:dyDescent="0.3"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</row>
    <row r="792" spans="2:16" x14ac:dyDescent="0.3"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</row>
    <row r="793" spans="2:16" x14ac:dyDescent="0.3"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</row>
    <row r="794" spans="2:16" x14ac:dyDescent="0.3"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</row>
    <row r="795" spans="2:16" x14ac:dyDescent="0.3"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</row>
    <row r="796" spans="2:16" x14ac:dyDescent="0.3"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</row>
    <row r="797" spans="2:16" x14ac:dyDescent="0.3"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</row>
    <row r="798" spans="2:16" x14ac:dyDescent="0.3"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</row>
    <row r="799" spans="2:16" x14ac:dyDescent="0.3"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</row>
    <row r="800" spans="2:16" x14ac:dyDescent="0.3"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</row>
    <row r="801" spans="2:16" x14ac:dyDescent="0.3"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</row>
    <row r="802" spans="2:16" x14ac:dyDescent="0.3"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</row>
    <row r="803" spans="2:16" x14ac:dyDescent="0.3"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</row>
    <row r="804" spans="2:16" x14ac:dyDescent="0.3"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</row>
    <row r="805" spans="2:16" x14ac:dyDescent="0.3"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</row>
    <row r="806" spans="2:16" x14ac:dyDescent="0.3"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</row>
    <row r="807" spans="2:16" x14ac:dyDescent="0.3"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</row>
    <row r="808" spans="2:16" x14ac:dyDescent="0.3"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</row>
    <row r="809" spans="2:16" x14ac:dyDescent="0.3"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2:16" x14ac:dyDescent="0.3"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</row>
    <row r="811" spans="2:16" x14ac:dyDescent="0.3"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</row>
    <row r="812" spans="2:16" x14ac:dyDescent="0.3"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</row>
    <row r="813" spans="2:16" x14ac:dyDescent="0.3"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</row>
    <row r="814" spans="2:16" x14ac:dyDescent="0.3"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</row>
    <row r="815" spans="2:16" x14ac:dyDescent="0.3"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</row>
    <row r="816" spans="2:16" x14ac:dyDescent="0.3"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</row>
    <row r="817" spans="2:16" x14ac:dyDescent="0.3"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</row>
    <row r="818" spans="2:16" x14ac:dyDescent="0.3"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</row>
    <row r="819" spans="2:16" x14ac:dyDescent="0.3"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</row>
    <row r="820" spans="2:16" x14ac:dyDescent="0.3"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</row>
    <row r="821" spans="2:16" x14ac:dyDescent="0.3"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</row>
    <row r="822" spans="2:16" x14ac:dyDescent="0.3"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</row>
    <row r="823" spans="2:16" x14ac:dyDescent="0.3"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</row>
    <row r="824" spans="2:16" x14ac:dyDescent="0.3"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</row>
    <row r="825" spans="2:16" x14ac:dyDescent="0.3"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</row>
    <row r="826" spans="2:16" x14ac:dyDescent="0.3"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</row>
    <row r="827" spans="2:16" x14ac:dyDescent="0.3"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</row>
    <row r="828" spans="2:16" x14ac:dyDescent="0.3"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</row>
    <row r="829" spans="2:16" x14ac:dyDescent="0.3"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</row>
    <row r="830" spans="2:16" x14ac:dyDescent="0.3"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</row>
    <row r="831" spans="2:16" x14ac:dyDescent="0.3"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</row>
    <row r="832" spans="2:16" x14ac:dyDescent="0.3"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</row>
    <row r="833" spans="2:16" x14ac:dyDescent="0.3"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</row>
    <row r="834" spans="2:16" x14ac:dyDescent="0.3"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</row>
    <row r="835" spans="2:16" x14ac:dyDescent="0.3"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</row>
    <row r="836" spans="2:16" x14ac:dyDescent="0.3"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</row>
    <row r="837" spans="2:16" x14ac:dyDescent="0.3"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</row>
    <row r="838" spans="2:16" x14ac:dyDescent="0.3"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</row>
    <row r="839" spans="2:16" x14ac:dyDescent="0.3"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</row>
    <row r="840" spans="2:16" x14ac:dyDescent="0.3"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</row>
    <row r="841" spans="2:16" x14ac:dyDescent="0.3"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</row>
    <row r="842" spans="2:16" x14ac:dyDescent="0.3"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</row>
    <row r="843" spans="2:16" x14ac:dyDescent="0.3"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</row>
    <row r="844" spans="2:16" x14ac:dyDescent="0.3"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</row>
    <row r="845" spans="2:16" x14ac:dyDescent="0.3"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</row>
    <row r="846" spans="2:16" x14ac:dyDescent="0.3"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</row>
    <row r="847" spans="2:16" x14ac:dyDescent="0.3"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</row>
    <row r="848" spans="2:16" x14ac:dyDescent="0.3"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</row>
    <row r="849" spans="2:16" x14ac:dyDescent="0.3"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</row>
    <row r="850" spans="2:16" x14ac:dyDescent="0.3"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</row>
    <row r="851" spans="2:16" x14ac:dyDescent="0.3"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</row>
    <row r="852" spans="2:16" x14ac:dyDescent="0.3"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</row>
    <row r="853" spans="2:16" x14ac:dyDescent="0.3"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</row>
    <row r="854" spans="2:16" x14ac:dyDescent="0.3"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</row>
    <row r="855" spans="2:16" x14ac:dyDescent="0.3"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</row>
    <row r="856" spans="2:16" x14ac:dyDescent="0.3"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</row>
    <row r="857" spans="2:16" x14ac:dyDescent="0.3"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</row>
    <row r="858" spans="2:16" x14ac:dyDescent="0.3"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</row>
    <row r="859" spans="2:16" x14ac:dyDescent="0.3"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</row>
    <row r="860" spans="2:16" x14ac:dyDescent="0.3"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</row>
    <row r="861" spans="2:16" x14ac:dyDescent="0.3"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</row>
    <row r="862" spans="2:16" x14ac:dyDescent="0.3"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</row>
    <row r="863" spans="2:16" x14ac:dyDescent="0.3"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</row>
    <row r="864" spans="2:16" x14ac:dyDescent="0.3"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</row>
    <row r="865" spans="2:16" x14ac:dyDescent="0.3"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</row>
    <row r="866" spans="2:16" x14ac:dyDescent="0.3"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</row>
    <row r="867" spans="2:16" x14ac:dyDescent="0.3"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</row>
    <row r="868" spans="2:16" x14ac:dyDescent="0.3"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</row>
    <row r="869" spans="2:16" x14ac:dyDescent="0.3"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</row>
    <row r="870" spans="2:16" x14ac:dyDescent="0.3"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</row>
    <row r="871" spans="2:16" x14ac:dyDescent="0.3"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</row>
    <row r="872" spans="2:16" x14ac:dyDescent="0.3"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</row>
    <row r="873" spans="2:16" x14ac:dyDescent="0.3"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</row>
    <row r="874" spans="2:16" x14ac:dyDescent="0.3"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</row>
    <row r="875" spans="2:16" x14ac:dyDescent="0.3"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</row>
    <row r="876" spans="2:16" x14ac:dyDescent="0.3"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</row>
    <row r="877" spans="2:16" x14ac:dyDescent="0.3"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</row>
    <row r="878" spans="2:16" x14ac:dyDescent="0.3"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</row>
    <row r="879" spans="2:16" x14ac:dyDescent="0.3"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</row>
    <row r="880" spans="2:16" x14ac:dyDescent="0.3"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</row>
    <row r="881" spans="2:16" x14ac:dyDescent="0.3"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</row>
    <row r="882" spans="2:16" x14ac:dyDescent="0.3"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</row>
    <row r="883" spans="2:16" x14ac:dyDescent="0.3"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</row>
    <row r="884" spans="2:16" x14ac:dyDescent="0.3"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</row>
    <row r="885" spans="2:16" x14ac:dyDescent="0.3"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</row>
    <row r="886" spans="2:16" x14ac:dyDescent="0.3"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</row>
    <row r="887" spans="2:16" x14ac:dyDescent="0.3"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</row>
    <row r="888" spans="2:16" x14ac:dyDescent="0.3"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</row>
    <row r="889" spans="2:16" x14ac:dyDescent="0.3"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</row>
    <row r="890" spans="2:16" x14ac:dyDescent="0.3"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</row>
    <row r="891" spans="2:16" x14ac:dyDescent="0.3"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</row>
    <row r="892" spans="2:16" x14ac:dyDescent="0.3"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</row>
    <row r="893" spans="2:16" x14ac:dyDescent="0.3"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</row>
    <row r="894" spans="2:16" x14ac:dyDescent="0.3"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</row>
    <row r="895" spans="2:16" x14ac:dyDescent="0.3"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</row>
    <row r="896" spans="2:16" x14ac:dyDescent="0.3"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</row>
    <row r="897" spans="2:16" x14ac:dyDescent="0.3"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</row>
    <row r="898" spans="2:16" x14ac:dyDescent="0.3"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</row>
    <row r="899" spans="2:16" x14ac:dyDescent="0.3"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</row>
    <row r="900" spans="2:16" x14ac:dyDescent="0.3"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</row>
    <row r="901" spans="2:16" x14ac:dyDescent="0.3"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</row>
    <row r="902" spans="2:16" x14ac:dyDescent="0.3"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</row>
    <row r="903" spans="2:16" x14ac:dyDescent="0.3"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</row>
    <row r="904" spans="2:16" x14ac:dyDescent="0.3"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</row>
    <row r="905" spans="2:16" x14ac:dyDescent="0.3"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</row>
    <row r="906" spans="2:16" x14ac:dyDescent="0.3"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</row>
    <row r="907" spans="2:16" x14ac:dyDescent="0.3"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</row>
    <row r="908" spans="2:16" x14ac:dyDescent="0.3"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</row>
    <row r="909" spans="2:16" x14ac:dyDescent="0.3"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</row>
    <row r="910" spans="2:16" x14ac:dyDescent="0.3"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</row>
    <row r="911" spans="2:16" x14ac:dyDescent="0.3"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</row>
    <row r="912" spans="2:16" x14ac:dyDescent="0.3"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</row>
    <row r="913" spans="2:16" x14ac:dyDescent="0.3"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</row>
    <row r="914" spans="2:16" x14ac:dyDescent="0.3"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</row>
    <row r="915" spans="2:16" x14ac:dyDescent="0.3"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</row>
    <row r="916" spans="2:16" x14ac:dyDescent="0.3"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</row>
    <row r="917" spans="2:16" x14ac:dyDescent="0.3"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</row>
    <row r="918" spans="2:16" x14ac:dyDescent="0.3"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</row>
    <row r="919" spans="2:16" x14ac:dyDescent="0.3"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</row>
    <row r="920" spans="2:16" x14ac:dyDescent="0.3"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</row>
    <row r="921" spans="2:16" x14ac:dyDescent="0.3"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</row>
    <row r="922" spans="2:16" x14ac:dyDescent="0.3"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</row>
    <row r="923" spans="2:16" x14ac:dyDescent="0.3"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</row>
    <row r="924" spans="2:16" x14ac:dyDescent="0.3"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</row>
    <row r="925" spans="2:16" x14ac:dyDescent="0.3"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</row>
    <row r="926" spans="2:16" x14ac:dyDescent="0.3"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</row>
    <row r="927" spans="2:16" x14ac:dyDescent="0.3"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</row>
    <row r="928" spans="2:16" x14ac:dyDescent="0.3"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</row>
    <row r="929" spans="2:16" x14ac:dyDescent="0.3"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</row>
    <row r="930" spans="2:16" x14ac:dyDescent="0.3"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</row>
    <row r="931" spans="2:16" x14ac:dyDescent="0.3"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</row>
    <row r="932" spans="2:16" x14ac:dyDescent="0.3"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</row>
    <row r="933" spans="2:16" x14ac:dyDescent="0.3"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</row>
    <row r="934" spans="2:16" x14ac:dyDescent="0.3"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</row>
    <row r="935" spans="2:16" x14ac:dyDescent="0.3"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</row>
    <row r="936" spans="2:16" x14ac:dyDescent="0.3"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</row>
    <row r="937" spans="2:16" x14ac:dyDescent="0.3"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</row>
    <row r="938" spans="2:16" x14ac:dyDescent="0.3"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</row>
    <row r="939" spans="2:16" x14ac:dyDescent="0.3"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</row>
    <row r="940" spans="2:16" x14ac:dyDescent="0.3"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</row>
    <row r="941" spans="2:16" x14ac:dyDescent="0.3"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</row>
    <row r="942" spans="2:16" x14ac:dyDescent="0.3"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</row>
    <row r="943" spans="2:16" x14ac:dyDescent="0.3"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</row>
    <row r="944" spans="2:16" x14ac:dyDescent="0.3"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</row>
    <row r="945" spans="2:16" x14ac:dyDescent="0.3"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</row>
    <row r="946" spans="2:16" x14ac:dyDescent="0.3"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</row>
    <row r="947" spans="2:16" x14ac:dyDescent="0.3"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</row>
    <row r="948" spans="2:16" x14ac:dyDescent="0.3"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</row>
    <row r="949" spans="2:16" x14ac:dyDescent="0.3"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</row>
    <row r="950" spans="2:16" x14ac:dyDescent="0.3"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</row>
    <row r="951" spans="2:16" x14ac:dyDescent="0.3"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</row>
    <row r="952" spans="2:16" x14ac:dyDescent="0.3"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</row>
    <row r="953" spans="2:16" x14ac:dyDescent="0.3"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</row>
    <row r="954" spans="2:16" x14ac:dyDescent="0.3"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</row>
    <row r="955" spans="2:16" x14ac:dyDescent="0.3"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</row>
    <row r="956" spans="2:16" x14ac:dyDescent="0.3"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</row>
    <row r="957" spans="2:16" x14ac:dyDescent="0.3"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</row>
    <row r="958" spans="2:16" x14ac:dyDescent="0.3"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</row>
    <row r="959" spans="2:16" x14ac:dyDescent="0.3"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</row>
    <row r="960" spans="2:16" x14ac:dyDescent="0.3"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</row>
    <row r="961" spans="2:16" x14ac:dyDescent="0.3"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</row>
    <row r="962" spans="2:16" x14ac:dyDescent="0.3"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</row>
    <row r="963" spans="2:16" x14ac:dyDescent="0.3"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</row>
    <row r="964" spans="2:16" x14ac:dyDescent="0.3"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</row>
  </sheetData>
  <autoFilter ref="A1:AG139" xr:uid="{00000000-0001-0000-0000-000000000000}"/>
  <conditionalFormatting sqref="O3:O139">
    <cfRule type="expression" dxfId="0" priority="5" stopIfTrue="1">
      <formula>IF(COUNTIF($J$2:$J$139,J11)&gt;1,"Doublon","")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C633-5CE7-48FB-B6F0-270A01AD6429}">
  <sheetPr codeName="Feuil5"/>
  <dimension ref="A1:AA394"/>
  <sheetViews>
    <sheetView topLeftCell="A381" workbookViewId="0">
      <selection activeCell="C391" sqref="C391"/>
    </sheetView>
  </sheetViews>
  <sheetFormatPr baseColWidth="10" defaultRowHeight="14.4" x14ac:dyDescent="0.3"/>
  <cols>
    <col min="1" max="2" width="15.109375" style="8" customWidth="1"/>
    <col min="3" max="4" width="11.5546875" style="8"/>
    <col min="5" max="5" width="12.33203125" customWidth="1"/>
    <col min="6" max="6" width="18.88671875" customWidth="1"/>
    <col min="7" max="7" width="16.109375" style="6" customWidth="1"/>
    <col min="8" max="8" width="18.109375" customWidth="1"/>
    <col min="9" max="9" width="25.33203125" customWidth="1"/>
    <col min="10" max="10" width="20.5546875" customWidth="1"/>
    <col min="11" max="11" width="27.44140625" customWidth="1"/>
    <col min="16" max="16" width="18.88671875" customWidth="1"/>
    <col min="20" max="20" width="11.88671875" customWidth="1"/>
  </cols>
  <sheetData>
    <row r="1" spans="1:27" x14ac:dyDescent="0.3">
      <c r="A1" s="8" t="s">
        <v>712</v>
      </c>
      <c r="B1" s="8" t="s">
        <v>720</v>
      </c>
      <c r="C1" s="8" t="s">
        <v>717</v>
      </c>
      <c r="D1" s="8" t="s">
        <v>716</v>
      </c>
      <c r="E1" s="8" t="s">
        <v>723</v>
      </c>
      <c r="F1" t="s">
        <v>709</v>
      </c>
      <c r="H1" s="8" t="s">
        <v>711</v>
      </c>
      <c r="I1" t="s">
        <v>712</v>
      </c>
      <c r="J1" t="s">
        <v>713</v>
      </c>
      <c r="K1" t="s">
        <v>714</v>
      </c>
      <c r="L1" t="s">
        <v>715</v>
      </c>
      <c r="M1" t="s">
        <v>718</v>
      </c>
      <c r="N1" t="s">
        <v>719</v>
      </c>
      <c r="Q1" t="s">
        <v>716</v>
      </c>
      <c r="R1" t="s">
        <v>708</v>
      </c>
      <c r="S1" t="s">
        <v>709</v>
      </c>
      <c r="T1" t="s">
        <v>710</v>
      </c>
      <c r="U1" t="s">
        <v>711</v>
      </c>
      <c r="V1" t="s">
        <v>712</v>
      </c>
      <c r="W1" t="s">
        <v>713</v>
      </c>
      <c r="X1" t="s">
        <v>714</v>
      </c>
      <c r="Y1" t="s">
        <v>715</v>
      </c>
      <c r="Z1" t="s">
        <v>718</v>
      </c>
      <c r="AA1" t="s">
        <v>719</v>
      </c>
    </row>
    <row r="2" spans="1:27" x14ac:dyDescent="0.3">
      <c r="A2" s="10" t="str">
        <f>IFERROR(IF(B2,I2,""),"")</f>
        <v/>
      </c>
      <c r="B2" s="8" t="str">
        <f>IF(COUNTIF($I$2:$I2,I2)=COUNTIF($I$2:$I$394,I2),SUMIF($I$2:$I$394,I2,$N$2:$N$394),"")</f>
        <v/>
      </c>
      <c r="C2" s="8">
        <f>YEAR(G2)</f>
        <v>1900</v>
      </c>
      <c r="D2" s="8">
        <f>(MONTH(G2))</f>
        <v>1</v>
      </c>
      <c r="F2" t="s">
        <v>21</v>
      </c>
      <c r="G2" s="11"/>
      <c r="I2" t="s">
        <v>578</v>
      </c>
      <c r="J2" t="s">
        <v>579</v>
      </c>
      <c r="K2" t="s">
        <v>580</v>
      </c>
      <c r="L2">
        <v>3</v>
      </c>
      <c r="M2">
        <v>0.95</v>
      </c>
      <c r="N2">
        <v>2.85</v>
      </c>
      <c r="P2">
        <v>2022</v>
      </c>
      <c r="Q2">
        <v>12064</v>
      </c>
      <c r="R2">
        <v>2676809200</v>
      </c>
      <c r="T2" s="7">
        <v>357268094</v>
      </c>
      <c r="U2">
        <v>6</v>
      </c>
      <c r="W2">
        <v>84900378630</v>
      </c>
      <c r="Y2">
        <v>14219</v>
      </c>
      <c r="Z2">
        <v>16680.570000000982</v>
      </c>
      <c r="AA2">
        <v>29393.300000000127</v>
      </c>
    </row>
    <row r="3" spans="1:27" x14ac:dyDescent="0.3">
      <c r="A3" s="10" t="str">
        <f t="shared" ref="A3:A66" si="0">IFERROR(IF(B3,I3,""),"")</f>
        <v/>
      </c>
      <c r="B3" s="8" t="str">
        <f>IF(COUNTIF($I$2:$I3,I3)=COUNTIF($I$2:$I$394,I3),SUMIF($I$2:$I$394,I3,$N$2:$N$394),"")</f>
        <v/>
      </c>
      <c r="C3" s="8">
        <f t="shared" ref="C3:C66" si="1">YEAR(G3)</f>
        <v>1900</v>
      </c>
      <c r="D3" s="8">
        <f t="shared" ref="D3:D66" si="2">(MONTH(G3))</f>
        <v>1</v>
      </c>
      <c r="F3" t="s">
        <v>21</v>
      </c>
      <c r="G3" s="11"/>
      <c r="I3" t="s">
        <v>578</v>
      </c>
      <c r="K3" t="s">
        <v>581</v>
      </c>
      <c r="L3">
        <v>3</v>
      </c>
      <c r="M3">
        <v>0.3</v>
      </c>
      <c r="N3">
        <v>0.9</v>
      </c>
      <c r="P3">
        <v>2021</v>
      </c>
      <c r="Q3">
        <v>311510</v>
      </c>
      <c r="R3">
        <v>15960959300</v>
      </c>
      <c r="T3" s="7">
        <v>2120106142</v>
      </c>
      <c r="U3">
        <v>109116496116</v>
      </c>
      <c r="W3">
        <v>2235899708285</v>
      </c>
      <c r="Y3">
        <v>91518</v>
      </c>
      <c r="Z3">
        <v>94822.784999966694</v>
      </c>
      <c r="AA3" s="9">
        <v>179228.81899995627</v>
      </c>
    </row>
    <row r="4" spans="1:27" x14ac:dyDescent="0.3">
      <c r="A4" s="10" t="str">
        <f t="shared" si="0"/>
        <v>2520590461C</v>
      </c>
      <c r="B4" s="8">
        <f>IF(COUNTIF($I$2:$I4,I4)=COUNTIF($I$2:$I$394,I4),SUMIF($I$2:$I$394,I4,$N$2:$N$394),"")</f>
        <v>19.86</v>
      </c>
      <c r="C4" s="8">
        <f t="shared" si="1"/>
        <v>1900</v>
      </c>
      <c r="D4" s="8">
        <f t="shared" si="2"/>
        <v>1</v>
      </c>
      <c r="F4" t="s">
        <v>21</v>
      </c>
      <c r="G4" s="11"/>
      <c r="I4" t="s">
        <v>578</v>
      </c>
      <c r="K4" t="s">
        <v>582</v>
      </c>
      <c r="L4">
        <v>3</v>
      </c>
      <c r="M4">
        <v>5.37</v>
      </c>
      <c r="N4">
        <v>16.11</v>
      </c>
    </row>
    <row r="5" spans="1:27" x14ac:dyDescent="0.3">
      <c r="A5" s="10" t="str">
        <f t="shared" si="0"/>
        <v/>
      </c>
      <c r="B5" s="8" t="str">
        <f>IF(COUNTIF($I$2:$I5,I5)=COUNTIF($I$2:$I$394,I5),SUMIF($I$2:$I$394,I5,$N$2:$N$394),"")</f>
        <v/>
      </c>
      <c r="C5" s="8">
        <f t="shared" si="1"/>
        <v>1900</v>
      </c>
      <c r="D5" s="8">
        <f t="shared" si="2"/>
        <v>1</v>
      </c>
      <c r="F5" t="s">
        <v>21</v>
      </c>
      <c r="G5" s="11"/>
      <c r="I5" t="s">
        <v>583</v>
      </c>
      <c r="J5" t="s">
        <v>579</v>
      </c>
      <c r="K5" t="s">
        <v>580</v>
      </c>
      <c r="L5">
        <v>1</v>
      </c>
      <c r="M5">
        <v>0.95</v>
      </c>
      <c r="N5">
        <v>0.95</v>
      </c>
    </row>
    <row r="6" spans="1:27" x14ac:dyDescent="0.3">
      <c r="A6" s="10" t="str">
        <f t="shared" si="0"/>
        <v/>
      </c>
      <c r="B6" s="8" t="str">
        <f>IF(COUNTIF($I$2:$I6,I6)=COUNTIF($I$2:$I$394,I6),SUMIF($I$2:$I$394,I6,$N$2:$N$394),"")</f>
        <v/>
      </c>
      <c r="C6" s="8">
        <f t="shared" si="1"/>
        <v>1900</v>
      </c>
      <c r="D6" s="8">
        <f t="shared" si="2"/>
        <v>1</v>
      </c>
      <c r="F6" t="s">
        <v>21</v>
      </c>
      <c r="G6" s="11"/>
      <c r="I6" t="s">
        <v>583</v>
      </c>
      <c r="K6" t="s">
        <v>581</v>
      </c>
      <c r="L6">
        <v>1</v>
      </c>
      <c r="M6">
        <v>0.3</v>
      </c>
      <c r="N6">
        <v>0.3</v>
      </c>
    </row>
    <row r="7" spans="1:27" x14ac:dyDescent="0.3">
      <c r="A7" s="10" t="str">
        <f t="shared" si="0"/>
        <v>2520590537J</v>
      </c>
      <c r="B7" s="8">
        <f>IF(COUNTIF($I$2:$I7,I7)=COUNTIF($I$2:$I$394,I7),SUMIF($I$2:$I$394,I7,$N$2:$N$394),"")</f>
        <v>6.62</v>
      </c>
      <c r="C7" s="8">
        <f t="shared" si="1"/>
        <v>1900</v>
      </c>
      <c r="D7" s="8">
        <f t="shared" si="2"/>
        <v>1</v>
      </c>
      <c r="F7" t="s">
        <v>21</v>
      </c>
      <c r="G7" s="11"/>
      <c r="I7" t="s">
        <v>583</v>
      </c>
      <c r="K7" t="s">
        <v>582</v>
      </c>
      <c r="L7">
        <v>1</v>
      </c>
      <c r="M7">
        <v>5.37</v>
      </c>
      <c r="N7">
        <v>5.37</v>
      </c>
    </row>
    <row r="8" spans="1:27" x14ac:dyDescent="0.3">
      <c r="A8" s="10" t="str">
        <f t="shared" si="0"/>
        <v/>
      </c>
      <c r="B8" s="8" t="str">
        <f>IF(COUNTIF($I$2:$I8,I8)=COUNTIF($I$2:$I$394,I8),SUMIF($I$2:$I$394,I8,$N$2:$N$394),"")</f>
        <v/>
      </c>
      <c r="C8" s="8">
        <f t="shared" si="1"/>
        <v>1900</v>
      </c>
      <c r="D8" s="8">
        <f t="shared" si="2"/>
        <v>1</v>
      </c>
      <c r="F8" t="s">
        <v>21</v>
      </c>
      <c r="G8" s="11"/>
      <c r="I8" t="s">
        <v>584</v>
      </c>
      <c r="J8" t="s">
        <v>579</v>
      </c>
      <c r="K8" t="s">
        <v>580</v>
      </c>
      <c r="L8">
        <v>2</v>
      </c>
      <c r="M8">
        <v>0.95</v>
      </c>
      <c r="N8">
        <v>1.9</v>
      </c>
    </row>
    <row r="9" spans="1:27" x14ac:dyDescent="0.3">
      <c r="A9" s="10" t="str">
        <f t="shared" si="0"/>
        <v/>
      </c>
      <c r="B9" s="8" t="str">
        <f>IF(COUNTIF($I$2:$I9,I9)=COUNTIF($I$2:$I$394,I9),SUMIF($I$2:$I$394,I9,$N$2:$N$394),"")</f>
        <v/>
      </c>
      <c r="C9" s="8">
        <f t="shared" si="1"/>
        <v>1900</v>
      </c>
      <c r="D9" s="8">
        <f t="shared" si="2"/>
        <v>1</v>
      </c>
      <c r="F9" t="s">
        <v>21</v>
      </c>
      <c r="G9" s="11"/>
      <c r="I9" t="s">
        <v>584</v>
      </c>
      <c r="K9" t="s">
        <v>581</v>
      </c>
      <c r="L9">
        <v>2</v>
      </c>
      <c r="M9">
        <v>0.3</v>
      </c>
      <c r="N9">
        <v>0.6</v>
      </c>
    </row>
    <row r="10" spans="1:27" x14ac:dyDescent="0.3">
      <c r="A10" s="10" t="str">
        <f t="shared" si="0"/>
        <v>2520590836Y</v>
      </c>
      <c r="B10" s="8">
        <f>IF(COUNTIF($I$2:$I10,I10)=COUNTIF($I$2:$I$394,I10),SUMIF($I$2:$I$394,I10,$N$2:$N$394),"")</f>
        <v>13.24</v>
      </c>
      <c r="C10" s="8">
        <f t="shared" si="1"/>
        <v>1900</v>
      </c>
      <c r="D10" s="8">
        <f t="shared" si="2"/>
        <v>1</v>
      </c>
      <c r="F10" t="s">
        <v>21</v>
      </c>
      <c r="G10" s="11"/>
      <c r="I10" t="s">
        <v>584</v>
      </c>
      <c r="K10" t="s">
        <v>582</v>
      </c>
      <c r="L10">
        <v>2</v>
      </c>
      <c r="M10">
        <v>5.37</v>
      </c>
      <c r="N10">
        <v>10.74</v>
      </c>
      <c r="T10" s="7"/>
    </row>
    <row r="11" spans="1:27" x14ac:dyDescent="0.3">
      <c r="A11" s="10" t="str">
        <f t="shared" si="0"/>
        <v/>
      </c>
      <c r="B11" s="8" t="str">
        <f>IF(COUNTIF($I$2:$I11,I11)=COUNTIF($I$2:$I$394,I11),SUMIF($I$2:$I$394,I11,$N$2:$N$394),"")</f>
        <v/>
      </c>
      <c r="C11" s="8">
        <f t="shared" si="1"/>
        <v>1900</v>
      </c>
      <c r="D11" s="8">
        <f t="shared" si="2"/>
        <v>1</v>
      </c>
      <c r="F11" t="s">
        <v>30</v>
      </c>
      <c r="G11" s="11"/>
      <c r="I11" t="s">
        <v>585</v>
      </c>
      <c r="J11" t="s">
        <v>579</v>
      </c>
      <c r="K11" t="s">
        <v>580</v>
      </c>
      <c r="L11">
        <v>1</v>
      </c>
      <c r="M11">
        <v>0.95</v>
      </c>
      <c r="N11">
        <v>0.95</v>
      </c>
      <c r="T11" s="7"/>
    </row>
    <row r="12" spans="1:27" x14ac:dyDescent="0.3">
      <c r="A12" s="10" t="str">
        <f t="shared" si="0"/>
        <v/>
      </c>
      <c r="B12" s="8" t="str">
        <f>IF(COUNTIF($I$2:$I12,I12)=COUNTIF($I$2:$I$394,I12),SUMIF($I$2:$I$394,I12,$N$2:$N$394),"")</f>
        <v/>
      </c>
      <c r="C12" s="8">
        <f t="shared" si="1"/>
        <v>1900</v>
      </c>
      <c r="D12" s="8">
        <f t="shared" si="2"/>
        <v>1</v>
      </c>
      <c r="F12" t="s">
        <v>30</v>
      </c>
      <c r="G12" s="11"/>
      <c r="I12" t="s">
        <v>585</v>
      </c>
      <c r="K12" t="s">
        <v>581</v>
      </c>
      <c r="L12">
        <v>1</v>
      </c>
      <c r="M12">
        <v>0.3</v>
      </c>
      <c r="N12">
        <v>0.3</v>
      </c>
    </row>
    <row r="13" spans="1:27" x14ac:dyDescent="0.3">
      <c r="A13" s="10" t="str">
        <f t="shared" si="0"/>
        <v>2520590841D</v>
      </c>
      <c r="B13" s="8">
        <f>IF(COUNTIF($I$2:$I13,I13)=COUNTIF($I$2:$I$394,I13),SUMIF($I$2:$I$394,I13,$N$2:$N$394),"")</f>
        <v>6.62</v>
      </c>
      <c r="C13" s="8">
        <f t="shared" si="1"/>
        <v>1900</v>
      </c>
      <c r="D13" s="8">
        <f t="shared" si="2"/>
        <v>1</v>
      </c>
      <c r="F13" t="s">
        <v>30</v>
      </c>
      <c r="G13" s="11"/>
      <c r="I13" t="s">
        <v>585</v>
      </c>
      <c r="K13" t="s">
        <v>582</v>
      </c>
      <c r="L13">
        <v>1</v>
      </c>
      <c r="M13">
        <v>5.37</v>
      </c>
      <c r="N13">
        <v>5.37</v>
      </c>
    </row>
    <row r="14" spans="1:27" x14ac:dyDescent="0.3">
      <c r="A14" s="10" t="str">
        <f t="shared" si="0"/>
        <v/>
      </c>
      <c r="B14" s="8" t="str">
        <f>IF(COUNTIF($I$2:$I14,I14)=COUNTIF($I$2:$I$394,I14),SUMIF($I$2:$I$394,I14,$N$2:$N$394),"")</f>
        <v/>
      </c>
      <c r="C14" s="8">
        <f t="shared" si="1"/>
        <v>1900</v>
      </c>
      <c r="D14" s="8">
        <f t="shared" si="2"/>
        <v>1</v>
      </c>
      <c r="F14" t="s">
        <v>30</v>
      </c>
      <c r="G14" s="11"/>
      <c r="I14" t="s">
        <v>586</v>
      </c>
      <c r="J14" t="s">
        <v>579</v>
      </c>
      <c r="K14" t="s">
        <v>580</v>
      </c>
      <c r="L14">
        <v>1</v>
      </c>
      <c r="M14">
        <v>0.95</v>
      </c>
      <c r="N14">
        <v>0.95</v>
      </c>
    </row>
    <row r="15" spans="1:27" x14ac:dyDescent="0.3">
      <c r="A15" s="10" t="str">
        <f t="shared" si="0"/>
        <v/>
      </c>
      <c r="B15" s="8" t="str">
        <f>IF(COUNTIF($I$2:$I15,I15)=COUNTIF($I$2:$I$394,I15),SUMIF($I$2:$I$394,I15,$N$2:$N$394),"")</f>
        <v/>
      </c>
      <c r="C15" s="8">
        <f t="shared" si="1"/>
        <v>1900</v>
      </c>
      <c r="D15" s="8">
        <f t="shared" si="2"/>
        <v>1</v>
      </c>
      <c r="F15" t="s">
        <v>30</v>
      </c>
      <c r="G15" s="11"/>
      <c r="I15" t="s">
        <v>586</v>
      </c>
      <c r="K15" t="s">
        <v>581</v>
      </c>
      <c r="L15">
        <v>1</v>
      </c>
      <c r="M15">
        <v>0.3</v>
      </c>
      <c r="N15">
        <v>0.3</v>
      </c>
    </row>
    <row r="16" spans="1:27" x14ac:dyDescent="0.3">
      <c r="A16" s="10" t="str">
        <f t="shared" si="0"/>
        <v>2520590853Y</v>
      </c>
      <c r="B16" s="8">
        <f>IF(COUNTIF($I$2:$I16,I16)=COUNTIF($I$2:$I$394,I16),SUMIF($I$2:$I$394,I16,$N$2:$N$394),"")</f>
        <v>6.62</v>
      </c>
      <c r="C16" s="8">
        <f t="shared" si="1"/>
        <v>1900</v>
      </c>
      <c r="D16" s="8">
        <f t="shared" si="2"/>
        <v>1</v>
      </c>
      <c r="F16" t="s">
        <v>30</v>
      </c>
      <c r="G16" s="11"/>
      <c r="I16" t="s">
        <v>586</v>
      </c>
      <c r="K16" t="s">
        <v>582</v>
      </c>
      <c r="L16">
        <v>1</v>
      </c>
      <c r="M16">
        <v>5.37</v>
      </c>
      <c r="N16">
        <v>5.37</v>
      </c>
    </row>
    <row r="17" spans="1:14" x14ac:dyDescent="0.3">
      <c r="A17" s="10" t="str">
        <f t="shared" si="0"/>
        <v/>
      </c>
      <c r="B17" s="8" t="str">
        <f>IF(COUNTIF($I$2:$I17,I17)=COUNTIF($I$2:$I$394,I17),SUMIF($I$2:$I$394,I17,$N$2:$N$394),"")</f>
        <v/>
      </c>
      <c r="C17" s="8">
        <f t="shared" si="1"/>
        <v>1900</v>
      </c>
      <c r="D17" s="8">
        <f t="shared" si="2"/>
        <v>1</v>
      </c>
      <c r="F17" t="s">
        <v>21</v>
      </c>
      <c r="G17" s="11"/>
      <c r="I17" t="s">
        <v>587</v>
      </c>
      <c r="J17" t="s">
        <v>579</v>
      </c>
      <c r="K17" t="s">
        <v>580</v>
      </c>
      <c r="L17">
        <v>1</v>
      </c>
      <c r="M17">
        <v>0.95</v>
      </c>
      <c r="N17">
        <v>0.95</v>
      </c>
    </row>
    <row r="18" spans="1:14" x14ac:dyDescent="0.3">
      <c r="A18" s="10" t="str">
        <f t="shared" si="0"/>
        <v/>
      </c>
      <c r="B18" s="8" t="str">
        <f>IF(COUNTIF($I$2:$I18,I18)=COUNTIF($I$2:$I$394,I18),SUMIF($I$2:$I$394,I18,$N$2:$N$394),"")</f>
        <v/>
      </c>
      <c r="C18" s="8">
        <f t="shared" si="1"/>
        <v>1900</v>
      </c>
      <c r="D18" s="8">
        <f t="shared" si="2"/>
        <v>1</v>
      </c>
      <c r="F18" t="s">
        <v>21</v>
      </c>
      <c r="G18" s="11"/>
      <c r="I18" t="s">
        <v>587</v>
      </c>
      <c r="J18" t="s">
        <v>579</v>
      </c>
      <c r="K18" t="s">
        <v>588</v>
      </c>
      <c r="L18">
        <v>1</v>
      </c>
      <c r="M18">
        <v>0.12</v>
      </c>
      <c r="N18">
        <v>0.12</v>
      </c>
    </row>
    <row r="19" spans="1:14" x14ac:dyDescent="0.3">
      <c r="A19" s="10" t="str">
        <f t="shared" si="0"/>
        <v/>
      </c>
      <c r="B19" s="8" t="str">
        <f>IF(COUNTIF($I$2:$I19,I19)=COUNTIF($I$2:$I$394,I19),SUMIF($I$2:$I$394,I19,$N$2:$N$394),"")</f>
        <v/>
      </c>
      <c r="C19" s="8">
        <f t="shared" si="1"/>
        <v>1900</v>
      </c>
      <c r="D19" s="8">
        <f t="shared" si="2"/>
        <v>1</v>
      </c>
      <c r="F19" t="s">
        <v>21</v>
      </c>
      <c r="G19" s="11"/>
      <c r="I19" t="s">
        <v>587</v>
      </c>
      <c r="K19" t="s">
        <v>581</v>
      </c>
      <c r="L19">
        <v>1</v>
      </c>
      <c r="M19">
        <v>0.3</v>
      </c>
      <c r="N19">
        <v>0.3</v>
      </c>
    </row>
    <row r="20" spans="1:14" x14ac:dyDescent="0.3">
      <c r="A20" s="10" t="str">
        <f t="shared" si="0"/>
        <v>2520590856P</v>
      </c>
      <c r="B20" s="8">
        <f>IF(COUNTIF($I$2:$I20,I20)=COUNTIF($I$2:$I$394,I20),SUMIF($I$2:$I$394,I20,$N$2:$N$394),"")</f>
        <v>6.74</v>
      </c>
      <c r="C20" s="8">
        <f t="shared" si="1"/>
        <v>1900</v>
      </c>
      <c r="D20" s="8">
        <f t="shared" si="2"/>
        <v>1</v>
      </c>
      <c r="F20" t="s">
        <v>21</v>
      </c>
      <c r="G20" s="11"/>
      <c r="I20" t="s">
        <v>587</v>
      </c>
      <c r="K20" t="s">
        <v>582</v>
      </c>
      <c r="L20">
        <v>1</v>
      </c>
      <c r="M20">
        <v>5.37</v>
      </c>
      <c r="N20">
        <v>5.37</v>
      </c>
    </row>
    <row r="21" spans="1:14" x14ac:dyDescent="0.3">
      <c r="A21" s="10" t="str">
        <f t="shared" si="0"/>
        <v/>
      </c>
      <c r="B21" s="8" t="str">
        <f>IF(COUNTIF($I$2:$I21,I21)=COUNTIF($I$2:$I$394,I21),SUMIF($I$2:$I$394,I21,$N$2:$N$394),"")</f>
        <v/>
      </c>
      <c r="C21" s="8">
        <f t="shared" si="1"/>
        <v>1900</v>
      </c>
      <c r="D21" s="8">
        <f t="shared" si="2"/>
        <v>1</v>
      </c>
      <c r="F21" t="s">
        <v>21</v>
      </c>
      <c r="G21" s="11"/>
      <c r="I21" t="s">
        <v>589</v>
      </c>
      <c r="J21" t="s">
        <v>579</v>
      </c>
      <c r="K21" t="s">
        <v>580</v>
      </c>
      <c r="L21">
        <v>2</v>
      </c>
      <c r="M21">
        <v>0.95</v>
      </c>
      <c r="N21">
        <v>1.9</v>
      </c>
    </row>
    <row r="22" spans="1:14" x14ac:dyDescent="0.3">
      <c r="A22" s="10" t="str">
        <f t="shared" si="0"/>
        <v/>
      </c>
      <c r="B22" s="8" t="str">
        <f>IF(COUNTIF($I$2:$I22,I22)=COUNTIF($I$2:$I$394,I22),SUMIF($I$2:$I$394,I22,$N$2:$N$394),"")</f>
        <v/>
      </c>
      <c r="C22" s="8">
        <f t="shared" si="1"/>
        <v>1900</v>
      </c>
      <c r="D22" s="8">
        <f t="shared" si="2"/>
        <v>1</v>
      </c>
      <c r="F22" t="s">
        <v>21</v>
      </c>
      <c r="G22" s="11"/>
      <c r="I22" t="s">
        <v>589</v>
      </c>
      <c r="K22" t="s">
        <v>581</v>
      </c>
      <c r="L22">
        <v>2</v>
      </c>
      <c r="M22">
        <v>0.3</v>
      </c>
      <c r="N22">
        <v>0.6</v>
      </c>
    </row>
    <row r="23" spans="1:14" x14ac:dyDescent="0.3">
      <c r="A23" s="10" t="str">
        <f t="shared" si="0"/>
        <v>2520590906G</v>
      </c>
      <c r="B23" s="8">
        <f>IF(COUNTIF($I$2:$I23,I23)=COUNTIF($I$2:$I$394,I23),SUMIF($I$2:$I$394,I23,$N$2:$N$394),"")</f>
        <v>13.24</v>
      </c>
      <c r="C23" s="8">
        <f t="shared" si="1"/>
        <v>1900</v>
      </c>
      <c r="D23" s="8">
        <f t="shared" si="2"/>
        <v>1</v>
      </c>
      <c r="F23" t="s">
        <v>21</v>
      </c>
      <c r="G23" s="11"/>
      <c r="I23" t="s">
        <v>589</v>
      </c>
      <c r="K23" t="s">
        <v>582</v>
      </c>
      <c r="L23">
        <v>2</v>
      </c>
      <c r="M23">
        <v>5.37</v>
      </c>
      <c r="N23">
        <v>10.74</v>
      </c>
    </row>
    <row r="24" spans="1:14" x14ac:dyDescent="0.3">
      <c r="A24" s="10" t="str">
        <f t="shared" si="0"/>
        <v/>
      </c>
      <c r="B24" s="8" t="str">
        <f>IF(COUNTIF($I$2:$I24,I24)=COUNTIF($I$2:$I$394,I24),SUMIF($I$2:$I$394,I24,$N$2:$N$394),"")</f>
        <v/>
      </c>
      <c r="C24" s="8">
        <f t="shared" si="1"/>
        <v>1900</v>
      </c>
      <c r="D24" s="8">
        <f t="shared" si="2"/>
        <v>1</v>
      </c>
      <c r="F24" t="s">
        <v>21</v>
      </c>
      <c r="G24" s="11"/>
      <c r="I24" t="s">
        <v>590</v>
      </c>
      <c r="J24" t="s">
        <v>579</v>
      </c>
      <c r="K24" t="s">
        <v>580</v>
      </c>
      <c r="L24">
        <v>2</v>
      </c>
      <c r="M24">
        <v>0.95</v>
      </c>
      <c r="N24">
        <v>1.9</v>
      </c>
    </row>
    <row r="25" spans="1:14" x14ac:dyDescent="0.3">
      <c r="A25" s="10" t="str">
        <f t="shared" si="0"/>
        <v/>
      </c>
      <c r="B25" s="8" t="str">
        <f>IF(COUNTIF($I$2:$I25,I25)=COUNTIF($I$2:$I$394,I25),SUMIF($I$2:$I$394,I25,$N$2:$N$394),"")</f>
        <v/>
      </c>
      <c r="C25" s="8">
        <f t="shared" si="1"/>
        <v>1900</v>
      </c>
      <c r="D25" s="8">
        <f t="shared" si="2"/>
        <v>1</v>
      </c>
      <c r="F25" t="s">
        <v>21</v>
      </c>
      <c r="G25" s="11"/>
      <c r="I25" t="s">
        <v>590</v>
      </c>
      <c r="K25" t="s">
        <v>581</v>
      </c>
      <c r="L25">
        <v>2</v>
      </c>
      <c r="M25">
        <v>0.3</v>
      </c>
      <c r="N25">
        <v>0.6</v>
      </c>
    </row>
    <row r="26" spans="1:14" x14ac:dyDescent="0.3">
      <c r="A26" s="10" t="str">
        <f t="shared" si="0"/>
        <v>2520590933K</v>
      </c>
      <c r="B26" s="8">
        <f>IF(COUNTIF($I$2:$I26,I26)=COUNTIF($I$2:$I$394,I26),SUMIF($I$2:$I$394,I26,$N$2:$N$394),"")</f>
        <v>13.24</v>
      </c>
      <c r="C26" s="8">
        <f t="shared" si="1"/>
        <v>1900</v>
      </c>
      <c r="D26" s="8">
        <f t="shared" si="2"/>
        <v>1</v>
      </c>
      <c r="F26" t="s">
        <v>21</v>
      </c>
      <c r="G26" s="11"/>
      <c r="I26" t="s">
        <v>590</v>
      </c>
      <c r="K26" t="s">
        <v>582</v>
      </c>
      <c r="L26">
        <v>2</v>
      </c>
      <c r="M26">
        <v>5.37</v>
      </c>
      <c r="N26">
        <v>10.74</v>
      </c>
    </row>
    <row r="27" spans="1:14" x14ac:dyDescent="0.3">
      <c r="A27" s="10" t="str">
        <f t="shared" si="0"/>
        <v/>
      </c>
      <c r="B27" s="8" t="str">
        <f>IF(COUNTIF($I$2:$I27,I27)=COUNTIF($I$2:$I$394,I27),SUMIF($I$2:$I$394,I27,$N$2:$N$394),"")</f>
        <v/>
      </c>
      <c r="C27" s="8">
        <f t="shared" si="1"/>
        <v>1900</v>
      </c>
      <c r="D27" s="8">
        <f t="shared" si="2"/>
        <v>1</v>
      </c>
      <c r="F27" t="s">
        <v>30</v>
      </c>
      <c r="G27" s="11"/>
      <c r="I27" t="s">
        <v>591</v>
      </c>
      <c r="J27" t="s">
        <v>579</v>
      </c>
      <c r="K27" t="s">
        <v>580</v>
      </c>
      <c r="L27">
        <v>1</v>
      </c>
      <c r="M27">
        <v>0.95</v>
      </c>
      <c r="N27">
        <v>0.95</v>
      </c>
    </row>
    <row r="28" spans="1:14" x14ac:dyDescent="0.3">
      <c r="A28" s="10" t="str">
        <f t="shared" si="0"/>
        <v/>
      </c>
      <c r="B28" s="8" t="str">
        <f>IF(COUNTIF($I$2:$I28,I28)=COUNTIF($I$2:$I$394,I28),SUMIF($I$2:$I$394,I28,$N$2:$N$394),"")</f>
        <v/>
      </c>
      <c r="C28" s="8">
        <f t="shared" si="1"/>
        <v>1900</v>
      </c>
      <c r="D28" s="8">
        <f t="shared" si="2"/>
        <v>1</v>
      </c>
      <c r="F28" t="s">
        <v>30</v>
      </c>
      <c r="G28" s="11"/>
      <c r="I28" t="s">
        <v>591</v>
      </c>
      <c r="K28" t="s">
        <v>581</v>
      </c>
      <c r="L28">
        <v>1</v>
      </c>
      <c r="M28">
        <v>0.3</v>
      </c>
      <c r="N28">
        <v>0.3</v>
      </c>
    </row>
    <row r="29" spans="1:14" x14ac:dyDescent="0.3">
      <c r="A29" s="10" t="str">
        <f t="shared" si="0"/>
        <v>2520590958I</v>
      </c>
      <c r="B29" s="8">
        <f>IF(COUNTIF($I$2:$I29,I29)=COUNTIF($I$2:$I$394,I29),SUMIF($I$2:$I$394,I29,$N$2:$N$394),"")</f>
        <v>6.62</v>
      </c>
      <c r="C29" s="8">
        <f t="shared" si="1"/>
        <v>1900</v>
      </c>
      <c r="D29" s="8">
        <f t="shared" si="2"/>
        <v>1</v>
      </c>
      <c r="F29" t="s">
        <v>30</v>
      </c>
      <c r="G29" s="11"/>
      <c r="I29" t="s">
        <v>591</v>
      </c>
      <c r="K29" t="s">
        <v>582</v>
      </c>
      <c r="L29">
        <v>1</v>
      </c>
      <c r="M29">
        <v>5.37</v>
      </c>
      <c r="N29">
        <v>5.37</v>
      </c>
    </row>
    <row r="30" spans="1:14" x14ac:dyDescent="0.3">
      <c r="A30" s="10" t="str">
        <f t="shared" si="0"/>
        <v/>
      </c>
      <c r="B30" s="8" t="str">
        <f>IF(COUNTIF($I$2:$I30,I30)=COUNTIF($I$2:$I$394,I30),SUMIF($I$2:$I$394,I30,$N$2:$N$394),"")</f>
        <v/>
      </c>
      <c r="C30" s="8">
        <f t="shared" si="1"/>
        <v>1900</v>
      </c>
      <c r="D30" s="8">
        <f t="shared" si="2"/>
        <v>1</v>
      </c>
      <c r="F30" t="s">
        <v>21</v>
      </c>
      <c r="G30" s="11"/>
      <c r="I30" t="s">
        <v>592</v>
      </c>
      <c r="J30" t="s">
        <v>579</v>
      </c>
      <c r="K30" t="s">
        <v>580</v>
      </c>
      <c r="L30">
        <v>2</v>
      </c>
      <c r="M30">
        <v>0.95</v>
      </c>
      <c r="N30">
        <v>1.9</v>
      </c>
    </row>
    <row r="31" spans="1:14" x14ac:dyDescent="0.3">
      <c r="A31" s="10" t="str">
        <f t="shared" si="0"/>
        <v/>
      </c>
      <c r="B31" s="8" t="str">
        <f>IF(COUNTIF($I$2:$I31,I31)=COUNTIF($I$2:$I$394,I31),SUMIF($I$2:$I$394,I31,$N$2:$N$394),"")</f>
        <v/>
      </c>
      <c r="C31" s="8">
        <f t="shared" si="1"/>
        <v>1900</v>
      </c>
      <c r="D31" s="8">
        <f t="shared" si="2"/>
        <v>1</v>
      </c>
      <c r="F31" t="s">
        <v>21</v>
      </c>
      <c r="G31" s="11"/>
      <c r="I31" t="s">
        <v>592</v>
      </c>
      <c r="J31" t="s">
        <v>579</v>
      </c>
      <c r="K31" t="s">
        <v>588</v>
      </c>
      <c r="L31">
        <v>2</v>
      </c>
      <c r="M31">
        <v>0.12</v>
      </c>
      <c r="N31">
        <v>0.24</v>
      </c>
    </row>
    <row r="32" spans="1:14" x14ac:dyDescent="0.3">
      <c r="A32" s="10" t="str">
        <f t="shared" si="0"/>
        <v/>
      </c>
      <c r="B32" s="8" t="str">
        <f>IF(COUNTIF($I$2:$I32,I32)=COUNTIF($I$2:$I$394,I32),SUMIF($I$2:$I$394,I32,$N$2:$N$394),"")</f>
        <v/>
      </c>
      <c r="C32" s="8">
        <f t="shared" si="1"/>
        <v>1900</v>
      </c>
      <c r="D32" s="8">
        <f t="shared" si="2"/>
        <v>1</v>
      </c>
      <c r="F32" t="s">
        <v>21</v>
      </c>
      <c r="G32" s="11"/>
      <c r="I32" t="s">
        <v>592</v>
      </c>
      <c r="K32" t="s">
        <v>581</v>
      </c>
      <c r="L32">
        <v>2</v>
      </c>
      <c r="M32">
        <v>0.3</v>
      </c>
      <c r="N32">
        <v>0.6</v>
      </c>
    </row>
    <row r="33" spans="1:14" x14ac:dyDescent="0.3">
      <c r="A33" s="10" t="str">
        <f t="shared" si="0"/>
        <v>2520591002P</v>
      </c>
      <c r="B33" s="8">
        <f>IF(COUNTIF($I$2:$I33,I33)=COUNTIF($I$2:$I$394,I33),SUMIF($I$2:$I$394,I33,$N$2:$N$394),"")</f>
        <v>13.48</v>
      </c>
      <c r="C33" s="8">
        <f t="shared" si="1"/>
        <v>1900</v>
      </c>
      <c r="D33" s="8">
        <f t="shared" si="2"/>
        <v>1</v>
      </c>
      <c r="F33" t="s">
        <v>21</v>
      </c>
      <c r="G33" s="11"/>
      <c r="I33" t="s">
        <v>592</v>
      </c>
      <c r="K33" t="s">
        <v>582</v>
      </c>
      <c r="L33">
        <v>2</v>
      </c>
      <c r="M33">
        <v>5.37</v>
      </c>
      <c r="N33">
        <v>10.74</v>
      </c>
    </row>
    <row r="34" spans="1:14" x14ac:dyDescent="0.3">
      <c r="A34" s="10" t="str">
        <f t="shared" si="0"/>
        <v/>
      </c>
      <c r="B34" s="8" t="str">
        <f>IF(COUNTIF($I$2:$I34,I34)=COUNTIF($I$2:$I$394,I34),SUMIF($I$2:$I$394,I34,$N$2:$N$394),"")</f>
        <v/>
      </c>
      <c r="C34" s="8">
        <f t="shared" si="1"/>
        <v>1900</v>
      </c>
      <c r="D34" s="8">
        <f t="shared" si="2"/>
        <v>1</v>
      </c>
      <c r="F34" t="s">
        <v>30</v>
      </c>
      <c r="G34" s="11"/>
      <c r="I34" t="s">
        <v>593</v>
      </c>
      <c r="J34" t="s">
        <v>579</v>
      </c>
      <c r="K34" t="s">
        <v>580</v>
      </c>
      <c r="L34">
        <v>1</v>
      </c>
      <c r="M34">
        <v>0.95</v>
      </c>
      <c r="N34">
        <v>0.95</v>
      </c>
    </row>
    <row r="35" spans="1:14" x14ac:dyDescent="0.3">
      <c r="A35" s="10" t="str">
        <f t="shared" si="0"/>
        <v/>
      </c>
      <c r="B35" s="8" t="str">
        <f>IF(COUNTIF($I$2:$I35,I35)=COUNTIF($I$2:$I$394,I35),SUMIF($I$2:$I$394,I35,$N$2:$N$394),"")</f>
        <v/>
      </c>
      <c r="C35" s="8">
        <f t="shared" si="1"/>
        <v>1900</v>
      </c>
      <c r="D35" s="8">
        <f t="shared" si="2"/>
        <v>1</v>
      </c>
      <c r="F35" t="s">
        <v>30</v>
      </c>
      <c r="G35" s="11"/>
      <c r="I35" t="s">
        <v>593</v>
      </c>
      <c r="K35" t="s">
        <v>581</v>
      </c>
      <c r="L35">
        <v>1</v>
      </c>
      <c r="M35">
        <v>0.3</v>
      </c>
      <c r="N35">
        <v>0.3</v>
      </c>
    </row>
    <row r="36" spans="1:14" x14ac:dyDescent="0.3">
      <c r="A36" s="10" t="str">
        <f t="shared" si="0"/>
        <v>2520591003B</v>
      </c>
      <c r="B36" s="8">
        <f>IF(COUNTIF($I$2:$I36,I36)=COUNTIF($I$2:$I$394,I36),SUMIF($I$2:$I$394,I36,$N$2:$N$394),"")</f>
        <v>6.62</v>
      </c>
      <c r="C36" s="8">
        <f t="shared" si="1"/>
        <v>1900</v>
      </c>
      <c r="D36" s="8">
        <f t="shared" si="2"/>
        <v>1</v>
      </c>
      <c r="F36" t="s">
        <v>30</v>
      </c>
      <c r="G36" s="11"/>
      <c r="I36" t="s">
        <v>593</v>
      </c>
      <c r="K36" t="s">
        <v>582</v>
      </c>
      <c r="L36">
        <v>1</v>
      </c>
      <c r="M36">
        <v>5.37</v>
      </c>
      <c r="N36">
        <v>5.37</v>
      </c>
    </row>
    <row r="37" spans="1:14" x14ac:dyDescent="0.3">
      <c r="A37" s="10" t="str">
        <f t="shared" si="0"/>
        <v/>
      </c>
      <c r="B37" s="8" t="str">
        <f>IF(COUNTIF($I$2:$I37,I37)=COUNTIF($I$2:$I$394,I37),SUMIF($I$2:$I$394,I37,$N$2:$N$394),"")</f>
        <v/>
      </c>
      <c r="C37" s="8">
        <f t="shared" si="1"/>
        <v>1900</v>
      </c>
      <c r="D37" s="8">
        <f t="shared" si="2"/>
        <v>1</v>
      </c>
      <c r="F37" t="s">
        <v>18</v>
      </c>
      <c r="G37" s="11"/>
      <c r="I37" t="s">
        <v>594</v>
      </c>
      <c r="J37" t="s">
        <v>579</v>
      </c>
      <c r="K37" t="s">
        <v>580</v>
      </c>
      <c r="L37">
        <v>1</v>
      </c>
      <c r="M37">
        <v>0.95</v>
      </c>
      <c r="N37">
        <v>0.95</v>
      </c>
    </row>
    <row r="38" spans="1:14" x14ac:dyDescent="0.3">
      <c r="A38" s="10" t="str">
        <f t="shared" si="0"/>
        <v/>
      </c>
      <c r="B38" s="8" t="str">
        <f>IF(COUNTIF($I$2:$I38,I38)=COUNTIF($I$2:$I$394,I38),SUMIF($I$2:$I$394,I38,$N$2:$N$394),"")</f>
        <v/>
      </c>
      <c r="C38" s="8">
        <f t="shared" si="1"/>
        <v>1900</v>
      </c>
      <c r="D38" s="8">
        <f t="shared" si="2"/>
        <v>1</v>
      </c>
      <c r="F38" t="s">
        <v>18</v>
      </c>
      <c r="G38" s="11"/>
      <c r="I38" t="s">
        <v>594</v>
      </c>
      <c r="K38" t="s">
        <v>581</v>
      </c>
      <c r="L38">
        <v>1</v>
      </c>
      <c r="M38">
        <v>0.3</v>
      </c>
      <c r="N38">
        <v>0.3</v>
      </c>
    </row>
    <row r="39" spans="1:14" x14ac:dyDescent="0.3">
      <c r="A39" s="10" t="str">
        <f t="shared" si="0"/>
        <v>2520591049T</v>
      </c>
      <c r="B39" s="8">
        <f>IF(COUNTIF($I$2:$I39,I39)=COUNTIF($I$2:$I$394,I39),SUMIF($I$2:$I$394,I39,$N$2:$N$394),"")</f>
        <v>6.62</v>
      </c>
      <c r="C39" s="8">
        <f t="shared" si="1"/>
        <v>1900</v>
      </c>
      <c r="D39" s="8">
        <f t="shared" si="2"/>
        <v>1</v>
      </c>
      <c r="F39" t="s">
        <v>18</v>
      </c>
      <c r="G39" s="11"/>
      <c r="I39" t="s">
        <v>594</v>
      </c>
      <c r="K39" t="s">
        <v>582</v>
      </c>
      <c r="L39">
        <v>1</v>
      </c>
      <c r="M39">
        <v>5.37</v>
      </c>
      <c r="N39">
        <v>5.37</v>
      </c>
    </row>
    <row r="40" spans="1:14" x14ac:dyDescent="0.3">
      <c r="A40" s="10" t="str">
        <f t="shared" si="0"/>
        <v/>
      </c>
      <c r="B40" s="8" t="str">
        <f>IF(COUNTIF($I$2:$I40,I40)=COUNTIF($I$2:$I$394,I40),SUMIF($I$2:$I$394,I40,$N$2:$N$394),"")</f>
        <v/>
      </c>
      <c r="C40" s="8">
        <f t="shared" si="1"/>
        <v>1900</v>
      </c>
      <c r="D40" s="8">
        <f t="shared" si="2"/>
        <v>1</v>
      </c>
      <c r="F40" t="s">
        <v>21</v>
      </c>
      <c r="G40" s="11"/>
      <c r="I40" t="s">
        <v>595</v>
      </c>
      <c r="J40" t="s">
        <v>579</v>
      </c>
      <c r="K40" t="s">
        <v>580</v>
      </c>
      <c r="L40">
        <v>1</v>
      </c>
      <c r="M40">
        <v>0.95</v>
      </c>
      <c r="N40">
        <v>0.95</v>
      </c>
    </row>
    <row r="41" spans="1:14" x14ac:dyDescent="0.3">
      <c r="A41" s="10" t="str">
        <f t="shared" si="0"/>
        <v/>
      </c>
      <c r="B41" s="8" t="str">
        <f>IF(COUNTIF($I$2:$I41,I41)=COUNTIF($I$2:$I$394,I41),SUMIF($I$2:$I$394,I41,$N$2:$N$394),"")</f>
        <v/>
      </c>
      <c r="C41" s="8">
        <f t="shared" si="1"/>
        <v>1900</v>
      </c>
      <c r="D41" s="8">
        <f t="shared" si="2"/>
        <v>1</v>
      </c>
      <c r="F41" t="s">
        <v>21</v>
      </c>
      <c r="G41" s="11"/>
      <c r="I41" t="s">
        <v>595</v>
      </c>
      <c r="K41" t="s">
        <v>581</v>
      </c>
      <c r="L41">
        <v>1</v>
      </c>
      <c r="M41">
        <v>0.3</v>
      </c>
      <c r="N41">
        <v>0.3</v>
      </c>
    </row>
    <row r="42" spans="1:14" x14ac:dyDescent="0.3">
      <c r="A42" s="10" t="str">
        <f t="shared" si="0"/>
        <v>2520591075J</v>
      </c>
      <c r="B42" s="8">
        <f>IF(COUNTIF($I$2:$I42,I42)=COUNTIF($I$2:$I$394,I42),SUMIF($I$2:$I$394,I42,$N$2:$N$394),"")</f>
        <v>6.62</v>
      </c>
      <c r="C42" s="8">
        <f t="shared" si="1"/>
        <v>1900</v>
      </c>
      <c r="D42" s="8">
        <f t="shared" si="2"/>
        <v>1</v>
      </c>
      <c r="F42" t="s">
        <v>21</v>
      </c>
      <c r="G42" s="11"/>
      <c r="I42" t="s">
        <v>595</v>
      </c>
      <c r="K42" t="s">
        <v>582</v>
      </c>
      <c r="L42">
        <v>1</v>
      </c>
      <c r="M42">
        <v>5.37</v>
      </c>
      <c r="N42">
        <v>5.37</v>
      </c>
    </row>
    <row r="43" spans="1:14" x14ac:dyDescent="0.3">
      <c r="A43" s="10" t="str">
        <f t="shared" si="0"/>
        <v/>
      </c>
      <c r="B43" s="8" t="str">
        <f>IF(COUNTIF($I$2:$I43,I43)=COUNTIF($I$2:$I$394,I43),SUMIF($I$2:$I$394,I43,$N$2:$N$394),"")</f>
        <v/>
      </c>
      <c r="C43" s="8">
        <f t="shared" si="1"/>
        <v>1900</v>
      </c>
      <c r="D43" s="8">
        <f t="shared" si="2"/>
        <v>1</v>
      </c>
      <c r="F43" t="s">
        <v>34</v>
      </c>
      <c r="G43" s="11"/>
      <c r="I43" t="s">
        <v>596</v>
      </c>
      <c r="J43">
        <v>2022057761</v>
      </c>
      <c r="K43" t="s">
        <v>580</v>
      </c>
      <c r="L43">
        <v>1</v>
      </c>
      <c r="M43">
        <v>0.95</v>
      </c>
      <c r="N43">
        <v>0.95</v>
      </c>
    </row>
    <row r="44" spans="1:14" x14ac:dyDescent="0.3">
      <c r="A44" s="10" t="str">
        <f t="shared" si="0"/>
        <v/>
      </c>
      <c r="B44" s="8" t="str">
        <f>IF(COUNTIF($I$2:$I44,I44)=COUNTIF($I$2:$I$394,I44),SUMIF($I$2:$I$394,I44,$N$2:$N$394),"")</f>
        <v/>
      </c>
      <c r="C44" s="8">
        <f t="shared" si="1"/>
        <v>1900</v>
      </c>
      <c r="D44" s="8">
        <f t="shared" si="2"/>
        <v>1</v>
      </c>
      <c r="F44" t="s">
        <v>34</v>
      </c>
      <c r="G44" s="11"/>
      <c r="I44" t="s">
        <v>596</v>
      </c>
      <c r="K44" t="s">
        <v>581</v>
      </c>
      <c r="L44">
        <v>1</v>
      </c>
      <c r="M44">
        <v>0.3</v>
      </c>
      <c r="N44">
        <v>0.3</v>
      </c>
    </row>
    <row r="45" spans="1:14" x14ac:dyDescent="0.3">
      <c r="A45" s="10" t="str">
        <f t="shared" si="0"/>
        <v>2520591164X</v>
      </c>
      <c r="B45" s="8">
        <f>IF(COUNTIF($I$2:$I45,I45)=COUNTIF($I$2:$I$394,I45),SUMIF($I$2:$I$394,I45,$N$2:$N$394),"")</f>
        <v>6.62</v>
      </c>
      <c r="C45" s="8">
        <f t="shared" si="1"/>
        <v>1900</v>
      </c>
      <c r="D45" s="8">
        <f t="shared" si="2"/>
        <v>1</v>
      </c>
      <c r="F45" t="s">
        <v>34</v>
      </c>
      <c r="G45" s="11"/>
      <c r="I45" t="s">
        <v>596</v>
      </c>
      <c r="K45" t="s">
        <v>582</v>
      </c>
      <c r="L45">
        <v>1</v>
      </c>
      <c r="M45">
        <v>5.37</v>
      </c>
      <c r="N45">
        <v>5.37</v>
      </c>
    </row>
    <row r="46" spans="1:14" x14ac:dyDescent="0.3">
      <c r="A46" s="10" t="str">
        <f t="shared" si="0"/>
        <v/>
      </c>
      <c r="B46" s="8" t="str">
        <f>IF(COUNTIF($I$2:$I46,I46)=COUNTIF($I$2:$I$394,I46),SUMIF($I$2:$I$394,I46,$N$2:$N$394),"")</f>
        <v/>
      </c>
      <c r="C46" s="8">
        <f t="shared" si="1"/>
        <v>1900</v>
      </c>
      <c r="D46" s="8">
        <f t="shared" si="2"/>
        <v>1</v>
      </c>
      <c r="F46" t="s">
        <v>21</v>
      </c>
      <c r="G46" s="11"/>
      <c r="I46" t="s">
        <v>597</v>
      </c>
      <c r="J46" t="s">
        <v>579</v>
      </c>
      <c r="K46" t="s">
        <v>580</v>
      </c>
      <c r="L46">
        <v>3</v>
      </c>
      <c r="M46">
        <v>0.95</v>
      </c>
      <c r="N46">
        <v>2.85</v>
      </c>
    </row>
    <row r="47" spans="1:14" x14ac:dyDescent="0.3">
      <c r="A47" s="10" t="str">
        <f t="shared" si="0"/>
        <v/>
      </c>
      <c r="B47" s="8" t="str">
        <f>IF(COUNTIF($I$2:$I47,I47)=COUNTIF($I$2:$I$394,I47),SUMIF($I$2:$I$394,I47,$N$2:$N$394),"")</f>
        <v/>
      </c>
      <c r="C47" s="8">
        <f t="shared" si="1"/>
        <v>1900</v>
      </c>
      <c r="D47" s="8">
        <f t="shared" si="2"/>
        <v>1</v>
      </c>
      <c r="F47" t="s">
        <v>21</v>
      </c>
      <c r="G47" s="11"/>
      <c r="I47" t="s">
        <v>597</v>
      </c>
      <c r="K47" t="s">
        <v>581</v>
      </c>
      <c r="L47">
        <v>3</v>
      </c>
      <c r="M47">
        <v>0.3</v>
      </c>
      <c r="N47">
        <v>0.9</v>
      </c>
    </row>
    <row r="48" spans="1:14" x14ac:dyDescent="0.3">
      <c r="A48" s="10" t="str">
        <f t="shared" si="0"/>
        <v>2520591166X</v>
      </c>
      <c r="B48" s="8">
        <f>IF(COUNTIF($I$2:$I48,I48)=COUNTIF($I$2:$I$394,I48),SUMIF($I$2:$I$394,I48,$N$2:$N$394),"")</f>
        <v>19.86</v>
      </c>
      <c r="C48" s="8">
        <f t="shared" si="1"/>
        <v>1900</v>
      </c>
      <c r="D48" s="8">
        <f t="shared" si="2"/>
        <v>1</v>
      </c>
      <c r="F48" t="s">
        <v>21</v>
      </c>
      <c r="G48" s="11"/>
      <c r="I48" t="s">
        <v>597</v>
      </c>
      <c r="K48" t="s">
        <v>582</v>
      </c>
      <c r="L48">
        <v>3</v>
      </c>
      <c r="M48">
        <v>5.37</v>
      </c>
      <c r="N48">
        <v>16.11</v>
      </c>
    </row>
    <row r="49" spans="1:14" x14ac:dyDescent="0.3">
      <c r="A49" s="10" t="str">
        <f t="shared" si="0"/>
        <v/>
      </c>
      <c r="B49" s="8" t="str">
        <f>IF(COUNTIF($I$2:$I49,I49)=COUNTIF($I$2:$I$394,I49),SUMIF($I$2:$I$394,I49,$N$2:$N$394),"")</f>
        <v/>
      </c>
      <c r="C49" s="8">
        <f t="shared" si="1"/>
        <v>1900</v>
      </c>
      <c r="D49" s="8">
        <f t="shared" si="2"/>
        <v>1</v>
      </c>
      <c r="F49" t="s">
        <v>21</v>
      </c>
      <c r="G49" s="11"/>
      <c r="I49" t="s">
        <v>598</v>
      </c>
      <c r="J49" t="s">
        <v>579</v>
      </c>
      <c r="K49" t="s">
        <v>580</v>
      </c>
      <c r="L49">
        <v>3</v>
      </c>
      <c r="M49">
        <v>0.95</v>
      </c>
      <c r="N49">
        <v>2.85</v>
      </c>
    </row>
    <row r="50" spans="1:14" x14ac:dyDescent="0.3">
      <c r="A50" s="10" t="str">
        <f t="shared" si="0"/>
        <v/>
      </c>
      <c r="B50" s="8" t="str">
        <f>IF(COUNTIF($I$2:$I50,I50)=COUNTIF($I$2:$I$394,I50),SUMIF($I$2:$I$394,I50,$N$2:$N$394),"")</f>
        <v/>
      </c>
      <c r="C50" s="8">
        <f t="shared" si="1"/>
        <v>1900</v>
      </c>
      <c r="D50" s="8">
        <f t="shared" si="2"/>
        <v>1</v>
      </c>
      <c r="F50" t="s">
        <v>21</v>
      </c>
      <c r="G50" s="11"/>
      <c r="I50" t="s">
        <v>598</v>
      </c>
      <c r="K50" t="s">
        <v>581</v>
      </c>
      <c r="L50">
        <v>3</v>
      </c>
      <c r="M50">
        <v>0.3</v>
      </c>
      <c r="N50">
        <v>0.9</v>
      </c>
    </row>
    <row r="51" spans="1:14" x14ac:dyDescent="0.3">
      <c r="A51" s="10" t="str">
        <f t="shared" si="0"/>
        <v>2520591208I</v>
      </c>
      <c r="B51" s="8">
        <f>IF(COUNTIF($I$2:$I51,I51)=COUNTIF($I$2:$I$394,I51),SUMIF($I$2:$I$394,I51,$N$2:$N$394),"")</f>
        <v>19.86</v>
      </c>
      <c r="C51" s="8">
        <f t="shared" si="1"/>
        <v>1900</v>
      </c>
      <c r="D51" s="8">
        <f t="shared" si="2"/>
        <v>1</v>
      </c>
      <c r="F51" t="s">
        <v>21</v>
      </c>
      <c r="G51" s="11"/>
      <c r="I51" t="s">
        <v>598</v>
      </c>
      <c r="K51" t="s">
        <v>582</v>
      </c>
      <c r="L51">
        <v>3</v>
      </c>
      <c r="M51">
        <v>5.37</v>
      </c>
      <c r="N51">
        <v>16.11</v>
      </c>
    </row>
    <row r="52" spans="1:14" x14ac:dyDescent="0.3">
      <c r="A52" s="10" t="str">
        <f t="shared" si="0"/>
        <v/>
      </c>
      <c r="B52" s="8" t="str">
        <f>IF(COUNTIF($I$2:$I52,I52)=COUNTIF($I$2:$I$394,I52),SUMIF($I$2:$I$394,I52,$N$2:$N$394),"")</f>
        <v/>
      </c>
      <c r="C52" s="8">
        <f t="shared" si="1"/>
        <v>1900</v>
      </c>
      <c r="D52" s="8">
        <f t="shared" si="2"/>
        <v>1</v>
      </c>
      <c r="F52" t="s">
        <v>21</v>
      </c>
      <c r="G52" s="11"/>
      <c r="I52" t="s">
        <v>599</v>
      </c>
      <c r="J52" t="s">
        <v>579</v>
      </c>
      <c r="K52" t="s">
        <v>580</v>
      </c>
      <c r="L52">
        <v>1</v>
      </c>
      <c r="M52">
        <v>0.95</v>
      </c>
      <c r="N52">
        <v>0.95</v>
      </c>
    </row>
    <row r="53" spans="1:14" x14ac:dyDescent="0.3">
      <c r="A53" s="10" t="str">
        <f t="shared" si="0"/>
        <v/>
      </c>
      <c r="B53" s="8" t="str">
        <f>IF(COUNTIF($I$2:$I53,I53)=COUNTIF($I$2:$I$394,I53),SUMIF($I$2:$I$394,I53,$N$2:$N$394),"")</f>
        <v/>
      </c>
      <c r="C53" s="8">
        <f t="shared" si="1"/>
        <v>1900</v>
      </c>
      <c r="D53" s="8">
        <f t="shared" si="2"/>
        <v>1</v>
      </c>
      <c r="F53" t="s">
        <v>21</v>
      </c>
      <c r="G53" s="11"/>
      <c r="I53" t="s">
        <v>599</v>
      </c>
      <c r="K53" t="s">
        <v>581</v>
      </c>
      <c r="L53">
        <v>1</v>
      </c>
      <c r="M53">
        <v>0.3</v>
      </c>
      <c r="N53">
        <v>0.3</v>
      </c>
    </row>
    <row r="54" spans="1:14" x14ac:dyDescent="0.3">
      <c r="A54" s="10" t="str">
        <f t="shared" si="0"/>
        <v>2520591258B</v>
      </c>
      <c r="B54" s="8">
        <f>IF(COUNTIF($I$2:$I54,I54)=COUNTIF($I$2:$I$394,I54),SUMIF($I$2:$I$394,I54,$N$2:$N$394),"")</f>
        <v>6.62</v>
      </c>
      <c r="C54" s="8">
        <f t="shared" si="1"/>
        <v>1900</v>
      </c>
      <c r="D54" s="8">
        <f t="shared" si="2"/>
        <v>1</v>
      </c>
      <c r="F54" t="s">
        <v>21</v>
      </c>
      <c r="G54" s="11"/>
      <c r="I54" t="s">
        <v>599</v>
      </c>
      <c r="K54" t="s">
        <v>582</v>
      </c>
      <c r="L54">
        <v>1</v>
      </c>
      <c r="M54">
        <v>5.37</v>
      </c>
      <c r="N54">
        <v>5.37</v>
      </c>
    </row>
    <row r="55" spans="1:14" x14ac:dyDescent="0.3">
      <c r="A55" s="10" t="str">
        <f t="shared" si="0"/>
        <v/>
      </c>
      <c r="B55" s="8" t="str">
        <f>IF(COUNTIF($I$2:$I55,I55)=COUNTIF($I$2:$I$394,I55),SUMIF($I$2:$I$394,I55,$N$2:$N$394),"")</f>
        <v/>
      </c>
      <c r="C55" s="8">
        <f t="shared" si="1"/>
        <v>1900</v>
      </c>
      <c r="D55" s="8">
        <f t="shared" si="2"/>
        <v>1</v>
      </c>
      <c r="F55" t="s">
        <v>21</v>
      </c>
      <c r="G55" s="11"/>
      <c r="I55" t="s">
        <v>600</v>
      </c>
      <c r="J55" t="s">
        <v>579</v>
      </c>
      <c r="K55" t="s">
        <v>580</v>
      </c>
      <c r="L55">
        <v>2</v>
      </c>
      <c r="M55">
        <v>0.95</v>
      </c>
      <c r="N55">
        <v>1.9</v>
      </c>
    </row>
    <row r="56" spans="1:14" x14ac:dyDescent="0.3">
      <c r="A56" s="10" t="str">
        <f t="shared" si="0"/>
        <v/>
      </c>
      <c r="B56" s="8" t="str">
        <f>IF(COUNTIF($I$2:$I56,I56)=COUNTIF($I$2:$I$394,I56),SUMIF($I$2:$I$394,I56,$N$2:$N$394),"")</f>
        <v/>
      </c>
      <c r="C56" s="8">
        <f t="shared" si="1"/>
        <v>1900</v>
      </c>
      <c r="D56" s="8">
        <f t="shared" si="2"/>
        <v>1</v>
      </c>
      <c r="F56" t="s">
        <v>21</v>
      </c>
      <c r="G56" s="11"/>
      <c r="I56" t="s">
        <v>600</v>
      </c>
      <c r="J56" t="s">
        <v>579</v>
      </c>
      <c r="K56" t="s">
        <v>588</v>
      </c>
      <c r="L56">
        <v>2</v>
      </c>
      <c r="M56">
        <v>0.12</v>
      </c>
      <c r="N56">
        <v>0.24</v>
      </c>
    </row>
    <row r="57" spans="1:14" x14ac:dyDescent="0.3">
      <c r="A57" s="10" t="str">
        <f t="shared" si="0"/>
        <v/>
      </c>
      <c r="B57" s="8" t="str">
        <f>IF(COUNTIF($I$2:$I57,I57)=COUNTIF($I$2:$I$394,I57),SUMIF($I$2:$I$394,I57,$N$2:$N$394),"")</f>
        <v/>
      </c>
      <c r="C57" s="8">
        <f t="shared" si="1"/>
        <v>1900</v>
      </c>
      <c r="D57" s="8">
        <f t="shared" si="2"/>
        <v>1</v>
      </c>
      <c r="F57" t="s">
        <v>21</v>
      </c>
      <c r="G57" s="11"/>
      <c r="I57" t="s">
        <v>600</v>
      </c>
      <c r="K57" t="s">
        <v>581</v>
      </c>
      <c r="L57">
        <v>2</v>
      </c>
      <c r="M57">
        <v>0.3</v>
      </c>
      <c r="N57">
        <v>0.6</v>
      </c>
    </row>
    <row r="58" spans="1:14" x14ac:dyDescent="0.3">
      <c r="A58" s="10" t="str">
        <f t="shared" si="0"/>
        <v>2520591276M</v>
      </c>
      <c r="B58" s="8">
        <f>IF(COUNTIF($I$2:$I58,I58)=COUNTIF($I$2:$I$394,I58),SUMIF($I$2:$I$394,I58,$N$2:$N$394),"")</f>
        <v>13.48</v>
      </c>
      <c r="C58" s="8">
        <f t="shared" si="1"/>
        <v>1900</v>
      </c>
      <c r="D58" s="8">
        <f t="shared" si="2"/>
        <v>1</v>
      </c>
      <c r="F58" t="s">
        <v>21</v>
      </c>
      <c r="G58" s="11"/>
      <c r="I58" t="s">
        <v>600</v>
      </c>
      <c r="K58" t="s">
        <v>582</v>
      </c>
      <c r="L58">
        <v>2</v>
      </c>
      <c r="M58">
        <v>5.37</v>
      </c>
      <c r="N58">
        <v>10.74</v>
      </c>
    </row>
    <row r="59" spans="1:14" x14ac:dyDescent="0.3">
      <c r="A59" s="10" t="str">
        <f t="shared" si="0"/>
        <v/>
      </c>
      <c r="B59" s="8" t="str">
        <f>IF(COUNTIF($I$2:$I59,I59)=COUNTIF($I$2:$I$394,I59),SUMIF($I$2:$I$394,I59,$N$2:$N$394),"")</f>
        <v/>
      </c>
      <c r="C59" s="8">
        <f t="shared" si="1"/>
        <v>1900</v>
      </c>
      <c r="D59" s="8">
        <f t="shared" si="2"/>
        <v>1</v>
      </c>
      <c r="F59" t="s">
        <v>21</v>
      </c>
      <c r="G59" s="11"/>
      <c r="I59" t="s">
        <v>601</v>
      </c>
      <c r="J59" t="s">
        <v>579</v>
      </c>
      <c r="K59" t="s">
        <v>580</v>
      </c>
      <c r="L59">
        <v>3</v>
      </c>
      <c r="M59">
        <v>0.95</v>
      </c>
      <c r="N59">
        <v>2.85</v>
      </c>
    </row>
    <row r="60" spans="1:14" x14ac:dyDescent="0.3">
      <c r="A60" s="10" t="str">
        <f t="shared" si="0"/>
        <v/>
      </c>
      <c r="B60" s="8" t="str">
        <f>IF(COUNTIF($I$2:$I60,I60)=COUNTIF($I$2:$I$394,I60),SUMIF($I$2:$I$394,I60,$N$2:$N$394),"")</f>
        <v/>
      </c>
      <c r="C60" s="8">
        <f t="shared" si="1"/>
        <v>1900</v>
      </c>
      <c r="D60" s="8">
        <f t="shared" si="2"/>
        <v>1</v>
      </c>
      <c r="F60" t="s">
        <v>21</v>
      </c>
      <c r="G60" s="11"/>
      <c r="I60" t="s">
        <v>601</v>
      </c>
      <c r="K60" t="s">
        <v>581</v>
      </c>
      <c r="L60">
        <v>3</v>
      </c>
      <c r="M60">
        <v>0.3</v>
      </c>
      <c r="N60">
        <v>0.9</v>
      </c>
    </row>
    <row r="61" spans="1:14" x14ac:dyDescent="0.3">
      <c r="A61" s="10" t="str">
        <f t="shared" si="0"/>
        <v>2520591287Z</v>
      </c>
      <c r="B61" s="8">
        <f>IF(COUNTIF($I$2:$I61,I61)=COUNTIF($I$2:$I$394,I61),SUMIF($I$2:$I$394,I61,$N$2:$N$394),"")</f>
        <v>19.86</v>
      </c>
      <c r="C61" s="8">
        <f t="shared" si="1"/>
        <v>1900</v>
      </c>
      <c r="D61" s="8">
        <f t="shared" si="2"/>
        <v>1</v>
      </c>
      <c r="F61" t="s">
        <v>21</v>
      </c>
      <c r="G61" s="11"/>
      <c r="I61" t="s">
        <v>601</v>
      </c>
      <c r="K61" t="s">
        <v>582</v>
      </c>
      <c r="L61">
        <v>3</v>
      </c>
      <c r="M61">
        <v>5.37</v>
      </c>
      <c r="N61">
        <v>16.11</v>
      </c>
    </row>
    <row r="62" spans="1:14" x14ac:dyDescent="0.3">
      <c r="A62" s="10" t="str">
        <f t="shared" si="0"/>
        <v/>
      </c>
      <c r="B62" s="8" t="str">
        <f>IF(COUNTIF($I$2:$I62,I62)=COUNTIF($I$2:$I$394,I62),SUMIF($I$2:$I$394,I62,$N$2:$N$394),"")</f>
        <v/>
      </c>
      <c r="C62" s="8">
        <f t="shared" si="1"/>
        <v>1900</v>
      </c>
      <c r="D62" s="8">
        <f t="shared" si="2"/>
        <v>1</v>
      </c>
      <c r="F62" t="s">
        <v>21</v>
      </c>
      <c r="G62" s="11"/>
      <c r="I62" t="s">
        <v>602</v>
      </c>
      <c r="J62" t="s">
        <v>579</v>
      </c>
      <c r="K62" t="s">
        <v>580</v>
      </c>
      <c r="L62">
        <v>4</v>
      </c>
      <c r="M62">
        <v>0.95</v>
      </c>
      <c r="N62">
        <v>3.8</v>
      </c>
    </row>
    <row r="63" spans="1:14" x14ac:dyDescent="0.3">
      <c r="A63" s="10" t="str">
        <f t="shared" si="0"/>
        <v/>
      </c>
      <c r="B63" s="8" t="str">
        <f>IF(COUNTIF($I$2:$I63,I63)=COUNTIF($I$2:$I$394,I63),SUMIF($I$2:$I$394,I63,$N$2:$N$394),"")</f>
        <v/>
      </c>
      <c r="C63" s="8">
        <f t="shared" si="1"/>
        <v>1900</v>
      </c>
      <c r="D63" s="8">
        <f t="shared" si="2"/>
        <v>1</v>
      </c>
      <c r="F63" t="s">
        <v>21</v>
      </c>
      <c r="G63" s="11"/>
      <c r="I63" t="s">
        <v>602</v>
      </c>
      <c r="K63" t="s">
        <v>581</v>
      </c>
      <c r="L63">
        <v>4</v>
      </c>
      <c r="M63">
        <v>0.3</v>
      </c>
      <c r="N63">
        <v>1.2</v>
      </c>
    </row>
    <row r="64" spans="1:14" x14ac:dyDescent="0.3">
      <c r="A64" s="10" t="str">
        <f t="shared" si="0"/>
        <v>2520591299X</v>
      </c>
      <c r="B64" s="8">
        <f>IF(COUNTIF($I$2:$I64,I64)=COUNTIF($I$2:$I$394,I64),SUMIF($I$2:$I$394,I64,$N$2:$N$394),"")</f>
        <v>26.48</v>
      </c>
      <c r="C64" s="8">
        <f t="shared" si="1"/>
        <v>1900</v>
      </c>
      <c r="D64" s="8">
        <f t="shared" si="2"/>
        <v>1</v>
      </c>
      <c r="F64" t="s">
        <v>21</v>
      </c>
      <c r="G64" s="11"/>
      <c r="I64" t="s">
        <v>602</v>
      </c>
      <c r="K64" t="s">
        <v>582</v>
      </c>
      <c r="L64">
        <v>4</v>
      </c>
      <c r="M64">
        <v>5.37</v>
      </c>
      <c r="N64">
        <v>21.48</v>
      </c>
    </row>
    <row r="65" spans="1:14" x14ac:dyDescent="0.3">
      <c r="A65" s="10" t="str">
        <f t="shared" si="0"/>
        <v/>
      </c>
      <c r="B65" s="8" t="str">
        <f>IF(COUNTIF($I$2:$I65,I65)=COUNTIF($I$2:$I$394,I65),SUMIF($I$2:$I$394,I65,$N$2:$N$394),"")</f>
        <v/>
      </c>
      <c r="C65" s="8">
        <f t="shared" si="1"/>
        <v>1900</v>
      </c>
      <c r="D65" s="8">
        <f t="shared" si="2"/>
        <v>1</v>
      </c>
      <c r="F65" t="s">
        <v>21</v>
      </c>
      <c r="G65" s="11"/>
      <c r="I65" t="s">
        <v>603</v>
      </c>
      <c r="J65" t="s">
        <v>579</v>
      </c>
      <c r="K65" t="s">
        <v>580</v>
      </c>
      <c r="L65">
        <v>2</v>
      </c>
      <c r="M65">
        <v>0.95</v>
      </c>
      <c r="N65">
        <v>1.9</v>
      </c>
    </row>
    <row r="66" spans="1:14" x14ac:dyDescent="0.3">
      <c r="A66" s="10" t="str">
        <f t="shared" si="0"/>
        <v/>
      </c>
      <c r="B66" s="8" t="str">
        <f>IF(COUNTIF($I$2:$I66,I66)=COUNTIF($I$2:$I$394,I66),SUMIF($I$2:$I$394,I66,$N$2:$N$394),"")</f>
        <v/>
      </c>
      <c r="C66" s="8">
        <f t="shared" si="1"/>
        <v>1900</v>
      </c>
      <c r="D66" s="8">
        <f t="shared" si="2"/>
        <v>1</v>
      </c>
      <c r="F66" t="s">
        <v>21</v>
      </c>
      <c r="G66" s="11"/>
      <c r="I66" t="s">
        <v>603</v>
      </c>
      <c r="K66" t="s">
        <v>581</v>
      </c>
      <c r="L66">
        <v>2</v>
      </c>
      <c r="M66">
        <v>0.3</v>
      </c>
      <c r="N66">
        <v>0.6</v>
      </c>
    </row>
    <row r="67" spans="1:14" x14ac:dyDescent="0.3">
      <c r="A67" s="10" t="str">
        <f t="shared" ref="A67:A130" si="3">IFERROR(IF(B67,I67,""),"")</f>
        <v>2520591459H</v>
      </c>
      <c r="B67" s="8">
        <f>IF(COUNTIF($I$2:$I67,I67)=COUNTIF($I$2:$I$394,I67),SUMIF($I$2:$I$394,I67,$N$2:$N$394),"")</f>
        <v>13.24</v>
      </c>
      <c r="C67" s="8">
        <f t="shared" ref="C67:C130" si="4">YEAR(G67)</f>
        <v>1900</v>
      </c>
      <c r="D67" s="8">
        <f t="shared" ref="D67:D130" si="5">(MONTH(G67))</f>
        <v>1</v>
      </c>
      <c r="F67" t="s">
        <v>21</v>
      </c>
      <c r="G67" s="11"/>
      <c r="I67" t="s">
        <v>603</v>
      </c>
      <c r="K67" t="s">
        <v>582</v>
      </c>
      <c r="L67">
        <v>2</v>
      </c>
      <c r="M67">
        <v>5.37</v>
      </c>
      <c r="N67">
        <v>10.74</v>
      </c>
    </row>
    <row r="68" spans="1:14" x14ac:dyDescent="0.3">
      <c r="A68" s="10" t="str">
        <f t="shared" si="3"/>
        <v/>
      </c>
      <c r="B68" s="8" t="str">
        <f>IF(COUNTIF($I$2:$I68,I68)=COUNTIF($I$2:$I$394,I68),SUMIF($I$2:$I$394,I68,$N$2:$N$394),"")</f>
        <v/>
      </c>
      <c r="C68" s="8">
        <f t="shared" si="4"/>
        <v>1900</v>
      </c>
      <c r="D68" s="8">
        <f t="shared" si="5"/>
        <v>1</v>
      </c>
      <c r="F68" t="s">
        <v>21</v>
      </c>
      <c r="G68" s="11"/>
      <c r="I68" t="s">
        <v>604</v>
      </c>
      <c r="J68" t="s">
        <v>579</v>
      </c>
      <c r="K68" t="s">
        <v>580</v>
      </c>
      <c r="L68">
        <v>2</v>
      </c>
      <c r="M68">
        <v>0.95</v>
      </c>
      <c r="N68">
        <v>1.9</v>
      </c>
    </row>
    <row r="69" spans="1:14" x14ac:dyDescent="0.3">
      <c r="A69" s="10" t="str">
        <f t="shared" si="3"/>
        <v/>
      </c>
      <c r="B69" s="8" t="str">
        <f>IF(COUNTIF($I$2:$I69,I69)=COUNTIF($I$2:$I$394,I69),SUMIF($I$2:$I$394,I69,$N$2:$N$394),"")</f>
        <v/>
      </c>
      <c r="C69" s="8">
        <f t="shared" si="4"/>
        <v>1900</v>
      </c>
      <c r="D69" s="8">
        <f t="shared" si="5"/>
        <v>1</v>
      </c>
      <c r="F69" t="s">
        <v>21</v>
      </c>
      <c r="G69" s="11"/>
      <c r="I69" t="s">
        <v>604</v>
      </c>
      <c r="K69" t="s">
        <v>581</v>
      </c>
      <c r="L69">
        <v>2</v>
      </c>
      <c r="M69">
        <v>0.3</v>
      </c>
      <c r="N69">
        <v>0.6</v>
      </c>
    </row>
    <row r="70" spans="1:14" x14ac:dyDescent="0.3">
      <c r="A70" s="10" t="str">
        <f t="shared" si="3"/>
        <v>2520591548R</v>
      </c>
      <c r="B70" s="8">
        <f>IF(COUNTIF($I$2:$I70,I70)=COUNTIF($I$2:$I$394,I70),SUMIF($I$2:$I$394,I70,$N$2:$N$394),"")</f>
        <v>13.24</v>
      </c>
      <c r="C70" s="8">
        <f t="shared" si="4"/>
        <v>1900</v>
      </c>
      <c r="D70" s="8">
        <f t="shared" si="5"/>
        <v>1</v>
      </c>
      <c r="F70" t="s">
        <v>21</v>
      </c>
      <c r="G70" s="11"/>
      <c r="I70" t="s">
        <v>604</v>
      </c>
      <c r="K70" t="s">
        <v>582</v>
      </c>
      <c r="L70">
        <v>2</v>
      </c>
      <c r="M70">
        <v>5.37</v>
      </c>
      <c r="N70">
        <v>10.74</v>
      </c>
    </row>
    <row r="71" spans="1:14" x14ac:dyDescent="0.3">
      <c r="A71" s="10" t="str">
        <f t="shared" si="3"/>
        <v/>
      </c>
      <c r="B71" s="8" t="str">
        <f>IF(COUNTIF($I$2:$I71,I71)=COUNTIF($I$2:$I$394,I71),SUMIF($I$2:$I$394,I71,$N$2:$N$394),"")</f>
        <v/>
      </c>
      <c r="C71" s="8">
        <f t="shared" si="4"/>
        <v>1900</v>
      </c>
      <c r="D71" s="8">
        <f t="shared" si="5"/>
        <v>1</v>
      </c>
      <c r="F71" t="s">
        <v>21</v>
      </c>
      <c r="G71" s="11"/>
      <c r="I71" t="s">
        <v>605</v>
      </c>
      <c r="J71" t="s">
        <v>579</v>
      </c>
      <c r="K71" t="s">
        <v>580</v>
      </c>
      <c r="L71">
        <v>1</v>
      </c>
      <c r="M71">
        <v>0.95</v>
      </c>
      <c r="N71">
        <v>0.95</v>
      </c>
    </row>
    <row r="72" spans="1:14" x14ac:dyDescent="0.3">
      <c r="A72" s="10" t="str">
        <f t="shared" si="3"/>
        <v/>
      </c>
      <c r="B72" s="8" t="str">
        <f>IF(COUNTIF($I$2:$I72,I72)=COUNTIF($I$2:$I$394,I72),SUMIF($I$2:$I$394,I72,$N$2:$N$394),"")</f>
        <v/>
      </c>
      <c r="C72" s="8">
        <f t="shared" si="4"/>
        <v>1900</v>
      </c>
      <c r="D72" s="8">
        <f t="shared" si="5"/>
        <v>1</v>
      </c>
      <c r="F72" t="s">
        <v>21</v>
      </c>
      <c r="G72" s="11"/>
      <c r="I72" t="s">
        <v>605</v>
      </c>
      <c r="J72" t="s">
        <v>579</v>
      </c>
      <c r="K72" t="s">
        <v>588</v>
      </c>
      <c r="L72">
        <v>1</v>
      </c>
      <c r="M72">
        <v>0.12</v>
      </c>
      <c r="N72">
        <v>0.12</v>
      </c>
    </row>
    <row r="73" spans="1:14" x14ac:dyDescent="0.3">
      <c r="A73" s="10" t="str">
        <f t="shared" si="3"/>
        <v/>
      </c>
      <c r="B73" s="8" t="str">
        <f>IF(COUNTIF($I$2:$I73,I73)=COUNTIF($I$2:$I$394,I73),SUMIF($I$2:$I$394,I73,$N$2:$N$394),"")</f>
        <v/>
      </c>
      <c r="C73" s="8">
        <f t="shared" si="4"/>
        <v>1900</v>
      </c>
      <c r="D73" s="8">
        <f t="shared" si="5"/>
        <v>1</v>
      </c>
      <c r="F73" t="s">
        <v>21</v>
      </c>
      <c r="G73" s="11"/>
      <c r="I73" t="s">
        <v>605</v>
      </c>
      <c r="K73" t="s">
        <v>581</v>
      </c>
      <c r="L73">
        <v>1</v>
      </c>
      <c r="M73">
        <v>0.3</v>
      </c>
      <c r="N73">
        <v>0.3</v>
      </c>
    </row>
    <row r="74" spans="1:14" x14ac:dyDescent="0.3">
      <c r="A74" s="10" t="str">
        <f t="shared" si="3"/>
        <v>2520591702H</v>
      </c>
      <c r="B74" s="8">
        <f>IF(COUNTIF($I$2:$I74,I74)=COUNTIF($I$2:$I$394,I74),SUMIF($I$2:$I$394,I74,$N$2:$N$394),"")</f>
        <v>6.74</v>
      </c>
      <c r="C74" s="8">
        <f t="shared" si="4"/>
        <v>1900</v>
      </c>
      <c r="D74" s="8">
        <f t="shared" si="5"/>
        <v>1</v>
      </c>
      <c r="F74" t="s">
        <v>21</v>
      </c>
      <c r="G74" s="11"/>
      <c r="I74" t="s">
        <v>605</v>
      </c>
      <c r="K74" t="s">
        <v>582</v>
      </c>
      <c r="L74">
        <v>1</v>
      </c>
      <c r="M74">
        <v>5.37</v>
      </c>
      <c r="N74">
        <v>5.37</v>
      </c>
    </row>
    <row r="75" spans="1:14" x14ac:dyDescent="0.3">
      <c r="A75" s="10" t="str">
        <f t="shared" si="3"/>
        <v/>
      </c>
      <c r="B75" s="8" t="str">
        <f>IF(COUNTIF($I$2:$I75,I75)=COUNTIF($I$2:$I$394,I75),SUMIF($I$2:$I$394,I75,$N$2:$N$394),"")</f>
        <v/>
      </c>
      <c r="C75" s="8">
        <f t="shared" si="4"/>
        <v>1900</v>
      </c>
      <c r="D75" s="8">
        <f t="shared" si="5"/>
        <v>1</v>
      </c>
      <c r="F75" t="s">
        <v>21</v>
      </c>
      <c r="G75" s="11"/>
      <c r="I75" t="s">
        <v>606</v>
      </c>
      <c r="J75" t="s">
        <v>579</v>
      </c>
      <c r="K75" t="s">
        <v>580</v>
      </c>
      <c r="L75">
        <v>1</v>
      </c>
      <c r="M75">
        <v>0.95</v>
      </c>
      <c r="N75">
        <v>0.95</v>
      </c>
    </row>
    <row r="76" spans="1:14" x14ac:dyDescent="0.3">
      <c r="A76" s="10" t="str">
        <f t="shared" si="3"/>
        <v/>
      </c>
      <c r="B76" s="8" t="str">
        <f>IF(COUNTIF($I$2:$I76,I76)=COUNTIF($I$2:$I$394,I76),SUMIF($I$2:$I$394,I76,$N$2:$N$394),"")</f>
        <v/>
      </c>
      <c r="C76" s="8">
        <f t="shared" si="4"/>
        <v>1900</v>
      </c>
      <c r="D76" s="8">
        <f t="shared" si="5"/>
        <v>1</v>
      </c>
      <c r="F76" t="s">
        <v>21</v>
      </c>
      <c r="G76" s="11"/>
      <c r="I76" t="s">
        <v>606</v>
      </c>
      <c r="J76" t="s">
        <v>579</v>
      </c>
      <c r="K76" t="s">
        <v>588</v>
      </c>
      <c r="L76">
        <v>1</v>
      </c>
      <c r="M76">
        <v>0.12</v>
      </c>
      <c r="N76">
        <v>0.12</v>
      </c>
    </row>
    <row r="77" spans="1:14" x14ac:dyDescent="0.3">
      <c r="A77" s="10" t="str">
        <f t="shared" si="3"/>
        <v/>
      </c>
      <c r="B77" s="8" t="str">
        <f>IF(COUNTIF($I$2:$I77,I77)=COUNTIF($I$2:$I$394,I77),SUMIF($I$2:$I$394,I77,$N$2:$N$394),"")</f>
        <v/>
      </c>
      <c r="C77" s="8">
        <f t="shared" si="4"/>
        <v>1900</v>
      </c>
      <c r="D77" s="8">
        <f t="shared" si="5"/>
        <v>1</v>
      </c>
      <c r="F77" t="s">
        <v>21</v>
      </c>
      <c r="G77" s="11"/>
      <c r="I77" t="s">
        <v>606</v>
      </c>
      <c r="K77" t="s">
        <v>581</v>
      </c>
      <c r="L77">
        <v>1</v>
      </c>
      <c r="M77">
        <v>0.3</v>
      </c>
      <c r="N77">
        <v>0.3</v>
      </c>
    </row>
    <row r="78" spans="1:14" x14ac:dyDescent="0.3">
      <c r="A78" s="10" t="str">
        <f t="shared" si="3"/>
        <v>2520591702N</v>
      </c>
      <c r="B78" s="8">
        <f>IF(COUNTIF($I$2:$I78,I78)=COUNTIF($I$2:$I$394,I78),SUMIF($I$2:$I$394,I78,$N$2:$N$394),"")</f>
        <v>6.74</v>
      </c>
      <c r="C78" s="8">
        <f t="shared" si="4"/>
        <v>1900</v>
      </c>
      <c r="D78" s="8">
        <f t="shared" si="5"/>
        <v>1</v>
      </c>
      <c r="F78" t="s">
        <v>21</v>
      </c>
      <c r="G78" s="11"/>
      <c r="I78" t="s">
        <v>606</v>
      </c>
      <c r="K78" t="s">
        <v>582</v>
      </c>
      <c r="L78">
        <v>1</v>
      </c>
      <c r="M78">
        <v>5.37</v>
      </c>
      <c r="N78">
        <v>5.37</v>
      </c>
    </row>
    <row r="79" spans="1:14" x14ac:dyDescent="0.3">
      <c r="A79" s="10" t="str">
        <f t="shared" si="3"/>
        <v/>
      </c>
      <c r="B79" s="8" t="str">
        <f>IF(COUNTIF($I$2:$I79,I79)=COUNTIF($I$2:$I$394,I79),SUMIF($I$2:$I$394,I79,$N$2:$N$394),"")</f>
        <v/>
      </c>
      <c r="C79" s="8">
        <f t="shared" si="4"/>
        <v>1900</v>
      </c>
      <c r="D79" s="8">
        <f t="shared" si="5"/>
        <v>1</v>
      </c>
      <c r="F79" t="s">
        <v>21</v>
      </c>
      <c r="G79" s="11"/>
      <c r="I79" t="s">
        <v>607</v>
      </c>
      <c r="J79" t="s">
        <v>579</v>
      </c>
      <c r="K79" t="s">
        <v>580</v>
      </c>
      <c r="L79">
        <v>3</v>
      </c>
      <c r="M79">
        <v>0.95</v>
      </c>
      <c r="N79">
        <v>2.85</v>
      </c>
    </row>
    <row r="80" spans="1:14" x14ac:dyDescent="0.3">
      <c r="A80" s="10" t="str">
        <f t="shared" si="3"/>
        <v/>
      </c>
      <c r="B80" s="8" t="str">
        <f>IF(COUNTIF($I$2:$I80,I80)=COUNTIF($I$2:$I$394,I80),SUMIF($I$2:$I$394,I80,$N$2:$N$394),"")</f>
        <v/>
      </c>
      <c r="C80" s="8">
        <f t="shared" si="4"/>
        <v>1900</v>
      </c>
      <c r="D80" s="8">
        <f t="shared" si="5"/>
        <v>1</v>
      </c>
      <c r="F80" t="s">
        <v>21</v>
      </c>
      <c r="G80" s="11"/>
      <c r="I80" t="s">
        <v>607</v>
      </c>
      <c r="J80" t="s">
        <v>579</v>
      </c>
      <c r="K80" t="s">
        <v>588</v>
      </c>
      <c r="L80">
        <v>3</v>
      </c>
      <c r="M80">
        <v>0.12</v>
      </c>
      <c r="N80">
        <v>0.36</v>
      </c>
    </row>
    <row r="81" spans="1:14" x14ac:dyDescent="0.3">
      <c r="A81" s="10" t="str">
        <f t="shared" si="3"/>
        <v/>
      </c>
      <c r="B81" s="8" t="str">
        <f>IF(COUNTIF($I$2:$I81,I81)=COUNTIF($I$2:$I$394,I81),SUMIF($I$2:$I$394,I81,$N$2:$N$394),"")</f>
        <v/>
      </c>
      <c r="C81" s="8">
        <f t="shared" si="4"/>
        <v>1900</v>
      </c>
      <c r="D81" s="8">
        <f t="shared" si="5"/>
        <v>1</v>
      </c>
      <c r="F81" t="s">
        <v>21</v>
      </c>
      <c r="G81" s="11"/>
      <c r="I81" t="s">
        <v>607</v>
      </c>
      <c r="K81" t="s">
        <v>581</v>
      </c>
      <c r="L81">
        <v>3</v>
      </c>
      <c r="M81">
        <v>0.3</v>
      </c>
      <c r="N81">
        <v>0.9</v>
      </c>
    </row>
    <row r="82" spans="1:14" x14ac:dyDescent="0.3">
      <c r="A82" s="10" t="str">
        <f t="shared" si="3"/>
        <v>2520591863C</v>
      </c>
      <c r="B82" s="8">
        <f>IF(COUNTIF($I$2:$I82,I82)=COUNTIF($I$2:$I$394,I82),SUMIF($I$2:$I$394,I82,$N$2:$N$394),"")</f>
        <v>20.22</v>
      </c>
      <c r="C82" s="8">
        <f t="shared" si="4"/>
        <v>1900</v>
      </c>
      <c r="D82" s="8">
        <f t="shared" si="5"/>
        <v>1</v>
      </c>
      <c r="F82" t="s">
        <v>21</v>
      </c>
      <c r="G82" s="11"/>
      <c r="I82" t="s">
        <v>607</v>
      </c>
      <c r="K82" t="s">
        <v>582</v>
      </c>
      <c r="L82">
        <v>3</v>
      </c>
      <c r="M82">
        <v>5.37</v>
      </c>
      <c r="N82">
        <v>16.11</v>
      </c>
    </row>
    <row r="83" spans="1:14" x14ac:dyDescent="0.3">
      <c r="A83" s="10" t="str">
        <f t="shared" si="3"/>
        <v/>
      </c>
      <c r="B83" s="8" t="str">
        <f>IF(COUNTIF($I$2:$I83,I83)=COUNTIF($I$2:$I$394,I83),SUMIF($I$2:$I$394,I83,$N$2:$N$394),"")</f>
        <v/>
      </c>
      <c r="C83" s="8">
        <f t="shared" si="4"/>
        <v>1900</v>
      </c>
      <c r="D83" s="8">
        <f t="shared" si="5"/>
        <v>1</v>
      </c>
      <c r="F83" t="s">
        <v>21</v>
      </c>
      <c r="G83" s="11"/>
      <c r="I83" t="s">
        <v>608</v>
      </c>
      <c r="J83" t="s">
        <v>579</v>
      </c>
      <c r="K83" t="s">
        <v>580</v>
      </c>
      <c r="L83">
        <v>3</v>
      </c>
      <c r="M83">
        <v>0.95</v>
      </c>
      <c r="N83">
        <v>2.85</v>
      </c>
    </row>
    <row r="84" spans="1:14" x14ac:dyDescent="0.3">
      <c r="A84" s="10" t="str">
        <f t="shared" si="3"/>
        <v/>
      </c>
      <c r="B84" s="8" t="str">
        <f>IF(COUNTIF($I$2:$I84,I84)=COUNTIF($I$2:$I$394,I84),SUMIF($I$2:$I$394,I84,$N$2:$N$394),"")</f>
        <v/>
      </c>
      <c r="C84" s="8">
        <f t="shared" si="4"/>
        <v>1900</v>
      </c>
      <c r="D84" s="8">
        <f t="shared" si="5"/>
        <v>1</v>
      </c>
      <c r="F84" t="s">
        <v>21</v>
      </c>
      <c r="G84" s="11"/>
      <c r="I84" t="s">
        <v>608</v>
      </c>
      <c r="J84" t="s">
        <v>579</v>
      </c>
      <c r="K84" t="s">
        <v>588</v>
      </c>
      <c r="L84">
        <v>3</v>
      </c>
      <c r="M84">
        <v>0.12</v>
      </c>
      <c r="N84">
        <v>0.36</v>
      </c>
    </row>
    <row r="85" spans="1:14" x14ac:dyDescent="0.3">
      <c r="A85" s="10" t="str">
        <f t="shared" si="3"/>
        <v/>
      </c>
      <c r="B85" s="8" t="str">
        <f>IF(COUNTIF($I$2:$I85,I85)=COUNTIF($I$2:$I$394,I85),SUMIF($I$2:$I$394,I85,$N$2:$N$394),"")</f>
        <v/>
      </c>
      <c r="C85" s="8">
        <f t="shared" si="4"/>
        <v>1900</v>
      </c>
      <c r="D85" s="8">
        <f t="shared" si="5"/>
        <v>1</v>
      </c>
      <c r="F85" t="s">
        <v>21</v>
      </c>
      <c r="G85" s="11"/>
      <c r="I85" t="s">
        <v>608</v>
      </c>
      <c r="K85" t="s">
        <v>581</v>
      </c>
      <c r="L85">
        <v>3</v>
      </c>
      <c r="M85">
        <v>0.3</v>
      </c>
      <c r="N85">
        <v>0.9</v>
      </c>
    </row>
    <row r="86" spans="1:14" x14ac:dyDescent="0.3">
      <c r="A86" s="10" t="str">
        <f t="shared" si="3"/>
        <v>2520591865C</v>
      </c>
      <c r="B86" s="8">
        <f>IF(COUNTIF($I$2:$I86,I86)=COUNTIF($I$2:$I$394,I86),SUMIF($I$2:$I$394,I86,$N$2:$N$394),"")</f>
        <v>20.22</v>
      </c>
      <c r="C86" s="8">
        <f t="shared" si="4"/>
        <v>1900</v>
      </c>
      <c r="D86" s="8">
        <f t="shared" si="5"/>
        <v>1</v>
      </c>
      <c r="F86" t="s">
        <v>21</v>
      </c>
      <c r="G86" s="11"/>
      <c r="I86" t="s">
        <v>608</v>
      </c>
      <c r="K86" t="s">
        <v>582</v>
      </c>
      <c r="L86">
        <v>3</v>
      </c>
      <c r="M86">
        <v>5.37</v>
      </c>
      <c r="N86">
        <v>16.11</v>
      </c>
    </row>
    <row r="87" spans="1:14" x14ac:dyDescent="0.3">
      <c r="A87" s="10" t="str">
        <f t="shared" si="3"/>
        <v/>
      </c>
      <c r="B87" s="8" t="str">
        <f>IF(COUNTIF($I$2:$I87,I87)=COUNTIF($I$2:$I$394,I87),SUMIF($I$2:$I$394,I87,$N$2:$N$394),"")</f>
        <v/>
      </c>
      <c r="C87" s="8">
        <f t="shared" si="4"/>
        <v>1900</v>
      </c>
      <c r="D87" s="8">
        <f t="shared" si="5"/>
        <v>1</v>
      </c>
      <c r="F87" t="s">
        <v>30</v>
      </c>
      <c r="G87" s="11"/>
      <c r="I87" t="s">
        <v>609</v>
      </c>
      <c r="J87" t="s">
        <v>579</v>
      </c>
      <c r="K87" t="s">
        <v>580</v>
      </c>
      <c r="L87">
        <v>5</v>
      </c>
      <c r="M87">
        <v>0.95</v>
      </c>
      <c r="N87">
        <v>4.75</v>
      </c>
    </row>
    <row r="88" spans="1:14" x14ac:dyDescent="0.3">
      <c r="A88" s="10" t="str">
        <f t="shared" si="3"/>
        <v/>
      </c>
      <c r="B88" s="8" t="str">
        <f>IF(COUNTIF($I$2:$I88,I88)=COUNTIF($I$2:$I$394,I88),SUMIF($I$2:$I$394,I88,$N$2:$N$394),"")</f>
        <v/>
      </c>
      <c r="C88" s="8">
        <f t="shared" si="4"/>
        <v>1900</v>
      </c>
      <c r="D88" s="8">
        <f t="shared" si="5"/>
        <v>1</v>
      </c>
      <c r="F88" t="s">
        <v>30</v>
      </c>
      <c r="G88" s="11"/>
      <c r="I88" t="s">
        <v>609</v>
      </c>
      <c r="K88" t="s">
        <v>581</v>
      </c>
      <c r="L88">
        <v>5</v>
      </c>
      <c r="M88">
        <v>0.3</v>
      </c>
      <c r="N88">
        <v>1.5</v>
      </c>
    </row>
    <row r="89" spans="1:14" x14ac:dyDescent="0.3">
      <c r="A89" s="10" t="str">
        <f t="shared" si="3"/>
        <v>2520592000R</v>
      </c>
      <c r="B89" s="8">
        <f>IF(COUNTIF($I$2:$I89,I89)=COUNTIF($I$2:$I$394,I89),SUMIF($I$2:$I$394,I89,$N$2:$N$394),"")</f>
        <v>33.1</v>
      </c>
      <c r="C89" s="8">
        <f t="shared" si="4"/>
        <v>1900</v>
      </c>
      <c r="D89" s="8">
        <f t="shared" si="5"/>
        <v>1</v>
      </c>
      <c r="F89" t="s">
        <v>30</v>
      </c>
      <c r="G89" s="11"/>
      <c r="I89" t="s">
        <v>609</v>
      </c>
      <c r="K89" t="s">
        <v>582</v>
      </c>
      <c r="L89">
        <v>5</v>
      </c>
      <c r="M89">
        <v>5.37</v>
      </c>
      <c r="N89">
        <v>26.85</v>
      </c>
    </row>
    <row r="90" spans="1:14" x14ac:dyDescent="0.3">
      <c r="A90" s="10" t="str">
        <f t="shared" si="3"/>
        <v/>
      </c>
      <c r="B90" s="8" t="str">
        <f>IF(COUNTIF($I$2:$I90,I90)=COUNTIF($I$2:$I$394,I90),SUMIF($I$2:$I$394,I90,$N$2:$N$394),"")</f>
        <v/>
      </c>
      <c r="C90" s="8">
        <f t="shared" si="4"/>
        <v>1900</v>
      </c>
      <c r="D90" s="8">
        <f t="shared" si="5"/>
        <v>1</v>
      </c>
      <c r="F90" t="s">
        <v>21</v>
      </c>
      <c r="G90" s="11"/>
      <c r="I90" t="s">
        <v>610</v>
      </c>
      <c r="J90" t="s">
        <v>579</v>
      </c>
      <c r="K90" t="s">
        <v>580</v>
      </c>
      <c r="L90">
        <v>1</v>
      </c>
      <c r="M90">
        <v>0.95</v>
      </c>
      <c r="N90">
        <v>0.95</v>
      </c>
    </row>
    <row r="91" spans="1:14" x14ac:dyDescent="0.3">
      <c r="A91" s="10" t="str">
        <f t="shared" si="3"/>
        <v/>
      </c>
      <c r="B91" s="8" t="str">
        <f>IF(COUNTIF($I$2:$I91,I91)=COUNTIF($I$2:$I$394,I91),SUMIF($I$2:$I$394,I91,$N$2:$N$394),"")</f>
        <v/>
      </c>
      <c r="C91" s="8">
        <f t="shared" si="4"/>
        <v>1900</v>
      </c>
      <c r="D91" s="8">
        <f t="shared" si="5"/>
        <v>1</v>
      </c>
      <c r="F91" t="s">
        <v>21</v>
      </c>
      <c r="G91" s="11"/>
      <c r="I91" t="s">
        <v>610</v>
      </c>
      <c r="J91" t="s">
        <v>579</v>
      </c>
      <c r="K91" t="s">
        <v>588</v>
      </c>
      <c r="L91">
        <v>1</v>
      </c>
      <c r="M91">
        <v>0.12</v>
      </c>
      <c r="N91">
        <v>0.12</v>
      </c>
    </row>
    <row r="92" spans="1:14" x14ac:dyDescent="0.3">
      <c r="A92" s="10" t="str">
        <f t="shared" si="3"/>
        <v/>
      </c>
      <c r="B92" s="8" t="str">
        <f>IF(COUNTIF($I$2:$I92,I92)=COUNTIF($I$2:$I$394,I92),SUMIF($I$2:$I$394,I92,$N$2:$N$394),"")</f>
        <v/>
      </c>
      <c r="C92" s="8">
        <f t="shared" si="4"/>
        <v>1900</v>
      </c>
      <c r="D92" s="8">
        <f t="shared" si="5"/>
        <v>1</v>
      </c>
      <c r="F92" t="s">
        <v>21</v>
      </c>
      <c r="G92" s="11"/>
      <c r="I92" t="s">
        <v>610</v>
      </c>
      <c r="K92" t="s">
        <v>581</v>
      </c>
      <c r="L92">
        <v>1</v>
      </c>
      <c r="M92">
        <v>0.3</v>
      </c>
      <c r="N92">
        <v>0.3</v>
      </c>
    </row>
    <row r="93" spans="1:14" x14ac:dyDescent="0.3">
      <c r="A93" s="10" t="str">
        <f t="shared" si="3"/>
        <v>2520592031P</v>
      </c>
      <c r="B93" s="8">
        <f>IF(COUNTIF($I$2:$I93,I93)=COUNTIF($I$2:$I$394,I93),SUMIF($I$2:$I$394,I93,$N$2:$N$394),"")</f>
        <v>6.74</v>
      </c>
      <c r="C93" s="8">
        <f t="shared" si="4"/>
        <v>1900</v>
      </c>
      <c r="D93" s="8">
        <f t="shared" si="5"/>
        <v>1</v>
      </c>
      <c r="F93" t="s">
        <v>21</v>
      </c>
      <c r="G93" s="11"/>
      <c r="I93" t="s">
        <v>610</v>
      </c>
      <c r="K93" t="s">
        <v>582</v>
      </c>
      <c r="L93">
        <v>1</v>
      </c>
      <c r="M93">
        <v>5.37</v>
      </c>
      <c r="N93">
        <v>5.37</v>
      </c>
    </row>
    <row r="94" spans="1:14" x14ac:dyDescent="0.3">
      <c r="A94" s="10" t="str">
        <f t="shared" si="3"/>
        <v/>
      </c>
      <c r="B94" s="8" t="str">
        <f>IF(COUNTIF($I$2:$I94,I94)=COUNTIF($I$2:$I$394,I94),SUMIF($I$2:$I$394,I94,$N$2:$N$394),"")</f>
        <v/>
      </c>
      <c r="C94" s="8">
        <f t="shared" si="4"/>
        <v>1900</v>
      </c>
      <c r="D94" s="8">
        <f t="shared" si="5"/>
        <v>1</v>
      </c>
      <c r="F94" t="s">
        <v>21</v>
      </c>
      <c r="G94" s="11"/>
      <c r="I94" t="s">
        <v>611</v>
      </c>
      <c r="J94" t="s">
        <v>579</v>
      </c>
      <c r="K94" t="s">
        <v>580</v>
      </c>
      <c r="L94">
        <v>1</v>
      </c>
      <c r="M94">
        <v>0.95</v>
      </c>
      <c r="N94">
        <v>0.95</v>
      </c>
    </row>
    <row r="95" spans="1:14" x14ac:dyDescent="0.3">
      <c r="A95" s="10" t="str">
        <f t="shared" si="3"/>
        <v/>
      </c>
      <c r="B95" s="8" t="str">
        <f>IF(COUNTIF($I$2:$I95,I95)=COUNTIF($I$2:$I$394,I95),SUMIF($I$2:$I$394,I95,$N$2:$N$394),"")</f>
        <v/>
      </c>
      <c r="C95" s="8">
        <f t="shared" si="4"/>
        <v>1900</v>
      </c>
      <c r="D95" s="8">
        <f t="shared" si="5"/>
        <v>1</v>
      </c>
      <c r="F95" t="s">
        <v>21</v>
      </c>
      <c r="G95" s="11"/>
      <c r="I95" t="s">
        <v>611</v>
      </c>
      <c r="J95" t="s">
        <v>579</v>
      </c>
      <c r="K95" t="s">
        <v>588</v>
      </c>
      <c r="L95">
        <v>1</v>
      </c>
      <c r="M95">
        <v>0.12</v>
      </c>
      <c r="N95">
        <v>0.12</v>
      </c>
    </row>
    <row r="96" spans="1:14" x14ac:dyDescent="0.3">
      <c r="A96" s="10" t="str">
        <f t="shared" si="3"/>
        <v/>
      </c>
      <c r="B96" s="8" t="str">
        <f>IF(COUNTIF($I$2:$I96,I96)=COUNTIF($I$2:$I$394,I96),SUMIF($I$2:$I$394,I96,$N$2:$N$394),"")</f>
        <v/>
      </c>
      <c r="C96" s="8">
        <f t="shared" si="4"/>
        <v>1900</v>
      </c>
      <c r="D96" s="8">
        <f t="shared" si="5"/>
        <v>1</v>
      </c>
      <c r="F96" t="s">
        <v>21</v>
      </c>
      <c r="G96" s="11"/>
      <c r="I96" t="s">
        <v>611</v>
      </c>
      <c r="K96" t="s">
        <v>581</v>
      </c>
      <c r="L96">
        <v>1</v>
      </c>
      <c r="M96">
        <v>0.3</v>
      </c>
      <c r="N96">
        <v>0.3</v>
      </c>
    </row>
    <row r="97" spans="1:14" x14ac:dyDescent="0.3">
      <c r="A97" s="10" t="str">
        <f t="shared" si="3"/>
        <v>2520592047A</v>
      </c>
      <c r="B97" s="8">
        <f>IF(COUNTIF($I$2:$I97,I97)=COUNTIF($I$2:$I$394,I97),SUMIF($I$2:$I$394,I97,$N$2:$N$394),"")</f>
        <v>6.74</v>
      </c>
      <c r="C97" s="8">
        <f t="shared" si="4"/>
        <v>1900</v>
      </c>
      <c r="D97" s="8">
        <f t="shared" si="5"/>
        <v>1</v>
      </c>
      <c r="F97" t="s">
        <v>21</v>
      </c>
      <c r="G97" s="11"/>
      <c r="I97" t="s">
        <v>611</v>
      </c>
      <c r="K97" t="s">
        <v>582</v>
      </c>
      <c r="L97">
        <v>1</v>
      </c>
      <c r="M97">
        <v>5.37</v>
      </c>
      <c r="N97">
        <v>5.37</v>
      </c>
    </row>
    <row r="98" spans="1:14" x14ac:dyDescent="0.3">
      <c r="A98" s="10" t="str">
        <f t="shared" si="3"/>
        <v/>
      </c>
      <c r="B98" s="8" t="str">
        <f>IF(COUNTIF($I$2:$I98,I98)=COUNTIF($I$2:$I$394,I98),SUMIF($I$2:$I$394,I98,$N$2:$N$394),"")</f>
        <v/>
      </c>
      <c r="C98" s="8">
        <f t="shared" si="4"/>
        <v>1900</v>
      </c>
      <c r="D98" s="8">
        <f t="shared" si="5"/>
        <v>1</v>
      </c>
      <c r="F98" t="s">
        <v>21</v>
      </c>
      <c r="G98" s="11"/>
      <c r="I98" t="s">
        <v>612</v>
      </c>
      <c r="J98" t="s">
        <v>579</v>
      </c>
      <c r="K98" t="s">
        <v>580</v>
      </c>
      <c r="L98">
        <v>2</v>
      </c>
      <c r="M98">
        <v>0.95</v>
      </c>
      <c r="N98">
        <v>1.9</v>
      </c>
    </row>
    <row r="99" spans="1:14" x14ac:dyDescent="0.3">
      <c r="A99" s="10" t="str">
        <f t="shared" si="3"/>
        <v/>
      </c>
      <c r="B99" s="8" t="str">
        <f>IF(COUNTIF($I$2:$I99,I99)=COUNTIF($I$2:$I$394,I99),SUMIF($I$2:$I$394,I99,$N$2:$N$394),"")</f>
        <v/>
      </c>
      <c r="C99" s="8">
        <f t="shared" si="4"/>
        <v>1900</v>
      </c>
      <c r="D99" s="8">
        <f t="shared" si="5"/>
        <v>1</v>
      </c>
      <c r="F99" t="s">
        <v>21</v>
      </c>
      <c r="G99" s="11"/>
      <c r="I99" t="s">
        <v>612</v>
      </c>
      <c r="K99" t="s">
        <v>581</v>
      </c>
      <c r="L99">
        <v>2</v>
      </c>
      <c r="M99">
        <v>0.3</v>
      </c>
      <c r="N99">
        <v>0.6</v>
      </c>
    </row>
    <row r="100" spans="1:14" x14ac:dyDescent="0.3">
      <c r="A100" s="10" t="str">
        <f t="shared" si="3"/>
        <v>2520592047G</v>
      </c>
      <c r="B100" s="8">
        <f>IF(COUNTIF($I$2:$I100,I100)=COUNTIF($I$2:$I$394,I100),SUMIF($I$2:$I$394,I100,$N$2:$N$394),"")</f>
        <v>13.24</v>
      </c>
      <c r="C100" s="8">
        <f t="shared" si="4"/>
        <v>1900</v>
      </c>
      <c r="D100" s="8">
        <f t="shared" si="5"/>
        <v>1</v>
      </c>
      <c r="F100" t="s">
        <v>21</v>
      </c>
      <c r="G100" s="11"/>
      <c r="I100" t="s">
        <v>612</v>
      </c>
      <c r="K100" t="s">
        <v>582</v>
      </c>
      <c r="L100">
        <v>2</v>
      </c>
      <c r="M100">
        <v>5.37</v>
      </c>
      <c r="N100">
        <v>10.74</v>
      </c>
    </row>
    <row r="101" spans="1:14" x14ac:dyDescent="0.3">
      <c r="A101" s="10" t="str">
        <f t="shared" si="3"/>
        <v/>
      </c>
      <c r="B101" s="8" t="str">
        <f>IF(COUNTIF($I$2:$I101,I101)=COUNTIF($I$2:$I$394,I101),SUMIF($I$2:$I$394,I101,$N$2:$N$394),"")</f>
        <v/>
      </c>
      <c r="C101" s="8">
        <f t="shared" si="4"/>
        <v>1900</v>
      </c>
      <c r="D101" s="8">
        <f t="shared" si="5"/>
        <v>1</v>
      </c>
      <c r="F101" t="s">
        <v>22</v>
      </c>
      <c r="G101" s="11"/>
      <c r="I101" t="s">
        <v>613</v>
      </c>
      <c r="J101" t="s">
        <v>579</v>
      </c>
      <c r="K101" t="s">
        <v>580</v>
      </c>
      <c r="L101">
        <v>2</v>
      </c>
      <c r="M101">
        <v>0.95</v>
      </c>
      <c r="N101">
        <v>1.9</v>
      </c>
    </row>
    <row r="102" spans="1:14" x14ac:dyDescent="0.3">
      <c r="A102" s="10" t="str">
        <f t="shared" si="3"/>
        <v/>
      </c>
      <c r="B102" s="8" t="str">
        <f>IF(COUNTIF($I$2:$I102,I102)=COUNTIF($I$2:$I$394,I102),SUMIF($I$2:$I$394,I102,$N$2:$N$394),"")</f>
        <v/>
      </c>
      <c r="C102" s="8">
        <f t="shared" si="4"/>
        <v>1900</v>
      </c>
      <c r="D102" s="8">
        <f t="shared" si="5"/>
        <v>1</v>
      </c>
      <c r="F102" t="s">
        <v>22</v>
      </c>
      <c r="G102" s="11"/>
      <c r="I102" t="s">
        <v>613</v>
      </c>
      <c r="J102" t="s">
        <v>579</v>
      </c>
      <c r="K102" t="s">
        <v>588</v>
      </c>
      <c r="L102">
        <v>2</v>
      </c>
      <c r="M102">
        <v>0.12</v>
      </c>
      <c r="N102">
        <v>0.24</v>
      </c>
    </row>
    <row r="103" spans="1:14" x14ac:dyDescent="0.3">
      <c r="A103" s="10" t="str">
        <f t="shared" si="3"/>
        <v/>
      </c>
      <c r="B103" s="8" t="str">
        <f>IF(COUNTIF($I$2:$I103,I103)=COUNTIF($I$2:$I$394,I103),SUMIF($I$2:$I$394,I103,$N$2:$N$394),"")</f>
        <v/>
      </c>
      <c r="C103" s="8">
        <f t="shared" si="4"/>
        <v>1900</v>
      </c>
      <c r="D103" s="8">
        <f t="shared" si="5"/>
        <v>1</v>
      </c>
      <c r="F103" t="s">
        <v>22</v>
      </c>
      <c r="G103" s="11"/>
      <c r="I103" t="s">
        <v>613</v>
      </c>
      <c r="K103" t="s">
        <v>581</v>
      </c>
      <c r="L103">
        <v>2</v>
      </c>
      <c r="M103">
        <v>0.3</v>
      </c>
      <c r="N103">
        <v>0.6</v>
      </c>
    </row>
    <row r="104" spans="1:14" x14ac:dyDescent="0.3">
      <c r="A104" s="10" t="str">
        <f t="shared" si="3"/>
        <v>2520592049A</v>
      </c>
      <c r="B104" s="8">
        <f>IF(COUNTIF($I$2:$I104,I104)=COUNTIF($I$2:$I$394,I104),SUMIF($I$2:$I$394,I104,$N$2:$N$394),"")</f>
        <v>13.48</v>
      </c>
      <c r="C104" s="8">
        <f t="shared" si="4"/>
        <v>1900</v>
      </c>
      <c r="D104" s="8">
        <f t="shared" si="5"/>
        <v>1</v>
      </c>
      <c r="F104" t="s">
        <v>22</v>
      </c>
      <c r="G104" s="11"/>
      <c r="I104" t="s">
        <v>613</v>
      </c>
      <c r="K104" t="s">
        <v>582</v>
      </c>
      <c r="L104">
        <v>2</v>
      </c>
      <c r="M104">
        <v>5.37</v>
      </c>
      <c r="N104">
        <v>10.74</v>
      </c>
    </row>
    <row r="105" spans="1:14" x14ac:dyDescent="0.3">
      <c r="A105" s="10" t="str">
        <f t="shared" si="3"/>
        <v/>
      </c>
      <c r="B105" s="8" t="str">
        <f>IF(COUNTIF($I$2:$I105,I105)=COUNTIF($I$2:$I$394,I105),SUMIF($I$2:$I$394,I105,$N$2:$N$394),"")</f>
        <v/>
      </c>
      <c r="C105" s="8">
        <f t="shared" si="4"/>
        <v>1900</v>
      </c>
      <c r="D105" s="8">
        <f t="shared" si="5"/>
        <v>1</v>
      </c>
      <c r="F105" t="s">
        <v>21</v>
      </c>
      <c r="G105" s="11"/>
      <c r="I105" t="s">
        <v>614</v>
      </c>
      <c r="J105" t="s">
        <v>579</v>
      </c>
      <c r="K105" t="s">
        <v>580</v>
      </c>
      <c r="L105">
        <v>1</v>
      </c>
      <c r="M105">
        <v>0.95</v>
      </c>
      <c r="N105">
        <v>0.95</v>
      </c>
    </row>
    <row r="106" spans="1:14" x14ac:dyDescent="0.3">
      <c r="A106" s="10" t="str">
        <f t="shared" si="3"/>
        <v/>
      </c>
      <c r="B106" s="8" t="str">
        <f>IF(COUNTIF($I$2:$I106,I106)=COUNTIF($I$2:$I$394,I106),SUMIF($I$2:$I$394,I106,$N$2:$N$394),"")</f>
        <v/>
      </c>
      <c r="C106" s="8">
        <f t="shared" si="4"/>
        <v>1900</v>
      </c>
      <c r="D106" s="8">
        <f t="shared" si="5"/>
        <v>1</v>
      </c>
      <c r="F106" t="s">
        <v>21</v>
      </c>
      <c r="G106" s="11"/>
      <c r="I106" t="s">
        <v>614</v>
      </c>
      <c r="J106" t="s">
        <v>579</v>
      </c>
      <c r="K106" t="s">
        <v>588</v>
      </c>
      <c r="L106">
        <v>1</v>
      </c>
      <c r="M106">
        <v>0.12</v>
      </c>
      <c r="N106">
        <v>0.12</v>
      </c>
    </row>
    <row r="107" spans="1:14" x14ac:dyDescent="0.3">
      <c r="A107" s="10" t="str">
        <f t="shared" si="3"/>
        <v/>
      </c>
      <c r="B107" s="8" t="str">
        <f>IF(COUNTIF($I$2:$I107,I107)=COUNTIF($I$2:$I$394,I107),SUMIF($I$2:$I$394,I107,$N$2:$N$394),"")</f>
        <v/>
      </c>
      <c r="C107" s="8">
        <f t="shared" si="4"/>
        <v>1900</v>
      </c>
      <c r="D107" s="8">
        <f t="shared" si="5"/>
        <v>1</v>
      </c>
      <c r="F107" t="s">
        <v>21</v>
      </c>
      <c r="G107" s="11"/>
      <c r="I107" t="s">
        <v>614</v>
      </c>
      <c r="K107" t="s">
        <v>581</v>
      </c>
      <c r="L107">
        <v>1</v>
      </c>
      <c r="M107">
        <v>0.3</v>
      </c>
      <c r="N107">
        <v>0.3</v>
      </c>
    </row>
    <row r="108" spans="1:14" x14ac:dyDescent="0.3">
      <c r="A108" s="10" t="str">
        <f t="shared" si="3"/>
        <v>2520592050D</v>
      </c>
      <c r="B108" s="8">
        <f>IF(COUNTIF($I$2:$I108,I108)=COUNTIF($I$2:$I$394,I108),SUMIF($I$2:$I$394,I108,$N$2:$N$394),"")</f>
        <v>6.74</v>
      </c>
      <c r="C108" s="8">
        <f t="shared" si="4"/>
        <v>1900</v>
      </c>
      <c r="D108" s="8">
        <f t="shared" si="5"/>
        <v>1</v>
      </c>
      <c r="F108" t="s">
        <v>21</v>
      </c>
      <c r="G108" s="11"/>
      <c r="I108" t="s">
        <v>614</v>
      </c>
      <c r="K108" t="s">
        <v>582</v>
      </c>
      <c r="L108">
        <v>1</v>
      </c>
      <c r="M108">
        <v>5.37</v>
      </c>
      <c r="N108">
        <v>5.37</v>
      </c>
    </row>
    <row r="109" spans="1:14" x14ac:dyDescent="0.3">
      <c r="A109" s="10" t="str">
        <f t="shared" si="3"/>
        <v/>
      </c>
      <c r="B109" s="8" t="str">
        <f>IF(COUNTIF($I$2:$I109,I109)=COUNTIF($I$2:$I$394,I109),SUMIF($I$2:$I$394,I109,$N$2:$N$394),"")</f>
        <v/>
      </c>
      <c r="C109" s="8">
        <f t="shared" si="4"/>
        <v>1900</v>
      </c>
      <c r="D109" s="8">
        <f t="shared" si="5"/>
        <v>1</v>
      </c>
      <c r="F109" t="s">
        <v>22</v>
      </c>
      <c r="G109" s="11"/>
      <c r="I109" t="s">
        <v>615</v>
      </c>
      <c r="J109" t="s">
        <v>579</v>
      </c>
      <c r="K109" t="s">
        <v>580</v>
      </c>
      <c r="L109">
        <v>1</v>
      </c>
      <c r="M109">
        <v>0.95</v>
      </c>
      <c r="N109">
        <v>0.95</v>
      </c>
    </row>
    <row r="110" spans="1:14" x14ac:dyDescent="0.3">
      <c r="A110" s="10" t="str">
        <f t="shared" si="3"/>
        <v/>
      </c>
      <c r="B110" s="8" t="str">
        <f>IF(COUNTIF($I$2:$I110,I110)=COUNTIF($I$2:$I$394,I110),SUMIF($I$2:$I$394,I110,$N$2:$N$394),"")</f>
        <v/>
      </c>
      <c r="C110" s="8">
        <f t="shared" si="4"/>
        <v>1900</v>
      </c>
      <c r="D110" s="8">
        <f t="shared" si="5"/>
        <v>1</v>
      </c>
      <c r="F110" t="s">
        <v>22</v>
      </c>
      <c r="G110" s="11"/>
      <c r="I110" t="s">
        <v>615</v>
      </c>
      <c r="J110" t="s">
        <v>579</v>
      </c>
      <c r="K110" t="s">
        <v>588</v>
      </c>
      <c r="L110">
        <v>1</v>
      </c>
      <c r="M110">
        <v>0.12</v>
      </c>
      <c r="N110">
        <v>0.12</v>
      </c>
    </row>
    <row r="111" spans="1:14" x14ac:dyDescent="0.3">
      <c r="A111" s="10" t="str">
        <f t="shared" si="3"/>
        <v/>
      </c>
      <c r="B111" s="8" t="str">
        <f>IF(COUNTIF($I$2:$I111,I111)=COUNTIF($I$2:$I$394,I111),SUMIF($I$2:$I$394,I111,$N$2:$N$394),"")</f>
        <v/>
      </c>
      <c r="C111" s="8">
        <f t="shared" si="4"/>
        <v>1900</v>
      </c>
      <c r="D111" s="8">
        <f t="shared" si="5"/>
        <v>1</v>
      </c>
      <c r="F111" t="s">
        <v>22</v>
      </c>
      <c r="G111" s="11"/>
      <c r="I111" t="s">
        <v>615</v>
      </c>
      <c r="K111" t="s">
        <v>581</v>
      </c>
      <c r="L111">
        <v>1</v>
      </c>
      <c r="M111">
        <v>0.3</v>
      </c>
      <c r="N111">
        <v>0.3</v>
      </c>
    </row>
    <row r="112" spans="1:14" x14ac:dyDescent="0.3">
      <c r="A112" s="10" t="str">
        <f t="shared" si="3"/>
        <v>2520592097Y</v>
      </c>
      <c r="B112" s="8">
        <f>IF(COUNTIF($I$2:$I112,I112)=COUNTIF($I$2:$I$394,I112),SUMIF($I$2:$I$394,I112,$N$2:$N$394),"")</f>
        <v>6.74</v>
      </c>
      <c r="C112" s="8">
        <f t="shared" si="4"/>
        <v>1900</v>
      </c>
      <c r="D112" s="8">
        <f t="shared" si="5"/>
        <v>1</v>
      </c>
      <c r="F112" t="s">
        <v>22</v>
      </c>
      <c r="G112" s="11"/>
      <c r="I112" t="s">
        <v>615</v>
      </c>
      <c r="K112" t="s">
        <v>582</v>
      </c>
      <c r="L112">
        <v>1</v>
      </c>
      <c r="M112">
        <v>5.37</v>
      </c>
      <c r="N112">
        <v>5.37</v>
      </c>
    </row>
    <row r="113" spans="1:14" x14ac:dyDescent="0.3">
      <c r="A113" s="10" t="str">
        <f t="shared" si="3"/>
        <v/>
      </c>
      <c r="B113" s="8" t="str">
        <f>IF(COUNTIF($I$2:$I113,I113)=COUNTIF($I$2:$I$394,I113),SUMIF($I$2:$I$394,I113,$N$2:$N$394),"")</f>
        <v/>
      </c>
      <c r="C113" s="8">
        <f t="shared" si="4"/>
        <v>1900</v>
      </c>
      <c r="D113" s="8">
        <f t="shared" si="5"/>
        <v>1</v>
      </c>
      <c r="F113" t="s">
        <v>21</v>
      </c>
      <c r="G113" s="11"/>
      <c r="I113" t="s">
        <v>616</v>
      </c>
      <c r="J113" t="s">
        <v>579</v>
      </c>
      <c r="K113" t="s">
        <v>580</v>
      </c>
      <c r="L113">
        <v>2</v>
      </c>
      <c r="M113">
        <v>0.95</v>
      </c>
      <c r="N113">
        <v>1.9</v>
      </c>
    </row>
    <row r="114" spans="1:14" x14ac:dyDescent="0.3">
      <c r="A114" s="10" t="str">
        <f t="shared" si="3"/>
        <v/>
      </c>
      <c r="B114" s="8" t="str">
        <f>IF(COUNTIF($I$2:$I114,I114)=COUNTIF($I$2:$I$394,I114),SUMIF($I$2:$I$394,I114,$N$2:$N$394),"")</f>
        <v/>
      </c>
      <c r="C114" s="8">
        <f t="shared" si="4"/>
        <v>1900</v>
      </c>
      <c r="D114" s="8">
        <f t="shared" si="5"/>
        <v>1</v>
      </c>
      <c r="F114" t="s">
        <v>21</v>
      </c>
      <c r="G114" s="11"/>
      <c r="I114" t="s">
        <v>616</v>
      </c>
      <c r="K114" t="s">
        <v>581</v>
      </c>
      <c r="L114">
        <v>2</v>
      </c>
      <c r="M114">
        <v>0.3</v>
      </c>
      <c r="N114">
        <v>0.6</v>
      </c>
    </row>
    <row r="115" spans="1:14" x14ac:dyDescent="0.3">
      <c r="A115" s="10" t="str">
        <f t="shared" si="3"/>
        <v>2520592106U</v>
      </c>
      <c r="B115" s="8">
        <f>IF(COUNTIF($I$2:$I115,I115)=COUNTIF($I$2:$I$394,I115),SUMIF($I$2:$I$394,I115,$N$2:$N$394),"")</f>
        <v>13.24</v>
      </c>
      <c r="C115" s="8">
        <f t="shared" si="4"/>
        <v>1900</v>
      </c>
      <c r="D115" s="8">
        <f t="shared" si="5"/>
        <v>1</v>
      </c>
      <c r="F115" t="s">
        <v>21</v>
      </c>
      <c r="G115" s="11"/>
      <c r="I115" t="s">
        <v>616</v>
      </c>
      <c r="K115" t="s">
        <v>582</v>
      </c>
      <c r="L115">
        <v>2</v>
      </c>
      <c r="M115">
        <v>5.37</v>
      </c>
      <c r="N115">
        <v>10.74</v>
      </c>
    </row>
    <row r="116" spans="1:14" x14ac:dyDescent="0.3">
      <c r="A116" s="10" t="str">
        <f t="shared" si="3"/>
        <v/>
      </c>
      <c r="B116" s="8" t="str">
        <f>IF(COUNTIF($I$2:$I116,I116)=COUNTIF($I$2:$I$394,I116),SUMIF($I$2:$I$394,I116,$N$2:$N$394),"")</f>
        <v/>
      </c>
      <c r="C116" s="8">
        <f t="shared" si="4"/>
        <v>1900</v>
      </c>
      <c r="D116" s="8">
        <f t="shared" si="5"/>
        <v>1</v>
      </c>
      <c r="F116" t="s">
        <v>21</v>
      </c>
      <c r="G116" s="11"/>
      <c r="I116" t="s">
        <v>617</v>
      </c>
      <c r="J116" t="s">
        <v>579</v>
      </c>
      <c r="K116" t="s">
        <v>580</v>
      </c>
      <c r="L116">
        <v>1</v>
      </c>
      <c r="M116">
        <v>0.95</v>
      </c>
      <c r="N116">
        <v>0.95</v>
      </c>
    </row>
    <row r="117" spans="1:14" x14ac:dyDescent="0.3">
      <c r="A117" s="10" t="str">
        <f t="shared" si="3"/>
        <v/>
      </c>
      <c r="B117" s="8" t="str">
        <f>IF(COUNTIF($I$2:$I117,I117)=COUNTIF($I$2:$I$394,I117),SUMIF($I$2:$I$394,I117,$N$2:$N$394),"")</f>
        <v/>
      </c>
      <c r="C117" s="8">
        <f t="shared" si="4"/>
        <v>1900</v>
      </c>
      <c r="D117" s="8">
        <f t="shared" si="5"/>
        <v>1</v>
      </c>
      <c r="F117" t="s">
        <v>21</v>
      </c>
      <c r="G117" s="11"/>
      <c r="I117" t="s">
        <v>617</v>
      </c>
      <c r="J117" t="s">
        <v>579</v>
      </c>
      <c r="K117" t="s">
        <v>588</v>
      </c>
      <c r="L117">
        <v>1</v>
      </c>
      <c r="M117">
        <v>0.12</v>
      </c>
      <c r="N117">
        <v>0.12</v>
      </c>
    </row>
    <row r="118" spans="1:14" x14ac:dyDescent="0.3">
      <c r="A118" s="10" t="str">
        <f t="shared" si="3"/>
        <v/>
      </c>
      <c r="B118" s="8" t="str">
        <f>IF(COUNTIF($I$2:$I118,I118)=COUNTIF($I$2:$I$394,I118),SUMIF($I$2:$I$394,I118,$N$2:$N$394),"")</f>
        <v/>
      </c>
      <c r="C118" s="8">
        <f t="shared" si="4"/>
        <v>1900</v>
      </c>
      <c r="D118" s="8">
        <f t="shared" si="5"/>
        <v>1</v>
      </c>
      <c r="F118" t="s">
        <v>21</v>
      </c>
      <c r="G118" s="11"/>
      <c r="I118" t="s">
        <v>617</v>
      </c>
      <c r="K118" t="s">
        <v>581</v>
      </c>
      <c r="L118">
        <v>1</v>
      </c>
      <c r="M118">
        <v>0.3</v>
      </c>
      <c r="N118">
        <v>0.3</v>
      </c>
    </row>
    <row r="119" spans="1:14" x14ac:dyDescent="0.3">
      <c r="A119" s="10" t="str">
        <f t="shared" si="3"/>
        <v>2520592108G</v>
      </c>
      <c r="B119" s="8">
        <f>IF(COUNTIF($I$2:$I119,I119)=COUNTIF($I$2:$I$394,I119),SUMIF($I$2:$I$394,I119,$N$2:$N$394),"")</f>
        <v>6.74</v>
      </c>
      <c r="C119" s="8">
        <f t="shared" si="4"/>
        <v>1900</v>
      </c>
      <c r="D119" s="8">
        <f t="shared" si="5"/>
        <v>1</v>
      </c>
      <c r="F119" t="s">
        <v>21</v>
      </c>
      <c r="G119" s="11"/>
      <c r="I119" t="s">
        <v>617</v>
      </c>
      <c r="K119" t="s">
        <v>582</v>
      </c>
      <c r="L119">
        <v>1</v>
      </c>
      <c r="M119">
        <v>5.37</v>
      </c>
      <c r="N119">
        <v>5.37</v>
      </c>
    </row>
    <row r="120" spans="1:14" x14ac:dyDescent="0.3">
      <c r="A120" s="10" t="str">
        <f t="shared" si="3"/>
        <v/>
      </c>
      <c r="B120" s="8" t="str">
        <f>IF(COUNTIF($I$2:$I120,I120)=COUNTIF($I$2:$I$394,I120),SUMIF($I$2:$I$394,I120,$N$2:$N$394),"")</f>
        <v/>
      </c>
      <c r="C120" s="8">
        <f t="shared" si="4"/>
        <v>1900</v>
      </c>
      <c r="D120" s="8">
        <f t="shared" si="5"/>
        <v>1</v>
      </c>
      <c r="F120" t="s">
        <v>21</v>
      </c>
      <c r="G120" s="11"/>
      <c r="I120" t="s">
        <v>618</v>
      </c>
      <c r="J120" t="s">
        <v>579</v>
      </c>
      <c r="K120" t="s">
        <v>580</v>
      </c>
      <c r="L120">
        <v>2</v>
      </c>
      <c r="M120">
        <v>0.95</v>
      </c>
      <c r="N120">
        <v>1.9</v>
      </c>
    </row>
    <row r="121" spans="1:14" x14ac:dyDescent="0.3">
      <c r="A121" s="10" t="str">
        <f t="shared" si="3"/>
        <v/>
      </c>
      <c r="B121" s="8" t="str">
        <f>IF(COUNTIF($I$2:$I121,I121)=COUNTIF($I$2:$I$394,I121),SUMIF($I$2:$I$394,I121,$N$2:$N$394),"")</f>
        <v/>
      </c>
      <c r="C121" s="8">
        <f t="shared" si="4"/>
        <v>1900</v>
      </c>
      <c r="D121" s="8">
        <f t="shared" si="5"/>
        <v>1</v>
      </c>
      <c r="F121" t="s">
        <v>21</v>
      </c>
      <c r="G121" s="11"/>
      <c r="I121" t="s">
        <v>618</v>
      </c>
      <c r="K121" t="s">
        <v>581</v>
      </c>
      <c r="L121">
        <v>2</v>
      </c>
      <c r="M121">
        <v>0.3</v>
      </c>
      <c r="N121">
        <v>0.6</v>
      </c>
    </row>
    <row r="122" spans="1:14" x14ac:dyDescent="0.3">
      <c r="A122" s="10" t="str">
        <f t="shared" si="3"/>
        <v>2520592138K</v>
      </c>
      <c r="B122" s="8">
        <f>IF(COUNTIF($I$2:$I122,I122)=COUNTIF($I$2:$I$394,I122),SUMIF($I$2:$I$394,I122,$N$2:$N$394),"")</f>
        <v>13.24</v>
      </c>
      <c r="C122" s="8">
        <f t="shared" si="4"/>
        <v>1900</v>
      </c>
      <c r="D122" s="8">
        <f t="shared" si="5"/>
        <v>1</v>
      </c>
      <c r="F122" t="s">
        <v>21</v>
      </c>
      <c r="G122" s="11"/>
      <c r="I122" t="s">
        <v>618</v>
      </c>
      <c r="K122" t="s">
        <v>582</v>
      </c>
      <c r="L122">
        <v>2</v>
      </c>
      <c r="M122">
        <v>5.37</v>
      </c>
      <c r="N122">
        <v>10.74</v>
      </c>
    </row>
    <row r="123" spans="1:14" x14ac:dyDescent="0.3">
      <c r="A123" s="10" t="str">
        <f t="shared" si="3"/>
        <v/>
      </c>
      <c r="B123" s="8" t="str">
        <f>IF(COUNTIF($I$2:$I123,I123)=COUNTIF($I$2:$I$394,I123),SUMIF($I$2:$I$394,I123,$N$2:$N$394),"")</f>
        <v/>
      </c>
      <c r="C123" s="8">
        <f t="shared" si="4"/>
        <v>1900</v>
      </c>
      <c r="D123" s="8">
        <f t="shared" si="5"/>
        <v>1</v>
      </c>
      <c r="F123" t="s">
        <v>21</v>
      </c>
      <c r="G123" s="11"/>
      <c r="I123" t="s">
        <v>619</v>
      </c>
      <c r="J123" t="s">
        <v>579</v>
      </c>
      <c r="K123" t="s">
        <v>580</v>
      </c>
      <c r="L123">
        <v>1</v>
      </c>
      <c r="M123">
        <v>0.95</v>
      </c>
      <c r="N123">
        <v>0.95</v>
      </c>
    </row>
    <row r="124" spans="1:14" x14ac:dyDescent="0.3">
      <c r="A124" s="10" t="str">
        <f t="shared" si="3"/>
        <v/>
      </c>
      <c r="B124" s="8" t="str">
        <f>IF(COUNTIF($I$2:$I124,I124)=COUNTIF($I$2:$I$394,I124),SUMIF($I$2:$I$394,I124,$N$2:$N$394),"")</f>
        <v/>
      </c>
      <c r="C124" s="8">
        <f t="shared" si="4"/>
        <v>1900</v>
      </c>
      <c r="D124" s="8">
        <f t="shared" si="5"/>
        <v>1</v>
      </c>
      <c r="F124" t="s">
        <v>21</v>
      </c>
      <c r="G124" s="11"/>
      <c r="I124" t="s">
        <v>619</v>
      </c>
      <c r="K124" t="s">
        <v>581</v>
      </c>
      <c r="L124">
        <v>1</v>
      </c>
      <c r="M124">
        <v>0.3</v>
      </c>
      <c r="N124">
        <v>0.3</v>
      </c>
    </row>
    <row r="125" spans="1:14" x14ac:dyDescent="0.3">
      <c r="A125" s="10" t="str">
        <f t="shared" si="3"/>
        <v>2520592389X</v>
      </c>
      <c r="B125" s="8">
        <f>IF(COUNTIF($I$2:$I125,I125)=COUNTIF($I$2:$I$394,I125),SUMIF($I$2:$I$394,I125,$N$2:$N$394),"")</f>
        <v>6.62</v>
      </c>
      <c r="C125" s="8">
        <f t="shared" si="4"/>
        <v>1900</v>
      </c>
      <c r="D125" s="8">
        <f t="shared" si="5"/>
        <v>1</v>
      </c>
      <c r="F125" t="s">
        <v>21</v>
      </c>
      <c r="G125" s="11"/>
      <c r="I125" t="s">
        <v>619</v>
      </c>
      <c r="K125" t="s">
        <v>582</v>
      </c>
      <c r="L125">
        <v>1</v>
      </c>
      <c r="M125">
        <v>5.37</v>
      </c>
      <c r="N125">
        <v>5.37</v>
      </c>
    </row>
    <row r="126" spans="1:14" x14ac:dyDescent="0.3">
      <c r="A126" s="10" t="str">
        <f t="shared" si="3"/>
        <v/>
      </c>
      <c r="B126" s="8" t="str">
        <f>IF(COUNTIF($I$2:$I126,I126)=COUNTIF($I$2:$I$394,I126),SUMIF($I$2:$I$394,I126,$N$2:$N$394),"")</f>
        <v/>
      </c>
      <c r="C126" s="8">
        <f t="shared" si="4"/>
        <v>1900</v>
      </c>
      <c r="D126" s="8">
        <f t="shared" si="5"/>
        <v>1</v>
      </c>
      <c r="F126" t="s">
        <v>21</v>
      </c>
      <c r="G126" s="11"/>
      <c r="I126" t="s">
        <v>620</v>
      </c>
      <c r="J126" t="s">
        <v>579</v>
      </c>
      <c r="K126" t="s">
        <v>580</v>
      </c>
      <c r="L126">
        <v>1</v>
      </c>
      <c r="M126">
        <v>0.95</v>
      </c>
      <c r="N126">
        <v>0.95</v>
      </c>
    </row>
    <row r="127" spans="1:14" x14ac:dyDescent="0.3">
      <c r="A127" s="10" t="str">
        <f t="shared" si="3"/>
        <v/>
      </c>
      <c r="B127" s="8" t="str">
        <f>IF(COUNTIF($I$2:$I127,I127)=COUNTIF($I$2:$I$394,I127),SUMIF($I$2:$I$394,I127,$N$2:$N$394),"")</f>
        <v/>
      </c>
      <c r="C127" s="8">
        <f t="shared" si="4"/>
        <v>1900</v>
      </c>
      <c r="D127" s="8">
        <f t="shared" si="5"/>
        <v>1</v>
      </c>
      <c r="F127" t="s">
        <v>21</v>
      </c>
      <c r="G127" s="11"/>
      <c r="I127" t="s">
        <v>620</v>
      </c>
      <c r="K127" t="s">
        <v>581</v>
      </c>
      <c r="L127">
        <v>1</v>
      </c>
      <c r="M127">
        <v>0.3</v>
      </c>
      <c r="N127">
        <v>0.3</v>
      </c>
    </row>
    <row r="128" spans="1:14" x14ac:dyDescent="0.3">
      <c r="A128" s="10" t="str">
        <f t="shared" si="3"/>
        <v>2520592408P</v>
      </c>
      <c r="B128" s="8">
        <f>IF(COUNTIF($I$2:$I128,I128)=COUNTIF($I$2:$I$394,I128),SUMIF($I$2:$I$394,I128,$N$2:$N$394),"")</f>
        <v>6.62</v>
      </c>
      <c r="C128" s="8">
        <f t="shared" si="4"/>
        <v>1900</v>
      </c>
      <c r="D128" s="8">
        <f t="shared" si="5"/>
        <v>1</v>
      </c>
      <c r="F128" t="s">
        <v>21</v>
      </c>
      <c r="G128" s="11"/>
      <c r="I128" t="s">
        <v>620</v>
      </c>
      <c r="K128" t="s">
        <v>582</v>
      </c>
      <c r="L128">
        <v>1</v>
      </c>
      <c r="M128">
        <v>5.37</v>
      </c>
      <c r="N128">
        <v>5.37</v>
      </c>
    </row>
    <row r="129" spans="1:14" x14ac:dyDescent="0.3">
      <c r="A129" s="10" t="str">
        <f t="shared" si="3"/>
        <v/>
      </c>
      <c r="B129" s="8" t="str">
        <f>IF(COUNTIF($I$2:$I129,I129)=COUNTIF($I$2:$I$394,I129),SUMIF($I$2:$I$394,I129,$N$2:$N$394),"")</f>
        <v/>
      </c>
      <c r="C129" s="8">
        <f t="shared" si="4"/>
        <v>1900</v>
      </c>
      <c r="D129" s="8">
        <f t="shared" si="5"/>
        <v>1</v>
      </c>
      <c r="F129" t="s">
        <v>353</v>
      </c>
      <c r="G129" s="11"/>
      <c r="I129" t="s">
        <v>621</v>
      </c>
      <c r="J129" t="s">
        <v>579</v>
      </c>
      <c r="K129" t="s">
        <v>580</v>
      </c>
      <c r="L129">
        <v>1</v>
      </c>
      <c r="M129">
        <v>0.95</v>
      </c>
      <c r="N129">
        <v>0.95</v>
      </c>
    </row>
    <row r="130" spans="1:14" x14ac:dyDescent="0.3">
      <c r="A130" s="10" t="str">
        <f t="shared" si="3"/>
        <v/>
      </c>
      <c r="B130" s="8" t="str">
        <f>IF(COUNTIF($I$2:$I130,I130)=COUNTIF($I$2:$I$394,I130),SUMIF($I$2:$I$394,I130,$N$2:$N$394),"")</f>
        <v/>
      </c>
      <c r="C130" s="8">
        <f t="shared" si="4"/>
        <v>1900</v>
      </c>
      <c r="D130" s="8">
        <f t="shared" si="5"/>
        <v>1</v>
      </c>
      <c r="F130" t="s">
        <v>353</v>
      </c>
      <c r="G130" s="11"/>
      <c r="I130" t="s">
        <v>621</v>
      </c>
      <c r="J130" t="s">
        <v>579</v>
      </c>
      <c r="K130" t="s">
        <v>588</v>
      </c>
      <c r="L130">
        <v>1</v>
      </c>
      <c r="M130">
        <v>0.12</v>
      </c>
      <c r="N130">
        <v>0.12</v>
      </c>
    </row>
    <row r="131" spans="1:14" x14ac:dyDescent="0.3">
      <c r="A131" s="10" t="str">
        <f t="shared" ref="A131:A194" si="6">IFERROR(IF(B131,I131,""),"")</f>
        <v>2520592429L</v>
      </c>
      <c r="B131" s="8">
        <f>IF(COUNTIF($I$2:$I131,I131)=COUNTIF($I$2:$I$394,I131),SUMIF($I$2:$I$394,I131,$N$2:$N$394),"")</f>
        <v>6.4399999999999995</v>
      </c>
      <c r="C131" s="8">
        <f t="shared" ref="C131:C194" si="7">YEAR(G131)</f>
        <v>1900</v>
      </c>
      <c r="D131" s="8">
        <f t="shared" ref="D131:D194" si="8">(MONTH(G131))</f>
        <v>1</v>
      </c>
      <c r="F131" t="s">
        <v>353</v>
      </c>
      <c r="G131" s="11"/>
      <c r="I131" t="s">
        <v>621</v>
      </c>
      <c r="K131" t="s">
        <v>582</v>
      </c>
      <c r="L131">
        <v>1</v>
      </c>
      <c r="M131">
        <v>5.37</v>
      </c>
      <c r="N131">
        <v>5.37</v>
      </c>
    </row>
    <row r="132" spans="1:14" x14ac:dyDescent="0.3">
      <c r="A132" s="10" t="str">
        <f t="shared" si="6"/>
        <v/>
      </c>
      <c r="B132" s="8" t="str">
        <f>IF(COUNTIF($I$2:$I132,I132)=COUNTIF($I$2:$I$394,I132),SUMIF($I$2:$I$394,I132,$N$2:$N$394),"")</f>
        <v/>
      </c>
      <c r="C132" s="8">
        <f t="shared" si="7"/>
        <v>1900</v>
      </c>
      <c r="D132" s="8">
        <f t="shared" si="8"/>
        <v>1</v>
      </c>
      <c r="F132" t="s">
        <v>21</v>
      </c>
      <c r="G132" s="11"/>
      <c r="I132" t="s">
        <v>622</v>
      </c>
      <c r="J132" t="s">
        <v>579</v>
      </c>
      <c r="K132" t="s">
        <v>580</v>
      </c>
      <c r="L132">
        <v>2</v>
      </c>
      <c r="M132">
        <v>0.95</v>
      </c>
      <c r="N132">
        <v>1.9</v>
      </c>
    </row>
    <row r="133" spans="1:14" x14ac:dyDescent="0.3">
      <c r="A133" s="10" t="str">
        <f t="shared" si="6"/>
        <v/>
      </c>
      <c r="B133" s="8" t="str">
        <f>IF(COUNTIF($I$2:$I133,I133)=COUNTIF($I$2:$I$394,I133),SUMIF($I$2:$I$394,I133,$N$2:$N$394),"")</f>
        <v/>
      </c>
      <c r="C133" s="8">
        <f t="shared" si="7"/>
        <v>1900</v>
      </c>
      <c r="D133" s="8">
        <f t="shared" si="8"/>
        <v>1</v>
      </c>
      <c r="F133" t="s">
        <v>21</v>
      </c>
      <c r="G133" s="11"/>
      <c r="I133" t="s">
        <v>622</v>
      </c>
      <c r="K133" t="s">
        <v>581</v>
      </c>
      <c r="L133">
        <v>2</v>
      </c>
      <c r="M133">
        <v>0.3</v>
      </c>
      <c r="N133">
        <v>0.6</v>
      </c>
    </row>
    <row r="134" spans="1:14" x14ac:dyDescent="0.3">
      <c r="A134" s="10" t="str">
        <f t="shared" si="6"/>
        <v>2520592430S</v>
      </c>
      <c r="B134" s="8">
        <f>IF(COUNTIF($I$2:$I134,I134)=COUNTIF($I$2:$I$394,I134),SUMIF($I$2:$I$394,I134,$N$2:$N$394),"")</f>
        <v>13.24</v>
      </c>
      <c r="C134" s="8">
        <f t="shared" si="7"/>
        <v>1900</v>
      </c>
      <c r="D134" s="8">
        <f t="shared" si="8"/>
        <v>1</v>
      </c>
      <c r="F134" t="s">
        <v>21</v>
      </c>
      <c r="G134" s="11"/>
      <c r="I134" t="s">
        <v>622</v>
      </c>
      <c r="K134" t="s">
        <v>582</v>
      </c>
      <c r="L134">
        <v>2</v>
      </c>
      <c r="M134">
        <v>5.37</v>
      </c>
      <c r="N134">
        <v>10.74</v>
      </c>
    </row>
    <row r="135" spans="1:14" x14ac:dyDescent="0.3">
      <c r="A135" s="10" t="str">
        <f t="shared" si="6"/>
        <v/>
      </c>
      <c r="B135" s="8" t="str">
        <f>IF(COUNTIF($I$2:$I135,I135)=COUNTIF($I$2:$I$394,I135),SUMIF($I$2:$I$394,I135,$N$2:$N$394),"")</f>
        <v/>
      </c>
      <c r="C135" s="8">
        <f t="shared" si="7"/>
        <v>1900</v>
      </c>
      <c r="D135" s="8">
        <f t="shared" si="8"/>
        <v>1</v>
      </c>
      <c r="F135" t="s">
        <v>21</v>
      </c>
      <c r="G135" s="11"/>
      <c r="I135" t="s">
        <v>623</v>
      </c>
      <c r="J135" t="s">
        <v>579</v>
      </c>
      <c r="K135" t="s">
        <v>580</v>
      </c>
      <c r="L135">
        <v>3</v>
      </c>
      <c r="M135">
        <v>0.95</v>
      </c>
      <c r="N135">
        <v>2.85</v>
      </c>
    </row>
    <row r="136" spans="1:14" x14ac:dyDescent="0.3">
      <c r="A136" s="10" t="str">
        <f t="shared" si="6"/>
        <v/>
      </c>
      <c r="B136" s="8" t="str">
        <f>IF(COUNTIF($I$2:$I136,I136)=COUNTIF($I$2:$I$394,I136),SUMIF($I$2:$I$394,I136,$N$2:$N$394),"")</f>
        <v/>
      </c>
      <c r="C136" s="8">
        <f t="shared" si="7"/>
        <v>1900</v>
      </c>
      <c r="D136" s="8">
        <f t="shared" si="8"/>
        <v>1</v>
      </c>
      <c r="F136" t="s">
        <v>21</v>
      </c>
      <c r="G136" s="11"/>
      <c r="I136" t="s">
        <v>623</v>
      </c>
      <c r="J136" t="s">
        <v>579</v>
      </c>
      <c r="K136" t="s">
        <v>588</v>
      </c>
      <c r="L136">
        <v>3</v>
      </c>
      <c r="M136">
        <v>0.12</v>
      </c>
      <c r="N136">
        <v>0.36</v>
      </c>
    </row>
    <row r="137" spans="1:14" x14ac:dyDescent="0.3">
      <c r="A137" s="10" t="str">
        <f t="shared" si="6"/>
        <v/>
      </c>
      <c r="B137" s="8" t="str">
        <f>IF(COUNTIF($I$2:$I137,I137)=COUNTIF($I$2:$I$394,I137),SUMIF($I$2:$I$394,I137,$N$2:$N$394),"")</f>
        <v/>
      </c>
      <c r="C137" s="8">
        <f t="shared" si="7"/>
        <v>1900</v>
      </c>
      <c r="D137" s="8">
        <f t="shared" si="8"/>
        <v>1</v>
      </c>
      <c r="F137" t="s">
        <v>21</v>
      </c>
      <c r="G137" s="11"/>
      <c r="I137" t="s">
        <v>623</v>
      </c>
      <c r="K137" t="s">
        <v>581</v>
      </c>
      <c r="L137">
        <v>3</v>
      </c>
      <c r="M137">
        <v>0.3</v>
      </c>
      <c r="N137">
        <v>0.9</v>
      </c>
    </row>
    <row r="138" spans="1:14" x14ac:dyDescent="0.3">
      <c r="A138" s="10" t="str">
        <f t="shared" si="6"/>
        <v>2520592439R</v>
      </c>
      <c r="B138" s="8">
        <f>IF(COUNTIF($I$2:$I138,I138)=COUNTIF($I$2:$I$394,I138),SUMIF($I$2:$I$394,I138,$N$2:$N$394),"")</f>
        <v>20.22</v>
      </c>
      <c r="C138" s="8">
        <f t="shared" si="7"/>
        <v>1900</v>
      </c>
      <c r="D138" s="8">
        <f t="shared" si="8"/>
        <v>1</v>
      </c>
      <c r="F138" t="s">
        <v>21</v>
      </c>
      <c r="G138" s="11"/>
      <c r="I138" t="s">
        <v>623</v>
      </c>
      <c r="K138" t="s">
        <v>582</v>
      </c>
      <c r="L138">
        <v>3</v>
      </c>
      <c r="M138">
        <v>5.37</v>
      </c>
      <c r="N138">
        <v>16.11</v>
      </c>
    </row>
    <row r="139" spans="1:14" x14ac:dyDescent="0.3">
      <c r="A139" s="10" t="str">
        <f t="shared" si="6"/>
        <v/>
      </c>
      <c r="B139" s="8" t="str">
        <f>IF(COUNTIF($I$2:$I139,I139)=COUNTIF($I$2:$I$394,I139),SUMIF($I$2:$I$394,I139,$N$2:$N$394),"")</f>
        <v/>
      </c>
      <c r="C139" s="8">
        <f t="shared" si="7"/>
        <v>1900</v>
      </c>
      <c r="D139" s="8">
        <f t="shared" si="8"/>
        <v>1</v>
      </c>
      <c r="F139" t="s">
        <v>353</v>
      </c>
      <c r="G139" s="11"/>
      <c r="I139" t="s">
        <v>624</v>
      </c>
      <c r="J139" t="s">
        <v>579</v>
      </c>
      <c r="K139" t="s">
        <v>580</v>
      </c>
      <c r="L139">
        <v>1</v>
      </c>
      <c r="M139">
        <v>0.95</v>
      </c>
      <c r="N139">
        <v>0.95</v>
      </c>
    </row>
    <row r="140" spans="1:14" x14ac:dyDescent="0.3">
      <c r="A140" s="10" t="str">
        <f t="shared" si="6"/>
        <v/>
      </c>
      <c r="B140" s="8" t="str">
        <f>IF(COUNTIF($I$2:$I140,I140)=COUNTIF($I$2:$I$394,I140),SUMIF($I$2:$I$394,I140,$N$2:$N$394),"")</f>
        <v/>
      </c>
      <c r="C140" s="8">
        <f t="shared" si="7"/>
        <v>1900</v>
      </c>
      <c r="D140" s="8">
        <f t="shared" si="8"/>
        <v>1</v>
      </c>
      <c r="F140" t="s">
        <v>353</v>
      </c>
      <c r="G140" s="11"/>
      <c r="I140" t="s">
        <v>624</v>
      </c>
      <c r="J140" t="s">
        <v>579</v>
      </c>
      <c r="K140" t="s">
        <v>588</v>
      </c>
      <c r="L140">
        <v>1</v>
      </c>
      <c r="M140">
        <v>0.12</v>
      </c>
      <c r="N140">
        <v>0.12</v>
      </c>
    </row>
    <row r="141" spans="1:14" x14ac:dyDescent="0.3">
      <c r="A141" s="10" t="str">
        <f t="shared" si="6"/>
        <v>2520592455F</v>
      </c>
      <c r="B141" s="8">
        <f>IF(COUNTIF($I$2:$I141,I141)=COUNTIF($I$2:$I$394,I141),SUMIF($I$2:$I$394,I141,$N$2:$N$394),"")</f>
        <v>6.4399999999999995</v>
      </c>
      <c r="C141" s="8">
        <f t="shared" si="7"/>
        <v>1900</v>
      </c>
      <c r="D141" s="8">
        <f t="shared" si="8"/>
        <v>1</v>
      </c>
      <c r="F141" t="s">
        <v>353</v>
      </c>
      <c r="G141" s="11"/>
      <c r="I141" t="s">
        <v>624</v>
      </c>
      <c r="K141" t="s">
        <v>582</v>
      </c>
      <c r="L141">
        <v>1</v>
      </c>
      <c r="M141">
        <v>5.37</v>
      </c>
      <c r="N141">
        <v>5.37</v>
      </c>
    </row>
    <row r="142" spans="1:14" x14ac:dyDescent="0.3">
      <c r="A142" s="10" t="str">
        <f t="shared" si="6"/>
        <v/>
      </c>
      <c r="B142" s="8" t="str">
        <f>IF(COUNTIF($I$2:$I142,I142)=COUNTIF($I$2:$I$394,I142),SUMIF($I$2:$I$394,I142,$N$2:$N$394),"")</f>
        <v/>
      </c>
      <c r="C142" s="8">
        <f t="shared" si="7"/>
        <v>1900</v>
      </c>
      <c r="D142" s="8">
        <f t="shared" si="8"/>
        <v>1</v>
      </c>
      <c r="F142" t="s">
        <v>21</v>
      </c>
      <c r="G142" s="11"/>
      <c r="I142" t="s">
        <v>625</v>
      </c>
      <c r="J142" t="s">
        <v>579</v>
      </c>
      <c r="K142" t="s">
        <v>580</v>
      </c>
      <c r="L142">
        <v>3</v>
      </c>
      <c r="M142">
        <v>0.95</v>
      </c>
      <c r="N142">
        <v>2.85</v>
      </c>
    </row>
    <row r="143" spans="1:14" x14ac:dyDescent="0.3">
      <c r="A143" s="10" t="str">
        <f t="shared" si="6"/>
        <v/>
      </c>
      <c r="B143" s="8" t="str">
        <f>IF(COUNTIF($I$2:$I143,I143)=COUNTIF($I$2:$I$394,I143),SUMIF($I$2:$I$394,I143,$N$2:$N$394),"")</f>
        <v/>
      </c>
      <c r="C143" s="8">
        <f t="shared" si="7"/>
        <v>1900</v>
      </c>
      <c r="D143" s="8">
        <f t="shared" si="8"/>
        <v>1</v>
      </c>
      <c r="F143" t="s">
        <v>21</v>
      </c>
      <c r="G143" s="11"/>
      <c r="I143" t="s">
        <v>625</v>
      </c>
      <c r="J143" t="s">
        <v>579</v>
      </c>
      <c r="K143" t="s">
        <v>588</v>
      </c>
      <c r="L143">
        <v>3</v>
      </c>
      <c r="M143">
        <v>0.12</v>
      </c>
      <c r="N143">
        <v>0.36</v>
      </c>
    </row>
    <row r="144" spans="1:14" x14ac:dyDescent="0.3">
      <c r="A144" s="10" t="str">
        <f t="shared" si="6"/>
        <v/>
      </c>
      <c r="B144" s="8" t="str">
        <f>IF(COUNTIF($I$2:$I144,I144)=COUNTIF($I$2:$I$394,I144),SUMIF($I$2:$I$394,I144,$N$2:$N$394),"")</f>
        <v/>
      </c>
      <c r="C144" s="8">
        <f t="shared" si="7"/>
        <v>1900</v>
      </c>
      <c r="D144" s="8">
        <f t="shared" si="8"/>
        <v>1</v>
      </c>
      <c r="F144" t="s">
        <v>21</v>
      </c>
      <c r="G144" s="11"/>
      <c r="I144" t="s">
        <v>625</v>
      </c>
      <c r="K144" t="s">
        <v>581</v>
      </c>
      <c r="L144">
        <v>3</v>
      </c>
      <c r="M144">
        <v>0.3</v>
      </c>
      <c r="N144">
        <v>0.9</v>
      </c>
    </row>
    <row r="145" spans="1:14" x14ac:dyDescent="0.3">
      <c r="A145" s="10" t="str">
        <f t="shared" si="6"/>
        <v>2520592456C</v>
      </c>
      <c r="B145" s="8">
        <f>IF(COUNTIF($I$2:$I145,I145)=COUNTIF($I$2:$I$394,I145),SUMIF($I$2:$I$394,I145,$N$2:$N$394),"")</f>
        <v>20.22</v>
      </c>
      <c r="C145" s="8">
        <f t="shared" si="7"/>
        <v>1900</v>
      </c>
      <c r="D145" s="8">
        <f t="shared" si="8"/>
        <v>1</v>
      </c>
      <c r="F145" t="s">
        <v>21</v>
      </c>
      <c r="G145" s="11"/>
      <c r="I145" t="s">
        <v>625</v>
      </c>
      <c r="K145" t="s">
        <v>582</v>
      </c>
      <c r="L145">
        <v>3</v>
      </c>
      <c r="M145">
        <v>5.37</v>
      </c>
      <c r="N145">
        <v>16.11</v>
      </c>
    </row>
    <row r="146" spans="1:14" x14ac:dyDescent="0.3">
      <c r="A146" s="10" t="str">
        <f t="shared" si="6"/>
        <v/>
      </c>
      <c r="B146" s="8" t="str">
        <f>IF(COUNTIF($I$2:$I146,I146)=COUNTIF($I$2:$I$394,I146),SUMIF($I$2:$I$394,I146,$N$2:$N$394),"")</f>
        <v/>
      </c>
      <c r="C146" s="8">
        <f t="shared" si="7"/>
        <v>1900</v>
      </c>
      <c r="D146" s="8">
        <f t="shared" si="8"/>
        <v>1</v>
      </c>
      <c r="F146" t="s">
        <v>30</v>
      </c>
      <c r="G146" s="11"/>
      <c r="I146" t="s">
        <v>626</v>
      </c>
      <c r="J146" t="s">
        <v>579</v>
      </c>
      <c r="K146" t="s">
        <v>580</v>
      </c>
      <c r="L146">
        <v>5</v>
      </c>
      <c r="M146">
        <v>0.95</v>
      </c>
      <c r="N146">
        <v>4.75</v>
      </c>
    </row>
    <row r="147" spans="1:14" x14ac:dyDescent="0.3">
      <c r="A147" s="10" t="str">
        <f t="shared" si="6"/>
        <v/>
      </c>
      <c r="B147" s="8" t="str">
        <f>IF(COUNTIF($I$2:$I147,I147)=COUNTIF($I$2:$I$394,I147),SUMIF($I$2:$I$394,I147,$N$2:$N$394),"")</f>
        <v/>
      </c>
      <c r="C147" s="8">
        <f t="shared" si="7"/>
        <v>1900</v>
      </c>
      <c r="D147" s="8">
        <f t="shared" si="8"/>
        <v>1</v>
      </c>
      <c r="F147" t="s">
        <v>30</v>
      </c>
      <c r="G147" s="11"/>
      <c r="I147" t="s">
        <v>626</v>
      </c>
      <c r="K147" t="s">
        <v>581</v>
      </c>
      <c r="L147">
        <v>5</v>
      </c>
      <c r="M147">
        <v>0.3</v>
      </c>
      <c r="N147">
        <v>1.5</v>
      </c>
    </row>
    <row r="148" spans="1:14" x14ac:dyDescent="0.3">
      <c r="A148" s="10" t="str">
        <f t="shared" si="6"/>
        <v>2520592482I</v>
      </c>
      <c r="B148" s="8">
        <f>IF(COUNTIF($I$2:$I148,I148)=COUNTIF($I$2:$I$394,I148),SUMIF($I$2:$I$394,I148,$N$2:$N$394),"")</f>
        <v>33.1</v>
      </c>
      <c r="C148" s="8">
        <f t="shared" si="7"/>
        <v>1900</v>
      </c>
      <c r="D148" s="8">
        <f t="shared" si="8"/>
        <v>1</v>
      </c>
      <c r="F148" t="s">
        <v>30</v>
      </c>
      <c r="G148" s="11"/>
      <c r="I148" t="s">
        <v>626</v>
      </c>
      <c r="K148" t="s">
        <v>582</v>
      </c>
      <c r="L148">
        <v>5</v>
      </c>
      <c r="M148">
        <v>5.37</v>
      </c>
      <c r="N148">
        <v>26.85</v>
      </c>
    </row>
    <row r="149" spans="1:14" x14ac:dyDescent="0.3">
      <c r="A149" s="10" t="str">
        <f t="shared" si="6"/>
        <v/>
      </c>
      <c r="B149" s="8" t="str">
        <f>IF(COUNTIF($I$2:$I149,I149)=COUNTIF($I$2:$I$394,I149),SUMIF($I$2:$I$394,I149,$N$2:$N$394),"")</f>
        <v/>
      </c>
      <c r="C149" s="8">
        <f t="shared" si="7"/>
        <v>1900</v>
      </c>
      <c r="D149" s="8">
        <f t="shared" si="8"/>
        <v>1</v>
      </c>
      <c r="F149" t="s">
        <v>21</v>
      </c>
      <c r="G149" s="11"/>
      <c r="I149" t="s">
        <v>627</v>
      </c>
      <c r="J149" t="s">
        <v>579</v>
      </c>
      <c r="K149" t="s">
        <v>580</v>
      </c>
      <c r="L149">
        <v>2</v>
      </c>
      <c r="M149">
        <v>0.95</v>
      </c>
      <c r="N149">
        <v>1.9</v>
      </c>
    </row>
    <row r="150" spans="1:14" x14ac:dyDescent="0.3">
      <c r="A150" s="10" t="str">
        <f t="shared" si="6"/>
        <v/>
      </c>
      <c r="B150" s="8" t="str">
        <f>IF(COUNTIF($I$2:$I150,I150)=COUNTIF($I$2:$I$394,I150),SUMIF($I$2:$I$394,I150,$N$2:$N$394),"")</f>
        <v/>
      </c>
      <c r="C150" s="8">
        <f t="shared" si="7"/>
        <v>1900</v>
      </c>
      <c r="D150" s="8">
        <f t="shared" si="8"/>
        <v>1</v>
      </c>
      <c r="F150" t="s">
        <v>21</v>
      </c>
      <c r="G150" s="11"/>
      <c r="I150" t="s">
        <v>627</v>
      </c>
      <c r="J150" t="s">
        <v>579</v>
      </c>
      <c r="K150" t="s">
        <v>588</v>
      </c>
      <c r="L150">
        <v>2</v>
      </c>
      <c r="M150">
        <v>0.12</v>
      </c>
      <c r="N150">
        <v>0.24</v>
      </c>
    </row>
    <row r="151" spans="1:14" x14ac:dyDescent="0.3">
      <c r="A151" s="10" t="str">
        <f t="shared" si="6"/>
        <v/>
      </c>
      <c r="B151" s="8" t="str">
        <f>IF(COUNTIF($I$2:$I151,I151)=COUNTIF($I$2:$I$394,I151),SUMIF($I$2:$I$394,I151,$N$2:$N$394),"")</f>
        <v/>
      </c>
      <c r="C151" s="8">
        <f t="shared" si="7"/>
        <v>1900</v>
      </c>
      <c r="D151" s="8">
        <f t="shared" si="8"/>
        <v>1</v>
      </c>
      <c r="F151" t="s">
        <v>21</v>
      </c>
      <c r="G151" s="11"/>
      <c r="I151" t="s">
        <v>627</v>
      </c>
      <c r="K151" t="s">
        <v>581</v>
      </c>
      <c r="L151">
        <v>2</v>
      </c>
      <c r="M151">
        <v>0.3</v>
      </c>
      <c r="N151">
        <v>0.6</v>
      </c>
    </row>
    <row r="152" spans="1:14" x14ac:dyDescent="0.3">
      <c r="A152" s="10" t="str">
        <f t="shared" si="6"/>
        <v>2520592727D</v>
      </c>
      <c r="B152" s="8">
        <f>IF(COUNTIF($I$2:$I152,I152)=COUNTIF($I$2:$I$394,I152),SUMIF($I$2:$I$394,I152,$N$2:$N$394),"")</f>
        <v>13.48</v>
      </c>
      <c r="C152" s="8">
        <f t="shared" si="7"/>
        <v>1900</v>
      </c>
      <c r="D152" s="8">
        <f t="shared" si="8"/>
        <v>1</v>
      </c>
      <c r="F152" t="s">
        <v>21</v>
      </c>
      <c r="G152" s="11"/>
      <c r="I152" t="s">
        <v>627</v>
      </c>
      <c r="K152" t="s">
        <v>582</v>
      </c>
      <c r="L152">
        <v>2</v>
      </c>
      <c r="M152">
        <v>5.37</v>
      </c>
      <c r="N152">
        <v>10.74</v>
      </c>
    </row>
    <row r="153" spans="1:14" x14ac:dyDescent="0.3">
      <c r="A153" s="10" t="str">
        <f t="shared" si="6"/>
        <v/>
      </c>
      <c r="B153" s="8" t="str">
        <f>IF(COUNTIF($I$2:$I153,I153)=COUNTIF($I$2:$I$394,I153),SUMIF($I$2:$I$394,I153,$N$2:$N$394),"")</f>
        <v/>
      </c>
      <c r="C153" s="8">
        <f t="shared" si="7"/>
        <v>1900</v>
      </c>
      <c r="D153" s="8">
        <f t="shared" si="8"/>
        <v>1</v>
      </c>
      <c r="F153" t="s">
        <v>21</v>
      </c>
      <c r="G153" s="11"/>
      <c r="I153" t="s">
        <v>628</v>
      </c>
      <c r="J153" t="s">
        <v>579</v>
      </c>
      <c r="K153" t="s">
        <v>580</v>
      </c>
      <c r="L153">
        <v>3</v>
      </c>
      <c r="M153">
        <v>0.95</v>
      </c>
      <c r="N153">
        <v>2.85</v>
      </c>
    </row>
    <row r="154" spans="1:14" x14ac:dyDescent="0.3">
      <c r="A154" s="10" t="str">
        <f t="shared" si="6"/>
        <v/>
      </c>
      <c r="B154" s="8" t="str">
        <f>IF(COUNTIF($I$2:$I154,I154)=COUNTIF($I$2:$I$394,I154),SUMIF($I$2:$I$394,I154,$N$2:$N$394),"")</f>
        <v/>
      </c>
      <c r="C154" s="8">
        <f t="shared" si="7"/>
        <v>1900</v>
      </c>
      <c r="D154" s="8">
        <f t="shared" si="8"/>
        <v>1</v>
      </c>
      <c r="F154" t="s">
        <v>21</v>
      </c>
      <c r="G154" s="11"/>
      <c r="I154" t="s">
        <v>628</v>
      </c>
      <c r="K154" t="s">
        <v>581</v>
      </c>
      <c r="L154">
        <v>3</v>
      </c>
      <c r="M154">
        <v>0.3</v>
      </c>
      <c r="N154">
        <v>0.9</v>
      </c>
    </row>
    <row r="155" spans="1:14" x14ac:dyDescent="0.3">
      <c r="A155" s="10" t="str">
        <f t="shared" si="6"/>
        <v>2520592728C</v>
      </c>
      <c r="B155" s="8">
        <f>IF(COUNTIF($I$2:$I155,I155)=COUNTIF($I$2:$I$394,I155),SUMIF($I$2:$I$394,I155,$N$2:$N$394),"")</f>
        <v>19.86</v>
      </c>
      <c r="C155" s="8">
        <f t="shared" si="7"/>
        <v>1900</v>
      </c>
      <c r="D155" s="8">
        <f t="shared" si="8"/>
        <v>1</v>
      </c>
      <c r="F155" t="s">
        <v>21</v>
      </c>
      <c r="G155" s="11"/>
      <c r="I155" t="s">
        <v>628</v>
      </c>
      <c r="K155" t="s">
        <v>582</v>
      </c>
      <c r="L155">
        <v>3</v>
      </c>
      <c r="M155">
        <v>5.37</v>
      </c>
      <c r="N155">
        <v>16.11</v>
      </c>
    </row>
    <row r="156" spans="1:14" x14ac:dyDescent="0.3">
      <c r="A156" s="10" t="str">
        <f t="shared" si="6"/>
        <v/>
      </c>
      <c r="B156" s="8" t="str">
        <f>IF(COUNTIF($I$2:$I156,I156)=COUNTIF($I$2:$I$394,I156),SUMIF($I$2:$I$394,I156,$N$2:$N$394),"")</f>
        <v/>
      </c>
      <c r="C156" s="8">
        <f t="shared" si="7"/>
        <v>1900</v>
      </c>
      <c r="D156" s="8">
        <f t="shared" si="8"/>
        <v>1</v>
      </c>
      <c r="F156" t="s">
        <v>30</v>
      </c>
      <c r="G156" s="11"/>
      <c r="I156" t="s">
        <v>629</v>
      </c>
      <c r="J156" t="s">
        <v>579</v>
      </c>
      <c r="K156" t="s">
        <v>580</v>
      </c>
      <c r="L156">
        <v>1</v>
      </c>
      <c r="M156">
        <v>0.95</v>
      </c>
      <c r="N156">
        <v>0.95</v>
      </c>
    </row>
    <row r="157" spans="1:14" x14ac:dyDescent="0.3">
      <c r="A157" s="10" t="str">
        <f t="shared" si="6"/>
        <v/>
      </c>
      <c r="B157" s="8" t="str">
        <f>IF(COUNTIF($I$2:$I157,I157)=COUNTIF($I$2:$I$394,I157),SUMIF($I$2:$I$394,I157,$N$2:$N$394),"")</f>
        <v/>
      </c>
      <c r="C157" s="8">
        <f t="shared" si="7"/>
        <v>1900</v>
      </c>
      <c r="D157" s="8">
        <f t="shared" si="8"/>
        <v>1</v>
      </c>
      <c r="F157" t="s">
        <v>30</v>
      </c>
      <c r="G157" s="11"/>
      <c r="I157" t="s">
        <v>629</v>
      </c>
      <c r="K157" t="s">
        <v>581</v>
      </c>
      <c r="L157">
        <v>1</v>
      </c>
      <c r="M157">
        <v>0.3</v>
      </c>
      <c r="N157">
        <v>0.3</v>
      </c>
    </row>
    <row r="158" spans="1:14" x14ac:dyDescent="0.3">
      <c r="A158" s="10" t="str">
        <f t="shared" si="6"/>
        <v>2520592729S</v>
      </c>
      <c r="B158" s="8">
        <f>IF(COUNTIF($I$2:$I158,I158)=COUNTIF($I$2:$I$394,I158),SUMIF($I$2:$I$394,I158,$N$2:$N$394),"")</f>
        <v>6.62</v>
      </c>
      <c r="C158" s="8">
        <f t="shared" si="7"/>
        <v>1900</v>
      </c>
      <c r="D158" s="8">
        <f t="shared" si="8"/>
        <v>1</v>
      </c>
      <c r="F158" t="s">
        <v>30</v>
      </c>
      <c r="G158" s="11"/>
      <c r="I158" t="s">
        <v>629</v>
      </c>
      <c r="K158" t="s">
        <v>582</v>
      </c>
      <c r="L158">
        <v>1</v>
      </c>
      <c r="M158">
        <v>5.37</v>
      </c>
      <c r="N158">
        <v>5.37</v>
      </c>
    </row>
    <row r="159" spans="1:14" x14ac:dyDescent="0.3">
      <c r="A159" s="10" t="str">
        <f t="shared" si="6"/>
        <v/>
      </c>
      <c r="B159" s="8" t="str">
        <f>IF(COUNTIF($I$2:$I159,I159)=COUNTIF($I$2:$I$394,I159),SUMIF($I$2:$I$394,I159,$N$2:$N$394),"")</f>
        <v/>
      </c>
      <c r="C159" s="8">
        <f t="shared" si="7"/>
        <v>1900</v>
      </c>
      <c r="D159" s="8">
        <f t="shared" si="8"/>
        <v>1</v>
      </c>
      <c r="F159" t="s">
        <v>21</v>
      </c>
      <c r="G159" s="11"/>
      <c r="I159" t="s">
        <v>630</v>
      </c>
      <c r="J159" t="s">
        <v>579</v>
      </c>
      <c r="K159" t="s">
        <v>580</v>
      </c>
      <c r="L159">
        <v>2</v>
      </c>
      <c r="M159">
        <v>0.95</v>
      </c>
      <c r="N159">
        <v>1.9</v>
      </c>
    </row>
    <row r="160" spans="1:14" x14ac:dyDescent="0.3">
      <c r="A160" s="10" t="str">
        <f t="shared" si="6"/>
        <v/>
      </c>
      <c r="B160" s="8" t="str">
        <f>IF(COUNTIF($I$2:$I160,I160)=COUNTIF($I$2:$I$394,I160),SUMIF($I$2:$I$394,I160,$N$2:$N$394),"")</f>
        <v/>
      </c>
      <c r="C160" s="8">
        <f t="shared" si="7"/>
        <v>1900</v>
      </c>
      <c r="D160" s="8">
        <f t="shared" si="8"/>
        <v>1</v>
      </c>
      <c r="F160" t="s">
        <v>21</v>
      </c>
      <c r="G160" s="11"/>
      <c r="I160" t="s">
        <v>630</v>
      </c>
      <c r="J160" t="s">
        <v>579</v>
      </c>
      <c r="K160" t="s">
        <v>588</v>
      </c>
      <c r="L160">
        <v>2</v>
      </c>
      <c r="M160">
        <v>0.12</v>
      </c>
      <c r="N160">
        <v>0.24</v>
      </c>
    </row>
    <row r="161" spans="1:14" x14ac:dyDescent="0.3">
      <c r="A161" s="10" t="str">
        <f t="shared" si="6"/>
        <v/>
      </c>
      <c r="B161" s="8" t="str">
        <f>IF(COUNTIF($I$2:$I161,I161)=COUNTIF($I$2:$I$394,I161),SUMIF($I$2:$I$394,I161,$N$2:$N$394),"")</f>
        <v/>
      </c>
      <c r="C161" s="8">
        <f t="shared" si="7"/>
        <v>1900</v>
      </c>
      <c r="D161" s="8">
        <f t="shared" si="8"/>
        <v>1</v>
      </c>
      <c r="F161" t="s">
        <v>21</v>
      </c>
      <c r="G161" s="11"/>
      <c r="I161" t="s">
        <v>630</v>
      </c>
      <c r="K161" t="s">
        <v>581</v>
      </c>
      <c r="L161">
        <v>2</v>
      </c>
      <c r="M161">
        <v>0.3</v>
      </c>
      <c r="N161">
        <v>0.6</v>
      </c>
    </row>
    <row r="162" spans="1:14" x14ac:dyDescent="0.3">
      <c r="A162" s="10" t="str">
        <f t="shared" si="6"/>
        <v>2520592732K</v>
      </c>
      <c r="B162" s="8">
        <f>IF(COUNTIF($I$2:$I162,I162)=COUNTIF($I$2:$I$394,I162),SUMIF($I$2:$I$394,I162,$N$2:$N$394),"")</f>
        <v>13.48</v>
      </c>
      <c r="C162" s="8">
        <f t="shared" si="7"/>
        <v>1900</v>
      </c>
      <c r="D162" s="8">
        <f t="shared" si="8"/>
        <v>1</v>
      </c>
      <c r="F162" t="s">
        <v>21</v>
      </c>
      <c r="G162" s="11"/>
      <c r="I162" t="s">
        <v>630</v>
      </c>
      <c r="K162" t="s">
        <v>582</v>
      </c>
      <c r="L162">
        <v>2</v>
      </c>
      <c r="M162">
        <v>5.37</v>
      </c>
      <c r="N162">
        <v>10.74</v>
      </c>
    </row>
    <row r="163" spans="1:14" x14ac:dyDescent="0.3">
      <c r="A163" s="10" t="str">
        <f t="shared" si="6"/>
        <v/>
      </c>
      <c r="B163" s="8" t="str">
        <f>IF(COUNTIF($I$2:$I163,I163)=COUNTIF($I$2:$I$394,I163),SUMIF($I$2:$I$394,I163,$N$2:$N$394),"")</f>
        <v/>
      </c>
      <c r="C163" s="8">
        <f t="shared" si="7"/>
        <v>1900</v>
      </c>
      <c r="D163" s="8">
        <f t="shared" si="8"/>
        <v>1</v>
      </c>
      <c r="F163" t="s">
        <v>18</v>
      </c>
      <c r="G163" s="11"/>
      <c r="I163" t="s">
        <v>631</v>
      </c>
      <c r="J163" t="s">
        <v>632</v>
      </c>
      <c r="K163" t="s">
        <v>580</v>
      </c>
      <c r="L163">
        <v>1</v>
      </c>
      <c r="M163">
        <v>0.95</v>
      </c>
      <c r="N163">
        <v>0.95</v>
      </c>
    </row>
    <row r="164" spans="1:14" x14ac:dyDescent="0.3">
      <c r="A164" s="10" t="str">
        <f t="shared" si="6"/>
        <v/>
      </c>
      <c r="B164" s="8" t="str">
        <f>IF(COUNTIF($I$2:$I164,I164)=COUNTIF($I$2:$I$394,I164),SUMIF($I$2:$I$394,I164,$N$2:$N$394),"")</f>
        <v/>
      </c>
      <c r="C164" s="8">
        <f t="shared" si="7"/>
        <v>1900</v>
      </c>
      <c r="D164" s="8">
        <f t="shared" si="8"/>
        <v>1</v>
      </c>
      <c r="F164" t="s">
        <v>18</v>
      </c>
      <c r="G164" s="11"/>
      <c r="I164" t="s">
        <v>631</v>
      </c>
      <c r="K164" t="s">
        <v>581</v>
      </c>
      <c r="L164">
        <v>1</v>
      </c>
      <c r="M164">
        <v>0.3</v>
      </c>
      <c r="N164">
        <v>0.3</v>
      </c>
    </row>
    <row r="165" spans="1:14" x14ac:dyDescent="0.3">
      <c r="A165" s="10" t="str">
        <f t="shared" si="6"/>
        <v>2520592743S</v>
      </c>
      <c r="B165" s="8">
        <f>IF(COUNTIF($I$2:$I165,I165)=COUNTIF($I$2:$I$394,I165),SUMIF($I$2:$I$394,I165,$N$2:$N$394),"")</f>
        <v>6.62</v>
      </c>
      <c r="C165" s="8">
        <f t="shared" si="7"/>
        <v>1900</v>
      </c>
      <c r="D165" s="8">
        <f t="shared" si="8"/>
        <v>1</v>
      </c>
      <c r="F165" t="s">
        <v>18</v>
      </c>
      <c r="G165" s="11"/>
      <c r="I165" t="s">
        <v>631</v>
      </c>
      <c r="K165" t="s">
        <v>582</v>
      </c>
      <c r="L165">
        <v>1</v>
      </c>
      <c r="M165">
        <v>5.37</v>
      </c>
      <c r="N165">
        <v>5.37</v>
      </c>
    </row>
    <row r="166" spans="1:14" x14ac:dyDescent="0.3">
      <c r="A166" s="10" t="str">
        <f t="shared" si="6"/>
        <v/>
      </c>
      <c r="B166" s="8" t="str">
        <f>IF(COUNTIF($I$2:$I166,I166)=COUNTIF($I$2:$I$394,I166),SUMIF($I$2:$I$394,I166,$N$2:$N$394),"")</f>
        <v/>
      </c>
      <c r="C166" s="8">
        <f t="shared" si="7"/>
        <v>1900</v>
      </c>
      <c r="D166" s="8">
        <f t="shared" si="8"/>
        <v>1</v>
      </c>
      <c r="F166" t="s">
        <v>353</v>
      </c>
      <c r="G166" s="11"/>
      <c r="I166" t="s">
        <v>633</v>
      </c>
      <c r="J166" t="s">
        <v>579</v>
      </c>
      <c r="K166" t="s">
        <v>580</v>
      </c>
      <c r="L166">
        <v>1</v>
      </c>
      <c r="M166">
        <v>0.95</v>
      </c>
      <c r="N166">
        <v>0.95</v>
      </c>
    </row>
    <row r="167" spans="1:14" x14ac:dyDescent="0.3">
      <c r="A167" s="10" t="str">
        <f t="shared" si="6"/>
        <v/>
      </c>
      <c r="B167" s="8" t="str">
        <f>IF(COUNTIF($I$2:$I167,I167)=COUNTIF($I$2:$I$394,I167),SUMIF($I$2:$I$394,I167,$N$2:$N$394),"")</f>
        <v/>
      </c>
      <c r="C167" s="8">
        <f t="shared" si="7"/>
        <v>1900</v>
      </c>
      <c r="D167" s="8">
        <f t="shared" si="8"/>
        <v>1</v>
      </c>
      <c r="F167" t="s">
        <v>353</v>
      </c>
      <c r="G167" s="11"/>
      <c r="I167" t="s">
        <v>633</v>
      </c>
      <c r="J167" t="s">
        <v>579</v>
      </c>
      <c r="K167" t="s">
        <v>588</v>
      </c>
      <c r="L167">
        <v>1</v>
      </c>
      <c r="M167">
        <v>0.12</v>
      </c>
      <c r="N167">
        <v>0.12</v>
      </c>
    </row>
    <row r="168" spans="1:14" x14ac:dyDescent="0.3">
      <c r="A168" s="10" t="str">
        <f t="shared" si="6"/>
        <v>2520592751S</v>
      </c>
      <c r="B168" s="8">
        <f>IF(COUNTIF($I$2:$I168,I168)=COUNTIF($I$2:$I$394,I168),SUMIF($I$2:$I$394,I168,$N$2:$N$394),"")</f>
        <v>6.4399999999999995</v>
      </c>
      <c r="C168" s="8">
        <f t="shared" si="7"/>
        <v>1900</v>
      </c>
      <c r="D168" s="8">
        <f t="shared" si="8"/>
        <v>1</v>
      </c>
      <c r="F168" t="s">
        <v>353</v>
      </c>
      <c r="G168" s="11"/>
      <c r="I168" t="s">
        <v>633</v>
      </c>
      <c r="K168" t="s">
        <v>582</v>
      </c>
      <c r="L168">
        <v>1</v>
      </c>
      <c r="M168">
        <v>5.37</v>
      </c>
      <c r="N168">
        <v>5.37</v>
      </c>
    </row>
    <row r="169" spans="1:14" x14ac:dyDescent="0.3">
      <c r="A169" s="10" t="str">
        <f t="shared" si="6"/>
        <v/>
      </c>
      <c r="B169" s="8" t="str">
        <f>IF(COUNTIF($I$2:$I169,I169)=COUNTIF($I$2:$I$394,I169),SUMIF($I$2:$I$394,I169,$N$2:$N$394),"")</f>
        <v/>
      </c>
      <c r="C169" s="8">
        <f t="shared" si="7"/>
        <v>1900</v>
      </c>
      <c r="D169" s="8">
        <f t="shared" si="8"/>
        <v>1</v>
      </c>
      <c r="F169" t="s">
        <v>30</v>
      </c>
      <c r="G169" s="11"/>
      <c r="I169" t="s">
        <v>634</v>
      </c>
      <c r="J169" t="s">
        <v>579</v>
      </c>
      <c r="K169" t="s">
        <v>580</v>
      </c>
      <c r="L169">
        <v>1</v>
      </c>
      <c r="M169">
        <v>0.95</v>
      </c>
      <c r="N169">
        <v>0.95</v>
      </c>
    </row>
    <row r="170" spans="1:14" x14ac:dyDescent="0.3">
      <c r="A170" s="10" t="str">
        <f t="shared" si="6"/>
        <v/>
      </c>
      <c r="B170" s="8" t="str">
        <f>IF(COUNTIF($I$2:$I170,I170)=COUNTIF($I$2:$I$394,I170),SUMIF($I$2:$I$394,I170,$N$2:$N$394),"")</f>
        <v/>
      </c>
      <c r="C170" s="8">
        <f t="shared" si="7"/>
        <v>1900</v>
      </c>
      <c r="D170" s="8">
        <f t="shared" si="8"/>
        <v>1</v>
      </c>
      <c r="F170" t="s">
        <v>30</v>
      </c>
      <c r="G170" s="11"/>
      <c r="I170" t="s">
        <v>634</v>
      </c>
      <c r="K170" t="s">
        <v>581</v>
      </c>
      <c r="L170">
        <v>1</v>
      </c>
      <c r="M170">
        <v>0.3</v>
      </c>
      <c r="N170">
        <v>0.3</v>
      </c>
    </row>
    <row r="171" spans="1:14" x14ac:dyDescent="0.3">
      <c r="A171" s="10" t="str">
        <f t="shared" si="6"/>
        <v>2520592763W</v>
      </c>
      <c r="B171" s="8">
        <f>IF(COUNTIF($I$2:$I171,I171)=COUNTIF($I$2:$I$394,I171),SUMIF($I$2:$I$394,I171,$N$2:$N$394),"")</f>
        <v>6.62</v>
      </c>
      <c r="C171" s="8">
        <f t="shared" si="7"/>
        <v>1900</v>
      </c>
      <c r="D171" s="8">
        <f t="shared" si="8"/>
        <v>1</v>
      </c>
      <c r="F171" t="s">
        <v>30</v>
      </c>
      <c r="G171" s="11"/>
      <c r="I171" t="s">
        <v>634</v>
      </c>
      <c r="K171" t="s">
        <v>582</v>
      </c>
      <c r="L171">
        <v>1</v>
      </c>
      <c r="M171">
        <v>5.37</v>
      </c>
      <c r="N171">
        <v>5.37</v>
      </c>
    </row>
    <row r="172" spans="1:14" x14ac:dyDescent="0.3">
      <c r="A172" s="10" t="str">
        <f t="shared" si="6"/>
        <v/>
      </c>
      <c r="B172" s="8" t="str">
        <f>IF(COUNTIF($I$2:$I172,I172)=COUNTIF($I$2:$I$394,I172),SUMIF($I$2:$I$394,I172,$N$2:$N$394),"")</f>
        <v/>
      </c>
      <c r="C172" s="8">
        <f t="shared" si="7"/>
        <v>1900</v>
      </c>
      <c r="D172" s="8">
        <f t="shared" si="8"/>
        <v>1</v>
      </c>
      <c r="F172" t="s">
        <v>21</v>
      </c>
      <c r="G172" s="11"/>
      <c r="I172" t="s">
        <v>635</v>
      </c>
      <c r="J172" t="s">
        <v>579</v>
      </c>
      <c r="K172" t="s">
        <v>580</v>
      </c>
      <c r="L172">
        <v>2</v>
      </c>
      <c r="M172">
        <v>0.95</v>
      </c>
      <c r="N172">
        <v>1.9</v>
      </c>
    </row>
    <row r="173" spans="1:14" x14ac:dyDescent="0.3">
      <c r="A173" s="10" t="str">
        <f t="shared" si="6"/>
        <v/>
      </c>
      <c r="B173" s="8" t="str">
        <f>IF(COUNTIF($I$2:$I173,I173)=COUNTIF($I$2:$I$394,I173),SUMIF($I$2:$I$394,I173,$N$2:$N$394),"")</f>
        <v/>
      </c>
      <c r="C173" s="8">
        <f t="shared" si="7"/>
        <v>1900</v>
      </c>
      <c r="D173" s="8">
        <f t="shared" si="8"/>
        <v>1</v>
      </c>
      <c r="F173" t="s">
        <v>21</v>
      </c>
      <c r="G173" s="11"/>
      <c r="I173" t="s">
        <v>635</v>
      </c>
      <c r="K173" t="s">
        <v>581</v>
      </c>
      <c r="L173">
        <v>2</v>
      </c>
      <c r="M173">
        <v>0.3</v>
      </c>
      <c r="N173">
        <v>0.6</v>
      </c>
    </row>
    <row r="174" spans="1:14" x14ac:dyDescent="0.3">
      <c r="A174" s="10" t="str">
        <f t="shared" si="6"/>
        <v>2520592767N</v>
      </c>
      <c r="B174" s="8">
        <f>IF(COUNTIF($I$2:$I174,I174)=COUNTIF($I$2:$I$394,I174),SUMIF($I$2:$I$394,I174,$N$2:$N$394),"")</f>
        <v>13.24</v>
      </c>
      <c r="C174" s="8">
        <f t="shared" si="7"/>
        <v>1900</v>
      </c>
      <c r="D174" s="8">
        <f t="shared" si="8"/>
        <v>1</v>
      </c>
      <c r="F174" t="s">
        <v>21</v>
      </c>
      <c r="G174" s="11"/>
      <c r="I174" t="s">
        <v>635</v>
      </c>
      <c r="K174" t="s">
        <v>582</v>
      </c>
      <c r="L174">
        <v>2</v>
      </c>
      <c r="M174">
        <v>5.37</v>
      </c>
      <c r="N174">
        <v>10.74</v>
      </c>
    </row>
    <row r="175" spans="1:14" x14ac:dyDescent="0.3">
      <c r="A175" s="10" t="str">
        <f t="shared" si="6"/>
        <v/>
      </c>
      <c r="B175" s="8" t="str">
        <f>IF(COUNTIF($I$2:$I175,I175)=COUNTIF($I$2:$I$394,I175),SUMIF($I$2:$I$394,I175,$N$2:$N$394),"")</f>
        <v/>
      </c>
      <c r="C175" s="8">
        <f t="shared" si="7"/>
        <v>1900</v>
      </c>
      <c r="D175" s="8">
        <f t="shared" si="8"/>
        <v>1</v>
      </c>
      <c r="F175" t="s">
        <v>353</v>
      </c>
      <c r="G175" s="11"/>
      <c r="I175" t="s">
        <v>636</v>
      </c>
      <c r="J175" t="s">
        <v>579</v>
      </c>
      <c r="K175" t="s">
        <v>580</v>
      </c>
      <c r="L175">
        <v>1</v>
      </c>
      <c r="M175">
        <v>0.95</v>
      </c>
      <c r="N175">
        <v>0.95</v>
      </c>
    </row>
    <row r="176" spans="1:14" x14ac:dyDescent="0.3">
      <c r="A176" s="10" t="str">
        <f t="shared" si="6"/>
        <v/>
      </c>
      <c r="B176" s="8" t="str">
        <f>IF(COUNTIF($I$2:$I176,I176)=COUNTIF($I$2:$I$394,I176),SUMIF($I$2:$I$394,I176,$N$2:$N$394),"")</f>
        <v/>
      </c>
      <c r="C176" s="8">
        <f t="shared" si="7"/>
        <v>1900</v>
      </c>
      <c r="D176" s="8">
        <f t="shared" si="8"/>
        <v>1</v>
      </c>
      <c r="F176" t="s">
        <v>353</v>
      </c>
      <c r="G176" s="11"/>
      <c r="I176" t="s">
        <v>636</v>
      </c>
      <c r="J176" t="s">
        <v>579</v>
      </c>
      <c r="K176" t="s">
        <v>588</v>
      </c>
      <c r="L176">
        <v>1</v>
      </c>
      <c r="M176">
        <v>0.12</v>
      </c>
      <c r="N176">
        <v>0.12</v>
      </c>
    </row>
    <row r="177" spans="1:14" x14ac:dyDescent="0.3">
      <c r="A177" s="10" t="str">
        <f t="shared" si="6"/>
        <v>2520592773F</v>
      </c>
      <c r="B177" s="8">
        <f>IF(COUNTIF($I$2:$I177,I177)=COUNTIF($I$2:$I$394,I177),SUMIF($I$2:$I$394,I177,$N$2:$N$394),"")</f>
        <v>6.4399999999999995</v>
      </c>
      <c r="C177" s="8">
        <f t="shared" si="7"/>
        <v>1900</v>
      </c>
      <c r="D177" s="8">
        <f t="shared" si="8"/>
        <v>1</v>
      </c>
      <c r="F177" t="s">
        <v>353</v>
      </c>
      <c r="G177" s="11"/>
      <c r="I177" t="s">
        <v>636</v>
      </c>
      <c r="K177" t="s">
        <v>582</v>
      </c>
      <c r="L177">
        <v>1</v>
      </c>
      <c r="M177">
        <v>5.37</v>
      </c>
      <c r="N177">
        <v>5.37</v>
      </c>
    </row>
    <row r="178" spans="1:14" x14ac:dyDescent="0.3">
      <c r="A178" s="10" t="str">
        <f t="shared" si="6"/>
        <v/>
      </c>
      <c r="B178" s="8" t="str">
        <f>IF(COUNTIF($I$2:$I178,I178)=COUNTIF($I$2:$I$394,I178),SUMIF($I$2:$I$394,I178,$N$2:$N$394),"")</f>
        <v/>
      </c>
      <c r="C178" s="8">
        <f t="shared" si="7"/>
        <v>1900</v>
      </c>
      <c r="D178" s="8">
        <f t="shared" si="8"/>
        <v>1</v>
      </c>
      <c r="F178" t="s">
        <v>30</v>
      </c>
      <c r="G178" s="11"/>
      <c r="I178" t="s">
        <v>637</v>
      </c>
      <c r="J178" t="s">
        <v>579</v>
      </c>
      <c r="K178" t="s">
        <v>580</v>
      </c>
      <c r="L178">
        <v>1</v>
      </c>
      <c r="M178">
        <v>0.95</v>
      </c>
      <c r="N178">
        <v>0.95</v>
      </c>
    </row>
    <row r="179" spans="1:14" x14ac:dyDescent="0.3">
      <c r="A179" s="10" t="str">
        <f t="shared" si="6"/>
        <v/>
      </c>
      <c r="B179" s="8" t="str">
        <f>IF(COUNTIF($I$2:$I179,I179)=COUNTIF($I$2:$I$394,I179),SUMIF($I$2:$I$394,I179,$N$2:$N$394),"")</f>
        <v/>
      </c>
      <c r="C179" s="8">
        <f t="shared" si="7"/>
        <v>1900</v>
      </c>
      <c r="D179" s="8">
        <f t="shared" si="8"/>
        <v>1</v>
      </c>
      <c r="F179" t="s">
        <v>30</v>
      </c>
      <c r="G179" s="11"/>
      <c r="I179" t="s">
        <v>637</v>
      </c>
      <c r="K179" t="s">
        <v>581</v>
      </c>
      <c r="L179">
        <v>1</v>
      </c>
      <c r="M179">
        <v>0.3</v>
      </c>
      <c r="N179">
        <v>0.3</v>
      </c>
    </row>
    <row r="180" spans="1:14" x14ac:dyDescent="0.3">
      <c r="A180" s="10" t="str">
        <f t="shared" si="6"/>
        <v>2520592780I</v>
      </c>
      <c r="B180" s="8">
        <f>IF(COUNTIF($I$2:$I180,I180)=COUNTIF($I$2:$I$394,I180),SUMIF($I$2:$I$394,I180,$N$2:$N$394),"")</f>
        <v>6.62</v>
      </c>
      <c r="C180" s="8">
        <f t="shared" si="7"/>
        <v>1900</v>
      </c>
      <c r="D180" s="8">
        <f t="shared" si="8"/>
        <v>1</v>
      </c>
      <c r="F180" t="s">
        <v>30</v>
      </c>
      <c r="G180" s="11"/>
      <c r="I180" t="s">
        <v>637</v>
      </c>
      <c r="K180" t="s">
        <v>582</v>
      </c>
      <c r="L180">
        <v>1</v>
      </c>
      <c r="M180">
        <v>5.37</v>
      </c>
      <c r="N180">
        <v>5.37</v>
      </c>
    </row>
    <row r="181" spans="1:14" x14ac:dyDescent="0.3">
      <c r="A181" s="10" t="str">
        <f t="shared" si="6"/>
        <v/>
      </c>
      <c r="B181" s="8" t="str">
        <f>IF(COUNTIF($I$2:$I181,I181)=COUNTIF($I$2:$I$394,I181),SUMIF($I$2:$I$394,I181,$N$2:$N$394),"")</f>
        <v/>
      </c>
      <c r="C181" s="8">
        <f t="shared" si="7"/>
        <v>1900</v>
      </c>
      <c r="D181" s="8">
        <f t="shared" si="8"/>
        <v>1</v>
      </c>
      <c r="F181" t="s">
        <v>353</v>
      </c>
      <c r="G181" s="11"/>
      <c r="I181" t="s">
        <v>638</v>
      </c>
      <c r="J181" t="s">
        <v>579</v>
      </c>
      <c r="K181" t="s">
        <v>580</v>
      </c>
      <c r="L181">
        <v>1</v>
      </c>
      <c r="M181">
        <v>0.95</v>
      </c>
      <c r="N181">
        <v>0.95</v>
      </c>
    </row>
    <row r="182" spans="1:14" x14ac:dyDescent="0.3">
      <c r="A182" s="10" t="str">
        <f t="shared" si="6"/>
        <v/>
      </c>
      <c r="B182" s="8" t="str">
        <f>IF(COUNTIF($I$2:$I182,I182)=COUNTIF($I$2:$I$394,I182),SUMIF($I$2:$I$394,I182,$N$2:$N$394),"")</f>
        <v/>
      </c>
      <c r="C182" s="8">
        <f t="shared" si="7"/>
        <v>1900</v>
      </c>
      <c r="D182" s="8">
        <f t="shared" si="8"/>
        <v>1</v>
      </c>
      <c r="F182" t="s">
        <v>353</v>
      </c>
      <c r="G182" s="11"/>
      <c r="I182" t="s">
        <v>638</v>
      </c>
      <c r="J182" t="s">
        <v>579</v>
      </c>
      <c r="K182" t="s">
        <v>588</v>
      </c>
      <c r="L182">
        <v>1</v>
      </c>
      <c r="M182">
        <v>0.12</v>
      </c>
      <c r="N182">
        <v>0.12</v>
      </c>
    </row>
    <row r="183" spans="1:14" x14ac:dyDescent="0.3">
      <c r="A183" s="10" t="str">
        <f t="shared" si="6"/>
        <v>2520592902I</v>
      </c>
      <c r="B183" s="8">
        <f>IF(COUNTIF($I$2:$I183,I183)=COUNTIF($I$2:$I$394,I183),SUMIF($I$2:$I$394,I183,$N$2:$N$394),"")</f>
        <v>6.4399999999999995</v>
      </c>
      <c r="C183" s="8">
        <f t="shared" si="7"/>
        <v>1900</v>
      </c>
      <c r="D183" s="8">
        <f t="shared" si="8"/>
        <v>1</v>
      </c>
      <c r="F183" t="s">
        <v>353</v>
      </c>
      <c r="G183" s="11"/>
      <c r="I183" t="s">
        <v>638</v>
      </c>
      <c r="K183" t="s">
        <v>582</v>
      </c>
      <c r="L183">
        <v>1</v>
      </c>
      <c r="M183">
        <v>5.37</v>
      </c>
      <c r="N183">
        <v>5.37</v>
      </c>
    </row>
    <row r="184" spans="1:14" x14ac:dyDescent="0.3">
      <c r="A184" s="10" t="str">
        <f t="shared" si="6"/>
        <v/>
      </c>
      <c r="B184" s="8" t="str">
        <f>IF(COUNTIF($I$2:$I184,I184)=COUNTIF($I$2:$I$394,I184),SUMIF($I$2:$I$394,I184,$N$2:$N$394),"")</f>
        <v/>
      </c>
      <c r="C184" s="8">
        <f t="shared" si="7"/>
        <v>1900</v>
      </c>
      <c r="D184" s="8">
        <f t="shared" si="8"/>
        <v>1</v>
      </c>
      <c r="F184" t="s">
        <v>304</v>
      </c>
      <c r="G184" s="11"/>
      <c r="I184" t="s">
        <v>639</v>
      </c>
      <c r="J184" t="s">
        <v>579</v>
      </c>
      <c r="K184" t="s">
        <v>580</v>
      </c>
      <c r="L184">
        <v>1</v>
      </c>
      <c r="M184">
        <v>0.95</v>
      </c>
      <c r="N184">
        <v>0.95</v>
      </c>
    </row>
    <row r="185" spans="1:14" x14ac:dyDescent="0.3">
      <c r="A185" s="10" t="str">
        <f t="shared" si="6"/>
        <v/>
      </c>
      <c r="B185" s="8" t="str">
        <f>IF(COUNTIF($I$2:$I185,I185)=COUNTIF($I$2:$I$394,I185),SUMIF($I$2:$I$394,I185,$N$2:$N$394),"")</f>
        <v/>
      </c>
      <c r="C185" s="8">
        <f t="shared" si="7"/>
        <v>1900</v>
      </c>
      <c r="D185" s="8">
        <f t="shared" si="8"/>
        <v>1</v>
      </c>
      <c r="F185" t="s">
        <v>304</v>
      </c>
      <c r="G185" s="11"/>
      <c r="I185" t="s">
        <v>639</v>
      </c>
      <c r="K185" t="s">
        <v>581</v>
      </c>
      <c r="L185">
        <v>1</v>
      </c>
      <c r="M185">
        <v>0.3</v>
      </c>
      <c r="N185">
        <v>0.3</v>
      </c>
    </row>
    <row r="186" spans="1:14" x14ac:dyDescent="0.3">
      <c r="A186" s="10" t="str">
        <f t="shared" si="6"/>
        <v>2520592913F</v>
      </c>
      <c r="B186" s="8">
        <f>IF(COUNTIF($I$2:$I186,I186)=COUNTIF($I$2:$I$394,I186),SUMIF($I$2:$I$394,I186,$N$2:$N$394),"")</f>
        <v>6.62</v>
      </c>
      <c r="C186" s="8">
        <f t="shared" si="7"/>
        <v>1900</v>
      </c>
      <c r="D186" s="8">
        <f t="shared" si="8"/>
        <v>1</v>
      </c>
      <c r="F186" t="s">
        <v>304</v>
      </c>
      <c r="G186" s="11"/>
      <c r="I186" t="s">
        <v>639</v>
      </c>
      <c r="K186" t="s">
        <v>582</v>
      </c>
      <c r="L186">
        <v>1</v>
      </c>
      <c r="M186">
        <v>5.37</v>
      </c>
      <c r="N186">
        <v>5.37</v>
      </c>
    </row>
    <row r="187" spans="1:14" x14ac:dyDescent="0.3">
      <c r="A187" s="10" t="str">
        <f t="shared" si="6"/>
        <v/>
      </c>
      <c r="B187" s="8" t="str">
        <f>IF(COUNTIF($I$2:$I187,I187)=COUNTIF($I$2:$I$394,I187),SUMIF($I$2:$I$394,I187,$N$2:$N$394),"")</f>
        <v/>
      </c>
      <c r="C187" s="8">
        <f t="shared" si="7"/>
        <v>1900</v>
      </c>
      <c r="D187" s="8">
        <f t="shared" si="8"/>
        <v>1</v>
      </c>
      <c r="F187" t="s">
        <v>353</v>
      </c>
      <c r="G187" s="11"/>
      <c r="I187" t="s">
        <v>640</v>
      </c>
      <c r="J187" t="s">
        <v>579</v>
      </c>
      <c r="K187" t="s">
        <v>580</v>
      </c>
      <c r="L187">
        <v>1</v>
      </c>
      <c r="M187">
        <v>0.95</v>
      </c>
      <c r="N187">
        <v>0.95</v>
      </c>
    </row>
    <row r="188" spans="1:14" x14ac:dyDescent="0.3">
      <c r="A188" s="10" t="str">
        <f t="shared" si="6"/>
        <v/>
      </c>
      <c r="B188" s="8" t="str">
        <f>IF(COUNTIF($I$2:$I188,I188)=COUNTIF($I$2:$I$394,I188),SUMIF($I$2:$I$394,I188,$N$2:$N$394),"")</f>
        <v/>
      </c>
      <c r="C188" s="8">
        <f t="shared" si="7"/>
        <v>1900</v>
      </c>
      <c r="D188" s="8">
        <f t="shared" si="8"/>
        <v>1</v>
      </c>
      <c r="F188" t="s">
        <v>353</v>
      </c>
      <c r="G188" s="11"/>
      <c r="I188" t="s">
        <v>640</v>
      </c>
      <c r="J188" t="s">
        <v>579</v>
      </c>
      <c r="K188" t="s">
        <v>588</v>
      </c>
      <c r="L188">
        <v>1</v>
      </c>
      <c r="M188">
        <v>0.12</v>
      </c>
      <c r="N188">
        <v>0.12</v>
      </c>
    </row>
    <row r="189" spans="1:14" x14ac:dyDescent="0.3">
      <c r="A189" s="10" t="str">
        <f t="shared" si="6"/>
        <v>2520593022Q</v>
      </c>
      <c r="B189" s="8">
        <f>IF(COUNTIF($I$2:$I189,I189)=COUNTIF($I$2:$I$394,I189),SUMIF($I$2:$I$394,I189,$N$2:$N$394),"")</f>
        <v>6.4399999999999995</v>
      </c>
      <c r="C189" s="8">
        <f t="shared" si="7"/>
        <v>1900</v>
      </c>
      <c r="D189" s="8">
        <f t="shared" si="8"/>
        <v>1</v>
      </c>
      <c r="F189" t="s">
        <v>353</v>
      </c>
      <c r="G189" s="11"/>
      <c r="I189" t="s">
        <v>640</v>
      </c>
      <c r="K189" t="s">
        <v>582</v>
      </c>
      <c r="L189">
        <v>1</v>
      </c>
      <c r="M189">
        <v>5.37</v>
      </c>
      <c r="N189">
        <v>5.37</v>
      </c>
    </row>
    <row r="190" spans="1:14" x14ac:dyDescent="0.3">
      <c r="A190" s="10" t="str">
        <f t="shared" si="6"/>
        <v/>
      </c>
      <c r="B190" s="8" t="str">
        <f>IF(COUNTIF($I$2:$I190,I190)=COUNTIF($I$2:$I$394,I190),SUMIF($I$2:$I$394,I190,$N$2:$N$394),"")</f>
        <v/>
      </c>
      <c r="C190" s="8">
        <f t="shared" si="7"/>
        <v>1900</v>
      </c>
      <c r="D190" s="8">
        <f t="shared" si="8"/>
        <v>1</v>
      </c>
      <c r="F190" t="s">
        <v>30</v>
      </c>
      <c r="G190" s="11"/>
      <c r="I190" t="s">
        <v>641</v>
      </c>
      <c r="J190" t="s">
        <v>642</v>
      </c>
      <c r="K190" t="s">
        <v>580</v>
      </c>
      <c r="L190">
        <v>1</v>
      </c>
      <c r="M190">
        <v>0.95</v>
      </c>
      <c r="N190">
        <v>0.95</v>
      </c>
    </row>
    <row r="191" spans="1:14" x14ac:dyDescent="0.3">
      <c r="A191" s="10" t="str">
        <f t="shared" si="6"/>
        <v/>
      </c>
      <c r="B191" s="8" t="str">
        <f>IF(COUNTIF($I$2:$I191,I191)=COUNTIF($I$2:$I$394,I191),SUMIF($I$2:$I$394,I191,$N$2:$N$394),"")</f>
        <v/>
      </c>
      <c r="C191" s="8">
        <f t="shared" si="7"/>
        <v>1900</v>
      </c>
      <c r="D191" s="8">
        <f t="shared" si="8"/>
        <v>1</v>
      </c>
      <c r="F191" t="s">
        <v>30</v>
      </c>
      <c r="G191" s="11"/>
      <c r="I191" t="s">
        <v>641</v>
      </c>
      <c r="K191" t="s">
        <v>581</v>
      </c>
      <c r="L191">
        <v>1</v>
      </c>
      <c r="M191">
        <v>0.3</v>
      </c>
      <c r="N191">
        <v>0.3</v>
      </c>
    </row>
    <row r="192" spans="1:14" x14ac:dyDescent="0.3">
      <c r="A192" s="10" t="str">
        <f t="shared" si="6"/>
        <v>2520560488O</v>
      </c>
      <c r="B192" s="8">
        <f>IF(COUNTIF($I$2:$I192,I192)=COUNTIF($I$2:$I$394,I192),SUMIF($I$2:$I$394,I192,$N$2:$N$394),"")</f>
        <v>6.62</v>
      </c>
      <c r="C192" s="8">
        <f t="shared" si="7"/>
        <v>1900</v>
      </c>
      <c r="D192" s="8">
        <f t="shared" si="8"/>
        <v>1</v>
      </c>
      <c r="F192" t="s">
        <v>30</v>
      </c>
      <c r="G192" s="11"/>
      <c r="I192" t="s">
        <v>641</v>
      </c>
      <c r="K192" t="s">
        <v>582</v>
      </c>
      <c r="L192">
        <v>1</v>
      </c>
      <c r="M192">
        <v>5.37</v>
      </c>
      <c r="N192">
        <v>5.37</v>
      </c>
    </row>
    <row r="193" spans="1:14" x14ac:dyDescent="0.3">
      <c r="A193" s="10" t="str">
        <f t="shared" si="6"/>
        <v/>
      </c>
      <c r="B193" s="8" t="str">
        <f>IF(COUNTIF($I$2:$I193,I193)=COUNTIF($I$2:$I$394,I193),SUMIF($I$2:$I$394,I193,$N$2:$N$394),"")</f>
        <v/>
      </c>
      <c r="C193" s="8">
        <f t="shared" si="7"/>
        <v>1900</v>
      </c>
      <c r="D193" s="8">
        <f t="shared" si="8"/>
        <v>1</v>
      </c>
      <c r="F193" t="s">
        <v>21</v>
      </c>
      <c r="G193" s="11"/>
      <c r="I193" t="s">
        <v>643</v>
      </c>
      <c r="J193" t="s">
        <v>642</v>
      </c>
      <c r="K193" t="s">
        <v>580</v>
      </c>
      <c r="L193">
        <v>4</v>
      </c>
      <c r="M193">
        <v>0.95</v>
      </c>
      <c r="N193">
        <v>3.8</v>
      </c>
    </row>
    <row r="194" spans="1:14" x14ac:dyDescent="0.3">
      <c r="A194" s="10" t="str">
        <f t="shared" si="6"/>
        <v/>
      </c>
      <c r="B194" s="8" t="str">
        <f>IF(COUNTIF($I$2:$I194,I194)=COUNTIF($I$2:$I$394,I194),SUMIF($I$2:$I$394,I194,$N$2:$N$394),"")</f>
        <v/>
      </c>
      <c r="C194" s="8">
        <f t="shared" si="7"/>
        <v>1900</v>
      </c>
      <c r="D194" s="8">
        <f t="shared" si="8"/>
        <v>1</v>
      </c>
      <c r="F194" t="s">
        <v>21</v>
      </c>
      <c r="G194" s="11"/>
      <c r="I194" t="s">
        <v>643</v>
      </c>
      <c r="K194" t="s">
        <v>581</v>
      </c>
      <c r="L194">
        <v>4</v>
      </c>
      <c r="M194">
        <v>0.3</v>
      </c>
      <c r="N194">
        <v>1.2</v>
      </c>
    </row>
    <row r="195" spans="1:14" x14ac:dyDescent="0.3">
      <c r="A195" s="10" t="str">
        <f t="shared" ref="A195:A258" si="9">IFERROR(IF(B195,I195,""),"")</f>
        <v>2520560590Z</v>
      </c>
      <c r="B195" s="8">
        <f>IF(COUNTIF($I$2:$I195,I195)=COUNTIF($I$2:$I$394,I195),SUMIF($I$2:$I$394,I195,$N$2:$N$394),"")</f>
        <v>26.48</v>
      </c>
      <c r="C195" s="8">
        <f t="shared" ref="C195:C258" si="10">YEAR(G195)</f>
        <v>1900</v>
      </c>
      <c r="D195" s="8">
        <f t="shared" ref="D195:D258" si="11">(MONTH(G195))</f>
        <v>1</v>
      </c>
      <c r="F195" t="s">
        <v>21</v>
      </c>
      <c r="G195" s="11"/>
      <c r="I195" t="s">
        <v>643</v>
      </c>
      <c r="K195" t="s">
        <v>582</v>
      </c>
      <c r="L195">
        <v>4</v>
      </c>
      <c r="M195">
        <v>5.37</v>
      </c>
      <c r="N195">
        <v>21.48</v>
      </c>
    </row>
    <row r="196" spans="1:14" x14ac:dyDescent="0.3">
      <c r="A196" s="10" t="str">
        <f t="shared" si="9"/>
        <v/>
      </c>
      <c r="B196" s="8" t="str">
        <f>IF(COUNTIF($I$2:$I196,I196)=COUNTIF($I$2:$I$394,I196),SUMIF($I$2:$I$394,I196,$N$2:$N$394),"")</f>
        <v/>
      </c>
      <c r="C196" s="8">
        <f t="shared" si="10"/>
        <v>1900</v>
      </c>
      <c r="D196" s="8">
        <f t="shared" si="11"/>
        <v>1</v>
      </c>
      <c r="F196" t="s">
        <v>30</v>
      </c>
      <c r="G196" s="11"/>
      <c r="I196" t="s">
        <v>644</v>
      </c>
      <c r="J196" t="s">
        <v>642</v>
      </c>
      <c r="K196" t="s">
        <v>580</v>
      </c>
      <c r="L196">
        <v>2</v>
      </c>
      <c r="M196">
        <v>0.95</v>
      </c>
      <c r="N196">
        <v>1.9</v>
      </c>
    </row>
    <row r="197" spans="1:14" x14ac:dyDescent="0.3">
      <c r="A197" s="10" t="str">
        <f t="shared" si="9"/>
        <v/>
      </c>
      <c r="B197" s="8" t="str">
        <f>IF(COUNTIF($I$2:$I197,I197)=COUNTIF($I$2:$I$394,I197),SUMIF($I$2:$I$394,I197,$N$2:$N$394),"")</f>
        <v/>
      </c>
      <c r="C197" s="8">
        <f t="shared" si="10"/>
        <v>1900</v>
      </c>
      <c r="D197" s="8">
        <f t="shared" si="11"/>
        <v>1</v>
      </c>
      <c r="F197" t="s">
        <v>30</v>
      </c>
      <c r="G197" s="11"/>
      <c r="I197" t="s">
        <v>644</v>
      </c>
      <c r="K197" t="s">
        <v>581</v>
      </c>
      <c r="L197">
        <v>2</v>
      </c>
      <c r="M197">
        <v>0.3</v>
      </c>
      <c r="N197">
        <v>0.6</v>
      </c>
    </row>
    <row r="198" spans="1:14" x14ac:dyDescent="0.3">
      <c r="A198" s="10" t="str">
        <f t="shared" si="9"/>
        <v>2520560683H</v>
      </c>
      <c r="B198" s="8">
        <f>IF(COUNTIF($I$2:$I198,I198)=COUNTIF($I$2:$I$394,I198),SUMIF($I$2:$I$394,I198,$N$2:$N$394),"")</f>
        <v>13.24</v>
      </c>
      <c r="C198" s="8">
        <f t="shared" si="10"/>
        <v>1900</v>
      </c>
      <c r="D198" s="8">
        <f t="shared" si="11"/>
        <v>1</v>
      </c>
      <c r="F198" t="s">
        <v>30</v>
      </c>
      <c r="G198" s="11"/>
      <c r="I198" t="s">
        <v>644</v>
      </c>
      <c r="K198" t="s">
        <v>582</v>
      </c>
      <c r="L198">
        <v>2</v>
      </c>
      <c r="M198">
        <v>5.37</v>
      </c>
      <c r="N198">
        <v>10.74</v>
      </c>
    </row>
    <row r="199" spans="1:14" x14ac:dyDescent="0.3">
      <c r="A199" s="10" t="str">
        <f t="shared" si="9"/>
        <v/>
      </c>
      <c r="B199" s="8" t="str">
        <f>IF(COUNTIF($I$2:$I199,I199)=COUNTIF($I$2:$I$394,I199),SUMIF($I$2:$I$394,I199,$N$2:$N$394),"")</f>
        <v/>
      </c>
      <c r="C199" s="8">
        <f t="shared" si="10"/>
        <v>1900</v>
      </c>
      <c r="D199" s="8">
        <f t="shared" si="11"/>
        <v>1</v>
      </c>
      <c r="F199" t="s">
        <v>21</v>
      </c>
      <c r="G199" s="11"/>
      <c r="I199" t="s">
        <v>645</v>
      </c>
      <c r="J199" t="s">
        <v>642</v>
      </c>
      <c r="K199" t="s">
        <v>580</v>
      </c>
      <c r="L199">
        <v>3</v>
      </c>
      <c r="M199">
        <v>0.95</v>
      </c>
      <c r="N199">
        <v>2.85</v>
      </c>
    </row>
    <row r="200" spans="1:14" x14ac:dyDescent="0.3">
      <c r="A200" s="10" t="str">
        <f t="shared" si="9"/>
        <v/>
      </c>
      <c r="B200" s="8" t="str">
        <f>IF(COUNTIF($I$2:$I200,I200)=COUNTIF($I$2:$I$394,I200),SUMIF($I$2:$I$394,I200,$N$2:$N$394),"")</f>
        <v/>
      </c>
      <c r="C200" s="8">
        <f t="shared" si="10"/>
        <v>1900</v>
      </c>
      <c r="D200" s="8">
        <f t="shared" si="11"/>
        <v>1</v>
      </c>
      <c r="F200" t="s">
        <v>21</v>
      </c>
      <c r="G200" s="11"/>
      <c r="I200" t="s">
        <v>645</v>
      </c>
      <c r="K200" t="s">
        <v>581</v>
      </c>
      <c r="L200">
        <v>3</v>
      </c>
      <c r="M200">
        <v>0.3</v>
      </c>
      <c r="N200">
        <v>0.9</v>
      </c>
    </row>
    <row r="201" spans="1:14" x14ac:dyDescent="0.3">
      <c r="A201" s="10" t="str">
        <f t="shared" si="9"/>
        <v>2520560725G</v>
      </c>
      <c r="B201" s="8">
        <f>IF(COUNTIF($I$2:$I201,I201)=COUNTIF($I$2:$I$394,I201),SUMIF($I$2:$I$394,I201,$N$2:$N$394),"")</f>
        <v>19.86</v>
      </c>
      <c r="C201" s="8">
        <f t="shared" si="10"/>
        <v>1900</v>
      </c>
      <c r="D201" s="8">
        <f t="shared" si="11"/>
        <v>1</v>
      </c>
      <c r="F201" t="s">
        <v>21</v>
      </c>
      <c r="G201" s="11"/>
      <c r="I201" t="s">
        <v>645</v>
      </c>
      <c r="K201" t="s">
        <v>582</v>
      </c>
      <c r="L201">
        <v>3</v>
      </c>
      <c r="M201">
        <v>5.37</v>
      </c>
      <c r="N201">
        <v>16.11</v>
      </c>
    </row>
    <row r="202" spans="1:14" x14ac:dyDescent="0.3">
      <c r="A202" s="10" t="str">
        <f t="shared" si="9"/>
        <v/>
      </c>
      <c r="B202" s="8" t="str">
        <f>IF(COUNTIF($I$2:$I202,I202)=COUNTIF($I$2:$I$394,I202),SUMIF($I$2:$I$394,I202,$N$2:$N$394),"")</f>
        <v/>
      </c>
      <c r="C202" s="8">
        <f t="shared" si="10"/>
        <v>1900</v>
      </c>
      <c r="D202" s="8">
        <f t="shared" si="11"/>
        <v>1</v>
      </c>
      <c r="F202" t="s">
        <v>21</v>
      </c>
      <c r="G202" s="11"/>
      <c r="I202" t="s">
        <v>646</v>
      </c>
      <c r="J202" t="s">
        <v>642</v>
      </c>
      <c r="K202" t="s">
        <v>580</v>
      </c>
      <c r="L202">
        <v>3</v>
      </c>
      <c r="M202">
        <v>0.95</v>
      </c>
      <c r="N202">
        <v>2.85</v>
      </c>
    </row>
    <row r="203" spans="1:14" x14ac:dyDescent="0.3">
      <c r="A203" s="10" t="str">
        <f t="shared" si="9"/>
        <v/>
      </c>
      <c r="B203" s="8" t="str">
        <f>IF(COUNTIF($I$2:$I203,I203)=COUNTIF($I$2:$I$394,I203),SUMIF($I$2:$I$394,I203,$N$2:$N$394),"")</f>
        <v/>
      </c>
      <c r="C203" s="8">
        <f t="shared" si="10"/>
        <v>1900</v>
      </c>
      <c r="D203" s="8">
        <f t="shared" si="11"/>
        <v>1</v>
      </c>
      <c r="F203" t="s">
        <v>21</v>
      </c>
      <c r="G203" s="11"/>
      <c r="I203" t="s">
        <v>646</v>
      </c>
      <c r="K203" t="s">
        <v>581</v>
      </c>
      <c r="L203">
        <v>3</v>
      </c>
      <c r="M203">
        <v>0.3</v>
      </c>
      <c r="N203">
        <v>0.9</v>
      </c>
    </row>
    <row r="204" spans="1:14" x14ac:dyDescent="0.3">
      <c r="A204" s="10" t="str">
        <f t="shared" si="9"/>
        <v>2520560730P</v>
      </c>
      <c r="B204" s="8">
        <f>IF(COUNTIF($I$2:$I204,I204)=COUNTIF($I$2:$I$394,I204),SUMIF($I$2:$I$394,I204,$N$2:$N$394),"")</f>
        <v>19.86</v>
      </c>
      <c r="C204" s="8">
        <f t="shared" si="10"/>
        <v>1900</v>
      </c>
      <c r="D204" s="8">
        <f t="shared" si="11"/>
        <v>1</v>
      </c>
      <c r="F204" t="s">
        <v>21</v>
      </c>
      <c r="G204" s="11"/>
      <c r="I204" t="s">
        <v>646</v>
      </c>
      <c r="K204" t="s">
        <v>582</v>
      </c>
      <c r="L204">
        <v>3</v>
      </c>
      <c r="M204">
        <v>5.37</v>
      </c>
      <c r="N204">
        <v>16.11</v>
      </c>
    </row>
    <row r="205" spans="1:14" x14ac:dyDescent="0.3">
      <c r="A205" s="10" t="str">
        <f t="shared" si="9"/>
        <v/>
      </c>
      <c r="B205" s="8" t="str">
        <f>IF(COUNTIF($I$2:$I205,I205)=COUNTIF($I$2:$I$394,I205),SUMIF($I$2:$I$394,I205,$N$2:$N$394),"")</f>
        <v/>
      </c>
      <c r="C205" s="8">
        <f t="shared" si="10"/>
        <v>1900</v>
      </c>
      <c r="D205" s="8">
        <f t="shared" si="11"/>
        <v>1</v>
      </c>
      <c r="F205" t="s">
        <v>21</v>
      </c>
      <c r="G205" s="11"/>
      <c r="I205" t="s">
        <v>647</v>
      </c>
      <c r="J205" t="s">
        <v>642</v>
      </c>
      <c r="K205" t="s">
        <v>580</v>
      </c>
      <c r="L205">
        <v>2</v>
      </c>
      <c r="M205">
        <v>0.95</v>
      </c>
      <c r="N205">
        <v>1.9</v>
      </c>
    </row>
    <row r="206" spans="1:14" x14ac:dyDescent="0.3">
      <c r="A206" s="10" t="str">
        <f t="shared" si="9"/>
        <v/>
      </c>
      <c r="B206" s="8" t="str">
        <f>IF(COUNTIF($I$2:$I206,I206)=COUNTIF($I$2:$I$394,I206),SUMIF($I$2:$I$394,I206,$N$2:$N$394),"")</f>
        <v/>
      </c>
      <c r="C206" s="8">
        <f t="shared" si="10"/>
        <v>1900</v>
      </c>
      <c r="D206" s="8">
        <f t="shared" si="11"/>
        <v>1</v>
      </c>
      <c r="F206" t="s">
        <v>21</v>
      </c>
      <c r="G206" s="11"/>
      <c r="I206" t="s">
        <v>647</v>
      </c>
      <c r="J206" t="s">
        <v>642</v>
      </c>
      <c r="K206" t="s">
        <v>588</v>
      </c>
      <c r="L206">
        <v>2</v>
      </c>
      <c r="M206">
        <v>0.12</v>
      </c>
      <c r="N206">
        <v>0.24</v>
      </c>
    </row>
    <row r="207" spans="1:14" x14ac:dyDescent="0.3">
      <c r="A207" s="10" t="str">
        <f t="shared" si="9"/>
        <v/>
      </c>
      <c r="B207" s="8" t="str">
        <f>IF(COUNTIF($I$2:$I207,I207)=COUNTIF($I$2:$I$394,I207),SUMIF($I$2:$I$394,I207,$N$2:$N$394),"")</f>
        <v/>
      </c>
      <c r="C207" s="8">
        <f t="shared" si="10"/>
        <v>1900</v>
      </c>
      <c r="D207" s="8">
        <f t="shared" si="11"/>
        <v>1</v>
      </c>
      <c r="F207" t="s">
        <v>21</v>
      </c>
      <c r="G207" s="11"/>
      <c r="I207" t="s">
        <v>647</v>
      </c>
      <c r="K207" t="s">
        <v>581</v>
      </c>
      <c r="L207">
        <v>2</v>
      </c>
      <c r="M207">
        <v>0.3</v>
      </c>
      <c r="N207">
        <v>0.6</v>
      </c>
    </row>
    <row r="208" spans="1:14" x14ac:dyDescent="0.3">
      <c r="A208" s="10" t="str">
        <f t="shared" si="9"/>
        <v>2520560830N</v>
      </c>
      <c r="B208" s="8">
        <f>IF(COUNTIF($I$2:$I208,I208)=COUNTIF($I$2:$I$394,I208),SUMIF($I$2:$I$394,I208,$N$2:$N$394),"")</f>
        <v>13.48</v>
      </c>
      <c r="C208" s="8">
        <f t="shared" si="10"/>
        <v>1900</v>
      </c>
      <c r="D208" s="8">
        <f t="shared" si="11"/>
        <v>1</v>
      </c>
      <c r="F208" t="s">
        <v>21</v>
      </c>
      <c r="G208" s="11"/>
      <c r="I208" t="s">
        <v>647</v>
      </c>
      <c r="K208" t="s">
        <v>582</v>
      </c>
      <c r="L208">
        <v>2</v>
      </c>
      <c r="M208">
        <v>5.37</v>
      </c>
      <c r="N208">
        <v>10.74</v>
      </c>
    </row>
    <row r="209" spans="1:14" x14ac:dyDescent="0.3">
      <c r="A209" s="10" t="str">
        <f t="shared" si="9"/>
        <v/>
      </c>
      <c r="B209" s="8" t="str">
        <f>IF(COUNTIF($I$2:$I209,I209)=COUNTIF($I$2:$I$394,I209),SUMIF($I$2:$I$394,I209,$N$2:$N$394),"")</f>
        <v/>
      </c>
      <c r="C209" s="8">
        <f t="shared" si="10"/>
        <v>1900</v>
      </c>
      <c r="D209" s="8">
        <f t="shared" si="11"/>
        <v>1</v>
      </c>
      <c r="F209" t="s">
        <v>22</v>
      </c>
      <c r="G209" s="11"/>
      <c r="I209" t="s">
        <v>648</v>
      </c>
      <c r="J209" t="s">
        <v>642</v>
      </c>
      <c r="K209" t="s">
        <v>580</v>
      </c>
      <c r="L209">
        <v>1</v>
      </c>
      <c r="M209">
        <v>0.95</v>
      </c>
      <c r="N209">
        <v>0.95</v>
      </c>
    </row>
    <row r="210" spans="1:14" x14ac:dyDescent="0.3">
      <c r="A210" s="10" t="str">
        <f t="shared" si="9"/>
        <v/>
      </c>
      <c r="B210" s="8" t="str">
        <f>IF(COUNTIF($I$2:$I210,I210)=COUNTIF($I$2:$I$394,I210),SUMIF($I$2:$I$394,I210,$N$2:$N$394),"")</f>
        <v/>
      </c>
      <c r="C210" s="8">
        <f t="shared" si="10"/>
        <v>1900</v>
      </c>
      <c r="D210" s="8">
        <f t="shared" si="11"/>
        <v>1</v>
      </c>
      <c r="F210" t="s">
        <v>22</v>
      </c>
      <c r="G210" s="11"/>
      <c r="I210" t="s">
        <v>648</v>
      </c>
      <c r="K210" t="s">
        <v>581</v>
      </c>
      <c r="L210">
        <v>1</v>
      </c>
      <c r="M210">
        <v>0.3</v>
      </c>
      <c r="N210">
        <v>0.3</v>
      </c>
    </row>
    <row r="211" spans="1:14" x14ac:dyDescent="0.3">
      <c r="A211" s="10" t="str">
        <f t="shared" si="9"/>
        <v>2520560908P</v>
      </c>
      <c r="B211" s="8">
        <f>IF(COUNTIF($I$2:$I211,I211)=COUNTIF($I$2:$I$394,I211),SUMIF($I$2:$I$394,I211,$N$2:$N$394),"")</f>
        <v>6.62</v>
      </c>
      <c r="C211" s="8">
        <f t="shared" si="10"/>
        <v>1900</v>
      </c>
      <c r="D211" s="8">
        <f t="shared" si="11"/>
        <v>1</v>
      </c>
      <c r="F211" t="s">
        <v>22</v>
      </c>
      <c r="G211" s="11"/>
      <c r="I211" t="s">
        <v>648</v>
      </c>
      <c r="K211" t="s">
        <v>582</v>
      </c>
      <c r="L211">
        <v>1</v>
      </c>
      <c r="M211">
        <v>5.37</v>
      </c>
      <c r="N211">
        <v>5.37</v>
      </c>
    </row>
    <row r="212" spans="1:14" x14ac:dyDescent="0.3">
      <c r="A212" s="10" t="str">
        <f t="shared" si="9"/>
        <v/>
      </c>
      <c r="B212" s="8" t="str">
        <f>IF(COUNTIF($I$2:$I212,I212)=COUNTIF($I$2:$I$394,I212),SUMIF($I$2:$I$394,I212,$N$2:$N$394),"")</f>
        <v/>
      </c>
      <c r="C212" s="8">
        <f t="shared" si="10"/>
        <v>1900</v>
      </c>
      <c r="D212" s="8">
        <f t="shared" si="11"/>
        <v>1</v>
      </c>
      <c r="F212" t="s">
        <v>30</v>
      </c>
      <c r="G212" s="11"/>
      <c r="I212" t="s">
        <v>649</v>
      </c>
      <c r="J212" t="s">
        <v>642</v>
      </c>
      <c r="K212" t="s">
        <v>580</v>
      </c>
      <c r="L212">
        <v>2</v>
      </c>
      <c r="M212">
        <v>0.95</v>
      </c>
      <c r="N212">
        <v>1.9</v>
      </c>
    </row>
    <row r="213" spans="1:14" x14ac:dyDescent="0.3">
      <c r="A213" s="10" t="str">
        <f t="shared" si="9"/>
        <v/>
      </c>
      <c r="B213" s="8" t="str">
        <f>IF(COUNTIF($I$2:$I213,I213)=COUNTIF($I$2:$I$394,I213),SUMIF($I$2:$I$394,I213,$N$2:$N$394),"")</f>
        <v/>
      </c>
      <c r="C213" s="8">
        <f t="shared" si="10"/>
        <v>1900</v>
      </c>
      <c r="D213" s="8">
        <f t="shared" si="11"/>
        <v>1</v>
      </c>
      <c r="F213" t="s">
        <v>30</v>
      </c>
      <c r="G213" s="11"/>
      <c r="I213" t="s">
        <v>649</v>
      </c>
      <c r="K213" t="s">
        <v>581</v>
      </c>
      <c r="L213">
        <v>2</v>
      </c>
      <c r="M213">
        <v>0.3</v>
      </c>
      <c r="N213">
        <v>0.6</v>
      </c>
    </row>
    <row r="214" spans="1:14" x14ac:dyDescent="0.3">
      <c r="A214" s="10" t="str">
        <f t="shared" si="9"/>
        <v>2520560977N</v>
      </c>
      <c r="B214" s="8">
        <f>IF(COUNTIF($I$2:$I214,I214)=COUNTIF($I$2:$I$394,I214),SUMIF($I$2:$I$394,I214,$N$2:$N$394),"")</f>
        <v>13.24</v>
      </c>
      <c r="C214" s="8">
        <f t="shared" si="10"/>
        <v>1900</v>
      </c>
      <c r="D214" s="8">
        <f t="shared" si="11"/>
        <v>1</v>
      </c>
      <c r="F214" t="s">
        <v>30</v>
      </c>
      <c r="G214" s="11"/>
      <c r="I214" t="s">
        <v>649</v>
      </c>
      <c r="K214" t="s">
        <v>582</v>
      </c>
      <c r="L214">
        <v>2</v>
      </c>
      <c r="M214">
        <v>5.37</v>
      </c>
      <c r="N214">
        <v>10.74</v>
      </c>
    </row>
    <row r="215" spans="1:14" x14ac:dyDescent="0.3">
      <c r="A215" s="10" t="str">
        <f t="shared" si="9"/>
        <v/>
      </c>
      <c r="B215" s="8" t="str">
        <f>IF(COUNTIF($I$2:$I215,I215)=COUNTIF($I$2:$I$394,I215),SUMIF($I$2:$I$394,I215,$N$2:$N$394),"")</f>
        <v/>
      </c>
      <c r="C215" s="8">
        <f t="shared" si="10"/>
        <v>1900</v>
      </c>
      <c r="D215" s="8">
        <f t="shared" si="11"/>
        <v>1</v>
      </c>
      <c r="F215" t="s">
        <v>22</v>
      </c>
      <c r="G215" s="11"/>
      <c r="I215" t="s">
        <v>650</v>
      </c>
      <c r="J215" t="s">
        <v>642</v>
      </c>
      <c r="K215" t="s">
        <v>580</v>
      </c>
      <c r="L215">
        <v>2</v>
      </c>
      <c r="M215">
        <v>0.95</v>
      </c>
      <c r="N215">
        <v>1.9</v>
      </c>
    </row>
    <row r="216" spans="1:14" x14ac:dyDescent="0.3">
      <c r="A216" s="10" t="str">
        <f t="shared" si="9"/>
        <v/>
      </c>
      <c r="B216" s="8" t="str">
        <f>IF(COUNTIF($I$2:$I216,I216)=COUNTIF($I$2:$I$394,I216),SUMIF($I$2:$I$394,I216,$N$2:$N$394),"")</f>
        <v/>
      </c>
      <c r="C216" s="8">
        <f t="shared" si="10"/>
        <v>1900</v>
      </c>
      <c r="D216" s="8">
        <f t="shared" si="11"/>
        <v>1</v>
      </c>
      <c r="F216" t="s">
        <v>22</v>
      </c>
      <c r="G216" s="11"/>
      <c r="I216" t="s">
        <v>650</v>
      </c>
      <c r="J216" t="s">
        <v>642</v>
      </c>
      <c r="K216" t="s">
        <v>588</v>
      </c>
      <c r="L216">
        <v>2</v>
      </c>
      <c r="M216">
        <v>0.12</v>
      </c>
      <c r="N216">
        <v>0.24</v>
      </c>
    </row>
    <row r="217" spans="1:14" x14ac:dyDescent="0.3">
      <c r="A217" s="10" t="str">
        <f t="shared" si="9"/>
        <v/>
      </c>
      <c r="B217" s="8" t="str">
        <f>IF(COUNTIF($I$2:$I217,I217)=COUNTIF($I$2:$I$394,I217),SUMIF($I$2:$I$394,I217,$N$2:$N$394),"")</f>
        <v/>
      </c>
      <c r="C217" s="8">
        <f t="shared" si="10"/>
        <v>1900</v>
      </c>
      <c r="D217" s="8">
        <f t="shared" si="11"/>
        <v>1</v>
      </c>
      <c r="F217" t="s">
        <v>22</v>
      </c>
      <c r="G217" s="11"/>
      <c r="I217" t="s">
        <v>650</v>
      </c>
      <c r="K217" t="s">
        <v>581</v>
      </c>
      <c r="L217">
        <v>2</v>
      </c>
      <c r="M217">
        <v>0.3</v>
      </c>
      <c r="N217">
        <v>0.6</v>
      </c>
    </row>
    <row r="218" spans="1:14" x14ac:dyDescent="0.3">
      <c r="A218" s="10" t="str">
        <f t="shared" si="9"/>
        <v>2520560995M</v>
      </c>
      <c r="B218" s="8">
        <f>IF(COUNTIF($I$2:$I218,I218)=COUNTIF($I$2:$I$394,I218),SUMIF($I$2:$I$394,I218,$N$2:$N$394),"")</f>
        <v>13.48</v>
      </c>
      <c r="C218" s="8">
        <f t="shared" si="10"/>
        <v>1900</v>
      </c>
      <c r="D218" s="8">
        <f t="shared" si="11"/>
        <v>1</v>
      </c>
      <c r="F218" t="s">
        <v>22</v>
      </c>
      <c r="G218" s="11"/>
      <c r="I218" t="s">
        <v>650</v>
      </c>
      <c r="K218" t="s">
        <v>582</v>
      </c>
      <c r="L218">
        <v>2</v>
      </c>
      <c r="M218">
        <v>5.37</v>
      </c>
      <c r="N218">
        <v>10.74</v>
      </c>
    </row>
    <row r="219" spans="1:14" x14ac:dyDescent="0.3">
      <c r="A219" s="10" t="str">
        <f t="shared" si="9"/>
        <v/>
      </c>
      <c r="B219" s="8" t="str">
        <f>IF(COUNTIF($I$2:$I219,I219)=COUNTIF($I$2:$I$394,I219),SUMIF($I$2:$I$394,I219,$N$2:$N$394),"")</f>
        <v/>
      </c>
      <c r="C219" s="8">
        <f t="shared" si="10"/>
        <v>1900</v>
      </c>
      <c r="D219" s="8">
        <f t="shared" si="11"/>
        <v>1</v>
      </c>
      <c r="F219" t="s">
        <v>21</v>
      </c>
      <c r="G219" s="11"/>
      <c r="I219" t="s">
        <v>651</v>
      </c>
      <c r="J219" t="s">
        <v>642</v>
      </c>
      <c r="K219" t="s">
        <v>652</v>
      </c>
      <c r="L219">
        <v>3</v>
      </c>
      <c r="M219">
        <v>1.2</v>
      </c>
      <c r="N219">
        <v>3.6</v>
      </c>
    </row>
    <row r="220" spans="1:14" x14ac:dyDescent="0.3">
      <c r="A220" s="10" t="str">
        <f t="shared" si="9"/>
        <v/>
      </c>
      <c r="B220" s="8" t="str">
        <f>IF(COUNTIF($I$2:$I220,I220)=COUNTIF($I$2:$I$394,I220),SUMIF($I$2:$I$394,I220,$N$2:$N$394),"")</f>
        <v/>
      </c>
      <c r="C220" s="8">
        <f t="shared" si="10"/>
        <v>1900</v>
      </c>
      <c r="D220" s="8">
        <f t="shared" si="11"/>
        <v>1</v>
      </c>
      <c r="F220" t="s">
        <v>21</v>
      </c>
      <c r="G220" s="11"/>
      <c r="I220" t="s">
        <v>651</v>
      </c>
      <c r="K220" t="s">
        <v>581</v>
      </c>
      <c r="L220">
        <v>3</v>
      </c>
      <c r="M220">
        <v>0.3</v>
      </c>
      <c r="N220">
        <v>0.9</v>
      </c>
    </row>
    <row r="221" spans="1:14" x14ac:dyDescent="0.3">
      <c r="A221" s="10" t="str">
        <f t="shared" si="9"/>
        <v>2520561179O</v>
      </c>
      <c r="B221" s="8">
        <f>IF(COUNTIF($I$2:$I221,I221)=COUNTIF($I$2:$I$394,I221),SUMIF($I$2:$I$394,I221,$N$2:$N$394),"")</f>
        <v>20.61</v>
      </c>
      <c r="C221" s="8">
        <f t="shared" si="10"/>
        <v>1900</v>
      </c>
      <c r="D221" s="8">
        <f t="shared" si="11"/>
        <v>1</v>
      </c>
      <c r="F221" t="s">
        <v>21</v>
      </c>
      <c r="G221" s="11"/>
      <c r="I221" t="s">
        <v>651</v>
      </c>
      <c r="K221" t="s">
        <v>582</v>
      </c>
      <c r="L221">
        <v>3</v>
      </c>
      <c r="M221">
        <v>5.37</v>
      </c>
      <c r="N221">
        <v>16.11</v>
      </c>
    </row>
    <row r="222" spans="1:14" x14ac:dyDescent="0.3">
      <c r="A222" s="10" t="str">
        <f t="shared" si="9"/>
        <v/>
      </c>
      <c r="B222" s="8" t="str">
        <f>IF(COUNTIF($I$2:$I222,I222)=COUNTIF($I$2:$I$394,I222),SUMIF($I$2:$I$394,I222,$N$2:$N$394),"")</f>
        <v/>
      </c>
      <c r="C222" s="8">
        <f t="shared" si="10"/>
        <v>1900</v>
      </c>
      <c r="D222" s="8">
        <f t="shared" si="11"/>
        <v>1</v>
      </c>
      <c r="F222" t="s">
        <v>21</v>
      </c>
      <c r="G222" s="11"/>
      <c r="I222" t="s">
        <v>653</v>
      </c>
      <c r="J222" t="s">
        <v>642</v>
      </c>
      <c r="K222" t="s">
        <v>580</v>
      </c>
      <c r="L222">
        <v>1</v>
      </c>
      <c r="M222">
        <v>0.95</v>
      </c>
      <c r="N222">
        <v>0.95</v>
      </c>
    </row>
    <row r="223" spans="1:14" x14ac:dyDescent="0.3">
      <c r="A223" s="10" t="str">
        <f t="shared" si="9"/>
        <v/>
      </c>
      <c r="B223" s="8" t="str">
        <f>IF(COUNTIF($I$2:$I223,I223)=COUNTIF($I$2:$I$394,I223),SUMIF($I$2:$I$394,I223,$N$2:$N$394),"")</f>
        <v/>
      </c>
      <c r="C223" s="8">
        <f t="shared" si="10"/>
        <v>1900</v>
      </c>
      <c r="D223" s="8">
        <f t="shared" si="11"/>
        <v>1</v>
      </c>
      <c r="F223" t="s">
        <v>21</v>
      </c>
      <c r="G223" s="11"/>
      <c r="I223" t="s">
        <v>653</v>
      </c>
      <c r="K223" t="s">
        <v>581</v>
      </c>
      <c r="L223">
        <v>1</v>
      </c>
      <c r="M223">
        <v>0.3</v>
      </c>
      <c r="N223">
        <v>0.3</v>
      </c>
    </row>
    <row r="224" spans="1:14" x14ac:dyDescent="0.3">
      <c r="A224" s="10" t="str">
        <f t="shared" si="9"/>
        <v>2520561201F</v>
      </c>
      <c r="B224" s="8">
        <f>IF(COUNTIF($I$2:$I224,I224)=COUNTIF($I$2:$I$394,I224),SUMIF($I$2:$I$394,I224,$N$2:$N$394),"")</f>
        <v>6.62</v>
      </c>
      <c r="C224" s="8">
        <f t="shared" si="10"/>
        <v>1900</v>
      </c>
      <c r="D224" s="8">
        <f t="shared" si="11"/>
        <v>1</v>
      </c>
      <c r="F224" t="s">
        <v>21</v>
      </c>
      <c r="G224" s="11"/>
      <c r="I224" t="s">
        <v>653</v>
      </c>
      <c r="K224" t="s">
        <v>582</v>
      </c>
      <c r="L224">
        <v>1</v>
      </c>
      <c r="M224">
        <v>5.37</v>
      </c>
      <c r="N224">
        <v>5.37</v>
      </c>
    </row>
    <row r="225" spans="1:14" x14ac:dyDescent="0.3">
      <c r="A225" s="10" t="str">
        <f t="shared" si="9"/>
        <v/>
      </c>
      <c r="B225" s="8" t="str">
        <f>IF(COUNTIF($I$2:$I225,I225)=COUNTIF($I$2:$I$394,I225),SUMIF($I$2:$I$394,I225,$N$2:$N$394),"")</f>
        <v/>
      </c>
      <c r="C225" s="8">
        <f t="shared" si="10"/>
        <v>1900</v>
      </c>
      <c r="D225" s="8">
        <f t="shared" si="11"/>
        <v>1</v>
      </c>
      <c r="F225" t="s">
        <v>18</v>
      </c>
      <c r="G225" s="11"/>
      <c r="I225" t="s">
        <v>654</v>
      </c>
      <c r="J225" t="s">
        <v>642</v>
      </c>
      <c r="K225" t="s">
        <v>580</v>
      </c>
      <c r="L225">
        <v>2</v>
      </c>
      <c r="M225">
        <v>0.95</v>
      </c>
      <c r="N225">
        <v>1.9</v>
      </c>
    </row>
    <row r="226" spans="1:14" x14ac:dyDescent="0.3">
      <c r="A226" s="10" t="str">
        <f t="shared" si="9"/>
        <v/>
      </c>
      <c r="B226" s="8" t="str">
        <f>IF(COUNTIF($I$2:$I226,I226)=COUNTIF($I$2:$I$394,I226),SUMIF($I$2:$I$394,I226,$N$2:$N$394),"")</f>
        <v/>
      </c>
      <c r="C226" s="8">
        <f t="shared" si="10"/>
        <v>1900</v>
      </c>
      <c r="D226" s="8">
        <f t="shared" si="11"/>
        <v>1</v>
      </c>
      <c r="F226" t="s">
        <v>18</v>
      </c>
      <c r="G226" s="11"/>
      <c r="I226" t="s">
        <v>654</v>
      </c>
      <c r="K226" t="s">
        <v>581</v>
      </c>
      <c r="L226">
        <v>2</v>
      </c>
      <c r="M226">
        <v>0.3</v>
      </c>
      <c r="N226">
        <v>0.6</v>
      </c>
    </row>
    <row r="227" spans="1:14" x14ac:dyDescent="0.3">
      <c r="A227" s="10" t="str">
        <f t="shared" si="9"/>
        <v>2520561216V</v>
      </c>
      <c r="B227" s="8">
        <f>IF(COUNTIF($I$2:$I227,I227)=COUNTIF($I$2:$I$394,I227),SUMIF($I$2:$I$394,I227,$N$2:$N$394),"")</f>
        <v>13.24</v>
      </c>
      <c r="C227" s="8">
        <f t="shared" si="10"/>
        <v>1900</v>
      </c>
      <c r="D227" s="8">
        <f t="shared" si="11"/>
        <v>1</v>
      </c>
      <c r="F227" t="s">
        <v>18</v>
      </c>
      <c r="G227" s="11"/>
      <c r="I227" t="s">
        <v>654</v>
      </c>
      <c r="K227" t="s">
        <v>582</v>
      </c>
      <c r="L227">
        <v>2</v>
      </c>
      <c r="M227">
        <v>5.37</v>
      </c>
      <c r="N227">
        <v>10.74</v>
      </c>
    </row>
    <row r="228" spans="1:14" x14ac:dyDescent="0.3">
      <c r="A228" s="10" t="str">
        <f t="shared" si="9"/>
        <v/>
      </c>
      <c r="B228" s="8" t="str">
        <f>IF(COUNTIF($I$2:$I228,I228)=COUNTIF($I$2:$I$394,I228),SUMIF($I$2:$I$394,I228,$N$2:$N$394),"")</f>
        <v/>
      </c>
      <c r="C228" s="8">
        <f t="shared" si="10"/>
        <v>1900</v>
      </c>
      <c r="D228" s="8">
        <f t="shared" si="11"/>
        <v>1</v>
      </c>
      <c r="F228" t="s">
        <v>21</v>
      </c>
      <c r="G228" s="11"/>
      <c r="I228" t="s">
        <v>655</v>
      </c>
      <c r="J228" t="s">
        <v>642</v>
      </c>
      <c r="K228" t="s">
        <v>580</v>
      </c>
      <c r="L228">
        <v>1</v>
      </c>
      <c r="M228">
        <v>0.95</v>
      </c>
      <c r="N228">
        <v>0.95</v>
      </c>
    </row>
    <row r="229" spans="1:14" x14ac:dyDescent="0.3">
      <c r="A229" s="10" t="str">
        <f t="shared" si="9"/>
        <v/>
      </c>
      <c r="B229" s="8" t="str">
        <f>IF(COUNTIF($I$2:$I229,I229)=COUNTIF($I$2:$I$394,I229),SUMIF($I$2:$I$394,I229,$N$2:$N$394),"")</f>
        <v/>
      </c>
      <c r="C229" s="8">
        <f t="shared" si="10"/>
        <v>1900</v>
      </c>
      <c r="D229" s="8">
        <f t="shared" si="11"/>
        <v>1</v>
      </c>
      <c r="F229" t="s">
        <v>21</v>
      </c>
      <c r="G229" s="11"/>
      <c r="I229" t="s">
        <v>655</v>
      </c>
      <c r="J229" t="s">
        <v>642</v>
      </c>
      <c r="K229" t="s">
        <v>588</v>
      </c>
      <c r="L229">
        <v>1</v>
      </c>
      <c r="M229">
        <v>0.12</v>
      </c>
      <c r="N229">
        <v>0.12</v>
      </c>
    </row>
    <row r="230" spans="1:14" x14ac:dyDescent="0.3">
      <c r="A230" s="10" t="str">
        <f t="shared" si="9"/>
        <v/>
      </c>
      <c r="B230" s="8" t="str">
        <f>IF(COUNTIF($I$2:$I230,I230)=COUNTIF($I$2:$I$394,I230),SUMIF($I$2:$I$394,I230,$N$2:$N$394),"")</f>
        <v/>
      </c>
      <c r="C230" s="8">
        <f t="shared" si="10"/>
        <v>1900</v>
      </c>
      <c r="D230" s="8">
        <f t="shared" si="11"/>
        <v>1</v>
      </c>
      <c r="F230" t="s">
        <v>21</v>
      </c>
      <c r="G230" s="11"/>
      <c r="I230" t="s">
        <v>655</v>
      </c>
      <c r="K230" t="s">
        <v>581</v>
      </c>
      <c r="L230">
        <v>1</v>
      </c>
      <c r="M230">
        <v>0.3</v>
      </c>
      <c r="N230">
        <v>0.3</v>
      </c>
    </row>
    <row r="231" spans="1:14" x14ac:dyDescent="0.3">
      <c r="A231" s="10" t="str">
        <f t="shared" si="9"/>
        <v>2520561219N</v>
      </c>
      <c r="B231" s="8">
        <f>IF(COUNTIF($I$2:$I231,I231)=COUNTIF($I$2:$I$394,I231),SUMIF($I$2:$I$394,I231,$N$2:$N$394),"")</f>
        <v>6.74</v>
      </c>
      <c r="C231" s="8">
        <f t="shared" si="10"/>
        <v>1900</v>
      </c>
      <c r="D231" s="8">
        <f t="shared" si="11"/>
        <v>1</v>
      </c>
      <c r="F231" t="s">
        <v>21</v>
      </c>
      <c r="G231" s="11"/>
      <c r="I231" t="s">
        <v>655</v>
      </c>
      <c r="K231" t="s">
        <v>582</v>
      </c>
      <c r="L231">
        <v>1</v>
      </c>
      <c r="M231">
        <v>5.37</v>
      </c>
      <c r="N231">
        <v>5.37</v>
      </c>
    </row>
    <row r="232" spans="1:14" x14ac:dyDescent="0.3">
      <c r="A232" s="10" t="str">
        <f t="shared" si="9"/>
        <v/>
      </c>
      <c r="B232" s="8" t="str">
        <f>IF(COUNTIF($I$2:$I232,I232)=COUNTIF($I$2:$I$394,I232),SUMIF($I$2:$I$394,I232,$N$2:$N$394),"")</f>
        <v/>
      </c>
      <c r="C232" s="8">
        <f t="shared" si="10"/>
        <v>1900</v>
      </c>
      <c r="D232" s="8">
        <f t="shared" si="11"/>
        <v>1</v>
      </c>
      <c r="F232" t="s">
        <v>21</v>
      </c>
      <c r="G232" s="11"/>
      <c r="I232" t="s">
        <v>656</v>
      </c>
      <c r="J232" t="s">
        <v>642</v>
      </c>
      <c r="K232" t="s">
        <v>580</v>
      </c>
      <c r="L232">
        <v>1</v>
      </c>
      <c r="M232">
        <v>0.95</v>
      </c>
      <c r="N232">
        <v>0.95</v>
      </c>
    </row>
    <row r="233" spans="1:14" x14ac:dyDescent="0.3">
      <c r="A233" s="10" t="str">
        <f t="shared" si="9"/>
        <v/>
      </c>
      <c r="B233" s="8" t="str">
        <f>IF(COUNTIF($I$2:$I233,I233)=COUNTIF($I$2:$I$394,I233),SUMIF($I$2:$I$394,I233,$N$2:$N$394),"")</f>
        <v/>
      </c>
      <c r="C233" s="8">
        <f t="shared" si="10"/>
        <v>1900</v>
      </c>
      <c r="D233" s="8">
        <f t="shared" si="11"/>
        <v>1</v>
      </c>
      <c r="F233" t="s">
        <v>21</v>
      </c>
      <c r="G233" s="11"/>
      <c r="I233" t="s">
        <v>656</v>
      </c>
      <c r="J233" t="s">
        <v>642</v>
      </c>
      <c r="K233" t="s">
        <v>580</v>
      </c>
      <c r="L233">
        <v>2</v>
      </c>
      <c r="M233">
        <v>0.95</v>
      </c>
      <c r="N233">
        <v>1.9</v>
      </c>
    </row>
    <row r="234" spans="1:14" x14ac:dyDescent="0.3">
      <c r="A234" s="10" t="str">
        <f t="shared" si="9"/>
        <v/>
      </c>
      <c r="B234" s="8" t="str">
        <f>IF(COUNTIF($I$2:$I234,I234)=COUNTIF($I$2:$I$394,I234),SUMIF($I$2:$I$394,I234,$N$2:$N$394),"")</f>
        <v/>
      </c>
      <c r="C234" s="8">
        <f t="shared" si="10"/>
        <v>1900</v>
      </c>
      <c r="D234" s="8">
        <f t="shared" si="11"/>
        <v>1</v>
      </c>
      <c r="F234" t="s">
        <v>21</v>
      </c>
      <c r="G234" s="11"/>
      <c r="I234" t="s">
        <v>656</v>
      </c>
      <c r="J234" t="s">
        <v>642</v>
      </c>
      <c r="K234" t="s">
        <v>588</v>
      </c>
      <c r="L234">
        <v>2</v>
      </c>
      <c r="M234">
        <v>0.12</v>
      </c>
      <c r="N234">
        <v>0.24</v>
      </c>
    </row>
    <row r="235" spans="1:14" x14ac:dyDescent="0.3">
      <c r="A235" s="10" t="str">
        <f t="shared" si="9"/>
        <v/>
      </c>
      <c r="B235" s="8" t="str">
        <f>IF(COUNTIF($I$2:$I235,I235)=COUNTIF($I$2:$I$394,I235),SUMIF($I$2:$I$394,I235,$N$2:$N$394),"")</f>
        <v/>
      </c>
      <c r="C235" s="8">
        <f t="shared" si="10"/>
        <v>1900</v>
      </c>
      <c r="D235" s="8">
        <f t="shared" si="11"/>
        <v>1</v>
      </c>
      <c r="F235" t="s">
        <v>21</v>
      </c>
      <c r="G235" s="11"/>
      <c r="I235" t="s">
        <v>656</v>
      </c>
      <c r="J235" t="s">
        <v>642</v>
      </c>
      <c r="K235" t="s">
        <v>588</v>
      </c>
      <c r="L235">
        <v>2</v>
      </c>
      <c r="M235">
        <v>0.12</v>
      </c>
      <c r="N235">
        <v>0.24</v>
      </c>
    </row>
    <row r="236" spans="1:14" x14ac:dyDescent="0.3">
      <c r="A236" s="10" t="str">
        <f t="shared" si="9"/>
        <v/>
      </c>
      <c r="B236" s="8" t="str">
        <f>IF(COUNTIF($I$2:$I236,I236)=COUNTIF($I$2:$I$394,I236),SUMIF($I$2:$I$394,I236,$N$2:$N$394),"")</f>
        <v/>
      </c>
      <c r="C236" s="8">
        <f t="shared" si="10"/>
        <v>1900</v>
      </c>
      <c r="D236" s="8">
        <f t="shared" si="11"/>
        <v>1</v>
      </c>
      <c r="F236" t="s">
        <v>21</v>
      </c>
      <c r="G236" s="11"/>
      <c r="I236" t="s">
        <v>656</v>
      </c>
      <c r="K236" t="s">
        <v>581</v>
      </c>
      <c r="L236">
        <v>3</v>
      </c>
      <c r="M236">
        <v>0.3</v>
      </c>
      <c r="N236">
        <v>0.9</v>
      </c>
    </row>
    <row r="237" spans="1:14" x14ac:dyDescent="0.3">
      <c r="A237" s="10" t="str">
        <f t="shared" si="9"/>
        <v>2520561237H</v>
      </c>
      <c r="B237" s="8">
        <f>IF(COUNTIF($I$2:$I237,I237)=COUNTIF($I$2:$I$394,I237),SUMIF($I$2:$I$394,I237,$N$2:$N$394),"")</f>
        <v>20.34</v>
      </c>
      <c r="C237" s="8">
        <f t="shared" si="10"/>
        <v>1900</v>
      </c>
      <c r="D237" s="8">
        <f t="shared" si="11"/>
        <v>1</v>
      </c>
      <c r="F237" t="s">
        <v>21</v>
      </c>
      <c r="G237" s="11"/>
      <c r="I237" t="s">
        <v>656</v>
      </c>
      <c r="K237" t="s">
        <v>582</v>
      </c>
      <c r="L237">
        <v>3</v>
      </c>
      <c r="M237">
        <v>5.37</v>
      </c>
      <c r="N237">
        <v>16.11</v>
      </c>
    </row>
    <row r="238" spans="1:14" x14ac:dyDescent="0.3">
      <c r="A238" s="10" t="str">
        <f t="shared" si="9"/>
        <v/>
      </c>
      <c r="B238" s="8" t="str">
        <f>IF(COUNTIF($I$2:$I238,I238)=COUNTIF($I$2:$I$394,I238),SUMIF($I$2:$I$394,I238,$N$2:$N$394),"")</f>
        <v/>
      </c>
      <c r="C238" s="8">
        <f t="shared" si="10"/>
        <v>1900</v>
      </c>
      <c r="D238" s="8">
        <f t="shared" si="11"/>
        <v>1</v>
      </c>
      <c r="F238" t="s">
        <v>21</v>
      </c>
      <c r="G238" s="11"/>
      <c r="I238" t="s">
        <v>657</v>
      </c>
      <c r="J238" t="s">
        <v>642</v>
      </c>
      <c r="K238" t="s">
        <v>580</v>
      </c>
      <c r="L238">
        <v>1</v>
      </c>
      <c r="M238">
        <v>0.95</v>
      </c>
      <c r="N238">
        <v>0.95</v>
      </c>
    </row>
    <row r="239" spans="1:14" x14ac:dyDescent="0.3">
      <c r="A239" s="10" t="str">
        <f t="shared" si="9"/>
        <v/>
      </c>
      <c r="B239" s="8" t="str">
        <f>IF(COUNTIF($I$2:$I239,I239)=COUNTIF($I$2:$I$394,I239),SUMIF($I$2:$I$394,I239,$N$2:$N$394),"")</f>
        <v/>
      </c>
      <c r="C239" s="8">
        <f t="shared" si="10"/>
        <v>1900</v>
      </c>
      <c r="D239" s="8">
        <f t="shared" si="11"/>
        <v>1</v>
      </c>
      <c r="F239" t="s">
        <v>21</v>
      </c>
      <c r="G239" s="11"/>
      <c r="I239" t="s">
        <v>657</v>
      </c>
      <c r="J239" t="s">
        <v>642</v>
      </c>
      <c r="K239" t="s">
        <v>580</v>
      </c>
      <c r="L239">
        <v>2</v>
      </c>
      <c r="M239">
        <v>0.95</v>
      </c>
      <c r="N239">
        <v>1.9</v>
      </c>
    </row>
    <row r="240" spans="1:14" x14ac:dyDescent="0.3">
      <c r="A240" s="10" t="str">
        <f t="shared" si="9"/>
        <v/>
      </c>
      <c r="B240" s="8" t="str">
        <f>IF(COUNTIF($I$2:$I240,I240)=COUNTIF($I$2:$I$394,I240),SUMIF($I$2:$I$394,I240,$N$2:$N$394),"")</f>
        <v/>
      </c>
      <c r="C240" s="8">
        <f t="shared" si="10"/>
        <v>1900</v>
      </c>
      <c r="D240" s="8">
        <f t="shared" si="11"/>
        <v>1</v>
      </c>
      <c r="F240" t="s">
        <v>21</v>
      </c>
      <c r="G240" s="11"/>
      <c r="I240" t="s">
        <v>657</v>
      </c>
      <c r="J240" t="s">
        <v>642</v>
      </c>
      <c r="K240" t="s">
        <v>588</v>
      </c>
      <c r="L240">
        <v>2</v>
      </c>
      <c r="M240">
        <v>0.12</v>
      </c>
      <c r="N240">
        <v>0.24</v>
      </c>
    </row>
    <row r="241" spans="1:14" x14ac:dyDescent="0.3">
      <c r="A241" s="10" t="str">
        <f t="shared" si="9"/>
        <v/>
      </c>
      <c r="B241" s="8" t="str">
        <f>IF(COUNTIF($I$2:$I241,I241)=COUNTIF($I$2:$I$394,I241),SUMIF($I$2:$I$394,I241,$N$2:$N$394),"")</f>
        <v/>
      </c>
      <c r="C241" s="8">
        <f t="shared" si="10"/>
        <v>1900</v>
      </c>
      <c r="D241" s="8">
        <f t="shared" si="11"/>
        <v>1</v>
      </c>
      <c r="F241" t="s">
        <v>21</v>
      </c>
      <c r="G241" s="11"/>
      <c r="I241" t="s">
        <v>657</v>
      </c>
      <c r="J241" t="s">
        <v>642</v>
      </c>
      <c r="K241" t="s">
        <v>588</v>
      </c>
      <c r="L241">
        <v>2</v>
      </c>
      <c r="M241">
        <v>0.12</v>
      </c>
      <c r="N241">
        <v>0.24</v>
      </c>
    </row>
    <row r="242" spans="1:14" x14ac:dyDescent="0.3">
      <c r="A242" s="10" t="str">
        <f t="shared" si="9"/>
        <v/>
      </c>
      <c r="B242" s="8" t="str">
        <f>IF(COUNTIF($I$2:$I242,I242)=COUNTIF($I$2:$I$394,I242),SUMIF($I$2:$I$394,I242,$N$2:$N$394),"")</f>
        <v/>
      </c>
      <c r="C242" s="8">
        <f t="shared" si="10"/>
        <v>1900</v>
      </c>
      <c r="D242" s="8">
        <f t="shared" si="11"/>
        <v>1</v>
      </c>
      <c r="F242" t="s">
        <v>21</v>
      </c>
      <c r="G242" s="11"/>
      <c r="I242" t="s">
        <v>657</v>
      </c>
      <c r="K242" t="s">
        <v>581</v>
      </c>
      <c r="L242">
        <v>3</v>
      </c>
      <c r="M242">
        <v>0.3</v>
      </c>
      <c r="N242">
        <v>0.9</v>
      </c>
    </row>
    <row r="243" spans="1:14" x14ac:dyDescent="0.3">
      <c r="A243" s="10" t="str">
        <f t="shared" si="9"/>
        <v>2520561270R</v>
      </c>
      <c r="B243" s="8">
        <f>IF(COUNTIF($I$2:$I243,I243)=COUNTIF($I$2:$I$394,I243),SUMIF($I$2:$I$394,I243,$N$2:$N$394),"")</f>
        <v>20.34</v>
      </c>
      <c r="C243" s="8">
        <f t="shared" si="10"/>
        <v>1900</v>
      </c>
      <c r="D243" s="8">
        <f t="shared" si="11"/>
        <v>1</v>
      </c>
      <c r="F243" t="s">
        <v>21</v>
      </c>
      <c r="G243" s="11"/>
      <c r="I243" t="s">
        <v>657</v>
      </c>
      <c r="K243" t="s">
        <v>582</v>
      </c>
      <c r="L243">
        <v>3</v>
      </c>
      <c r="M243">
        <v>5.37</v>
      </c>
      <c r="N243">
        <v>16.11</v>
      </c>
    </row>
    <row r="244" spans="1:14" x14ac:dyDescent="0.3">
      <c r="A244" s="10" t="str">
        <f t="shared" si="9"/>
        <v/>
      </c>
      <c r="B244" s="8" t="str">
        <f>IF(COUNTIF($I$2:$I244,I244)=COUNTIF($I$2:$I$394,I244),SUMIF($I$2:$I$394,I244,$N$2:$N$394),"")</f>
        <v/>
      </c>
      <c r="C244" s="8">
        <f t="shared" si="10"/>
        <v>1900</v>
      </c>
      <c r="D244" s="8">
        <f t="shared" si="11"/>
        <v>1</v>
      </c>
      <c r="F244" t="s">
        <v>30</v>
      </c>
      <c r="G244" s="11"/>
      <c r="I244" t="s">
        <v>658</v>
      </c>
      <c r="J244" t="s">
        <v>642</v>
      </c>
      <c r="K244" t="s">
        <v>580</v>
      </c>
      <c r="L244">
        <v>1</v>
      </c>
      <c r="M244">
        <v>0.95</v>
      </c>
      <c r="N244">
        <v>0.95</v>
      </c>
    </row>
    <row r="245" spans="1:14" x14ac:dyDescent="0.3">
      <c r="A245" s="10" t="str">
        <f t="shared" si="9"/>
        <v/>
      </c>
      <c r="B245" s="8" t="str">
        <f>IF(COUNTIF($I$2:$I245,I245)=COUNTIF($I$2:$I$394,I245),SUMIF($I$2:$I$394,I245,$N$2:$N$394),"")</f>
        <v/>
      </c>
      <c r="C245" s="8">
        <f t="shared" si="10"/>
        <v>1900</v>
      </c>
      <c r="D245" s="8">
        <f t="shared" si="11"/>
        <v>1</v>
      </c>
      <c r="F245" t="s">
        <v>30</v>
      </c>
      <c r="G245" s="11"/>
      <c r="I245" t="s">
        <v>658</v>
      </c>
      <c r="K245" t="s">
        <v>581</v>
      </c>
      <c r="L245">
        <v>1</v>
      </c>
      <c r="M245">
        <v>0.3</v>
      </c>
      <c r="N245">
        <v>0.3</v>
      </c>
    </row>
    <row r="246" spans="1:14" x14ac:dyDescent="0.3">
      <c r="A246" s="10" t="str">
        <f t="shared" si="9"/>
        <v>2520561291L</v>
      </c>
      <c r="B246" s="8">
        <f>IF(COUNTIF($I$2:$I246,I246)=COUNTIF($I$2:$I$394,I246),SUMIF($I$2:$I$394,I246,$N$2:$N$394),"")</f>
        <v>6.62</v>
      </c>
      <c r="C246" s="8">
        <f t="shared" si="10"/>
        <v>1900</v>
      </c>
      <c r="D246" s="8">
        <f t="shared" si="11"/>
        <v>1</v>
      </c>
      <c r="F246" t="s">
        <v>30</v>
      </c>
      <c r="G246" s="11"/>
      <c r="I246" t="s">
        <v>658</v>
      </c>
      <c r="K246" t="s">
        <v>582</v>
      </c>
      <c r="L246">
        <v>1</v>
      </c>
      <c r="M246">
        <v>5.37</v>
      </c>
      <c r="N246">
        <v>5.37</v>
      </c>
    </row>
    <row r="247" spans="1:14" x14ac:dyDescent="0.3">
      <c r="A247" s="10" t="str">
        <f t="shared" si="9"/>
        <v/>
      </c>
      <c r="B247" s="8" t="str">
        <f>IF(COUNTIF($I$2:$I247,I247)=COUNTIF($I$2:$I$394,I247),SUMIF($I$2:$I$394,I247,$N$2:$N$394),"")</f>
        <v/>
      </c>
      <c r="C247" s="8">
        <f t="shared" si="10"/>
        <v>1900</v>
      </c>
      <c r="D247" s="8">
        <f t="shared" si="11"/>
        <v>1</v>
      </c>
      <c r="F247" t="s">
        <v>30</v>
      </c>
      <c r="G247" s="11"/>
      <c r="I247" t="s">
        <v>659</v>
      </c>
      <c r="J247" t="s">
        <v>642</v>
      </c>
      <c r="K247" t="s">
        <v>580</v>
      </c>
      <c r="L247">
        <v>1</v>
      </c>
      <c r="M247">
        <v>0.95</v>
      </c>
      <c r="N247">
        <v>0.95</v>
      </c>
    </row>
    <row r="248" spans="1:14" x14ac:dyDescent="0.3">
      <c r="A248" s="10" t="str">
        <f t="shared" si="9"/>
        <v/>
      </c>
      <c r="B248" s="8" t="str">
        <f>IF(COUNTIF($I$2:$I248,I248)=COUNTIF($I$2:$I$394,I248),SUMIF($I$2:$I$394,I248,$N$2:$N$394),"")</f>
        <v/>
      </c>
      <c r="C248" s="8">
        <f t="shared" si="10"/>
        <v>1900</v>
      </c>
      <c r="D248" s="8">
        <f t="shared" si="11"/>
        <v>1</v>
      </c>
      <c r="F248" t="s">
        <v>30</v>
      </c>
      <c r="G248" s="11"/>
      <c r="I248" t="s">
        <v>659</v>
      </c>
      <c r="K248" t="s">
        <v>581</v>
      </c>
      <c r="L248">
        <v>1</v>
      </c>
      <c r="M248">
        <v>0.3</v>
      </c>
      <c r="N248">
        <v>0.3</v>
      </c>
    </row>
    <row r="249" spans="1:14" x14ac:dyDescent="0.3">
      <c r="A249" s="10" t="str">
        <f t="shared" si="9"/>
        <v>2520561295X</v>
      </c>
      <c r="B249" s="8">
        <f>IF(COUNTIF($I$2:$I249,I249)=COUNTIF($I$2:$I$394,I249),SUMIF($I$2:$I$394,I249,$N$2:$N$394),"")</f>
        <v>6.62</v>
      </c>
      <c r="C249" s="8">
        <f t="shared" si="10"/>
        <v>1900</v>
      </c>
      <c r="D249" s="8">
        <f t="shared" si="11"/>
        <v>1</v>
      </c>
      <c r="F249" t="s">
        <v>30</v>
      </c>
      <c r="G249" s="11"/>
      <c r="I249" t="s">
        <v>659</v>
      </c>
      <c r="K249" t="s">
        <v>582</v>
      </c>
      <c r="L249">
        <v>1</v>
      </c>
      <c r="M249">
        <v>5.37</v>
      </c>
      <c r="N249">
        <v>5.37</v>
      </c>
    </row>
    <row r="250" spans="1:14" x14ac:dyDescent="0.3">
      <c r="A250" s="10" t="str">
        <f t="shared" si="9"/>
        <v/>
      </c>
      <c r="B250" s="8" t="str">
        <f>IF(COUNTIF($I$2:$I250,I250)=COUNTIF($I$2:$I$394,I250),SUMIF($I$2:$I$394,I250,$N$2:$N$394),"")</f>
        <v/>
      </c>
      <c r="C250" s="8">
        <f t="shared" si="10"/>
        <v>1900</v>
      </c>
      <c r="D250" s="8">
        <f t="shared" si="11"/>
        <v>1</v>
      </c>
      <c r="F250" t="s">
        <v>22</v>
      </c>
      <c r="G250" s="11"/>
      <c r="I250" t="s">
        <v>660</v>
      </c>
      <c r="J250" t="s">
        <v>642</v>
      </c>
      <c r="K250" t="s">
        <v>580</v>
      </c>
      <c r="L250">
        <v>3</v>
      </c>
      <c r="M250">
        <v>0.95</v>
      </c>
      <c r="N250">
        <v>2.85</v>
      </c>
    </row>
    <row r="251" spans="1:14" x14ac:dyDescent="0.3">
      <c r="A251" s="10" t="str">
        <f t="shared" si="9"/>
        <v/>
      </c>
      <c r="B251" s="8" t="str">
        <f>IF(COUNTIF($I$2:$I251,I251)=COUNTIF($I$2:$I$394,I251),SUMIF($I$2:$I$394,I251,$N$2:$N$394),"")</f>
        <v/>
      </c>
      <c r="C251" s="8">
        <f t="shared" si="10"/>
        <v>1900</v>
      </c>
      <c r="D251" s="8">
        <f t="shared" si="11"/>
        <v>1</v>
      </c>
      <c r="F251" t="s">
        <v>22</v>
      </c>
      <c r="G251" s="11"/>
      <c r="I251" t="s">
        <v>660</v>
      </c>
      <c r="J251" t="s">
        <v>642</v>
      </c>
      <c r="K251" t="s">
        <v>588</v>
      </c>
      <c r="L251">
        <v>3</v>
      </c>
      <c r="M251">
        <v>0.12</v>
      </c>
      <c r="N251">
        <v>0.36</v>
      </c>
    </row>
    <row r="252" spans="1:14" x14ac:dyDescent="0.3">
      <c r="A252" s="10" t="str">
        <f t="shared" si="9"/>
        <v/>
      </c>
      <c r="B252" s="8" t="str">
        <f>IF(COUNTIF($I$2:$I252,I252)=COUNTIF($I$2:$I$394,I252),SUMIF($I$2:$I$394,I252,$N$2:$N$394),"")</f>
        <v/>
      </c>
      <c r="C252" s="8">
        <f t="shared" si="10"/>
        <v>1900</v>
      </c>
      <c r="D252" s="8">
        <f t="shared" si="11"/>
        <v>1</v>
      </c>
      <c r="F252" t="s">
        <v>22</v>
      </c>
      <c r="G252" s="11"/>
      <c r="I252" t="s">
        <v>660</v>
      </c>
      <c r="K252" t="s">
        <v>581</v>
      </c>
      <c r="L252">
        <v>3</v>
      </c>
      <c r="M252">
        <v>0.3</v>
      </c>
      <c r="N252">
        <v>0.9</v>
      </c>
    </row>
    <row r="253" spans="1:14" x14ac:dyDescent="0.3">
      <c r="A253" s="10" t="str">
        <f t="shared" si="9"/>
        <v>2520561332C</v>
      </c>
      <c r="B253" s="8">
        <f>IF(COUNTIF($I$2:$I253,I253)=COUNTIF($I$2:$I$394,I253),SUMIF($I$2:$I$394,I253,$N$2:$N$394),"")</f>
        <v>20.22</v>
      </c>
      <c r="C253" s="8">
        <f t="shared" si="10"/>
        <v>1900</v>
      </c>
      <c r="D253" s="8">
        <f t="shared" si="11"/>
        <v>1</v>
      </c>
      <c r="F253" t="s">
        <v>22</v>
      </c>
      <c r="G253" s="11"/>
      <c r="I253" t="s">
        <v>660</v>
      </c>
      <c r="K253" t="s">
        <v>582</v>
      </c>
      <c r="L253">
        <v>3</v>
      </c>
      <c r="M253">
        <v>5.37</v>
      </c>
      <c r="N253">
        <v>16.11</v>
      </c>
    </row>
    <row r="254" spans="1:14" x14ac:dyDescent="0.3">
      <c r="A254" s="10" t="str">
        <f t="shared" si="9"/>
        <v/>
      </c>
      <c r="B254" s="8" t="str">
        <f>IF(COUNTIF($I$2:$I254,I254)=COUNTIF($I$2:$I$394,I254),SUMIF($I$2:$I$394,I254,$N$2:$N$394),"")</f>
        <v/>
      </c>
      <c r="C254" s="8">
        <f t="shared" si="10"/>
        <v>1900</v>
      </c>
      <c r="D254" s="8">
        <f t="shared" si="11"/>
        <v>1</v>
      </c>
      <c r="F254" t="s">
        <v>30</v>
      </c>
      <c r="G254" s="11"/>
      <c r="I254" t="s">
        <v>661</v>
      </c>
      <c r="J254" t="s">
        <v>642</v>
      </c>
      <c r="K254" t="s">
        <v>580</v>
      </c>
      <c r="L254">
        <v>1</v>
      </c>
      <c r="M254">
        <v>0.95</v>
      </c>
      <c r="N254">
        <v>0.95</v>
      </c>
    </row>
    <row r="255" spans="1:14" x14ac:dyDescent="0.3">
      <c r="A255" s="10" t="str">
        <f t="shared" si="9"/>
        <v/>
      </c>
      <c r="B255" s="8" t="str">
        <f>IF(COUNTIF($I$2:$I255,I255)=COUNTIF($I$2:$I$394,I255),SUMIF($I$2:$I$394,I255,$N$2:$N$394),"")</f>
        <v/>
      </c>
      <c r="C255" s="8">
        <f t="shared" si="10"/>
        <v>1900</v>
      </c>
      <c r="D255" s="8">
        <f t="shared" si="11"/>
        <v>1</v>
      </c>
      <c r="F255" t="s">
        <v>30</v>
      </c>
      <c r="G255" s="11"/>
      <c r="I255" t="s">
        <v>661</v>
      </c>
      <c r="K255" t="s">
        <v>581</v>
      </c>
      <c r="L255">
        <v>1</v>
      </c>
      <c r="M255">
        <v>0.3</v>
      </c>
      <c r="N255">
        <v>0.3</v>
      </c>
    </row>
    <row r="256" spans="1:14" x14ac:dyDescent="0.3">
      <c r="A256" s="10" t="str">
        <f t="shared" si="9"/>
        <v>2520561341A</v>
      </c>
      <c r="B256" s="8">
        <f>IF(COUNTIF($I$2:$I256,I256)=COUNTIF($I$2:$I$394,I256),SUMIF($I$2:$I$394,I256,$N$2:$N$394),"")</f>
        <v>6.62</v>
      </c>
      <c r="C256" s="8">
        <f t="shared" si="10"/>
        <v>1900</v>
      </c>
      <c r="D256" s="8">
        <f t="shared" si="11"/>
        <v>1</v>
      </c>
      <c r="F256" t="s">
        <v>30</v>
      </c>
      <c r="G256" s="11"/>
      <c r="I256" t="s">
        <v>661</v>
      </c>
      <c r="K256" t="s">
        <v>582</v>
      </c>
      <c r="L256">
        <v>1</v>
      </c>
      <c r="M256">
        <v>5.37</v>
      </c>
      <c r="N256">
        <v>5.37</v>
      </c>
    </row>
    <row r="257" spans="1:14" x14ac:dyDescent="0.3">
      <c r="A257" s="10" t="str">
        <f t="shared" si="9"/>
        <v/>
      </c>
      <c r="B257" s="8" t="str">
        <f>IF(COUNTIF($I$2:$I257,I257)=COUNTIF($I$2:$I$394,I257),SUMIF($I$2:$I$394,I257,$N$2:$N$394),"")</f>
        <v/>
      </c>
      <c r="C257" s="8">
        <f t="shared" si="10"/>
        <v>1900</v>
      </c>
      <c r="D257" s="8">
        <f t="shared" si="11"/>
        <v>1</v>
      </c>
      <c r="F257" t="s">
        <v>30</v>
      </c>
      <c r="G257" s="11"/>
      <c r="I257" t="s">
        <v>662</v>
      </c>
      <c r="J257" t="s">
        <v>642</v>
      </c>
      <c r="K257" t="s">
        <v>580</v>
      </c>
      <c r="L257">
        <v>1</v>
      </c>
      <c r="M257">
        <v>0.95</v>
      </c>
      <c r="N257">
        <v>0.95</v>
      </c>
    </row>
    <row r="258" spans="1:14" x14ac:dyDescent="0.3">
      <c r="A258" s="10" t="str">
        <f t="shared" si="9"/>
        <v/>
      </c>
      <c r="B258" s="8" t="str">
        <f>IF(COUNTIF($I$2:$I258,I258)=COUNTIF($I$2:$I$394,I258),SUMIF($I$2:$I$394,I258,$N$2:$N$394),"")</f>
        <v/>
      </c>
      <c r="C258" s="8">
        <f t="shared" si="10"/>
        <v>1900</v>
      </c>
      <c r="D258" s="8">
        <f t="shared" si="11"/>
        <v>1</v>
      </c>
      <c r="F258" t="s">
        <v>30</v>
      </c>
      <c r="G258" s="11"/>
      <c r="I258" t="s">
        <v>662</v>
      </c>
      <c r="K258" t="s">
        <v>581</v>
      </c>
      <c r="L258">
        <v>1</v>
      </c>
      <c r="M258">
        <v>0.3</v>
      </c>
      <c r="N258">
        <v>0.3</v>
      </c>
    </row>
    <row r="259" spans="1:14" x14ac:dyDescent="0.3">
      <c r="A259" s="10" t="str">
        <f t="shared" ref="A259:A322" si="12">IFERROR(IF(B259,I259,""),"")</f>
        <v>2520561341E</v>
      </c>
      <c r="B259" s="8">
        <f>IF(COUNTIF($I$2:$I259,I259)=COUNTIF($I$2:$I$394,I259),SUMIF($I$2:$I$394,I259,$N$2:$N$394),"")</f>
        <v>6.62</v>
      </c>
      <c r="C259" s="8">
        <f t="shared" ref="C259:C322" si="13">YEAR(G259)</f>
        <v>1900</v>
      </c>
      <c r="D259" s="8">
        <f t="shared" ref="D259:D322" si="14">(MONTH(G259))</f>
        <v>1</v>
      </c>
      <c r="F259" t="s">
        <v>30</v>
      </c>
      <c r="G259" s="11"/>
      <c r="I259" t="s">
        <v>662</v>
      </c>
      <c r="K259" t="s">
        <v>582</v>
      </c>
      <c r="L259">
        <v>1</v>
      </c>
      <c r="M259">
        <v>5.37</v>
      </c>
      <c r="N259">
        <v>5.37</v>
      </c>
    </row>
    <row r="260" spans="1:14" x14ac:dyDescent="0.3">
      <c r="A260" s="10" t="str">
        <f t="shared" si="12"/>
        <v/>
      </c>
      <c r="B260" s="8" t="str">
        <f>IF(COUNTIF($I$2:$I260,I260)=COUNTIF($I$2:$I$394,I260),SUMIF($I$2:$I$394,I260,$N$2:$N$394),"")</f>
        <v/>
      </c>
      <c r="C260" s="8">
        <f t="shared" si="13"/>
        <v>1900</v>
      </c>
      <c r="D260" s="8">
        <f t="shared" si="14"/>
        <v>1</v>
      </c>
      <c r="F260" t="s">
        <v>30</v>
      </c>
      <c r="G260" s="11"/>
      <c r="I260" t="s">
        <v>663</v>
      </c>
      <c r="J260" t="s">
        <v>642</v>
      </c>
      <c r="K260" t="s">
        <v>580</v>
      </c>
      <c r="L260">
        <v>1</v>
      </c>
      <c r="M260">
        <v>0.95</v>
      </c>
      <c r="N260">
        <v>0.95</v>
      </c>
    </row>
    <row r="261" spans="1:14" x14ac:dyDescent="0.3">
      <c r="A261" s="10" t="str">
        <f t="shared" si="12"/>
        <v/>
      </c>
      <c r="B261" s="8" t="str">
        <f>IF(COUNTIF($I$2:$I261,I261)=COUNTIF($I$2:$I$394,I261),SUMIF($I$2:$I$394,I261,$N$2:$N$394),"")</f>
        <v/>
      </c>
      <c r="C261" s="8">
        <f t="shared" si="13"/>
        <v>1900</v>
      </c>
      <c r="D261" s="8">
        <f t="shared" si="14"/>
        <v>1</v>
      </c>
      <c r="F261" t="s">
        <v>30</v>
      </c>
      <c r="G261" s="11"/>
      <c r="I261" t="s">
        <v>663</v>
      </c>
      <c r="K261" t="s">
        <v>581</v>
      </c>
      <c r="L261">
        <v>1</v>
      </c>
      <c r="M261">
        <v>0.3</v>
      </c>
      <c r="N261">
        <v>0.3</v>
      </c>
    </row>
    <row r="262" spans="1:14" x14ac:dyDescent="0.3">
      <c r="A262" s="10" t="str">
        <f t="shared" si="12"/>
        <v>2520561373V</v>
      </c>
      <c r="B262" s="8">
        <f>IF(COUNTIF($I$2:$I262,I262)=COUNTIF($I$2:$I$394,I262),SUMIF($I$2:$I$394,I262,$N$2:$N$394),"")</f>
        <v>6.62</v>
      </c>
      <c r="C262" s="8">
        <f t="shared" si="13"/>
        <v>1900</v>
      </c>
      <c r="D262" s="8">
        <f t="shared" si="14"/>
        <v>1</v>
      </c>
      <c r="F262" t="s">
        <v>30</v>
      </c>
      <c r="G262" s="11"/>
      <c r="I262" t="s">
        <v>663</v>
      </c>
      <c r="K262" t="s">
        <v>582</v>
      </c>
      <c r="L262">
        <v>1</v>
      </c>
      <c r="M262">
        <v>5.37</v>
      </c>
      <c r="N262">
        <v>5.37</v>
      </c>
    </row>
    <row r="263" spans="1:14" x14ac:dyDescent="0.3">
      <c r="A263" s="10" t="str">
        <f t="shared" si="12"/>
        <v/>
      </c>
      <c r="B263" s="8" t="str">
        <f>IF(COUNTIF($I$2:$I263,I263)=COUNTIF($I$2:$I$394,I263),SUMIF($I$2:$I$394,I263,$N$2:$N$394),"")</f>
        <v/>
      </c>
      <c r="C263" s="8">
        <f t="shared" si="13"/>
        <v>1900</v>
      </c>
      <c r="D263" s="8">
        <f t="shared" si="14"/>
        <v>1</v>
      </c>
      <c r="F263" t="s">
        <v>30</v>
      </c>
      <c r="G263" s="11"/>
      <c r="I263" t="s">
        <v>664</v>
      </c>
      <c r="J263" t="s">
        <v>642</v>
      </c>
      <c r="K263" t="s">
        <v>580</v>
      </c>
      <c r="L263">
        <v>1</v>
      </c>
      <c r="M263">
        <v>0.95</v>
      </c>
      <c r="N263">
        <v>0.95</v>
      </c>
    </row>
    <row r="264" spans="1:14" x14ac:dyDescent="0.3">
      <c r="A264" s="10" t="str">
        <f t="shared" si="12"/>
        <v/>
      </c>
      <c r="B264" s="8" t="str">
        <f>IF(COUNTIF($I$2:$I264,I264)=COUNTIF($I$2:$I$394,I264),SUMIF($I$2:$I$394,I264,$N$2:$N$394),"")</f>
        <v/>
      </c>
      <c r="C264" s="8">
        <f t="shared" si="13"/>
        <v>1900</v>
      </c>
      <c r="D264" s="8">
        <f t="shared" si="14"/>
        <v>1</v>
      </c>
      <c r="F264" t="s">
        <v>30</v>
      </c>
      <c r="G264" s="11"/>
      <c r="I264" t="s">
        <v>664</v>
      </c>
      <c r="K264" t="s">
        <v>581</v>
      </c>
      <c r="L264">
        <v>1</v>
      </c>
      <c r="M264">
        <v>0.3</v>
      </c>
      <c r="N264">
        <v>0.3</v>
      </c>
    </row>
    <row r="265" spans="1:14" x14ac:dyDescent="0.3">
      <c r="A265" s="10" t="str">
        <f t="shared" si="12"/>
        <v>2520561389Q</v>
      </c>
      <c r="B265" s="8">
        <f>IF(COUNTIF($I$2:$I265,I265)=COUNTIF($I$2:$I$394,I265),SUMIF($I$2:$I$394,I265,$N$2:$N$394),"")</f>
        <v>6.62</v>
      </c>
      <c r="C265" s="8">
        <f t="shared" si="13"/>
        <v>1900</v>
      </c>
      <c r="D265" s="8">
        <f t="shared" si="14"/>
        <v>1</v>
      </c>
      <c r="F265" t="s">
        <v>30</v>
      </c>
      <c r="G265" s="11"/>
      <c r="I265" t="s">
        <v>664</v>
      </c>
      <c r="K265" t="s">
        <v>582</v>
      </c>
      <c r="L265">
        <v>1</v>
      </c>
      <c r="M265">
        <v>5.37</v>
      </c>
      <c r="N265">
        <v>5.37</v>
      </c>
    </row>
    <row r="266" spans="1:14" x14ac:dyDescent="0.3">
      <c r="A266" s="10" t="str">
        <f t="shared" si="12"/>
        <v/>
      </c>
      <c r="B266" s="8" t="str">
        <f>IF(COUNTIF($I$2:$I266,I266)=COUNTIF($I$2:$I$394,I266),SUMIF($I$2:$I$394,I266,$N$2:$N$394),"")</f>
        <v/>
      </c>
      <c r="C266" s="8">
        <f t="shared" si="13"/>
        <v>1900</v>
      </c>
      <c r="D266" s="8">
        <f t="shared" si="14"/>
        <v>1</v>
      </c>
      <c r="F266" t="s">
        <v>21</v>
      </c>
      <c r="G266" s="11"/>
      <c r="I266" t="s">
        <v>665</v>
      </c>
      <c r="J266" t="s">
        <v>642</v>
      </c>
      <c r="K266" t="s">
        <v>580</v>
      </c>
      <c r="L266">
        <v>3</v>
      </c>
      <c r="M266">
        <v>0.95</v>
      </c>
      <c r="N266">
        <v>2.85</v>
      </c>
    </row>
    <row r="267" spans="1:14" x14ac:dyDescent="0.3">
      <c r="A267" s="10" t="str">
        <f t="shared" si="12"/>
        <v/>
      </c>
      <c r="B267" s="8" t="str">
        <f>IF(COUNTIF($I$2:$I267,I267)=COUNTIF($I$2:$I$394,I267),SUMIF($I$2:$I$394,I267,$N$2:$N$394),"")</f>
        <v/>
      </c>
      <c r="C267" s="8">
        <f t="shared" si="13"/>
        <v>1900</v>
      </c>
      <c r="D267" s="8">
        <f t="shared" si="14"/>
        <v>1</v>
      </c>
      <c r="F267" t="s">
        <v>21</v>
      </c>
      <c r="G267" s="11"/>
      <c r="I267" t="s">
        <v>665</v>
      </c>
      <c r="K267" t="s">
        <v>581</v>
      </c>
      <c r="L267">
        <v>3</v>
      </c>
      <c r="M267">
        <v>0.3</v>
      </c>
      <c r="N267">
        <v>0.9</v>
      </c>
    </row>
    <row r="268" spans="1:14" x14ac:dyDescent="0.3">
      <c r="A268" s="10" t="str">
        <f t="shared" si="12"/>
        <v>2520561391B</v>
      </c>
      <c r="B268" s="8">
        <f>IF(COUNTIF($I$2:$I268,I268)=COUNTIF($I$2:$I$394,I268),SUMIF($I$2:$I$394,I268,$N$2:$N$394),"")</f>
        <v>19.86</v>
      </c>
      <c r="C268" s="8">
        <f t="shared" si="13"/>
        <v>1900</v>
      </c>
      <c r="D268" s="8">
        <f t="shared" si="14"/>
        <v>1</v>
      </c>
      <c r="F268" t="s">
        <v>21</v>
      </c>
      <c r="G268" s="11"/>
      <c r="I268" t="s">
        <v>665</v>
      </c>
      <c r="K268" t="s">
        <v>582</v>
      </c>
      <c r="L268">
        <v>3</v>
      </c>
      <c r="M268">
        <v>5.37</v>
      </c>
      <c r="N268">
        <v>16.11</v>
      </c>
    </row>
    <row r="269" spans="1:14" x14ac:dyDescent="0.3">
      <c r="A269" s="10" t="str">
        <f t="shared" si="12"/>
        <v/>
      </c>
      <c r="B269" s="8" t="str">
        <f>IF(COUNTIF($I$2:$I269,I269)=COUNTIF($I$2:$I$394,I269),SUMIF($I$2:$I$394,I269,$N$2:$N$394),"")</f>
        <v/>
      </c>
      <c r="C269" s="8">
        <f t="shared" si="13"/>
        <v>1900</v>
      </c>
      <c r="D269" s="8">
        <f t="shared" si="14"/>
        <v>1</v>
      </c>
      <c r="F269" t="s">
        <v>21</v>
      </c>
      <c r="G269" s="11"/>
      <c r="I269" t="s">
        <v>666</v>
      </c>
      <c r="J269" t="s">
        <v>642</v>
      </c>
      <c r="K269" t="s">
        <v>580</v>
      </c>
      <c r="L269">
        <v>2</v>
      </c>
      <c r="M269">
        <v>0.95</v>
      </c>
      <c r="N269">
        <v>1.9</v>
      </c>
    </row>
    <row r="270" spans="1:14" x14ac:dyDescent="0.3">
      <c r="A270" s="10" t="str">
        <f t="shared" si="12"/>
        <v/>
      </c>
      <c r="B270" s="8" t="str">
        <f>IF(COUNTIF($I$2:$I270,I270)=COUNTIF($I$2:$I$394,I270),SUMIF($I$2:$I$394,I270,$N$2:$N$394),"")</f>
        <v/>
      </c>
      <c r="C270" s="8">
        <f t="shared" si="13"/>
        <v>1900</v>
      </c>
      <c r="D270" s="8">
        <f t="shared" si="14"/>
        <v>1</v>
      </c>
      <c r="F270" t="s">
        <v>21</v>
      </c>
      <c r="G270" s="11"/>
      <c r="I270" t="s">
        <v>666</v>
      </c>
      <c r="J270" t="s">
        <v>642</v>
      </c>
      <c r="K270" t="s">
        <v>588</v>
      </c>
      <c r="L270">
        <v>2</v>
      </c>
      <c r="M270">
        <v>0.12</v>
      </c>
      <c r="N270">
        <v>0.24</v>
      </c>
    </row>
    <row r="271" spans="1:14" x14ac:dyDescent="0.3">
      <c r="A271" s="10" t="str">
        <f t="shared" si="12"/>
        <v/>
      </c>
      <c r="B271" s="8" t="str">
        <f>IF(COUNTIF($I$2:$I271,I271)=COUNTIF($I$2:$I$394,I271),SUMIF($I$2:$I$394,I271,$N$2:$N$394),"")</f>
        <v/>
      </c>
      <c r="C271" s="8">
        <f t="shared" si="13"/>
        <v>1900</v>
      </c>
      <c r="D271" s="8">
        <f t="shared" si="14"/>
        <v>1</v>
      </c>
      <c r="F271" t="s">
        <v>21</v>
      </c>
      <c r="G271" s="11"/>
      <c r="I271" t="s">
        <v>666</v>
      </c>
      <c r="K271" t="s">
        <v>581</v>
      </c>
      <c r="L271">
        <v>2</v>
      </c>
      <c r="M271">
        <v>0.3</v>
      </c>
      <c r="N271">
        <v>0.6</v>
      </c>
    </row>
    <row r="272" spans="1:14" x14ac:dyDescent="0.3">
      <c r="A272" s="10" t="str">
        <f t="shared" si="12"/>
        <v>2520561410B</v>
      </c>
      <c r="B272" s="8">
        <f>IF(COUNTIF($I$2:$I272,I272)=COUNTIF($I$2:$I$394,I272),SUMIF($I$2:$I$394,I272,$N$2:$N$394),"")</f>
        <v>13.48</v>
      </c>
      <c r="C272" s="8">
        <f t="shared" si="13"/>
        <v>1900</v>
      </c>
      <c r="D272" s="8">
        <f t="shared" si="14"/>
        <v>1</v>
      </c>
      <c r="F272" t="s">
        <v>21</v>
      </c>
      <c r="G272" s="11"/>
      <c r="I272" t="s">
        <v>666</v>
      </c>
      <c r="K272" t="s">
        <v>582</v>
      </c>
      <c r="L272">
        <v>2</v>
      </c>
      <c r="M272">
        <v>5.37</v>
      </c>
      <c r="N272">
        <v>10.74</v>
      </c>
    </row>
    <row r="273" spans="1:14" x14ac:dyDescent="0.3">
      <c r="A273" s="10" t="str">
        <f t="shared" si="12"/>
        <v/>
      </c>
      <c r="B273" s="8" t="str">
        <f>IF(COUNTIF($I$2:$I273,I273)=COUNTIF($I$2:$I$394,I273),SUMIF($I$2:$I$394,I273,$N$2:$N$394),"")</f>
        <v/>
      </c>
      <c r="C273" s="8">
        <f t="shared" si="13"/>
        <v>1900</v>
      </c>
      <c r="D273" s="8">
        <f t="shared" si="14"/>
        <v>1</v>
      </c>
      <c r="F273" t="s">
        <v>22</v>
      </c>
      <c r="G273" s="11"/>
      <c r="I273" t="s">
        <v>667</v>
      </c>
      <c r="J273" t="s">
        <v>642</v>
      </c>
      <c r="K273" t="s">
        <v>580</v>
      </c>
      <c r="L273">
        <v>1</v>
      </c>
      <c r="M273">
        <v>0.95</v>
      </c>
      <c r="N273">
        <v>0.95</v>
      </c>
    </row>
    <row r="274" spans="1:14" x14ac:dyDescent="0.3">
      <c r="A274" s="10" t="str">
        <f t="shared" si="12"/>
        <v/>
      </c>
      <c r="B274" s="8" t="str">
        <f>IF(COUNTIF($I$2:$I274,I274)=COUNTIF($I$2:$I$394,I274),SUMIF($I$2:$I$394,I274,$N$2:$N$394),"")</f>
        <v/>
      </c>
      <c r="C274" s="8">
        <f t="shared" si="13"/>
        <v>1900</v>
      </c>
      <c r="D274" s="8">
        <f t="shared" si="14"/>
        <v>1</v>
      </c>
      <c r="F274" t="s">
        <v>22</v>
      </c>
      <c r="G274" s="11"/>
      <c r="I274" t="s">
        <v>667</v>
      </c>
      <c r="J274" t="s">
        <v>642</v>
      </c>
      <c r="K274" t="s">
        <v>580</v>
      </c>
      <c r="L274">
        <v>1</v>
      </c>
      <c r="M274">
        <v>0.95</v>
      </c>
      <c r="N274">
        <v>0.95</v>
      </c>
    </row>
    <row r="275" spans="1:14" x14ac:dyDescent="0.3">
      <c r="A275" s="10" t="str">
        <f t="shared" si="12"/>
        <v/>
      </c>
      <c r="B275" s="8" t="str">
        <f>IF(COUNTIF($I$2:$I275,I275)=COUNTIF($I$2:$I$394,I275),SUMIF($I$2:$I$394,I275,$N$2:$N$394),"")</f>
        <v/>
      </c>
      <c r="C275" s="8">
        <f t="shared" si="13"/>
        <v>1900</v>
      </c>
      <c r="D275" s="8">
        <f t="shared" si="14"/>
        <v>1</v>
      </c>
      <c r="F275" t="s">
        <v>22</v>
      </c>
      <c r="G275" s="11"/>
      <c r="I275" t="s">
        <v>667</v>
      </c>
      <c r="J275" t="s">
        <v>642</v>
      </c>
      <c r="K275" t="s">
        <v>588</v>
      </c>
      <c r="L275">
        <v>1</v>
      </c>
      <c r="M275">
        <v>0.12</v>
      </c>
      <c r="N275">
        <v>0.12</v>
      </c>
    </row>
    <row r="276" spans="1:14" x14ac:dyDescent="0.3">
      <c r="A276" s="10" t="str">
        <f t="shared" si="12"/>
        <v/>
      </c>
      <c r="B276" s="8" t="str">
        <f>IF(COUNTIF($I$2:$I276,I276)=COUNTIF($I$2:$I$394,I276),SUMIF($I$2:$I$394,I276,$N$2:$N$394),"")</f>
        <v/>
      </c>
      <c r="C276" s="8">
        <f t="shared" si="13"/>
        <v>1900</v>
      </c>
      <c r="D276" s="8">
        <f t="shared" si="14"/>
        <v>1</v>
      </c>
      <c r="F276" t="s">
        <v>22</v>
      </c>
      <c r="G276" s="11"/>
      <c r="I276" t="s">
        <v>667</v>
      </c>
      <c r="K276" t="s">
        <v>581</v>
      </c>
      <c r="L276">
        <v>2</v>
      </c>
      <c r="M276">
        <v>0.3</v>
      </c>
      <c r="N276">
        <v>0.6</v>
      </c>
    </row>
    <row r="277" spans="1:14" x14ac:dyDescent="0.3">
      <c r="A277" s="10" t="str">
        <f t="shared" si="12"/>
        <v>2520561423K</v>
      </c>
      <c r="B277" s="8">
        <f>IF(COUNTIF($I$2:$I277,I277)=COUNTIF($I$2:$I$394,I277),SUMIF($I$2:$I$394,I277,$N$2:$N$394),"")</f>
        <v>13.36</v>
      </c>
      <c r="C277" s="8">
        <f t="shared" si="13"/>
        <v>1900</v>
      </c>
      <c r="D277" s="8">
        <f t="shared" si="14"/>
        <v>1</v>
      </c>
      <c r="F277" t="s">
        <v>22</v>
      </c>
      <c r="G277" s="11"/>
      <c r="I277" t="s">
        <v>667</v>
      </c>
      <c r="K277" t="s">
        <v>582</v>
      </c>
      <c r="L277">
        <v>2</v>
      </c>
      <c r="M277">
        <v>5.37</v>
      </c>
      <c r="N277">
        <v>10.74</v>
      </c>
    </row>
    <row r="278" spans="1:14" x14ac:dyDescent="0.3">
      <c r="A278" s="10" t="str">
        <f t="shared" si="12"/>
        <v/>
      </c>
      <c r="B278" s="8" t="str">
        <f>IF(COUNTIF($I$2:$I278,I278)=COUNTIF($I$2:$I$394,I278),SUMIF($I$2:$I$394,I278,$N$2:$N$394),"")</f>
        <v/>
      </c>
      <c r="C278" s="8">
        <f t="shared" si="13"/>
        <v>1900</v>
      </c>
      <c r="D278" s="8">
        <f t="shared" si="14"/>
        <v>1</v>
      </c>
      <c r="F278" t="s">
        <v>18</v>
      </c>
      <c r="G278" s="11"/>
      <c r="I278" t="s">
        <v>668</v>
      </c>
      <c r="J278" t="s">
        <v>642</v>
      </c>
      <c r="K278" t="s">
        <v>580</v>
      </c>
      <c r="L278">
        <v>1</v>
      </c>
      <c r="M278">
        <v>0.95</v>
      </c>
      <c r="N278">
        <v>0.95</v>
      </c>
    </row>
    <row r="279" spans="1:14" x14ac:dyDescent="0.3">
      <c r="A279" s="10" t="str">
        <f t="shared" si="12"/>
        <v/>
      </c>
      <c r="B279" s="8" t="str">
        <f>IF(COUNTIF($I$2:$I279,I279)=COUNTIF($I$2:$I$394,I279),SUMIF($I$2:$I$394,I279,$N$2:$N$394),"")</f>
        <v/>
      </c>
      <c r="C279" s="8">
        <f t="shared" si="13"/>
        <v>1900</v>
      </c>
      <c r="D279" s="8">
        <f t="shared" si="14"/>
        <v>1</v>
      </c>
      <c r="F279" t="s">
        <v>18</v>
      </c>
      <c r="G279" s="11"/>
      <c r="I279" t="s">
        <v>668</v>
      </c>
      <c r="K279" t="s">
        <v>581</v>
      </c>
      <c r="L279">
        <v>1</v>
      </c>
      <c r="M279">
        <v>0.3</v>
      </c>
      <c r="N279">
        <v>0.3</v>
      </c>
    </row>
    <row r="280" spans="1:14" x14ac:dyDescent="0.3">
      <c r="A280" s="10" t="str">
        <f t="shared" si="12"/>
        <v>2520561457L</v>
      </c>
      <c r="B280" s="8">
        <f>IF(COUNTIF($I$2:$I280,I280)=COUNTIF($I$2:$I$394,I280),SUMIF($I$2:$I$394,I280,$N$2:$N$394),"")</f>
        <v>6.62</v>
      </c>
      <c r="C280" s="8">
        <f t="shared" si="13"/>
        <v>1900</v>
      </c>
      <c r="D280" s="8">
        <f t="shared" si="14"/>
        <v>1</v>
      </c>
      <c r="F280" t="s">
        <v>18</v>
      </c>
      <c r="G280" s="11"/>
      <c r="I280" t="s">
        <v>668</v>
      </c>
      <c r="K280" t="s">
        <v>582</v>
      </c>
      <c r="L280">
        <v>1</v>
      </c>
      <c r="M280">
        <v>5.37</v>
      </c>
      <c r="N280">
        <v>5.37</v>
      </c>
    </row>
    <row r="281" spans="1:14" x14ac:dyDescent="0.3">
      <c r="A281" s="10" t="str">
        <f t="shared" si="12"/>
        <v/>
      </c>
      <c r="B281" s="8" t="str">
        <f>IF(COUNTIF($I$2:$I281,I281)=COUNTIF($I$2:$I$394,I281),SUMIF($I$2:$I$394,I281,$N$2:$N$394),"")</f>
        <v/>
      </c>
      <c r="C281" s="8">
        <f t="shared" si="13"/>
        <v>1900</v>
      </c>
      <c r="D281" s="8">
        <f t="shared" si="14"/>
        <v>1</v>
      </c>
      <c r="F281" t="s">
        <v>21</v>
      </c>
      <c r="G281" s="11"/>
      <c r="I281" t="s">
        <v>669</v>
      </c>
      <c r="J281" t="s">
        <v>642</v>
      </c>
      <c r="K281" t="s">
        <v>580</v>
      </c>
      <c r="L281">
        <v>2</v>
      </c>
      <c r="M281">
        <v>0.95</v>
      </c>
      <c r="N281">
        <v>1.9</v>
      </c>
    </row>
    <row r="282" spans="1:14" x14ac:dyDescent="0.3">
      <c r="A282" s="10" t="str">
        <f t="shared" si="12"/>
        <v/>
      </c>
      <c r="B282" s="8" t="str">
        <f>IF(COUNTIF($I$2:$I282,I282)=COUNTIF($I$2:$I$394,I282),SUMIF($I$2:$I$394,I282,$N$2:$N$394),"")</f>
        <v/>
      </c>
      <c r="C282" s="8">
        <f t="shared" si="13"/>
        <v>1900</v>
      </c>
      <c r="D282" s="8">
        <f t="shared" si="14"/>
        <v>1</v>
      </c>
      <c r="F282" t="s">
        <v>21</v>
      </c>
      <c r="G282" s="11"/>
      <c r="I282" t="s">
        <v>669</v>
      </c>
      <c r="K282" t="s">
        <v>581</v>
      </c>
      <c r="L282">
        <v>2</v>
      </c>
      <c r="M282">
        <v>0.3</v>
      </c>
      <c r="N282">
        <v>0.6</v>
      </c>
    </row>
    <row r="283" spans="1:14" x14ac:dyDescent="0.3">
      <c r="A283" s="10" t="str">
        <f t="shared" si="12"/>
        <v>2520561458S</v>
      </c>
      <c r="B283" s="8">
        <f>IF(COUNTIF($I$2:$I283,I283)=COUNTIF($I$2:$I$394,I283),SUMIF($I$2:$I$394,I283,$N$2:$N$394),"")</f>
        <v>13.24</v>
      </c>
      <c r="C283" s="8">
        <f t="shared" si="13"/>
        <v>1900</v>
      </c>
      <c r="D283" s="8">
        <f t="shared" si="14"/>
        <v>1</v>
      </c>
      <c r="F283" t="s">
        <v>21</v>
      </c>
      <c r="G283" s="11"/>
      <c r="I283" t="s">
        <v>669</v>
      </c>
      <c r="K283" t="s">
        <v>582</v>
      </c>
      <c r="L283">
        <v>2</v>
      </c>
      <c r="M283">
        <v>5.37</v>
      </c>
      <c r="N283">
        <v>10.74</v>
      </c>
    </row>
    <row r="284" spans="1:14" x14ac:dyDescent="0.3">
      <c r="A284" s="10" t="str">
        <f t="shared" si="12"/>
        <v/>
      </c>
      <c r="B284" s="8" t="str">
        <f>IF(COUNTIF($I$2:$I284,I284)=COUNTIF($I$2:$I$394,I284),SUMIF($I$2:$I$394,I284,$N$2:$N$394),"")</f>
        <v/>
      </c>
      <c r="C284" s="8">
        <f t="shared" si="13"/>
        <v>1900</v>
      </c>
      <c r="D284" s="8">
        <f t="shared" si="14"/>
        <v>1</v>
      </c>
      <c r="F284" t="s">
        <v>30</v>
      </c>
      <c r="G284" s="11"/>
      <c r="I284" t="s">
        <v>670</v>
      </c>
      <c r="J284" t="s">
        <v>642</v>
      </c>
      <c r="K284" t="s">
        <v>580</v>
      </c>
      <c r="L284">
        <v>1</v>
      </c>
      <c r="M284">
        <v>0.95</v>
      </c>
      <c r="N284">
        <v>0.95</v>
      </c>
    </row>
    <row r="285" spans="1:14" x14ac:dyDescent="0.3">
      <c r="A285" s="10" t="str">
        <f t="shared" si="12"/>
        <v/>
      </c>
      <c r="B285" s="8" t="str">
        <f>IF(COUNTIF($I$2:$I285,I285)=COUNTIF($I$2:$I$394,I285),SUMIF($I$2:$I$394,I285,$N$2:$N$394),"")</f>
        <v/>
      </c>
      <c r="C285" s="8">
        <f t="shared" si="13"/>
        <v>1900</v>
      </c>
      <c r="D285" s="8">
        <f t="shared" si="14"/>
        <v>1</v>
      </c>
      <c r="F285" t="s">
        <v>30</v>
      </c>
      <c r="G285" s="11"/>
      <c r="I285" t="s">
        <v>670</v>
      </c>
      <c r="J285" t="s">
        <v>642</v>
      </c>
      <c r="K285" t="s">
        <v>588</v>
      </c>
      <c r="L285">
        <v>3</v>
      </c>
      <c r="M285">
        <v>0.12</v>
      </c>
      <c r="N285">
        <v>0.36</v>
      </c>
    </row>
    <row r="286" spans="1:14" x14ac:dyDescent="0.3">
      <c r="A286" s="10" t="str">
        <f t="shared" si="12"/>
        <v/>
      </c>
      <c r="B286" s="8" t="str">
        <f>IF(COUNTIF($I$2:$I286,I286)=COUNTIF($I$2:$I$394,I286),SUMIF($I$2:$I$394,I286,$N$2:$N$394),"")</f>
        <v/>
      </c>
      <c r="C286" s="8">
        <f t="shared" si="13"/>
        <v>1900</v>
      </c>
      <c r="D286" s="8">
        <f t="shared" si="14"/>
        <v>1</v>
      </c>
      <c r="F286" t="s">
        <v>30</v>
      </c>
      <c r="G286" s="11"/>
      <c r="I286" t="s">
        <v>670</v>
      </c>
      <c r="K286" t="s">
        <v>581</v>
      </c>
      <c r="L286">
        <v>1</v>
      </c>
      <c r="M286">
        <v>0.3</v>
      </c>
      <c r="N286">
        <v>0.3</v>
      </c>
    </row>
    <row r="287" spans="1:14" x14ac:dyDescent="0.3">
      <c r="A287" s="10" t="str">
        <f t="shared" si="12"/>
        <v>2520561467D</v>
      </c>
      <c r="B287" s="8">
        <f>IF(COUNTIF($I$2:$I287,I287)=COUNTIF($I$2:$I$394,I287),SUMIF($I$2:$I$394,I287,$N$2:$N$394),"")</f>
        <v>7.45</v>
      </c>
      <c r="C287" s="8">
        <f t="shared" si="13"/>
        <v>1900</v>
      </c>
      <c r="D287" s="8">
        <f t="shared" si="14"/>
        <v>1</v>
      </c>
      <c r="F287" t="s">
        <v>30</v>
      </c>
      <c r="G287" s="11"/>
      <c r="I287" t="s">
        <v>670</v>
      </c>
      <c r="K287" t="s">
        <v>582</v>
      </c>
      <c r="L287">
        <v>1</v>
      </c>
      <c r="M287">
        <v>5.84</v>
      </c>
      <c r="N287">
        <v>5.84</v>
      </c>
    </row>
    <row r="288" spans="1:14" x14ac:dyDescent="0.3">
      <c r="A288" s="10" t="str">
        <f t="shared" si="12"/>
        <v/>
      </c>
      <c r="B288" s="8" t="str">
        <f>IF(COUNTIF($I$2:$I288,I288)=COUNTIF($I$2:$I$394,I288),SUMIF($I$2:$I$394,I288,$N$2:$N$394),"")</f>
        <v/>
      </c>
      <c r="C288" s="8">
        <f t="shared" si="13"/>
        <v>1900</v>
      </c>
      <c r="D288" s="8">
        <f t="shared" si="14"/>
        <v>1</v>
      </c>
      <c r="F288" t="s">
        <v>21</v>
      </c>
      <c r="G288" s="11"/>
      <c r="I288" t="s">
        <v>671</v>
      </c>
      <c r="J288" t="s">
        <v>642</v>
      </c>
      <c r="K288" t="s">
        <v>580</v>
      </c>
      <c r="L288">
        <v>2</v>
      </c>
      <c r="M288">
        <v>0.95</v>
      </c>
      <c r="N288">
        <v>1.9</v>
      </c>
    </row>
    <row r="289" spans="1:14" x14ac:dyDescent="0.3">
      <c r="A289" s="10" t="str">
        <f t="shared" si="12"/>
        <v/>
      </c>
      <c r="B289" s="8" t="str">
        <f>IF(COUNTIF($I$2:$I289,I289)=COUNTIF($I$2:$I$394,I289),SUMIF($I$2:$I$394,I289,$N$2:$N$394),"")</f>
        <v/>
      </c>
      <c r="C289" s="8">
        <f t="shared" si="13"/>
        <v>1900</v>
      </c>
      <c r="D289" s="8">
        <f t="shared" si="14"/>
        <v>1</v>
      </c>
      <c r="F289" t="s">
        <v>21</v>
      </c>
      <c r="G289" s="11"/>
      <c r="I289" t="s">
        <v>671</v>
      </c>
      <c r="J289" t="s">
        <v>642</v>
      </c>
      <c r="K289" t="s">
        <v>588</v>
      </c>
      <c r="L289">
        <v>2</v>
      </c>
      <c r="M289">
        <v>0.12</v>
      </c>
      <c r="N289">
        <v>0.24</v>
      </c>
    </row>
    <row r="290" spans="1:14" x14ac:dyDescent="0.3">
      <c r="A290" s="10" t="str">
        <f t="shared" si="12"/>
        <v/>
      </c>
      <c r="B290" s="8" t="str">
        <f>IF(COUNTIF($I$2:$I290,I290)=COUNTIF($I$2:$I$394,I290),SUMIF($I$2:$I$394,I290,$N$2:$N$394),"")</f>
        <v/>
      </c>
      <c r="C290" s="8">
        <f t="shared" si="13"/>
        <v>1900</v>
      </c>
      <c r="D290" s="8">
        <f t="shared" si="14"/>
        <v>1</v>
      </c>
      <c r="F290" t="s">
        <v>21</v>
      </c>
      <c r="G290" s="11"/>
      <c r="I290" t="s">
        <v>671</v>
      </c>
      <c r="K290" t="s">
        <v>581</v>
      </c>
      <c r="L290">
        <v>2</v>
      </c>
      <c r="M290">
        <v>0.3</v>
      </c>
      <c r="N290">
        <v>0.6</v>
      </c>
    </row>
    <row r="291" spans="1:14" x14ac:dyDescent="0.3">
      <c r="A291" s="10" t="str">
        <f t="shared" si="12"/>
        <v>2520561519K</v>
      </c>
      <c r="B291" s="8">
        <f>IF(COUNTIF($I$2:$I291,I291)=COUNTIF($I$2:$I$394,I291),SUMIF($I$2:$I$394,I291,$N$2:$N$394),"")</f>
        <v>13.48</v>
      </c>
      <c r="C291" s="8">
        <f t="shared" si="13"/>
        <v>1900</v>
      </c>
      <c r="D291" s="8">
        <f t="shared" si="14"/>
        <v>1</v>
      </c>
      <c r="F291" t="s">
        <v>21</v>
      </c>
      <c r="G291" s="11"/>
      <c r="I291" t="s">
        <v>671</v>
      </c>
      <c r="K291" t="s">
        <v>582</v>
      </c>
      <c r="L291">
        <v>2</v>
      </c>
      <c r="M291">
        <v>5.37</v>
      </c>
      <c r="N291">
        <v>10.74</v>
      </c>
    </row>
    <row r="292" spans="1:14" x14ac:dyDescent="0.3">
      <c r="A292" s="10" t="str">
        <f t="shared" si="12"/>
        <v/>
      </c>
      <c r="B292" s="8" t="str">
        <f>IF(COUNTIF($I$2:$I292,I292)=COUNTIF($I$2:$I$394,I292),SUMIF($I$2:$I$394,I292,$N$2:$N$394),"")</f>
        <v/>
      </c>
      <c r="C292" s="8">
        <f t="shared" si="13"/>
        <v>1900</v>
      </c>
      <c r="D292" s="8">
        <f t="shared" si="14"/>
        <v>1</v>
      </c>
      <c r="F292" t="s">
        <v>21</v>
      </c>
      <c r="G292" s="11"/>
      <c r="I292" t="s">
        <v>672</v>
      </c>
      <c r="J292" t="s">
        <v>642</v>
      </c>
      <c r="K292" t="s">
        <v>652</v>
      </c>
      <c r="L292">
        <v>3</v>
      </c>
      <c r="M292">
        <v>1.2</v>
      </c>
      <c r="N292">
        <v>3.6</v>
      </c>
    </row>
    <row r="293" spans="1:14" x14ac:dyDescent="0.3">
      <c r="A293" s="10" t="str">
        <f t="shared" si="12"/>
        <v/>
      </c>
      <c r="B293" s="8" t="str">
        <f>IF(COUNTIF($I$2:$I293,I293)=COUNTIF($I$2:$I$394,I293),SUMIF($I$2:$I$394,I293,$N$2:$N$394),"")</f>
        <v/>
      </c>
      <c r="C293" s="8">
        <f t="shared" si="13"/>
        <v>1900</v>
      </c>
      <c r="D293" s="8">
        <f t="shared" si="14"/>
        <v>1</v>
      </c>
      <c r="F293" t="s">
        <v>21</v>
      </c>
      <c r="G293" s="11"/>
      <c r="I293" t="s">
        <v>672</v>
      </c>
      <c r="K293" t="s">
        <v>581</v>
      </c>
      <c r="L293">
        <v>3</v>
      </c>
      <c r="M293">
        <v>0.3</v>
      </c>
      <c r="N293">
        <v>0.9</v>
      </c>
    </row>
    <row r="294" spans="1:14" x14ac:dyDescent="0.3">
      <c r="A294" s="10" t="str">
        <f t="shared" si="12"/>
        <v>2520561519S</v>
      </c>
      <c r="B294" s="8">
        <f>IF(COUNTIF($I$2:$I294,I294)=COUNTIF($I$2:$I$394,I294),SUMIF($I$2:$I$394,I294,$N$2:$N$394),"")</f>
        <v>20.61</v>
      </c>
      <c r="C294" s="8">
        <f t="shared" si="13"/>
        <v>1900</v>
      </c>
      <c r="D294" s="8">
        <f t="shared" si="14"/>
        <v>1</v>
      </c>
      <c r="F294" t="s">
        <v>21</v>
      </c>
      <c r="G294" s="11"/>
      <c r="I294" t="s">
        <v>672</v>
      </c>
      <c r="K294" t="s">
        <v>582</v>
      </c>
      <c r="L294">
        <v>3</v>
      </c>
      <c r="M294">
        <v>5.37</v>
      </c>
      <c r="N294">
        <v>16.11</v>
      </c>
    </row>
    <row r="295" spans="1:14" x14ac:dyDescent="0.3">
      <c r="A295" s="10" t="str">
        <f t="shared" si="12"/>
        <v/>
      </c>
      <c r="B295" s="8" t="str">
        <f>IF(COUNTIF($I$2:$I295,I295)=COUNTIF($I$2:$I$394,I295),SUMIF($I$2:$I$394,I295,$N$2:$N$394),"")</f>
        <v/>
      </c>
      <c r="C295" s="8">
        <f t="shared" si="13"/>
        <v>1900</v>
      </c>
      <c r="D295" s="8">
        <f t="shared" si="14"/>
        <v>1</v>
      </c>
      <c r="F295" t="s">
        <v>34</v>
      </c>
      <c r="G295" s="11"/>
      <c r="I295" t="s">
        <v>673</v>
      </c>
      <c r="J295">
        <v>2022025044</v>
      </c>
      <c r="K295" t="s">
        <v>580</v>
      </c>
      <c r="L295">
        <v>1</v>
      </c>
      <c r="M295">
        <v>0.95</v>
      </c>
      <c r="N295">
        <v>0.95</v>
      </c>
    </row>
    <row r="296" spans="1:14" x14ac:dyDescent="0.3">
      <c r="A296" s="10" t="str">
        <f t="shared" si="12"/>
        <v/>
      </c>
      <c r="B296" s="8" t="str">
        <f>IF(COUNTIF($I$2:$I296,I296)=COUNTIF($I$2:$I$394,I296),SUMIF($I$2:$I$394,I296,$N$2:$N$394),"")</f>
        <v/>
      </c>
      <c r="C296" s="8">
        <f t="shared" si="13"/>
        <v>1900</v>
      </c>
      <c r="D296" s="8">
        <f t="shared" si="14"/>
        <v>1</v>
      </c>
      <c r="F296" t="s">
        <v>34</v>
      </c>
      <c r="G296" s="11"/>
      <c r="I296" t="s">
        <v>673</v>
      </c>
      <c r="K296" t="s">
        <v>581</v>
      </c>
      <c r="L296">
        <v>1</v>
      </c>
      <c r="M296">
        <v>0.3</v>
      </c>
      <c r="N296">
        <v>0.3</v>
      </c>
    </row>
    <row r="297" spans="1:14" x14ac:dyDescent="0.3">
      <c r="A297" s="10" t="str">
        <f t="shared" si="12"/>
        <v>2520561642L</v>
      </c>
      <c r="B297" s="8">
        <f>IF(COUNTIF($I$2:$I297,I297)=COUNTIF($I$2:$I$394,I297),SUMIF($I$2:$I$394,I297,$N$2:$N$394),"")</f>
        <v>6.62</v>
      </c>
      <c r="C297" s="8">
        <f t="shared" si="13"/>
        <v>1900</v>
      </c>
      <c r="D297" s="8">
        <f t="shared" si="14"/>
        <v>1</v>
      </c>
      <c r="F297" t="s">
        <v>34</v>
      </c>
      <c r="G297" s="11"/>
      <c r="I297" t="s">
        <v>673</v>
      </c>
      <c r="K297" t="s">
        <v>582</v>
      </c>
      <c r="L297">
        <v>1</v>
      </c>
      <c r="M297">
        <v>5.37</v>
      </c>
      <c r="N297">
        <v>5.37</v>
      </c>
    </row>
    <row r="298" spans="1:14" x14ac:dyDescent="0.3">
      <c r="A298" s="10" t="str">
        <f t="shared" si="12"/>
        <v/>
      </c>
      <c r="B298" s="8" t="str">
        <f>IF(COUNTIF($I$2:$I298,I298)=COUNTIF($I$2:$I$394,I298),SUMIF($I$2:$I$394,I298,$N$2:$N$394),"")</f>
        <v/>
      </c>
      <c r="C298" s="8">
        <f t="shared" si="13"/>
        <v>1900</v>
      </c>
      <c r="D298" s="8">
        <f t="shared" si="14"/>
        <v>1</v>
      </c>
      <c r="F298" t="s">
        <v>21</v>
      </c>
      <c r="G298" s="11"/>
      <c r="I298" t="s">
        <v>674</v>
      </c>
      <c r="J298" t="s">
        <v>642</v>
      </c>
      <c r="K298" t="s">
        <v>580</v>
      </c>
      <c r="L298">
        <v>1</v>
      </c>
      <c r="M298">
        <v>0.95</v>
      </c>
      <c r="N298">
        <v>0.95</v>
      </c>
    </row>
    <row r="299" spans="1:14" x14ac:dyDescent="0.3">
      <c r="A299" s="10" t="str">
        <f t="shared" si="12"/>
        <v/>
      </c>
      <c r="B299" s="8" t="str">
        <f>IF(COUNTIF($I$2:$I299,I299)=COUNTIF($I$2:$I$394,I299),SUMIF($I$2:$I$394,I299,$N$2:$N$394),"")</f>
        <v/>
      </c>
      <c r="C299" s="8">
        <f t="shared" si="13"/>
        <v>1900</v>
      </c>
      <c r="D299" s="8">
        <f t="shared" si="14"/>
        <v>1</v>
      </c>
      <c r="F299" t="s">
        <v>21</v>
      </c>
      <c r="G299" s="11"/>
      <c r="I299" t="s">
        <v>674</v>
      </c>
      <c r="K299" t="s">
        <v>581</v>
      </c>
      <c r="L299">
        <v>1</v>
      </c>
      <c r="M299">
        <v>0.3</v>
      </c>
      <c r="N299">
        <v>0.3</v>
      </c>
    </row>
    <row r="300" spans="1:14" x14ac:dyDescent="0.3">
      <c r="A300" s="10" t="str">
        <f t="shared" si="12"/>
        <v>2520561661E</v>
      </c>
      <c r="B300" s="8">
        <f>IF(COUNTIF($I$2:$I300,I300)=COUNTIF($I$2:$I$394,I300),SUMIF($I$2:$I$394,I300,$N$2:$N$394),"")</f>
        <v>6.62</v>
      </c>
      <c r="C300" s="8">
        <f t="shared" si="13"/>
        <v>1900</v>
      </c>
      <c r="D300" s="8">
        <f t="shared" si="14"/>
        <v>1</v>
      </c>
      <c r="F300" t="s">
        <v>21</v>
      </c>
      <c r="G300" s="11"/>
      <c r="I300" t="s">
        <v>674</v>
      </c>
      <c r="K300" t="s">
        <v>582</v>
      </c>
      <c r="L300">
        <v>1</v>
      </c>
      <c r="M300">
        <v>5.37</v>
      </c>
      <c r="N300">
        <v>5.37</v>
      </c>
    </row>
    <row r="301" spans="1:14" x14ac:dyDescent="0.3">
      <c r="A301" s="10" t="str">
        <f t="shared" si="12"/>
        <v/>
      </c>
      <c r="B301" s="8" t="str">
        <f>IF(COUNTIF($I$2:$I301,I301)=COUNTIF($I$2:$I$394,I301),SUMIF($I$2:$I$394,I301,$N$2:$N$394),"")</f>
        <v/>
      </c>
      <c r="C301" s="8">
        <f t="shared" si="13"/>
        <v>1900</v>
      </c>
      <c r="D301" s="8">
        <f t="shared" si="14"/>
        <v>1</v>
      </c>
      <c r="F301" t="s">
        <v>21</v>
      </c>
      <c r="G301" s="11"/>
      <c r="I301" t="s">
        <v>675</v>
      </c>
      <c r="J301" t="s">
        <v>642</v>
      </c>
      <c r="K301" t="s">
        <v>580</v>
      </c>
      <c r="L301">
        <v>1</v>
      </c>
      <c r="M301">
        <v>0.95</v>
      </c>
      <c r="N301">
        <v>0.95</v>
      </c>
    </row>
    <row r="302" spans="1:14" x14ac:dyDescent="0.3">
      <c r="A302" s="10" t="str">
        <f t="shared" si="12"/>
        <v/>
      </c>
      <c r="B302" s="8" t="str">
        <f>IF(COUNTIF($I$2:$I302,I302)=COUNTIF($I$2:$I$394,I302),SUMIF($I$2:$I$394,I302,$N$2:$N$394),"")</f>
        <v/>
      </c>
      <c r="C302" s="8">
        <f t="shared" si="13"/>
        <v>1900</v>
      </c>
      <c r="D302" s="8">
        <f t="shared" si="14"/>
        <v>1</v>
      </c>
      <c r="F302" t="s">
        <v>21</v>
      </c>
      <c r="G302" s="11"/>
      <c r="I302" t="s">
        <v>675</v>
      </c>
      <c r="K302" t="s">
        <v>581</v>
      </c>
      <c r="L302">
        <v>1</v>
      </c>
      <c r="M302">
        <v>0.3</v>
      </c>
      <c r="N302">
        <v>0.3</v>
      </c>
    </row>
    <row r="303" spans="1:14" x14ac:dyDescent="0.3">
      <c r="A303" s="10" t="str">
        <f t="shared" si="12"/>
        <v>2520561809B</v>
      </c>
      <c r="B303" s="8">
        <f>IF(COUNTIF($I$2:$I303,I303)=COUNTIF($I$2:$I$394,I303),SUMIF($I$2:$I$394,I303,$N$2:$N$394),"")</f>
        <v>6.62</v>
      </c>
      <c r="C303" s="8">
        <f t="shared" si="13"/>
        <v>1900</v>
      </c>
      <c r="D303" s="8">
        <f t="shared" si="14"/>
        <v>1</v>
      </c>
      <c r="F303" t="s">
        <v>21</v>
      </c>
      <c r="G303" s="11"/>
      <c r="I303" t="s">
        <v>675</v>
      </c>
      <c r="K303" t="s">
        <v>582</v>
      </c>
      <c r="L303">
        <v>1</v>
      </c>
      <c r="M303">
        <v>5.37</v>
      </c>
      <c r="N303">
        <v>5.37</v>
      </c>
    </row>
    <row r="304" spans="1:14" x14ac:dyDescent="0.3">
      <c r="A304" s="10" t="str">
        <f t="shared" si="12"/>
        <v/>
      </c>
      <c r="B304" s="8" t="str">
        <f>IF(COUNTIF($I$2:$I304,I304)=COUNTIF($I$2:$I$394,I304),SUMIF($I$2:$I$394,I304,$N$2:$N$394),"")</f>
        <v/>
      </c>
      <c r="C304" s="8">
        <f t="shared" si="13"/>
        <v>1900</v>
      </c>
      <c r="D304" s="8">
        <f t="shared" si="14"/>
        <v>1</v>
      </c>
      <c r="F304" t="s">
        <v>33</v>
      </c>
      <c r="G304" s="11"/>
      <c r="I304" t="s">
        <v>676</v>
      </c>
      <c r="J304" t="s">
        <v>642</v>
      </c>
      <c r="K304" t="s">
        <v>580</v>
      </c>
      <c r="L304">
        <v>1</v>
      </c>
      <c r="M304">
        <v>0.95</v>
      </c>
      <c r="N304">
        <v>0.95</v>
      </c>
    </row>
    <row r="305" spans="1:14" x14ac:dyDescent="0.3">
      <c r="A305" s="10" t="str">
        <f t="shared" si="12"/>
        <v/>
      </c>
      <c r="B305" s="8" t="str">
        <f>IF(COUNTIF($I$2:$I305,I305)=COUNTIF($I$2:$I$394,I305),SUMIF($I$2:$I$394,I305,$N$2:$N$394),"")</f>
        <v/>
      </c>
      <c r="C305" s="8">
        <f t="shared" si="13"/>
        <v>1900</v>
      </c>
      <c r="D305" s="8">
        <f t="shared" si="14"/>
        <v>1</v>
      </c>
      <c r="F305" t="s">
        <v>33</v>
      </c>
      <c r="G305" s="11"/>
      <c r="I305" t="s">
        <v>676</v>
      </c>
      <c r="K305" t="s">
        <v>581</v>
      </c>
      <c r="L305">
        <v>1</v>
      </c>
      <c r="M305">
        <v>0.3</v>
      </c>
      <c r="N305">
        <v>0.3</v>
      </c>
    </row>
    <row r="306" spans="1:14" x14ac:dyDescent="0.3">
      <c r="A306" s="10" t="str">
        <f t="shared" si="12"/>
        <v>2520561840V</v>
      </c>
      <c r="B306" s="8">
        <f>IF(COUNTIF($I$2:$I306,I306)=COUNTIF($I$2:$I$394,I306),SUMIF($I$2:$I$394,I306,$N$2:$N$394),"")</f>
        <v>6.62</v>
      </c>
      <c r="C306" s="8">
        <f t="shared" si="13"/>
        <v>1900</v>
      </c>
      <c r="D306" s="8">
        <f t="shared" si="14"/>
        <v>1</v>
      </c>
      <c r="F306" t="s">
        <v>33</v>
      </c>
      <c r="G306" s="11"/>
      <c r="I306" t="s">
        <v>676</v>
      </c>
      <c r="K306" t="s">
        <v>582</v>
      </c>
      <c r="L306">
        <v>1</v>
      </c>
      <c r="M306">
        <v>5.37</v>
      </c>
      <c r="N306">
        <v>5.37</v>
      </c>
    </row>
    <row r="307" spans="1:14" x14ac:dyDescent="0.3">
      <c r="A307" s="10" t="str">
        <f t="shared" si="12"/>
        <v/>
      </c>
      <c r="B307" s="8" t="str">
        <f>IF(COUNTIF($I$2:$I307,I307)=COUNTIF($I$2:$I$394,I307),SUMIF($I$2:$I$394,I307,$N$2:$N$394),"")</f>
        <v/>
      </c>
      <c r="C307" s="8">
        <f t="shared" si="13"/>
        <v>1900</v>
      </c>
      <c r="D307" s="8">
        <f t="shared" si="14"/>
        <v>1</v>
      </c>
      <c r="F307" t="s">
        <v>33</v>
      </c>
      <c r="G307" s="11"/>
      <c r="I307" t="s">
        <v>677</v>
      </c>
      <c r="J307" t="s">
        <v>642</v>
      </c>
      <c r="K307" t="s">
        <v>580</v>
      </c>
      <c r="L307">
        <v>1</v>
      </c>
      <c r="M307">
        <v>0.95</v>
      </c>
      <c r="N307">
        <v>0.95</v>
      </c>
    </row>
    <row r="308" spans="1:14" x14ac:dyDescent="0.3">
      <c r="A308" s="10" t="str">
        <f t="shared" si="12"/>
        <v/>
      </c>
      <c r="B308" s="8" t="str">
        <f>IF(COUNTIF($I$2:$I308,I308)=COUNTIF($I$2:$I$394,I308),SUMIF($I$2:$I$394,I308,$N$2:$N$394),"")</f>
        <v/>
      </c>
      <c r="C308" s="8">
        <f t="shared" si="13"/>
        <v>1900</v>
      </c>
      <c r="D308" s="8">
        <f t="shared" si="14"/>
        <v>1</v>
      </c>
      <c r="F308" t="s">
        <v>33</v>
      </c>
      <c r="G308" s="11"/>
      <c r="I308" t="s">
        <v>677</v>
      </c>
      <c r="K308" t="s">
        <v>581</v>
      </c>
      <c r="L308">
        <v>1</v>
      </c>
      <c r="M308">
        <v>0.3</v>
      </c>
      <c r="N308">
        <v>0.3</v>
      </c>
    </row>
    <row r="309" spans="1:14" x14ac:dyDescent="0.3">
      <c r="A309" s="10" t="str">
        <f t="shared" si="12"/>
        <v>2520561846F</v>
      </c>
      <c r="B309" s="8">
        <f>IF(COUNTIF($I$2:$I309,I309)=COUNTIF($I$2:$I$394,I309),SUMIF($I$2:$I$394,I309,$N$2:$N$394),"")</f>
        <v>6.62</v>
      </c>
      <c r="C309" s="8">
        <f t="shared" si="13"/>
        <v>1900</v>
      </c>
      <c r="D309" s="8">
        <f t="shared" si="14"/>
        <v>1</v>
      </c>
      <c r="F309" t="s">
        <v>33</v>
      </c>
      <c r="G309" s="11"/>
      <c r="I309" t="s">
        <v>677</v>
      </c>
      <c r="K309" t="s">
        <v>582</v>
      </c>
      <c r="L309">
        <v>1</v>
      </c>
      <c r="M309">
        <v>5.37</v>
      </c>
      <c r="N309">
        <v>5.37</v>
      </c>
    </row>
    <row r="310" spans="1:14" x14ac:dyDescent="0.3">
      <c r="A310" s="10" t="str">
        <f t="shared" si="12"/>
        <v/>
      </c>
      <c r="B310" s="8" t="str">
        <f>IF(COUNTIF($I$2:$I310,I310)=COUNTIF($I$2:$I$394,I310),SUMIF($I$2:$I$394,I310,$N$2:$N$394),"")</f>
        <v/>
      </c>
      <c r="C310" s="8">
        <f t="shared" si="13"/>
        <v>1900</v>
      </c>
      <c r="D310" s="8">
        <f t="shared" si="14"/>
        <v>1</v>
      </c>
      <c r="F310" t="s">
        <v>21</v>
      </c>
      <c r="G310" s="11"/>
      <c r="I310" t="s">
        <v>678</v>
      </c>
      <c r="J310" t="s">
        <v>642</v>
      </c>
      <c r="K310" t="s">
        <v>580</v>
      </c>
      <c r="L310">
        <v>2</v>
      </c>
      <c r="M310">
        <v>0.95</v>
      </c>
      <c r="N310">
        <v>1.9</v>
      </c>
    </row>
    <row r="311" spans="1:14" x14ac:dyDescent="0.3">
      <c r="A311" s="10" t="str">
        <f t="shared" si="12"/>
        <v/>
      </c>
      <c r="B311" s="8" t="str">
        <f>IF(COUNTIF($I$2:$I311,I311)=COUNTIF($I$2:$I$394,I311),SUMIF($I$2:$I$394,I311,$N$2:$N$394),"")</f>
        <v/>
      </c>
      <c r="C311" s="8">
        <f t="shared" si="13"/>
        <v>1900</v>
      </c>
      <c r="D311" s="8">
        <f t="shared" si="14"/>
        <v>1</v>
      </c>
      <c r="F311" t="s">
        <v>21</v>
      </c>
      <c r="G311" s="11"/>
      <c r="I311" t="s">
        <v>678</v>
      </c>
      <c r="K311" t="s">
        <v>581</v>
      </c>
      <c r="L311">
        <v>2</v>
      </c>
      <c r="M311">
        <v>0.3</v>
      </c>
      <c r="N311">
        <v>0.6</v>
      </c>
    </row>
    <row r="312" spans="1:14" x14ac:dyDescent="0.3">
      <c r="A312" s="10" t="str">
        <f t="shared" si="12"/>
        <v>2520561853J</v>
      </c>
      <c r="B312" s="8">
        <f>IF(COUNTIF($I$2:$I312,I312)=COUNTIF($I$2:$I$394,I312),SUMIF($I$2:$I$394,I312,$N$2:$N$394),"")</f>
        <v>13.24</v>
      </c>
      <c r="C312" s="8">
        <f t="shared" si="13"/>
        <v>1900</v>
      </c>
      <c r="D312" s="8">
        <f t="shared" si="14"/>
        <v>1</v>
      </c>
      <c r="F312" t="s">
        <v>21</v>
      </c>
      <c r="G312" s="11"/>
      <c r="I312" t="s">
        <v>678</v>
      </c>
      <c r="K312" t="s">
        <v>582</v>
      </c>
      <c r="L312">
        <v>2</v>
      </c>
      <c r="M312">
        <v>5.37</v>
      </c>
      <c r="N312">
        <v>10.74</v>
      </c>
    </row>
    <row r="313" spans="1:14" x14ac:dyDescent="0.3">
      <c r="A313" s="10" t="str">
        <f t="shared" si="12"/>
        <v/>
      </c>
      <c r="B313" s="8" t="str">
        <f>IF(COUNTIF($I$2:$I313,I313)=COUNTIF($I$2:$I$394,I313),SUMIF($I$2:$I$394,I313,$N$2:$N$394),"")</f>
        <v/>
      </c>
      <c r="C313" s="8">
        <f t="shared" si="13"/>
        <v>1900</v>
      </c>
      <c r="D313" s="8">
        <f t="shared" si="14"/>
        <v>1</v>
      </c>
      <c r="F313" t="s">
        <v>21</v>
      </c>
      <c r="G313" s="11"/>
      <c r="I313" t="s">
        <v>679</v>
      </c>
      <c r="J313" t="s">
        <v>642</v>
      </c>
      <c r="K313" t="s">
        <v>580</v>
      </c>
      <c r="L313">
        <v>1</v>
      </c>
      <c r="M313">
        <v>0.95</v>
      </c>
      <c r="N313">
        <v>0.95</v>
      </c>
    </row>
    <row r="314" spans="1:14" x14ac:dyDescent="0.3">
      <c r="A314" s="10" t="str">
        <f t="shared" si="12"/>
        <v/>
      </c>
      <c r="B314" s="8" t="str">
        <f>IF(COUNTIF($I$2:$I314,I314)=COUNTIF($I$2:$I$394,I314),SUMIF($I$2:$I$394,I314,$N$2:$N$394),"")</f>
        <v/>
      </c>
      <c r="C314" s="8">
        <f t="shared" si="13"/>
        <v>1900</v>
      </c>
      <c r="D314" s="8">
        <f t="shared" si="14"/>
        <v>1</v>
      </c>
      <c r="F314" t="s">
        <v>21</v>
      </c>
      <c r="G314" s="11"/>
      <c r="I314" t="s">
        <v>679</v>
      </c>
      <c r="K314" t="s">
        <v>581</v>
      </c>
      <c r="L314">
        <v>1</v>
      </c>
      <c r="M314">
        <v>0.3</v>
      </c>
      <c r="N314">
        <v>0.3</v>
      </c>
    </row>
    <row r="315" spans="1:14" x14ac:dyDescent="0.3">
      <c r="A315" s="10" t="str">
        <f t="shared" si="12"/>
        <v>2520561918E</v>
      </c>
      <c r="B315" s="8">
        <f>IF(COUNTIF($I$2:$I315,I315)=COUNTIF($I$2:$I$394,I315),SUMIF($I$2:$I$394,I315,$N$2:$N$394),"")</f>
        <v>6.62</v>
      </c>
      <c r="C315" s="8">
        <f t="shared" si="13"/>
        <v>1900</v>
      </c>
      <c r="D315" s="8">
        <f t="shared" si="14"/>
        <v>1</v>
      </c>
      <c r="F315" t="s">
        <v>21</v>
      </c>
      <c r="G315" s="11"/>
      <c r="I315" t="s">
        <v>679</v>
      </c>
      <c r="K315" t="s">
        <v>582</v>
      </c>
      <c r="L315">
        <v>1</v>
      </c>
      <c r="M315">
        <v>5.37</v>
      </c>
      <c r="N315">
        <v>5.37</v>
      </c>
    </row>
    <row r="316" spans="1:14" x14ac:dyDescent="0.3">
      <c r="A316" s="10" t="str">
        <f t="shared" si="12"/>
        <v/>
      </c>
      <c r="B316" s="8" t="str">
        <f>IF(COUNTIF($I$2:$I316,I316)=COUNTIF($I$2:$I$394,I316),SUMIF($I$2:$I$394,I316,$N$2:$N$394),"")</f>
        <v/>
      </c>
      <c r="C316" s="8">
        <f t="shared" si="13"/>
        <v>1900</v>
      </c>
      <c r="D316" s="8">
        <f t="shared" si="14"/>
        <v>1</v>
      </c>
      <c r="F316" t="s">
        <v>21</v>
      </c>
      <c r="G316" s="11"/>
      <c r="I316" t="s">
        <v>680</v>
      </c>
      <c r="J316" t="s">
        <v>642</v>
      </c>
      <c r="K316" t="s">
        <v>580</v>
      </c>
      <c r="L316">
        <v>1</v>
      </c>
      <c r="M316">
        <v>0.95</v>
      </c>
      <c r="N316">
        <v>0.95</v>
      </c>
    </row>
    <row r="317" spans="1:14" x14ac:dyDescent="0.3">
      <c r="A317" s="10" t="str">
        <f t="shared" si="12"/>
        <v/>
      </c>
      <c r="B317" s="8" t="str">
        <f>IF(COUNTIF($I$2:$I317,I317)=COUNTIF($I$2:$I$394,I317),SUMIF($I$2:$I$394,I317,$N$2:$N$394),"")</f>
        <v/>
      </c>
      <c r="C317" s="8">
        <f t="shared" si="13"/>
        <v>1900</v>
      </c>
      <c r="D317" s="8">
        <f t="shared" si="14"/>
        <v>1</v>
      </c>
      <c r="F317" t="s">
        <v>21</v>
      </c>
      <c r="G317" s="11"/>
      <c r="I317" t="s">
        <v>680</v>
      </c>
      <c r="K317" t="s">
        <v>581</v>
      </c>
      <c r="L317">
        <v>1</v>
      </c>
      <c r="M317">
        <v>0.3</v>
      </c>
      <c r="N317">
        <v>0.3</v>
      </c>
    </row>
    <row r="318" spans="1:14" x14ac:dyDescent="0.3">
      <c r="A318" s="10" t="str">
        <f t="shared" si="12"/>
        <v>2520561965C</v>
      </c>
      <c r="B318" s="8">
        <f>IF(COUNTIF($I$2:$I318,I318)=COUNTIF($I$2:$I$394,I318),SUMIF($I$2:$I$394,I318,$N$2:$N$394),"")</f>
        <v>6.62</v>
      </c>
      <c r="C318" s="8">
        <f t="shared" si="13"/>
        <v>1900</v>
      </c>
      <c r="D318" s="8">
        <f t="shared" si="14"/>
        <v>1</v>
      </c>
      <c r="F318" t="s">
        <v>21</v>
      </c>
      <c r="G318" s="11"/>
      <c r="I318" t="s">
        <v>680</v>
      </c>
      <c r="K318" t="s">
        <v>582</v>
      </c>
      <c r="L318">
        <v>1</v>
      </c>
      <c r="M318">
        <v>5.37</v>
      </c>
      <c r="N318">
        <v>5.37</v>
      </c>
    </row>
    <row r="319" spans="1:14" x14ac:dyDescent="0.3">
      <c r="A319" s="10" t="str">
        <f t="shared" si="12"/>
        <v/>
      </c>
      <c r="B319" s="8" t="str">
        <f>IF(COUNTIF($I$2:$I319,I319)=COUNTIF($I$2:$I$394,I319),SUMIF($I$2:$I$394,I319,$N$2:$N$394),"")</f>
        <v/>
      </c>
      <c r="C319" s="8">
        <f t="shared" si="13"/>
        <v>1900</v>
      </c>
      <c r="D319" s="8">
        <f t="shared" si="14"/>
        <v>1</v>
      </c>
      <c r="F319" t="s">
        <v>21</v>
      </c>
      <c r="G319" s="11"/>
      <c r="I319" t="s">
        <v>681</v>
      </c>
      <c r="J319" t="s">
        <v>642</v>
      </c>
      <c r="K319" t="s">
        <v>580</v>
      </c>
      <c r="L319">
        <v>1</v>
      </c>
      <c r="M319">
        <v>0.95</v>
      </c>
      <c r="N319">
        <v>0.95</v>
      </c>
    </row>
    <row r="320" spans="1:14" x14ac:dyDescent="0.3">
      <c r="A320" s="10" t="str">
        <f t="shared" si="12"/>
        <v/>
      </c>
      <c r="B320" s="8" t="str">
        <f>IF(COUNTIF($I$2:$I320,I320)=COUNTIF($I$2:$I$394,I320),SUMIF($I$2:$I$394,I320,$N$2:$N$394),"")</f>
        <v/>
      </c>
      <c r="C320" s="8">
        <f t="shared" si="13"/>
        <v>1900</v>
      </c>
      <c r="D320" s="8">
        <f t="shared" si="14"/>
        <v>1</v>
      </c>
      <c r="F320" t="s">
        <v>21</v>
      </c>
      <c r="G320" s="11"/>
      <c r="I320" t="s">
        <v>681</v>
      </c>
      <c r="K320" t="s">
        <v>581</v>
      </c>
      <c r="L320">
        <v>1</v>
      </c>
      <c r="M320">
        <v>0.3</v>
      </c>
      <c r="N320">
        <v>0.3</v>
      </c>
    </row>
    <row r="321" spans="1:14" x14ac:dyDescent="0.3">
      <c r="A321" s="10" t="str">
        <f t="shared" si="12"/>
        <v>2520562048D</v>
      </c>
      <c r="B321" s="8">
        <f>IF(COUNTIF($I$2:$I321,I321)=COUNTIF($I$2:$I$394,I321),SUMIF($I$2:$I$394,I321,$N$2:$N$394),"")</f>
        <v>6.62</v>
      </c>
      <c r="C321" s="8">
        <f t="shared" si="13"/>
        <v>1900</v>
      </c>
      <c r="D321" s="8">
        <f t="shared" si="14"/>
        <v>1</v>
      </c>
      <c r="F321" t="s">
        <v>21</v>
      </c>
      <c r="G321" s="11"/>
      <c r="I321" t="s">
        <v>681</v>
      </c>
      <c r="K321" t="s">
        <v>582</v>
      </c>
      <c r="L321">
        <v>1</v>
      </c>
      <c r="M321">
        <v>5.37</v>
      </c>
      <c r="N321">
        <v>5.37</v>
      </c>
    </row>
    <row r="322" spans="1:14" x14ac:dyDescent="0.3">
      <c r="A322" s="10" t="str">
        <f t="shared" si="12"/>
        <v/>
      </c>
      <c r="B322" s="8" t="str">
        <f>IF(COUNTIF($I$2:$I322,I322)=COUNTIF($I$2:$I$394,I322),SUMIF($I$2:$I$394,I322,$N$2:$N$394),"")</f>
        <v/>
      </c>
      <c r="C322" s="8">
        <f t="shared" si="13"/>
        <v>1900</v>
      </c>
      <c r="D322" s="8">
        <f t="shared" si="14"/>
        <v>1</v>
      </c>
      <c r="F322" t="s">
        <v>22</v>
      </c>
      <c r="G322" s="11"/>
      <c r="I322" t="s">
        <v>682</v>
      </c>
      <c r="J322" t="s">
        <v>642</v>
      </c>
      <c r="K322" t="s">
        <v>580</v>
      </c>
      <c r="L322">
        <v>3</v>
      </c>
      <c r="M322">
        <v>0.95</v>
      </c>
      <c r="N322">
        <v>2.85</v>
      </c>
    </row>
    <row r="323" spans="1:14" x14ac:dyDescent="0.3">
      <c r="A323" s="10" t="str">
        <f t="shared" ref="A323:A386" si="15">IFERROR(IF(B323,I323,""),"")</f>
        <v/>
      </c>
      <c r="B323" s="8" t="str">
        <f>IF(COUNTIF($I$2:$I323,I323)=COUNTIF($I$2:$I$394,I323),SUMIF($I$2:$I$394,I323,$N$2:$N$394),"")</f>
        <v/>
      </c>
      <c r="C323" s="8">
        <f t="shared" ref="C323:C386" si="16">YEAR(G323)</f>
        <v>1900</v>
      </c>
      <c r="D323" s="8">
        <f t="shared" ref="D323:D386" si="17">(MONTH(G323))</f>
        <v>1</v>
      </c>
      <c r="F323" t="s">
        <v>22</v>
      </c>
      <c r="G323" s="11"/>
      <c r="I323" t="s">
        <v>682</v>
      </c>
      <c r="K323" t="s">
        <v>581</v>
      </c>
      <c r="L323">
        <v>3</v>
      </c>
      <c r="M323">
        <v>0.3</v>
      </c>
      <c r="N323">
        <v>0.9</v>
      </c>
    </row>
    <row r="324" spans="1:14" x14ac:dyDescent="0.3">
      <c r="A324" s="10" t="str">
        <f t="shared" si="15"/>
        <v>2520562050W</v>
      </c>
      <c r="B324" s="8">
        <f>IF(COUNTIF($I$2:$I324,I324)=COUNTIF($I$2:$I$394,I324),SUMIF($I$2:$I$394,I324,$N$2:$N$394),"")</f>
        <v>19.86</v>
      </c>
      <c r="C324" s="8">
        <f t="shared" si="16"/>
        <v>1900</v>
      </c>
      <c r="D324" s="8">
        <f t="shared" si="17"/>
        <v>1</v>
      </c>
      <c r="F324" t="s">
        <v>22</v>
      </c>
      <c r="G324" s="11"/>
      <c r="I324" t="s">
        <v>682</v>
      </c>
      <c r="K324" t="s">
        <v>582</v>
      </c>
      <c r="L324">
        <v>3</v>
      </c>
      <c r="M324">
        <v>5.37</v>
      </c>
      <c r="N324">
        <v>16.11</v>
      </c>
    </row>
    <row r="325" spans="1:14" x14ac:dyDescent="0.3">
      <c r="A325" s="10" t="str">
        <f t="shared" si="15"/>
        <v/>
      </c>
      <c r="B325" s="8" t="str">
        <f>IF(COUNTIF($I$2:$I325,I325)=COUNTIF($I$2:$I$394,I325),SUMIF($I$2:$I$394,I325,$N$2:$N$394),"")</f>
        <v/>
      </c>
      <c r="C325" s="8">
        <f t="shared" si="16"/>
        <v>1900</v>
      </c>
      <c r="D325" s="8">
        <f t="shared" si="17"/>
        <v>1</v>
      </c>
      <c r="F325" t="s">
        <v>21</v>
      </c>
      <c r="G325" s="11"/>
      <c r="I325" t="s">
        <v>683</v>
      </c>
      <c r="J325" t="s">
        <v>642</v>
      </c>
      <c r="K325" t="s">
        <v>580</v>
      </c>
      <c r="L325">
        <v>1</v>
      </c>
      <c r="M325">
        <v>0.95</v>
      </c>
      <c r="N325">
        <v>0.95</v>
      </c>
    </row>
    <row r="326" spans="1:14" x14ac:dyDescent="0.3">
      <c r="A326" s="10" t="str">
        <f t="shared" si="15"/>
        <v/>
      </c>
      <c r="B326" s="8" t="str">
        <f>IF(COUNTIF($I$2:$I326,I326)=COUNTIF($I$2:$I$394,I326),SUMIF($I$2:$I$394,I326,$N$2:$N$394),"")</f>
        <v/>
      </c>
      <c r="C326" s="8">
        <f t="shared" si="16"/>
        <v>1900</v>
      </c>
      <c r="D326" s="8">
        <f t="shared" si="17"/>
        <v>1</v>
      </c>
      <c r="F326" t="s">
        <v>21</v>
      </c>
      <c r="G326" s="11"/>
      <c r="I326" t="s">
        <v>683</v>
      </c>
      <c r="K326" t="s">
        <v>581</v>
      </c>
      <c r="L326">
        <v>1</v>
      </c>
      <c r="M326">
        <v>0.3</v>
      </c>
      <c r="N326">
        <v>0.3</v>
      </c>
    </row>
    <row r="327" spans="1:14" x14ac:dyDescent="0.3">
      <c r="A327" s="10" t="str">
        <f t="shared" si="15"/>
        <v>2520562054C</v>
      </c>
      <c r="B327" s="8">
        <f>IF(COUNTIF($I$2:$I327,I327)=COUNTIF($I$2:$I$394,I327),SUMIF($I$2:$I$394,I327,$N$2:$N$394),"")</f>
        <v>6.62</v>
      </c>
      <c r="C327" s="8">
        <f t="shared" si="16"/>
        <v>1900</v>
      </c>
      <c r="D327" s="8">
        <f t="shared" si="17"/>
        <v>1</v>
      </c>
      <c r="F327" t="s">
        <v>21</v>
      </c>
      <c r="G327" s="11"/>
      <c r="I327" t="s">
        <v>683</v>
      </c>
      <c r="K327" t="s">
        <v>582</v>
      </c>
      <c r="L327">
        <v>1</v>
      </c>
      <c r="M327">
        <v>5.37</v>
      </c>
      <c r="N327">
        <v>5.37</v>
      </c>
    </row>
    <row r="328" spans="1:14" x14ac:dyDescent="0.3">
      <c r="A328" s="10" t="str">
        <f t="shared" si="15"/>
        <v/>
      </c>
      <c r="B328" s="8" t="str">
        <f>IF(COUNTIF($I$2:$I328,I328)=COUNTIF($I$2:$I$394,I328),SUMIF($I$2:$I$394,I328,$N$2:$N$394),"")</f>
        <v/>
      </c>
      <c r="C328" s="8">
        <f t="shared" si="16"/>
        <v>1900</v>
      </c>
      <c r="D328" s="8">
        <f t="shared" si="17"/>
        <v>1</v>
      </c>
      <c r="F328" t="s">
        <v>21</v>
      </c>
      <c r="G328" s="11"/>
      <c r="I328" t="s">
        <v>684</v>
      </c>
      <c r="J328" t="s">
        <v>642</v>
      </c>
      <c r="K328" t="s">
        <v>652</v>
      </c>
      <c r="L328">
        <v>1</v>
      </c>
      <c r="M328">
        <v>1.2</v>
      </c>
      <c r="N328">
        <v>1.2</v>
      </c>
    </row>
    <row r="329" spans="1:14" x14ac:dyDescent="0.3">
      <c r="A329" s="10" t="str">
        <f t="shared" si="15"/>
        <v/>
      </c>
      <c r="B329" s="8" t="str">
        <f>IF(COUNTIF($I$2:$I329,I329)=COUNTIF($I$2:$I$394,I329),SUMIF($I$2:$I$394,I329,$N$2:$N$394),"")</f>
        <v/>
      </c>
      <c r="C329" s="8">
        <f t="shared" si="16"/>
        <v>1900</v>
      </c>
      <c r="D329" s="8">
        <f t="shared" si="17"/>
        <v>1</v>
      </c>
      <c r="F329" t="s">
        <v>21</v>
      </c>
      <c r="G329" s="11"/>
      <c r="I329" t="s">
        <v>684</v>
      </c>
      <c r="K329" t="s">
        <v>581</v>
      </c>
      <c r="L329">
        <v>1</v>
      </c>
      <c r="M329">
        <v>0.3</v>
      </c>
      <c r="N329">
        <v>0.3</v>
      </c>
    </row>
    <row r="330" spans="1:14" x14ac:dyDescent="0.3">
      <c r="A330" s="10" t="str">
        <f t="shared" si="15"/>
        <v>2520562091D</v>
      </c>
      <c r="B330" s="8">
        <f>IF(COUNTIF($I$2:$I330,I330)=COUNTIF($I$2:$I$394,I330),SUMIF($I$2:$I$394,I330,$N$2:$N$394),"")</f>
        <v>6.87</v>
      </c>
      <c r="C330" s="8">
        <f t="shared" si="16"/>
        <v>1900</v>
      </c>
      <c r="D330" s="8">
        <f t="shared" si="17"/>
        <v>1</v>
      </c>
      <c r="F330" t="s">
        <v>21</v>
      </c>
      <c r="G330" s="11"/>
      <c r="I330" t="s">
        <v>684</v>
      </c>
      <c r="K330" t="s">
        <v>582</v>
      </c>
      <c r="L330">
        <v>1</v>
      </c>
      <c r="M330">
        <v>5.37</v>
      </c>
      <c r="N330">
        <v>5.37</v>
      </c>
    </row>
    <row r="331" spans="1:14" x14ac:dyDescent="0.3">
      <c r="A331" s="10" t="str">
        <f t="shared" si="15"/>
        <v/>
      </c>
      <c r="B331" s="8" t="str">
        <f>IF(COUNTIF($I$2:$I331,I331)=COUNTIF($I$2:$I$394,I331),SUMIF($I$2:$I$394,I331,$N$2:$N$394),"")</f>
        <v/>
      </c>
      <c r="C331" s="8">
        <f t="shared" si="16"/>
        <v>1900</v>
      </c>
      <c r="D331" s="8">
        <f t="shared" si="17"/>
        <v>1</v>
      </c>
      <c r="F331" t="s">
        <v>21</v>
      </c>
      <c r="G331" s="11"/>
      <c r="I331" t="s">
        <v>685</v>
      </c>
      <c r="J331" t="s">
        <v>642</v>
      </c>
      <c r="K331" t="s">
        <v>580</v>
      </c>
      <c r="L331">
        <v>1</v>
      </c>
      <c r="M331">
        <v>0.95</v>
      </c>
      <c r="N331">
        <v>0.95</v>
      </c>
    </row>
    <row r="332" spans="1:14" x14ac:dyDescent="0.3">
      <c r="A332" s="10" t="str">
        <f t="shared" si="15"/>
        <v/>
      </c>
      <c r="B332" s="8" t="str">
        <f>IF(COUNTIF($I$2:$I332,I332)=COUNTIF($I$2:$I$394,I332),SUMIF($I$2:$I$394,I332,$N$2:$N$394),"")</f>
        <v/>
      </c>
      <c r="C332" s="8">
        <f t="shared" si="16"/>
        <v>1900</v>
      </c>
      <c r="D332" s="8">
        <f t="shared" si="17"/>
        <v>1</v>
      </c>
      <c r="F332" t="s">
        <v>21</v>
      </c>
      <c r="G332" s="11"/>
      <c r="I332" t="s">
        <v>685</v>
      </c>
      <c r="K332" t="s">
        <v>581</v>
      </c>
      <c r="L332">
        <v>1</v>
      </c>
      <c r="M332">
        <v>0.3</v>
      </c>
      <c r="N332">
        <v>0.3</v>
      </c>
    </row>
    <row r="333" spans="1:14" x14ac:dyDescent="0.3">
      <c r="A333" s="10" t="str">
        <f t="shared" si="15"/>
        <v>2520562114A</v>
      </c>
      <c r="B333" s="8">
        <f>IF(COUNTIF($I$2:$I333,I333)=COUNTIF($I$2:$I$394,I333),SUMIF($I$2:$I$394,I333,$N$2:$N$394),"")</f>
        <v>6.62</v>
      </c>
      <c r="C333" s="8">
        <f t="shared" si="16"/>
        <v>1900</v>
      </c>
      <c r="D333" s="8">
        <f t="shared" si="17"/>
        <v>1</v>
      </c>
      <c r="F333" t="s">
        <v>21</v>
      </c>
      <c r="G333" s="11"/>
      <c r="I333" t="s">
        <v>685</v>
      </c>
      <c r="K333" t="s">
        <v>582</v>
      </c>
      <c r="L333">
        <v>1</v>
      </c>
      <c r="M333">
        <v>5.37</v>
      </c>
      <c r="N333">
        <v>5.37</v>
      </c>
    </row>
    <row r="334" spans="1:14" x14ac:dyDescent="0.3">
      <c r="A334" s="10" t="str">
        <f t="shared" si="15"/>
        <v/>
      </c>
      <c r="B334" s="8" t="str">
        <f>IF(COUNTIF($I$2:$I334,I334)=COUNTIF($I$2:$I$394,I334),SUMIF($I$2:$I$394,I334,$N$2:$N$394),"")</f>
        <v/>
      </c>
      <c r="C334" s="8">
        <f t="shared" si="16"/>
        <v>1900</v>
      </c>
      <c r="D334" s="8">
        <f t="shared" si="17"/>
        <v>1</v>
      </c>
      <c r="F334" t="s">
        <v>30</v>
      </c>
      <c r="G334" s="11"/>
      <c r="I334" t="s">
        <v>686</v>
      </c>
      <c r="J334" t="s">
        <v>642</v>
      </c>
      <c r="K334" t="s">
        <v>580</v>
      </c>
      <c r="L334">
        <v>1</v>
      </c>
      <c r="M334">
        <v>0.95</v>
      </c>
      <c r="N334">
        <v>0.95</v>
      </c>
    </row>
    <row r="335" spans="1:14" x14ac:dyDescent="0.3">
      <c r="A335" s="10" t="str">
        <f t="shared" si="15"/>
        <v/>
      </c>
      <c r="B335" s="8" t="str">
        <f>IF(COUNTIF($I$2:$I335,I335)=COUNTIF($I$2:$I$394,I335),SUMIF($I$2:$I$394,I335,$N$2:$N$394),"")</f>
        <v/>
      </c>
      <c r="C335" s="8">
        <f t="shared" si="16"/>
        <v>1900</v>
      </c>
      <c r="D335" s="8">
        <f t="shared" si="17"/>
        <v>1</v>
      </c>
      <c r="F335" t="s">
        <v>30</v>
      </c>
      <c r="G335" s="11"/>
      <c r="I335" t="s">
        <v>686</v>
      </c>
      <c r="K335" t="s">
        <v>581</v>
      </c>
      <c r="L335">
        <v>1</v>
      </c>
      <c r="M335">
        <v>0.3</v>
      </c>
      <c r="N335">
        <v>0.3</v>
      </c>
    </row>
    <row r="336" spans="1:14" x14ac:dyDescent="0.3">
      <c r="A336" s="10" t="str">
        <f t="shared" si="15"/>
        <v>2520562188R</v>
      </c>
      <c r="B336" s="8">
        <f>IF(COUNTIF($I$2:$I336,I336)=COUNTIF($I$2:$I$394,I336),SUMIF($I$2:$I$394,I336,$N$2:$N$394),"")</f>
        <v>6.62</v>
      </c>
      <c r="C336" s="8">
        <f t="shared" si="16"/>
        <v>1900</v>
      </c>
      <c r="D336" s="8">
        <f t="shared" si="17"/>
        <v>1</v>
      </c>
      <c r="F336" t="s">
        <v>30</v>
      </c>
      <c r="G336" s="11"/>
      <c r="I336" t="s">
        <v>686</v>
      </c>
      <c r="K336" t="s">
        <v>582</v>
      </c>
      <c r="L336">
        <v>1</v>
      </c>
      <c r="M336">
        <v>5.37</v>
      </c>
      <c r="N336">
        <v>5.37</v>
      </c>
    </row>
    <row r="337" spans="1:14" x14ac:dyDescent="0.3">
      <c r="A337" s="10" t="str">
        <f t="shared" si="15"/>
        <v/>
      </c>
      <c r="B337" s="8" t="str">
        <f>IF(COUNTIF($I$2:$I337,I337)=COUNTIF($I$2:$I$394,I337),SUMIF($I$2:$I$394,I337,$N$2:$N$394),"")</f>
        <v/>
      </c>
      <c r="C337" s="8">
        <f t="shared" si="16"/>
        <v>1900</v>
      </c>
      <c r="D337" s="8">
        <f t="shared" si="17"/>
        <v>1</v>
      </c>
      <c r="F337" t="s">
        <v>21</v>
      </c>
      <c r="G337" s="11"/>
      <c r="I337" t="s">
        <v>687</v>
      </c>
      <c r="J337" t="s">
        <v>642</v>
      </c>
      <c r="K337" t="s">
        <v>580</v>
      </c>
      <c r="L337">
        <v>1</v>
      </c>
      <c r="M337">
        <v>0.95</v>
      </c>
      <c r="N337">
        <v>0.95</v>
      </c>
    </row>
    <row r="338" spans="1:14" x14ac:dyDescent="0.3">
      <c r="A338" s="10" t="str">
        <f t="shared" si="15"/>
        <v/>
      </c>
      <c r="B338" s="8" t="str">
        <f>IF(COUNTIF($I$2:$I338,I338)=COUNTIF($I$2:$I$394,I338),SUMIF($I$2:$I$394,I338,$N$2:$N$394),"")</f>
        <v/>
      </c>
      <c r="C338" s="8">
        <f t="shared" si="16"/>
        <v>1900</v>
      </c>
      <c r="D338" s="8">
        <f t="shared" si="17"/>
        <v>1</v>
      </c>
      <c r="F338" t="s">
        <v>21</v>
      </c>
      <c r="G338" s="11"/>
      <c r="I338" t="s">
        <v>687</v>
      </c>
      <c r="J338" t="s">
        <v>642</v>
      </c>
      <c r="K338" t="s">
        <v>588</v>
      </c>
      <c r="L338">
        <v>1</v>
      </c>
      <c r="M338">
        <v>0.12</v>
      </c>
      <c r="N338">
        <v>0.12</v>
      </c>
    </row>
    <row r="339" spans="1:14" x14ac:dyDescent="0.3">
      <c r="A339" s="10" t="str">
        <f t="shared" si="15"/>
        <v/>
      </c>
      <c r="B339" s="8" t="str">
        <f>IF(COUNTIF($I$2:$I339,I339)=COUNTIF($I$2:$I$394,I339),SUMIF($I$2:$I$394,I339,$N$2:$N$394),"")</f>
        <v/>
      </c>
      <c r="C339" s="8">
        <f t="shared" si="16"/>
        <v>1900</v>
      </c>
      <c r="D339" s="8">
        <f t="shared" si="17"/>
        <v>1</v>
      </c>
      <c r="F339" t="s">
        <v>21</v>
      </c>
      <c r="G339" s="11"/>
      <c r="I339" t="s">
        <v>687</v>
      </c>
      <c r="K339" t="s">
        <v>581</v>
      </c>
      <c r="L339">
        <v>1</v>
      </c>
      <c r="M339">
        <v>0.3</v>
      </c>
      <c r="N339">
        <v>0.3</v>
      </c>
    </row>
    <row r="340" spans="1:14" x14ac:dyDescent="0.3">
      <c r="A340" s="10" t="str">
        <f t="shared" si="15"/>
        <v>2520562200Z</v>
      </c>
      <c r="B340" s="8">
        <f>IF(COUNTIF($I$2:$I340,I340)=COUNTIF($I$2:$I$394,I340),SUMIF($I$2:$I$394,I340,$N$2:$N$394),"")</f>
        <v>6.74</v>
      </c>
      <c r="C340" s="8">
        <f t="shared" si="16"/>
        <v>1900</v>
      </c>
      <c r="D340" s="8">
        <f t="shared" si="17"/>
        <v>1</v>
      </c>
      <c r="F340" t="s">
        <v>21</v>
      </c>
      <c r="G340" s="11"/>
      <c r="I340" t="s">
        <v>687</v>
      </c>
      <c r="K340" t="s">
        <v>582</v>
      </c>
      <c r="L340">
        <v>1</v>
      </c>
      <c r="M340">
        <v>5.37</v>
      </c>
      <c r="N340">
        <v>5.37</v>
      </c>
    </row>
    <row r="341" spans="1:14" x14ac:dyDescent="0.3">
      <c r="A341" s="10" t="str">
        <f t="shared" si="15"/>
        <v/>
      </c>
      <c r="B341" s="8" t="str">
        <f>IF(COUNTIF($I$2:$I341,I341)=COUNTIF($I$2:$I$394,I341),SUMIF($I$2:$I$394,I341,$N$2:$N$394),"")</f>
        <v/>
      </c>
      <c r="C341" s="8">
        <f t="shared" si="16"/>
        <v>1900</v>
      </c>
      <c r="D341" s="8">
        <f t="shared" si="17"/>
        <v>1</v>
      </c>
      <c r="F341" t="s">
        <v>30</v>
      </c>
      <c r="G341" s="11"/>
      <c r="I341" t="s">
        <v>688</v>
      </c>
      <c r="J341" t="s">
        <v>642</v>
      </c>
      <c r="K341" t="s">
        <v>580</v>
      </c>
      <c r="L341">
        <v>1</v>
      </c>
      <c r="M341">
        <v>0.95</v>
      </c>
      <c r="N341">
        <v>0.95</v>
      </c>
    </row>
    <row r="342" spans="1:14" x14ac:dyDescent="0.3">
      <c r="A342" s="10" t="str">
        <f t="shared" si="15"/>
        <v/>
      </c>
      <c r="B342" s="8" t="str">
        <f>IF(COUNTIF($I$2:$I342,I342)=COUNTIF($I$2:$I$394,I342),SUMIF($I$2:$I$394,I342,$N$2:$N$394),"")</f>
        <v/>
      </c>
      <c r="C342" s="8">
        <f t="shared" si="16"/>
        <v>1900</v>
      </c>
      <c r="D342" s="8">
        <f t="shared" si="17"/>
        <v>1</v>
      </c>
      <c r="F342" t="s">
        <v>30</v>
      </c>
      <c r="G342" s="11"/>
      <c r="I342" t="s">
        <v>688</v>
      </c>
      <c r="K342" t="s">
        <v>581</v>
      </c>
      <c r="L342">
        <v>1</v>
      </c>
      <c r="M342">
        <v>0.3</v>
      </c>
      <c r="N342">
        <v>0.3</v>
      </c>
    </row>
    <row r="343" spans="1:14" x14ac:dyDescent="0.3">
      <c r="A343" s="10" t="str">
        <f t="shared" si="15"/>
        <v>2520562218B</v>
      </c>
      <c r="B343" s="8">
        <f>IF(COUNTIF($I$2:$I343,I343)=COUNTIF($I$2:$I$394,I343),SUMIF($I$2:$I$394,I343,$N$2:$N$394),"")</f>
        <v>6.62</v>
      </c>
      <c r="C343" s="8">
        <f t="shared" si="16"/>
        <v>1900</v>
      </c>
      <c r="D343" s="8">
        <f t="shared" si="17"/>
        <v>1</v>
      </c>
      <c r="F343" t="s">
        <v>30</v>
      </c>
      <c r="G343" s="11"/>
      <c r="I343" t="s">
        <v>688</v>
      </c>
      <c r="K343" t="s">
        <v>582</v>
      </c>
      <c r="L343">
        <v>1</v>
      </c>
      <c r="M343">
        <v>5.37</v>
      </c>
      <c r="N343">
        <v>5.37</v>
      </c>
    </row>
    <row r="344" spans="1:14" x14ac:dyDescent="0.3">
      <c r="A344" s="10" t="str">
        <f t="shared" si="15"/>
        <v/>
      </c>
      <c r="B344" s="8" t="str">
        <f>IF(COUNTIF($I$2:$I344,I344)=COUNTIF($I$2:$I$394,I344),SUMIF($I$2:$I$394,I344,$N$2:$N$394),"")</f>
        <v/>
      </c>
      <c r="C344" s="8">
        <f t="shared" si="16"/>
        <v>1900</v>
      </c>
      <c r="D344" s="8">
        <f t="shared" si="17"/>
        <v>1</v>
      </c>
      <c r="F344" t="s">
        <v>30</v>
      </c>
      <c r="G344" s="11"/>
      <c r="I344" t="s">
        <v>689</v>
      </c>
      <c r="J344" t="s">
        <v>642</v>
      </c>
      <c r="K344" t="s">
        <v>580</v>
      </c>
      <c r="L344">
        <v>2</v>
      </c>
      <c r="M344">
        <v>0.95</v>
      </c>
      <c r="N344">
        <v>1.9</v>
      </c>
    </row>
    <row r="345" spans="1:14" x14ac:dyDescent="0.3">
      <c r="A345" s="10" t="str">
        <f t="shared" si="15"/>
        <v/>
      </c>
      <c r="B345" s="8" t="str">
        <f>IF(COUNTIF($I$2:$I345,I345)=COUNTIF($I$2:$I$394,I345),SUMIF($I$2:$I$394,I345,$N$2:$N$394),"")</f>
        <v/>
      </c>
      <c r="C345" s="8">
        <f t="shared" si="16"/>
        <v>1900</v>
      </c>
      <c r="D345" s="8">
        <f t="shared" si="17"/>
        <v>1</v>
      </c>
      <c r="F345" t="s">
        <v>30</v>
      </c>
      <c r="G345" s="11"/>
      <c r="I345" t="s">
        <v>689</v>
      </c>
      <c r="K345" t="s">
        <v>581</v>
      </c>
      <c r="L345">
        <v>2</v>
      </c>
      <c r="M345">
        <v>0.3</v>
      </c>
      <c r="N345">
        <v>0.6</v>
      </c>
    </row>
    <row r="346" spans="1:14" x14ac:dyDescent="0.3">
      <c r="A346" s="10" t="str">
        <f t="shared" si="15"/>
        <v>2520562219M</v>
      </c>
      <c r="B346" s="8">
        <f>IF(COUNTIF($I$2:$I346,I346)=COUNTIF($I$2:$I$394,I346),SUMIF($I$2:$I$394,I346,$N$2:$N$394),"")</f>
        <v>13.24</v>
      </c>
      <c r="C346" s="8">
        <f t="shared" si="16"/>
        <v>1900</v>
      </c>
      <c r="D346" s="8">
        <f t="shared" si="17"/>
        <v>1</v>
      </c>
      <c r="F346" t="s">
        <v>30</v>
      </c>
      <c r="G346" s="11"/>
      <c r="I346" t="s">
        <v>689</v>
      </c>
      <c r="K346" t="s">
        <v>582</v>
      </c>
      <c r="L346">
        <v>2</v>
      </c>
      <c r="M346">
        <v>5.37</v>
      </c>
      <c r="N346">
        <v>10.74</v>
      </c>
    </row>
    <row r="347" spans="1:14" x14ac:dyDescent="0.3">
      <c r="A347" s="10" t="str">
        <f t="shared" si="15"/>
        <v/>
      </c>
      <c r="B347" s="8" t="str">
        <f>IF(COUNTIF($I$2:$I347,I347)=COUNTIF($I$2:$I$394,I347),SUMIF($I$2:$I$394,I347,$N$2:$N$394),"")</f>
        <v/>
      </c>
      <c r="C347" s="8">
        <f t="shared" si="16"/>
        <v>1900</v>
      </c>
      <c r="D347" s="8">
        <f t="shared" si="17"/>
        <v>1</v>
      </c>
      <c r="F347" t="s">
        <v>22</v>
      </c>
      <c r="G347" s="11"/>
      <c r="I347" t="s">
        <v>690</v>
      </c>
      <c r="J347" t="s">
        <v>642</v>
      </c>
      <c r="K347" t="s">
        <v>580</v>
      </c>
      <c r="L347">
        <v>6</v>
      </c>
      <c r="M347">
        <v>0.95</v>
      </c>
      <c r="N347">
        <v>5.7</v>
      </c>
    </row>
    <row r="348" spans="1:14" x14ac:dyDescent="0.3">
      <c r="A348" s="10" t="str">
        <f t="shared" si="15"/>
        <v/>
      </c>
      <c r="B348" s="8" t="str">
        <f>IF(COUNTIF($I$2:$I348,I348)=COUNTIF($I$2:$I$394,I348),SUMIF($I$2:$I$394,I348,$N$2:$N$394),"")</f>
        <v/>
      </c>
      <c r="C348" s="8">
        <f t="shared" si="16"/>
        <v>1900</v>
      </c>
      <c r="D348" s="8">
        <f t="shared" si="17"/>
        <v>1</v>
      </c>
      <c r="F348" t="s">
        <v>22</v>
      </c>
      <c r="G348" s="11"/>
      <c r="I348" t="s">
        <v>690</v>
      </c>
      <c r="K348" t="s">
        <v>581</v>
      </c>
      <c r="L348">
        <v>6</v>
      </c>
      <c r="M348">
        <v>0.3</v>
      </c>
      <c r="N348">
        <v>1.8</v>
      </c>
    </row>
    <row r="349" spans="1:14" x14ac:dyDescent="0.3">
      <c r="A349" s="10" t="str">
        <f t="shared" si="15"/>
        <v>2520562221K</v>
      </c>
      <c r="B349" s="8">
        <f>IF(COUNTIF($I$2:$I349,I349)=COUNTIF($I$2:$I$394,I349),SUMIF($I$2:$I$394,I349,$N$2:$N$394),"")</f>
        <v>39.72</v>
      </c>
      <c r="C349" s="8">
        <f t="shared" si="16"/>
        <v>1900</v>
      </c>
      <c r="D349" s="8">
        <f t="shared" si="17"/>
        <v>1</v>
      </c>
      <c r="F349" t="s">
        <v>22</v>
      </c>
      <c r="G349" s="11"/>
      <c r="I349" t="s">
        <v>690</v>
      </c>
      <c r="K349" t="s">
        <v>582</v>
      </c>
      <c r="L349">
        <v>6</v>
      </c>
      <c r="M349">
        <v>5.37</v>
      </c>
      <c r="N349">
        <v>32.22</v>
      </c>
    </row>
    <row r="350" spans="1:14" x14ac:dyDescent="0.3">
      <c r="A350" s="10" t="str">
        <f t="shared" si="15"/>
        <v/>
      </c>
      <c r="B350" s="8" t="str">
        <f>IF(COUNTIF($I$2:$I350,I350)=COUNTIF($I$2:$I$394,I350),SUMIF($I$2:$I$394,I350,$N$2:$N$394),"")</f>
        <v/>
      </c>
      <c r="C350" s="8">
        <f t="shared" si="16"/>
        <v>1900</v>
      </c>
      <c r="D350" s="8">
        <f t="shared" si="17"/>
        <v>1</v>
      </c>
      <c r="F350" t="s">
        <v>30</v>
      </c>
      <c r="G350" s="11"/>
      <c r="I350" t="s">
        <v>691</v>
      </c>
      <c r="J350" t="s">
        <v>642</v>
      </c>
      <c r="K350" t="s">
        <v>580</v>
      </c>
      <c r="L350">
        <v>1</v>
      </c>
      <c r="M350">
        <v>0.95</v>
      </c>
      <c r="N350">
        <v>0.95</v>
      </c>
    </row>
    <row r="351" spans="1:14" x14ac:dyDescent="0.3">
      <c r="A351" s="10" t="str">
        <f t="shared" si="15"/>
        <v/>
      </c>
      <c r="B351" s="8" t="str">
        <f>IF(COUNTIF($I$2:$I351,I351)=COUNTIF($I$2:$I$394,I351),SUMIF($I$2:$I$394,I351,$N$2:$N$394),"")</f>
        <v/>
      </c>
      <c r="C351" s="8">
        <f t="shared" si="16"/>
        <v>1900</v>
      </c>
      <c r="D351" s="8">
        <f t="shared" si="17"/>
        <v>1</v>
      </c>
      <c r="F351" t="s">
        <v>30</v>
      </c>
      <c r="G351" s="11"/>
      <c r="I351" t="s">
        <v>691</v>
      </c>
      <c r="K351" t="s">
        <v>581</v>
      </c>
      <c r="L351">
        <v>1</v>
      </c>
      <c r="M351">
        <v>0.3</v>
      </c>
      <c r="N351">
        <v>0.3</v>
      </c>
    </row>
    <row r="352" spans="1:14" x14ac:dyDescent="0.3">
      <c r="A352" s="10" t="str">
        <f t="shared" si="15"/>
        <v>2520562229G</v>
      </c>
      <c r="B352" s="8">
        <f>IF(COUNTIF($I$2:$I352,I352)=COUNTIF($I$2:$I$394,I352),SUMIF($I$2:$I$394,I352,$N$2:$N$394),"")</f>
        <v>6.62</v>
      </c>
      <c r="C352" s="8">
        <f t="shared" si="16"/>
        <v>1900</v>
      </c>
      <c r="D352" s="8">
        <f t="shared" si="17"/>
        <v>1</v>
      </c>
      <c r="F352" t="s">
        <v>30</v>
      </c>
      <c r="G352" s="11"/>
      <c r="I352" t="s">
        <v>691</v>
      </c>
      <c r="K352" t="s">
        <v>582</v>
      </c>
      <c r="L352">
        <v>1</v>
      </c>
      <c r="M352">
        <v>5.37</v>
      </c>
      <c r="N352">
        <v>5.37</v>
      </c>
    </row>
    <row r="353" spans="1:14" x14ac:dyDescent="0.3">
      <c r="A353" s="10" t="str">
        <f t="shared" si="15"/>
        <v/>
      </c>
      <c r="B353" s="8" t="str">
        <f>IF(COUNTIF($I$2:$I353,I353)=COUNTIF($I$2:$I$394,I353),SUMIF($I$2:$I$394,I353,$N$2:$N$394),"")</f>
        <v/>
      </c>
      <c r="C353" s="8">
        <f t="shared" si="16"/>
        <v>1900</v>
      </c>
      <c r="D353" s="8">
        <f t="shared" si="17"/>
        <v>1</v>
      </c>
      <c r="F353" t="s">
        <v>30</v>
      </c>
      <c r="G353" s="11"/>
      <c r="I353" t="s">
        <v>692</v>
      </c>
      <c r="J353" t="s">
        <v>642</v>
      </c>
      <c r="K353" t="s">
        <v>580</v>
      </c>
      <c r="L353">
        <v>1</v>
      </c>
      <c r="M353">
        <v>0.95</v>
      </c>
      <c r="N353">
        <v>0.95</v>
      </c>
    </row>
    <row r="354" spans="1:14" x14ac:dyDescent="0.3">
      <c r="A354" s="10" t="str">
        <f t="shared" si="15"/>
        <v/>
      </c>
      <c r="B354" s="8" t="str">
        <f>IF(COUNTIF($I$2:$I354,I354)=COUNTIF($I$2:$I$394,I354),SUMIF($I$2:$I$394,I354,$N$2:$N$394),"")</f>
        <v/>
      </c>
      <c r="C354" s="8">
        <f t="shared" si="16"/>
        <v>1900</v>
      </c>
      <c r="D354" s="8">
        <f t="shared" si="17"/>
        <v>1</v>
      </c>
      <c r="F354" t="s">
        <v>30</v>
      </c>
      <c r="G354" s="11"/>
      <c r="I354" t="s">
        <v>692</v>
      </c>
      <c r="K354" t="s">
        <v>581</v>
      </c>
      <c r="L354">
        <v>1</v>
      </c>
      <c r="M354">
        <v>0.3</v>
      </c>
      <c r="N354">
        <v>0.3</v>
      </c>
    </row>
    <row r="355" spans="1:14" x14ac:dyDescent="0.3">
      <c r="A355" s="10" t="str">
        <f t="shared" si="15"/>
        <v>2520562239P</v>
      </c>
      <c r="B355" s="8">
        <f>IF(COUNTIF($I$2:$I355,I355)=COUNTIF($I$2:$I$394,I355),SUMIF($I$2:$I$394,I355,$N$2:$N$394),"")</f>
        <v>6.62</v>
      </c>
      <c r="C355" s="8">
        <f t="shared" si="16"/>
        <v>1900</v>
      </c>
      <c r="D355" s="8">
        <f t="shared" si="17"/>
        <v>1</v>
      </c>
      <c r="F355" t="s">
        <v>30</v>
      </c>
      <c r="G355" s="11"/>
      <c r="I355" t="s">
        <v>692</v>
      </c>
      <c r="K355" t="s">
        <v>582</v>
      </c>
      <c r="L355">
        <v>1</v>
      </c>
      <c r="M355">
        <v>5.37</v>
      </c>
      <c r="N355">
        <v>5.37</v>
      </c>
    </row>
    <row r="356" spans="1:14" x14ac:dyDescent="0.3">
      <c r="A356" s="10" t="str">
        <f t="shared" si="15"/>
        <v/>
      </c>
      <c r="B356" s="8" t="str">
        <f>IF(COUNTIF($I$2:$I356,I356)=COUNTIF($I$2:$I$394,I356),SUMIF($I$2:$I$394,I356,$N$2:$N$394),"")</f>
        <v/>
      </c>
      <c r="C356" s="8">
        <f t="shared" si="16"/>
        <v>1900</v>
      </c>
      <c r="D356" s="8">
        <f t="shared" si="17"/>
        <v>1</v>
      </c>
      <c r="F356" t="s">
        <v>30</v>
      </c>
      <c r="G356" s="11"/>
      <c r="I356" t="s">
        <v>693</v>
      </c>
      <c r="J356" t="s">
        <v>642</v>
      </c>
      <c r="K356" t="s">
        <v>580</v>
      </c>
      <c r="L356">
        <v>1</v>
      </c>
      <c r="M356">
        <v>0.95</v>
      </c>
      <c r="N356">
        <v>0.95</v>
      </c>
    </row>
    <row r="357" spans="1:14" x14ac:dyDescent="0.3">
      <c r="A357" s="10" t="str">
        <f t="shared" si="15"/>
        <v/>
      </c>
      <c r="B357" s="8" t="str">
        <f>IF(COUNTIF($I$2:$I357,I357)=COUNTIF($I$2:$I$394,I357),SUMIF($I$2:$I$394,I357,$N$2:$N$394),"")</f>
        <v/>
      </c>
      <c r="C357" s="8">
        <f t="shared" si="16"/>
        <v>1900</v>
      </c>
      <c r="D357" s="8">
        <f t="shared" si="17"/>
        <v>1</v>
      </c>
      <c r="F357" t="s">
        <v>30</v>
      </c>
      <c r="G357" s="11"/>
      <c r="I357" t="s">
        <v>693</v>
      </c>
      <c r="K357" t="s">
        <v>581</v>
      </c>
      <c r="L357">
        <v>1</v>
      </c>
      <c r="M357">
        <v>0.3</v>
      </c>
      <c r="N357">
        <v>0.3</v>
      </c>
    </row>
    <row r="358" spans="1:14" x14ac:dyDescent="0.3">
      <c r="A358" s="10" t="str">
        <f t="shared" si="15"/>
        <v>2520562243E</v>
      </c>
      <c r="B358" s="8">
        <f>IF(COUNTIF($I$2:$I358,I358)=COUNTIF($I$2:$I$394,I358),SUMIF($I$2:$I$394,I358,$N$2:$N$394),"")</f>
        <v>6.62</v>
      </c>
      <c r="C358" s="8">
        <f t="shared" si="16"/>
        <v>1900</v>
      </c>
      <c r="D358" s="8">
        <f t="shared" si="17"/>
        <v>1</v>
      </c>
      <c r="F358" t="s">
        <v>30</v>
      </c>
      <c r="G358" s="11"/>
      <c r="I358" t="s">
        <v>693</v>
      </c>
      <c r="K358" t="s">
        <v>582</v>
      </c>
      <c r="L358">
        <v>1</v>
      </c>
      <c r="M358">
        <v>5.37</v>
      </c>
      <c r="N358">
        <v>5.37</v>
      </c>
    </row>
    <row r="359" spans="1:14" x14ac:dyDescent="0.3">
      <c r="A359" s="10" t="str">
        <f t="shared" si="15"/>
        <v/>
      </c>
      <c r="B359" s="8" t="str">
        <f>IF(COUNTIF($I$2:$I359,I359)=COUNTIF($I$2:$I$394,I359),SUMIF($I$2:$I$394,I359,$N$2:$N$394),"")</f>
        <v/>
      </c>
      <c r="C359" s="8">
        <f t="shared" si="16"/>
        <v>1900</v>
      </c>
      <c r="D359" s="8">
        <f t="shared" si="17"/>
        <v>1</v>
      </c>
      <c r="F359" t="s">
        <v>21</v>
      </c>
      <c r="G359" s="11"/>
      <c r="I359" t="s">
        <v>694</v>
      </c>
      <c r="J359" t="s">
        <v>642</v>
      </c>
      <c r="K359" t="s">
        <v>580</v>
      </c>
      <c r="L359">
        <v>1</v>
      </c>
      <c r="M359">
        <v>0.95</v>
      </c>
      <c r="N359">
        <v>0.95</v>
      </c>
    </row>
    <row r="360" spans="1:14" x14ac:dyDescent="0.3">
      <c r="A360" s="10" t="str">
        <f t="shared" si="15"/>
        <v/>
      </c>
      <c r="B360" s="8" t="str">
        <f>IF(COUNTIF($I$2:$I360,I360)=COUNTIF($I$2:$I$394,I360),SUMIF($I$2:$I$394,I360,$N$2:$N$394),"")</f>
        <v/>
      </c>
      <c r="C360" s="8">
        <f t="shared" si="16"/>
        <v>1900</v>
      </c>
      <c r="D360" s="8">
        <f t="shared" si="17"/>
        <v>1</v>
      </c>
      <c r="F360" t="s">
        <v>21</v>
      </c>
      <c r="G360" s="11"/>
      <c r="I360" t="s">
        <v>694</v>
      </c>
      <c r="K360" t="s">
        <v>581</v>
      </c>
      <c r="L360">
        <v>1</v>
      </c>
      <c r="M360">
        <v>0.3</v>
      </c>
      <c r="N360">
        <v>0.3</v>
      </c>
    </row>
    <row r="361" spans="1:14" x14ac:dyDescent="0.3">
      <c r="A361" s="10" t="str">
        <f t="shared" si="15"/>
        <v>2520562272D</v>
      </c>
      <c r="B361" s="8">
        <f>IF(COUNTIF($I$2:$I361,I361)=COUNTIF($I$2:$I$394,I361),SUMIF($I$2:$I$394,I361,$N$2:$N$394),"")</f>
        <v>6.62</v>
      </c>
      <c r="C361" s="8">
        <f t="shared" si="16"/>
        <v>1900</v>
      </c>
      <c r="D361" s="8">
        <f t="shared" si="17"/>
        <v>1</v>
      </c>
      <c r="F361" t="s">
        <v>21</v>
      </c>
      <c r="G361" s="11"/>
      <c r="I361" t="s">
        <v>694</v>
      </c>
      <c r="K361" t="s">
        <v>582</v>
      </c>
      <c r="L361">
        <v>1</v>
      </c>
      <c r="M361">
        <v>5.37</v>
      </c>
      <c r="N361">
        <v>5.37</v>
      </c>
    </row>
    <row r="362" spans="1:14" x14ac:dyDescent="0.3">
      <c r="A362" s="10" t="str">
        <f t="shared" si="15"/>
        <v/>
      </c>
      <c r="B362" s="8" t="str">
        <f>IF(COUNTIF($I$2:$I362,I362)=COUNTIF($I$2:$I$394,I362),SUMIF($I$2:$I$394,I362,$N$2:$N$394),"")</f>
        <v/>
      </c>
      <c r="C362" s="8">
        <f t="shared" si="16"/>
        <v>1900</v>
      </c>
      <c r="D362" s="8">
        <f t="shared" si="17"/>
        <v>1</v>
      </c>
      <c r="F362" t="s">
        <v>22</v>
      </c>
      <c r="G362" s="11"/>
      <c r="I362" t="s">
        <v>695</v>
      </c>
      <c r="J362" t="s">
        <v>642</v>
      </c>
      <c r="K362" t="s">
        <v>580</v>
      </c>
      <c r="L362">
        <v>6</v>
      </c>
      <c r="M362">
        <v>0.95</v>
      </c>
      <c r="N362">
        <v>5.7</v>
      </c>
    </row>
    <row r="363" spans="1:14" x14ac:dyDescent="0.3">
      <c r="A363" s="10" t="str">
        <f t="shared" si="15"/>
        <v/>
      </c>
      <c r="B363" s="8" t="str">
        <f>IF(COUNTIF($I$2:$I363,I363)=COUNTIF($I$2:$I$394,I363),SUMIF($I$2:$I$394,I363,$N$2:$N$394),"")</f>
        <v/>
      </c>
      <c r="C363" s="8">
        <f t="shared" si="16"/>
        <v>1900</v>
      </c>
      <c r="D363" s="8">
        <f t="shared" si="17"/>
        <v>1</v>
      </c>
      <c r="F363" t="s">
        <v>22</v>
      </c>
      <c r="G363" s="11"/>
      <c r="I363" t="s">
        <v>695</v>
      </c>
      <c r="K363" t="s">
        <v>581</v>
      </c>
      <c r="L363">
        <v>6</v>
      </c>
      <c r="M363">
        <v>0.3</v>
      </c>
      <c r="N363">
        <v>1.8</v>
      </c>
    </row>
    <row r="364" spans="1:14" x14ac:dyDescent="0.3">
      <c r="A364" s="10" t="str">
        <f t="shared" si="15"/>
        <v>2520562287Q</v>
      </c>
      <c r="B364" s="8">
        <f>IF(COUNTIF($I$2:$I364,I364)=COUNTIF($I$2:$I$394,I364),SUMIF($I$2:$I$394,I364,$N$2:$N$394),"")</f>
        <v>39.72</v>
      </c>
      <c r="C364" s="8">
        <f t="shared" si="16"/>
        <v>1900</v>
      </c>
      <c r="D364" s="8">
        <f t="shared" si="17"/>
        <v>1</v>
      </c>
      <c r="F364" t="s">
        <v>22</v>
      </c>
      <c r="G364" s="11"/>
      <c r="I364" t="s">
        <v>695</v>
      </c>
      <c r="K364" t="s">
        <v>582</v>
      </c>
      <c r="L364">
        <v>6</v>
      </c>
      <c r="M364">
        <v>5.37</v>
      </c>
      <c r="N364">
        <v>32.22</v>
      </c>
    </row>
    <row r="365" spans="1:14" x14ac:dyDescent="0.3">
      <c r="A365" s="10" t="str">
        <f t="shared" si="15"/>
        <v/>
      </c>
      <c r="B365" s="8" t="str">
        <f>IF(COUNTIF($I$2:$I365,I365)=COUNTIF($I$2:$I$394,I365),SUMIF($I$2:$I$394,I365,$N$2:$N$394),"")</f>
        <v/>
      </c>
      <c r="C365" s="8">
        <f t="shared" si="16"/>
        <v>1900</v>
      </c>
      <c r="D365" s="8">
        <f t="shared" si="17"/>
        <v>1</v>
      </c>
      <c r="F365" t="s">
        <v>22</v>
      </c>
      <c r="G365" s="11"/>
      <c r="I365" t="s">
        <v>696</v>
      </c>
      <c r="J365" t="s">
        <v>642</v>
      </c>
      <c r="K365" t="s">
        <v>580</v>
      </c>
      <c r="L365">
        <v>3</v>
      </c>
      <c r="M365">
        <v>0.95</v>
      </c>
      <c r="N365">
        <v>2.85</v>
      </c>
    </row>
    <row r="366" spans="1:14" x14ac:dyDescent="0.3">
      <c r="A366" s="10" t="str">
        <f t="shared" si="15"/>
        <v/>
      </c>
      <c r="B366" s="8" t="str">
        <f>IF(COUNTIF($I$2:$I366,I366)=COUNTIF($I$2:$I$394,I366),SUMIF($I$2:$I$394,I366,$N$2:$N$394),"")</f>
        <v/>
      </c>
      <c r="C366" s="8">
        <f t="shared" si="16"/>
        <v>1900</v>
      </c>
      <c r="D366" s="8">
        <f t="shared" si="17"/>
        <v>1</v>
      </c>
      <c r="F366" t="s">
        <v>22</v>
      </c>
      <c r="G366" s="11"/>
      <c r="I366" t="s">
        <v>696</v>
      </c>
      <c r="K366" t="s">
        <v>581</v>
      </c>
      <c r="L366">
        <v>3</v>
      </c>
      <c r="M366">
        <v>0.3</v>
      </c>
      <c r="N366">
        <v>0.9</v>
      </c>
    </row>
    <row r="367" spans="1:14" x14ac:dyDescent="0.3">
      <c r="A367" s="10" t="str">
        <f t="shared" si="15"/>
        <v>2520562295V</v>
      </c>
      <c r="B367" s="8">
        <f>IF(COUNTIF($I$2:$I367,I367)=COUNTIF($I$2:$I$394,I367),SUMIF($I$2:$I$394,I367,$N$2:$N$394),"")</f>
        <v>19.86</v>
      </c>
      <c r="C367" s="8">
        <f t="shared" si="16"/>
        <v>1900</v>
      </c>
      <c r="D367" s="8">
        <f t="shared" si="17"/>
        <v>1</v>
      </c>
      <c r="F367" t="s">
        <v>22</v>
      </c>
      <c r="G367" s="11"/>
      <c r="I367" t="s">
        <v>696</v>
      </c>
      <c r="K367" t="s">
        <v>582</v>
      </c>
      <c r="L367">
        <v>3</v>
      </c>
      <c r="M367">
        <v>5.37</v>
      </c>
      <c r="N367">
        <v>16.11</v>
      </c>
    </row>
    <row r="368" spans="1:14" x14ac:dyDescent="0.3">
      <c r="A368" s="10" t="str">
        <f t="shared" si="15"/>
        <v/>
      </c>
      <c r="B368" s="8" t="str">
        <f>IF(COUNTIF($I$2:$I368,I368)=COUNTIF($I$2:$I$394,I368),SUMIF($I$2:$I$394,I368,$N$2:$N$394),"")</f>
        <v/>
      </c>
      <c r="C368" s="8">
        <f t="shared" si="16"/>
        <v>1900</v>
      </c>
      <c r="D368" s="8">
        <f t="shared" si="17"/>
        <v>1</v>
      </c>
      <c r="F368" t="s">
        <v>22</v>
      </c>
      <c r="G368" s="11"/>
      <c r="I368" t="s">
        <v>697</v>
      </c>
      <c r="J368" t="s">
        <v>642</v>
      </c>
      <c r="K368" t="s">
        <v>580</v>
      </c>
      <c r="L368">
        <v>4</v>
      </c>
      <c r="M368">
        <v>0.95</v>
      </c>
      <c r="N368">
        <v>3.8</v>
      </c>
    </row>
    <row r="369" spans="1:14" x14ac:dyDescent="0.3">
      <c r="A369" s="10" t="str">
        <f t="shared" si="15"/>
        <v/>
      </c>
      <c r="B369" s="8" t="str">
        <f>IF(COUNTIF($I$2:$I369,I369)=COUNTIF($I$2:$I$394,I369),SUMIF($I$2:$I$394,I369,$N$2:$N$394),"")</f>
        <v/>
      </c>
      <c r="C369" s="8">
        <f t="shared" si="16"/>
        <v>1900</v>
      </c>
      <c r="D369" s="8">
        <f t="shared" si="17"/>
        <v>1</v>
      </c>
      <c r="F369" t="s">
        <v>22</v>
      </c>
      <c r="G369" s="11"/>
      <c r="I369" t="s">
        <v>697</v>
      </c>
      <c r="J369" t="s">
        <v>642</v>
      </c>
      <c r="K369" t="s">
        <v>588</v>
      </c>
      <c r="L369">
        <v>4</v>
      </c>
      <c r="M369">
        <v>0.12</v>
      </c>
      <c r="N369">
        <v>0.48</v>
      </c>
    </row>
    <row r="370" spans="1:14" x14ac:dyDescent="0.3">
      <c r="A370" s="10" t="str">
        <f t="shared" si="15"/>
        <v/>
      </c>
      <c r="B370" s="8" t="str">
        <f>IF(COUNTIF($I$2:$I370,I370)=COUNTIF($I$2:$I$394,I370),SUMIF($I$2:$I$394,I370,$N$2:$N$394),"")</f>
        <v/>
      </c>
      <c r="C370" s="8">
        <f t="shared" si="16"/>
        <v>1900</v>
      </c>
      <c r="D370" s="8">
        <f t="shared" si="17"/>
        <v>1</v>
      </c>
      <c r="F370" t="s">
        <v>22</v>
      </c>
      <c r="G370" s="11"/>
      <c r="I370" t="s">
        <v>697</v>
      </c>
      <c r="K370" t="s">
        <v>581</v>
      </c>
      <c r="L370">
        <v>4</v>
      </c>
      <c r="M370">
        <v>0.3</v>
      </c>
      <c r="N370">
        <v>1.2</v>
      </c>
    </row>
    <row r="371" spans="1:14" x14ac:dyDescent="0.3">
      <c r="A371" s="10" t="str">
        <f t="shared" si="15"/>
        <v>2520562314D</v>
      </c>
      <c r="B371" s="8">
        <f>IF(COUNTIF($I$2:$I371,I371)=COUNTIF($I$2:$I$394,I371),SUMIF($I$2:$I$394,I371,$N$2:$N$394),"")</f>
        <v>26.96</v>
      </c>
      <c r="C371" s="8">
        <f t="shared" si="16"/>
        <v>1900</v>
      </c>
      <c r="D371" s="8">
        <f t="shared" si="17"/>
        <v>1</v>
      </c>
      <c r="F371" t="s">
        <v>22</v>
      </c>
      <c r="G371" s="11"/>
      <c r="I371" t="s">
        <v>697</v>
      </c>
      <c r="K371" t="s">
        <v>582</v>
      </c>
      <c r="L371">
        <v>4</v>
      </c>
      <c r="M371">
        <v>5.37</v>
      </c>
      <c r="N371">
        <v>21.48</v>
      </c>
    </row>
    <row r="372" spans="1:14" x14ac:dyDescent="0.3">
      <c r="A372" s="10" t="str">
        <f t="shared" si="15"/>
        <v/>
      </c>
      <c r="B372" s="8" t="str">
        <f>IF(COUNTIF($I$2:$I372,I372)=COUNTIF($I$2:$I$394,I372),SUMIF($I$2:$I$394,I372,$N$2:$N$394),"")</f>
        <v/>
      </c>
      <c r="C372" s="8">
        <f t="shared" si="16"/>
        <v>1900</v>
      </c>
      <c r="D372" s="8">
        <f t="shared" si="17"/>
        <v>1</v>
      </c>
      <c r="F372" t="s">
        <v>22</v>
      </c>
      <c r="G372" s="11"/>
      <c r="I372" t="s">
        <v>698</v>
      </c>
      <c r="J372" t="s">
        <v>642</v>
      </c>
      <c r="K372" t="s">
        <v>580</v>
      </c>
      <c r="L372">
        <v>3</v>
      </c>
      <c r="M372">
        <v>0.95</v>
      </c>
      <c r="N372">
        <v>2.85</v>
      </c>
    </row>
    <row r="373" spans="1:14" x14ac:dyDescent="0.3">
      <c r="A373" s="10" t="str">
        <f t="shared" si="15"/>
        <v/>
      </c>
      <c r="B373" s="8" t="str">
        <f>IF(COUNTIF($I$2:$I373,I373)=COUNTIF($I$2:$I$394,I373),SUMIF($I$2:$I$394,I373,$N$2:$N$394),"")</f>
        <v/>
      </c>
      <c r="C373" s="8">
        <f t="shared" si="16"/>
        <v>1900</v>
      </c>
      <c r="D373" s="8">
        <f t="shared" si="17"/>
        <v>1</v>
      </c>
      <c r="F373" t="s">
        <v>22</v>
      </c>
      <c r="G373" s="11"/>
      <c r="I373" t="s">
        <v>698</v>
      </c>
      <c r="K373" t="s">
        <v>581</v>
      </c>
      <c r="L373">
        <v>3</v>
      </c>
      <c r="M373">
        <v>0.3</v>
      </c>
      <c r="N373">
        <v>0.9</v>
      </c>
    </row>
    <row r="374" spans="1:14" x14ac:dyDescent="0.3">
      <c r="A374" s="10" t="str">
        <f t="shared" si="15"/>
        <v>2520562314S</v>
      </c>
      <c r="B374" s="8">
        <f>IF(COUNTIF($I$2:$I374,I374)=COUNTIF($I$2:$I$394,I374),SUMIF($I$2:$I$394,I374,$N$2:$N$394),"")</f>
        <v>19.86</v>
      </c>
      <c r="C374" s="8">
        <f t="shared" si="16"/>
        <v>1900</v>
      </c>
      <c r="D374" s="8">
        <f t="shared" si="17"/>
        <v>1</v>
      </c>
      <c r="F374" t="s">
        <v>22</v>
      </c>
      <c r="G374" s="11"/>
      <c r="I374" t="s">
        <v>698</v>
      </c>
      <c r="K374" t="s">
        <v>582</v>
      </c>
      <c r="L374">
        <v>3</v>
      </c>
      <c r="M374">
        <v>5.37</v>
      </c>
      <c r="N374">
        <v>16.11</v>
      </c>
    </row>
    <row r="375" spans="1:14" x14ac:dyDescent="0.3">
      <c r="A375" s="10" t="str">
        <f t="shared" si="15"/>
        <v/>
      </c>
      <c r="B375" s="8" t="str">
        <f>IF(COUNTIF($I$2:$I375,I375)=COUNTIF($I$2:$I$394,I375),SUMIF($I$2:$I$394,I375,$N$2:$N$394),"")</f>
        <v/>
      </c>
      <c r="C375" s="8">
        <f t="shared" si="16"/>
        <v>1900</v>
      </c>
      <c r="D375" s="8">
        <f t="shared" si="17"/>
        <v>1</v>
      </c>
      <c r="F375" t="s">
        <v>21</v>
      </c>
      <c r="G375" s="11"/>
      <c r="I375" t="s">
        <v>699</v>
      </c>
      <c r="J375" t="s">
        <v>642</v>
      </c>
      <c r="K375" t="s">
        <v>652</v>
      </c>
      <c r="L375">
        <v>3</v>
      </c>
      <c r="M375">
        <v>1.2</v>
      </c>
      <c r="N375">
        <v>3.6</v>
      </c>
    </row>
    <row r="376" spans="1:14" x14ac:dyDescent="0.3">
      <c r="A376" s="10" t="str">
        <f t="shared" si="15"/>
        <v/>
      </c>
      <c r="B376" s="8" t="str">
        <f>IF(COUNTIF($I$2:$I376,I376)=COUNTIF($I$2:$I$394,I376),SUMIF($I$2:$I$394,I376,$N$2:$N$394),"")</f>
        <v/>
      </c>
      <c r="C376" s="8">
        <f t="shared" si="16"/>
        <v>1900</v>
      </c>
      <c r="D376" s="8">
        <f t="shared" si="17"/>
        <v>1</v>
      </c>
      <c r="F376" t="s">
        <v>21</v>
      </c>
      <c r="G376" s="11"/>
      <c r="I376" t="s">
        <v>699</v>
      </c>
      <c r="K376" t="s">
        <v>581</v>
      </c>
      <c r="L376">
        <v>3</v>
      </c>
      <c r="M376">
        <v>0.3</v>
      </c>
      <c r="N376">
        <v>0.9</v>
      </c>
    </row>
    <row r="377" spans="1:14" x14ac:dyDescent="0.3">
      <c r="A377" s="10" t="str">
        <f t="shared" si="15"/>
        <v>2520562351L</v>
      </c>
      <c r="B377" s="8">
        <f>IF(COUNTIF($I$2:$I377,I377)=COUNTIF($I$2:$I$394,I377),SUMIF($I$2:$I$394,I377,$N$2:$N$394),"")</f>
        <v>20.61</v>
      </c>
      <c r="C377" s="8">
        <f t="shared" si="16"/>
        <v>1900</v>
      </c>
      <c r="D377" s="8">
        <f t="shared" si="17"/>
        <v>1</v>
      </c>
      <c r="F377" t="s">
        <v>21</v>
      </c>
      <c r="G377" s="11"/>
      <c r="I377" t="s">
        <v>699</v>
      </c>
      <c r="K377" t="s">
        <v>582</v>
      </c>
      <c r="L377">
        <v>3</v>
      </c>
      <c r="M377">
        <v>5.37</v>
      </c>
      <c r="N377">
        <v>16.11</v>
      </c>
    </row>
    <row r="378" spans="1:14" x14ac:dyDescent="0.3">
      <c r="A378" s="10" t="str">
        <f t="shared" si="15"/>
        <v/>
      </c>
      <c r="B378" s="8" t="str">
        <f>IF(COUNTIF($I$2:$I378,I378)=COUNTIF($I$2:$I$394,I378),SUMIF($I$2:$I$394,I378,$N$2:$N$394),"")</f>
        <v/>
      </c>
      <c r="C378" s="8">
        <f t="shared" si="16"/>
        <v>1900</v>
      </c>
      <c r="D378" s="8">
        <f t="shared" si="17"/>
        <v>1</v>
      </c>
      <c r="F378" t="s">
        <v>18</v>
      </c>
      <c r="G378" s="11"/>
      <c r="I378" t="s">
        <v>700</v>
      </c>
      <c r="J378" t="s">
        <v>642</v>
      </c>
      <c r="K378" t="s">
        <v>580</v>
      </c>
      <c r="L378">
        <v>1</v>
      </c>
      <c r="M378">
        <v>0.95</v>
      </c>
      <c r="N378">
        <v>0.95</v>
      </c>
    </row>
    <row r="379" spans="1:14" x14ac:dyDescent="0.3">
      <c r="A379" s="10" t="str">
        <f t="shared" si="15"/>
        <v/>
      </c>
      <c r="B379" s="8" t="str">
        <f>IF(COUNTIF($I$2:$I379,I379)=COUNTIF($I$2:$I$394,I379),SUMIF($I$2:$I$394,I379,$N$2:$N$394),"")</f>
        <v/>
      </c>
      <c r="C379" s="8">
        <f t="shared" si="16"/>
        <v>1900</v>
      </c>
      <c r="D379" s="8">
        <f t="shared" si="17"/>
        <v>1</v>
      </c>
      <c r="F379" t="s">
        <v>18</v>
      </c>
      <c r="G379" s="11"/>
      <c r="I379" t="s">
        <v>700</v>
      </c>
      <c r="K379" t="s">
        <v>581</v>
      </c>
      <c r="L379">
        <v>1</v>
      </c>
      <c r="M379">
        <v>0.3</v>
      </c>
      <c r="N379">
        <v>0.3</v>
      </c>
    </row>
    <row r="380" spans="1:14" x14ac:dyDescent="0.3">
      <c r="A380" s="10" t="str">
        <f t="shared" si="15"/>
        <v>2520562371S</v>
      </c>
      <c r="B380" s="8">
        <f>IF(COUNTIF($I$2:$I380,I380)=COUNTIF($I$2:$I$394,I380),SUMIF($I$2:$I$394,I380,$N$2:$N$394),"")</f>
        <v>6.62</v>
      </c>
      <c r="C380" s="8">
        <f t="shared" si="16"/>
        <v>1900</v>
      </c>
      <c r="D380" s="8">
        <f t="shared" si="17"/>
        <v>1</v>
      </c>
      <c r="F380" t="s">
        <v>18</v>
      </c>
      <c r="G380" s="11"/>
      <c r="I380" t="s">
        <v>700</v>
      </c>
      <c r="K380" t="s">
        <v>582</v>
      </c>
      <c r="L380">
        <v>1</v>
      </c>
      <c r="M380">
        <v>5.37</v>
      </c>
      <c r="N380">
        <v>5.37</v>
      </c>
    </row>
    <row r="381" spans="1:14" x14ac:dyDescent="0.3">
      <c r="A381" s="10" t="str">
        <f t="shared" si="15"/>
        <v/>
      </c>
      <c r="B381" s="8" t="str">
        <f>IF(COUNTIF($I$2:$I381,I381)=COUNTIF($I$2:$I$394,I381),SUMIF($I$2:$I$394,I381,$N$2:$N$394),"")</f>
        <v/>
      </c>
      <c r="C381" s="8">
        <f t="shared" si="16"/>
        <v>1900</v>
      </c>
      <c r="D381" s="8">
        <f t="shared" si="17"/>
        <v>1</v>
      </c>
      <c r="F381" t="s">
        <v>21</v>
      </c>
      <c r="G381" s="11"/>
      <c r="I381" t="s">
        <v>701</v>
      </c>
      <c r="J381" t="s">
        <v>702</v>
      </c>
      <c r="K381" t="s">
        <v>580</v>
      </c>
      <c r="L381">
        <v>2</v>
      </c>
      <c r="M381">
        <v>0.95</v>
      </c>
      <c r="N381">
        <v>1.9</v>
      </c>
    </row>
    <row r="382" spans="1:14" x14ac:dyDescent="0.3">
      <c r="A382" s="10" t="str">
        <f t="shared" si="15"/>
        <v/>
      </c>
      <c r="B382" s="8" t="str">
        <f>IF(COUNTIF($I$2:$I382,I382)=COUNTIF($I$2:$I$394,I382),SUMIF($I$2:$I$394,I382,$N$2:$N$394),"")</f>
        <v/>
      </c>
      <c r="C382" s="8">
        <f t="shared" si="16"/>
        <v>1900</v>
      </c>
      <c r="D382" s="8">
        <f t="shared" si="17"/>
        <v>1</v>
      </c>
      <c r="F382" t="s">
        <v>21</v>
      </c>
      <c r="G382" s="11"/>
      <c r="I382" t="s">
        <v>701</v>
      </c>
      <c r="K382" t="s">
        <v>581</v>
      </c>
      <c r="L382">
        <v>2</v>
      </c>
      <c r="M382">
        <v>0.3</v>
      </c>
      <c r="N382">
        <v>0.6</v>
      </c>
    </row>
    <row r="383" spans="1:14" x14ac:dyDescent="0.3">
      <c r="A383" s="10" t="str">
        <f t="shared" si="15"/>
        <v>2520550315L</v>
      </c>
      <c r="B383" s="8">
        <f>IF(COUNTIF($I$2:$I383,I383)=COUNTIF($I$2:$I$394,I383),SUMIF($I$2:$I$394,I383,$N$2:$N$394),"")</f>
        <v>13.24</v>
      </c>
      <c r="C383" s="8">
        <f t="shared" si="16"/>
        <v>1900</v>
      </c>
      <c r="D383" s="8">
        <f t="shared" si="17"/>
        <v>1</v>
      </c>
      <c r="F383" t="s">
        <v>21</v>
      </c>
      <c r="G383" s="11"/>
      <c r="I383" t="s">
        <v>701</v>
      </c>
      <c r="K383" t="s">
        <v>582</v>
      </c>
      <c r="L383">
        <v>2</v>
      </c>
      <c r="M383">
        <v>5.37</v>
      </c>
      <c r="N383">
        <v>10.74</v>
      </c>
    </row>
    <row r="384" spans="1:14" x14ac:dyDescent="0.3">
      <c r="A384" s="10" t="str">
        <f t="shared" si="15"/>
        <v/>
      </c>
      <c r="B384" s="8" t="str">
        <f>IF(COUNTIF($I$2:$I384,I384)=COUNTIF($I$2:$I$394,I384),SUMIF($I$2:$I$394,I384,$N$2:$N$394),"")</f>
        <v/>
      </c>
      <c r="C384" s="8">
        <f t="shared" si="16"/>
        <v>1900</v>
      </c>
      <c r="D384" s="8">
        <f t="shared" si="17"/>
        <v>1</v>
      </c>
      <c r="F384" t="s">
        <v>21</v>
      </c>
      <c r="G384" s="11"/>
      <c r="I384" t="s">
        <v>703</v>
      </c>
      <c r="J384" t="s">
        <v>702</v>
      </c>
      <c r="K384" t="s">
        <v>580</v>
      </c>
      <c r="L384">
        <v>3</v>
      </c>
      <c r="M384">
        <v>0.95</v>
      </c>
      <c r="N384">
        <v>2.85</v>
      </c>
    </row>
    <row r="385" spans="1:14" x14ac:dyDescent="0.3">
      <c r="A385" s="10" t="str">
        <f t="shared" si="15"/>
        <v/>
      </c>
      <c r="B385" s="8" t="str">
        <f>IF(COUNTIF($I$2:$I385,I385)=COUNTIF($I$2:$I$394,I385),SUMIF($I$2:$I$394,I385,$N$2:$N$394),"")</f>
        <v/>
      </c>
      <c r="C385" s="8">
        <f t="shared" si="16"/>
        <v>1900</v>
      </c>
      <c r="D385" s="8">
        <f t="shared" si="17"/>
        <v>1</v>
      </c>
      <c r="F385" t="s">
        <v>21</v>
      </c>
      <c r="G385" s="11"/>
      <c r="I385" t="s">
        <v>703</v>
      </c>
      <c r="K385" t="s">
        <v>581</v>
      </c>
      <c r="L385">
        <v>3</v>
      </c>
      <c r="M385">
        <v>0.3</v>
      </c>
      <c r="N385">
        <v>0.9</v>
      </c>
    </row>
    <row r="386" spans="1:14" x14ac:dyDescent="0.3">
      <c r="A386" s="10" t="str">
        <f t="shared" si="15"/>
        <v>2520550426O</v>
      </c>
      <c r="B386" s="8">
        <f>IF(COUNTIF($I$2:$I386,I386)=COUNTIF($I$2:$I$394,I386),SUMIF($I$2:$I$394,I386,$N$2:$N$394),"")</f>
        <v>19.86</v>
      </c>
      <c r="C386" s="8">
        <f t="shared" si="16"/>
        <v>1900</v>
      </c>
      <c r="D386" s="8">
        <f t="shared" si="17"/>
        <v>1</v>
      </c>
      <c r="F386" t="s">
        <v>21</v>
      </c>
      <c r="G386" s="11"/>
      <c r="I386" t="s">
        <v>703</v>
      </c>
      <c r="K386" t="s">
        <v>582</v>
      </c>
      <c r="L386">
        <v>3</v>
      </c>
      <c r="M386">
        <v>5.37</v>
      </c>
      <c r="N386">
        <v>16.11</v>
      </c>
    </row>
    <row r="387" spans="1:14" x14ac:dyDescent="0.3">
      <c r="A387" s="10" t="str">
        <f t="shared" ref="A387:A394" si="18">IFERROR(IF(B387,I387,""),"")</f>
        <v/>
      </c>
      <c r="B387" s="8" t="str">
        <f>IF(COUNTIF($I$2:$I387,I387)=COUNTIF($I$2:$I$394,I387),SUMIF($I$2:$I$394,I387,$N$2:$N$394),"")</f>
        <v/>
      </c>
      <c r="C387" s="8">
        <f t="shared" ref="C387:C394" si="19">YEAR(G387)</f>
        <v>1900</v>
      </c>
      <c r="D387" s="8">
        <f t="shared" ref="D387:D394" si="20">(MONTH(G387))</f>
        <v>1</v>
      </c>
      <c r="F387" t="s">
        <v>22</v>
      </c>
      <c r="G387" s="11"/>
      <c r="I387" t="s">
        <v>704</v>
      </c>
      <c r="J387" t="s">
        <v>705</v>
      </c>
      <c r="K387" t="s">
        <v>580</v>
      </c>
      <c r="L387">
        <v>1</v>
      </c>
      <c r="M387">
        <v>0.95</v>
      </c>
      <c r="N387">
        <v>0.95</v>
      </c>
    </row>
    <row r="388" spans="1:14" x14ac:dyDescent="0.3">
      <c r="A388" s="10" t="str">
        <f t="shared" si="18"/>
        <v/>
      </c>
      <c r="B388" s="8" t="str">
        <f>IF(COUNTIF($I$2:$I388,I388)=COUNTIF($I$2:$I$394,I388),SUMIF($I$2:$I$394,I388,$N$2:$N$394),"")</f>
        <v/>
      </c>
      <c r="C388" s="8">
        <f t="shared" si="19"/>
        <v>1900</v>
      </c>
      <c r="D388" s="8">
        <f t="shared" si="20"/>
        <v>1</v>
      </c>
      <c r="F388" t="s">
        <v>22</v>
      </c>
      <c r="G388" s="11"/>
      <c r="I388" t="s">
        <v>704</v>
      </c>
      <c r="J388" t="s">
        <v>705</v>
      </c>
      <c r="K388" t="s">
        <v>588</v>
      </c>
      <c r="L388">
        <v>1</v>
      </c>
      <c r="M388">
        <v>0.12</v>
      </c>
      <c r="N388">
        <v>0.12</v>
      </c>
    </row>
    <row r="389" spans="1:14" x14ac:dyDescent="0.3">
      <c r="A389" s="10" t="str">
        <f t="shared" si="18"/>
        <v/>
      </c>
      <c r="B389" s="8" t="str">
        <f>IF(COUNTIF($I$2:$I389,I389)=COUNTIF($I$2:$I$394,I389),SUMIF($I$2:$I$394,I389,$N$2:$N$394),"")</f>
        <v/>
      </c>
      <c r="C389" s="8">
        <f t="shared" si="19"/>
        <v>1900</v>
      </c>
      <c r="D389" s="8">
        <f t="shared" si="20"/>
        <v>1</v>
      </c>
      <c r="F389" t="s">
        <v>22</v>
      </c>
      <c r="G389" s="11"/>
      <c r="I389" t="s">
        <v>704</v>
      </c>
      <c r="K389" t="s">
        <v>581</v>
      </c>
      <c r="L389">
        <v>1</v>
      </c>
      <c r="M389">
        <v>0.3</v>
      </c>
      <c r="N389">
        <v>0.3</v>
      </c>
    </row>
    <row r="390" spans="1:14" x14ac:dyDescent="0.3">
      <c r="A390" s="10" t="str">
        <f t="shared" si="18"/>
        <v>2520550476S</v>
      </c>
      <c r="B390" s="8">
        <f>IF(COUNTIF($I$2:$I390,I390)=COUNTIF($I$2:$I$394,I390),SUMIF($I$2:$I$394,I390,$N$2:$N$394),"")</f>
        <v>6.74</v>
      </c>
      <c r="C390" s="8">
        <f t="shared" si="19"/>
        <v>1900</v>
      </c>
      <c r="D390" s="8">
        <f t="shared" si="20"/>
        <v>1</v>
      </c>
      <c r="F390" t="s">
        <v>22</v>
      </c>
      <c r="G390" s="11"/>
      <c r="I390" t="s">
        <v>704</v>
      </c>
      <c r="K390" t="s">
        <v>582</v>
      </c>
      <c r="L390">
        <v>1</v>
      </c>
      <c r="M390">
        <v>5.37</v>
      </c>
      <c r="N390">
        <v>5.37</v>
      </c>
    </row>
    <row r="391" spans="1:14" x14ac:dyDescent="0.3">
      <c r="A391" s="10" t="str">
        <f t="shared" si="18"/>
        <v/>
      </c>
      <c r="B391" s="8" t="str">
        <f>IF(COUNTIF($I$2:$I391,I391)=COUNTIF($I$2:$I$394,I391),SUMIF($I$2:$I$394,I391,$N$2:$N$394),"")</f>
        <v/>
      </c>
      <c r="C391" s="8">
        <f t="shared" si="19"/>
        <v>1900</v>
      </c>
      <c r="D391" s="8">
        <f t="shared" si="20"/>
        <v>1</v>
      </c>
      <c r="F391" t="s">
        <v>32</v>
      </c>
      <c r="G391" s="11"/>
      <c r="I391" t="s">
        <v>706</v>
      </c>
      <c r="J391" t="s">
        <v>702</v>
      </c>
      <c r="K391" t="s">
        <v>580</v>
      </c>
      <c r="L391">
        <v>3</v>
      </c>
      <c r="M391">
        <v>0.95</v>
      </c>
      <c r="N391">
        <v>2.85</v>
      </c>
    </row>
    <row r="392" spans="1:14" x14ac:dyDescent="0.3">
      <c r="A392" s="10" t="str">
        <f t="shared" si="18"/>
        <v/>
      </c>
      <c r="B392" s="8" t="str">
        <f>IF(COUNTIF($I$2:$I392,I392)=COUNTIF($I$2:$I$394,I392),SUMIF($I$2:$I$394,I392,$N$2:$N$394),"")</f>
        <v/>
      </c>
      <c r="C392" s="8">
        <f t="shared" si="19"/>
        <v>1900</v>
      </c>
      <c r="D392" s="8">
        <f t="shared" si="20"/>
        <v>1</v>
      </c>
      <c r="F392" t="s">
        <v>32</v>
      </c>
      <c r="G392" s="11"/>
      <c r="I392" t="s">
        <v>706</v>
      </c>
      <c r="J392" t="s">
        <v>702</v>
      </c>
      <c r="K392" t="s">
        <v>588</v>
      </c>
      <c r="L392">
        <v>3</v>
      </c>
      <c r="M392">
        <v>0.12</v>
      </c>
      <c r="N392">
        <v>0.36</v>
      </c>
    </row>
    <row r="393" spans="1:14" x14ac:dyDescent="0.3">
      <c r="A393" s="10" t="str">
        <f t="shared" si="18"/>
        <v>2520550619A</v>
      </c>
      <c r="B393" s="8">
        <f>IF(COUNTIF($I$2:$I393,I393)=COUNTIF($I$2:$I$394,I393),SUMIF($I$2:$I$394,I393,$N$2:$N$394),"")</f>
        <v>19.32</v>
      </c>
      <c r="C393" s="8">
        <f t="shared" si="19"/>
        <v>1900</v>
      </c>
      <c r="D393" s="8">
        <f t="shared" si="20"/>
        <v>1</v>
      </c>
      <c r="F393" t="s">
        <v>32</v>
      </c>
      <c r="G393" s="11"/>
      <c r="I393" t="s">
        <v>706</v>
      </c>
      <c r="K393" t="s">
        <v>582</v>
      </c>
      <c r="L393">
        <v>3</v>
      </c>
      <c r="M393">
        <v>5.37</v>
      </c>
      <c r="N393">
        <v>16.11</v>
      </c>
    </row>
    <row r="394" spans="1:14" x14ac:dyDescent="0.3">
      <c r="A394" s="10" t="str">
        <f t="shared" si="18"/>
        <v>2520550677M</v>
      </c>
      <c r="B394" s="8">
        <f>IF(COUNTIF($I$2:$I394,I394)=COUNTIF($I$2:$I$394,I394),SUMIF($I$2:$I$394,I394,$N$2:$N$394),"")</f>
        <v>0.95</v>
      </c>
      <c r="C394" s="8">
        <f t="shared" si="19"/>
        <v>1900</v>
      </c>
      <c r="D394" s="8">
        <f t="shared" si="20"/>
        <v>1</v>
      </c>
      <c r="F394" t="s">
        <v>30</v>
      </c>
      <c r="G394" s="11"/>
      <c r="I394" t="s">
        <v>707</v>
      </c>
      <c r="J394" t="s">
        <v>702</v>
      </c>
      <c r="K394" t="s">
        <v>580</v>
      </c>
      <c r="L394">
        <v>1</v>
      </c>
      <c r="M394">
        <v>0.95</v>
      </c>
      <c r="N394">
        <v>0.95</v>
      </c>
    </row>
  </sheetData>
  <dataConsolidate topLabels="1">
    <dataRefs count="2">
      <dataRef ref="A1:L55786" sheet="Factures "/>
      <dataRef ref="G2:L46" sheet="Factures 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55"/>
  <sheetViews>
    <sheetView workbookViewId="0">
      <selection activeCell="C7" sqref="C7"/>
    </sheetView>
  </sheetViews>
  <sheetFormatPr baseColWidth="10" defaultRowHeight="14.4" x14ac:dyDescent="0.3"/>
  <cols>
    <col min="1" max="3" width="26" customWidth="1"/>
  </cols>
  <sheetData>
    <row r="1" spans="1:3" x14ac:dyDescent="0.3">
      <c r="A1" s="2" t="s">
        <v>80</v>
      </c>
      <c r="B1" s="2" t="s">
        <v>81</v>
      </c>
      <c r="C1" s="2" t="s">
        <v>82</v>
      </c>
    </row>
    <row r="2" spans="1:3" x14ac:dyDescent="0.3">
      <c r="A2" s="3" t="s">
        <v>83</v>
      </c>
      <c r="B2" s="3"/>
      <c r="C2" s="3"/>
    </row>
    <row r="3" spans="1:3" x14ac:dyDescent="0.3">
      <c r="A3" s="3" t="s">
        <v>84</v>
      </c>
      <c r="B3" s="3"/>
      <c r="C3" s="3"/>
    </row>
    <row r="4" spans="1:3" x14ac:dyDescent="0.3">
      <c r="A4" s="3" t="s">
        <v>85</v>
      </c>
      <c r="B4" s="3"/>
      <c r="C4" s="3"/>
    </row>
    <row r="5" spans="1:3" x14ac:dyDescent="0.3">
      <c r="A5" s="3" t="s">
        <v>86</v>
      </c>
      <c r="B5" s="3"/>
      <c r="C5" s="3"/>
    </row>
    <row r="6" spans="1:3" x14ac:dyDescent="0.3">
      <c r="A6" s="3" t="s">
        <v>87</v>
      </c>
      <c r="B6" s="3"/>
      <c r="C6" s="3"/>
    </row>
    <row r="7" spans="1:3" x14ac:dyDescent="0.3">
      <c r="A7" s="3" t="s">
        <v>88</v>
      </c>
      <c r="B7" s="3"/>
      <c r="C7" s="3"/>
    </row>
    <row r="8" spans="1:3" x14ac:dyDescent="0.3">
      <c r="A8" s="3" t="s">
        <v>89</v>
      </c>
      <c r="B8" s="3"/>
      <c r="C8" s="3"/>
    </row>
    <row r="9" spans="1:3" x14ac:dyDescent="0.3">
      <c r="A9" s="3" t="s">
        <v>90</v>
      </c>
      <c r="B9" s="3"/>
      <c r="C9" s="3"/>
    </row>
    <row r="10" spans="1:3" x14ac:dyDescent="0.3">
      <c r="A10" s="3" t="s">
        <v>91</v>
      </c>
      <c r="B10" s="3"/>
      <c r="C10" s="3"/>
    </row>
    <row r="11" spans="1:3" x14ac:dyDescent="0.3">
      <c r="A11" s="3" t="s">
        <v>92</v>
      </c>
      <c r="B11" s="3"/>
      <c r="C11" s="3"/>
    </row>
    <row r="12" spans="1:3" x14ac:dyDescent="0.3">
      <c r="A12" s="3" t="s">
        <v>93</v>
      </c>
      <c r="B12" s="3"/>
      <c r="C12" s="3"/>
    </row>
    <row r="13" spans="1:3" x14ac:dyDescent="0.3">
      <c r="A13" s="3" t="s">
        <v>94</v>
      </c>
      <c r="B13" s="3"/>
      <c r="C13" s="3"/>
    </row>
    <row r="14" spans="1:3" x14ac:dyDescent="0.3">
      <c r="A14" s="3" t="s">
        <v>95</v>
      </c>
      <c r="B14" s="3"/>
      <c r="C14" s="3"/>
    </row>
    <row r="15" spans="1:3" x14ac:dyDescent="0.3">
      <c r="A15" s="3" t="s">
        <v>69</v>
      </c>
      <c r="B15" s="3"/>
      <c r="C15" s="3"/>
    </row>
    <row r="16" spans="1:3" x14ac:dyDescent="0.3">
      <c r="A16" s="3" t="s">
        <v>96</v>
      </c>
      <c r="B16" s="3"/>
      <c r="C16" s="3"/>
    </row>
    <row r="17" spans="1:3" x14ac:dyDescent="0.3">
      <c r="A17" s="3" t="s">
        <v>97</v>
      </c>
      <c r="B17" s="3"/>
      <c r="C17" s="3"/>
    </row>
    <row r="18" spans="1:3" x14ac:dyDescent="0.3">
      <c r="A18" s="3" t="s">
        <v>98</v>
      </c>
      <c r="B18" s="3"/>
      <c r="C18" s="3"/>
    </row>
    <row r="19" spans="1:3" x14ac:dyDescent="0.3">
      <c r="A19" s="3" t="s">
        <v>52</v>
      </c>
      <c r="B19" s="3"/>
      <c r="C19" s="3"/>
    </row>
    <row r="20" spans="1:3" x14ac:dyDescent="0.3">
      <c r="A20" s="3" t="s">
        <v>99</v>
      </c>
      <c r="B20" s="3"/>
      <c r="C20" s="3"/>
    </row>
    <row r="21" spans="1:3" x14ac:dyDescent="0.3">
      <c r="A21" s="3" t="s">
        <v>100</v>
      </c>
      <c r="B21" s="3"/>
      <c r="C21" s="3"/>
    </row>
    <row r="22" spans="1:3" x14ac:dyDescent="0.3">
      <c r="A22" s="3" t="s">
        <v>101</v>
      </c>
      <c r="B22" s="3"/>
      <c r="C22" s="3"/>
    </row>
    <row r="23" spans="1:3" x14ac:dyDescent="0.3">
      <c r="A23" s="3" t="s">
        <v>102</v>
      </c>
      <c r="B23" s="3"/>
      <c r="C23" s="3"/>
    </row>
    <row r="24" spans="1:3" x14ac:dyDescent="0.3">
      <c r="A24" s="3" t="s">
        <v>103</v>
      </c>
      <c r="B24" s="3"/>
      <c r="C24" s="3"/>
    </row>
    <row r="25" spans="1:3" x14ac:dyDescent="0.3">
      <c r="A25" s="3" t="s">
        <v>57</v>
      </c>
      <c r="B25" s="3"/>
      <c r="C25" s="3"/>
    </row>
    <row r="26" spans="1:3" x14ac:dyDescent="0.3">
      <c r="A26" s="3" t="s">
        <v>104</v>
      </c>
      <c r="B26" s="3"/>
      <c r="C26" s="3"/>
    </row>
    <row r="27" spans="1:3" x14ac:dyDescent="0.3">
      <c r="A27" s="3" t="s">
        <v>50</v>
      </c>
      <c r="B27" s="3"/>
      <c r="C27" s="3"/>
    </row>
    <row r="28" spans="1:3" x14ac:dyDescent="0.3">
      <c r="A28" s="3" t="s">
        <v>105</v>
      </c>
      <c r="B28" s="3"/>
      <c r="C28" s="3"/>
    </row>
    <row r="29" spans="1:3" x14ac:dyDescent="0.3">
      <c r="A29" s="3" t="s">
        <v>106</v>
      </c>
      <c r="B29" s="3"/>
      <c r="C29" s="3"/>
    </row>
    <row r="30" spans="1:3" x14ac:dyDescent="0.3">
      <c r="A30" s="3" t="s">
        <v>107</v>
      </c>
      <c r="B30" s="3"/>
      <c r="C30" s="3"/>
    </row>
    <row r="31" spans="1:3" x14ac:dyDescent="0.3">
      <c r="A31" s="3" t="s">
        <v>108</v>
      </c>
      <c r="B31" s="3"/>
      <c r="C31" s="3"/>
    </row>
    <row r="32" spans="1:3" x14ac:dyDescent="0.3">
      <c r="A32" s="3" t="s">
        <v>109</v>
      </c>
      <c r="B32" s="3"/>
      <c r="C32" s="3"/>
    </row>
    <row r="33" spans="1:3" x14ac:dyDescent="0.3">
      <c r="A33" s="3" t="s">
        <v>110</v>
      </c>
      <c r="B33" s="3"/>
      <c r="C33" s="3"/>
    </row>
    <row r="34" spans="1:3" x14ac:dyDescent="0.3">
      <c r="A34" s="3" t="s">
        <v>111</v>
      </c>
      <c r="B34" s="3"/>
      <c r="C34" s="3"/>
    </row>
    <row r="35" spans="1:3" x14ac:dyDescent="0.3">
      <c r="A35" s="3" t="s">
        <v>55</v>
      </c>
      <c r="B35" s="3"/>
      <c r="C35" s="3"/>
    </row>
    <row r="36" spans="1:3" x14ac:dyDescent="0.3">
      <c r="A36" s="3" t="s">
        <v>112</v>
      </c>
      <c r="B36" s="3"/>
      <c r="C36" s="3"/>
    </row>
    <row r="37" spans="1:3" x14ac:dyDescent="0.3">
      <c r="A37" s="3" t="s">
        <v>113</v>
      </c>
      <c r="B37" s="3"/>
      <c r="C37" s="3"/>
    </row>
    <row r="38" spans="1:3" x14ac:dyDescent="0.3">
      <c r="A38" s="3" t="s">
        <v>51</v>
      </c>
      <c r="B38" s="3"/>
      <c r="C38" s="3"/>
    </row>
    <row r="39" spans="1:3" x14ac:dyDescent="0.3">
      <c r="A39" s="3" t="s">
        <v>114</v>
      </c>
      <c r="B39" s="3"/>
      <c r="C39" s="3"/>
    </row>
    <row r="40" spans="1:3" x14ac:dyDescent="0.3">
      <c r="A40" s="3" t="s">
        <v>115</v>
      </c>
      <c r="B40" s="3"/>
      <c r="C40" s="3"/>
    </row>
    <row r="41" spans="1:3" x14ac:dyDescent="0.3">
      <c r="A41" s="3" t="s">
        <v>116</v>
      </c>
      <c r="B41" s="3"/>
      <c r="C41" s="3"/>
    </row>
    <row r="42" spans="1:3" x14ac:dyDescent="0.3">
      <c r="A42" s="3" t="s">
        <v>117</v>
      </c>
      <c r="B42" s="3"/>
      <c r="C42" s="3"/>
    </row>
    <row r="43" spans="1:3" x14ac:dyDescent="0.3">
      <c r="A43" s="3" t="s">
        <v>79</v>
      </c>
      <c r="B43" s="3"/>
      <c r="C43" s="3"/>
    </row>
    <row r="44" spans="1:3" x14ac:dyDescent="0.3">
      <c r="A44" s="3" t="s">
        <v>74</v>
      </c>
      <c r="B44" s="3"/>
      <c r="C44" s="3"/>
    </row>
    <row r="45" spans="1:3" x14ac:dyDescent="0.3">
      <c r="A45" s="3" t="s">
        <v>118</v>
      </c>
      <c r="B45" s="3"/>
      <c r="C45" s="3"/>
    </row>
    <row r="46" spans="1:3" x14ac:dyDescent="0.3">
      <c r="A46" s="3" t="s">
        <v>44</v>
      </c>
      <c r="B46" s="3"/>
      <c r="C46" s="3"/>
    </row>
    <row r="47" spans="1:3" x14ac:dyDescent="0.3">
      <c r="A47" s="3" t="s">
        <v>119</v>
      </c>
      <c r="B47" s="3"/>
      <c r="C47" s="3"/>
    </row>
    <row r="48" spans="1:3" x14ac:dyDescent="0.3">
      <c r="A48" s="3" t="s">
        <v>120</v>
      </c>
      <c r="B48" s="3"/>
      <c r="C48" s="3"/>
    </row>
    <row r="49" spans="1:3" x14ac:dyDescent="0.3">
      <c r="A49" s="3" t="s">
        <v>40</v>
      </c>
      <c r="B49" s="3"/>
      <c r="C49" s="3"/>
    </row>
    <row r="50" spans="1:3" x14ac:dyDescent="0.3">
      <c r="A50" s="3" t="s">
        <v>121</v>
      </c>
      <c r="B50" s="3"/>
      <c r="C50" s="3"/>
    </row>
    <row r="51" spans="1:3" x14ac:dyDescent="0.3">
      <c r="A51" s="3" t="s">
        <v>49</v>
      </c>
      <c r="B51" s="3"/>
      <c r="C51" s="3"/>
    </row>
    <row r="52" spans="1:3" x14ac:dyDescent="0.3">
      <c r="A52" s="3" t="s">
        <v>122</v>
      </c>
      <c r="B52" s="3"/>
      <c r="C52" s="3"/>
    </row>
    <row r="53" spans="1:3" x14ac:dyDescent="0.3">
      <c r="A53" s="3" t="s">
        <v>70</v>
      </c>
      <c r="B53" s="3"/>
      <c r="C53" s="3"/>
    </row>
    <row r="54" spans="1:3" x14ac:dyDescent="0.3">
      <c r="A54" s="3" t="s">
        <v>64</v>
      </c>
      <c r="B54" s="3"/>
      <c r="C54" s="3"/>
    </row>
    <row r="55" spans="1:3" x14ac:dyDescent="0.3">
      <c r="A55" s="3" t="s">
        <v>123</v>
      </c>
      <c r="B55" s="3"/>
      <c r="C55" s="3"/>
    </row>
    <row r="56" spans="1:3" x14ac:dyDescent="0.3">
      <c r="A56" s="3" t="s">
        <v>72</v>
      </c>
      <c r="B56" s="3"/>
      <c r="C56" s="3"/>
    </row>
    <row r="57" spans="1:3" x14ac:dyDescent="0.3">
      <c r="A57" s="3" t="s">
        <v>76</v>
      </c>
      <c r="B57" s="3"/>
      <c r="C57" s="3"/>
    </row>
    <row r="58" spans="1:3" x14ac:dyDescent="0.3">
      <c r="A58" s="3" t="s">
        <v>124</v>
      </c>
      <c r="B58" s="3"/>
      <c r="C58" s="3"/>
    </row>
    <row r="59" spans="1:3" x14ac:dyDescent="0.3">
      <c r="A59" s="3" t="s">
        <v>125</v>
      </c>
      <c r="B59" s="3"/>
      <c r="C59" s="3"/>
    </row>
    <row r="60" spans="1:3" x14ac:dyDescent="0.3">
      <c r="A60" s="3" t="s">
        <v>126</v>
      </c>
      <c r="B60" s="3"/>
      <c r="C60" s="3"/>
    </row>
    <row r="61" spans="1:3" x14ac:dyDescent="0.3">
      <c r="A61" s="3" t="s">
        <v>127</v>
      </c>
      <c r="B61" s="3"/>
      <c r="C61" s="3"/>
    </row>
    <row r="62" spans="1:3" x14ac:dyDescent="0.3">
      <c r="A62" s="3" t="s">
        <v>39</v>
      </c>
      <c r="B62" s="3"/>
      <c r="C62" s="3"/>
    </row>
    <row r="63" spans="1:3" x14ac:dyDescent="0.3">
      <c r="A63" s="3" t="s">
        <v>128</v>
      </c>
      <c r="B63" s="3"/>
      <c r="C63" s="3"/>
    </row>
    <row r="64" spans="1:3" x14ac:dyDescent="0.3">
      <c r="A64" s="3" t="s">
        <v>129</v>
      </c>
      <c r="B64" s="3"/>
      <c r="C64" s="3"/>
    </row>
    <row r="65" spans="1:3" x14ac:dyDescent="0.3">
      <c r="A65" s="3" t="s">
        <v>130</v>
      </c>
      <c r="B65" s="3"/>
      <c r="C65" s="3"/>
    </row>
    <row r="66" spans="1:3" x14ac:dyDescent="0.3">
      <c r="A66" s="3" t="s">
        <v>131</v>
      </c>
      <c r="B66" s="3"/>
      <c r="C66" s="3"/>
    </row>
    <row r="67" spans="1:3" x14ac:dyDescent="0.3">
      <c r="A67" s="3" t="s">
        <v>43</v>
      </c>
      <c r="B67" s="3"/>
      <c r="C67" s="3"/>
    </row>
    <row r="68" spans="1:3" x14ac:dyDescent="0.3">
      <c r="A68" s="3" t="s">
        <v>132</v>
      </c>
      <c r="B68" s="3"/>
      <c r="C68" s="3"/>
    </row>
    <row r="69" spans="1:3" x14ac:dyDescent="0.3">
      <c r="A69" s="3" t="s">
        <v>133</v>
      </c>
      <c r="B69" s="3"/>
      <c r="C69" s="3"/>
    </row>
    <row r="70" spans="1:3" x14ac:dyDescent="0.3">
      <c r="A70" s="3" t="s">
        <v>134</v>
      </c>
      <c r="B70" s="3"/>
      <c r="C70" s="3"/>
    </row>
    <row r="71" spans="1:3" x14ac:dyDescent="0.3">
      <c r="A71" s="3" t="s">
        <v>135</v>
      </c>
      <c r="B71" s="3"/>
      <c r="C71" s="3"/>
    </row>
    <row r="72" spans="1:3" x14ac:dyDescent="0.3">
      <c r="A72" s="3" t="s">
        <v>78</v>
      </c>
      <c r="B72" s="3"/>
      <c r="C72" s="3"/>
    </row>
    <row r="73" spans="1:3" x14ac:dyDescent="0.3">
      <c r="A73" s="3" t="s">
        <v>136</v>
      </c>
      <c r="B73" s="3"/>
      <c r="C73" s="3"/>
    </row>
    <row r="74" spans="1:3" x14ac:dyDescent="0.3">
      <c r="A74" s="3" t="s">
        <v>137</v>
      </c>
      <c r="B74" s="3"/>
      <c r="C74" s="3"/>
    </row>
    <row r="75" spans="1:3" x14ac:dyDescent="0.3">
      <c r="A75" s="3" t="s">
        <v>42</v>
      </c>
      <c r="B75" s="3"/>
      <c r="C75" s="3"/>
    </row>
    <row r="76" spans="1:3" x14ac:dyDescent="0.3">
      <c r="A76" s="3" t="s">
        <v>138</v>
      </c>
      <c r="B76" s="3"/>
      <c r="C76" s="3"/>
    </row>
    <row r="77" spans="1:3" x14ac:dyDescent="0.3">
      <c r="A77" s="3" t="s">
        <v>139</v>
      </c>
      <c r="B77" s="3"/>
      <c r="C77" s="3"/>
    </row>
    <row r="78" spans="1:3" x14ac:dyDescent="0.3">
      <c r="A78" s="3" t="s">
        <v>140</v>
      </c>
      <c r="B78" s="3"/>
      <c r="C78" s="3"/>
    </row>
    <row r="79" spans="1:3" x14ac:dyDescent="0.3">
      <c r="A79" s="3" t="s">
        <v>141</v>
      </c>
      <c r="B79" s="3"/>
      <c r="C79" s="3"/>
    </row>
    <row r="80" spans="1:3" x14ac:dyDescent="0.3">
      <c r="A80" s="3" t="s">
        <v>142</v>
      </c>
      <c r="B80" s="3"/>
      <c r="C80" s="3"/>
    </row>
    <row r="81" spans="1:3" x14ac:dyDescent="0.3">
      <c r="A81" s="3" t="s">
        <v>37</v>
      </c>
      <c r="B81" s="3"/>
      <c r="C81" s="3"/>
    </row>
    <row r="82" spans="1:3" x14ac:dyDescent="0.3">
      <c r="A82" s="3" t="s">
        <v>143</v>
      </c>
      <c r="B82" s="3"/>
      <c r="C82" s="3"/>
    </row>
    <row r="83" spans="1:3" x14ac:dyDescent="0.3">
      <c r="A83" s="3" t="s">
        <v>144</v>
      </c>
      <c r="B83" s="3"/>
      <c r="C83" s="3"/>
    </row>
    <row r="84" spans="1:3" x14ac:dyDescent="0.3">
      <c r="A84" s="3" t="s">
        <v>145</v>
      </c>
      <c r="B84" s="3"/>
      <c r="C84" s="3"/>
    </row>
    <row r="85" spans="1:3" x14ac:dyDescent="0.3">
      <c r="A85" s="3" t="s">
        <v>146</v>
      </c>
      <c r="B85" s="3"/>
      <c r="C85" s="3"/>
    </row>
    <row r="86" spans="1:3" x14ac:dyDescent="0.3">
      <c r="A86" s="3" t="s">
        <v>147</v>
      </c>
      <c r="B86" s="3"/>
      <c r="C86" s="3"/>
    </row>
    <row r="87" spans="1:3" x14ac:dyDescent="0.3">
      <c r="A87" s="3" t="s">
        <v>148</v>
      </c>
      <c r="B87" s="3"/>
      <c r="C87" s="3"/>
    </row>
    <row r="88" spans="1:3" x14ac:dyDescent="0.3">
      <c r="A88" s="3" t="s">
        <v>149</v>
      </c>
      <c r="B88" s="3"/>
      <c r="C88" s="3"/>
    </row>
    <row r="89" spans="1:3" x14ac:dyDescent="0.3">
      <c r="A89" s="3" t="s">
        <v>150</v>
      </c>
      <c r="B89" s="3"/>
      <c r="C89" s="3"/>
    </row>
    <row r="90" spans="1:3" x14ac:dyDescent="0.3">
      <c r="A90" s="3" t="s">
        <v>151</v>
      </c>
      <c r="B90" s="3"/>
      <c r="C90" s="3"/>
    </row>
    <row r="91" spans="1:3" x14ac:dyDescent="0.3">
      <c r="A91" s="3" t="s">
        <v>152</v>
      </c>
      <c r="B91" s="3"/>
      <c r="C91" s="3"/>
    </row>
    <row r="92" spans="1:3" x14ac:dyDescent="0.3">
      <c r="A92" s="3" t="s">
        <v>153</v>
      </c>
      <c r="B92" s="3"/>
      <c r="C92" s="3"/>
    </row>
    <row r="93" spans="1:3" x14ac:dyDescent="0.3">
      <c r="A93" s="3" t="s">
        <v>154</v>
      </c>
      <c r="B93" s="3"/>
      <c r="C93" s="3"/>
    </row>
    <row r="94" spans="1:3" x14ac:dyDescent="0.3">
      <c r="A94" s="3" t="s">
        <v>155</v>
      </c>
      <c r="B94" s="3"/>
      <c r="C94" s="3"/>
    </row>
    <row r="95" spans="1:3" x14ac:dyDescent="0.3">
      <c r="A95" s="3" t="s">
        <v>156</v>
      </c>
      <c r="B95" s="3"/>
      <c r="C95" s="3"/>
    </row>
    <row r="96" spans="1:3" x14ac:dyDescent="0.3">
      <c r="A96" s="3" t="s">
        <v>157</v>
      </c>
      <c r="B96" s="3"/>
      <c r="C96" s="3"/>
    </row>
    <row r="97" spans="1:3" x14ac:dyDescent="0.3">
      <c r="A97" s="3" t="s">
        <v>158</v>
      </c>
      <c r="B97" s="3"/>
      <c r="C97" s="3"/>
    </row>
    <row r="98" spans="1:3" x14ac:dyDescent="0.3">
      <c r="A98" s="3" t="s">
        <v>159</v>
      </c>
      <c r="B98" s="3"/>
      <c r="C98" s="3"/>
    </row>
    <row r="99" spans="1:3" x14ac:dyDescent="0.3">
      <c r="A99" s="3" t="s">
        <v>160</v>
      </c>
      <c r="B99" s="3"/>
      <c r="C99" s="3"/>
    </row>
    <row r="100" spans="1:3" x14ac:dyDescent="0.3">
      <c r="A100" s="3" t="s">
        <v>161</v>
      </c>
      <c r="B100" s="3"/>
      <c r="C100" s="3"/>
    </row>
    <row r="101" spans="1:3" x14ac:dyDescent="0.3">
      <c r="A101" s="3" t="s">
        <v>162</v>
      </c>
      <c r="B101" s="3"/>
      <c r="C101" s="3"/>
    </row>
    <row r="102" spans="1:3" x14ac:dyDescent="0.3">
      <c r="A102" s="3" t="s">
        <v>163</v>
      </c>
      <c r="B102" s="3"/>
      <c r="C102" s="3"/>
    </row>
    <row r="103" spans="1:3" x14ac:dyDescent="0.3">
      <c r="A103" s="3" t="s">
        <v>164</v>
      </c>
      <c r="B103" s="3"/>
      <c r="C103" s="3"/>
    </row>
    <row r="104" spans="1:3" x14ac:dyDescent="0.3">
      <c r="A104" s="3" t="s">
        <v>165</v>
      </c>
      <c r="B104" s="3"/>
      <c r="C104" s="3"/>
    </row>
    <row r="105" spans="1:3" x14ac:dyDescent="0.3">
      <c r="A105" s="3" t="s">
        <v>166</v>
      </c>
      <c r="B105" s="3"/>
      <c r="C105" s="3"/>
    </row>
    <row r="106" spans="1:3" x14ac:dyDescent="0.3">
      <c r="A106" s="3" t="s">
        <v>167</v>
      </c>
      <c r="B106" s="3"/>
      <c r="C106" s="3"/>
    </row>
    <row r="107" spans="1:3" x14ac:dyDescent="0.3">
      <c r="A107" s="3" t="s">
        <v>168</v>
      </c>
      <c r="B107" s="3"/>
      <c r="C107" s="3"/>
    </row>
    <row r="108" spans="1:3" x14ac:dyDescent="0.3">
      <c r="A108" s="3" t="s">
        <v>169</v>
      </c>
      <c r="B108" s="3"/>
      <c r="C108" s="3"/>
    </row>
    <row r="109" spans="1:3" x14ac:dyDescent="0.3">
      <c r="A109" s="3" t="s">
        <v>170</v>
      </c>
      <c r="B109" s="3"/>
      <c r="C109" s="3"/>
    </row>
    <row r="110" spans="1:3" x14ac:dyDescent="0.3">
      <c r="A110" s="3" t="s">
        <v>171</v>
      </c>
      <c r="B110" s="3"/>
      <c r="C110" s="3"/>
    </row>
    <row r="111" spans="1:3" x14ac:dyDescent="0.3">
      <c r="A111" s="3" t="s">
        <v>172</v>
      </c>
      <c r="B111" s="3"/>
      <c r="C111" s="3"/>
    </row>
    <row r="112" spans="1:3" x14ac:dyDescent="0.3">
      <c r="A112" s="3" t="s">
        <v>173</v>
      </c>
      <c r="B112" s="3"/>
      <c r="C112" s="3"/>
    </row>
    <row r="113" spans="1:3" x14ac:dyDescent="0.3">
      <c r="A113" s="3" t="s">
        <v>174</v>
      </c>
      <c r="B113" s="3"/>
      <c r="C113" s="3"/>
    </row>
    <row r="114" spans="1:3" x14ac:dyDescent="0.3">
      <c r="A114" s="3" t="s">
        <v>175</v>
      </c>
      <c r="B114" s="3"/>
      <c r="C114" s="3"/>
    </row>
    <row r="115" spans="1:3" x14ac:dyDescent="0.3">
      <c r="A115" s="3" t="s">
        <v>176</v>
      </c>
      <c r="B115" s="3"/>
      <c r="C115" s="3"/>
    </row>
    <row r="116" spans="1:3" x14ac:dyDescent="0.3">
      <c r="A116" s="3" t="s">
        <v>177</v>
      </c>
      <c r="B116" s="3"/>
      <c r="C116" s="3"/>
    </row>
    <row r="117" spans="1:3" x14ac:dyDescent="0.3">
      <c r="A117" s="3" t="s">
        <v>178</v>
      </c>
      <c r="B117" s="3"/>
      <c r="C117" s="3"/>
    </row>
    <row r="118" spans="1:3" x14ac:dyDescent="0.3">
      <c r="A118" s="3" t="s">
        <v>179</v>
      </c>
      <c r="B118" s="3"/>
      <c r="C118" s="3"/>
    </row>
    <row r="119" spans="1:3" x14ac:dyDescent="0.3">
      <c r="A119" s="3" t="s">
        <v>180</v>
      </c>
      <c r="B119" s="3"/>
      <c r="C119" s="3"/>
    </row>
    <row r="120" spans="1:3" x14ac:dyDescent="0.3">
      <c r="A120" s="3" t="s">
        <v>181</v>
      </c>
      <c r="B120" s="3"/>
      <c r="C120" s="3"/>
    </row>
    <row r="121" spans="1:3" x14ac:dyDescent="0.3">
      <c r="A121" s="3" t="s">
        <v>182</v>
      </c>
      <c r="B121" s="3"/>
      <c r="C121" s="3"/>
    </row>
    <row r="122" spans="1:3" x14ac:dyDescent="0.3">
      <c r="A122" s="3" t="s">
        <v>183</v>
      </c>
      <c r="B122" s="3"/>
      <c r="C122" s="3"/>
    </row>
    <row r="123" spans="1:3" x14ac:dyDescent="0.3">
      <c r="A123" s="3" t="s">
        <v>184</v>
      </c>
      <c r="B123" s="3"/>
      <c r="C123" s="3"/>
    </row>
    <row r="124" spans="1:3" x14ac:dyDescent="0.3">
      <c r="A124" s="3" t="s">
        <v>185</v>
      </c>
      <c r="B124" s="3"/>
      <c r="C124" s="3"/>
    </row>
    <row r="125" spans="1:3" x14ac:dyDescent="0.3">
      <c r="A125" s="3" t="s">
        <v>186</v>
      </c>
      <c r="B125" s="3"/>
      <c r="C125" s="3"/>
    </row>
    <row r="126" spans="1:3" x14ac:dyDescent="0.3">
      <c r="A126" s="3" t="s">
        <v>187</v>
      </c>
      <c r="B126" s="3"/>
      <c r="C126" s="3"/>
    </row>
    <row r="127" spans="1:3" x14ac:dyDescent="0.3">
      <c r="A127" s="3" t="s">
        <v>188</v>
      </c>
      <c r="B127" s="3"/>
      <c r="C127" s="3"/>
    </row>
    <row r="128" spans="1:3" x14ac:dyDescent="0.3">
      <c r="A128" s="3" t="s">
        <v>189</v>
      </c>
      <c r="B128" s="3"/>
      <c r="C128" s="3"/>
    </row>
    <row r="129" spans="1:3" x14ac:dyDescent="0.3">
      <c r="A129" s="3" t="s">
        <v>190</v>
      </c>
      <c r="B129" s="3"/>
      <c r="C129" s="3"/>
    </row>
    <row r="130" spans="1:3" x14ac:dyDescent="0.3">
      <c r="A130" s="3" t="s">
        <v>191</v>
      </c>
      <c r="B130" s="3"/>
      <c r="C130" s="3"/>
    </row>
    <row r="131" spans="1:3" x14ac:dyDescent="0.3">
      <c r="A131" s="3" t="s">
        <v>192</v>
      </c>
      <c r="B131" s="3"/>
      <c r="C131" s="3"/>
    </row>
    <row r="132" spans="1:3" x14ac:dyDescent="0.3">
      <c r="A132" s="3" t="s">
        <v>193</v>
      </c>
      <c r="B132" s="3"/>
      <c r="C132" s="3"/>
    </row>
    <row r="133" spans="1:3" x14ac:dyDescent="0.3">
      <c r="A133" s="3" t="s">
        <v>194</v>
      </c>
      <c r="B133" s="3"/>
      <c r="C133" s="3"/>
    </row>
    <row r="134" spans="1:3" x14ac:dyDescent="0.3">
      <c r="A134" s="3" t="s">
        <v>195</v>
      </c>
      <c r="B134" s="3"/>
      <c r="C134" s="3"/>
    </row>
    <row r="135" spans="1:3" x14ac:dyDescent="0.3">
      <c r="A135" s="3" t="s">
        <v>196</v>
      </c>
      <c r="B135" s="3"/>
      <c r="C135" s="3"/>
    </row>
    <row r="136" spans="1:3" x14ac:dyDescent="0.3">
      <c r="A136" s="3" t="s">
        <v>197</v>
      </c>
      <c r="B136" s="3"/>
      <c r="C136" s="3"/>
    </row>
    <row r="137" spans="1:3" x14ac:dyDescent="0.3">
      <c r="A137" s="3" t="s">
        <v>198</v>
      </c>
      <c r="B137" s="3"/>
      <c r="C137" s="3"/>
    </row>
    <row r="138" spans="1:3" x14ac:dyDescent="0.3">
      <c r="A138" s="3" t="s">
        <v>199</v>
      </c>
      <c r="B138" s="3"/>
      <c r="C138" s="3"/>
    </row>
    <row r="139" spans="1:3" x14ac:dyDescent="0.3">
      <c r="A139" s="3" t="s">
        <v>200</v>
      </c>
      <c r="B139" s="3"/>
      <c r="C139" s="3"/>
    </row>
    <row r="140" spans="1:3" x14ac:dyDescent="0.3">
      <c r="A140" s="3" t="s">
        <v>201</v>
      </c>
      <c r="B140" s="3"/>
      <c r="C140" s="3"/>
    </row>
    <row r="141" spans="1:3" x14ac:dyDescent="0.3">
      <c r="A141" s="3" t="s">
        <v>202</v>
      </c>
      <c r="B141" s="3"/>
      <c r="C141" s="3"/>
    </row>
    <row r="142" spans="1:3" x14ac:dyDescent="0.3">
      <c r="A142" s="3" t="s">
        <v>203</v>
      </c>
      <c r="B142" s="3"/>
      <c r="C142" s="3"/>
    </row>
    <row r="143" spans="1:3" x14ac:dyDescent="0.3">
      <c r="A143" s="3" t="s">
        <v>204</v>
      </c>
      <c r="B143" s="3"/>
      <c r="C143" s="3"/>
    </row>
    <row r="144" spans="1:3" x14ac:dyDescent="0.3">
      <c r="A144" s="3" t="s">
        <v>205</v>
      </c>
      <c r="B144" s="3"/>
      <c r="C144" s="3"/>
    </row>
    <row r="145" spans="1:3" x14ac:dyDescent="0.3">
      <c r="A145" s="3" t="s">
        <v>206</v>
      </c>
      <c r="B145" s="3"/>
      <c r="C145" s="3"/>
    </row>
    <row r="146" spans="1:3" x14ac:dyDescent="0.3">
      <c r="A146" s="3" t="s">
        <v>207</v>
      </c>
      <c r="B146" s="3"/>
      <c r="C146" s="3"/>
    </row>
    <row r="147" spans="1:3" x14ac:dyDescent="0.3">
      <c r="A147" s="3" t="s">
        <v>208</v>
      </c>
      <c r="B147" s="3"/>
      <c r="C147" s="3"/>
    </row>
    <row r="148" spans="1:3" x14ac:dyDescent="0.3">
      <c r="A148" s="3" t="s">
        <v>209</v>
      </c>
      <c r="B148" s="3"/>
      <c r="C148" s="3"/>
    </row>
    <row r="149" spans="1:3" x14ac:dyDescent="0.3">
      <c r="A149" s="3" t="s">
        <v>210</v>
      </c>
      <c r="B149" s="3"/>
      <c r="C149" s="3"/>
    </row>
    <row r="150" spans="1:3" x14ac:dyDescent="0.3">
      <c r="A150" s="3" t="s">
        <v>211</v>
      </c>
      <c r="B150" s="3"/>
      <c r="C150" s="3"/>
    </row>
    <row r="151" spans="1:3" x14ac:dyDescent="0.3">
      <c r="A151" s="3" t="s">
        <v>212</v>
      </c>
      <c r="B151" s="3"/>
      <c r="C151" s="3"/>
    </row>
    <row r="152" spans="1:3" x14ac:dyDescent="0.3">
      <c r="A152" s="3" t="s">
        <v>213</v>
      </c>
      <c r="B152" s="3"/>
      <c r="C152" s="3"/>
    </row>
    <row r="153" spans="1:3" x14ac:dyDescent="0.3">
      <c r="A153" s="3" t="s">
        <v>214</v>
      </c>
      <c r="B153" s="3"/>
      <c r="C153" s="3"/>
    </row>
    <row r="154" spans="1:3" x14ac:dyDescent="0.3">
      <c r="A154" s="3" t="s">
        <v>215</v>
      </c>
      <c r="B154" s="3"/>
      <c r="C154" s="3"/>
    </row>
    <row r="155" spans="1:3" x14ac:dyDescent="0.3">
      <c r="A155" s="3" t="s">
        <v>216</v>
      </c>
      <c r="B155" s="3"/>
      <c r="C155" s="3"/>
    </row>
    <row r="156" spans="1:3" x14ac:dyDescent="0.3">
      <c r="A156" s="3" t="s">
        <v>217</v>
      </c>
      <c r="B156" s="3"/>
      <c r="C156" s="3"/>
    </row>
    <row r="157" spans="1:3" x14ac:dyDescent="0.3">
      <c r="A157" s="3" t="s">
        <v>218</v>
      </c>
      <c r="B157" s="3"/>
      <c r="C157" s="3"/>
    </row>
    <row r="158" spans="1:3" x14ac:dyDescent="0.3">
      <c r="A158" s="3" t="s">
        <v>53</v>
      </c>
      <c r="B158" s="3"/>
      <c r="C158" s="3"/>
    </row>
    <row r="159" spans="1:3" x14ac:dyDescent="0.3">
      <c r="A159" s="3" t="s">
        <v>219</v>
      </c>
      <c r="B159" s="3"/>
      <c r="C159" s="3"/>
    </row>
    <row r="160" spans="1:3" x14ac:dyDescent="0.3">
      <c r="A160" s="3" t="s">
        <v>41</v>
      </c>
      <c r="B160" s="3"/>
      <c r="C160" s="3"/>
    </row>
    <row r="161" spans="1:3" x14ac:dyDescent="0.3">
      <c r="A161" s="3" t="s">
        <v>220</v>
      </c>
      <c r="B161" s="3"/>
      <c r="C161" s="3"/>
    </row>
    <row r="162" spans="1:3" x14ac:dyDescent="0.3">
      <c r="A162" s="3" t="s">
        <v>221</v>
      </c>
      <c r="B162" s="3"/>
      <c r="C162" s="3"/>
    </row>
    <row r="163" spans="1:3" x14ac:dyDescent="0.3">
      <c r="A163" s="3" t="s">
        <v>60</v>
      </c>
      <c r="B163" s="3"/>
      <c r="C163" s="3"/>
    </row>
    <row r="164" spans="1:3" x14ac:dyDescent="0.3">
      <c r="A164" s="3" t="s">
        <v>222</v>
      </c>
      <c r="B164" s="3"/>
      <c r="C164" s="3"/>
    </row>
    <row r="165" spans="1:3" x14ac:dyDescent="0.3">
      <c r="A165" s="3" t="s">
        <v>223</v>
      </c>
      <c r="B165" s="3"/>
      <c r="C165" s="3"/>
    </row>
    <row r="166" spans="1:3" x14ac:dyDescent="0.3">
      <c r="A166" s="3" t="s">
        <v>224</v>
      </c>
      <c r="B166" s="3"/>
      <c r="C166" s="3"/>
    </row>
    <row r="167" spans="1:3" x14ac:dyDescent="0.3">
      <c r="A167" s="3" t="s">
        <v>225</v>
      </c>
      <c r="B167" s="3"/>
      <c r="C167" s="3"/>
    </row>
    <row r="168" spans="1:3" x14ac:dyDescent="0.3">
      <c r="A168" s="3" t="s">
        <v>226</v>
      </c>
      <c r="B168" s="3"/>
      <c r="C168" s="3"/>
    </row>
    <row r="169" spans="1:3" x14ac:dyDescent="0.3">
      <c r="A169" s="3" t="s">
        <v>227</v>
      </c>
      <c r="B169" s="3"/>
      <c r="C169" s="3"/>
    </row>
    <row r="170" spans="1:3" x14ac:dyDescent="0.3">
      <c r="A170" s="3" t="s">
        <v>65</v>
      </c>
      <c r="B170" s="3"/>
      <c r="C170" s="3"/>
    </row>
    <row r="171" spans="1:3" x14ac:dyDescent="0.3">
      <c r="A171" s="3" t="s">
        <v>228</v>
      </c>
      <c r="B171" s="3"/>
      <c r="C171" s="3"/>
    </row>
    <row r="172" spans="1:3" x14ac:dyDescent="0.3">
      <c r="A172" s="3" t="s">
        <v>71</v>
      </c>
      <c r="B172" s="3"/>
      <c r="C172" s="3"/>
    </row>
    <row r="173" spans="1:3" x14ac:dyDescent="0.3">
      <c r="A173" s="3" t="s">
        <v>229</v>
      </c>
      <c r="B173" s="3"/>
      <c r="C173" s="3"/>
    </row>
    <row r="174" spans="1:3" x14ac:dyDescent="0.3">
      <c r="A174" s="3" t="s">
        <v>230</v>
      </c>
      <c r="B174" s="3"/>
      <c r="C174" s="3"/>
    </row>
    <row r="175" spans="1:3" x14ac:dyDescent="0.3">
      <c r="A175" s="3" t="s">
        <v>59</v>
      </c>
      <c r="B175" s="3"/>
      <c r="C175" s="3"/>
    </row>
    <row r="176" spans="1:3" x14ac:dyDescent="0.3">
      <c r="A176" s="3" t="s">
        <v>67</v>
      </c>
      <c r="B176" s="3"/>
      <c r="C176" s="3"/>
    </row>
    <row r="177" spans="1:3" x14ac:dyDescent="0.3">
      <c r="A177" s="3" t="s">
        <v>231</v>
      </c>
      <c r="B177" s="3"/>
      <c r="C177" s="3"/>
    </row>
    <row r="178" spans="1:3" x14ac:dyDescent="0.3">
      <c r="A178" s="3" t="s">
        <v>232</v>
      </c>
      <c r="B178" s="3"/>
      <c r="C178" s="3"/>
    </row>
    <row r="179" spans="1:3" x14ac:dyDescent="0.3">
      <c r="A179" s="3" t="s">
        <v>233</v>
      </c>
      <c r="B179" s="3"/>
      <c r="C179" s="3"/>
    </row>
    <row r="180" spans="1:3" x14ac:dyDescent="0.3">
      <c r="A180" s="3" t="s">
        <v>234</v>
      </c>
      <c r="B180" s="3"/>
      <c r="C180" s="3"/>
    </row>
    <row r="181" spans="1:3" x14ac:dyDescent="0.3">
      <c r="A181" s="3" t="s">
        <v>235</v>
      </c>
      <c r="B181" s="3"/>
      <c r="C181" s="3"/>
    </row>
    <row r="182" spans="1:3" x14ac:dyDescent="0.3">
      <c r="A182" s="3" t="s">
        <v>38</v>
      </c>
      <c r="B182" s="3"/>
      <c r="C182" s="3"/>
    </row>
    <row r="183" spans="1:3" x14ac:dyDescent="0.3">
      <c r="A183" s="3" t="s">
        <v>236</v>
      </c>
      <c r="B183" s="3"/>
      <c r="C183" s="3"/>
    </row>
    <row r="184" spans="1:3" x14ac:dyDescent="0.3">
      <c r="A184" s="3" t="s">
        <v>66</v>
      </c>
      <c r="B184" s="3"/>
      <c r="C184" s="3"/>
    </row>
    <row r="185" spans="1:3" x14ac:dyDescent="0.3">
      <c r="A185" s="3" t="s">
        <v>237</v>
      </c>
      <c r="B185" s="3"/>
      <c r="C185" s="3"/>
    </row>
    <row r="186" spans="1:3" x14ac:dyDescent="0.3">
      <c r="A186" s="3" t="s">
        <v>238</v>
      </c>
      <c r="B186" s="3"/>
      <c r="C186" s="3"/>
    </row>
    <row r="187" spans="1:3" x14ac:dyDescent="0.3">
      <c r="A187" s="3" t="s">
        <v>239</v>
      </c>
      <c r="B187" s="3"/>
      <c r="C187" s="3"/>
    </row>
    <row r="188" spans="1:3" x14ac:dyDescent="0.3">
      <c r="A188" s="3" t="s">
        <v>240</v>
      </c>
      <c r="B188" s="3"/>
      <c r="C188" s="3"/>
    </row>
    <row r="189" spans="1:3" x14ac:dyDescent="0.3">
      <c r="A189" s="3" t="s">
        <v>56</v>
      </c>
      <c r="B189" s="3"/>
      <c r="C189" s="3"/>
    </row>
    <row r="190" spans="1:3" x14ac:dyDescent="0.3">
      <c r="A190" s="3" t="s">
        <v>241</v>
      </c>
      <c r="B190" s="3"/>
      <c r="C190" s="3"/>
    </row>
    <row r="191" spans="1:3" x14ac:dyDescent="0.3">
      <c r="A191" s="3" t="s">
        <v>75</v>
      </c>
      <c r="B191" s="3"/>
      <c r="C191" s="3"/>
    </row>
    <row r="192" spans="1:3" x14ac:dyDescent="0.3">
      <c r="A192" s="3" t="s">
        <v>242</v>
      </c>
      <c r="B192" s="3"/>
      <c r="C192" s="3"/>
    </row>
    <row r="193" spans="1:3" x14ac:dyDescent="0.3">
      <c r="A193" s="3" t="s">
        <v>243</v>
      </c>
      <c r="B193" s="3"/>
      <c r="C193" s="3"/>
    </row>
    <row r="194" spans="1:3" x14ac:dyDescent="0.3">
      <c r="A194" s="3" t="s">
        <v>244</v>
      </c>
      <c r="B194" s="3"/>
      <c r="C194" s="3"/>
    </row>
    <row r="195" spans="1:3" x14ac:dyDescent="0.3">
      <c r="A195" s="3" t="s">
        <v>245</v>
      </c>
      <c r="B195" s="3"/>
      <c r="C195" s="3"/>
    </row>
    <row r="196" spans="1:3" x14ac:dyDescent="0.3">
      <c r="A196" s="3" t="s">
        <v>246</v>
      </c>
      <c r="B196" s="3"/>
      <c r="C196" s="3"/>
    </row>
    <row r="197" spans="1:3" x14ac:dyDescent="0.3">
      <c r="A197" s="3" t="s">
        <v>247</v>
      </c>
      <c r="B197" s="3"/>
      <c r="C197" s="3"/>
    </row>
    <row r="198" spans="1:3" x14ac:dyDescent="0.3">
      <c r="A198" s="3" t="s">
        <v>248</v>
      </c>
      <c r="B198" s="3"/>
      <c r="C198" s="3"/>
    </row>
    <row r="199" spans="1:3" x14ac:dyDescent="0.3">
      <c r="A199" s="3" t="s">
        <v>249</v>
      </c>
      <c r="B199" s="3"/>
      <c r="C199" s="3"/>
    </row>
    <row r="200" spans="1:3" x14ac:dyDescent="0.3">
      <c r="A200" s="3" t="s">
        <v>250</v>
      </c>
      <c r="B200" s="3"/>
      <c r="C200" s="3"/>
    </row>
    <row r="201" spans="1:3" x14ac:dyDescent="0.3">
      <c r="A201" s="3" t="s">
        <v>251</v>
      </c>
      <c r="B201" s="3"/>
      <c r="C201" s="3"/>
    </row>
    <row r="202" spans="1:3" x14ac:dyDescent="0.3">
      <c r="A202" s="3" t="s">
        <v>252</v>
      </c>
      <c r="B202" s="3"/>
      <c r="C202" s="3"/>
    </row>
    <row r="203" spans="1:3" x14ac:dyDescent="0.3">
      <c r="A203" s="3" t="s">
        <v>253</v>
      </c>
      <c r="B203" s="3"/>
      <c r="C203" s="3"/>
    </row>
    <row r="204" spans="1:3" x14ac:dyDescent="0.3">
      <c r="A204" s="3" t="s">
        <v>254</v>
      </c>
      <c r="B204" s="3"/>
      <c r="C204" s="3"/>
    </row>
    <row r="205" spans="1:3" x14ac:dyDescent="0.3">
      <c r="A205" s="3" t="s">
        <v>73</v>
      </c>
      <c r="B205" s="3"/>
      <c r="C205" s="3"/>
    </row>
    <row r="206" spans="1:3" x14ac:dyDescent="0.3">
      <c r="A206" s="3" t="s">
        <v>255</v>
      </c>
      <c r="B206" s="3"/>
      <c r="C206" s="3"/>
    </row>
    <row r="207" spans="1:3" x14ac:dyDescent="0.3">
      <c r="A207" s="3" t="s">
        <v>256</v>
      </c>
      <c r="B207" s="3"/>
      <c r="C207" s="3"/>
    </row>
    <row r="208" spans="1:3" x14ac:dyDescent="0.3">
      <c r="A208" s="3" t="s">
        <v>61</v>
      </c>
      <c r="B208" s="3"/>
      <c r="C208" s="3"/>
    </row>
    <row r="209" spans="1:3" x14ac:dyDescent="0.3">
      <c r="A209" s="3" t="s">
        <v>257</v>
      </c>
      <c r="B209" s="3"/>
      <c r="C209" s="3"/>
    </row>
    <row r="210" spans="1:3" x14ac:dyDescent="0.3">
      <c r="A210" s="3" t="s">
        <v>258</v>
      </c>
      <c r="B210" s="3"/>
      <c r="C210" s="3"/>
    </row>
    <row r="211" spans="1:3" x14ac:dyDescent="0.3">
      <c r="A211" s="3" t="s">
        <v>259</v>
      </c>
      <c r="B211" s="3"/>
      <c r="C211" s="3"/>
    </row>
    <row r="212" spans="1:3" x14ac:dyDescent="0.3">
      <c r="A212" s="3" t="s">
        <v>260</v>
      </c>
      <c r="B212" s="3"/>
      <c r="C212" s="3"/>
    </row>
    <row r="213" spans="1:3" x14ac:dyDescent="0.3">
      <c r="A213" s="3" t="s">
        <v>48</v>
      </c>
      <c r="B213" s="3"/>
      <c r="C213" s="3"/>
    </row>
    <row r="214" spans="1:3" x14ac:dyDescent="0.3">
      <c r="A214" s="3" t="s">
        <v>261</v>
      </c>
      <c r="B214" s="3"/>
      <c r="C214" s="3"/>
    </row>
    <row r="215" spans="1:3" x14ac:dyDescent="0.3">
      <c r="A215" s="3" t="s">
        <v>262</v>
      </c>
      <c r="B215" s="3"/>
      <c r="C215" s="3"/>
    </row>
    <row r="216" spans="1:3" x14ac:dyDescent="0.3">
      <c r="A216" s="3" t="s">
        <v>263</v>
      </c>
      <c r="B216" s="3"/>
      <c r="C216" s="3"/>
    </row>
    <row r="217" spans="1:3" x14ac:dyDescent="0.3">
      <c r="A217" s="3" t="s">
        <v>264</v>
      </c>
      <c r="B217" s="3"/>
      <c r="C217" s="3"/>
    </row>
    <row r="218" spans="1:3" x14ac:dyDescent="0.3">
      <c r="A218" s="3" t="s">
        <v>265</v>
      </c>
      <c r="B218" s="3"/>
      <c r="C218" s="3"/>
    </row>
    <row r="219" spans="1:3" x14ac:dyDescent="0.3">
      <c r="A219" s="3" t="s">
        <v>266</v>
      </c>
      <c r="B219" s="3"/>
      <c r="C219" s="3"/>
    </row>
    <row r="220" spans="1:3" x14ac:dyDescent="0.3">
      <c r="A220" s="3" t="s">
        <v>267</v>
      </c>
      <c r="B220" s="3"/>
      <c r="C220" s="3"/>
    </row>
    <row r="221" spans="1:3" x14ac:dyDescent="0.3">
      <c r="A221" s="3" t="s">
        <v>268</v>
      </c>
      <c r="B221" s="3"/>
      <c r="C221" s="3"/>
    </row>
    <row r="222" spans="1:3" x14ac:dyDescent="0.3">
      <c r="A222" s="3" t="s">
        <v>54</v>
      </c>
      <c r="B222" s="3"/>
      <c r="C222" s="3"/>
    </row>
    <row r="223" spans="1:3" x14ac:dyDescent="0.3">
      <c r="A223" s="3" t="s">
        <v>46</v>
      </c>
      <c r="B223" s="3"/>
      <c r="C223" s="3"/>
    </row>
    <row r="224" spans="1:3" x14ac:dyDescent="0.3">
      <c r="A224" s="3" t="s">
        <v>269</v>
      </c>
      <c r="B224" s="3"/>
      <c r="C224" s="3"/>
    </row>
    <row r="225" spans="1:3" x14ac:dyDescent="0.3">
      <c r="A225" s="3" t="s">
        <v>270</v>
      </c>
      <c r="B225" s="3"/>
      <c r="C225" s="3"/>
    </row>
    <row r="226" spans="1:3" x14ac:dyDescent="0.3">
      <c r="A226" s="3" t="s">
        <v>271</v>
      </c>
      <c r="B226" s="3"/>
      <c r="C226" s="3"/>
    </row>
    <row r="227" spans="1:3" x14ac:dyDescent="0.3">
      <c r="A227" s="3" t="s">
        <v>272</v>
      </c>
      <c r="B227" s="3"/>
      <c r="C227" s="3"/>
    </row>
    <row r="228" spans="1:3" x14ac:dyDescent="0.3">
      <c r="A228" s="3" t="s">
        <v>273</v>
      </c>
      <c r="B228" s="3"/>
      <c r="C228" s="3"/>
    </row>
    <row r="229" spans="1:3" x14ac:dyDescent="0.3">
      <c r="A229" s="3" t="s">
        <v>274</v>
      </c>
      <c r="B229" s="3"/>
      <c r="C229" s="3"/>
    </row>
    <row r="230" spans="1:3" x14ac:dyDescent="0.3">
      <c r="A230" s="3" t="s">
        <v>68</v>
      </c>
      <c r="B230" s="3"/>
      <c r="C230" s="3"/>
    </row>
    <row r="231" spans="1:3" x14ac:dyDescent="0.3">
      <c r="A231" s="3" t="s">
        <v>275</v>
      </c>
      <c r="B231" s="3"/>
      <c r="C231" s="3"/>
    </row>
    <row r="232" spans="1:3" x14ac:dyDescent="0.3">
      <c r="A232" s="3" t="s">
        <v>276</v>
      </c>
      <c r="B232" s="3"/>
      <c r="C232" s="3"/>
    </row>
    <row r="233" spans="1:3" x14ac:dyDescent="0.3">
      <c r="A233" s="3" t="s">
        <v>277</v>
      </c>
      <c r="B233" s="3"/>
      <c r="C233" s="3"/>
    </row>
    <row r="234" spans="1:3" x14ac:dyDescent="0.3">
      <c r="A234" s="3" t="s">
        <v>62</v>
      </c>
      <c r="B234" s="3"/>
      <c r="C234" s="3"/>
    </row>
    <row r="235" spans="1:3" x14ac:dyDescent="0.3">
      <c r="A235" s="3" t="s">
        <v>278</v>
      </c>
      <c r="B235" s="3"/>
      <c r="C235" s="3"/>
    </row>
    <row r="236" spans="1:3" x14ac:dyDescent="0.3">
      <c r="A236" s="3" t="s">
        <v>279</v>
      </c>
      <c r="B236" s="3"/>
      <c r="C236" s="3"/>
    </row>
    <row r="237" spans="1:3" x14ac:dyDescent="0.3">
      <c r="A237" s="3" t="s">
        <v>280</v>
      </c>
      <c r="B237" s="3"/>
      <c r="C237" s="3"/>
    </row>
    <row r="238" spans="1:3" x14ac:dyDescent="0.3">
      <c r="A238" s="3" t="s">
        <v>58</v>
      </c>
      <c r="B238" s="3"/>
      <c r="C238" s="3"/>
    </row>
    <row r="239" spans="1:3" x14ac:dyDescent="0.3">
      <c r="A239" s="3" t="s">
        <v>77</v>
      </c>
      <c r="B239" s="3"/>
      <c r="C239" s="3"/>
    </row>
    <row r="240" spans="1:3" x14ac:dyDescent="0.3">
      <c r="A240" s="3" t="s">
        <v>281</v>
      </c>
      <c r="B240" s="3"/>
      <c r="C240" s="3"/>
    </row>
    <row r="241" spans="1:3" x14ac:dyDescent="0.3">
      <c r="A241" s="3" t="s">
        <v>282</v>
      </c>
      <c r="B241" s="3"/>
      <c r="C241" s="3"/>
    </row>
    <row r="242" spans="1:3" x14ac:dyDescent="0.3">
      <c r="A242" s="3" t="s">
        <v>283</v>
      </c>
      <c r="B242" s="3"/>
      <c r="C242" s="3"/>
    </row>
    <row r="243" spans="1:3" x14ac:dyDescent="0.3">
      <c r="A243" s="3" t="s">
        <v>284</v>
      </c>
      <c r="B243" s="3"/>
      <c r="C243" s="3"/>
    </row>
    <row r="244" spans="1:3" x14ac:dyDescent="0.3">
      <c r="A244" s="3" t="s">
        <v>45</v>
      </c>
      <c r="B244" s="3"/>
      <c r="C244" s="3"/>
    </row>
    <row r="245" spans="1:3" x14ac:dyDescent="0.3">
      <c r="A245" s="3" t="s">
        <v>285</v>
      </c>
      <c r="B245" s="3"/>
      <c r="C245" s="3"/>
    </row>
    <row r="246" spans="1:3" x14ac:dyDescent="0.3">
      <c r="A246" s="3" t="s">
        <v>286</v>
      </c>
      <c r="B246" s="3"/>
      <c r="C246" s="3"/>
    </row>
    <row r="247" spans="1:3" x14ac:dyDescent="0.3">
      <c r="A247" s="3" t="s">
        <v>287</v>
      </c>
      <c r="B247" s="3"/>
      <c r="C247" s="3"/>
    </row>
    <row r="248" spans="1:3" x14ac:dyDescent="0.3">
      <c r="A248" s="3" t="s">
        <v>288</v>
      </c>
      <c r="B248" s="3"/>
      <c r="C248" s="3"/>
    </row>
    <row r="249" spans="1:3" x14ac:dyDescent="0.3">
      <c r="A249" s="3" t="s">
        <v>47</v>
      </c>
      <c r="B249" s="3"/>
      <c r="C249" s="3"/>
    </row>
    <row r="250" spans="1:3" x14ac:dyDescent="0.3">
      <c r="A250" s="3" t="s">
        <v>289</v>
      </c>
      <c r="B250" s="3"/>
      <c r="C250" s="3"/>
    </row>
    <row r="251" spans="1:3" x14ac:dyDescent="0.3">
      <c r="A251" s="3" t="s">
        <v>290</v>
      </c>
      <c r="B251" s="3"/>
      <c r="C251" s="3"/>
    </row>
    <row r="252" spans="1:3" x14ac:dyDescent="0.3">
      <c r="A252" s="3" t="s">
        <v>291</v>
      </c>
      <c r="B252" s="3"/>
      <c r="C252" s="3"/>
    </row>
    <row r="253" spans="1:3" x14ac:dyDescent="0.3">
      <c r="A253" s="3" t="s">
        <v>292</v>
      </c>
      <c r="B253" s="3"/>
      <c r="C253" s="3"/>
    </row>
    <row r="254" spans="1:3" x14ac:dyDescent="0.3">
      <c r="A254" s="3" t="s">
        <v>293</v>
      </c>
      <c r="B254" s="3"/>
      <c r="C254" s="3"/>
    </row>
    <row r="255" spans="1:3" x14ac:dyDescent="0.3">
      <c r="A255" s="3" t="s">
        <v>63</v>
      </c>
      <c r="B255" s="3"/>
      <c r="C255" s="3"/>
    </row>
  </sheetData>
  <sortState xmlns:xlrd2="http://schemas.microsoft.com/office/spreadsheetml/2017/richdata2" ref="A1:A186">
    <sortCondition ref="A1:A18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dossiers</vt:lpstr>
      <vt:lpstr>Factures </vt:lpstr>
      <vt:lpstr>Export PGD TRIGRAMMES</vt:lpstr>
      <vt:lpstr>TRI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Marion</dc:creator>
  <cp:lastModifiedBy>Dupont Marion</cp:lastModifiedBy>
  <dcterms:created xsi:type="dcterms:W3CDTF">2022-03-11T09:49:24Z</dcterms:created>
  <dcterms:modified xsi:type="dcterms:W3CDTF">2022-03-29T11:05:24Z</dcterms:modified>
</cp:coreProperties>
</file>