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F64E2222-2569-4052-9054-8A93714E30FF}" xr6:coauthVersionLast="47" xr6:coauthVersionMax="47" xr10:uidLastSave="{00000000-0000-0000-0000-000000000000}"/>
  <bookViews>
    <workbookView xWindow="20" yWindow="20" windowWidth="19180" windowHeight="10780" activeTab="1" xr2:uid="{9B6E5465-65C7-42C5-AF11-F3172FFB76D3}"/>
  </bookViews>
  <sheets>
    <sheet name="data" sheetId="4" r:id="rId1"/>
    <sheet name="Synthése" sheetId="7" r:id="rId2"/>
    <sheet name="gréve" sheetId="1" r:id="rId3"/>
    <sheet name="à rembourser" sheetId="6" r:id="rId4"/>
  </sheets>
  <functionGroups builtInGroupCount="19"/>
  <definedNames>
    <definedName name="Légende">gréve!$B$29:$B$32</definedName>
    <definedName name="quart">gréve!$B$34:$B$37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5" i="4" l="1"/>
  <c r="B3" i="4"/>
  <c r="G24" i="4" s="1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C23" i="6"/>
  <c r="C22" i="6"/>
  <c r="B22" i="6"/>
  <c r="C21" i="6"/>
  <c r="B21" i="6"/>
  <c r="C20" i="6"/>
  <c r="B20" i="6"/>
  <c r="C19" i="6"/>
  <c r="B19" i="6"/>
  <c r="C18" i="6"/>
  <c r="B18" i="6"/>
  <c r="C17" i="6"/>
  <c r="B17" i="6"/>
  <c r="C16" i="6"/>
  <c r="B16" i="6"/>
  <c r="C15" i="6"/>
  <c r="B15" i="6"/>
  <c r="C14" i="6"/>
  <c r="B14" i="6"/>
  <c r="C13" i="6"/>
  <c r="B13" i="6"/>
  <c r="C12" i="6"/>
  <c r="B12" i="6"/>
  <c r="C11" i="6"/>
  <c r="B11" i="6"/>
  <c r="C10" i="6"/>
  <c r="B10" i="6"/>
  <c r="C9" i="6"/>
  <c r="B9" i="6"/>
  <c r="C8" i="6"/>
  <c r="B8" i="6"/>
  <c r="C7" i="6"/>
  <c r="B7" i="6"/>
  <c r="C6" i="6"/>
  <c r="B6" i="6"/>
  <c r="C5" i="6"/>
  <c r="B5" i="6"/>
  <c r="C4" i="6"/>
  <c r="B4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A2" i="6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O79" i="1"/>
  <c r="N79" i="1"/>
  <c r="D79" i="1"/>
  <c r="O78" i="1"/>
  <c r="N78" i="1"/>
  <c r="D78" i="1"/>
  <c r="M77" i="1"/>
  <c r="L77" i="1"/>
  <c r="K77" i="1"/>
  <c r="J77" i="1"/>
  <c r="I77" i="1"/>
  <c r="H77" i="1"/>
  <c r="G77" i="1"/>
  <c r="F77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M54" i="1"/>
  <c r="L54" i="1"/>
  <c r="K54" i="1"/>
  <c r="J54" i="1"/>
  <c r="I54" i="1"/>
  <c r="H54" i="1"/>
  <c r="G54" i="1"/>
  <c r="F54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D25" i="1"/>
  <c r="B24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25" i="7"/>
  <c r="L23" i="7"/>
  <c r="J23" i="7"/>
  <c r="J22" i="7"/>
  <c r="A22" i="7"/>
  <c r="J21" i="7"/>
  <c r="A21" i="7"/>
  <c r="J20" i="7"/>
  <c r="A20" i="7"/>
  <c r="J19" i="7"/>
  <c r="A19" i="7"/>
  <c r="J18" i="7"/>
  <c r="A18" i="7"/>
  <c r="J17" i="7"/>
  <c r="A17" i="7"/>
  <c r="J16" i="7"/>
  <c r="A16" i="7"/>
  <c r="J15" i="7"/>
  <c r="A15" i="7"/>
  <c r="J14" i="7"/>
  <c r="A14" i="7"/>
  <c r="J13" i="7"/>
  <c r="A13" i="7"/>
  <c r="J12" i="7"/>
  <c r="A12" i="7"/>
  <c r="J11" i="7"/>
  <c r="A11" i="7"/>
  <c r="J10" i="7"/>
  <c r="A10" i="7"/>
  <c r="J9" i="7"/>
  <c r="A9" i="7"/>
  <c r="J8" i="7"/>
  <c r="A8" i="7"/>
  <c r="J7" i="7"/>
  <c r="A7" i="7"/>
  <c r="J6" i="7"/>
  <c r="A6" i="7"/>
  <c r="J5" i="7"/>
  <c r="A5" i="7"/>
  <c r="J4" i="7"/>
  <c r="A4" i="7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6" i="4"/>
  <c r="F5" i="4"/>
  <c r="P48" i="6" a="1"/>
  <c r="L48" i="6" a="1"/>
  <c r="B45" i="6" a="1"/>
  <c r="B41" i="6" a="1"/>
  <c r="O25" i="6" a="1"/>
  <c r="H96" i="1" a="1"/>
  <c r="M95" i="1" a="1"/>
  <c r="I95" i="1" a="1"/>
  <c r="J94" i="1" a="1"/>
  <c r="L93" i="1" a="1"/>
  <c r="I93" i="1" a="1"/>
  <c r="F93" i="1" a="1"/>
  <c r="L92" i="1" a="1"/>
  <c r="H92" i="1" a="1"/>
  <c r="M91" i="1" a="1"/>
  <c r="J91" i="1" a="1"/>
  <c r="F91" i="1" a="1"/>
  <c r="K90" i="1" a="1"/>
  <c r="M89" i="1" a="1"/>
  <c r="I89" i="1" a="1"/>
  <c r="J88" i="1" a="1"/>
  <c r="F88" i="1" a="1"/>
  <c r="J86" i="1" a="1"/>
  <c r="G86" i="1" a="1"/>
  <c r="M85" i="1" a="1"/>
  <c r="J85" i="1" a="1"/>
  <c r="F85" i="1" a="1"/>
  <c r="L84" i="1" a="1"/>
  <c r="I84" i="1" a="1"/>
  <c r="F84" i="1" a="1"/>
  <c r="L83" i="1" a="1"/>
  <c r="H83" i="1" a="1"/>
  <c r="M82" i="1" a="1"/>
  <c r="J82" i="1" a="1"/>
  <c r="G82" i="1" a="1"/>
  <c r="L81" i="1" a="1"/>
  <c r="H81" i="1" a="1"/>
  <c r="M80" i="1" a="1"/>
  <c r="I80" i="1" a="1"/>
  <c r="F80" i="1" a="1"/>
  <c r="M79" i="1" a="1"/>
  <c r="I79" i="1" a="1"/>
  <c r="M78" i="1" a="1"/>
  <c r="I78" i="1" a="1"/>
  <c r="L73" i="1" a="1"/>
  <c r="M71" i="1" a="1"/>
  <c r="I71" i="1" a="1"/>
  <c r="K66" i="1" a="1"/>
  <c r="G66" i="1" a="1"/>
  <c r="L65" i="1" a="1"/>
  <c r="H65" i="1" a="1"/>
  <c r="L63" i="1" a="1"/>
  <c r="J62" i="1" a="1"/>
  <c r="F62" i="1" a="1"/>
  <c r="K61" i="1" a="1"/>
  <c r="H61" i="1" a="1"/>
  <c r="I60" i="1" a="1"/>
  <c r="J59" i="1" a="1"/>
  <c r="G59" i="1" a="1"/>
  <c r="L58" i="1" a="1"/>
  <c r="J57" i="1" a="1"/>
  <c r="I56" i="1" a="1"/>
  <c r="J49" i="1" a="1"/>
  <c r="F49" i="1" a="1"/>
  <c r="AU48" i="1" a="1"/>
  <c r="AP48" i="1" a="1"/>
  <c r="AL48" i="1" a="1"/>
  <c r="AH48" i="1" a="1"/>
  <c r="AA48" i="1" a="1"/>
  <c r="W48" i="1" a="1"/>
  <c r="S48" i="1" a="1"/>
  <c r="L48" i="1" a="1"/>
  <c r="H48" i="1" a="1"/>
  <c r="AW47" i="1" a="1"/>
  <c r="AT47" i="1" a="1"/>
  <c r="AN47" i="1" a="1"/>
  <c r="AJ47" i="1" a="1"/>
  <c r="AD47" i="1" a="1"/>
  <c r="Z47" i="1" a="1"/>
  <c r="U47" i="1" a="1"/>
  <c r="O48" i="6" a="1"/>
  <c r="B42" i="6" a="1"/>
  <c r="C31" i="6" a="1"/>
  <c r="N25" i="6" a="1"/>
  <c r="K96" i="1" a="1"/>
  <c r="G96" i="1" a="1"/>
  <c r="L95" i="1" a="1"/>
  <c r="H95" i="1" a="1"/>
  <c r="M94" i="1" a="1"/>
  <c r="I94" i="1" a="1"/>
  <c r="F94" i="1" a="1"/>
  <c r="K93" i="1" a="1"/>
  <c r="H93" i="1" a="1"/>
  <c r="K92" i="1" a="1"/>
  <c r="G92" i="1" a="1"/>
  <c r="I91" i="1" a="1"/>
  <c r="J90" i="1" a="1"/>
  <c r="G90" i="1" a="1"/>
  <c r="L89" i="1" a="1"/>
  <c r="H89" i="1" a="1"/>
  <c r="M88" i="1" a="1"/>
  <c r="I88" i="1" a="1"/>
  <c r="K87" i="1" a="1"/>
  <c r="H87" i="1" a="1"/>
  <c r="M86" i="1" a="1"/>
  <c r="I86" i="1" a="1"/>
  <c r="F86" i="1" a="1"/>
  <c r="L85" i="1" a="1"/>
  <c r="I85" i="1" a="1"/>
  <c r="K84" i="1" a="1"/>
  <c r="H84" i="1" a="1"/>
  <c r="K83" i="1" a="1"/>
  <c r="G83" i="1" a="1"/>
  <c r="L82" i="1" a="1"/>
  <c r="F82" i="1" a="1"/>
  <c r="K81" i="1" a="1"/>
  <c r="G81" i="1" a="1"/>
  <c r="L80" i="1" a="1"/>
  <c r="L79" i="1" a="1"/>
  <c r="H79" i="1" a="1"/>
  <c r="L78" i="1" a="1"/>
  <c r="H78" i="1" a="1"/>
  <c r="K73" i="1" a="1"/>
  <c r="L71" i="1" a="1"/>
  <c r="H71" i="1" a="1"/>
  <c r="K65" i="1" a="1"/>
  <c r="M64" i="1" a="1"/>
  <c r="H63" i="1" a="1"/>
  <c r="I62" i="1" a="1"/>
  <c r="J61" i="1" a="1"/>
  <c r="G61" i="1" a="1"/>
  <c r="H60" i="1" a="1"/>
  <c r="M59" i="1" a="1"/>
  <c r="F59" i="1" a="1"/>
  <c r="K58" i="1" a="1"/>
  <c r="H58" i="1" a="1"/>
  <c r="I57" i="1" a="1"/>
  <c r="F57" i="1" a="1"/>
  <c r="L56" i="1" a="1"/>
  <c r="H56" i="1" a="1"/>
  <c r="M49" i="1" a="1"/>
  <c r="I49" i="1" a="1"/>
  <c r="N48" i="6" a="1"/>
  <c r="B40" i="6" a="1"/>
  <c r="P25" i="6" a="1"/>
  <c r="I96" i="1" a="1"/>
  <c r="J95" i="1" a="1"/>
  <c r="L94" i="1" a="1"/>
  <c r="M92" i="1" a="1"/>
  <c r="G91" i="1" a="1"/>
  <c r="I90" i="1" a="1"/>
  <c r="K89" i="1" a="1"/>
  <c r="G88" i="1" a="1"/>
  <c r="J87" i="1" a="1"/>
  <c r="K85" i="1" a="1"/>
  <c r="M84" i="1" a="1"/>
  <c r="G84" i="1" a="1"/>
  <c r="M83" i="1" a="1"/>
  <c r="H82" i="1" a="1"/>
  <c r="I81" i="1" a="1"/>
  <c r="J80" i="1" a="1"/>
  <c r="G79" i="1" a="1"/>
  <c r="G78" i="1" a="1"/>
  <c r="M73" i="1" a="1"/>
  <c r="K71" i="1" a="1"/>
  <c r="H66" i="1" a="1"/>
  <c r="I65" i="1" a="1"/>
  <c r="G63" i="1" a="1"/>
  <c r="K62" i="1" a="1"/>
  <c r="M61" i="1" a="1"/>
  <c r="F61" i="1" a="1"/>
  <c r="G60" i="1" a="1"/>
  <c r="M58" i="1" a="1"/>
  <c r="F58" i="1" a="1"/>
  <c r="H57" i="1" a="1"/>
  <c r="K56" i="1" a="1"/>
  <c r="G49" i="1" a="1"/>
  <c r="AT48" i="1" a="1"/>
  <c r="AN48" i="1" a="1"/>
  <c r="AI48" i="1" a="1"/>
  <c r="AD48" i="1" a="1"/>
  <c r="Y48" i="1" a="1"/>
  <c r="T48" i="1" a="1"/>
  <c r="O48" i="1" a="1"/>
  <c r="J48" i="1" a="1"/>
  <c r="AS47" i="1" a="1"/>
  <c r="AL47" i="1" a="1"/>
  <c r="AG47" i="1" a="1"/>
  <c r="AC47" i="1" a="1"/>
  <c r="X47" i="1" a="1"/>
  <c r="R47" i="1" a="1"/>
  <c r="N47" i="1" a="1"/>
  <c r="J47" i="1" a="1"/>
  <c r="F47" i="1" a="1"/>
  <c r="AU46" i="1" a="1"/>
  <c r="AO46" i="1" a="1"/>
  <c r="AH46" i="1" a="1"/>
  <c r="AD46" i="1" a="1"/>
  <c r="AA46" i="1" a="1"/>
  <c r="W46" i="1" a="1"/>
  <c r="R46" i="1" a="1"/>
  <c r="N46" i="1" a="1"/>
  <c r="J46" i="1" a="1"/>
  <c r="AW45" i="1" a="1"/>
  <c r="AT45" i="1" a="1"/>
  <c r="AN45" i="1" a="1"/>
  <c r="AJ45" i="1" a="1"/>
  <c r="AG45" i="1" a="1"/>
  <c r="Z45" i="1" a="1"/>
  <c r="U45" i="1" a="1"/>
  <c r="Q45" i="1" a="1"/>
  <c r="M45" i="1" a="1"/>
  <c r="I45" i="1" a="1"/>
  <c r="AU44" i="1" a="1"/>
  <c r="AP44" i="1" a="1"/>
  <c r="AM44" i="1" a="1"/>
  <c r="AI44" i="1" a="1"/>
  <c r="AE44" i="1" a="1"/>
  <c r="AB44" i="1" a="1"/>
  <c r="T44" i="1" a="1"/>
  <c r="P44" i="1" a="1"/>
  <c r="M44" i="1" a="1"/>
  <c r="I44" i="1" a="1"/>
  <c r="F44" i="1" a="1"/>
  <c r="AV43" i="1" a="1"/>
  <c r="AP43" i="1" a="1"/>
  <c r="M48" i="6" a="1"/>
  <c r="C29" i="6" a="1"/>
  <c r="M25" i="6" a="1"/>
  <c r="M96" i="1" a="1"/>
  <c r="F96" i="1" a="1"/>
  <c r="G95" i="1" a="1"/>
  <c r="K94" i="1" a="1"/>
  <c r="M93" i="1" a="1"/>
  <c r="G93" i="1" a="1"/>
  <c r="J92" i="1" a="1"/>
  <c r="L91" i="1" a="1"/>
  <c r="H90" i="1" a="1"/>
  <c r="J89" i="1" a="1"/>
  <c r="L88" i="1" a="1"/>
  <c r="I87" i="1" a="1"/>
  <c r="L86" i="1" a="1"/>
  <c r="H85" i="1" a="1"/>
  <c r="J83" i="1" a="1"/>
  <c r="F81" i="1" a="1"/>
  <c r="H80" i="1" a="1"/>
  <c r="F79" i="1" a="1"/>
  <c r="F78" i="1" a="1"/>
  <c r="J71" i="1" a="1"/>
  <c r="M66" i="1" a="1"/>
  <c r="L64" i="1" a="1"/>
  <c r="F63" i="1" a="1"/>
  <c r="H62" i="1" a="1"/>
  <c r="F60" i="1" a="1"/>
  <c r="I59" i="1" a="1"/>
  <c r="J58" i="1" a="1"/>
  <c r="J56" i="1" a="1"/>
  <c r="L49" i="1" a="1"/>
  <c r="AM48" i="1" a="1"/>
  <c r="AG48" i="1" a="1"/>
  <c r="AC48" i="1" a="1"/>
  <c r="X48" i="1" a="1"/>
  <c r="R48" i="1" a="1"/>
  <c r="N48" i="1" a="1"/>
  <c r="I48" i="1" a="1"/>
  <c r="AV47" i="1" a="1"/>
  <c r="AP47" i="1" a="1"/>
  <c r="AK47" i="1" a="1"/>
  <c r="AF47" i="1" a="1"/>
  <c r="AB47" i="1" a="1"/>
  <c r="W47" i="1" a="1"/>
  <c r="Q47" i="1" a="1"/>
  <c r="M47" i="1" a="1"/>
  <c r="I47" i="1" a="1"/>
  <c r="AT46" i="1" a="1"/>
  <c r="AN46" i="1" a="1"/>
  <c r="AK46" i="1" a="1"/>
  <c r="AG46" i="1" a="1"/>
  <c r="Z46" i="1" a="1"/>
  <c r="U46" i="1" a="1"/>
  <c r="Q46" i="1" a="1"/>
  <c r="M46" i="1" a="1"/>
  <c r="I46" i="1" a="1"/>
  <c r="F46" i="1" a="1"/>
  <c r="AV45" i="1" a="1"/>
  <c r="AS45" i="1" a="1"/>
  <c r="AM45" i="1" a="1"/>
  <c r="AF45" i="1" a="1"/>
  <c r="AC45" i="1" a="1"/>
  <c r="Y45" i="1" a="1"/>
  <c r="T45" i="1" a="1"/>
  <c r="P45" i="1" a="1"/>
  <c r="L45" i="1" a="1"/>
  <c r="H45" i="1" a="1"/>
  <c r="AW44" i="1" a="1"/>
  <c r="AT44" i="1" a="1"/>
  <c r="AO44" i="1" a="1"/>
  <c r="AL44" i="1" a="1"/>
  <c r="AH44" i="1" a="1"/>
  <c r="AA44" i="1" a="1"/>
  <c r="X44" i="1" a="1"/>
  <c r="S44" i="1" a="1"/>
  <c r="O44" i="1" a="1"/>
  <c r="L44" i="1" a="1"/>
  <c r="H44" i="1" a="1"/>
  <c r="AU43" i="1" a="1"/>
  <c r="B47" i="6" a="1"/>
  <c r="B43" i="6" a="1"/>
  <c r="L25" i="6" a="1"/>
  <c r="L96" i="1" a="1"/>
  <c r="F95" i="1" a="1"/>
  <c r="H94" i="1" a="1"/>
  <c r="J93" i="1" a="1"/>
  <c r="I92" i="1" a="1"/>
  <c r="K91" i="1" a="1"/>
  <c r="M90" i="1" a="1"/>
  <c r="F90" i="1" a="1"/>
  <c r="G89" i="1" a="1"/>
  <c r="K88" i="1" a="1"/>
  <c r="M87" i="1" a="1"/>
  <c r="G87" i="1" a="1"/>
  <c r="K86" i="1" a="1"/>
  <c r="G85" i="1" a="1"/>
  <c r="I83" i="1" a="1"/>
  <c r="K82" i="1" a="1"/>
  <c r="M81" i="1" a="1"/>
  <c r="G80" i="1" a="1"/>
  <c r="K79" i="1" a="1"/>
  <c r="K78" i="1" a="1"/>
  <c r="G71" i="1" a="1"/>
  <c r="L66" i="1" a="1"/>
  <c r="M65" i="1" a="1"/>
  <c r="F65" i="1" a="1"/>
  <c r="K63" i="1" a="1"/>
  <c r="G62" i="1" a="1"/>
  <c r="I61" i="1" a="1"/>
  <c r="H59" i="1" a="1"/>
  <c r="I58" i="1" a="1"/>
  <c r="L57" i="1" a="1"/>
  <c r="G56" i="1" a="1"/>
  <c r="K49" i="1" a="1"/>
  <c r="AW48" i="1" a="1"/>
  <c r="AS48" i="1" a="1"/>
  <c r="AK48" i="1" a="1"/>
  <c r="AF48" i="1" a="1"/>
  <c r="AB48" i="1" a="1"/>
  <c r="Q48" i="1" a="1"/>
  <c r="M48" i="1" a="1"/>
  <c r="G48" i="1" a="1"/>
  <c r="AO47" i="1" a="1"/>
  <c r="AI47" i="1" a="1"/>
  <c r="AE47" i="1" a="1"/>
  <c r="AA47" i="1" a="1"/>
  <c r="T47" i="1" a="1"/>
  <c r="P47" i="1" a="1"/>
  <c r="L47" i="1" a="1"/>
  <c r="H47" i="1" a="1"/>
  <c r="AW46" i="1" a="1"/>
  <c r="AS46" i="1" a="1"/>
  <c r="AM46" i="1" a="1"/>
  <c r="AJ46" i="1" a="1"/>
  <c r="AF46" i="1" a="1"/>
  <c r="AC46" i="1" a="1"/>
  <c r="Y46" i="1" a="1"/>
  <c r="T46" i="1" a="1"/>
  <c r="P46" i="1" a="1"/>
  <c r="L46" i="1" a="1"/>
  <c r="H46" i="1" a="1"/>
  <c r="AP45" i="1" a="1"/>
  <c r="AL45" i="1" a="1"/>
  <c r="AI45" i="1" a="1"/>
  <c r="AE45" i="1" a="1"/>
  <c r="AB45" i="1" a="1"/>
  <c r="X45" i="1" a="1"/>
  <c r="S45" i="1" a="1"/>
  <c r="O45" i="1" a="1"/>
  <c r="K45" i="1" a="1"/>
  <c r="G45" i="1" a="1"/>
  <c r="AV44" i="1" a="1"/>
  <c r="AK44" i="1" a="1"/>
  <c r="AG44" i="1" a="1"/>
  <c r="AD44" i="1" a="1"/>
  <c r="Z44" i="1" a="1"/>
  <c r="W44" i="1" a="1"/>
  <c r="R44" i="1" a="1"/>
  <c r="N44" i="1" a="1"/>
  <c r="K44" i="1" a="1"/>
  <c r="AT43" i="1" a="1"/>
  <c r="AO43" i="1" a="1"/>
  <c r="AL43" i="1" a="1"/>
  <c r="AH43" i="1" a="1"/>
  <c r="AB43" i="1" a="1"/>
  <c r="X43" i="1" a="1"/>
  <c r="S43" i="1" a="1"/>
  <c r="O43" i="1" a="1"/>
  <c r="K43" i="1" a="1"/>
  <c r="G43" i="1" a="1"/>
  <c r="AW42" i="1" a="1"/>
  <c r="AT42" i="1" a="1"/>
  <c r="AN42" i="1" a="1"/>
  <c r="AK42" i="1" a="1"/>
  <c r="AH42" i="1" a="1"/>
  <c r="AD42" i="1" a="1"/>
  <c r="Q48" i="6" a="1"/>
  <c r="C44" i="6" a="1"/>
  <c r="Q25" i="6" a="1"/>
  <c r="J96" i="1" a="1"/>
  <c r="K95" i="1" a="1"/>
  <c r="G94" i="1" a="1"/>
  <c r="F92" i="1" a="1"/>
  <c r="H91" i="1" a="1"/>
  <c r="L90" i="1" a="1"/>
  <c r="F89" i="1" a="1"/>
  <c r="H88" i="1" a="1"/>
  <c r="L87" i="1" a="1"/>
  <c r="F87" i="1" a="1"/>
  <c r="H86" i="1" a="1"/>
  <c r="J84" i="1" a="1"/>
  <c r="F83" i="1" a="1"/>
  <c r="I82" i="1" a="1"/>
  <c r="J81" i="1" a="1"/>
  <c r="K80" i="1" a="1"/>
  <c r="J79" i="1" a="1"/>
  <c r="J78" i="1" a="1"/>
  <c r="F71" i="1" a="1"/>
  <c r="I66" i="1" a="1"/>
  <c r="J65" i="1" a="1"/>
  <c r="J60" i="1" a="1"/>
  <c r="G58" i="1" a="1"/>
  <c r="K57" i="1" a="1"/>
  <c r="M56" i="1" a="1"/>
  <c r="F56" i="1" a="1"/>
  <c r="H49" i="1" a="1"/>
  <c r="AV48" i="1" a="1"/>
  <c r="AO48" i="1" a="1"/>
  <c r="AJ48" i="1" a="1"/>
  <c r="AE48" i="1" a="1"/>
  <c r="Z48" i="1" a="1"/>
  <c r="U48" i="1" a="1"/>
  <c r="P48" i="1" a="1"/>
  <c r="K48" i="1" a="1"/>
  <c r="F48" i="1" a="1"/>
  <c r="AU47" i="1" a="1"/>
  <c r="AM47" i="1" a="1"/>
  <c r="AH47" i="1" a="1"/>
  <c r="Y47" i="1" a="1"/>
  <c r="S47" i="1" a="1"/>
  <c r="O47" i="1" a="1"/>
  <c r="K47" i="1" a="1"/>
  <c r="G47" i="1" a="1"/>
  <c r="AV46" i="1" a="1"/>
  <c r="AP46" i="1" a="1"/>
  <c r="AL46" i="1" a="1"/>
  <c r="AI46" i="1" a="1"/>
  <c r="AE46" i="1" a="1"/>
  <c r="AB46" i="1" a="1"/>
  <c r="X46" i="1" a="1"/>
  <c r="S46" i="1" a="1"/>
  <c r="O46" i="1" a="1"/>
  <c r="K46" i="1" a="1"/>
  <c r="G46" i="1" a="1"/>
  <c r="AU45" i="1" a="1"/>
  <c r="AO45" i="1" a="1"/>
  <c r="AK45" i="1" a="1"/>
  <c r="AH45" i="1" a="1"/>
  <c r="AD45" i="1" a="1"/>
  <c r="AA45" i="1" a="1"/>
  <c r="W45" i="1" a="1"/>
  <c r="R45" i="1" a="1"/>
  <c r="N45" i="1" a="1"/>
  <c r="J45" i="1" a="1"/>
  <c r="F45" i="1" a="1"/>
  <c r="AS44" i="1" a="1"/>
  <c r="AN44" i="1" a="1"/>
  <c r="AJ44" i="1" a="1"/>
  <c r="AF44" i="1" a="1"/>
  <c r="AC44" i="1" a="1"/>
  <c r="Y44" i="1" a="1"/>
  <c r="U44" i="1" a="1"/>
  <c r="Q44" i="1" a="1"/>
  <c r="J44" i="1" a="1"/>
  <c r="G44" i="1" a="1"/>
  <c r="AW43" i="1" a="1"/>
  <c r="AS43" i="1" a="1"/>
  <c r="AN43" i="1" a="1"/>
  <c r="AK43" i="1" a="1"/>
  <c r="AE43" i="1" a="1"/>
  <c r="AA43" i="1" a="1"/>
  <c r="W43" i="1" a="1"/>
  <c r="R43" i="1" a="1"/>
  <c r="N43" i="1" a="1"/>
  <c r="J43" i="1" a="1"/>
  <c r="F43" i="1" a="1"/>
  <c r="AV42" i="1" a="1"/>
  <c r="AS42" i="1" a="1"/>
  <c r="AM42" i="1" a="1"/>
  <c r="AJ42" i="1" a="1"/>
  <c r="AG42" i="1" a="1"/>
  <c r="AG43" i="1" a="1"/>
  <c r="Z43" i="1" a="1"/>
  <c r="Q43" i="1" a="1"/>
  <c r="I43" i="1" a="1"/>
  <c r="AL42" i="1" a="1"/>
  <c r="AF42" i="1" a="1"/>
  <c r="AB42" i="1" a="1"/>
  <c r="X42" i="1" a="1"/>
  <c r="S42" i="1" a="1"/>
  <c r="P42" i="1" a="1"/>
  <c r="L42" i="1" a="1"/>
  <c r="H42" i="1" a="1"/>
  <c r="AW41" i="1" a="1"/>
  <c r="AS41" i="1" a="1"/>
  <c r="AN41" i="1" a="1"/>
  <c r="AJ41" i="1" a="1"/>
  <c r="AF41" i="1" a="1"/>
  <c r="AB41" i="1" a="1"/>
  <c r="X41" i="1" a="1"/>
  <c r="S41" i="1" a="1"/>
  <c r="L41" i="1" a="1"/>
  <c r="H41" i="1" a="1"/>
  <c r="AW40" i="1" a="1"/>
  <c r="AS40" i="1" a="1"/>
  <c r="AM40" i="1" a="1"/>
  <c r="AI40" i="1" a="1"/>
  <c r="AE40" i="1" a="1"/>
  <c r="AB40" i="1" a="1"/>
  <c r="X40" i="1" a="1"/>
  <c r="T40" i="1" a="1"/>
  <c r="P40" i="1" a="1"/>
  <c r="M40" i="1" a="1"/>
  <c r="I40" i="1" a="1"/>
  <c r="F40" i="1" a="1"/>
  <c r="AU39" i="1" a="1"/>
  <c r="AP39" i="1" a="1"/>
  <c r="AL39" i="1" a="1"/>
  <c r="AI39" i="1" a="1"/>
  <c r="AE39" i="1" a="1"/>
  <c r="AB39" i="1" a="1"/>
  <c r="X39" i="1" a="1"/>
  <c r="S39" i="1" a="1"/>
  <c r="O39" i="1" a="1"/>
  <c r="K39" i="1" a="1"/>
  <c r="G39" i="1" a="1"/>
  <c r="AS38" i="1" a="1"/>
  <c r="AM38" i="1" a="1"/>
  <c r="AG38" i="1" a="1"/>
  <c r="AC38" i="1" a="1"/>
  <c r="Z38" i="1" a="1"/>
  <c r="U38" i="1" a="1"/>
  <c r="Q38" i="1" a="1"/>
  <c r="N38" i="1" a="1"/>
  <c r="G38" i="1" a="1"/>
  <c r="AV37" i="1" a="1"/>
  <c r="AP37" i="1" a="1"/>
  <c r="AL37" i="1" a="1"/>
  <c r="AH37" i="1" a="1"/>
  <c r="AD37" i="1" a="1"/>
  <c r="Z37" i="1" a="1"/>
  <c r="U37" i="1" a="1"/>
  <c r="Q37" i="1" a="1"/>
  <c r="M37" i="1" a="1"/>
  <c r="J37" i="1" a="1"/>
  <c r="F37" i="1" a="1"/>
  <c r="AV36" i="1" a="1"/>
  <c r="AM36" i="1" a="1"/>
  <c r="AJ36" i="1" a="1"/>
  <c r="AG36" i="1" a="1"/>
  <c r="AC36" i="1" a="1"/>
  <c r="Z36" i="1" a="1"/>
  <c r="U36" i="1" a="1"/>
  <c r="R36" i="1" a="1"/>
  <c r="O36" i="1" a="1"/>
  <c r="K36" i="1" a="1"/>
  <c r="G36" i="1" a="1"/>
  <c r="AV35" i="1" a="1"/>
  <c r="AP35" i="1" a="1"/>
  <c r="AM35" i="1" a="1"/>
  <c r="AI35" i="1" a="1"/>
  <c r="AE35" i="1" a="1"/>
  <c r="AA35" i="1" a="1"/>
  <c r="W35" i="1" a="1"/>
  <c r="R35" i="1" a="1"/>
  <c r="N35" i="1" a="1"/>
  <c r="J35" i="1" a="1"/>
  <c r="F35" i="1" a="1"/>
  <c r="AU34" i="1" a="1"/>
  <c r="AO34" i="1" a="1"/>
  <c r="AH34" i="1" a="1"/>
  <c r="AD34" i="1" a="1"/>
  <c r="Z34" i="1" a="1"/>
  <c r="U34" i="1" a="1"/>
  <c r="R34" i="1" a="1"/>
  <c r="N34" i="1" a="1"/>
  <c r="K34" i="1" a="1"/>
  <c r="AM43" i="1" a="1"/>
  <c r="AF43" i="1" a="1"/>
  <c r="Y43" i="1" a="1"/>
  <c r="P43" i="1" a="1"/>
  <c r="H43" i="1" a="1"/>
  <c r="AU42" i="1" a="1"/>
  <c r="AE42" i="1" a="1"/>
  <c r="AA42" i="1" a="1"/>
  <c r="W42" i="1" a="1"/>
  <c r="O42" i="1" a="1"/>
  <c r="K42" i="1" a="1"/>
  <c r="G42" i="1" a="1"/>
  <c r="AV41" i="1" a="1"/>
  <c r="AP41" i="1" a="1"/>
  <c r="AM41" i="1" a="1"/>
  <c r="AI41" i="1" a="1"/>
  <c r="AE41" i="1" a="1"/>
  <c r="AA41" i="1" a="1"/>
  <c r="W41" i="1" a="1"/>
  <c r="R41" i="1" a="1"/>
  <c r="O41" i="1" a="1"/>
  <c r="K41" i="1" a="1"/>
  <c r="G41" i="1" a="1"/>
  <c r="AV40" i="1" a="1"/>
  <c r="AP40" i="1" a="1"/>
  <c r="AL40" i="1" a="1"/>
  <c r="AH40" i="1" a="1"/>
  <c r="AA40" i="1" a="1"/>
  <c r="W40" i="1" a="1"/>
  <c r="S40" i="1" a="1"/>
  <c r="L40" i="1" a="1"/>
  <c r="H40" i="1" a="1"/>
  <c r="AO39" i="1" a="1"/>
  <c r="AH39" i="1" a="1"/>
  <c r="AD39" i="1" a="1"/>
  <c r="AA39" i="1" a="1"/>
  <c r="W39" i="1" a="1"/>
  <c r="R39" i="1" a="1"/>
  <c r="N39" i="1" a="1"/>
  <c r="J39" i="1" a="1"/>
  <c r="F39" i="1" a="1"/>
  <c r="AV38" i="1" a="1"/>
  <c r="AP38" i="1" a="1"/>
  <c r="AL38" i="1" a="1"/>
  <c r="AI38" i="1" a="1"/>
  <c r="AF38" i="1" a="1"/>
  <c r="AB38" i="1" a="1"/>
  <c r="Y38" i="1" a="1"/>
  <c r="T38" i="1" a="1"/>
  <c r="M38" i="1" a="1"/>
  <c r="J38" i="1" a="1"/>
  <c r="F38" i="1" a="1"/>
  <c r="AU37" i="1" a="1"/>
  <c r="AO37" i="1" a="1"/>
  <c r="AK37" i="1" a="1"/>
  <c r="AG37" i="1" a="1"/>
  <c r="AC37" i="1" a="1"/>
  <c r="Y37" i="1" a="1"/>
  <c r="T37" i="1" a="1"/>
  <c r="P37" i="1" a="1"/>
  <c r="L37" i="1" a="1"/>
  <c r="I37" i="1" a="1"/>
  <c r="AU36" i="1" a="1"/>
  <c r="AP36" i="1" a="1"/>
  <c r="AL36" i="1" a="1"/>
  <c r="AI36" i="1" a="1"/>
  <c r="AF36" i="1" a="1"/>
  <c r="AB36" i="1" a="1"/>
  <c r="Y36" i="1" a="1"/>
  <c r="T36" i="1" a="1"/>
  <c r="N36" i="1" a="1"/>
  <c r="J36" i="1" a="1"/>
  <c r="F36" i="1" a="1"/>
  <c r="AU35" i="1" a="1"/>
  <c r="AL35" i="1" a="1"/>
  <c r="AH35" i="1" a="1"/>
  <c r="AD35" i="1" a="1"/>
  <c r="Z35" i="1" a="1"/>
  <c r="U35" i="1" a="1"/>
  <c r="Q35" i="1" a="1"/>
  <c r="M35" i="1" a="1"/>
  <c r="I35" i="1" a="1"/>
  <c r="AT34" i="1" a="1"/>
  <c r="AN34" i="1" a="1"/>
  <c r="AK34" i="1" a="1"/>
  <c r="AG34" i="1" a="1"/>
  <c r="AC34" i="1" a="1"/>
  <c r="Y34" i="1" a="1"/>
  <c r="Q34" i="1" a="1"/>
  <c r="M34" i="1" a="1"/>
  <c r="J34" i="1" a="1"/>
  <c r="AJ43" i="1" a="1"/>
  <c r="AD43" i="1" a="1"/>
  <c r="U43" i="1" a="1"/>
  <c r="M43" i="1" a="1"/>
  <c r="AP42" i="1" a="1"/>
  <c r="Z42" i="1" a="1"/>
  <c r="U42" i="1" a="1"/>
  <c r="R42" i="1" a="1"/>
  <c r="N42" i="1" a="1"/>
  <c r="J42" i="1" a="1"/>
  <c r="F42" i="1" a="1"/>
  <c r="AU41" i="1" a="1"/>
  <c r="AO41" i="1" a="1"/>
  <c r="AL41" i="1" a="1"/>
  <c r="AH41" i="1" a="1"/>
  <c r="AD41" i="1" a="1"/>
  <c r="Z41" i="1" a="1"/>
  <c r="U41" i="1" a="1"/>
  <c r="Q41" i="1" a="1"/>
  <c r="N41" i="1" a="1"/>
  <c r="J41" i="1" a="1"/>
  <c r="F41" i="1" a="1"/>
  <c r="AU40" i="1" a="1"/>
  <c r="AO40" i="1" a="1"/>
  <c r="AK40" i="1" a="1"/>
  <c r="AG40" i="1" a="1"/>
  <c r="AD40" i="1" a="1"/>
  <c r="Z40" i="1" a="1"/>
  <c r="R40" i="1" a="1"/>
  <c r="O40" i="1" a="1"/>
  <c r="K40" i="1" a="1"/>
  <c r="AW39" i="1" a="1"/>
  <c r="AT39" i="1" a="1"/>
  <c r="AN39" i="1" a="1"/>
  <c r="AK39" i="1" a="1"/>
  <c r="AG39" i="1" a="1"/>
  <c r="Z39" i="1" a="1"/>
  <c r="U39" i="1" a="1"/>
  <c r="Q39" i="1" a="1"/>
  <c r="M39" i="1" a="1"/>
  <c r="I39" i="1" a="1"/>
  <c r="AU38" i="1" a="1"/>
  <c r="AO38" i="1" a="1"/>
  <c r="AK38" i="1" a="1"/>
  <c r="AH38" i="1" a="1"/>
  <c r="AE38" i="1" a="1"/>
  <c r="X38" i="1" a="1"/>
  <c r="S38" i="1" a="1"/>
  <c r="P38" i="1" a="1"/>
  <c r="L38" i="1" a="1"/>
  <c r="I38" i="1" a="1"/>
  <c r="AT37" i="1" a="1"/>
  <c r="AN37" i="1" a="1"/>
  <c r="AJ37" i="1" a="1"/>
  <c r="AF37" i="1" a="1"/>
  <c r="AB37" i="1" a="1"/>
  <c r="X37" i="1" a="1"/>
  <c r="S37" i="1" a="1"/>
  <c r="O37" i="1" a="1"/>
  <c r="H37" i="1" a="1"/>
  <c r="AT36" i="1" a="1"/>
  <c r="AO36" i="1" a="1"/>
  <c r="AK36" i="1" a="1"/>
  <c r="AE36" i="1" a="1"/>
  <c r="AA36" i="1" a="1"/>
  <c r="X36" i="1" a="1"/>
  <c r="Q36" i="1" a="1"/>
  <c r="M36" i="1" a="1"/>
  <c r="I36" i="1" a="1"/>
  <c r="AT35" i="1" a="1"/>
  <c r="AO35" i="1" a="1"/>
  <c r="AK35" i="1" a="1"/>
  <c r="AG35" i="1" a="1"/>
  <c r="AC35" i="1" a="1"/>
  <c r="Y35" i="1" a="1"/>
  <c r="T35" i="1" a="1"/>
  <c r="P35" i="1" a="1"/>
  <c r="L35" i="1" a="1"/>
  <c r="H35" i="1" a="1"/>
  <c r="AW34" i="1" a="1"/>
  <c r="AS34" i="1" a="1"/>
  <c r="AM34" i="1" a="1"/>
  <c r="AJ34" i="1" a="1"/>
  <c r="AF34" i="1" a="1"/>
  <c r="AB34" i="1" a="1"/>
  <c r="X34" i="1" a="1"/>
  <c r="T34" i="1" a="1"/>
  <c r="P34" i="1" a="1"/>
  <c r="I34" i="1" a="1"/>
  <c r="F34" i="1" a="1"/>
  <c r="AU33" i="1" a="1"/>
  <c r="AO33" i="1" a="1"/>
  <c r="AK33" i="1" a="1"/>
  <c r="AG33" i="1" a="1"/>
  <c r="AD33" i="1" a="1"/>
  <c r="Z33" i="1" a="1"/>
  <c r="U33" i="1" a="1"/>
  <c r="Q33" i="1" a="1"/>
  <c r="M33" i="1" a="1"/>
  <c r="I33" i="1" a="1"/>
  <c r="F33" i="1" a="1"/>
  <c r="AV32" i="1" a="1"/>
  <c r="AS32" i="1" a="1"/>
  <c r="AN32" i="1" a="1"/>
  <c r="AJ32" i="1" a="1"/>
  <c r="AC32" i="1" a="1"/>
  <c r="Y32" i="1" a="1"/>
  <c r="U32" i="1" a="1"/>
  <c r="Q32" i="1" a="1"/>
  <c r="AI43" i="1" a="1"/>
  <c r="AC43" i="1" a="1"/>
  <c r="T43" i="1" a="1"/>
  <c r="L43" i="1" a="1"/>
  <c r="AO42" i="1" a="1"/>
  <c r="AI42" i="1" a="1"/>
  <c r="AC42" i="1" a="1"/>
  <c r="Y42" i="1" a="1"/>
  <c r="T42" i="1" a="1"/>
  <c r="Q42" i="1" a="1"/>
  <c r="M42" i="1" a="1"/>
  <c r="I42" i="1" a="1"/>
  <c r="AT41" i="1" a="1"/>
  <c r="AK41" i="1" a="1"/>
  <c r="AG41" i="1" a="1"/>
  <c r="AC41" i="1" a="1"/>
  <c r="Y41" i="1" a="1"/>
  <c r="T41" i="1" a="1"/>
  <c r="P41" i="1" a="1"/>
  <c r="M41" i="1" a="1"/>
  <c r="I41" i="1" a="1"/>
  <c r="AT40" i="1" a="1"/>
  <c r="AN40" i="1" a="1"/>
  <c r="AJ40" i="1" a="1"/>
  <c r="AF40" i="1" a="1"/>
  <c r="AC40" i="1" a="1"/>
  <c r="Y40" i="1" a="1"/>
  <c r="U40" i="1" a="1"/>
  <c r="Q40" i="1" a="1"/>
  <c r="N40" i="1" a="1"/>
  <c r="J40" i="1" a="1"/>
  <c r="G40" i="1" a="1"/>
  <c r="AV39" i="1" a="1"/>
  <c r="AS39" i="1" a="1"/>
  <c r="AM39" i="1" a="1"/>
  <c r="AJ39" i="1" a="1"/>
  <c r="AF39" i="1" a="1"/>
  <c r="AC39" i="1" a="1"/>
  <c r="Y39" i="1" a="1"/>
  <c r="T39" i="1" a="1"/>
  <c r="P39" i="1" a="1"/>
  <c r="L39" i="1" a="1"/>
  <c r="H39" i="1" a="1"/>
  <c r="AW38" i="1" a="1"/>
  <c r="AT38" i="1" a="1"/>
  <c r="AN38" i="1" a="1"/>
  <c r="AJ38" i="1" a="1"/>
  <c r="AD38" i="1" a="1"/>
  <c r="AA38" i="1" a="1"/>
  <c r="W38" i="1" a="1"/>
  <c r="R38" i="1" a="1"/>
  <c r="O38" i="1" a="1"/>
  <c r="K38" i="1" a="1"/>
  <c r="H38" i="1" a="1"/>
  <c r="AW37" i="1" a="1"/>
  <c r="AS37" i="1" a="1"/>
  <c r="AM37" i="1" a="1"/>
  <c r="AI37" i="1" a="1"/>
  <c r="AE37" i="1" a="1"/>
  <c r="AA37" i="1" a="1"/>
  <c r="W37" i="1" a="1"/>
  <c r="R37" i="1" a="1"/>
  <c r="N37" i="1" a="1"/>
  <c r="K37" i="1" a="1"/>
  <c r="G37" i="1" a="1"/>
  <c r="AW36" i="1" a="1"/>
  <c r="AS36" i="1" a="1"/>
  <c r="AN36" i="1" a="1"/>
  <c r="AH36" i="1" a="1"/>
  <c r="AD36" i="1" a="1"/>
  <c r="W36" i="1" a="1"/>
  <c r="S36" i="1" a="1"/>
  <c r="P36" i="1" a="1"/>
  <c r="L36" i="1" a="1"/>
  <c r="H36" i="1" a="1"/>
  <c r="AW35" i="1" a="1"/>
  <c r="AS35" i="1" a="1"/>
  <c r="AN35" i="1" a="1"/>
  <c r="AJ35" i="1" a="1"/>
  <c r="AF35" i="1" a="1"/>
  <c r="AB35" i="1" a="1"/>
  <c r="X35" i="1" a="1"/>
  <c r="S35" i="1" a="1"/>
  <c r="O35" i="1" a="1"/>
  <c r="K35" i="1" a="1"/>
  <c r="G35" i="1" a="1"/>
  <c r="AV34" i="1" a="1"/>
  <c r="AP34" i="1" a="1"/>
  <c r="AL34" i="1" a="1"/>
  <c r="AI34" i="1" a="1"/>
  <c r="AE34" i="1" a="1"/>
  <c r="AA34" i="1" a="1"/>
  <c r="W34" i="1" a="1"/>
  <c r="S34" i="1" a="1"/>
  <c r="O34" i="1" a="1"/>
  <c r="L34" i="1" a="1"/>
  <c r="H34" i="1" a="1"/>
  <c r="AT33" i="1" a="1"/>
  <c r="AN33" i="1" a="1"/>
  <c r="AJ33" i="1" a="1"/>
  <c r="AC33" i="1" a="1"/>
  <c r="Y33" i="1" a="1"/>
  <c r="T33" i="1" a="1"/>
  <c r="P33" i="1" a="1"/>
  <c r="L33" i="1" a="1"/>
  <c r="H33" i="1" a="1"/>
  <c r="AM32" i="1" a="1"/>
  <c r="AI32" i="1" a="1"/>
  <c r="AF32" i="1" a="1"/>
  <c r="AB32" i="1" a="1"/>
  <c r="T32" i="1" a="1"/>
  <c r="P32" i="1" a="1"/>
  <c r="AW33" i="1" a="1"/>
  <c r="AM33" i="1" a="1"/>
  <c r="AF33" i="1" a="1"/>
  <c r="X33" i="1" a="1"/>
  <c r="O33" i="1" a="1"/>
  <c r="AW32" i="1" a="1"/>
  <c r="AO32" i="1" a="1"/>
  <c r="AG32" i="1" a="1"/>
  <c r="Z32" i="1" a="1"/>
  <c r="R32" i="1" a="1"/>
  <c r="M32" i="1" a="1"/>
  <c r="I32" i="1" a="1"/>
  <c r="F32" i="1" a="1"/>
  <c r="AU31" i="1" a="1"/>
  <c r="AO31" i="1" a="1"/>
  <c r="AK31" i="1" a="1"/>
  <c r="AG31" i="1" a="1"/>
  <c r="AC31" i="1" a="1"/>
  <c r="Y31" i="1" a="1"/>
  <c r="T31" i="1" a="1"/>
  <c r="P31" i="1" a="1"/>
  <c r="L31" i="1" a="1"/>
  <c r="H31" i="1" a="1"/>
  <c r="AW30" i="1" a="1"/>
  <c r="AO30" i="1" a="1"/>
  <c r="AK30" i="1" a="1"/>
  <c r="AD30" i="1" a="1"/>
  <c r="Z30" i="1" a="1"/>
  <c r="W30" i="1" a="1"/>
  <c r="R30" i="1" a="1"/>
  <c r="O30" i="1" a="1"/>
  <c r="AQ26" i="1" a="1"/>
  <c r="AM26" i="1" a="1"/>
  <c r="AJ26" i="1" a="1"/>
  <c r="AF26" i="1" a="1"/>
  <c r="AB26" i="1" a="1"/>
  <c r="X26" i="1" a="1"/>
  <c r="U26" i="1" a="1"/>
  <c r="Q26" i="1" a="1"/>
  <c r="J26" i="1" a="1"/>
  <c r="G26" i="1" a="1"/>
  <c r="AO25" i="1" a="1"/>
  <c r="AG25" i="1" a="1"/>
  <c r="AA25" i="1" a="1"/>
  <c r="U25" i="1" a="1"/>
  <c r="R25" i="1" a="1"/>
  <c r="O25" i="1" a="1"/>
  <c r="K25" i="1" a="1"/>
  <c r="H25" i="1" a="1"/>
  <c r="AP24" i="1" a="1"/>
  <c r="AP22" i="1" a="1"/>
  <c r="AP13" i="1" a="1"/>
  <c r="AP6" i="1" a="1"/>
  <c r="G34" i="1" a="1"/>
  <c r="AV33" i="1" a="1"/>
  <c r="AL33" i="1" a="1"/>
  <c r="AE33" i="1" a="1"/>
  <c r="W33" i="1" a="1"/>
  <c r="N33" i="1" a="1"/>
  <c r="G33" i="1" a="1"/>
  <c r="AU32" i="1" a="1"/>
  <c r="AL32" i="1" a="1"/>
  <c r="AE32" i="1" a="1"/>
  <c r="X32" i="1" a="1"/>
  <c r="O32" i="1" a="1"/>
  <c r="L32" i="1" a="1"/>
  <c r="H32" i="1" a="1"/>
  <c r="AT31" i="1" a="1"/>
  <c r="AN31" i="1" a="1"/>
  <c r="AJ31" i="1" a="1"/>
  <c r="AF31" i="1" a="1"/>
  <c r="AB31" i="1" a="1"/>
  <c r="X31" i="1" a="1"/>
  <c r="S31" i="1" a="1"/>
  <c r="O31" i="1" a="1"/>
  <c r="K31" i="1" a="1"/>
  <c r="G31" i="1" a="1"/>
  <c r="AT30" i="1" a="1"/>
  <c r="AN30" i="1" a="1"/>
  <c r="AJ30" i="1" a="1"/>
  <c r="AG30" i="1" a="1"/>
  <c r="AC30" i="1" a="1"/>
  <c r="U30" i="1" a="1"/>
  <c r="Q30" i="1" a="1"/>
  <c r="N30" i="1" a="1"/>
  <c r="AP26" i="1" a="1"/>
  <c r="AL26" i="1" a="1"/>
  <c r="AI26" i="1" a="1"/>
  <c r="AE26" i="1" a="1"/>
  <c r="AA26" i="1" a="1"/>
  <c r="W26" i="1" a="1"/>
  <c r="T26" i="1" a="1"/>
  <c r="P26" i="1" a="1"/>
  <c r="M26" i="1" a="1"/>
  <c r="I26" i="1" a="1"/>
  <c r="F26" i="1" a="1"/>
  <c r="AM25" i="1" a="1"/>
  <c r="AE25" i="1" a="1"/>
  <c r="Y25" i="1" a="1"/>
  <c r="T25" i="1" a="1"/>
  <c r="N25" i="1" a="1"/>
  <c r="J25" i="1" a="1"/>
  <c r="G25" i="1" a="1"/>
  <c r="AP20" i="1" a="1"/>
  <c r="AP18" i="1" a="1"/>
  <c r="AP16" i="1" a="1"/>
  <c r="AP11" i="1" a="1"/>
  <c r="AP9" i="1" a="1"/>
  <c r="AS33" i="1" a="1"/>
  <c r="AI33" i="1" a="1"/>
  <c r="AB33" i="1" a="1"/>
  <c r="S33" i="1" a="1"/>
  <c r="K33" i="1" a="1"/>
  <c r="AT32" i="1" a="1"/>
  <c r="AK32" i="1" a="1"/>
  <c r="AD32" i="1" a="1"/>
  <c r="W32" i="1" a="1"/>
  <c r="N32" i="1" a="1"/>
  <c r="K32" i="1" a="1"/>
  <c r="AW31" i="1" a="1"/>
  <c r="AS31" i="1" a="1"/>
  <c r="AM31" i="1" a="1"/>
  <c r="AI31" i="1" a="1"/>
  <c r="AE31" i="1" a="1"/>
  <c r="AA31" i="1" a="1"/>
  <c r="W31" i="1" a="1"/>
  <c r="R31" i="1" a="1"/>
  <c r="N31" i="1" a="1"/>
  <c r="J31" i="1" a="1"/>
  <c r="F31" i="1" a="1"/>
  <c r="AV30" i="1" a="1"/>
  <c r="AS30" i="1" a="1"/>
  <c r="AM30" i="1" a="1"/>
  <c r="AI30" i="1" a="1"/>
  <c r="AF30" i="1" a="1"/>
  <c r="AB30" i="1" a="1"/>
  <c r="Y30" i="1" a="1"/>
  <c r="T30" i="1" a="1"/>
  <c r="AO26" i="1" a="1"/>
  <c r="AH26" i="1" a="1"/>
  <c r="AD26" i="1" a="1"/>
  <c r="Z26" i="1" a="1"/>
  <c r="V26" i="1" a="1"/>
  <c r="S26" i="1" a="1"/>
  <c r="O26" i="1" a="1"/>
  <c r="L26" i="1" a="1"/>
  <c r="H26" i="1" a="1"/>
  <c r="AK25" i="1" a="1"/>
  <c r="AC25" i="1" a="1"/>
  <c r="W25" i="1" a="1"/>
  <c r="Q25" i="1" a="1"/>
  <c r="M25" i="1" a="1"/>
  <c r="F25" i="1" a="1"/>
  <c r="AP23" i="1" a="1"/>
  <c r="AP21" i="1" a="1"/>
  <c r="AP14" i="1" a="1"/>
  <c r="AP12" i="1" a="1"/>
  <c r="AP7" i="1" a="1"/>
  <c r="AP5" i="1" a="1"/>
  <c r="AP33" i="1" a="1"/>
  <c r="AH33" i="1" a="1"/>
  <c r="AA33" i="1" a="1"/>
  <c r="R33" i="1" a="1"/>
  <c r="J33" i="1" a="1"/>
  <c r="AP32" i="1" a="1"/>
  <c r="AH32" i="1" a="1"/>
  <c r="AA32" i="1" a="1"/>
  <c r="S32" i="1" a="1"/>
  <c r="J32" i="1" a="1"/>
  <c r="G32" i="1" a="1"/>
  <c r="AV31" i="1" a="1"/>
  <c r="AP31" i="1" a="1"/>
  <c r="AL31" i="1" a="1"/>
  <c r="AH31" i="1" a="1"/>
  <c r="AD31" i="1" a="1"/>
  <c r="Z31" i="1" a="1"/>
  <c r="U31" i="1" a="1"/>
  <c r="Q31" i="1" a="1"/>
  <c r="M31" i="1" a="1"/>
  <c r="I31" i="1" a="1"/>
  <c r="AU30" i="1" a="1"/>
  <c r="AP30" i="1" a="1"/>
  <c r="AL30" i="1" a="1"/>
  <c r="AH30" i="1" a="1"/>
  <c r="AE30" i="1" a="1"/>
  <c r="AA30" i="1" a="1"/>
  <c r="X30" i="1" a="1"/>
  <c r="S30" i="1" a="1"/>
  <c r="P30" i="1" a="1"/>
  <c r="AN26" i="1" a="1"/>
  <c r="AK26" i="1" a="1"/>
  <c r="AG26" i="1" a="1"/>
  <c r="AC26" i="1" a="1"/>
  <c r="Y26" i="1" a="1"/>
  <c r="R26" i="1" a="1"/>
  <c r="N26" i="1" a="1"/>
  <c r="K26" i="1" a="1"/>
  <c r="AQ25" i="1" a="1"/>
  <c r="AI25" i="1" a="1"/>
  <c r="V25" i="1" a="1"/>
  <c r="S25" i="1" a="1"/>
  <c r="P25" i="1" a="1"/>
  <c r="L25" i="1" a="1"/>
  <c r="I25" i="1" a="1"/>
  <c r="AP19" i="1" a="1"/>
  <c r="AP17" i="1" a="1"/>
  <c r="AP15" i="1" a="1"/>
  <c r="AP10" i="1" a="1"/>
  <c r="AP8" i="1" a="1"/>
  <c r="G9" i="4" l="1"/>
  <c r="M9" i="7" s="1"/>
  <c r="P9" i="7" s="1"/>
  <c r="G15" i="4"/>
  <c r="M15" i="7" s="1"/>
  <c r="G21" i="4"/>
  <c r="M21" i="7" s="1"/>
  <c r="P21" i="7" s="1"/>
  <c r="G7" i="4"/>
  <c r="M7" i="7" s="1"/>
  <c r="G11" i="4"/>
  <c r="M11" i="7" s="1"/>
  <c r="O11" i="7" s="1"/>
  <c r="G13" i="4"/>
  <c r="M13" i="7" s="1"/>
  <c r="P13" i="7" s="1"/>
  <c r="G17" i="4"/>
  <c r="M17" i="7" s="1"/>
  <c r="P17" i="7" s="1"/>
  <c r="G19" i="4"/>
  <c r="M19" i="7" s="1"/>
  <c r="G8" i="4"/>
  <c r="M8" i="7" s="1"/>
  <c r="O8" i="7" s="1"/>
  <c r="G10" i="4"/>
  <c r="M10" i="7" s="1"/>
  <c r="G12" i="4"/>
  <c r="M12" i="7" s="1"/>
  <c r="O12" i="7" s="1"/>
  <c r="G14" i="4"/>
  <c r="M14" i="7" s="1"/>
  <c r="G16" i="4"/>
  <c r="M16" i="7" s="1"/>
  <c r="O16" i="7" s="1"/>
  <c r="G18" i="4"/>
  <c r="M18" i="7" s="1"/>
  <c r="G20" i="4"/>
  <c r="M20" i="7" s="1"/>
  <c r="O20" i="7" s="1"/>
  <c r="O15" i="7"/>
  <c r="P15" i="7"/>
  <c r="O19" i="7"/>
  <c r="P19" i="7"/>
  <c r="G5" i="4"/>
  <c r="M5" i="7" s="1"/>
  <c r="P5" i="7" s="1"/>
  <c r="G22" i="4"/>
  <c r="M22" i="7" s="1"/>
  <c r="O22" i="7" s="1"/>
  <c r="G23" i="4"/>
  <c r="G4" i="4"/>
  <c r="M4" i="7" s="1"/>
  <c r="P4" i="7" s="1"/>
  <c r="G6" i="4"/>
  <c r="M6" i="7" s="1"/>
  <c r="P6" i="7" s="1"/>
  <c r="P10" i="7"/>
  <c r="O10" i="7"/>
  <c r="P20" i="7"/>
  <c r="O4" i="7"/>
  <c r="P8" i="7"/>
  <c r="P14" i="7"/>
  <c r="O14" i="7"/>
  <c r="P18" i="7"/>
  <c r="O18" i="7"/>
  <c r="P22" i="7"/>
  <c r="O5" i="7"/>
  <c r="O13" i="7"/>
  <c r="O21" i="7"/>
  <c r="P7" i="7"/>
  <c r="O7" i="7"/>
  <c r="AP8" i="1"/>
  <c r="B7" i="7" s="1"/>
  <c r="AP10" i="1"/>
  <c r="B9" i="7" s="1"/>
  <c r="AP15" i="1"/>
  <c r="B14" i="7" s="1"/>
  <c r="AP17" i="1"/>
  <c r="B16" i="7" s="1"/>
  <c r="AP19" i="1"/>
  <c r="B18" i="7" s="1"/>
  <c r="I25" i="1"/>
  <c r="L25" i="1"/>
  <c r="P25" i="1"/>
  <c r="S25" i="1"/>
  <c r="V25" i="1"/>
  <c r="AI25" i="1"/>
  <c r="AQ25" i="1"/>
  <c r="K26" i="1"/>
  <c r="I10" i="6" s="1"/>
  <c r="I35" i="6" s="1"/>
  <c r="N26" i="1"/>
  <c r="L19" i="6" s="1"/>
  <c r="L44" i="6" s="1"/>
  <c r="R26" i="1"/>
  <c r="Y26" i="1"/>
  <c r="AC26" i="1"/>
  <c r="AG26" i="1"/>
  <c r="AK26" i="1"/>
  <c r="AN26" i="1"/>
  <c r="P30" i="1"/>
  <c r="O51" i="6" s="1"/>
  <c r="S30" i="1"/>
  <c r="R51" i="6" s="1"/>
  <c r="X30" i="1"/>
  <c r="AA30" i="1"/>
  <c r="AE30" i="1"/>
  <c r="AH30" i="1"/>
  <c r="AL30" i="1"/>
  <c r="AP30" i="1"/>
  <c r="AU30" i="1"/>
  <c r="I31" i="1"/>
  <c r="H51" i="6" s="1"/>
  <c r="M31" i="1"/>
  <c r="L51" i="6" s="1"/>
  <c r="Q31" i="1"/>
  <c r="P52" i="6" s="1"/>
  <c r="U31" i="1"/>
  <c r="Z31" i="1"/>
  <c r="AD31" i="1"/>
  <c r="AH31" i="1"/>
  <c r="AL31" i="1"/>
  <c r="AP31" i="1"/>
  <c r="AV31" i="1"/>
  <c r="G32" i="1"/>
  <c r="J32" i="1"/>
  <c r="I52" i="6" s="1"/>
  <c r="S32" i="1"/>
  <c r="R53" i="6" s="1"/>
  <c r="AA32" i="1"/>
  <c r="AH32" i="1"/>
  <c r="AP32" i="1"/>
  <c r="J33" i="1"/>
  <c r="I53" i="6" s="1"/>
  <c r="R33" i="1"/>
  <c r="Q54" i="6" s="1"/>
  <c r="AA33" i="1"/>
  <c r="AH33" i="1"/>
  <c r="AP33" i="1"/>
  <c r="AP5" i="1"/>
  <c r="B4" i="7" s="1"/>
  <c r="AP7" i="1"/>
  <c r="B6" i="7" s="1"/>
  <c r="AP12" i="1"/>
  <c r="B11" i="7" s="1"/>
  <c r="AP14" i="1"/>
  <c r="B13" i="7" s="1"/>
  <c r="AP21" i="1"/>
  <c r="B20" i="7" s="1"/>
  <c r="AP23" i="1"/>
  <c r="B22" i="7" s="1"/>
  <c r="F25" i="1"/>
  <c r="M25" i="1"/>
  <c r="Q25" i="1"/>
  <c r="W25" i="1"/>
  <c r="AC25" i="1"/>
  <c r="AK25" i="1"/>
  <c r="H26" i="1"/>
  <c r="F14" i="6" s="1"/>
  <c r="F39" i="6" s="1"/>
  <c r="L26" i="1"/>
  <c r="J9" i="6" s="1"/>
  <c r="J34" i="6" s="1"/>
  <c r="O26" i="1"/>
  <c r="M18" i="6" s="1"/>
  <c r="M43" i="6" s="1"/>
  <c r="S26" i="1"/>
  <c r="Q14" i="6" s="1"/>
  <c r="Q39" i="6" s="1"/>
  <c r="V26" i="1"/>
  <c r="Z26" i="1"/>
  <c r="AD26" i="1"/>
  <c r="AH26" i="1"/>
  <c r="AO26" i="1"/>
  <c r="T30" i="1"/>
  <c r="Y30" i="1"/>
  <c r="AB30" i="1"/>
  <c r="AF30" i="1"/>
  <c r="AI30" i="1"/>
  <c r="AM30" i="1"/>
  <c r="AS30" i="1"/>
  <c r="AV30" i="1"/>
  <c r="F31" i="1"/>
  <c r="E51" i="6" s="1"/>
  <c r="J31" i="1"/>
  <c r="I51" i="6" s="1"/>
  <c r="N31" i="1"/>
  <c r="M52" i="6" s="1"/>
  <c r="R31" i="1"/>
  <c r="Q52" i="6" s="1"/>
  <c r="W31" i="1"/>
  <c r="AA31" i="1"/>
  <c r="AE31" i="1"/>
  <c r="AI31" i="1"/>
  <c r="AM31" i="1"/>
  <c r="AS31" i="1"/>
  <c r="AW31" i="1"/>
  <c r="K32" i="1"/>
  <c r="J52" i="6" s="1"/>
  <c r="N32" i="1"/>
  <c r="M53" i="6" s="1"/>
  <c r="W32" i="1"/>
  <c r="AD32" i="1"/>
  <c r="AK32" i="1"/>
  <c r="AT32" i="1"/>
  <c r="K33" i="1"/>
  <c r="J53" i="6" s="1"/>
  <c r="S33" i="1"/>
  <c r="R54" i="6" s="1"/>
  <c r="AB33" i="1"/>
  <c r="AI33" i="1"/>
  <c r="AS33" i="1"/>
  <c r="AP9" i="1"/>
  <c r="B8" i="7" s="1"/>
  <c r="AP11" i="1"/>
  <c r="B10" i="7" s="1"/>
  <c r="AP16" i="1"/>
  <c r="B15" i="7" s="1"/>
  <c r="AP18" i="1"/>
  <c r="B17" i="7" s="1"/>
  <c r="AP20" i="1"/>
  <c r="B19" i="7" s="1"/>
  <c r="G25" i="1"/>
  <c r="J25" i="1"/>
  <c r="N25" i="1"/>
  <c r="T25" i="1"/>
  <c r="Y25" i="1"/>
  <c r="AE25" i="1"/>
  <c r="AM25" i="1"/>
  <c r="F26" i="1"/>
  <c r="H25" i="4" s="1"/>
  <c r="I26" i="1"/>
  <c r="G10" i="6" s="1"/>
  <c r="G35" i="6" s="1"/>
  <c r="M26" i="1"/>
  <c r="K9" i="6" s="1"/>
  <c r="K34" i="6" s="1"/>
  <c r="P26" i="1"/>
  <c r="N6" i="6" s="1"/>
  <c r="N31" i="6" s="1"/>
  <c r="T26" i="1"/>
  <c r="W26" i="1"/>
  <c r="AA26" i="1"/>
  <c r="AE26" i="1"/>
  <c r="AI26" i="1"/>
  <c r="AL26" i="1"/>
  <c r="AP26" i="1"/>
  <c r="N30" i="1"/>
  <c r="M51" i="6" s="1"/>
  <c r="Q30" i="1"/>
  <c r="P51" i="6" s="1"/>
  <c r="U30" i="1"/>
  <c r="AC30" i="1"/>
  <c r="AG30" i="1"/>
  <c r="AJ30" i="1"/>
  <c r="AN30" i="1"/>
  <c r="AT30" i="1"/>
  <c r="G31" i="1"/>
  <c r="K31" i="1"/>
  <c r="J51" i="6" s="1"/>
  <c r="O31" i="1"/>
  <c r="N52" i="6" s="1"/>
  <c r="S31" i="1"/>
  <c r="R52" i="6" s="1"/>
  <c r="X31" i="1"/>
  <c r="AB31" i="1"/>
  <c r="AF31" i="1"/>
  <c r="AJ31" i="1"/>
  <c r="AN31" i="1"/>
  <c r="AT31" i="1"/>
  <c r="H32" i="1"/>
  <c r="G52" i="6" s="1"/>
  <c r="L32" i="1"/>
  <c r="K52" i="6" s="1"/>
  <c r="O32" i="1"/>
  <c r="N53" i="6" s="1"/>
  <c r="X32" i="1"/>
  <c r="AE32" i="1"/>
  <c r="AL32" i="1"/>
  <c r="AU32" i="1"/>
  <c r="G33" i="1"/>
  <c r="F53" i="6" s="1"/>
  <c r="N33" i="1"/>
  <c r="M54" i="6" s="1"/>
  <c r="W33" i="1"/>
  <c r="AE33" i="1"/>
  <c r="AL33" i="1"/>
  <c r="AV33" i="1"/>
  <c r="G34" i="1"/>
  <c r="F54" i="6" s="1"/>
  <c r="AP6" i="1"/>
  <c r="B5" i="7" s="1"/>
  <c r="AP13" i="1"/>
  <c r="B12" i="7" s="1"/>
  <c r="AP22" i="1"/>
  <c r="B21" i="7" s="1"/>
  <c r="AP24" i="1"/>
  <c r="H25" i="1"/>
  <c r="K25" i="1"/>
  <c r="O25" i="1"/>
  <c r="R25" i="1"/>
  <c r="U25" i="1"/>
  <c r="AA25" i="1"/>
  <c r="AG25" i="1"/>
  <c r="AO25" i="1"/>
  <c r="G26" i="1"/>
  <c r="E7" i="6" s="1"/>
  <c r="E32" i="6" s="1"/>
  <c r="J26" i="1"/>
  <c r="H15" i="6" s="1"/>
  <c r="H40" i="6" s="1"/>
  <c r="Q26" i="1"/>
  <c r="O20" i="6" s="1"/>
  <c r="O45" i="6" s="1"/>
  <c r="U26" i="1"/>
  <c r="X26" i="1"/>
  <c r="AB26" i="1"/>
  <c r="AF26" i="1"/>
  <c r="AJ26" i="1"/>
  <c r="AM26" i="1"/>
  <c r="AQ26" i="1"/>
  <c r="O30" i="1"/>
  <c r="N51" i="6" s="1"/>
  <c r="R30" i="1"/>
  <c r="Q51" i="6" s="1"/>
  <c r="W30" i="1"/>
  <c r="Z30" i="1"/>
  <c r="AD30" i="1"/>
  <c r="AK30" i="1"/>
  <c r="AO30" i="1"/>
  <c r="AW30" i="1"/>
  <c r="H31" i="1"/>
  <c r="G51" i="6" s="1"/>
  <c r="L31" i="1"/>
  <c r="K51" i="6" s="1"/>
  <c r="P31" i="1"/>
  <c r="O52" i="6" s="1"/>
  <c r="T31" i="1"/>
  <c r="Y31" i="1"/>
  <c r="AC31" i="1"/>
  <c r="AG31" i="1"/>
  <c r="AK31" i="1"/>
  <c r="AO31" i="1"/>
  <c r="AU31" i="1"/>
  <c r="F32" i="1"/>
  <c r="I32" i="1"/>
  <c r="M32" i="1"/>
  <c r="R32" i="1"/>
  <c r="Q53" i="6" s="1"/>
  <c r="Z32" i="1"/>
  <c r="AG32" i="1"/>
  <c r="AO32" i="1"/>
  <c r="AW32" i="1"/>
  <c r="O33" i="1"/>
  <c r="N54" i="6" s="1"/>
  <c r="X33" i="1"/>
  <c r="AF33" i="1"/>
  <c r="AM33" i="1"/>
  <c r="AW33" i="1"/>
  <c r="P32" i="1"/>
  <c r="O53" i="6" s="1"/>
  <c r="T32" i="1"/>
  <c r="AB32" i="1"/>
  <c r="AF32" i="1"/>
  <c r="AI32" i="1"/>
  <c r="AM32" i="1"/>
  <c r="H33" i="1"/>
  <c r="G53" i="6" s="1"/>
  <c r="L33" i="1"/>
  <c r="K53" i="6" s="1"/>
  <c r="P33" i="1"/>
  <c r="O54" i="6" s="1"/>
  <c r="T33" i="1"/>
  <c r="Y33" i="1"/>
  <c r="AC33" i="1"/>
  <c r="AJ33" i="1"/>
  <c r="AN33" i="1"/>
  <c r="AT33" i="1"/>
  <c r="H34" i="1"/>
  <c r="G54" i="6" s="1"/>
  <c r="L34" i="1"/>
  <c r="O34" i="1"/>
  <c r="N55" i="6" s="1"/>
  <c r="S34" i="1"/>
  <c r="R55" i="6" s="1"/>
  <c r="W34" i="1"/>
  <c r="AA34" i="1"/>
  <c r="AE34" i="1"/>
  <c r="AI34" i="1"/>
  <c r="AL34" i="1"/>
  <c r="AP34" i="1"/>
  <c r="AV34" i="1"/>
  <c r="G35" i="1"/>
  <c r="F55" i="6" s="1"/>
  <c r="K35" i="1"/>
  <c r="O35" i="1"/>
  <c r="N56" i="6" s="1"/>
  <c r="S35" i="1"/>
  <c r="R56" i="6" s="1"/>
  <c r="X35" i="1"/>
  <c r="AB35" i="1"/>
  <c r="AF35" i="1"/>
  <c r="AJ35" i="1"/>
  <c r="AN35" i="1"/>
  <c r="AS35" i="1"/>
  <c r="AW35" i="1"/>
  <c r="H36" i="1"/>
  <c r="G56" i="6" s="1"/>
  <c r="L36" i="1"/>
  <c r="P36" i="1"/>
  <c r="O57" i="6" s="1"/>
  <c r="S36" i="1"/>
  <c r="R57" i="6" s="1"/>
  <c r="W36" i="1"/>
  <c r="AD36" i="1"/>
  <c r="AH36" i="1"/>
  <c r="AN36" i="1"/>
  <c r="AS36" i="1"/>
  <c r="AW36" i="1"/>
  <c r="G37" i="1"/>
  <c r="F57" i="6" s="1"/>
  <c r="K37" i="1"/>
  <c r="J57" i="6" s="1"/>
  <c r="N37" i="1"/>
  <c r="M58" i="6" s="1"/>
  <c r="R37" i="1"/>
  <c r="Q58" i="6" s="1"/>
  <c r="W37" i="1"/>
  <c r="AA37" i="1"/>
  <c r="AE37" i="1"/>
  <c r="AI37" i="1"/>
  <c r="AM37" i="1"/>
  <c r="AS37" i="1"/>
  <c r="AW37" i="1"/>
  <c r="H38" i="1"/>
  <c r="G58" i="6" s="1"/>
  <c r="K38" i="1"/>
  <c r="J58" i="6" s="1"/>
  <c r="O38" i="1"/>
  <c r="N59" i="6" s="1"/>
  <c r="R38" i="1"/>
  <c r="Q59" i="6" s="1"/>
  <c r="W38" i="1"/>
  <c r="AA38" i="1"/>
  <c r="AD38" i="1"/>
  <c r="AJ38" i="1"/>
  <c r="AN38" i="1"/>
  <c r="AT38" i="1"/>
  <c r="AW38" i="1"/>
  <c r="H39" i="1"/>
  <c r="L39" i="1"/>
  <c r="K59" i="6" s="1"/>
  <c r="P39" i="1"/>
  <c r="O60" i="6" s="1"/>
  <c r="T39" i="1"/>
  <c r="Y39" i="1"/>
  <c r="AC39" i="1"/>
  <c r="AF39" i="1"/>
  <c r="AJ39" i="1"/>
  <c r="AM39" i="1"/>
  <c r="AS39" i="1"/>
  <c r="AV39" i="1"/>
  <c r="G40" i="1"/>
  <c r="J40" i="1"/>
  <c r="I60" i="6" s="1"/>
  <c r="N40" i="1"/>
  <c r="M61" i="6" s="1"/>
  <c r="Q40" i="1"/>
  <c r="P61" i="6" s="1"/>
  <c r="U40" i="1"/>
  <c r="Y40" i="1"/>
  <c r="AC40" i="1"/>
  <c r="AF40" i="1"/>
  <c r="AJ40" i="1"/>
  <c r="AN40" i="1"/>
  <c r="AT40" i="1"/>
  <c r="I41" i="1"/>
  <c r="H61" i="6" s="1"/>
  <c r="M41" i="1"/>
  <c r="L61" i="6" s="1"/>
  <c r="P41" i="1"/>
  <c r="O62" i="6" s="1"/>
  <c r="T41" i="1"/>
  <c r="Y41" i="1"/>
  <c r="AC41" i="1"/>
  <c r="AG41" i="1"/>
  <c r="AK41" i="1"/>
  <c r="AT41" i="1"/>
  <c r="I42" i="1"/>
  <c r="M42" i="1"/>
  <c r="Q42" i="1"/>
  <c r="P63" i="6" s="1"/>
  <c r="T42" i="1"/>
  <c r="Y42" i="1"/>
  <c r="AC42" i="1"/>
  <c r="AI42" i="1"/>
  <c r="AO42" i="1"/>
  <c r="L43" i="1"/>
  <c r="T43" i="1"/>
  <c r="AC43" i="1"/>
  <c r="AI43" i="1"/>
  <c r="Q32" i="1"/>
  <c r="P53" i="6" s="1"/>
  <c r="U32" i="1"/>
  <c r="Y32" i="1"/>
  <c r="AC32" i="1"/>
  <c r="AJ32" i="1"/>
  <c r="AN32" i="1"/>
  <c r="AS32" i="1"/>
  <c r="AV32" i="1"/>
  <c r="F33" i="1"/>
  <c r="E53" i="6" s="1"/>
  <c r="I33" i="1"/>
  <c r="H53" i="6" s="1"/>
  <c r="M33" i="1"/>
  <c r="L53" i="6" s="1"/>
  <c r="Q33" i="1"/>
  <c r="P54" i="6" s="1"/>
  <c r="U33" i="1"/>
  <c r="Z33" i="1"/>
  <c r="AD33" i="1"/>
  <c r="AG33" i="1"/>
  <c r="AK33" i="1"/>
  <c r="AO33" i="1"/>
  <c r="AU33" i="1"/>
  <c r="F34" i="1"/>
  <c r="E54" i="6" s="1"/>
  <c r="I34" i="1"/>
  <c r="H54" i="6" s="1"/>
  <c r="P34" i="1"/>
  <c r="O55" i="6" s="1"/>
  <c r="T34" i="1"/>
  <c r="X34" i="1"/>
  <c r="AB34" i="1"/>
  <c r="AF34" i="1"/>
  <c r="AJ34" i="1"/>
  <c r="AM34" i="1"/>
  <c r="AS34" i="1"/>
  <c r="AW34" i="1"/>
  <c r="H35" i="1"/>
  <c r="G55" i="6" s="1"/>
  <c r="L35" i="1"/>
  <c r="P35" i="1"/>
  <c r="O56" i="6" s="1"/>
  <c r="T35" i="1"/>
  <c r="Y35" i="1"/>
  <c r="AC35" i="1"/>
  <c r="AG35" i="1"/>
  <c r="AK35" i="1"/>
  <c r="AO35" i="1"/>
  <c r="AT35" i="1"/>
  <c r="I36" i="1"/>
  <c r="H56" i="6" s="1"/>
  <c r="M36" i="1"/>
  <c r="L56" i="6" s="1"/>
  <c r="Q36" i="1"/>
  <c r="P57" i="6" s="1"/>
  <c r="X36" i="1"/>
  <c r="AA36" i="1"/>
  <c r="AE36" i="1"/>
  <c r="AK36" i="1"/>
  <c r="AO36" i="1"/>
  <c r="AT36" i="1"/>
  <c r="H37" i="1"/>
  <c r="G57" i="6" s="1"/>
  <c r="O37" i="1"/>
  <c r="N58" i="6" s="1"/>
  <c r="S37" i="1"/>
  <c r="R58" i="6" s="1"/>
  <c r="X37" i="1"/>
  <c r="AB37" i="1"/>
  <c r="AF37" i="1"/>
  <c r="AJ37" i="1"/>
  <c r="AN37" i="1"/>
  <c r="AT37" i="1"/>
  <c r="I38" i="1"/>
  <c r="L38" i="1"/>
  <c r="K58" i="6" s="1"/>
  <c r="P38" i="1"/>
  <c r="O59" i="6" s="1"/>
  <c r="S38" i="1"/>
  <c r="R59" i="6" s="1"/>
  <c r="X38" i="1"/>
  <c r="AE38" i="1"/>
  <c r="AH38" i="1"/>
  <c r="AK38" i="1"/>
  <c r="AO38" i="1"/>
  <c r="AU38" i="1"/>
  <c r="I39" i="1"/>
  <c r="M39" i="1"/>
  <c r="L59" i="6" s="1"/>
  <c r="Q39" i="1"/>
  <c r="P60" i="6" s="1"/>
  <c r="U39" i="1"/>
  <c r="Z39" i="1"/>
  <c r="AG39" i="1"/>
  <c r="AK39" i="1"/>
  <c r="AN39" i="1"/>
  <c r="AT39" i="1"/>
  <c r="AW39" i="1"/>
  <c r="K40" i="1"/>
  <c r="J60" i="6" s="1"/>
  <c r="O40" i="1"/>
  <c r="N61" i="6" s="1"/>
  <c r="R40" i="1"/>
  <c r="Q61" i="6" s="1"/>
  <c r="Z40" i="1"/>
  <c r="AD40" i="1"/>
  <c r="AG40" i="1"/>
  <c r="AK40" i="1"/>
  <c r="AO40" i="1"/>
  <c r="AU40" i="1"/>
  <c r="F41" i="1"/>
  <c r="J41" i="1"/>
  <c r="N41" i="1"/>
  <c r="M62" i="6" s="1"/>
  <c r="Q41" i="1"/>
  <c r="P62" i="6" s="1"/>
  <c r="U41" i="1"/>
  <c r="Z41" i="1"/>
  <c r="AD41" i="1"/>
  <c r="AH41" i="1"/>
  <c r="AL41" i="1"/>
  <c r="AO41" i="1"/>
  <c r="AU41" i="1"/>
  <c r="F42" i="1"/>
  <c r="J42" i="1"/>
  <c r="N42" i="1"/>
  <c r="M63" i="6" s="1"/>
  <c r="R42" i="1"/>
  <c r="Q63" i="6" s="1"/>
  <c r="U42" i="1"/>
  <c r="Z42" i="1"/>
  <c r="AP42" i="1"/>
  <c r="M43" i="1"/>
  <c r="U43" i="1"/>
  <c r="AD43" i="1"/>
  <c r="AJ43" i="1"/>
  <c r="J34" i="1"/>
  <c r="I54" i="6" s="1"/>
  <c r="M34" i="1"/>
  <c r="L54" i="6" s="1"/>
  <c r="Q34" i="1"/>
  <c r="P55" i="6" s="1"/>
  <c r="Y34" i="1"/>
  <c r="AC34" i="1"/>
  <c r="AG34" i="1"/>
  <c r="AK34" i="1"/>
  <c r="AN34" i="1"/>
  <c r="AT34" i="1"/>
  <c r="I35" i="1"/>
  <c r="H55" i="6" s="1"/>
  <c r="M35" i="1"/>
  <c r="Q35" i="1"/>
  <c r="P56" i="6" s="1"/>
  <c r="U35" i="1"/>
  <c r="Z35" i="1"/>
  <c r="AD35" i="1"/>
  <c r="AH35" i="1"/>
  <c r="AL35" i="1"/>
  <c r="AU35" i="1"/>
  <c r="F36" i="1"/>
  <c r="E56" i="6" s="1"/>
  <c r="J36" i="1"/>
  <c r="I56" i="6" s="1"/>
  <c r="N36" i="1"/>
  <c r="M57" i="6" s="1"/>
  <c r="T36" i="1"/>
  <c r="Y36" i="1"/>
  <c r="AB36" i="1"/>
  <c r="AF36" i="1"/>
  <c r="AI36" i="1"/>
  <c r="AL36" i="1"/>
  <c r="AP36" i="1"/>
  <c r="AU36" i="1"/>
  <c r="I37" i="1"/>
  <c r="H57" i="6" s="1"/>
  <c r="L37" i="1"/>
  <c r="P37" i="1"/>
  <c r="O58" i="6" s="1"/>
  <c r="T37" i="1"/>
  <c r="Y37" i="1"/>
  <c r="AC37" i="1"/>
  <c r="AG37" i="1"/>
  <c r="AK37" i="1"/>
  <c r="AO37" i="1"/>
  <c r="AU37" i="1"/>
  <c r="F38" i="1"/>
  <c r="J38" i="1"/>
  <c r="M38" i="1"/>
  <c r="T38" i="1"/>
  <c r="Y38" i="1"/>
  <c r="AB38" i="1"/>
  <c r="AF38" i="1"/>
  <c r="AI38" i="1"/>
  <c r="AL38" i="1"/>
  <c r="AP38" i="1"/>
  <c r="AV38" i="1"/>
  <c r="F39" i="1"/>
  <c r="J39" i="1"/>
  <c r="N39" i="1"/>
  <c r="M60" i="6" s="1"/>
  <c r="R39" i="1"/>
  <c r="Q60" i="6" s="1"/>
  <c r="W39" i="1"/>
  <c r="AA39" i="1"/>
  <c r="AD39" i="1"/>
  <c r="AH39" i="1"/>
  <c r="AO39" i="1"/>
  <c r="H40" i="1"/>
  <c r="G60" i="6" s="1"/>
  <c r="L40" i="1"/>
  <c r="K60" i="6" s="1"/>
  <c r="S40" i="1"/>
  <c r="R61" i="6" s="1"/>
  <c r="W40" i="1"/>
  <c r="AA40" i="1"/>
  <c r="AH40" i="1"/>
  <c r="AL40" i="1"/>
  <c r="AP40" i="1"/>
  <c r="AV40" i="1"/>
  <c r="G41" i="1"/>
  <c r="F61" i="6" s="1"/>
  <c r="K41" i="1"/>
  <c r="J61" i="6" s="1"/>
  <c r="O41" i="1"/>
  <c r="N62" i="6" s="1"/>
  <c r="R41" i="1"/>
  <c r="Q62" i="6" s="1"/>
  <c r="W41" i="1"/>
  <c r="AA41" i="1"/>
  <c r="AE41" i="1"/>
  <c r="AI41" i="1"/>
  <c r="AM41" i="1"/>
  <c r="AP41" i="1"/>
  <c r="AV41" i="1"/>
  <c r="G42" i="1"/>
  <c r="K42" i="1"/>
  <c r="O42" i="1"/>
  <c r="N63" i="6" s="1"/>
  <c r="W42" i="1"/>
  <c r="AA42" i="1"/>
  <c r="AE42" i="1"/>
  <c r="AU42" i="1"/>
  <c r="H43" i="1"/>
  <c r="P43" i="1"/>
  <c r="O64" i="6" s="1"/>
  <c r="Y43" i="1"/>
  <c r="AF43" i="1"/>
  <c r="AM43" i="1"/>
  <c r="K34" i="1"/>
  <c r="N34" i="1"/>
  <c r="M55" i="6" s="1"/>
  <c r="R34" i="1"/>
  <c r="Q55" i="6" s="1"/>
  <c r="U34" i="1"/>
  <c r="Z34" i="1"/>
  <c r="AD34" i="1"/>
  <c r="AH34" i="1"/>
  <c r="AO34" i="1"/>
  <c r="AU34" i="1"/>
  <c r="F35" i="1"/>
  <c r="E55" i="6" s="1"/>
  <c r="J35" i="1"/>
  <c r="I55" i="6" s="1"/>
  <c r="N35" i="1"/>
  <c r="M56" i="6" s="1"/>
  <c r="R35" i="1"/>
  <c r="Q56" i="6" s="1"/>
  <c r="W35" i="1"/>
  <c r="AA35" i="1"/>
  <c r="AE35" i="1"/>
  <c r="AI35" i="1"/>
  <c r="AM35" i="1"/>
  <c r="AP35" i="1"/>
  <c r="AV35" i="1"/>
  <c r="G36" i="1"/>
  <c r="F56" i="6" s="1"/>
  <c r="K36" i="1"/>
  <c r="J56" i="6" s="1"/>
  <c r="O36" i="1"/>
  <c r="N57" i="6" s="1"/>
  <c r="R36" i="1"/>
  <c r="Q57" i="6" s="1"/>
  <c r="U36" i="1"/>
  <c r="Z36" i="1"/>
  <c r="AC36" i="1"/>
  <c r="AG36" i="1"/>
  <c r="AJ36" i="1"/>
  <c r="AM36" i="1"/>
  <c r="AV36" i="1"/>
  <c r="F37" i="1"/>
  <c r="E57" i="6" s="1"/>
  <c r="J37" i="1"/>
  <c r="I57" i="6" s="1"/>
  <c r="M37" i="1"/>
  <c r="Q37" i="1"/>
  <c r="P58" i="6" s="1"/>
  <c r="U37" i="1"/>
  <c r="Z37" i="1"/>
  <c r="AD37" i="1"/>
  <c r="AH37" i="1"/>
  <c r="AL37" i="1"/>
  <c r="AP37" i="1"/>
  <c r="AV37" i="1"/>
  <c r="G38" i="1"/>
  <c r="F58" i="6" s="1"/>
  <c r="N38" i="1"/>
  <c r="M59" i="6" s="1"/>
  <c r="Q38" i="1"/>
  <c r="P59" i="6" s="1"/>
  <c r="U38" i="1"/>
  <c r="Z38" i="1"/>
  <c r="AC38" i="1"/>
  <c r="AG38" i="1"/>
  <c r="AM38" i="1"/>
  <c r="AS38" i="1"/>
  <c r="G39" i="1"/>
  <c r="K39" i="1"/>
  <c r="O39" i="1"/>
  <c r="N60" i="6" s="1"/>
  <c r="S39" i="1"/>
  <c r="R60" i="6" s="1"/>
  <c r="X39" i="1"/>
  <c r="AB39" i="1"/>
  <c r="AE39" i="1"/>
  <c r="AI39" i="1"/>
  <c r="AL39" i="1"/>
  <c r="AP39" i="1"/>
  <c r="AU39" i="1"/>
  <c r="F40" i="1"/>
  <c r="E60" i="6" s="1"/>
  <c r="I40" i="1"/>
  <c r="H60" i="6" s="1"/>
  <c r="M40" i="1"/>
  <c r="L60" i="6" s="1"/>
  <c r="P40" i="1"/>
  <c r="O61" i="6" s="1"/>
  <c r="T40" i="1"/>
  <c r="X40" i="1"/>
  <c r="AB40" i="1"/>
  <c r="AE40" i="1"/>
  <c r="AI40" i="1"/>
  <c r="AM40" i="1"/>
  <c r="AS40" i="1"/>
  <c r="AW40" i="1"/>
  <c r="H41" i="1"/>
  <c r="G61" i="6" s="1"/>
  <c r="L41" i="1"/>
  <c r="K61" i="6" s="1"/>
  <c r="S41" i="1"/>
  <c r="R62" i="6" s="1"/>
  <c r="X41" i="1"/>
  <c r="AB41" i="1"/>
  <c r="AF41" i="1"/>
  <c r="AJ41" i="1"/>
  <c r="AN41" i="1"/>
  <c r="AS41" i="1"/>
  <c r="AW41" i="1"/>
  <c r="H42" i="1"/>
  <c r="L42" i="1"/>
  <c r="P42" i="1"/>
  <c r="O63" i="6" s="1"/>
  <c r="S42" i="1"/>
  <c r="R63" i="6" s="1"/>
  <c r="X42" i="1"/>
  <c r="AB42" i="1"/>
  <c r="AF42" i="1"/>
  <c r="AL42" i="1"/>
  <c r="I43" i="1"/>
  <c r="Q43" i="1"/>
  <c r="P64" i="6" s="1"/>
  <c r="Z43" i="1"/>
  <c r="AG43" i="1"/>
  <c r="AG42" i="1"/>
  <c r="AJ42" i="1"/>
  <c r="AM42" i="1"/>
  <c r="AS42" i="1"/>
  <c r="AV42" i="1"/>
  <c r="F43" i="1"/>
  <c r="J43" i="1"/>
  <c r="N43" i="1"/>
  <c r="M64" i="6" s="1"/>
  <c r="R43" i="1"/>
  <c r="Q64" i="6" s="1"/>
  <c r="W43" i="1"/>
  <c r="AA43" i="1"/>
  <c r="AE43" i="1"/>
  <c r="AK43" i="1"/>
  <c r="AN43" i="1"/>
  <c r="AS43" i="1"/>
  <c r="AW43" i="1"/>
  <c r="G44" i="1"/>
  <c r="J44" i="1"/>
  <c r="Q44" i="1"/>
  <c r="P65" i="6" s="1"/>
  <c r="U44" i="1"/>
  <c r="Y44" i="1"/>
  <c r="AC44" i="1"/>
  <c r="AF44" i="1"/>
  <c r="AJ44" i="1"/>
  <c r="AN44" i="1"/>
  <c r="AS44" i="1"/>
  <c r="F45" i="1"/>
  <c r="J45" i="1"/>
  <c r="N45" i="1"/>
  <c r="M66" i="6" s="1"/>
  <c r="R45" i="1"/>
  <c r="Q66" i="6" s="1"/>
  <c r="W45" i="1"/>
  <c r="AA45" i="1"/>
  <c r="AD45" i="1"/>
  <c r="AH45" i="1"/>
  <c r="AK45" i="1"/>
  <c r="AO45" i="1"/>
  <c r="AU45" i="1"/>
  <c r="G46" i="1"/>
  <c r="F66" i="6" s="1"/>
  <c r="K46" i="1"/>
  <c r="J66" i="6" s="1"/>
  <c r="O46" i="1"/>
  <c r="N67" i="6" s="1"/>
  <c r="S46" i="1"/>
  <c r="R67" i="6" s="1"/>
  <c r="X46" i="1"/>
  <c r="AB46" i="1"/>
  <c r="AE46" i="1"/>
  <c r="AI46" i="1"/>
  <c r="AL46" i="1"/>
  <c r="AP46" i="1"/>
  <c r="AV46" i="1"/>
  <c r="G47" i="1"/>
  <c r="K47" i="1"/>
  <c r="O47" i="1"/>
  <c r="N68" i="6" s="1"/>
  <c r="S47" i="1"/>
  <c r="R68" i="6" s="1"/>
  <c r="Y47" i="1"/>
  <c r="AH47" i="1"/>
  <c r="AM47" i="1"/>
  <c r="AU47" i="1"/>
  <c r="F48" i="1"/>
  <c r="K48" i="1"/>
  <c r="J68" i="6" s="1"/>
  <c r="P48" i="1"/>
  <c r="O69" i="6" s="1"/>
  <c r="U48" i="1"/>
  <c r="Z48" i="1"/>
  <c r="AE48" i="1"/>
  <c r="AJ48" i="1"/>
  <c r="AO48" i="1"/>
  <c r="AV48" i="1"/>
  <c r="H49" i="1"/>
  <c r="F56" i="1"/>
  <c r="M56" i="1"/>
  <c r="K57" i="1"/>
  <c r="G58" i="1"/>
  <c r="J60" i="1"/>
  <c r="J65" i="1"/>
  <c r="I66" i="1"/>
  <c r="F71" i="1"/>
  <c r="J78" i="1"/>
  <c r="J79" i="1"/>
  <c r="K80" i="1"/>
  <c r="J81" i="1"/>
  <c r="I82" i="1"/>
  <c r="F83" i="1"/>
  <c r="J84" i="1"/>
  <c r="H86" i="1"/>
  <c r="F87" i="1"/>
  <c r="L87" i="1"/>
  <c r="H88" i="1"/>
  <c r="F89" i="1"/>
  <c r="L90" i="1"/>
  <c r="H91" i="1"/>
  <c r="F92" i="1"/>
  <c r="G94" i="1"/>
  <c r="K95" i="1"/>
  <c r="J96" i="1"/>
  <c r="Q25" i="6"/>
  <c r="C44" i="6"/>
  <c r="Q48" i="6"/>
  <c r="AD42" i="1"/>
  <c r="AH42" i="1"/>
  <c r="AK42" i="1"/>
  <c r="AN42" i="1"/>
  <c r="AT42" i="1"/>
  <c r="AW42" i="1"/>
  <c r="G43" i="1"/>
  <c r="K43" i="1"/>
  <c r="O43" i="1"/>
  <c r="N64" i="6" s="1"/>
  <c r="S43" i="1"/>
  <c r="R64" i="6" s="1"/>
  <c r="X43" i="1"/>
  <c r="AB43" i="1"/>
  <c r="AH43" i="1"/>
  <c r="AL43" i="1"/>
  <c r="AO43" i="1"/>
  <c r="AT43" i="1"/>
  <c r="K44" i="1"/>
  <c r="N44" i="1"/>
  <c r="M65" i="6" s="1"/>
  <c r="R44" i="1"/>
  <c r="Q65" i="6" s="1"/>
  <c r="W44" i="1"/>
  <c r="Z44" i="1"/>
  <c r="AD44" i="1"/>
  <c r="AG44" i="1"/>
  <c r="AK44" i="1"/>
  <c r="AV44" i="1"/>
  <c r="G45" i="1"/>
  <c r="K45" i="1"/>
  <c r="O45" i="1"/>
  <c r="N66" i="6" s="1"/>
  <c r="S45" i="1"/>
  <c r="R66" i="6" s="1"/>
  <c r="X45" i="1"/>
  <c r="AB45" i="1"/>
  <c r="AE45" i="1"/>
  <c r="AI45" i="1"/>
  <c r="AL45" i="1"/>
  <c r="AP45" i="1"/>
  <c r="H46" i="1"/>
  <c r="G66" i="6" s="1"/>
  <c r="L46" i="1"/>
  <c r="K66" i="6" s="1"/>
  <c r="P46" i="1"/>
  <c r="O67" i="6" s="1"/>
  <c r="T46" i="1"/>
  <c r="Y46" i="1"/>
  <c r="AC46" i="1"/>
  <c r="AF46" i="1"/>
  <c r="AJ46" i="1"/>
  <c r="AM46" i="1"/>
  <c r="AS46" i="1"/>
  <c r="AW46" i="1"/>
  <c r="H47" i="1"/>
  <c r="L47" i="1"/>
  <c r="P47" i="1"/>
  <c r="O68" i="6" s="1"/>
  <c r="T47" i="1"/>
  <c r="AA47" i="1"/>
  <c r="AE47" i="1"/>
  <c r="AI47" i="1"/>
  <c r="AO47" i="1"/>
  <c r="G48" i="1"/>
  <c r="M48" i="1"/>
  <c r="L68" i="6" s="1"/>
  <c r="Q48" i="1"/>
  <c r="P69" i="6" s="1"/>
  <c r="AB48" i="1"/>
  <c r="AF48" i="1"/>
  <c r="AK48" i="1"/>
  <c r="AS48" i="1"/>
  <c r="AW48" i="1"/>
  <c r="K49" i="1"/>
  <c r="G56" i="1"/>
  <c r="L57" i="1"/>
  <c r="I58" i="1"/>
  <c r="H59" i="1"/>
  <c r="I61" i="1"/>
  <c r="G62" i="1"/>
  <c r="K63" i="1"/>
  <c r="F65" i="1"/>
  <c r="M65" i="1"/>
  <c r="L66" i="1"/>
  <c r="G71" i="1"/>
  <c r="K78" i="1"/>
  <c r="K79" i="1"/>
  <c r="G80" i="1"/>
  <c r="M81" i="1"/>
  <c r="K82" i="1"/>
  <c r="I83" i="1"/>
  <c r="G85" i="1"/>
  <c r="K86" i="1"/>
  <c r="G87" i="1"/>
  <c r="M87" i="1"/>
  <c r="K88" i="1"/>
  <c r="G89" i="1"/>
  <c r="F90" i="1"/>
  <c r="M90" i="1"/>
  <c r="K91" i="1"/>
  <c r="I92" i="1"/>
  <c r="J93" i="1"/>
  <c r="H94" i="1"/>
  <c r="F95" i="1"/>
  <c r="L96" i="1"/>
  <c r="L25" i="6"/>
  <c r="B43" i="6"/>
  <c r="F18" i="7" s="1"/>
  <c r="G18" i="7" s="1"/>
  <c r="B47" i="6"/>
  <c r="F22" i="7" s="1"/>
  <c r="G22" i="7" s="1"/>
  <c r="AU43" i="1"/>
  <c r="H44" i="1"/>
  <c r="L44" i="1"/>
  <c r="O44" i="1"/>
  <c r="N65" i="6" s="1"/>
  <c r="S44" i="1"/>
  <c r="R65" i="6" s="1"/>
  <c r="X44" i="1"/>
  <c r="AA44" i="1"/>
  <c r="AH44" i="1"/>
  <c r="AL44" i="1"/>
  <c r="AO44" i="1"/>
  <c r="AT44" i="1"/>
  <c r="AW44" i="1"/>
  <c r="H45" i="1"/>
  <c r="L45" i="1"/>
  <c r="P45" i="1"/>
  <c r="O66" i="6" s="1"/>
  <c r="T45" i="1"/>
  <c r="Y45" i="1"/>
  <c r="AC45" i="1"/>
  <c r="AF45" i="1"/>
  <c r="AM45" i="1"/>
  <c r="AS45" i="1"/>
  <c r="AV45" i="1"/>
  <c r="F46" i="1"/>
  <c r="E66" i="6" s="1"/>
  <c r="I46" i="1"/>
  <c r="H66" i="6" s="1"/>
  <c r="M46" i="1"/>
  <c r="L66" i="6" s="1"/>
  <c r="Q46" i="1"/>
  <c r="P67" i="6" s="1"/>
  <c r="U46" i="1"/>
  <c r="Z46" i="1"/>
  <c r="AG46" i="1"/>
  <c r="AK46" i="1"/>
  <c r="AN46" i="1"/>
  <c r="AT46" i="1"/>
  <c r="I47" i="1"/>
  <c r="M47" i="1"/>
  <c r="Q47" i="1"/>
  <c r="P68" i="6" s="1"/>
  <c r="W47" i="1"/>
  <c r="AB47" i="1"/>
  <c r="AF47" i="1"/>
  <c r="AK47" i="1"/>
  <c r="AP47" i="1"/>
  <c r="AV47" i="1"/>
  <c r="I48" i="1"/>
  <c r="N48" i="1"/>
  <c r="M69" i="6" s="1"/>
  <c r="R48" i="1"/>
  <c r="Q69" i="6" s="1"/>
  <c r="X48" i="1"/>
  <c r="AC48" i="1"/>
  <c r="AG48" i="1"/>
  <c r="AM48" i="1"/>
  <c r="L49" i="1"/>
  <c r="J56" i="1"/>
  <c r="J58" i="1"/>
  <c r="I59" i="1"/>
  <c r="F60" i="1"/>
  <c r="H62" i="1"/>
  <c r="F63" i="1"/>
  <c r="L64" i="1"/>
  <c r="M66" i="1"/>
  <c r="J71" i="1"/>
  <c r="F78" i="1"/>
  <c r="F79" i="1"/>
  <c r="H80" i="1"/>
  <c r="F81" i="1"/>
  <c r="J83" i="1"/>
  <c r="H85" i="1"/>
  <c r="L86" i="1"/>
  <c r="I87" i="1"/>
  <c r="L88" i="1"/>
  <c r="J89" i="1"/>
  <c r="H90" i="1"/>
  <c r="L91" i="1"/>
  <c r="J92" i="1"/>
  <c r="G93" i="1"/>
  <c r="M93" i="1"/>
  <c r="K94" i="1"/>
  <c r="G95" i="1"/>
  <c r="F96" i="1"/>
  <c r="M96" i="1"/>
  <c r="M25" i="6"/>
  <c r="C29" i="6"/>
  <c r="D4" i="7" s="1"/>
  <c r="M48" i="6"/>
  <c r="AP43" i="1"/>
  <c r="AV43" i="1"/>
  <c r="F44" i="1"/>
  <c r="I44" i="1"/>
  <c r="M44" i="1"/>
  <c r="P44" i="1"/>
  <c r="O65" i="6" s="1"/>
  <c r="T44" i="1"/>
  <c r="AB44" i="1"/>
  <c r="AE44" i="1"/>
  <c r="AI44" i="1"/>
  <c r="AM44" i="1"/>
  <c r="AP44" i="1"/>
  <c r="AU44" i="1"/>
  <c r="I45" i="1"/>
  <c r="M45" i="1"/>
  <c r="Q45" i="1"/>
  <c r="P66" i="6" s="1"/>
  <c r="U45" i="1"/>
  <c r="Z45" i="1"/>
  <c r="AG45" i="1"/>
  <c r="AJ45" i="1"/>
  <c r="AN45" i="1"/>
  <c r="AT45" i="1"/>
  <c r="AW45" i="1"/>
  <c r="J46" i="1"/>
  <c r="I66" i="6" s="1"/>
  <c r="N46" i="1"/>
  <c r="M67" i="6" s="1"/>
  <c r="R46" i="1"/>
  <c r="Q67" i="6" s="1"/>
  <c r="W46" i="1"/>
  <c r="AA46" i="1"/>
  <c r="AD46" i="1"/>
  <c r="AH46" i="1"/>
  <c r="AO46" i="1"/>
  <c r="AU46" i="1"/>
  <c r="F47" i="1"/>
  <c r="J47" i="1"/>
  <c r="N47" i="1"/>
  <c r="M68" i="6" s="1"/>
  <c r="R47" i="1"/>
  <c r="Q68" i="6" s="1"/>
  <c r="X47" i="1"/>
  <c r="AC47" i="1"/>
  <c r="AG47" i="1"/>
  <c r="AL47" i="1"/>
  <c r="AS47" i="1"/>
  <c r="J48" i="1"/>
  <c r="O48" i="1"/>
  <c r="N69" i="6" s="1"/>
  <c r="T48" i="1"/>
  <c r="Y48" i="1"/>
  <c r="AD48" i="1"/>
  <c r="AI48" i="1"/>
  <c r="AN48" i="1"/>
  <c r="AT48" i="1"/>
  <c r="G49" i="1"/>
  <c r="K56" i="1"/>
  <c r="H57" i="1"/>
  <c r="F58" i="1"/>
  <c r="M58" i="1"/>
  <c r="G60" i="1"/>
  <c r="F61" i="1"/>
  <c r="M61" i="1"/>
  <c r="K62" i="1"/>
  <c r="G63" i="1"/>
  <c r="I65" i="1"/>
  <c r="H66" i="1"/>
  <c r="K71" i="1"/>
  <c r="M73" i="1"/>
  <c r="G78" i="1"/>
  <c r="G79" i="1"/>
  <c r="J80" i="1"/>
  <c r="I81" i="1"/>
  <c r="H82" i="1"/>
  <c r="M83" i="1"/>
  <c r="G84" i="1"/>
  <c r="M84" i="1"/>
  <c r="K85" i="1"/>
  <c r="J87" i="1"/>
  <c r="G88" i="1"/>
  <c r="K89" i="1"/>
  <c r="I90" i="1"/>
  <c r="G91" i="1"/>
  <c r="M92" i="1"/>
  <c r="L94" i="1"/>
  <c r="J95" i="1"/>
  <c r="I96" i="1"/>
  <c r="P25" i="6"/>
  <c r="B40" i="6"/>
  <c r="F15" i="7" s="1"/>
  <c r="G15" i="7" s="1"/>
  <c r="N48" i="6"/>
  <c r="I49" i="1"/>
  <c r="M49" i="1"/>
  <c r="H56" i="1"/>
  <c r="L56" i="1"/>
  <c r="F57" i="1"/>
  <c r="I57" i="1"/>
  <c r="H58" i="1"/>
  <c r="K58" i="1"/>
  <c r="F59" i="1"/>
  <c r="M59" i="1"/>
  <c r="H60" i="1"/>
  <c r="G61" i="1"/>
  <c r="J61" i="1"/>
  <c r="I62" i="1"/>
  <c r="H63" i="1"/>
  <c r="M64" i="1"/>
  <c r="K65" i="1"/>
  <c r="H71" i="1"/>
  <c r="L71" i="1"/>
  <c r="K73" i="1"/>
  <c r="H78" i="1"/>
  <c r="L78" i="1"/>
  <c r="H79" i="1"/>
  <c r="L79" i="1"/>
  <c r="L80" i="1"/>
  <c r="G81" i="1"/>
  <c r="K81" i="1"/>
  <c r="F82" i="1"/>
  <c r="L82" i="1"/>
  <c r="G83" i="1"/>
  <c r="K83" i="1"/>
  <c r="H84" i="1"/>
  <c r="K84" i="1"/>
  <c r="I85" i="1"/>
  <c r="L85" i="1"/>
  <c r="F86" i="1"/>
  <c r="I86" i="1"/>
  <c r="M86" i="1"/>
  <c r="H87" i="1"/>
  <c r="K87" i="1"/>
  <c r="I88" i="1"/>
  <c r="M88" i="1"/>
  <c r="H89" i="1"/>
  <c r="L89" i="1"/>
  <c r="G90" i="1"/>
  <c r="J90" i="1"/>
  <c r="I91" i="1"/>
  <c r="G92" i="1"/>
  <c r="K92" i="1"/>
  <c r="H93" i="1"/>
  <c r="K93" i="1"/>
  <c r="F94" i="1"/>
  <c r="I94" i="1"/>
  <c r="M94" i="1"/>
  <c r="H95" i="1"/>
  <c r="L95" i="1"/>
  <c r="G96" i="1"/>
  <c r="K96" i="1"/>
  <c r="N25" i="6"/>
  <c r="C31" i="6"/>
  <c r="B42" i="6"/>
  <c r="F17" i="7" s="1"/>
  <c r="G17" i="7" s="1"/>
  <c r="O48" i="6"/>
  <c r="U47" i="1"/>
  <c r="Z47" i="1"/>
  <c r="AD47" i="1"/>
  <c r="AJ47" i="1"/>
  <c r="AN47" i="1"/>
  <c r="AT47" i="1"/>
  <c r="AW47" i="1"/>
  <c r="H48" i="1"/>
  <c r="L48" i="1"/>
  <c r="K68" i="6" s="1"/>
  <c r="S48" i="1"/>
  <c r="R69" i="6" s="1"/>
  <c r="W48" i="1"/>
  <c r="AA48" i="1"/>
  <c r="AH48" i="1"/>
  <c r="AL48" i="1"/>
  <c r="AP48" i="1"/>
  <c r="AU48" i="1"/>
  <c r="F49" i="1"/>
  <c r="J49" i="1"/>
  <c r="I56" i="1"/>
  <c r="J57" i="1"/>
  <c r="L58" i="1"/>
  <c r="G59" i="1"/>
  <c r="J59" i="1"/>
  <c r="I60" i="1"/>
  <c r="H61" i="1"/>
  <c r="K61" i="1"/>
  <c r="F62" i="1"/>
  <c r="J62" i="1"/>
  <c r="L63" i="1"/>
  <c r="H65" i="1"/>
  <c r="L65" i="1"/>
  <c r="G66" i="1"/>
  <c r="K66" i="1"/>
  <c r="I71" i="1"/>
  <c r="M71" i="1"/>
  <c r="L73" i="1"/>
  <c r="I78" i="1"/>
  <c r="M78" i="1"/>
  <c r="I79" i="1"/>
  <c r="M79" i="1"/>
  <c r="F80" i="1"/>
  <c r="I80" i="1"/>
  <c r="M80" i="1"/>
  <c r="H81" i="1"/>
  <c r="L81" i="1"/>
  <c r="G82" i="1"/>
  <c r="J82" i="1"/>
  <c r="M82" i="1"/>
  <c r="H83" i="1"/>
  <c r="L83" i="1"/>
  <c r="F84" i="1"/>
  <c r="I84" i="1"/>
  <c r="L84" i="1"/>
  <c r="F85" i="1"/>
  <c r="J85" i="1"/>
  <c r="M85" i="1"/>
  <c r="G86" i="1"/>
  <c r="J86" i="1"/>
  <c r="F88" i="1"/>
  <c r="J88" i="1"/>
  <c r="I89" i="1"/>
  <c r="M89" i="1"/>
  <c r="K90" i="1"/>
  <c r="F91" i="1"/>
  <c r="J91" i="1"/>
  <c r="M91" i="1"/>
  <c r="H92" i="1"/>
  <c r="L92" i="1"/>
  <c r="F93" i="1"/>
  <c r="I93" i="1"/>
  <c r="L93" i="1"/>
  <c r="J94" i="1"/>
  <c r="I95" i="1"/>
  <c r="M95" i="1"/>
  <c r="H96" i="1"/>
  <c r="O25" i="6"/>
  <c r="B41" i="6"/>
  <c r="F16" i="7" s="1"/>
  <c r="G16" i="7" s="1"/>
  <c r="B45" i="6"/>
  <c r="F20" i="7" s="1"/>
  <c r="G20" i="7" s="1"/>
  <c r="L48" i="6"/>
  <c r="P48" i="6"/>
  <c r="L15" i="6"/>
  <c r="L40" i="6" s="1"/>
  <c r="L7" i="6"/>
  <c r="L32" i="6" s="1"/>
  <c r="L18" i="6"/>
  <c r="L43" i="6" s="1"/>
  <c r="L14" i="6"/>
  <c r="L39" i="6" s="1"/>
  <c r="L20" i="6"/>
  <c r="L45" i="6" s="1"/>
  <c r="L17" i="6"/>
  <c r="L42" i="6" s="1"/>
  <c r="L12" i="6"/>
  <c r="L37" i="6" s="1"/>
  <c r="L8" i="6"/>
  <c r="L33" i="6" s="1"/>
  <c r="L21" i="6"/>
  <c r="L46" i="6" s="1"/>
  <c r="L16" i="6"/>
  <c r="L41" i="6" s="1"/>
  <c r="Q18" i="6"/>
  <c r="Q43" i="6" s="1"/>
  <c r="Q6" i="6"/>
  <c r="Q31" i="6" s="1"/>
  <c r="Q5" i="6"/>
  <c r="Q30" i="6" s="1"/>
  <c r="Q8" i="6"/>
  <c r="Q33" i="6" s="1"/>
  <c r="Q20" i="6"/>
  <c r="Q45" i="6" s="1"/>
  <c r="Q7" i="6"/>
  <c r="Q32" i="6" s="1"/>
  <c r="D22" i="6"/>
  <c r="D14" i="6"/>
  <c r="D9" i="6"/>
  <c r="D4" i="6"/>
  <c r="H8" i="4"/>
  <c r="D8" i="6"/>
  <c r="H9" i="4"/>
  <c r="D5" i="6"/>
  <c r="H19" i="6"/>
  <c r="H44" i="6" s="1"/>
  <c r="H11" i="6"/>
  <c r="H36" i="6" s="1"/>
  <c r="H10" i="6"/>
  <c r="H35" i="6" s="1"/>
  <c r="H6" i="6"/>
  <c r="H31" i="6" s="1"/>
  <c r="H9" i="6"/>
  <c r="H34" i="6" s="1"/>
  <c r="H4" i="6"/>
  <c r="E58" i="6"/>
  <c r="D21" i="6"/>
  <c r="K18" i="6"/>
  <c r="K43" i="6" s="1"/>
  <c r="K17" i="6"/>
  <c r="K42" i="6" s="1"/>
  <c r="F68" i="1" a="1"/>
  <c r="F64" i="1" a="1"/>
  <c r="F66" i="1" a="1"/>
  <c r="F69" i="1" a="1"/>
  <c r="F72" i="1" a="1"/>
  <c r="F74" i="1" a="1"/>
  <c r="F67" i="1" a="1"/>
  <c r="F70" i="1" a="1"/>
  <c r="F73" i="1" a="1"/>
  <c r="H64" i="1" a="1"/>
  <c r="H70" i="1" a="1"/>
  <c r="H73" i="1" a="1"/>
  <c r="H74" i="1" a="1"/>
  <c r="H69" i="1" a="1"/>
  <c r="H72" i="1" a="1"/>
  <c r="H67" i="1" a="1"/>
  <c r="H68" i="1" a="1"/>
  <c r="I64" i="1" a="1"/>
  <c r="I68" i="1" a="1"/>
  <c r="I69" i="1" a="1"/>
  <c r="I72" i="1" a="1"/>
  <c r="I70" i="1" a="1"/>
  <c r="I74" i="1" a="1"/>
  <c r="I63" i="1" a="1"/>
  <c r="I67" i="1" a="1"/>
  <c r="I73" i="1" a="1"/>
  <c r="M68" i="1" a="1"/>
  <c r="M69" i="1" a="1"/>
  <c r="M72" i="1" a="1"/>
  <c r="M63" i="1" a="1"/>
  <c r="M57" i="1" a="1"/>
  <c r="M62" i="1" a="1"/>
  <c r="M70" i="1" a="1"/>
  <c r="M74" i="1" a="1"/>
  <c r="M60" i="1" a="1"/>
  <c r="M67" i="1" a="1"/>
  <c r="K60" i="1" a="1"/>
  <c r="K70" i="1" a="1"/>
  <c r="K59" i="1" a="1"/>
  <c r="K67" i="1" a="1"/>
  <c r="K74" i="1" a="1"/>
  <c r="K68" i="1" a="1"/>
  <c r="K64" i="1" a="1"/>
  <c r="K69" i="1" a="1"/>
  <c r="K72" i="1" a="1"/>
  <c r="C34" i="6" a="1"/>
  <c r="L59" i="1" a="1"/>
  <c r="L62" i="1" a="1"/>
  <c r="L69" i="1" a="1"/>
  <c r="L72" i="1" a="1"/>
  <c r="L74" i="1" a="1"/>
  <c r="L61" i="1" a="1"/>
  <c r="L70" i="1" a="1"/>
  <c r="L60" i="1" a="1"/>
  <c r="L67" i="1" a="1"/>
  <c r="L68" i="1" a="1"/>
  <c r="G67" i="1" a="1"/>
  <c r="G57" i="1" a="1"/>
  <c r="G70" i="1" a="1"/>
  <c r="G73" i="1" a="1"/>
  <c r="G65" i="1" a="1"/>
  <c r="G68" i="1" a="1"/>
  <c r="G64" i="1" a="1"/>
  <c r="G69" i="1" a="1"/>
  <c r="G72" i="1" a="1"/>
  <c r="G74" i="1" a="1"/>
  <c r="J63" i="1" a="1"/>
  <c r="J73" i="1" a="1"/>
  <c r="J67" i="1" a="1"/>
  <c r="J68" i="1" a="1"/>
  <c r="J64" i="1" a="1"/>
  <c r="J66" i="1" a="1"/>
  <c r="J69" i="1" a="1"/>
  <c r="J72" i="1" a="1"/>
  <c r="J70" i="1" a="1"/>
  <c r="J74" i="1" a="1"/>
  <c r="J15" i="6" l="1"/>
  <c r="J40" i="6" s="1"/>
  <c r="M4" i="6"/>
  <c r="N12" i="6"/>
  <c r="N37" i="6" s="1"/>
  <c r="J22" i="6"/>
  <c r="J47" i="6" s="1"/>
  <c r="P12" i="7"/>
  <c r="P16" i="7"/>
  <c r="P11" i="7"/>
  <c r="P23" i="7" s="1"/>
  <c r="O6" i="7"/>
  <c r="P20" i="6"/>
  <c r="P45" i="6" s="1"/>
  <c r="O9" i="7"/>
  <c r="O17" i="7"/>
  <c r="K7" i="6"/>
  <c r="K32" i="6" s="1"/>
  <c r="J20" i="6"/>
  <c r="J45" i="6" s="1"/>
  <c r="K16" i="6"/>
  <c r="K41" i="6" s="1"/>
  <c r="J17" i="6"/>
  <c r="J42" i="6" s="1"/>
  <c r="M23" i="7"/>
  <c r="E22" i="6"/>
  <c r="E47" i="6" s="1"/>
  <c r="F22" i="6"/>
  <c r="F47" i="6" s="1"/>
  <c r="D15" i="6"/>
  <c r="H24" i="4"/>
  <c r="H15" i="4"/>
  <c r="H12" i="6"/>
  <c r="H37" i="6" s="1"/>
  <c r="H8" i="6"/>
  <c r="H33" i="6" s="1"/>
  <c r="H14" i="6"/>
  <c r="H39" i="6" s="1"/>
  <c r="H13" i="4"/>
  <c r="H12" i="4"/>
  <c r="D20" i="6"/>
  <c r="D45" i="6" s="1"/>
  <c r="D11" i="6"/>
  <c r="D36" i="6" s="1"/>
  <c r="Q12" i="6"/>
  <c r="Q37" i="6" s="1"/>
  <c r="Q13" i="6"/>
  <c r="Q38" i="6" s="1"/>
  <c r="Q22" i="6"/>
  <c r="Q47" i="6" s="1"/>
  <c r="L4" i="6"/>
  <c r="L10" i="6"/>
  <c r="L35" i="6" s="1"/>
  <c r="L11" i="6"/>
  <c r="L36" i="6" s="1"/>
  <c r="H7" i="4"/>
  <c r="H13" i="6"/>
  <c r="H38" i="6" s="1"/>
  <c r="H7" i="6"/>
  <c r="H32" i="6" s="1"/>
  <c r="H18" i="4"/>
  <c r="H21" i="4"/>
  <c r="D16" i="6"/>
  <c r="D41" i="6" s="1"/>
  <c r="D6" i="6"/>
  <c r="D31" i="6" s="1"/>
  <c r="Q19" i="6"/>
  <c r="Q44" i="6" s="1"/>
  <c r="Q21" i="6"/>
  <c r="Q46" i="6" s="1"/>
  <c r="D7" i="6"/>
  <c r="D32" i="6" s="1"/>
  <c r="H23" i="4"/>
  <c r="P18" i="6"/>
  <c r="P43" i="6" s="1"/>
  <c r="G7" i="6"/>
  <c r="G32" i="6" s="1"/>
  <c r="O11" i="6"/>
  <c r="O36" i="6" s="1"/>
  <c r="H20" i="6"/>
  <c r="H45" i="6" s="1"/>
  <c r="H16" i="6"/>
  <c r="H41" i="6" s="1"/>
  <c r="H22" i="6"/>
  <c r="H5" i="4"/>
  <c r="D13" i="6"/>
  <c r="D38" i="6" s="1"/>
  <c r="H16" i="4"/>
  <c r="D17" i="6"/>
  <c r="D18" i="6"/>
  <c r="D43" i="6" s="1"/>
  <c r="D19" i="6"/>
  <c r="D44" i="6" s="1"/>
  <c r="Q11" i="6"/>
  <c r="Q36" i="6" s="1"/>
  <c r="Q9" i="6"/>
  <c r="Q34" i="6" s="1"/>
  <c r="Q10" i="6"/>
  <c r="Q35" i="6" s="1"/>
  <c r="F15" i="6"/>
  <c r="F40" i="6" s="1"/>
  <c r="O8" i="6"/>
  <c r="O33" i="6" s="1"/>
  <c r="G14" i="6"/>
  <c r="G39" i="6" s="1"/>
  <c r="P15" i="6"/>
  <c r="P40" i="6" s="1"/>
  <c r="O18" i="6"/>
  <c r="O43" i="6" s="1"/>
  <c r="F12" i="6"/>
  <c r="O5" i="6"/>
  <c r="O30" i="6" s="1"/>
  <c r="P5" i="6"/>
  <c r="P30" i="6" s="1"/>
  <c r="G4" i="6"/>
  <c r="F9" i="6"/>
  <c r="F34" i="6" s="1"/>
  <c r="O22" i="6"/>
  <c r="O47" i="6" s="1"/>
  <c r="P21" i="6"/>
  <c r="P46" i="6" s="1"/>
  <c r="G18" i="6"/>
  <c r="G43" i="6" s="1"/>
  <c r="G20" i="6"/>
  <c r="G45" i="6" s="1"/>
  <c r="F13" i="6"/>
  <c r="F38" i="6" s="1"/>
  <c r="P22" i="6"/>
  <c r="P47" i="6" s="1"/>
  <c r="G11" i="6"/>
  <c r="G36" i="6" s="1"/>
  <c r="F11" i="6"/>
  <c r="F36" i="6" s="1"/>
  <c r="O9" i="6"/>
  <c r="O34" i="6" s="1"/>
  <c r="O12" i="6"/>
  <c r="O37" i="6" s="1"/>
  <c r="P9" i="6"/>
  <c r="P34" i="6" s="1"/>
  <c r="G5" i="6"/>
  <c r="G30" i="6" s="1"/>
  <c r="G8" i="6"/>
  <c r="G33" i="6" s="1"/>
  <c r="F19" i="6"/>
  <c r="F44" i="6" s="1"/>
  <c r="F7" i="6"/>
  <c r="F32" i="6" s="1"/>
  <c r="F4" i="6"/>
  <c r="F29" i="6" s="1"/>
  <c r="F20" i="6"/>
  <c r="F45" i="6" s="1"/>
  <c r="F17" i="6"/>
  <c r="F42" i="6" s="1"/>
  <c r="O13" i="6"/>
  <c r="O38" i="6" s="1"/>
  <c r="O6" i="6"/>
  <c r="O31" i="6" s="1"/>
  <c r="O17" i="6"/>
  <c r="O42" i="6" s="1"/>
  <c r="O19" i="6"/>
  <c r="O44" i="6" s="1"/>
  <c r="O16" i="6"/>
  <c r="O41" i="6" s="1"/>
  <c r="P12" i="6"/>
  <c r="P37" i="6" s="1"/>
  <c r="P13" i="6"/>
  <c r="P38" i="6" s="1"/>
  <c r="P10" i="6"/>
  <c r="P35" i="6" s="1"/>
  <c r="P7" i="6"/>
  <c r="P32" i="6" s="1"/>
  <c r="G13" i="6"/>
  <c r="G38" i="6" s="1"/>
  <c r="G9" i="6"/>
  <c r="G34" i="6" s="1"/>
  <c r="G15" i="6"/>
  <c r="G40" i="6" s="1"/>
  <c r="G12" i="6"/>
  <c r="G37" i="6" s="1"/>
  <c r="F18" i="6"/>
  <c r="F43" i="6" s="1"/>
  <c r="F16" i="6"/>
  <c r="F41" i="6" s="1"/>
  <c r="O21" i="6"/>
  <c r="O46" i="6" s="1"/>
  <c r="O15" i="6"/>
  <c r="O40" i="6" s="1"/>
  <c r="P8" i="6"/>
  <c r="P33" i="6" s="1"/>
  <c r="P6" i="6"/>
  <c r="P31" i="6" s="1"/>
  <c r="P19" i="6"/>
  <c r="P44" i="6" s="1"/>
  <c r="G22" i="6"/>
  <c r="G47" i="6" s="1"/>
  <c r="F6" i="6"/>
  <c r="F31" i="6" s="1"/>
  <c r="F10" i="6"/>
  <c r="F35" i="6" s="1"/>
  <c r="F8" i="6"/>
  <c r="F33" i="6" s="1"/>
  <c r="F5" i="6"/>
  <c r="F30" i="6" s="1"/>
  <c r="F21" i="6"/>
  <c r="F46" i="6" s="1"/>
  <c r="O10" i="6"/>
  <c r="O35" i="6" s="1"/>
  <c r="O14" i="6"/>
  <c r="O39" i="6" s="1"/>
  <c r="O7" i="6"/>
  <c r="O32" i="6" s="1"/>
  <c r="O4" i="6"/>
  <c r="O29" i="6" s="1"/>
  <c r="P4" i="6"/>
  <c r="P29" i="6" s="1"/>
  <c r="P17" i="6"/>
  <c r="P42" i="6" s="1"/>
  <c r="P16" i="6"/>
  <c r="P41" i="6" s="1"/>
  <c r="P14" i="6"/>
  <c r="P39" i="6" s="1"/>
  <c r="P11" i="6"/>
  <c r="P36" i="6" s="1"/>
  <c r="G21" i="6"/>
  <c r="G46" i="6" s="1"/>
  <c r="G6" i="6"/>
  <c r="G31" i="6" s="1"/>
  <c r="G17" i="6"/>
  <c r="G19" i="6"/>
  <c r="G44" i="6" s="1"/>
  <c r="G16" i="6"/>
  <c r="G41" i="6" s="1"/>
  <c r="O23" i="7"/>
  <c r="K21" i="6"/>
  <c r="K46" i="6" s="1"/>
  <c r="K20" i="6"/>
  <c r="K45" i="6" s="1"/>
  <c r="J11" i="6"/>
  <c r="J36" i="6" s="1"/>
  <c r="J13" i="6"/>
  <c r="J38" i="6" s="1"/>
  <c r="K14" i="6"/>
  <c r="K39" i="6" s="1"/>
  <c r="K4" i="6"/>
  <c r="K29" i="6" s="1"/>
  <c r="J4" i="6"/>
  <c r="J29" i="6" s="1"/>
  <c r="I20" i="6"/>
  <c r="I45" i="6" s="1"/>
  <c r="M14" i="6"/>
  <c r="M39" i="6" s="1"/>
  <c r="N14" i="6"/>
  <c r="N39" i="6" s="1"/>
  <c r="K10" i="6"/>
  <c r="K35" i="6" s="1"/>
  <c r="K19" i="6"/>
  <c r="K44" i="6" s="1"/>
  <c r="L13" i="6"/>
  <c r="L38" i="6" s="1"/>
  <c r="J6" i="6"/>
  <c r="J31" i="6" s="1"/>
  <c r="J16" i="6"/>
  <c r="J41" i="6" s="1"/>
  <c r="H11" i="4"/>
  <c r="I17" i="6"/>
  <c r="I42" i="6" s="1"/>
  <c r="H17" i="6"/>
  <c r="H42" i="6" s="1"/>
  <c r="H5" i="6"/>
  <c r="H30" i="6" s="1"/>
  <c r="H21" i="6"/>
  <c r="H18" i="6"/>
  <c r="H43" i="6" s="1"/>
  <c r="H10" i="4"/>
  <c r="H19" i="4"/>
  <c r="H17" i="4"/>
  <c r="H4" i="4"/>
  <c r="H20" i="4"/>
  <c r="D12" i="6"/>
  <c r="D10" i="6"/>
  <c r="D35" i="6" s="1"/>
  <c r="Q4" i="6"/>
  <c r="Q29" i="6" s="1"/>
  <c r="Q15" i="6"/>
  <c r="Q40" i="6" s="1"/>
  <c r="Q16" i="6"/>
  <c r="Q41" i="6" s="1"/>
  <c r="Q17" i="6"/>
  <c r="Q42" i="6" s="1"/>
  <c r="L5" i="6"/>
  <c r="L30" i="6" s="1"/>
  <c r="L9" i="6"/>
  <c r="L34" i="6" s="1"/>
  <c r="L6" i="6"/>
  <c r="L31" i="6" s="1"/>
  <c r="L22" i="6"/>
  <c r="L47" i="6" s="1"/>
  <c r="AQ31" i="1"/>
  <c r="AR31" i="1" s="1"/>
  <c r="N10" i="6"/>
  <c r="N35" i="6" s="1"/>
  <c r="N5" i="6"/>
  <c r="N30" i="6" s="1"/>
  <c r="I21" i="6"/>
  <c r="I46" i="6" s="1"/>
  <c r="M8" i="6"/>
  <c r="M33" i="6" s="1"/>
  <c r="M12" i="6"/>
  <c r="M37" i="6" s="1"/>
  <c r="E5" i="6"/>
  <c r="E30" i="6" s="1"/>
  <c r="J7" i="6"/>
  <c r="J32" i="6" s="1"/>
  <c r="N15" i="6"/>
  <c r="N40" i="6" s="1"/>
  <c r="N9" i="6"/>
  <c r="N34" i="6" s="1"/>
  <c r="K6" i="6"/>
  <c r="K31" i="6" s="1"/>
  <c r="K5" i="6"/>
  <c r="K30" i="6" s="1"/>
  <c r="K11" i="6"/>
  <c r="K36" i="6" s="1"/>
  <c r="K8" i="6"/>
  <c r="K33" i="6" s="1"/>
  <c r="J10" i="6"/>
  <c r="J35" i="6" s="1"/>
  <c r="J14" i="6"/>
  <c r="J39" i="6" s="1"/>
  <c r="J8" i="6"/>
  <c r="J33" i="6" s="1"/>
  <c r="J5" i="6"/>
  <c r="J30" i="6" s="1"/>
  <c r="J21" i="6"/>
  <c r="J46" i="6" s="1"/>
  <c r="I15" i="6"/>
  <c r="I40" i="6" s="1"/>
  <c r="I16" i="6"/>
  <c r="I41" i="6" s="1"/>
  <c r="I14" i="6"/>
  <c r="I39" i="6" s="1"/>
  <c r="M13" i="6"/>
  <c r="M38" i="6" s="1"/>
  <c r="E10" i="6"/>
  <c r="E35" i="6" s="1"/>
  <c r="AQ43" i="1"/>
  <c r="AR43" i="1" s="1"/>
  <c r="M11" i="6"/>
  <c r="M36" i="6" s="1"/>
  <c r="I11" i="6"/>
  <c r="I36" i="6" s="1"/>
  <c r="M22" i="6"/>
  <c r="M47" i="6" s="1"/>
  <c r="N11" i="6"/>
  <c r="N36" i="6" s="1"/>
  <c r="N8" i="6"/>
  <c r="N33" i="6" s="1"/>
  <c r="N21" i="6"/>
  <c r="N46" i="6" s="1"/>
  <c r="K22" i="6"/>
  <c r="K47" i="6" s="1"/>
  <c r="K13" i="6"/>
  <c r="K38" i="6" s="1"/>
  <c r="K15" i="6"/>
  <c r="K40" i="6" s="1"/>
  <c r="K12" i="6"/>
  <c r="K37" i="6" s="1"/>
  <c r="J18" i="6"/>
  <c r="J19" i="6"/>
  <c r="J44" i="6" s="1"/>
  <c r="J12" i="6"/>
  <c r="J37" i="6" s="1"/>
  <c r="I12" i="6"/>
  <c r="I37" i="6" s="1"/>
  <c r="I5" i="6"/>
  <c r="I30" i="6" s="1"/>
  <c r="I18" i="6"/>
  <c r="I43" i="6" s="1"/>
  <c r="AQ33" i="1"/>
  <c r="AR33" i="1" s="1"/>
  <c r="M16" i="6"/>
  <c r="M41" i="6" s="1"/>
  <c r="M17" i="6"/>
  <c r="M42" i="6" s="1"/>
  <c r="N19" i="6"/>
  <c r="N44" i="6" s="1"/>
  <c r="N16" i="6"/>
  <c r="N41" i="6" s="1"/>
  <c r="N13" i="6"/>
  <c r="N38" i="6" s="1"/>
  <c r="AQ38" i="1"/>
  <c r="AR38" i="1" s="1"/>
  <c r="I4" i="6"/>
  <c r="I29" i="6" s="1"/>
  <c r="I9" i="6"/>
  <c r="I34" i="6" s="1"/>
  <c r="I6" i="6"/>
  <c r="I31" i="6" s="1"/>
  <c r="B53" i="6"/>
  <c r="D6" i="7" s="1"/>
  <c r="M19" i="6"/>
  <c r="M44" i="6" s="1"/>
  <c r="M20" i="6"/>
  <c r="M45" i="6" s="1"/>
  <c r="M6" i="6"/>
  <c r="M31" i="6" s="1"/>
  <c r="E15" i="6"/>
  <c r="E40" i="6" s="1"/>
  <c r="E13" i="6"/>
  <c r="E38" i="6" s="1"/>
  <c r="E14" i="6"/>
  <c r="E39" i="6" s="1"/>
  <c r="F51" i="6"/>
  <c r="B51" i="6" s="1"/>
  <c r="AQ30" i="1"/>
  <c r="AR30" i="1" s="1"/>
  <c r="N18" i="6"/>
  <c r="N43" i="6" s="1"/>
  <c r="I19" i="6"/>
  <c r="I44" i="6" s="1"/>
  <c r="I22" i="6"/>
  <c r="I47" i="6" s="1"/>
  <c r="N22" i="6"/>
  <c r="N47" i="6" s="1"/>
  <c r="N7" i="6"/>
  <c r="N32" i="6" s="1"/>
  <c r="N4" i="6"/>
  <c r="N29" i="6" s="1"/>
  <c r="N20" i="6"/>
  <c r="N45" i="6" s="1"/>
  <c r="N17" i="6"/>
  <c r="N42" i="6" s="1"/>
  <c r="I7" i="6"/>
  <c r="I32" i="6" s="1"/>
  <c r="I8" i="6"/>
  <c r="I33" i="6" s="1"/>
  <c r="I13" i="6"/>
  <c r="I38" i="6" s="1"/>
  <c r="E16" i="6"/>
  <c r="E41" i="6" s="1"/>
  <c r="AQ36" i="1"/>
  <c r="AR36" i="1" s="1"/>
  <c r="M7" i="6"/>
  <c r="M32" i="6" s="1"/>
  <c r="M9" i="6"/>
  <c r="M34" i="6" s="1"/>
  <c r="M10" i="6"/>
  <c r="M35" i="6" s="1"/>
  <c r="E12" i="6"/>
  <c r="E37" i="6" s="1"/>
  <c r="E17" i="6"/>
  <c r="E42" i="6" s="1"/>
  <c r="E18" i="6"/>
  <c r="E43" i="6" s="1"/>
  <c r="AQ34" i="1"/>
  <c r="AR34" i="1" s="1"/>
  <c r="E11" i="6"/>
  <c r="E36" i="6" s="1"/>
  <c r="E20" i="6"/>
  <c r="E45" i="6" s="1"/>
  <c r="E21" i="6"/>
  <c r="K50" i="1"/>
  <c r="AQ44" i="1"/>
  <c r="AR44" i="1" s="1"/>
  <c r="AQ45" i="1"/>
  <c r="AR45" i="1" s="1"/>
  <c r="AQ42" i="1"/>
  <c r="AR42" i="1" s="1"/>
  <c r="AQ37" i="1"/>
  <c r="AR37" i="1" s="1"/>
  <c r="G50" i="1"/>
  <c r="E19" i="6"/>
  <c r="E44" i="6" s="1"/>
  <c r="M15" i="6"/>
  <c r="M40" i="6" s="1"/>
  <c r="M5" i="6"/>
  <c r="M30" i="6" s="1"/>
  <c r="M21" i="6"/>
  <c r="M46" i="6" s="1"/>
  <c r="E8" i="6"/>
  <c r="E33" i="6" s="1"/>
  <c r="E4" i="6"/>
  <c r="E9" i="6"/>
  <c r="E34" i="6" s="1"/>
  <c r="E6" i="6"/>
  <c r="E31" i="6" s="1"/>
  <c r="AQ41" i="1"/>
  <c r="AR41" i="1" s="1"/>
  <c r="AQ35" i="1"/>
  <c r="AR35" i="1" s="1"/>
  <c r="B66" i="6"/>
  <c r="D19" i="7" s="1"/>
  <c r="AQ48" i="1"/>
  <c r="AR48" i="1" s="1"/>
  <c r="AQ46" i="1"/>
  <c r="AR46" i="1" s="1"/>
  <c r="H50" i="1"/>
  <c r="AQ39" i="1"/>
  <c r="AR39" i="1" s="1"/>
  <c r="L50" i="1"/>
  <c r="AQ40" i="1"/>
  <c r="AR40" i="1" s="1"/>
  <c r="N95" i="1"/>
  <c r="O95" i="1" s="1"/>
  <c r="N82" i="1"/>
  <c r="O82" i="1" s="1"/>
  <c r="AQ47" i="1"/>
  <c r="AR47" i="1" s="1"/>
  <c r="J50" i="1"/>
  <c r="J74" i="1"/>
  <c r="J70" i="1"/>
  <c r="J72" i="1"/>
  <c r="J69" i="1"/>
  <c r="J66" i="1"/>
  <c r="J64" i="1"/>
  <c r="J68" i="1"/>
  <c r="J67" i="1"/>
  <c r="J73" i="1"/>
  <c r="J63" i="1"/>
  <c r="G74" i="1"/>
  <c r="G72" i="1"/>
  <c r="G69" i="1"/>
  <c r="G64" i="1"/>
  <c r="G68" i="1"/>
  <c r="G65" i="1"/>
  <c r="G73" i="1"/>
  <c r="G70" i="1"/>
  <c r="G57" i="1"/>
  <c r="G67" i="1"/>
  <c r="L68" i="1"/>
  <c r="L67" i="1"/>
  <c r="L60" i="1"/>
  <c r="L70" i="1"/>
  <c r="L61" i="1"/>
  <c r="L74" i="1"/>
  <c r="L72" i="1"/>
  <c r="L69" i="1"/>
  <c r="L62" i="1"/>
  <c r="L59" i="1"/>
  <c r="C34" i="6"/>
  <c r="K72" i="1"/>
  <c r="K69" i="1"/>
  <c r="K64" i="1"/>
  <c r="K68" i="1"/>
  <c r="K74" i="1"/>
  <c r="K67" i="1"/>
  <c r="K59" i="1"/>
  <c r="K70" i="1"/>
  <c r="K60" i="1"/>
  <c r="M67" i="1"/>
  <c r="M60" i="1"/>
  <c r="M74" i="1"/>
  <c r="M70" i="1"/>
  <c r="M62" i="1"/>
  <c r="M57" i="1"/>
  <c r="M63" i="1"/>
  <c r="M72" i="1"/>
  <c r="M69" i="1"/>
  <c r="M68" i="1"/>
  <c r="I73" i="1"/>
  <c r="I67" i="1"/>
  <c r="I63" i="1"/>
  <c r="I74" i="1"/>
  <c r="I70" i="1"/>
  <c r="I72" i="1"/>
  <c r="I69" i="1"/>
  <c r="I68" i="1"/>
  <c r="I64" i="1"/>
  <c r="H68" i="1"/>
  <c r="H67" i="1"/>
  <c r="H72" i="1"/>
  <c r="H69" i="1"/>
  <c r="H74" i="1"/>
  <c r="H73" i="1"/>
  <c r="H70" i="1"/>
  <c r="H64" i="1"/>
  <c r="F73" i="1"/>
  <c r="F70" i="1"/>
  <c r="F67" i="1"/>
  <c r="F74" i="1"/>
  <c r="F72" i="1"/>
  <c r="F69" i="1"/>
  <c r="F66" i="1"/>
  <c r="F64" i="1"/>
  <c r="F68" i="1"/>
  <c r="N80" i="1"/>
  <c r="O80" i="1" s="1"/>
  <c r="N89" i="1"/>
  <c r="O89" i="1" s="1"/>
  <c r="N93" i="1"/>
  <c r="O93" i="1" s="1"/>
  <c r="N83" i="1"/>
  <c r="O83" i="1" s="1"/>
  <c r="N92" i="1"/>
  <c r="O92" i="1" s="1"/>
  <c r="N91" i="1"/>
  <c r="O91" i="1" s="1"/>
  <c r="B23" i="7"/>
  <c r="H47" i="6"/>
  <c r="N90" i="1"/>
  <c r="O90" i="1" s="1"/>
  <c r="N86" i="1"/>
  <c r="O86" i="1" s="1"/>
  <c r="N94" i="1"/>
  <c r="O94" i="1" s="1"/>
  <c r="H14" i="4"/>
  <c r="H6" i="4"/>
  <c r="H22" i="4"/>
  <c r="I50" i="1"/>
  <c r="F50" i="1"/>
  <c r="N87" i="1"/>
  <c r="O87" i="1" s="1"/>
  <c r="N96" i="1"/>
  <c r="O96" i="1" s="1"/>
  <c r="N88" i="1"/>
  <c r="O88" i="1" s="1"/>
  <c r="N84" i="1"/>
  <c r="O84" i="1" s="1"/>
  <c r="N81" i="1"/>
  <c r="O81" i="1" s="1"/>
  <c r="N85" i="1"/>
  <c r="O85" i="1" s="1"/>
  <c r="E52" i="6"/>
  <c r="AQ32" i="1"/>
  <c r="AR32" i="1" s="1"/>
  <c r="M29" i="6"/>
  <c r="D30" i="6"/>
  <c r="D24" i="6"/>
  <c r="D29" i="6"/>
  <c r="D40" i="6"/>
  <c r="L29" i="6"/>
  <c r="D39" i="6"/>
  <c r="D33" i="6"/>
  <c r="D34" i="6"/>
  <c r="D47" i="6"/>
  <c r="D46" i="6"/>
  <c r="D42" i="6"/>
  <c r="H29" i="6"/>
  <c r="F25" i="6" a="1"/>
  <c r="G25" i="6" a="1"/>
  <c r="H25" i="6" a="1"/>
  <c r="D25" i="6" a="1"/>
  <c r="C36" i="6" a="1"/>
  <c r="C35" i="6" a="1"/>
  <c r="B46" i="6" a="1"/>
  <c r="B37" i="6" a="1"/>
  <c r="C30" i="6" a="1"/>
  <c r="K25" i="6" a="1"/>
  <c r="J25" i="6" a="1"/>
  <c r="C38" i="6" a="1"/>
  <c r="C32" i="6" a="1"/>
  <c r="B39" i="6" a="1"/>
  <c r="C33" i="6" a="1"/>
  <c r="I25" i="6" a="1"/>
  <c r="E25" i="6" a="1"/>
  <c r="K48" i="6" a="1"/>
  <c r="I48" i="6" a="1"/>
  <c r="B38" i="6" a="1"/>
  <c r="C39" i="6" a="1"/>
  <c r="B34" i="6" a="1"/>
  <c r="B35" i="6" a="1"/>
  <c r="C47" i="6" a="1"/>
  <c r="B36" i="6" a="1"/>
  <c r="C45" i="6" a="1"/>
  <c r="C40" i="6" a="1"/>
  <c r="J48" i="6" a="1"/>
  <c r="B31" i="6" a="1"/>
  <c r="B30" i="6" a="1"/>
  <c r="F48" i="6" a="1"/>
  <c r="B33" i="6" a="1"/>
  <c r="B44" i="6" a="1"/>
  <c r="D48" i="6" a="1"/>
  <c r="B32" i="6" a="1"/>
  <c r="C41" i="6" a="1"/>
  <c r="H48" i="6" a="1"/>
  <c r="R14" i="6" l="1"/>
  <c r="C14" i="7" s="1"/>
  <c r="G24" i="6"/>
  <c r="R12" i="6"/>
  <c r="C12" i="7" s="1"/>
  <c r="R7" i="6"/>
  <c r="C7" i="7" s="1"/>
  <c r="G29" i="6"/>
  <c r="O24" i="6"/>
  <c r="F25" i="6"/>
  <c r="F37" i="6"/>
  <c r="G25" i="6"/>
  <c r="G42" i="6"/>
  <c r="F24" i="6"/>
  <c r="D25" i="6"/>
  <c r="H25" i="6"/>
  <c r="D37" i="6"/>
  <c r="H24" i="6"/>
  <c r="R13" i="6"/>
  <c r="C13" i="7" s="1"/>
  <c r="R17" i="6"/>
  <c r="C17" i="7" s="1"/>
  <c r="J24" i="6"/>
  <c r="I24" i="6"/>
  <c r="L24" i="6"/>
  <c r="H46" i="6"/>
  <c r="R21" i="6"/>
  <c r="C21" i="7" s="1"/>
  <c r="R6" i="6"/>
  <c r="C6" i="7" s="1"/>
  <c r="J25" i="6"/>
  <c r="K25" i="6"/>
  <c r="C30" i="6"/>
  <c r="B37" i="6"/>
  <c r="F12" i="7" s="1"/>
  <c r="G12" i="7" s="1"/>
  <c r="B46" i="6"/>
  <c r="F21" i="7" s="1"/>
  <c r="G21" i="7" s="1"/>
  <c r="C35" i="6"/>
  <c r="C36" i="6"/>
  <c r="R10" i="6"/>
  <c r="C10" i="7" s="1"/>
  <c r="J43" i="6"/>
  <c r="R18" i="6"/>
  <c r="C18" i="7" s="1"/>
  <c r="R11" i="6"/>
  <c r="C11" i="7" s="1"/>
  <c r="R4" i="6"/>
  <c r="C4" i="7" s="1"/>
  <c r="R20" i="6"/>
  <c r="C20" i="7" s="1"/>
  <c r="K24" i="6"/>
  <c r="R16" i="6"/>
  <c r="C16" i="7" s="1"/>
  <c r="E25" i="6"/>
  <c r="I25" i="6"/>
  <c r="C33" i="6"/>
  <c r="B39" i="6"/>
  <c r="F14" i="7" s="1"/>
  <c r="G14" i="7" s="1"/>
  <c r="C32" i="6"/>
  <c r="C38" i="6"/>
  <c r="E46" i="6"/>
  <c r="R22" i="6"/>
  <c r="C22" i="7" s="1"/>
  <c r="N24" i="6"/>
  <c r="E29" i="6"/>
  <c r="R5" i="6"/>
  <c r="C5" i="7" s="1"/>
  <c r="R9" i="6"/>
  <c r="C9" i="7" s="1"/>
  <c r="M24" i="6"/>
  <c r="E24" i="6"/>
  <c r="R19" i="6"/>
  <c r="C19" i="7" s="1"/>
  <c r="R8" i="6"/>
  <c r="C8" i="7" s="1"/>
  <c r="R15" i="6"/>
  <c r="C15" i="7" s="1"/>
  <c r="H48" i="6"/>
  <c r="C41" i="6"/>
  <c r="B32" i="6"/>
  <c r="F7" i="7" s="1"/>
  <c r="G7" i="7" s="1"/>
  <c r="D48" i="6"/>
  <c r="B44" i="6"/>
  <c r="F19" i="7" s="1"/>
  <c r="G19" i="7" s="1"/>
  <c r="B33" i="6"/>
  <c r="F8" i="7" s="1"/>
  <c r="G8" i="7" s="1"/>
  <c r="F48" i="6"/>
  <c r="B30" i="6"/>
  <c r="B31" i="6"/>
  <c r="F6" i="7" s="1"/>
  <c r="G6" i="7" s="1"/>
  <c r="J48" i="6"/>
  <c r="C40" i="6"/>
  <c r="C45" i="6"/>
  <c r="B36" i="6"/>
  <c r="F11" i="7" s="1"/>
  <c r="G11" i="7" s="1"/>
  <c r="C47" i="6"/>
  <c r="B35" i="6"/>
  <c r="F10" i="7" s="1"/>
  <c r="G10" i="7" s="1"/>
  <c r="B34" i="6"/>
  <c r="F9" i="7" s="1"/>
  <c r="G9" i="7" s="1"/>
  <c r="C39" i="6"/>
  <c r="B38" i="6"/>
  <c r="F13" i="7" s="1"/>
  <c r="G13" i="7" s="1"/>
  <c r="I48" i="6"/>
  <c r="K48" i="6"/>
  <c r="C42" i="6" a="1"/>
  <c r="G48" i="6" a="1"/>
  <c r="C37" i="6" a="1"/>
  <c r="C43" i="6" a="1"/>
  <c r="C46" i="6" a="1"/>
  <c r="E48" i="6" a="1"/>
  <c r="B29" i="6" a="1"/>
  <c r="C42" i="6" l="1"/>
  <c r="G48" i="6"/>
  <c r="H68" i="6" s="1"/>
  <c r="C37" i="6"/>
  <c r="B29" i="6"/>
  <c r="F4" i="7" s="1"/>
  <c r="G4" i="7" s="1"/>
  <c r="E48" i="6"/>
  <c r="F60" i="6" s="1"/>
  <c r="B60" i="6" s="1"/>
  <c r="D13" i="7" s="1"/>
  <c r="C46" i="6"/>
  <c r="C43" i="6"/>
  <c r="C23" i="7"/>
  <c r="R25" i="6"/>
  <c r="S25" i="6" s="1"/>
  <c r="C26" i="7" s="1"/>
  <c r="R21" i="7" s="1"/>
  <c r="L57" i="6"/>
  <c r="L62" i="6"/>
  <c r="L65" i="6"/>
  <c r="L58" i="6"/>
  <c r="L64" i="6"/>
  <c r="L55" i="6"/>
  <c r="L67" i="6"/>
  <c r="L52" i="6"/>
  <c r="L69" i="6"/>
  <c r="L63" i="6"/>
  <c r="K67" i="6"/>
  <c r="K54" i="6"/>
  <c r="K69" i="6"/>
  <c r="K63" i="6"/>
  <c r="K64" i="6"/>
  <c r="K56" i="6"/>
  <c r="B56" i="6" s="1"/>
  <c r="D9" i="7" s="1"/>
  <c r="K65" i="6"/>
  <c r="K62" i="6"/>
  <c r="K57" i="6"/>
  <c r="K55" i="6"/>
  <c r="B48" i="6"/>
  <c r="F5" i="7"/>
  <c r="G5" i="7" s="1"/>
  <c r="H19" i="7"/>
  <c r="I19" i="7"/>
  <c r="E19" i="7"/>
  <c r="J59" i="6"/>
  <c r="J55" i="6"/>
  <c r="J63" i="6"/>
  <c r="J65" i="6"/>
  <c r="J67" i="6"/>
  <c r="J62" i="6"/>
  <c r="J54" i="6"/>
  <c r="J69" i="6"/>
  <c r="J64" i="6"/>
  <c r="I6" i="7"/>
  <c r="H6" i="7"/>
  <c r="E6" i="7"/>
  <c r="G64" i="6"/>
  <c r="G67" i="6"/>
  <c r="G69" i="6"/>
  <c r="G65" i="6"/>
  <c r="G59" i="6"/>
  <c r="G68" i="6"/>
  <c r="G63" i="6"/>
  <c r="G62" i="6"/>
  <c r="E61" i="6"/>
  <c r="E64" i="6"/>
  <c r="E65" i="6"/>
  <c r="E62" i="6"/>
  <c r="E63" i="6"/>
  <c r="E59" i="6"/>
  <c r="E69" i="6"/>
  <c r="E67" i="6"/>
  <c r="E68" i="6"/>
  <c r="I61" i="6"/>
  <c r="I65" i="6"/>
  <c r="I68" i="6"/>
  <c r="I67" i="6"/>
  <c r="I64" i="6"/>
  <c r="I58" i="6"/>
  <c r="I62" i="6"/>
  <c r="I63" i="6"/>
  <c r="I59" i="6"/>
  <c r="I69" i="6"/>
  <c r="F52" i="6" l="1"/>
  <c r="B52" i="6" s="1"/>
  <c r="H58" i="6"/>
  <c r="H67" i="6"/>
  <c r="H63" i="6"/>
  <c r="H62" i="6"/>
  <c r="H69" i="6"/>
  <c r="H59" i="6"/>
  <c r="H64" i="6"/>
  <c r="H65" i="6"/>
  <c r="R6" i="7"/>
  <c r="F64" i="6"/>
  <c r="F62" i="6"/>
  <c r="F65" i="6"/>
  <c r="B65" i="6" s="1"/>
  <c r="D18" i="7" s="1"/>
  <c r="R22" i="7"/>
  <c r="F68" i="6"/>
  <c r="B68" i="6" s="1"/>
  <c r="D21" i="7" s="1"/>
  <c r="F69" i="6"/>
  <c r="B69" i="6" s="1"/>
  <c r="D22" i="7" s="1"/>
  <c r="F59" i="6"/>
  <c r="F67" i="6"/>
  <c r="F63" i="6"/>
  <c r="R12" i="7"/>
  <c r="R16" i="7"/>
  <c r="R15" i="7"/>
  <c r="R9" i="7"/>
  <c r="R10" i="7"/>
  <c r="R19" i="7"/>
  <c r="R13" i="7"/>
  <c r="R14" i="7"/>
  <c r="R7" i="7"/>
  <c r="R4" i="7"/>
  <c r="R20" i="7"/>
  <c r="R17" i="7"/>
  <c r="R18" i="7"/>
  <c r="R11" i="7"/>
  <c r="R8" i="7"/>
  <c r="R5" i="7"/>
  <c r="B57" i="6"/>
  <c r="D10" i="7" s="1"/>
  <c r="H10" i="7" s="1"/>
  <c r="L70" i="6"/>
  <c r="F23" i="7"/>
  <c r="G23" i="7"/>
  <c r="H4" i="7"/>
  <c r="I4" i="7"/>
  <c r="E4" i="7"/>
  <c r="I70" i="6"/>
  <c r="E70" i="6"/>
  <c r="N6" i="7"/>
  <c r="Q6" i="7" s="1"/>
  <c r="K6" i="7"/>
  <c r="J70" i="6"/>
  <c r="B54" i="6"/>
  <c r="D7" i="7" s="1"/>
  <c r="N19" i="7"/>
  <c r="Q19" i="7" s="1"/>
  <c r="K19" i="7"/>
  <c r="I9" i="7"/>
  <c r="E9" i="7"/>
  <c r="K70" i="6"/>
  <c r="I13" i="7"/>
  <c r="E13" i="7"/>
  <c r="H9" i="7"/>
  <c r="B61" i="6"/>
  <c r="D14" i="7" s="1"/>
  <c r="G70" i="6"/>
  <c r="B55" i="6"/>
  <c r="D8" i="7" s="1"/>
  <c r="H13" i="7"/>
  <c r="B62" i="6" l="1"/>
  <c r="D15" i="7" s="1"/>
  <c r="B64" i="6"/>
  <c r="D17" i="7" s="1"/>
  <c r="B59" i="6"/>
  <c r="D12" i="7" s="1"/>
  <c r="H12" i="7" s="1"/>
  <c r="B67" i="6"/>
  <c r="D20" i="7" s="1"/>
  <c r="I20" i="7" s="1"/>
  <c r="H70" i="6"/>
  <c r="B58" i="6"/>
  <c r="D11" i="7" s="1"/>
  <c r="E11" i="7" s="1"/>
  <c r="E10" i="7"/>
  <c r="I21" i="7"/>
  <c r="K21" i="7" s="1"/>
  <c r="H21" i="7"/>
  <c r="E21" i="7"/>
  <c r="R23" i="7"/>
  <c r="F70" i="6"/>
  <c r="B63" i="6"/>
  <c r="D16" i="7" s="1"/>
  <c r="I16" i="7" s="1"/>
  <c r="I10" i="7"/>
  <c r="N10" i="7" s="1"/>
  <c r="Q10" i="7" s="1"/>
  <c r="D5" i="7"/>
  <c r="E8" i="7"/>
  <c r="I8" i="7"/>
  <c r="H8" i="7"/>
  <c r="I7" i="7"/>
  <c r="E7" i="7"/>
  <c r="H7" i="7"/>
  <c r="E17" i="7"/>
  <c r="I17" i="7"/>
  <c r="H17" i="7"/>
  <c r="N9" i="7"/>
  <c r="Q9" i="7" s="1"/>
  <c r="K9" i="7"/>
  <c r="E18" i="7"/>
  <c r="H18" i="7"/>
  <c r="I18" i="7"/>
  <c r="K4" i="7"/>
  <c r="N4" i="7"/>
  <c r="H15" i="7"/>
  <c r="E15" i="7"/>
  <c r="I15" i="7"/>
  <c r="H14" i="7"/>
  <c r="I14" i="7"/>
  <c r="E14" i="7"/>
  <c r="K13" i="7"/>
  <c r="N13" i="7"/>
  <c r="Q13" i="7" s="1"/>
  <c r="E12" i="7"/>
  <c r="I22" i="7"/>
  <c r="E22" i="7"/>
  <c r="H22" i="7"/>
  <c r="H20" i="7"/>
  <c r="E20" i="7" l="1"/>
  <c r="I12" i="7"/>
  <c r="H11" i="7"/>
  <c r="I11" i="7"/>
  <c r="K11" i="7" s="1"/>
  <c r="N21" i="7"/>
  <c r="Q21" i="7" s="1"/>
  <c r="B70" i="6"/>
  <c r="S64" i="6" s="1"/>
  <c r="K10" i="7"/>
  <c r="E16" i="7"/>
  <c r="H16" i="7"/>
  <c r="K17" i="7"/>
  <c r="N17" i="7"/>
  <c r="Q17" i="7" s="1"/>
  <c r="K7" i="7"/>
  <c r="N7" i="7"/>
  <c r="Q7" i="7" s="1"/>
  <c r="D23" i="7"/>
  <c r="E5" i="7"/>
  <c r="I5" i="7"/>
  <c r="H5" i="7"/>
  <c r="K18" i="7"/>
  <c r="N18" i="7"/>
  <c r="Q18" i="7" s="1"/>
  <c r="K20" i="7"/>
  <c r="N20" i="7"/>
  <c r="Q20" i="7" s="1"/>
  <c r="K22" i="7"/>
  <c r="N22" i="7"/>
  <c r="Q22" i="7" s="1"/>
  <c r="Q4" i="7"/>
  <c r="N8" i="7"/>
  <c r="Q8" i="7" s="1"/>
  <c r="K8" i="7"/>
  <c r="N11" i="7"/>
  <c r="Q11" i="7" s="1"/>
  <c r="N16" i="7"/>
  <c r="Q16" i="7" s="1"/>
  <c r="K16" i="7"/>
  <c r="N12" i="7"/>
  <c r="Q12" i="7" s="1"/>
  <c r="K12" i="7"/>
  <c r="K14" i="7"/>
  <c r="N14" i="7"/>
  <c r="Q14" i="7" s="1"/>
  <c r="K15" i="7"/>
  <c r="N15" i="7"/>
  <c r="Q15" i="7" s="1"/>
  <c r="E23" i="7" l="1"/>
  <c r="H23" i="7"/>
  <c r="S69" i="6"/>
  <c r="S55" i="6"/>
  <c r="S62" i="6"/>
  <c r="S61" i="6"/>
  <c r="S52" i="6"/>
  <c r="S68" i="6"/>
  <c r="S63" i="6"/>
  <c r="S58" i="6"/>
  <c r="S53" i="6"/>
  <c r="S54" i="6"/>
  <c r="S65" i="6"/>
  <c r="S66" i="6"/>
  <c r="S60" i="6"/>
  <c r="S51" i="6"/>
  <c r="S70" i="6" s="1"/>
  <c r="S59" i="6"/>
  <c r="S56" i="6"/>
  <c r="S67" i="6"/>
  <c r="S57" i="6"/>
  <c r="N5" i="7"/>
  <c r="K5" i="7"/>
  <c r="K23" i="7" s="1"/>
  <c r="I23" i="7"/>
  <c r="Q5" i="7" l="1"/>
  <c r="N2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B1" authorId="0" shapeId="0" xr:uid="{A79CC08C-CC75-4007-82DD-CF4925EA9757}">
      <text>
        <r>
          <rPr>
            <b/>
            <sz val="9"/>
            <color indexed="81"/>
            <rFont val="Tahoma"/>
            <family val="2"/>
          </rPr>
          <t xml:space="preserve">def: </t>
        </r>
        <r>
          <rPr>
            <sz val="9"/>
            <color indexed="81"/>
            <rFont val="Tahoma"/>
            <family val="2"/>
          </rPr>
          <t>sert à passer de Brut à NET</t>
        </r>
      </text>
    </comment>
    <comment ref="L3" authorId="0" shapeId="0" xr:uid="{EAC173AE-9584-4F99-B406-09D33A4E4122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" authorId="0" shapeId="0" xr:uid="{323280AD-593B-4BB0-8416-3FDBB3FC8D6C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" authorId="0" shapeId="0" xr:uid="{E9585D9F-71D3-4182-8387-874FB5AA0F9B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" authorId="0" shapeId="0" xr:uid="{8F355A8E-4E88-4123-B8CD-B115602EDBAF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<sst xmlns="http://schemas.openxmlformats.org/spreadsheetml/2006/main" count="140" uniqueCount="93">
  <si>
    <t>NOM</t>
  </si>
  <si>
    <t>FCT</t>
  </si>
  <si>
    <t>OP</t>
  </si>
  <si>
    <t>AGT</t>
  </si>
  <si>
    <t>NON gréviste</t>
  </si>
  <si>
    <t>taux horaire</t>
  </si>
  <si>
    <t>taux horaire moyen</t>
  </si>
  <si>
    <t>gréviste 8h</t>
  </si>
  <si>
    <t>absent</t>
  </si>
  <si>
    <t>gréve 1 h</t>
  </si>
  <si>
    <t xml:space="preserve">total taux horaire </t>
  </si>
  <si>
    <t>%</t>
  </si>
  <si>
    <t>rembourssement</t>
  </si>
  <si>
    <t>nb agent</t>
  </si>
  <si>
    <t>Contrôle</t>
  </si>
  <si>
    <t>(ligne à supprimer une fois fonction validée)</t>
  </si>
  <si>
    <t>Répartition NON grévistes selon taux horaire en %</t>
  </si>
  <si>
    <t>Répartition NON grévistes selon taux horaire en €</t>
  </si>
  <si>
    <t>Param fonction : noms As Range, tauxH As Range, journée As Range, nom As String, couleur As Range [, Optional totalARepartir]</t>
  </si>
  <si>
    <t>HMT</t>
  </si>
  <si>
    <t>nuit</t>
  </si>
  <si>
    <t>APPUYER SUR F9 POUR METTRE à JOUR LES TABLEAUX</t>
  </si>
  <si>
    <t>Matin</t>
  </si>
  <si>
    <t>perte à rembourser</t>
  </si>
  <si>
    <t>AM</t>
  </si>
  <si>
    <t>repartition des taux horaire des grévistes</t>
  </si>
  <si>
    <t>total</t>
  </si>
  <si>
    <t>pour le calcul</t>
  </si>
  <si>
    <t>perte réelle par agent avant cagnotte (NET)</t>
  </si>
  <si>
    <t>à rembourser à l'agent (brut)</t>
  </si>
  <si>
    <t>TH moyen</t>
  </si>
  <si>
    <t>à injecter dans la cagnotte (NET)</t>
  </si>
  <si>
    <t>perte par agent sur paye (NET)</t>
  </si>
  <si>
    <t>participation à la perte collective(NET)</t>
  </si>
  <si>
    <t>à rembourser à l'agent (NET) avant injection dans cagnotte</t>
  </si>
  <si>
    <t xml:space="preserve">distribution cagnotte </t>
  </si>
  <si>
    <t>montant cagnotte syndicat</t>
  </si>
  <si>
    <t>redristribution</t>
  </si>
  <si>
    <t>perte si gréviste tous les jours (net)</t>
  </si>
  <si>
    <t>perte fin de gréve</t>
  </si>
  <si>
    <t xml:space="preserve">a donner à l'agent </t>
  </si>
  <si>
    <t>effort collectif</t>
  </si>
  <si>
    <t>tableau perte collective (coût de la journée de gréve répartie par agent en fonction du taux horaire)</t>
  </si>
  <si>
    <t>perte journée de gréve</t>
  </si>
  <si>
    <t>don pour la caisse</t>
  </si>
  <si>
    <t>total perte/jour(brut)</t>
  </si>
  <si>
    <t xml:space="preserve">% perte finale </t>
  </si>
  <si>
    <t>op</t>
  </si>
  <si>
    <t>pt</t>
  </si>
  <si>
    <t>agt</t>
  </si>
  <si>
    <t>ce</t>
  </si>
  <si>
    <t>des</t>
  </si>
  <si>
    <t>ced</t>
  </si>
  <si>
    <t>montant reçu</t>
  </si>
  <si>
    <t>à ré-injecter dans le pot commun</t>
  </si>
  <si>
    <t>virement à effectuer</t>
  </si>
  <si>
    <t>pourcentage de perte avant cagnotte de gréve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</si>
  <si>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</si>
  <si>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</si>
  <si>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</si>
  <si>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</si>
  <si>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</si>
  <si>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</si>
  <si>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</si>
  <si>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</si>
  <si>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</si>
  <si>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</si>
  <si>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taux de conversion</t>
  </si>
  <si>
    <t>06/06/2023</t>
  </si>
  <si>
    <t>12/06/2023</t>
  </si>
  <si>
    <t>13/06/2023</t>
  </si>
  <si>
    <t>14/06/2023</t>
  </si>
  <si>
    <t>15/06/2023</t>
  </si>
  <si>
    <t>16/06/2023</t>
  </si>
  <si>
    <t>17/06/2023</t>
  </si>
  <si>
    <t>18/06/2023</t>
  </si>
  <si>
    <t>perte brute</t>
  </si>
  <si>
    <t>fct</t>
  </si>
  <si>
    <t>nom</t>
  </si>
  <si>
    <t>pour l calcul</t>
  </si>
  <si>
    <t>synthése de gréve</t>
  </si>
  <si>
    <t>perte total brut</t>
  </si>
  <si>
    <t>perte total NET</t>
  </si>
  <si>
    <t>reste à charge equipe</t>
  </si>
  <si>
    <t>pour verif coherence</t>
  </si>
  <si>
    <t>côte part</t>
  </si>
  <si>
    <t>CE</t>
  </si>
  <si>
    <t>CED</t>
  </si>
  <si>
    <t>DES</t>
  </si>
  <si>
    <t>PT</t>
  </si>
  <si>
    <t>DSE</t>
  </si>
  <si>
    <t>POSTE</t>
  </si>
  <si>
    <t>Taux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</si>
</sst>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u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u/>
      <sz val="8"/>
      <color rgb="FFFF0000"/>
      <name val="Calibri"/>
      <family val="2"/>
      <scheme val="minor"/>
    </font>
    <font>
      <sz val="8"/>
      <color rgb="FF00B0F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35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23" xfId="0" applyBorder="1"/>
    <xf numFmtId="0" fontId="0" fillId="0" borderId="11" xfId="0" applyBorder="1"/>
    <xf numFmtId="2" fontId="0" fillId="0" borderId="0" xfId="0" applyNumberFormat="1" applyAlignment="1">
      <alignment horizontal="center" vertical="center"/>
    </xf>
    <xf numFmtId="0" fontId="0" fillId="0" borderId="2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164" fontId="4" fillId="0" borderId="15" xfId="0" applyNumberFormat="1" applyFont="1" applyBorder="1" applyAlignment="1">
      <alignment horizontal="center"/>
    </xf>
    <xf numFmtId="0" fontId="3" fillId="0" borderId="0" xfId="0" applyFont="1"/>
    <xf numFmtId="0" fontId="3" fillId="0" borderId="7" xfId="0" applyFont="1" applyBorder="1"/>
    <xf numFmtId="0" fontId="3" fillId="0" borderId="5" xfId="0" applyFont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164" fontId="1" fillId="6" borderId="36" xfId="0" applyNumberFormat="1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0" fontId="3" fillId="8" borderId="23" xfId="0" applyFont="1" applyFill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7" xfId="0" applyFont="1" applyBorder="1"/>
    <xf numFmtId="2" fontId="3" fillId="5" borderId="36" xfId="0" applyNumberFormat="1" applyFont="1" applyFill="1" applyBorder="1" applyAlignment="1">
      <alignment horizontal="center"/>
    </xf>
    <xf numFmtId="0" fontId="3" fillId="0" borderId="36" xfId="0" applyFont="1" applyBorder="1"/>
    <xf numFmtId="2" fontId="3" fillId="0" borderId="36" xfId="0" applyNumberFormat="1" applyFont="1" applyBorder="1" applyAlignment="1">
      <alignment horizontal="center"/>
    </xf>
    <xf numFmtId="2" fontId="4" fillId="3" borderId="27" xfId="0" applyNumberFormat="1" applyFont="1" applyFill="1" applyBorder="1" applyAlignment="1">
      <alignment horizontal="center"/>
    </xf>
    <xf numFmtId="0" fontId="3" fillId="10" borderId="8" xfId="0" applyFont="1" applyFill="1" applyBorder="1" applyAlignment="1">
      <alignment horizontal="center"/>
    </xf>
    <xf numFmtId="0" fontId="3" fillId="11" borderId="8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0" borderId="8" xfId="0" applyFont="1" applyBorder="1"/>
    <xf numFmtId="164" fontId="1" fillId="5" borderId="36" xfId="0" applyNumberFormat="1" applyFont="1" applyFill="1" applyBorder="1" applyAlignment="1">
      <alignment horizontal="center"/>
    </xf>
    <xf numFmtId="0" fontId="3" fillId="6" borderId="36" xfId="0" applyFont="1" applyFill="1" applyBorder="1"/>
    <xf numFmtId="164" fontId="1" fillId="4" borderId="36" xfId="0" applyNumberFormat="1" applyFont="1" applyFill="1" applyBorder="1" applyAlignment="1">
      <alignment horizontal="center"/>
    </xf>
    <xf numFmtId="0" fontId="3" fillId="0" borderId="24" xfId="0" applyFont="1" applyBorder="1"/>
    <xf numFmtId="164" fontId="4" fillId="0" borderId="0" xfId="0" applyNumberFormat="1" applyFont="1" applyAlignment="1">
      <alignment horizontal="left"/>
    </xf>
    <xf numFmtId="0" fontId="3" fillId="6" borderId="21" xfId="0" applyFont="1" applyFill="1" applyBorder="1" applyAlignment="1">
      <alignment horizontal="center"/>
    </xf>
    <xf numFmtId="14" fontId="3" fillId="2" borderId="33" xfId="0" applyNumberFormat="1" applyFont="1" applyFill="1" applyBorder="1" applyAlignment="1">
      <alignment horizontal="center"/>
    </xf>
    <xf numFmtId="14" fontId="3" fillId="2" borderId="34" xfId="0" applyNumberFormat="1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10" fontId="3" fillId="0" borderId="36" xfId="0" applyNumberFormat="1" applyFont="1" applyBorder="1" applyAlignment="1">
      <alignment horizontal="center"/>
    </xf>
    <xf numFmtId="10" fontId="3" fillId="0" borderId="37" xfId="0" applyNumberFormat="1" applyFont="1" applyBorder="1" applyAlignment="1">
      <alignment horizontal="center"/>
    </xf>
    <xf numFmtId="2" fontId="3" fillId="0" borderId="37" xfId="0" applyNumberFormat="1" applyFont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8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0" fontId="8" fillId="0" borderId="0" xfId="0" applyFont="1"/>
    <xf numFmtId="0" fontId="3" fillId="0" borderId="0" xfId="0" quotePrefix="1" applyFont="1"/>
    <xf numFmtId="2" fontId="3" fillId="0" borderId="0" xfId="0" applyNumberFormat="1" applyFont="1" applyAlignment="1">
      <alignment horizontal="center" vertical="center"/>
    </xf>
    <xf numFmtId="0" fontId="3" fillId="5" borderId="36" xfId="0" applyFont="1" applyFill="1" applyBorder="1"/>
    <xf numFmtId="0" fontId="2" fillId="2" borderId="23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27" xfId="0" applyNumberFormat="1" applyFont="1" applyBorder="1" applyAlignment="1">
      <alignment horizontal="center" vertical="center"/>
    </xf>
    <xf numFmtId="14" fontId="3" fillId="0" borderId="23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50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>
      <alignment horizontal="center" vertical="center"/>
    </xf>
    <xf numFmtId="2" fontId="3" fillId="0" borderId="21" xfId="0" applyNumberFormat="1" applyFont="1" applyBorder="1" applyAlignment="1">
      <alignment horizontal="center" vertical="center"/>
    </xf>
    <xf numFmtId="164" fontId="3" fillId="0" borderId="55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164" fontId="3" fillId="0" borderId="56" xfId="0" applyNumberFormat="1" applyFont="1" applyBorder="1" applyAlignment="1">
      <alignment horizontal="center" vertical="center"/>
    </xf>
    <xf numFmtId="164" fontId="3" fillId="0" borderId="29" xfId="0" applyNumberFormat="1" applyFont="1" applyBorder="1" applyAlignment="1">
      <alignment horizontal="center" vertical="center"/>
    </xf>
    <xf numFmtId="164" fontId="1" fillId="6" borderId="5" xfId="0" applyNumberFormat="1" applyFont="1" applyFill="1" applyBorder="1" applyAlignment="1">
      <alignment horizontal="center" vertical="center"/>
    </xf>
    <xf numFmtId="164" fontId="1" fillId="6" borderId="56" xfId="0" applyNumberFormat="1" applyFont="1" applyFill="1" applyBorder="1" applyAlignment="1">
      <alignment horizontal="center" vertical="center"/>
    </xf>
    <xf numFmtId="164" fontId="1" fillId="5" borderId="5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4" fontId="1" fillId="5" borderId="36" xfId="0" applyNumberFormat="1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2" fontId="3" fillId="6" borderId="5" xfId="0" applyNumberFormat="1" applyFont="1" applyFill="1" applyBorder="1" applyAlignment="1">
      <alignment horizontal="center" vertical="center"/>
    </xf>
    <xf numFmtId="2" fontId="3" fillId="5" borderId="2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2" fontId="3" fillId="5" borderId="35" xfId="0" applyNumberFormat="1" applyFont="1" applyFill="1" applyBorder="1" applyAlignment="1">
      <alignment horizontal="center" vertical="center"/>
    </xf>
    <xf numFmtId="2" fontId="3" fillId="6" borderId="56" xfId="0" applyNumberFormat="1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2" fontId="3" fillId="0" borderId="11" xfId="0" applyNumberFormat="1" applyFont="1" applyBorder="1" applyAlignment="1">
      <alignment horizontal="center" vertical="center"/>
    </xf>
    <xf numFmtId="2" fontId="3" fillId="0" borderId="23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4" borderId="23" xfId="0" applyNumberFormat="1" applyFont="1" applyFill="1" applyBorder="1" applyAlignment="1">
      <alignment horizontal="center" vertical="center"/>
    </xf>
    <xf numFmtId="2" fontId="3" fillId="4" borderId="22" xfId="0" applyNumberFormat="1" applyFont="1" applyFill="1" applyBorder="1" applyAlignment="1">
      <alignment horizontal="center" vertical="center"/>
    </xf>
    <xf numFmtId="2" fontId="3" fillId="4" borderId="52" xfId="0" applyNumberFormat="1" applyFont="1" applyFill="1" applyBorder="1" applyAlignment="1">
      <alignment horizontal="center" vertical="center"/>
    </xf>
    <xf numFmtId="2" fontId="3" fillId="4" borderId="54" xfId="0" applyNumberFormat="1" applyFont="1" applyFill="1" applyBorder="1" applyAlignment="1">
      <alignment horizontal="center" vertical="center"/>
    </xf>
    <xf numFmtId="2" fontId="3" fillId="4" borderId="42" xfId="0" applyNumberFormat="1" applyFont="1" applyFill="1" applyBorder="1" applyAlignment="1">
      <alignment horizontal="center" vertical="center"/>
    </xf>
    <xf numFmtId="2" fontId="3" fillId="4" borderId="11" xfId="0" applyNumberFormat="1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2" fontId="3" fillId="4" borderId="23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3" fillId="8" borderId="8" xfId="0" applyNumberFormat="1" applyFont="1" applyFill="1" applyBorder="1" applyAlignment="1">
      <alignment horizontal="center" vertical="center"/>
    </xf>
    <xf numFmtId="2" fontId="3" fillId="8" borderId="8" xfId="0" applyNumberFormat="1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164" fontId="4" fillId="8" borderId="8" xfId="0" applyNumberFormat="1" applyFont="1" applyFill="1" applyBorder="1" applyAlignment="1">
      <alignment horizontal="center" vertical="center"/>
    </xf>
    <xf numFmtId="0" fontId="3" fillId="8" borderId="28" xfId="0" applyFont="1" applyFill="1" applyBorder="1" applyAlignment="1">
      <alignment horizontal="center" vertical="center"/>
    </xf>
    <xf numFmtId="164" fontId="4" fillId="6" borderId="9" xfId="0" applyNumberFormat="1" applyFont="1" applyFill="1" applyBorder="1" applyAlignment="1">
      <alignment horizontal="center" vertical="center"/>
    </xf>
    <xf numFmtId="2" fontId="3" fillId="6" borderId="47" xfId="0" applyNumberFormat="1" applyFont="1" applyFill="1" applyBorder="1" applyAlignment="1">
      <alignment horizontal="center" vertical="center"/>
    </xf>
    <xf numFmtId="2" fontId="3" fillId="5" borderId="47" xfId="0" applyNumberFormat="1" applyFont="1" applyFill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2" fontId="3" fillId="6" borderId="36" xfId="0" applyNumberFormat="1" applyFont="1" applyFill="1" applyBorder="1" applyAlignment="1">
      <alignment horizontal="center" vertical="center"/>
    </xf>
    <xf numFmtId="2" fontId="3" fillId="5" borderId="36" xfId="0" applyNumberFormat="1" applyFont="1" applyFill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2" fontId="3" fillId="0" borderId="36" xfId="0" applyNumberFormat="1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2" fontId="3" fillId="6" borderId="27" xfId="0" applyNumberFormat="1" applyFont="1" applyFill="1" applyBorder="1" applyAlignment="1">
      <alignment horizontal="center" vertical="center"/>
    </xf>
    <xf numFmtId="2" fontId="3" fillId="6" borderId="8" xfId="0" applyNumberFormat="1" applyFont="1" applyFill="1" applyBorder="1" applyAlignment="1">
      <alignment horizontal="center" vertical="center"/>
    </xf>
    <xf numFmtId="2" fontId="3" fillId="6" borderId="28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3" fillId="0" borderId="31" xfId="0" applyNumberFormat="1" applyFont="1" applyBorder="1" applyAlignment="1">
      <alignment horizontal="center" vertical="center"/>
    </xf>
    <xf numFmtId="164" fontId="3" fillId="0" borderId="60" xfId="0" applyNumberFormat="1" applyFont="1" applyBorder="1" applyAlignment="1">
      <alignment horizontal="center" vertical="center"/>
    </xf>
    <xf numFmtId="164" fontId="3" fillId="2" borderId="21" xfId="0" applyNumberFormat="1" applyFont="1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0" borderId="5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2" fontId="3" fillId="4" borderId="36" xfId="0" applyNumberFormat="1" applyFont="1" applyFill="1" applyBorder="1" applyAlignment="1">
      <alignment horizontal="center" vertical="center"/>
    </xf>
    <xf numFmtId="2" fontId="3" fillId="4" borderId="56" xfId="0" applyNumberFormat="1" applyFont="1" applyFill="1" applyBorder="1" applyAlignment="1">
      <alignment horizontal="center" vertical="center"/>
    </xf>
    <xf numFmtId="2" fontId="3" fillId="4" borderId="5" xfId="0" applyNumberFormat="1" applyFont="1" applyFill="1" applyBorder="1" applyAlignment="1">
      <alignment horizontal="center" vertical="center"/>
    </xf>
    <xf numFmtId="164" fontId="3" fillId="5" borderId="57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wrapText="1" shrinkToFit="1"/>
    </xf>
    <xf numFmtId="164" fontId="4" fillId="8" borderId="1" xfId="0" applyNumberFormat="1" applyFont="1" applyFill="1" applyBorder="1" applyAlignment="1">
      <alignment horizontal="center" vertical="center" wrapText="1"/>
    </xf>
    <xf numFmtId="2" fontId="3" fillId="4" borderId="7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2" fontId="3" fillId="6" borderId="26" xfId="0" applyNumberFormat="1" applyFont="1" applyFill="1" applyBorder="1" applyAlignment="1">
      <alignment horizontal="center" vertical="center" wrapText="1"/>
    </xf>
    <xf numFmtId="2" fontId="3" fillId="3" borderId="26" xfId="0" applyNumberFormat="1" applyFont="1" applyFill="1" applyBorder="1" applyAlignment="1">
      <alignment horizontal="center" vertical="center" wrapText="1"/>
    </xf>
    <xf numFmtId="164" fontId="4" fillId="2" borderId="22" xfId="0" applyNumberFormat="1" applyFont="1" applyFill="1" applyBorder="1" applyAlignment="1">
      <alignment horizontal="center" vertical="center" wrapText="1"/>
    </xf>
    <xf numFmtId="0" fontId="3" fillId="0" borderId="55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1" fillId="5" borderId="56" xfId="0" applyNumberFormat="1" applyFont="1" applyFill="1" applyBorder="1" applyAlignment="1">
      <alignment horizontal="center" vertical="center"/>
    </xf>
    <xf numFmtId="2" fontId="3" fillId="5" borderId="56" xfId="0" applyNumberFormat="1" applyFont="1" applyFill="1" applyBorder="1" applyAlignment="1">
      <alignment horizontal="center" vertical="center"/>
    </xf>
    <xf numFmtId="164" fontId="4" fillId="0" borderId="21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3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164" fontId="1" fillId="6" borderId="2" xfId="0" applyNumberFormat="1" applyFont="1" applyFill="1" applyBorder="1" applyAlignment="1">
      <alignment horizontal="center"/>
    </xf>
    <xf numFmtId="164" fontId="1" fillId="4" borderId="2" xfId="0" applyNumberFormat="1" applyFont="1" applyFill="1" applyBorder="1" applyAlignment="1">
      <alignment horizontal="center"/>
    </xf>
    <xf numFmtId="164" fontId="3" fillId="2" borderId="5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3" fillId="2" borderId="22" xfId="0" applyFont="1" applyFill="1" applyBorder="1" applyAlignment="1">
      <alignment horizontal="center" vertical="center" wrapText="1"/>
    </xf>
    <xf numFmtId="164" fontId="3" fillId="2" borderId="22" xfId="0" applyNumberFormat="1" applyFont="1" applyFill="1" applyBorder="1" applyAlignment="1">
      <alignment horizontal="center" vertical="center"/>
    </xf>
    <xf numFmtId="2" fontId="3" fillId="4" borderId="12" xfId="0" applyNumberFormat="1" applyFont="1" applyFill="1" applyBorder="1" applyAlignment="1">
      <alignment horizontal="center" vertical="center"/>
    </xf>
    <xf numFmtId="164" fontId="4" fillId="4" borderId="8" xfId="0" applyNumberFormat="1" applyFont="1" applyFill="1" applyBorder="1" applyAlignment="1">
      <alignment horizontal="center" vertical="center"/>
    </xf>
    <xf numFmtId="2" fontId="3" fillId="4" borderId="28" xfId="0" applyNumberFormat="1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0" borderId="52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164" fontId="10" fillId="0" borderId="7" xfId="0" applyNumberFormat="1" applyFont="1" applyBorder="1" applyAlignment="1">
      <alignment horizontal="center" vertical="center"/>
    </xf>
    <xf numFmtId="164" fontId="10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2" fontId="9" fillId="0" borderId="31" xfId="0" applyNumberFormat="1" applyFont="1" applyBorder="1" applyAlignment="1">
      <alignment horizontal="center" vertical="center"/>
    </xf>
    <xf numFmtId="2" fontId="9" fillId="0" borderId="47" xfId="0" applyNumberFormat="1" applyFont="1" applyBorder="1" applyAlignment="1">
      <alignment horizontal="center" vertical="center"/>
    </xf>
    <xf numFmtId="2" fontId="9" fillId="12" borderId="5" xfId="0" applyNumberFormat="1" applyFont="1" applyFill="1" applyBorder="1" applyAlignment="1">
      <alignment horizontal="center" vertical="center"/>
    </xf>
    <xf numFmtId="164" fontId="9" fillId="0" borderId="62" xfId="0" applyNumberFormat="1" applyFont="1" applyBorder="1" applyAlignment="1">
      <alignment horizontal="center" vertical="center"/>
    </xf>
    <xf numFmtId="2" fontId="9" fillId="14" borderId="21" xfId="0" quotePrefix="1" applyNumberFormat="1" applyFont="1" applyFill="1" applyBorder="1" applyAlignment="1">
      <alignment horizontal="center" vertical="center"/>
    </xf>
    <xf numFmtId="4" fontId="9" fillId="0" borderId="46" xfId="0" applyNumberFormat="1" applyFont="1" applyBorder="1" applyAlignment="1">
      <alignment horizontal="center" vertical="center"/>
    </xf>
    <xf numFmtId="0" fontId="9" fillId="2" borderId="45" xfId="0" applyFont="1" applyFill="1" applyBorder="1" applyAlignment="1">
      <alignment horizontal="center" vertical="center"/>
    </xf>
    <xf numFmtId="2" fontId="9" fillId="11" borderId="29" xfId="0" applyNumberFormat="1" applyFont="1" applyFill="1" applyBorder="1" applyAlignment="1">
      <alignment horizontal="center" vertical="center"/>
    </xf>
    <xf numFmtId="164" fontId="9" fillId="0" borderId="45" xfId="0" applyNumberFormat="1" applyFont="1" applyBorder="1" applyAlignment="1">
      <alignment horizontal="center" vertical="center"/>
    </xf>
    <xf numFmtId="2" fontId="9" fillId="3" borderId="9" xfId="0" applyNumberFormat="1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164" fontId="9" fillId="0" borderId="4" xfId="0" applyNumberFormat="1" applyFont="1" applyBorder="1" applyAlignment="1">
      <alignment horizontal="center" vertical="center"/>
    </xf>
    <xf numFmtId="2" fontId="9" fillId="14" borderId="5" xfId="0" quotePrefix="1" applyNumberFormat="1" applyFont="1" applyFill="1" applyBorder="1" applyAlignment="1">
      <alignment horizontal="center" vertical="center"/>
    </xf>
    <xf numFmtId="0" fontId="9" fillId="2" borderId="35" xfId="0" applyFont="1" applyFill="1" applyBorder="1" applyAlignment="1">
      <alignment horizontal="center" vertical="center"/>
    </xf>
    <xf numFmtId="2" fontId="9" fillId="0" borderId="2" xfId="0" applyNumberFormat="1" applyFont="1" applyBorder="1" applyAlignment="1">
      <alignment horizontal="center" vertical="center"/>
    </xf>
    <xf numFmtId="164" fontId="9" fillId="2" borderId="8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 wrapText="1" shrinkToFit="1"/>
    </xf>
    <xf numFmtId="0" fontId="16" fillId="2" borderId="61" xfId="0" applyFont="1" applyFill="1" applyBorder="1" applyAlignment="1">
      <alignment horizontal="center" vertical="center" wrapText="1" shrinkToFit="1"/>
    </xf>
    <xf numFmtId="0" fontId="16" fillId="2" borderId="21" xfId="0" applyFont="1" applyFill="1" applyBorder="1" applyAlignment="1">
      <alignment horizontal="center" vertical="center" wrapText="1" shrinkToFit="1"/>
    </xf>
    <xf numFmtId="0" fontId="16" fillId="2" borderId="64" xfId="0" applyFont="1" applyFill="1" applyBorder="1" applyAlignment="1">
      <alignment horizontal="center" vertical="center" wrapText="1" shrinkToFit="1"/>
    </xf>
    <xf numFmtId="0" fontId="16" fillId="2" borderId="34" xfId="0" applyFont="1" applyFill="1" applyBorder="1" applyAlignment="1">
      <alignment horizontal="center" vertical="center" wrapText="1" shrinkToFit="1"/>
    </xf>
    <xf numFmtId="0" fontId="17" fillId="2" borderId="34" xfId="0" applyFont="1" applyFill="1" applyBorder="1" applyAlignment="1">
      <alignment horizontal="center" vertical="center" wrapText="1" shrinkToFit="1"/>
    </xf>
    <xf numFmtId="0" fontId="17" fillId="2" borderId="32" xfId="0" applyFont="1" applyFill="1" applyBorder="1" applyAlignment="1">
      <alignment horizontal="center" vertical="center" wrapText="1" shrinkToFit="1"/>
    </xf>
    <xf numFmtId="0" fontId="16" fillId="2" borderId="33" xfId="0" applyFont="1" applyFill="1" applyBorder="1" applyAlignment="1">
      <alignment horizontal="center" vertical="center" wrapText="1" shrinkToFit="1"/>
    </xf>
    <xf numFmtId="0" fontId="18" fillId="2" borderId="27" xfId="0" applyFont="1" applyFill="1" applyBorder="1" applyAlignment="1">
      <alignment horizontal="center" vertical="center" wrapText="1" shrinkToFit="1"/>
    </xf>
    <xf numFmtId="0" fontId="16" fillId="2" borderId="23" xfId="0" applyFont="1" applyFill="1" applyBorder="1" applyAlignment="1">
      <alignment horizontal="center" vertical="center" wrapText="1" shrinkToFit="1"/>
    </xf>
    <xf numFmtId="0" fontId="16" fillId="2" borderId="27" xfId="0" applyFont="1" applyFill="1" applyBorder="1" applyAlignment="1">
      <alignment horizontal="center" vertical="center" wrapText="1" shrinkToFit="1"/>
    </xf>
    <xf numFmtId="0" fontId="18" fillId="3" borderId="21" xfId="0" applyFont="1" applyFill="1" applyBorder="1" applyAlignment="1">
      <alignment horizontal="center" vertical="center" wrapText="1" shrinkToFit="1"/>
    </xf>
    <xf numFmtId="0" fontId="3" fillId="2" borderId="5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3" fillId="2" borderId="56" xfId="0" applyNumberFormat="1" applyFont="1" applyFill="1" applyBorder="1" applyAlignment="1">
      <alignment horizontal="center"/>
    </xf>
    <xf numFmtId="164" fontId="3" fillId="2" borderId="42" xfId="0" applyNumberFormat="1" applyFont="1" applyFill="1" applyBorder="1" applyAlignment="1">
      <alignment horizontal="center" vertical="center"/>
    </xf>
    <xf numFmtId="164" fontId="4" fillId="2" borderId="42" xfId="0" applyNumberFormat="1" applyFont="1" applyFill="1" applyBorder="1" applyAlignment="1">
      <alignment horizontal="center" vertical="center" wrapText="1"/>
    </xf>
    <xf numFmtId="164" fontId="3" fillId="2" borderId="31" xfId="0" applyNumberFormat="1" applyFont="1" applyFill="1" applyBorder="1" applyAlignment="1">
      <alignment horizontal="center"/>
    </xf>
    <xf numFmtId="0" fontId="9" fillId="3" borderId="28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3" fillId="2" borderId="64" xfId="0" applyFont="1" applyFill="1" applyBorder="1" applyAlignment="1">
      <alignment horizontal="center" vertical="center" wrapText="1" shrinkToFit="1"/>
    </xf>
    <xf numFmtId="2" fontId="15" fillId="13" borderId="30" xfId="0" applyNumberFormat="1" applyFont="1" applyFill="1" applyBorder="1" applyAlignment="1">
      <alignment horizontal="center" vertical="center"/>
    </xf>
    <xf numFmtId="2" fontId="15" fillId="13" borderId="13" xfId="0" applyNumberFormat="1" applyFont="1" applyFill="1" applyBorder="1" applyAlignment="1">
      <alignment horizontal="center" vertical="center"/>
    </xf>
    <xf numFmtId="0" fontId="14" fillId="2" borderId="34" xfId="0" applyFont="1" applyFill="1" applyBorder="1" applyAlignment="1">
      <alignment horizontal="center" vertical="center" wrapText="1" shrinkToFit="1"/>
    </xf>
    <xf numFmtId="164" fontId="15" fillId="13" borderId="60" xfId="0" applyNumberFormat="1" applyFont="1" applyFill="1" applyBorder="1" applyAlignment="1">
      <alignment horizontal="center" vertical="center"/>
    </xf>
    <xf numFmtId="164" fontId="15" fillId="13" borderId="56" xfId="0" applyNumberFormat="1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1" fontId="3" fillId="0" borderId="11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14" fontId="3" fillId="2" borderId="27" xfId="0" applyNumberFormat="1" applyFont="1" applyFill="1" applyBorder="1" applyAlignment="1">
      <alignment horizontal="center" wrapText="1"/>
    </xf>
    <xf numFmtId="14" fontId="3" fillId="2" borderId="8" xfId="0" applyNumberFormat="1" applyFont="1" applyFill="1" applyBorder="1" applyAlignment="1">
      <alignment horizontal="center" wrapText="1"/>
    </xf>
    <xf numFmtId="14" fontId="3" fillId="2" borderId="12" xfId="0" applyNumberFormat="1" applyFont="1" applyFill="1" applyBorder="1" applyAlignment="1">
      <alignment horizontal="center" wrapText="1"/>
    </xf>
    <xf numFmtId="14" fontId="3" fillId="2" borderId="28" xfId="0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14" fontId="3" fillId="2" borderId="47" xfId="0" applyNumberFormat="1" applyFont="1" applyFill="1" applyBorder="1" applyAlignment="1">
      <alignment horizontal="center"/>
    </xf>
    <xf numFmtId="14" fontId="3" fillId="2" borderId="46" xfId="0" applyNumberFormat="1" applyFont="1" applyFill="1" applyBorder="1" applyAlignment="1">
      <alignment horizontal="center"/>
    </xf>
    <xf numFmtId="164" fontId="3" fillId="2" borderId="66" xfId="0" applyNumberFormat="1" applyFont="1" applyFill="1" applyBorder="1" applyAlignment="1">
      <alignment horizontal="center"/>
    </xf>
    <xf numFmtId="164" fontId="3" fillId="2" borderId="67" xfId="0" applyNumberFormat="1" applyFont="1" applyFill="1" applyBorder="1" applyAlignment="1">
      <alignment horizontal="center"/>
    </xf>
    <xf numFmtId="14" fontId="3" fillId="2" borderId="68" xfId="0" applyNumberFormat="1" applyFont="1" applyFill="1" applyBorder="1" applyAlignment="1">
      <alignment horizontal="center"/>
    </xf>
    <xf numFmtId="14" fontId="3" fillId="2" borderId="69" xfId="0" applyNumberFormat="1" applyFont="1" applyFill="1" applyBorder="1" applyAlignment="1">
      <alignment horizontal="center"/>
    </xf>
    <xf numFmtId="10" fontId="3" fillId="0" borderId="24" xfId="0" applyNumberFormat="1" applyFont="1" applyBorder="1" applyAlignment="1">
      <alignment horizontal="center"/>
    </xf>
    <xf numFmtId="10" fontId="3" fillId="0" borderId="44" xfId="0" applyNumberFormat="1" applyFont="1" applyBorder="1" applyAlignment="1">
      <alignment horizontal="center"/>
    </xf>
    <xf numFmtId="2" fontId="3" fillId="0" borderId="13" xfId="0" applyNumberFormat="1" applyFont="1" applyBorder="1" applyAlignment="1">
      <alignment horizontal="center"/>
    </xf>
    <xf numFmtId="2" fontId="3" fillId="0" borderId="24" xfId="0" applyNumberFormat="1" applyFont="1" applyBorder="1" applyAlignment="1">
      <alignment horizontal="center"/>
    </xf>
    <xf numFmtId="2" fontId="3" fillId="0" borderId="44" xfId="0" applyNumberFormat="1" applyFont="1" applyBorder="1" applyAlignment="1">
      <alignment horizontal="center"/>
    </xf>
    <xf numFmtId="2" fontId="3" fillId="0" borderId="25" xfId="0" applyNumberFormat="1" applyFont="1" applyBorder="1" applyAlignment="1">
      <alignment horizontal="center"/>
    </xf>
    <xf numFmtId="2" fontId="3" fillId="0" borderId="19" xfId="0" applyNumberFormat="1" applyFont="1" applyBorder="1" applyAlignment="1">
      <alignment horizontal="center"/>
    </xf>
    <xf numFmtId="2" fontId="3" fillId="0" borderId="70" xfId="0" applyNumberFormat="1" applyFont="1" applyBorder="1" applyAlignment="1">
      <alignment horizontal="center"/>
    </xf>
    <xf numFmtId="2" fontId="3" fillId="0" borderId="20" xfId="0" applyNumberFormat="1" applyFont="1" applyBorder="1" applyAlignment="1">
      <alignment horizontal="center"/>
    </xf>
    <xf numFmtId="164" fontId="3" fillId="2" borderId="7" xfId="0" applyNumberFormat="1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4" borderId="26" xfId="0" applyNumberFormat="1" applyFont="1" applyFill="1" applyBorder="1" applyAlignment="1">
      <alignment horizontal="center" vertical="center"/>
    </xf>
    <xf numFmtId="2" fontId="3" fillId="4" borderId="63" xfId="0" applyNumberFormat="1" applyFont="1" applyFill="1" applyBorder="1" applyAlignment="1">
      <alignment horizontal="center" vertical="center"/>
    </xf>
    <xf numFmtId="2" fontId="3" fillId="4" borderId="65" xfId="0" applyNumberFormat="1" applyFont="1" applyFill="1" applyBorder="1" applyAlignment="1">
      <alignment horizontal="center" vertical="center"/>
    </xf>
    <xf numFmtId="0" fontId="3" fillId="9" borderId="36" xfId="0" applyFont="1" applyFill="1" applyBorder="1" applyAlignment="1">
      <alignment horizontal="center"/>
    </xf>
    <xf numFmtId="164" fontId="3" fillId="9" borderId="36" xfId="0" applyNumberFormat="1" applyFont="1" applyFill="1" applyBorder="1" applyAlignment="1">
      <alignment horizontal="center"/>
    </xf>
    <xf numFmtId="164" fontId="1" fillId="9" borderId="36" xfId="0" applyNumberFormat="1" applyFont="1" applyFill="1" applyBorder="1" applyAlignment="1">
      <alignment horizontal="center"/>
    </xf>
    <xf numFmtId="10" fontId="3" fillId="0" borderId="47" xfId="0" applyNumberFormat="1" applyFont="1" applyBorder="1" applyAlignment="1">
      <alignment horizontal="center"/>
    </xf>
    <xf numFmtId="14" fontId="3" fillId="2" borderId="55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2" fontId="9" fillId="0" borderId="53" xfId="0" applyNumberFormat="1" applyFont="1" applyBorder="1" applyAlignment="1">
      <alignment horizontal="center" vertical="center"/>
    </xf>
    <xf numFmtId="2" fontId="9" fillId="0" borderId="19" xfId="0" applyNumberFormat="1" applyFont="1" applyBorder="1" applyAlignment="1">
      <alignment horizontal="center" vertical="center"/>
    </xf>
    <xf numFmtId="2" fontId="15" fillId="13" borderId="25" xfId="0" applyNumberFormat="1" applyFont="1" applyFill="1" applyBorder="1" applyAlignment="1">
      <alignment horizontal="center" vertical="center"/>
    </xf>
    <xf numFmtId="2" fontId="9" fillId="12" borderId="16" xfId="0" applyNumberFormat="1" applyFont="1" applyFill="1" applyBorder="1" applyAlignment="1">
      <alignment horizontal="center" vertical="center"/>
    </xf>
    <xf numFmtId="164" fontId="9" fillId="0" borderId="17" xfId="0" applyNumberFormat="1" applyFont="1" applyBorder="1" applyAlignment="1">
      <alignment horizontal="center" vertical="center"/>
    </xf>
    <xf numFmtId="164" fontId="15" fillId="13" borderId="57" xfId="0" applyNumberFormat="1" applyFont="1" applyFill="1" applyBorder="1" applyAlignment="1">
      <alignment horizontal="center" vertical="center"/>
    </xf>
    <xf numFmtId="2" fontId="9" fillId="14" borderId="16" xfId="0" quotePrefix="1" applyNumberFormat="1" applyFont="1" applyFill="1" applyBorder="1" applyAlignment="1">
      <alignment horizontal="center" vertical="center"/>
    </xf>
    <xf numFmtId="164" fontId="10" fillId="0" borderId="53" xfId="0" applyNumberFormat="1" applyFont="1" applyBorder="1" applyAlignment="1">
      <alignment horizontal="center" vertical="center"/>
    </xf>
    <xf numFmtId="4" fontId="9" fillId="0" borderId="70" xfId="0" applyNumberFormat="1" applyFont="1" applyBorder="1" applyAlignment="1">
      <alignment horizontal="center" vertical="center"/>
    </xf>
    <xf numFmtId="0" fontId="9" fillId="2" borderId="43" xfId="0" applyFont="1" applyFill="1" applyBorder="1" applyAlignment="1">
      <alignment horizontal="center" vertical="center"/>
    </xf>
    <xf numFmtId="2" fontId="9" fillId="11" borderId="41" xfId="0" applyNumberFormat="1" applyFont="1" applyFill="1" applyBorder="1" applyAlignment="1">
      <alignment horizontal="center" vertical="center"/>
    </xf>
    <xf numFmtId="164" fontId="9" fillId="0" borderId="71" xfId="0" applyNumberFormat="1" applyFont="1" applyBorder="1" applyAlignment="1">
      <alignment horizontal="center" vertical="center"/>
    </xf>
    <xf numFmtId="2" fontId="9" fillId="3" borderId="15" xfId="0" applyNumberFormat="1" applyFont="1" applyFill="1" applyBorder="1" applyAlignment="1">
      <alignment horizontal="center" vertical="center"/>
    </xf>
    <xf numFmtId="2" fontId="9" fillId="2" borderId="27" xfId="0" applyNumberFormat="1" applyFont="1" applyFill="1" applyBorder="1" applyAlignment="1">
      <alignment horizontal="center" vertical="center"/>
    </xf>
    <xf numFmtId="2" fontId="9" fillId="2" borderId="8" xfId="0" applyNumberFormat="1" applyFont="1" applyFill="1" applyBorder="1" applyAlignment="1">
      <alignment horizontal="center" vertical="center"/>
    </xf>
    <xf numFmtId="2" fontId="15" fillId="2" borderId="8" xfId="0" applyNumberFormat="1" applyFont="1" applyFill="1" applyBorder="1" applyAlignment="1">
      <alignment horizontal="center" vertical="center"/>
    </xf>
    <xf numFmtId="4" fontId="9" fillId="2" borderId="8" xfId="0" applyNumberFormat="1" applyFont="1" applyFill="1" applyBorder="1" applyAlignment="1">
      <alignment horizontal="center" vertical="center"/>
    </xf>
    <xf numFmtId="4" fontId="9" fillId="2" borderId="12" xfId="0" applyNumberFormat="1" applyFont="1" applyFill="1" applyBorder="1" applyAlignment="1">
      <alignment horizontal="center" vertical="center"/>
    </xf>
    <xf numFmtId="0" fontId="18" fillId="4" borderId="21" xfId="0" applyFont="1" applyFill="1" applyBorder="1" applyAlignment="1">
      <alignment horizontal="center" vertical="center" wrapText="1" shrinkToFit="1"/>
    </xf>
    <xf numFmtId="2" fontId="3" fillId="9" borderId="0" xfId="0" applyNumberFormat="1" applyFont="1" applyFill="1" applyAlignment="1">
      <alignment horizontal="center"/>
    </xf>
    <xf numFmtId="0" fontId="9" fillId="2" borderId="6" xfId="0" applyFont="1" applyFill="1" applyBorder="1" applyAlignment="1">
      <alignment horizontal="center" vertical="center"/>
    </xf>
    <xf numFmtId="0" fontId="0" fillId="0" borderId="58" xfId="0" applyBorder="1" applyAlignment="1">
      <alignment horizontal="center"/>
    </xf>
    <xf numFmtId="2" fontId="0" fillId="0" borderId="58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2" fontId="0" fillId="0" borderId="36" xfId="0" applyNumberFormat="1" applyBorder="1" applyAlignment="1">
      <alignment horizontal="center"/>
    </xf>
    <xf numFmtId="0" fontId="0" fillId="0" borderId="33" xfId="0" applyBorder="1" applyAlignment="1">
      <alignment horizontal="center"/>
    </xf>
    <xf numFmtId="2" fontId="0" fillId="0" borderId="33" xfId="0" applyNumberFormat="1" applyBorder="1" applyAlignment="1">
      <alignment horizontal="center"/>
    </xf>
    <xf numFmtId="2" fontId="0" fillId="0" borderId="34" xfId="0" applyNumberFormat="1" applyBorder="1" applyAlignment="1">
      <alignment horizontal="center"/>
    </xf>
    <xf numFmtId="2" fontId="0" fillId="0" borderId="37" xfId="0" applyNumberFormat="1" applyBorder="1" applyAlignment="1">
      <alignment horizontal="center"/>
    </xf>
    <xf numFmtId="0" fontId="0" fillId="0" borderId="39" xfId="0" applyBorder="1" applyAlignment="1">
      <alignment horizontal="center"/>
    </xf>
    <xf numFmtId="2" fontId="0" fillId="0" borderId="39" xfId="0" applyNumberFormat="1" applyBorder="1" applyAlignment="1">
      <alignment horizontal="center"/>
    </xf>
    <xf numFmtId="2" fontId="0" fillId="0" borderId="40" xfId="0" applyNumberFormat="1" applyBorder="1" applyAlignment="1">
      <alignment horizontal="center"/>
    </xf>
    <xf numFmtId="164" fontId="3" fillId="2" borderId="34" xfId="0" applyNumberFormat="1" applyFont="1" applyFill="1" applyBorder="1" applyAlignment="1">
      <alignment horizontal="center" vertical="center"/>
    </xf>
    <xf numFmtId="164" fontId="3" fillId="2" borderId="37" xfId="0" applyNumberFormat="1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164" fontId="3" fillId="2" borderId="40" xfId="0" applyNumberFormat="1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164" fontId="6" fillId="2" borderId="63" xfId="0" applyNumberFormat="1" applyFont="1" applyFill="1" applyBorder="1" applyAlignment="1">
      <alignment horizontal="center" vertical="center"/>
    </xf>
    <xf numFmtId="164" fontId="4" fillId="3" borderId="21" xfId="0" applyNumberFormat="1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164" fontId="3" fillId="5" borderId="0" xfId="0" applyNumberFormat="1" applyFont="1" applyFill="1" applyAlignment="1">
      <alignment horizontal="center"/>
    </xf>
    <xf numFmtId="164" fontId="3" fillId="5" borderId="51" xfId="0" applyNumberFormat="1" applyFont="1" applyFill="1" applyBorder="1" applyAlignment="1">
      <alignment horizontal="center"/>
    </xf>
    <xf numFmtId="0" fontId="3" fillId="0" borderId="23" xfId="0" applyFont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164" fontId="3" fillId="2" borderId="38" xfId="0" applyNumberFormat="1" applyFont="1" applyFill="1" applyBorder="1" applyAlignment="1">
      <alignment horizontal="center" vertical="center"/>
    </xf>
    <xf numFmtId="2" fontId="18" fillId="0" borderId="0" xfId="0" applyNumberFormat="1" applyFont="1" applyAlignment="1">
      <alignment horizontal="center" vertical="center" wrapText="1"/>
    </xf>
    <xf numFmtId="2" fontId="9" fillId="9" borderId="1" xfId="0" applyNumberFormat="1" applyFont="1" applyFill="1" applyBorder="1" applyAlignment="1">
      <alignment horizontal="center" vertical="center"/>
    </xf>
    <xf numFmtId="0" fontId="18" fillId="2" borderId="23" xfId="0" applyFont="1" applyFill="1" applyBorder="1" applyAlignment="1">
      <alignment horizontal="center" vertical="center" wrapText="1" shrinkToFit="1"/>
    </xf>
    <xf numFmtId="2" fontId="9" fillId="0" borderId="29" xfId="0" applyNumberFormat="1" applyFont="1" applyBorder="1" applyAlignment="1">
      <alignment horizontal="center" vertical="center"/>
    </xf>
    <xf numFmtId="2" fontId="9" fillId="0" borderId="41" xfId="0" applyNumberFormat="1" applyFont="1" applyBorder="1" applyAlignment="1">
      <alignment horizontal="center" vertical="center"/>
    </xf>
    <xf numFmtId="0" fontId="16" fillId="0" borderId="59" xfId="0" applyFont="1" applyBorder="1" applyAlignment="1">
      <alignment horizontal="center" vertical="center" wrapText="1" shrinkToFit="1"/>
    </xf>
    <xf numFmtId="2" fontId="9" fillId="0" borderId="15" xfId="0" applyNumberFormat="1" applyFont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 wrapText="1"/>
    </xf>
    <xf numFmtId="2" fontId="9" fillId="4" borderId="35" xfId="0" applyNumberFormat="1" applyFont="1" applyFill="1" applyBorder="1" applyAlignment="1">
      <alignment horizontal="center"/>
    </xf>
    <xf numFmtId="164" fontId="4" fillId="6" borderId="49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2" borderId="64" xfId="0" applyFont="1" applyFill="1" applyBorder="1" applyAlignment="1">
      <alignment horizontal="center" vertical="center"/>
    </xf>
    <xf numFmtId="0" fontId="9" fillId="2" borderId="72" xfId="0" applyFont="1" applyFill="1" applyBorder="1" applyAlignment="1">
      <alignment horizontal="center" vertical="center"/>
    </xf>
    <xf numFmtId="0" fontId="20" fillId="8" borderId="27" xfId="0" applyFont="1" applyFill="1" applyBorder="1" applyAlignment="1">
      <alignment horizontal="center" vertical="center"/>
    </xf>
    <xf numFmtId="0" fontId="20" fillId="8" borderId="28" xfId="0" applyFont="1" applyFill="1" applyBorder="1" applyAlignment="1">
      <alignment horizontal="center" vertical="center"/>
    </xf>
    <xf numFmtId="0" fontId="11" fillId="8" borderId="27" xfId="0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/>
    </xf>
    <xf numFmtId="2" fontId="18" fillId="2" borderId="26" xfId="0" applyNumberFormat="1" applyFont="1" applyFill="1" applyBorder="1" applyAlignment="1">
      <alignment horizontal="center" vertical="center" wrapText="1"/>
    </xf>
    <xf numFmtId="2" fontId="18" fillId="2" borderId="65" xfId="0" applyNumberFormat="1" applyFont="1" applyFill="1" applyBorder="1" applyAlignment="1">
      <alignment horizontal="center" vertical="center" wrapText="1"/>
    </xf>
    <xf numFmtId="2" fontId="11" fillId="2" borderId="27" xfId="0" applyNumberFormat="1" applyFont="1" applyFill="1" applyBorder="1" applyAlignment="1">
      <alignment horizontal="center" vertical="center"/>
    </xf>
    <xf numFmtId="2" fontId="11" fillId="2" borderId="28" xfId="0" applyNumberFormat="1" applyFont="1" applyFill="1" applyBorder="1" applyAlignment="1">
      <alignment horizontal="center" vertical="center"/>
    </xf>
    <xf numFmtId="0" fontId="7" fillId="0" borderId="51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72" xfId="0" applyFont="1" applyBorder="1" applyAlignment="1">
      <alignment horizontal="center" vertical="center" wrapText="1"/>
    </xf>
    <xf numFmtId="164" fontId="4" fillId="0" borderId="52" xfId="0" applyNumberFormat="1" applyFont="1" applyBorder="1" applyAlignment="1">
      <alignment horizontal="center"/>
    </xf>
    <xf numFmtId="0" fontId="12" fillId="0" borderId="52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2" fontId="0" fillId="0" borderId="24" xfId="0" applyNumberFormat="1" applyBorder="1" applyAlignment="1">
      <alignment horizontal="center"/>
    </xf>
    <xf numFmtId="2" fontId="0" fillId="0" borderId="44" xfId="0" applyNumberFormat="1" applyBorder="1" applyAlignment="1">
      <alignment horizontal="center"/>
    </xf>
  </cellXfs>
  <cellStyles count="1">
    <cellStyle name="Normal" xfId="0" builtinId="0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2" formatCode="0.00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1" indent="0" justifyLastLine="0" shrinkToFit="1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left style="medium">
          <color indexed="64"/>
        </left>
        <right style="medium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488950</xdr:colOff>
          <xdr:row>4</xdr:row>
          <xdr:rowOff>95250</xdr:rowOff>
        </xdr:from>
        <xdr:to>
          <xdr:col>1</xdr:col>
          <xdr:colOff>412750</xdr:colOff>
          <xdr:row>6</xdr:row>
          <xdr:rowOff>44450</xdr:rowOff>
        </xdr:to>
        <xdr:sp macro="" textlink="">
          <xdr:nvSpPr>
            <xdr:cNvPr id="3079" name="CommandButton5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899C948-DA7A-401F-AD93-4B7E15614B37}" name="Tableau6" displayName="Tableau6" ref="D3:H25" totalsRowShown="0" headerRowBorderDxfId="85" tableBorderDxfId="84">
  <autoFilter ref="D3:H25" xr:uid="{A899C948-DA7A-401F-AD93-4B7E15614B37}"/>
  <tableColumns count="5">
    <tableColumn id="1" xr3:uid="{D10E4A36-B6F1-4B6B-9247-9495525E0FEC}" name="NOM" dataDxfId="83">
      <calculatedColumnFormula>gréve!B5</calculatedColumnFormula>
    </tableColumn>
    <tableColumn id="2" xr3:uid="{45F2EC5D-1B85-4712-88E9-12CB344CB946}" name="POSTE" dataDxfId="82"/>
    <tableColumn id="3" xr3:uid="{442C51D3-0141-42A3-AA68-E562DA9F94E2}" name="Taux horaire" dataDxfId="81">
      <calculatedColumnFormula>gréve!D5</calculatedColumnFormula>
    </tableColumn>
    <tableColumn id="4" xr3:uid="{B5ECDF58-D8C3-4386-97C4-1368FE224409}" name="côte part" dataDxfId="80">
      <calculatedColumnFormula>F4*100/$B$3</calculatedColumnFormula>
    </tableColumn>
    <tableColumn id="5" xr3:uid="{74414B39-D7D3-443D-8A57-94E54E67EC8E}" name="Colonne5" dataDxfId="79">
      <calculatedColumnFormula xml:space="preserve"> ((gréve!$F$26/gréve!$B$24)*data!G4)/100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E154F8-0242-4455-8A4D-2D494A71D0D9}" name="Tableau1" displayName="Tableau1" ref="A3:R22" totalsRowShown="0" headerRowDxfId="78" dataDxfId="77">
  <autoFilter ref="A3:R22" xr:uid="{D8E154F8-0242-4455-8A4D-2D494A71D0D9}"/>
  <tableColumns count="18">
    <tableColumn id="2" xr3:uid="{D79881DC-CBE0-41B8-8F31-5921E86E178D}" name="NOM" dataDxfId="76">
      <calculatedColumnFormula>gréve!B5</calculatedColumnFormula>
    </tableColumn>
    <tableColumn id="3" xr3:uid="{186CE688-D0AE-40C1-BA6B-812129A2F809}" name="perte par agent sur paye (NET)" dataDxfId="75">
      <calculatedColumnFormula>gréve!AP5*B$1</calculatedColumnFormula>
    </tableColumn>
    <tableColumn id="4" xr3:uid="{0D194E3A-0650-447B-8F5A-C3BD2F7C0CAA}" name="participation à la perte collective(NET)" dataDxfId="74">
      <calculatedColumnFormula>'à rembourser'!R4*B$1</calculatedColumnFormula>
    </tableColumn>
    <tableColumn id="5" xr3:uid="{A957D72E-0227-4781-9789-D7C349649461}" name="pour le calcul" dataDxfId="73">
      <calculatedColumnFormula>'à rembourser'!B51*#REF!</calculatedColumnFormula>
    </tableColumn>
    <tableColumn id="6" xr3:uid="{D4862701-1FB4-4631-A4B0-32FAD47D1F44}" name="à injecter dans la cagnotte (NET)" dataDxfId="72">
      <calculatedColumnFormula>IF((D4-G4)&lt;0,"",(D4-G4))</calculatedColumnFormula>
    </tableColumn>
    <tableColumn id="7" xr3:uid="{115F647D-9D02-488E-84A4-E489490B4C13}" name="à rembourser à l'agent (brut)" dataDxfId="71">
      <calculatedColumnFormula>'à rembourser'!B29</calculatedColumnFormula>
    </tableColumn>
    <tableColumn id="8" xr3:uid="{D5236810-8B35-4D38-84D6-0708742966B6}" name="à rembourser à l'agent (NET) avant injection dans cagnotte" dataDxfId="70">
      <calculatedColumnFormula>F4*B$1</calculatedColumnFormula>
    </tableColumn>
    <tableColumn id="9" xr3:uid="{CF4FD8F3-BEBE-4C05-BB5C-B841919B60E5}" name="a donner à l'agent " dataDxfId="69">
      <calculatedColumnFormula>IF((G4-D4)&lt;0,"",(G4-D4))</calculatedColumnFormula>
    </tableColumn>
    <tableColumn id="10" xr3:uid="{1C916153-D7C8-45D7-BFA1-502A6D86D098}" name="perte réelle par agent avant cagnotte (NET)" dataDxfId="68">
      <calculatedColumnFormula>B4+D4-G4</calculatedColumnFormula>
    </tableColumn>
    <tableColumn id="11" xr3:uid="{8D0254DF-19F4-4F4A-961F-FD0148F0A2CA}" name="perte si gréviste tous les jours (net)" dataDxfId="67">
      <calculatedColumnFormula>gréve!E5*B$1</calculatedColumnFormula>
    </tableColumn>
    <tableColumn id="12" xr3:uid="{C05A5A3B-F9AD-4307-B0DB-BB0F0A8FDC97}" name="pourcentage de perte avant cagnotte de gréve" dataDxfId="66">
      <calculatedColumnFormula>(I4*100)/J4</calculatedColumnFormula>
    </tableColumn>
    <tableColumn id="13" xr3:uid="{B790F093-9D8F-48B2-B9DF-A0C50CEA8193}" name="montant reçu" dataDxfId="65"/>
    <tableColumn id="14" xr3:uid="{E8FD3BEB-7CF8-4F34-9F99-A7341742A4EB}" name="redristribution" dataDxfId="64">
      <calculatedColumnFormula>C$25*(data!G4)/100</calculatedColumnFormula>
    </tableColumn>
    <tableColumn id="15" xr3:uid="{34E18B4A-A472-41DF-AA42-9F1B95D0EA18}" name="perte fin de gréve" dataDxfId="63">
      <calculatedColumnFormula>I4-M4</calculatedColumnFormula>
    </tableColumn>
    <tableColumn id="16" xr3:uid="{49E36CAB-87A5-4484-9AFD-97FEF114FF90}" name="à ré-injecter dans le pot commun" dataDxfId="62">
      <calculatedColumnFormula>IF(L4-M4&lt;0,0,L4-M4)</calculatedColumnFormula>
    </tableColumn>
    <tableColumn id="16386" xr3:uid="{E1DF68FF-A95C-4418-8DD7-C53BC76DF987}" name="virement à effectuer" dataDxfId="61">
      <calculatedColumnFormula>ABS(IF(L4-M4&gt;0,0,M4-L4))</calculatedColumnFormula>
    </tableColumn>
    <tableColumn id="17" xr3:uid="{CEEBFEFD-9A6D-431D-AF92-DAB410521AAC}" name="% perte finale " dataDxfId="60">
      <calculatedColumnFormula>(N4*100)/J4</calculatedColumnFormula>
    </tableColumn>
    <tableColumn id="1" xr3:uid="{24CBF033-5F23-48CC-B55E-3BF315650A33}" name="pour verif coherence" dataDxfId="59">
      <calculatedColumnFormula>C$26*Tableau6[[#This Row],[côte part]]/100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C1BB46-C492-4DC5-8A82-E9797E2F3702}" name="Tableau2" displayName="Tableau2" ref="A4:M23" totalsRowShown="0" headerRowDxfId="58" dataDxfId="57">
  <autoFilter ref="A4:M23" xr:uid="{B5C1BB46-C492-4DC5-8A82-E9797E2F3702}"/>
  <tableColumns count="13">
    <tableColumn id="1" xr3:uid="{3EC6A693-E5AE-447A-8441-39582300B3E5}" name="Colonne1" dataDxfId="56"/>
    <tableColumn id="2" xr3:uid="{68F610D8-D5B0-4E56-90FE-955C4EB9CED8}" name="nom" dataDxfId="55"/>
    <tableColumn id="3" xr3:uid="{95694A89-8753-473B-A3B1-5474DDA76ADF}" name="fct" dataDxfId="54"/>
    <tableColumn id="4" xr3:uid="{EE0D8D34-8E96-4BC8-87AE-B8AEE4D3B364}" name="taux horaire" dataDxfId="53"/>
    <tableColumn id="5" xr3:uid="{8C53B15C-8B72-4BEC-B688-FB257B0194DA}" name="perte brute" dataDxfId="52">
      <calculatedColumnFormula>SUM(F5:U5)</calculatedColumnFormula>
    </tableColumn>
    <tableColumn id="6" xr3:uid="{C3C3CFA6-468C-494A-A5CA-6E40E661609B}" name="06/06/2023" dataDxfId="51">
      <calculatedColumnFormula>((F$6-1)*$D5)-((F$6-1)*$D5)*0.2</calculatedColumnFormula>
    </tableColumn>
    <tableColumn id="7" xr3:uid="{4E62CC64-D0B5-4E49-87A9-722B17BE134F}" name="12/06/2023" dataDxfId="50">
      <calculatedColumnFormula>((G$6-1)*$D5)-((G$6-1)*$D5)*0.2</calculatedColumnFormula>
    </tableColumn>
    <tableColumn id="8" xr3:uid="{BE564110-9B15-472B-9CEA-652E5A7D852C}" name="13/06/2023" dataDxfId="49">
      <calculatedColumnFormula>((H$6-1)*$D5)-((H$6-1)*$D5)*0.2</calculatedColumnFormula>
    </tableColumn>
    <tableColumn id="9" xr3:uid="{52787873-828F-4556-B5CE-1E26C8BB39B0}" name="14/06/2023" dataDxfId="48">
      <calculatedColumnFormula>((I$6-1)*$D5)-((I$6-1)*$D5)*0.2</calculatedColumnFormula>
    </tableColumn>
    <tableColumn id="10" xr3:uid="{24C87EEC-7662-4234-8973-B825879F0137}" name="15/06/2023" dataDxfId="47">
      <calculatedColumnFormula>((J$6-1)*$D5)-((J$6-1)*$D5)*0.2</calculatedColumnFormula>
    </tableColumn>
    <tableColumn id="11" xr3:uid="{928E659A-76D9-4D74-94CA-E949F0F6469B}" name="16/06/2023" dataDxfId="46">
      <calculatedColumnFormula>((K$6-1)*$D5)-((K$6-1)*$D5)*0.2</calculatedColumnFormula>
    </tableColumn>
    <tableColumn id="12" xr3:uid="{57AFDEC4-25DA-4431-B59C-E428DD3724EA}" name="17/06/2023" dataDxfId="45">
      <calculatedColumnFormula>((L$6-1)*$D5)-((L$6-1)*$D5)*0.2</calculatedColumnFormula>
    </tableColumn>
    <tableColumn id="13" xr3:uid="{C40689C6-4212-4D39-8A0E-F1ECB9294AFE}" name="18/06/2023" dataDxfId="44">
      <calculatedColumnFormula>((M$6-1)*$D5)-((M$6-1)*$D5)*0.2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0B2B987-C05A-48D4-9BB1-BC6FB410F390}" name="Tableau3" displayName="Tableau3" ref="D30:M49" totalsRowShown="0" headerRowDxfId="43" dataDxfId="41" headerRowBorderDxfId="42" tableBorderDxfId="40">
  <autoFilter ref="D30:M49" xr:uid="{E0B2B987-C05A-48D4-9BB1-BC6FB410F390}"/>
  <tableColumns count="10">
    <tableColumn id="1" xr3:uid="{8ECE2EF8-44F9-4F4A-B916-1AC17A8718BB}" name="Colonne1" dataDxfId="39">
      <calculatedColumnFormula>B5</calculatedColumnFormula>
    </tableColumn>
    <tableColumn id="2" xr3:uid="{75411795-DD7C-4638-B58C-D63B0EC66ACB}" name="Colonne2" dataDxfId="38"/>
    <tableColumn id="3" xr3:uid="{4F38BB38-64F6-422C-8F13-C4041F804477}" name="Colonne3" dataDxfId="37">
      <calculatedColumnFormula array="1">tauxHpourCent($B$5:$B$23,$D$5:$D$23,F$5:F$23,$D31,$B$30)</calculatedColumnFormula>
    </tableColumn>
    <tableColumn id="4" xr3:uid="{222FF15F-1DCB-4A63-ABEA-42E60965AE17}" name="Colonne4" dataDxfId="36">
      <calculatedColumnFormula array="1">tauxHpourCent($B$5:$B$23,$D$5:$D$23,G$5:G$23,$D31,$B$30)</calculatedColumnFormula>
    </tableColumn>
    <tableColumn id="5" xr3:uid="{E3B5E05A-CFD0-4947-BDC1-DB7AE761AD3D}" name="Colonne5" dataDxfId="35">
      <calculatedColumnFormula array="1">tauxHpourCent($B$5:$B$23,$D$5:$D$23,H$5:H$23,$D31,$B$30)</calculatedColumnFormula>
    </tableColumn>
    <tableColumn id="6" xr3:uid="{3AB9FD8D-A926-44D3-8618-A81E7DD61751}" name="Colonne6" dataDxfId="34">
      <calculatedColumnFormula array="1">tauxHpourCent($B$5:$B$23,$D$5:$D$23,I$5:I$23,$D31,$B$30)</calculatedColumnFormula>
    </tableColumn>
    <tableColumn id="7" xr3:uid="{3B6E7332-0897-401B-BB43-D7169BCB97B5}" name="Colonne7" dataDxfId="33">
      <calculatedColumnFormula array="1">tauxHpourCent($B$5:$B$23,$D$5:$D$23,J$5:J$23,$D31,$B$30)</calculatedColumnFormula>
    </tableColumn>
    <tableColumn id="8" xr3:uid="{5AB69CBC-CE8A-41D8-B56B-7907DEA06524}" name="Colonne8" dataDxfId="32">
      <calculatedColumnFormula array="1">tauxHpourCent($B$5:$B$23,$D$5:$D$23,K$5:K$23,$D31,$B$30)</calculatedColumnFormula>
    </tableColumn>
    <tableColumn id="9" xr3:uid="{0DD95031-FFCE-4209-AE5B-442837402A99}" name="Colonne9" dataDxfId="31">
      <calculatedColumnFormula array="1">tauxHpourCent($B$5:$B$23,$D$5:$D$23,L$5:L$23,$D31,$B$30)</calculatedColumnFormula>
    </tableColumn>
    <tableColumn id="10" xr3:uid="{971C210C-DA4D-4D68-AECF-8C9B426E69EC}" name="Colonne10" dataDxfId="30">
      <calculatedColumnFormula array="1">tauxHpourCent($B$5:$B$23,$D$5:$D$23,M$5:M$23,$D31,$B$30)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A4C2256-A6F9-4905-9F86-9CC1AE7DE533}" name="Tableau4" displayName="Tableau4" ref="D55:M74" totalsRowShown="0" headerRowDxfId="29" dataDxfId="27" headerRowBorderDxfId="28" tableBorderDxfId="26">
  <autoFilter ref="D55:M74" xr:uid="{4A4C2256-A6F9-4905-9F86-9CC1AE7DE533}"/>
  <tableColumns count="10">
    <tableColumn id="1" xr3:uid="{E7F4A146-3B4E-441D-A16C-B3BF4393109D}" name="Colonne1" dataDxfId="25">
      <calculatedColumnFormula>B5</calculatedColumnFormula>
    </tableColumn>
    <tableColumn id="2" xr3:uid="{DB77E4C5-4BE1-471C-9E4E-41F2D4267237}" name="Colonne2" dataDxfId="24"/>
    <tableColumn id="3" xr3:uid="{5B442696-9577-424A-A42C-7F56B0080541}" name="Colonne3" dataDxfId="23">
      <calculatedColumnFormula array="1">tauxHpourCent($B$5:$B$23,$D$5:$D$23,F$5:F$23,$D56,$B$30,F$25)</calculatedColumnFormula>
    </tableColumn>
    <tableColumn id="4" xr3:uid="{E40642A1-DCBC-45AB-86D9-BF4B33DBA1BB}" name="Colonne4" dataDxfId="22">
      <calculatedColumnFormula array="1">tauxHpourCent($B$5:$B$23,$D$5:$D$23,G$5:G$23,$D56,$B$30,G$25)</calculatedColumnFormula>
    </tableColumn>
    <tableColumn id="5" xr3:uid="{63C26F05-D934-4F7E-98CE-BE52959599FD}" name="Colonne5" dataDxfId="21">
      <calculatedColumnFormula array="1">tauxHpourCent($B$5:$B$23,$D$5:$D$23,H$5:H$23,$D56,$B$30,H$25)</calculatedColumnFormula>
    </tableColumn>
    <tableColumn id="6" xr3:uid="{4E249D83-3DFE-4EC4-8965-86A7FA9120CC}" name="Colonne6" dataDxfId="20">
      <calculatedColumnFormula array="1">tauxHpourCent($B$5:$B$23,$D$5:$D$23,I$5:I$23,$D56,$B$30,I$25)</calculatedColumnFormula>
    </tableColumn>
    <tableColumn id="7" xr3:uid="{FAB92F7C-5146-42ED-808E-0C9A54A8E895}" name="Colonne7" dataDxfId="19">
      <calculatedColumnFormula array="1">tauxHpourCent($B$5:$B$23,$D$5:$D$23,J$5:J$23,$D56,$B$30,J$25)</calculatedColumnFormula>
    </tableColumn>
    <tableColumn id="8" xr3:uid="{2989C69E-3362-4594-B685-653CAA5B68C3}" name="Colonne8" dataDxfId="18">
      <calculatedColumnFormula array="1">tauxHpourCent($B$5:$B$23,$D$5:$D$23,K$5:K$23,$D56,$B$30,K$25)</calculatedColumnFormula>
    </tableColumn>
    <tableColumn id="9" xr3:uid="{EBE08310-084E-4124-A223-7AE4886C478B}" name="Colonne9" dataDxfId="17">
      <calculatedColumnFormula array="1">tauxHpourCent($B$5:$B$23,$D$5:$D$23,L$5:L$23,$D56,$B$30,L$25)</calculatedColumnFormula>
    </tableColumn>
    <tableColumn id="10" xr3:uid="{55E91525-4F1C-4B46-A91C-072C75693E20}" name="Colonne10" dataDxfId="16">
      <calculatedColumnFormula array="1">tauxHpourCent($B$5:$B$23,$D$5:$D$23,M$5:M$23,$D56,$B$30,M$25)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4257C47-4B13-4E32-897A-E6C01FA0485A}" name="Tableau5" displayName="Tableau5" ref="D76:O96" totalsRowShown="0" headerRowDxfId="15" dataDxfId="13" headerRowBorderDxfId="14" tableBorderDxfId="12">
  <autoFilter ref="D76:O96" xr:uid="{74257C47-4B13-4E32-897A-E6C01FA0485A}"/>
  <tableColumns count="12">
    <tableColumn id="1" xr3:uid="{B1C18D9E-F248-4EBC-ACCF-562E05E28580}" name="Colonne1" dataDxfId="11"/>
    <tableColumn id="2" xr3:uid="{06FA4E1D-FA84-44C9-B442-607F3C9A13E4}" name="Colonne2" dataDxfId="10"/>
    <tableColumn id="3" xr3:uid="{7F81196A-F3E8-4DA7-B958-A68CB8AF99DB}" name="Colonne3" dataDxfId="9">
      <calculatedColumnFormula array="1">tauxHpourCent($B$5:$B$23,$D$5:$D$23,F$5:F$23,$D77,$B$29)</calculatedColumnFormula>
    </tableColumn>
    <tableColumn id="4" xr3:uid="{985C3165-7A6E-4D28-BAD4-266AAD83BAFE}" name="Colonne4" dataDxfId="8">
      <calculatedColumnFormula array="1">tauxHpourCent($B$5:$B$23,$D$5:$D$23,G$5:G$23,$D77,$B$29)</calculatedColumnFormula>
    </tableColumn>
    <tableColumn id="5" xr3:uid="{ED39E91F-77DE-4D9E-916E-F89DFBBE8258}" name="Colonne5" dataDxfId="7">
      <calculatedColumnFormula array="1">tauxHpourCent($B$5:$B$23,$D$5:$D$23,H$5:H$23,$D77,$B$29)</calculatedColumnFormula>
    </tableColumn>
    <tableColumn id="6" xr3:uid="{02A21F0A-9773-4B28-BF2A-61DA4000414D}" name="Colonne6" dataDxfId="6">
      <calculatedColumnFormula array="1">tauxHpourCent($B$5:$B$23,$D$5:$D$23,I$5:I$23,$D77,$B$29)</calculatedColumnFormula>
    </tableColumn>
    <tableColumn id="7" xr3:uid="{8380EDCD-049E-4B2C-9B84-A5BF63B96DC3}" name="Colonne7" dataDxfId="5">
      <calculatedColumnFormula array="1">tauxHpourCent($B$5:$B$23,$D$5:$D$23,J$5:J$23,$D77,$B$29)</calculatedColumnFormula>
    </tableColumn>
    <tableColumn id="8" xr3:uid="{4063FF9B-0EFB-4390-830E-8689A353B081}" name="Colonne8" dataDxfId="4">
      <calculatedColumnFormula array="1">tauxHpourCent($B$5:$B$23,$D$5:$D$23,K$5:K$23,$D77,$B$29)</calculatedColumnFormula>
    </tableColumn>
    <tableColumn id="9" xr3:uid="{1D02C7C9-ABDA-4C89-BF52-C3389FD54DCC}" name="Colonne9" dataDxfId="3">
      <calculatedColumnFormula array="1">tauxHpourCent($B$5:$B$23,$D$5:$D$23,L$5:L$23,$D77,$B$29)</calculatedColumnFormula>
    </tableColumn>
    <tableColumn id="10" xr3:uid="{3F89059F-11E5-4E9D-A47F-8F9B2418B6B3}" name="Colonne10" dataDxfId="2">
      <calculatedColumnFormula array="1">tauxHpourCent($B$5:$B$23,$D$5:$D$23,M$5:M$23,$D77,$B$29)</calculatedColumnFormula>
    </tableColumn>
    <tableColumn id="11" xr3:uid="{A6135512-A3BA-42C0-A612-B01184C5E51F}" name="total" dataDxfId="1">
      <calculatedColumnFormula>SUM(F75:M75)</calculatedColumnFormula>
    </tableColumn>
    <tableColumn id="12" xr3:uid="{16F784E1-5EEE-4700-B982-1C0FCCD0060F}" name="pour l calcul" dataDxfId="0">
      <calculatedColumnFormula>N77*100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EE16-E3C5-4462-8D5E-4F19C208215D}">
  <sheetPr codeName="Feuil3"/>
  <dimension ref="A1:H25"/>
  <sheetViews>
    <sheetView workbookViewId="0">
      <selection activeCell="E7" sqref="E7"/>
    </sheetView>
  </sheetViews>
  <sheetFormatPr baseColWidth="10" defaultRowHeight="14.5" x14ac:dyDescent="0.35"/>
  <cols>
    <col min="1" max="1" width="21.81640625" customWidth="1"/>
    <col min="4" max="4" width="10.81640625" style="1"/>
    <col min="5" max="6" width="11.453125" style="1"/>
    <col min="7" max="7" width="15.453125" style="3" customWidth="1"/>
    <col min="8" max="8" width="21.1796875" style="3" customWidth="1"/>
  </cols>
  <sheetData>
    <row r="1" spans="1:8" ht="15" thickBot="1" x14ac:dyDescent="0.4"/>
    <row r="2" spans="1:8" ht="15" thickBot="1" x14ac:dyDescent="0.4">
      <c r="G2" s="6" t="s">
        <v>11</v>
      </c>
      <c r="H2" s="8" t="s">
        <v>12</v>
      </c>
    </row>
    <row r="3" spans="1:8" ht="15" thickBot="1" x14ac:dyDescent="0.4">
      <c r="A3" s="4" t="s">
        <v>10</v>
      </c>
      <c r="B3" s="5">
        <f>SUM(Tableau6[Taux horaire])</f>
        <v>546.30000000000007</v>
      </c>
      <c r="D3" s="7" t="s">
        <v>0</v>
      </c>
      <c r="E3" s="269" t="s">
        <v>91</v>
      </c>
      <c r="F3" s="269" t="s">
        <v>92</v>
      </c>
      <c r="G3" s="270" t="s">
        <v>85</v>
      </c>
      <c r="H3" s="3" t="s">
        <v>61</v>
      </c>
    </row>
    <row r="4" spans="1:8" x14ac:dyDescent="0.35">
      <c r="D4" s="2">
        <v>1</v>
      </c>
      <c r="E4" s="290"/>
      <c r="F4" s="273">
        <v>13.08</v>
      </c>
      <c r="G4" s="274">
        <f t="shared" ref="G4:G22" si="0">F4*100/$B$3</f>
        <v>2.3942888522789674</v>
      </c>
      <c r="H4" s="275">
        <f ca="1" xml:space="preserve"> ((gréve!$F$26/gréve!$B$24)*data!G4)/100</f>
        <v>1.3400355848434924</v>
      </c>
    </row>
    <row r="5" spans="1:8" x14ac:dyDescent="0.35">
      <c r="D5" s="2">
        <v>2</v>
      </c>
      <c r="E5" s="291"/>
      <c r="F5" s="271">
        <f>gréve!D6</f>
        <v>15.04</v>
      </c>
      <c r="G5" s="272">
        <f t="shared" si="0"/>
        <v>2.7530660809079257</v>
      </c>
      <c r="H5" s="276">
        <f ca="1" xml:space="preserve"> ((gréve!$F$26/gréve!$B$24)*data!G5)/100</f>
        <v>1.5408360241625478</v>
      </c>
    </row>
    <row r="6" spans="1:8" x14ac:dyDescent="0.35">
      <c r="D6" s="2">
        <v>3</v>
      </c>
      <c r="E6" s="291"/>
      <c r="F6" s="271">
        <f>gréve!D7</f>
        <v>16.309999999999999</v>
      </c>
      <c r="G6" s="272">
        <f t="shared" si="0"/>
        <v>2.985539081090975</v>
      </c>
      <c r="H6" s="276">
        <f ca="1" xml:space="preserve"> ((gréve!$F$26/gréve!$B$24)*data!G6)/100</f>
        <v>1.6709465129049972</v>
      </c>
    </row>
    <row r="7" spans="1:8" x14ac:dyDescent="0.35">
      <c r="D7" s="2">
        <v>4</v>
      </c>
      <c r="E7" s="291"/>
      <c r="F7" s="271">
        <v>21</v>
      </c>
      <c r="G7" s="272">
        <f t="shared" si="0"/>
        <v>3.8440417353102685</v>
      </c>
      <c r="H7" s="276">
        <f ca="1" xml:space="preserve"> ((gréve!$F$26/gréve!$B$24)*data!G7)/100</f>
        <v>2.1514332784184513</v>
      </c>
    </row>
    <row r="8" spans="1:8" x14ac:dyDescent="0.35">
      <c r="D8" s="2">
        <v>5</v>
      </c>
      <c r="E8" s="291"/>
      <c r="F8" s="271">
        <f>gréve!D9</f>
        <v>12.86</v>
      </c>
      <c r="G8" s="272">
        <f t="shared" si="0"/>
        <v>2.3540179388614311</v>
      </c>
      <c r="H8" s="276">
        <f ca="1" xml:space="preserve"> ((gréve!$F$26/gréve!$B$24)*data!G8)/100</f>
        <v>1.317496760021966</v>
      </c>
    </row>
    <row r="9" spans="1:8" x14ac:dyDescent="0.35">
      <c r="A9" t="s">
        <v>86</v>
      </c>
      <c r="D9" s="2">
        <v>6</v>
      </c>
      <c r="E9" s="291"/>
      <c r="F9" s="271">
        <f>gréve!D10</f>
        <v>14.34</v>
      </c>
      <c r="G9" s="272">
        <f t="shared" si="0"/>
        <v>2.6249313563975836</v>
      </c>
      <c r="H9" s="276">
        <f ca="1" xml:space="preserve"> ((gréve!$F$26/gréve!$B$24)*data!G9)/100</f>
        <v>1.4691215815485998</v>
      </c>
    </row>
    <row r="10" spans="1:8" x14ac:dyDescent="0.35">
      <c r="A10" t="s">
        <v>87</v>
      </c>
      <c r="D10" s="2">
        <v>7</v>
      </c>
      <c r="E10" s="291"/>
      <c r="F10" s="271">
        <f>gréve!D11</f>
        <v>18</v>
      </c>
      <c r="G10" s="272">
        <f t="shared" si="0"/>
        <v>3.2948929159802303</v>
      </c>
      <c r="H10" s="276">
        <f ca="1" xml:space="preserve"> ((gréve!$F$26/gréve!$B$24)*data!G10)/100</f>
        <v>1.8440856672158155</v>
      </c>
    </row>
    <row r="11" spans="1:8" x14ac:dyDescent="0.35">
      <c r="A11" t="s">
        <v>90</v>
      </c>
      <c r="D11" s="2">
        <v>8</v>
      </c>
      <c r="E11" s="291"/>
      <c r="F11" s="271">
        <f>gréve!D12</f>
        <v>21.25</v>
      </c>
      <c r="G11" s="272">
        <f t="shared" si="0"/>
        <v>3.8898041369211049</v>
      </c>
      <c r="H11" s="276">
        <f ca="1" xml:space="preserve"> ((gréve!$F$26/gréve!$B$24)*data!G11)/100</f>
        <v>2.1770455793520043</v>
      </c>
    </row>
    <row r="12" spans="1:8" x14ac:dyDescent="0.35">
      <c r="A12" t="s">
        <v>3</v>
      </c>
      <c r="D12" s="2">
        <v>9</v>
      </c>
      <c r="E12" s="291"/>
      <c r="F12" s="271">
        <f>gréve!D13</f>
        <v>22.99</v>
      </c>
      <c r="G12" s="272">
        <f t="shared" si="0"/>
        <v>4.208310452132527</v>
      </c>
      <c r="H12" s="276">
        <f ca="1" xml:space="preserve"> ((gréve!$F$26/gréve!$B$24)*data!G12)/100</f>
        <v>2.3553071938495327</v>
      </c>
    </row>
    <row r="13" spans="1:8" x14ac:dyDescent="0.35">
      <c r="A13" t="s">
        <v>2</v>
      </c>
      <c r="D13" s="2">
        <v>10</v>
      </c>
      <c r="E13" s="291"/>
      <c r="F13" s="271">
        <f>gréve!D14</f>
        <v>20.03</v>
      </c>
      <c r="G13" s="272">
        <f t="shared" si="0"/>
        <v>3.6664836170602229</v>
      </c>
      <c r="H13" s="276">
        <f ca="1" xml:space="preserve"> ((gréve!$F$26/gréve!$B$24)*data!G13)/100</f>
        <v>2.0520575507962655</v>
      </c>
    </row>
    <row r="14" spans="1:8" x14ac:dyDescent="0.35">
      <c r="A14" t="s">
        <v>89</v>
      </c>
      <c r="D14" s="2">
        <v>11</v>
      </c>
      <c r="E14" s="291"/>
      <c r="F14" s="271">
        <f>gréve!D15</f>
        <v>20.03</v>
      </c>
      <c r="G14" s="272">
        <f t="shared" si="0"/>
        <v>3.6664836170602229</v>
      </c>
      <c r="H14" s="276">
        <f ca="1" xml:space="preserve"> ((gréve!$F$26/gréve!$B$24)*data!G14)/100</f>
        <v>2.0520575507962655</v>
      </c>
    </row>
    <row r="15" spans="1:8" x14ac:dyDescent="0.35">
      <c r="D15" s="2">
        <v>12</v>
      </c>
      <c r="E15" s="291"/>
      <c r="F15" s="271">
        <f>gréve!D16</f>
        <v>24.11</v>
      </c>
      <c r="G15" s="272">
        <f t="shared" si="0"/>
        <v>4.4133260113490751</v>
      </c>
      <c r="H15" s="276">
        <f ca="1" xml:space="preserve"> ((gréve!$F$26/gréve!$B$24)*data!G15)/100</f>
        <v>2.4700503020318503</v>
      </c>
    </row>
    <row r="16" spans="1:8" x14ac:dyDescent="0.35">
      <c r="D16" s="2">
        <v>13</v>
      </c>
      <c r="E16" s="291"/>
      <c r="F16" s="271">
        <f>gréve!D17</f>
        <v>25.96</v>
      </c>
      <c r="G16" s="272">
        <f t="shared" si="0"/>
        <v>4.7519677832692651</v>
      </c>
      <c r="H16" s="276">
        <f ca="1" xml:space="preserve"> ((gréve!$F$26/gréve!$B$24)*data!G16)/100</f>
        <v>2.6595813289401424</v>
      </c>
    </row>
    <row r="17" spans="4:8" x14ac:dyDescent="0.35">
      <c r="D17" s="2">
        <v>14</v>
      </c>
      <c r="E17" s="291"/>
      <c r="F17" s="271">
        <f>gréve!D18</f>
        <v>25.28</v>
      </c>
      <c r="G17" s="272">
        <f t="shared" si="0"/>
        <v>4.6274940508877904</v>
      </c>
      <c r="H17" s="276">
        <f ca="1" xml:space="preserve"> ((gréve!$F$26/gréve!$B$24)*data!G17)/100</f>
        <v>2.5899158704008789</v>
      </c>
    </row>
    <row r="18" spans="4:8" x14ac:dyDescent="0.35">
      <c r="D18" s="2">
        <v>15</v>
      </c>
      <c r="E18" s="291"/>
      <c r="F18" s="271">
        <f>gréve!D19</f>
        <v>23.68</v>
      </c>
      <c r="G18" s="272">
        <f t="shared" si="0"/>
        <v>4.3346146805784365</v>
      </c>
      <c r="H18" s="276">
        <f ca="1" xml:space="preserve"> ((gréve!$F$26/gréve!$B$24)*data!G18)/100</f>
        <v>2.4259971444261397</v>
      </c>
    </row>
    <row r="19" spans="4:8" x14ac:dyDescent="0.35">
      <c r="D19" s="2">
        <v>16</v>
      </c>
      <c r="E19" s="291"/>
      <c r="F19" s="271">
        <f>gréve!D20</f>
        <v>15.31</v>
      </c>
      <c r="G19" s="272">
        <f t="shared" si="0"/>
        <v>2.8024894746476292</v>
      </c>
      <c r="H19" s="276">
        <f ca="1" xml:space="preserve"> ((gréve!$F$26/gréve!$B$24)*data!G19)/100</f>
        <v>1.5684973091707852</v>
      </c>
    </row>
    <row r="20" spans="4:8" x14ac:dyDescent="0.35">
      <c r="D20" s="2">
        <v>17</v>
      </c>
      <c r="E20" s="291"/>
      <c r="F20" s="271">
        <f>gréve!D21</f>
        <v>28</v>
      </c>
      <c r="G20" s="272">
        <f t="shared" si="0"/>
        <v>5.1253889804136916</v>
      </c>
      <c r="H20" s="276">
        <f ca="1" xml:space="preserve"> ((gréve!$F$26/gréve!$B$24)*data!G20)/100</f>
        <v>2.8685777045579353</v>
      </c>
    </row>
    <row r="21" spans="4:8" x14ac:dyDescent="0.35">
      <c r="D21" s="2">
        <v>18</v>
      </c>
      <c r="E21" s="291"/>
      <c r="F21" s="271">
        <f>gréve!D22</f>
        <v>21.03</v>
      </c>
      <c r="G21" s="272">
        <f t="shared" si="0"/>
        <v>3.8495332235035691</v>
      </c>
      <c r="H21" s="276">
        <f ca="1" xml:space="preserve"> ((gréve!$F$26/gréve!$B$24)*data!G21)/100</f>
        <v>2.1545067545304777</v>
      </c>
    </row>
    <row r="22" spans="4:8" ht="15" thickBot="1" x14ac:dyDescent="0.4">
      <c r="D22" s="293">
        <v>19</v>
      </c>
      <c r="E22" s="292"/>
      <c r="F22" s="277">
        <v>99</v>
      </c>
      <c r="G22" s="278">
        <f t="shared" si="0"/>
        <v>18.121911037891266</v>
      </c>
      <c r="H22" s="279">
        <f ca="1" xml:space="preserve"> ((gréve!$F$26/gréve!$B$24)*data!G22)/100</f>
        <v>10.142471169686985</v>
      </c>
    </row>
    <row r="23" spans="4:8" x14ac:dyDescent="0.35">
      <c r="D23" s="331">
        <v>20</v>
      </c>
      <c r="E23" s="332" t="s">
        <v>88</v>
      </c>
      <c r="F23" s="332">
        <v>34</v>
      </c>
      <c r="G23" s="333">
        <f>F23*100/$B$3</f>
        <v>6.2236866190737681</v>
      </c>
      <c r="H23" s="334">
        <f ca="1" xml:space="preserve"> ((gréve!$F$26/gréve!$B$24)*data!G23)/100</f>
        <v>3.483272926963207</v>
      </c>
    </row>
    <row r="24" spans="4:8" x14ac:dyDescent="0.35">
      <c r="D24" s="331">
        <v>21</v>
      </c>
      <c r="E24" s="332" t="s">
        <v>88</v>
      </c>
      <c r="F24" s="332">
        <v>34</v>
      </c>
      <c r="G24" s="333">
        <f>F24*100/$B$3</f>
        <v>6.2236866190737681</v>
      </c>
      <c r="H24" s="334">
        <f ca="1" xml:space="preserve"> ((gréve!$F$26/gréve!$B$24)*data!G24)/100</f>
        <v>3.483272926963207</v>
      </c>
    </row>
    <row r="25" spans="4:8" x14ac:dyDescent="0.35">
      <c r="D25" s="331">
        <v>22</v>
      </c>
      <c r="E25" s="332" t="s">
        <v>89</v>
      </c>
      <c r="F25" s="332">
        <v>21</v>
      </c>
      <c r="G25" s="333">
        <f>F25*100/$B$3</f>
        <v>3.8440417353102685</v>
      </c>
      <c r="H25" s="334">
        <f ca="1" xml:space="preserve"> ((gréve!$F$26/gréve!$B$24)*data!G25)/100</f>
        <v>2.1514332784184513</v>
      </c>
    </row>
  </sheetData>
  <pageMargins left="0.7" right="0.7" top="0.75" bottom="0.75" header="0.3" footer="0.3"/>
  <pageSetup paperSize="9" orientation="portrait" verticalDpi="598" r:id="rId1"/>
  <ignoredErrors>
    <ignoredError sqref="D4:D6 D8:D21" calculatedColumn="1"/>
  </ignoredErrors>
  <drawing r:id="rId2"/>
  <legacyDrawing r:id="rId3"/>
  <controls>
    <mc:AlternateContent xmlns:mc="http://schemas.openxmlformats.org/markup-compatibility/2006">
      <mc:Choice Requires="x14">
        <control shapeId="3079" r:id="rId4" name="CommandButton5">
          <controlPr defaultSize="0" autoLine="0" autoPict="0" r:id="rId5">
            <anchor moveWithCells="1">
              <from>
                <xdr:col>0</xdr:col>
                <xdr:colOff>488950</xdr:colOff>
                <xdr:row>4</xdr:row>
                <xdr:rowOff>95250</xdr:rowOff>
              </from>
              <to>
                <xdr:col>1</xdr:col>
                <xdr:colOff>412750</xdr:colOff>
                <xdr:row>6</xdr:row>
                <xdr:rowOff>44450</xdr:rowOff>
              </to>
            </anchor>
          </controlPr>
        </control>
      </mc:Choice>
      <mc:Fallback>
        <control shapeId="3079" r:id="rId4" name="CommandButton5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9F492-2F41-4C24-AF50-095EEEC22849}">
  <sheetPr codeName="Feuil2"/>
  <dimension ref="A1:R26"/>
  <sheetViews>
    <sheetView tabSelected="1" topLeftCell="D1" zoomScaleNormal="100" workbookViewId="0">
      <selection activeCell="T8" sqref="T8"/>
    </sheetView>
  </sheetViews>
  <sheetFormatPr baseColWidth="10" defaultColWidth="12.6328125" defaultRowHeight="13" x14ac:dyDescent="0.35"/>
  <cols>
    <col min="1" max="1" width="9.36328125" style="170" customWidth="1"/>
    <col min="2" max="2" width="10.08984375" style="170" customWidth="1"/>
    <col min="3" max="3" width="10.453125" style="170" customWidth="1"/>
    <col min="4" max="4" width="11.90625" style="207" customWidth="1"/>
    <col min="5" max="5" width="10.1796875" style="170" customWidth="1"/>
    <col min="6" max="6" width="13.90625" style="170" customWidth="1"/>
    <col min="7" max="7" width="11.1796875" style="207" customWidth="1"/>
    <col min="8" max="8" width="10.90625" style="170" customWidth="1"/>
    <col min="9" max="9" width="9.90625" style="170" customWidth="1"/>
    <col min="10" max="10" width="10" style="170" customWidth="1"/>
    <col min="11" max="11" width="10.1796875" style="170" customWidth="1"/>
    <col min="12" max="12" width="8.6328125" style="170" customWidth="1"/>
    <col min="13" max="13" width="10.81640625" style="170" customWidth="1"/>
    <col min="14" max="14" width="10" style="170" customWidth="1"/>
    <col min="15" max="16" width="13" style="170" customWidth="1"/>
    <col min="17" max="17" width="8" style="170" customWidth="1"/>
    <col min="18" max="18" width="12.6328125" style="170" customWidth="1"/>
    <col min="19" max="16384" width="12.6328125" style="170"/>
  </cols>
  <sheetData>
    <row r="1" spans="1:18" ht="27" customHeight="1" thickBot="1" x14ac:dyDescent="0.4">
      <c r="A1" s="307" t="s">
        <v>67</v>
      </c>
      <c r="B1" s="206">
        <v>0.8</v>
      </c>
      <c r="F1" s="311" t="s">
        <v>80</v>
      </c>
      <c r="G1" s="311"/>
      <c r="H1" s="311"/>
      <c r="I1" s="311"/>
      <c r="J1" s="311"/>
      <c r="K1" s="311"/>
      <c r="L1" s="311"/>
    </row>
    <row r="2" spans="1:18" ht="13.5" thickBot="1" x14ac:dyDescent="0.4"/>
    <row r="3" spans="1:18" s="188" customFormat="1" ht="78.5" customHeight="1" thickBot="1" x14ac:dyDescent="0.4">
      <c r="A3" s="188" t="s">
        <v>0</v>
      </c>
      <c r="B3" s="189" t="s">
        <v>32</v>
      </c>
      <c r="C3" s="190" t="s">
        <v>33</v>
      </c>
      <c r="D3" s="208" t="s">
        <v>27</v>
      </c>
      <c r="E3" s="191" t="s">
        <v>31</v>
      </c>
      <c r="F3" s="192" t="s">
        <v>29</v>
      </c>
      <c r="G3" s="211" t="s">
        <v>34</v>
      </c>
      <c r="H3" s="193" t="s">
        <v>40</v>
      </c>
      <c r="I3" s="194" t="s">
        <v>28</v>
      </c>
      <c r="J3" s="195" t="s">
        <v>38</v>
      </c>
      <c r="K3" s="192" t="s">
        <v>56</v>
      </c>
      <c r="L3" s="196" t="s">
        <v>53</v>
      </c>
      <c r="M3" s="197" t="s">
        <v>37</v>
      </c>
      <c r="N3" s="198" t="s">
        <v>39</v>
      </c>
      <c r="O3" s="199" t="s">
        <v>54</v>
      </c>
      <c r="P3" s="266" t="s">
        <v>55</v>
      </c>
      <c r="Q3" s="302" t="s">
        <v>46</v>
      </c>
      <c r="R3" s="305" t="s">
        <v>84</v>
      </c>
    </row>
    <row r="4" spans="1:18" ht="13.5" thickBot="1" x14ac:dyDescent="0.35">
      <c r="A4" s="171">
        <f>gréve!B5</f>
        <v>1</v>
      </c>
      <c r="B4" s="172">
        <f ca="1">gréve!AP5*B$1</f>
        <v>502.27200000000005</v>
      </c>
      <c r="C4" s="173">
        <f ca="1">'à rembourser'!R4*B$1</f>
        <v>148.11565021416806</v>
      </c>
      <c r="D4" s="209">
        <f ca="1">'à rembourser'!C29*B$1</f>
        <v>0</v>
      </c>
      <c r="E4" s="174" t="str">
        <f t="shared" ref="E4:E21" ca="1" si="0">IF((D4-G4)&lt;0,"",(D4-G4))</f>
        <v/>
      </c>
      <c r="F4" s="175">
        <f ca="1">'à rembourser'!B29</f>
        <v>442.69543723229003</v>
      </c>
      <c r="G4" s="212">
        <f t="shared" ref="G4:G22" ca="1" si="1">F4*B$1</f>
        <v>354.15634978583205</v>
      </c>
      <c r="H4" s="176">
        <f t="shared" ref="H4:H21" ca="1" si="2">IF((G4-D4)&lt;0,"",(G4-D4))</f>
        <v>354.15634978583205</v>
      </c>
      <c r="I4" s="168">
        <f ca="1">B4+D4-G4</f>
        <v>148.115650214168</v>
      </c>
      <c r="J4" s="173">
        <f>gréve!E5*B$1</f>
        <v>502.27200000000005</v>
      </c>
      <c r="K4" s="177">
        <f ca="1">(I4*100)/J4</f>
        <v>29.489131429617416</v>
      </c>
      <c r="L4" s="178">
        <v>357.23</v>
      </c>
      <c r="M4" s="179">
        <f>C$25*(data!G4)/100</f>
        <v>108.47541131246568</v>
      </c>
      <c r="N4" s="180">
        <f ca="1">I4-M4</f>
        <v>39.640238901702318</v>
      </c>
      <c r="O4" s="181">
        <f>IF(L4-M4&lt;0,0,L4-M4)</f>
        <v>248.75458868753435</v>
      </c>
      <c r="P4" s="308">
        <f t="shared" ref="P4:P22" si="3">ABS(IF(L4-M4&gt;0,0,M4-L4))</f>
        <v>0</v>
      </c>
      <c r="Q4" s="303">
        <f ca="1">(N4*100)/J4</f>
        <v>7.892185688571594</v>
      </c>
      <c r="R4" s="306">
        <f ca="1">C$26*Tableau6[[#This Row],[côte part]]/100</f>
        <v>15.510103684676988</v>
      </c>
    </row>
    <row r="5" spans="1:18" ht="15" customHeight="1" x14ac:dyDescent="0.3">
      <c r="A5" s="182">
        <f>gréve!B6</f>
        <v>2</v>
      </c>
      <c r="B5" s="172">
        <f ca="1">gréve!AP6*B$1</f>
        <v>433.15200000000004</v>
      </c>
      <c r="C5" s="173">
        <f ca="1">'à rembourser'!R5*B$1</f>
        <v>170.31035009335531</v>
      </c>
      <c r="D5" s="210">
        <f ca="1">'à rembourser'!B52*B$1</f>
        <v>68.876954699655315</v>
      </c>
      <c r="E5" s="174" t="str">
        <f t="shared" ca="1" si="0"/>
        <v/>
      </c>
      <c r="F5" s="183">
        <f ca="1">'à rembourser'!B30</f>
        <v>378.98173574958815</v>
      </c>
      <c r="G5" s="213">
        <f t="shared" ca="1" si="1"/>
        <v>303.18538859967055</v>
      </c>
      <c r="H5" s="184">
        <f t="shared" ca="1" si="2"/>
        <v>234.30843390001525</v>
      </c>
      <c r="I5" s="169">
        <f ca="1">B5+D5-G5</f>
        <v>198.8435660999848</v>
      </c>
      <c r="J5" s="173">
        <f>gréve!E6*B$1</f>
        <v>577.53599999999994</v>
      </c>
      <c r="K5" s="177">
        <f t="shared" ref="K5:K21" ca="1" si="4">(I5*100)/J5</f>
        <v>34.429640074382341</v>
      </c>
      <c r="L5" s="185">
        <v>299.10000000000002</v>
      </c>
      <c r="M5" s="179">
        <f>C$25*(data!G5)/100</f>
        <v>124.7301365550064</v>
      </c>
      <c r="N5" s="180">
        <f t="shared" ref="N5:N22" ca="1" si="5">I5-M5</f>
        <v>74.113429544978402</v>
      </c>
      <c r="O5" s="181">
        <f t="shared" ref="O5:O22" si="6">IF(L5-M5&lt;0,0,L5-M5)</f>
        <v>174.36986344499363</v>
      </c>
      <c r="P5" s="308">
        <f t="shared" si="3"/>
        <v>0</v>
      </c>
      <c r="Q5" s="303">
        <f t="shared" ref="Q5:Q22" ca="1" si="7">(N5*100)/J5</f>
        <v>12.832694333336521</v>
      </c>
      <c r="R5" s="306">
        <f ca="1">C$26*Tableau6[[#This Row],[côte part]]/100</f>
        <v>17.834247661891581</v>
      </c>
    </row>
    <row r="6" spans="1:18" x14ac:dyDescent="0.3">
      <c r="A6" s="182">
        <f>gréve!B7</f>
        <v>3</v>
      </c>
      <c r="B6" s="186">
        <f ca="1">gréve!AP7*B$1</f>
        <v>626.30400000000009</v>
      </c>
      <c r="C6" s="173">
        <f ca="1">'à rembourser'!R6*B$1</f>
        <v>184.69160970895109</v>
      </c>
      <c r="D6" s="210">
        <f ca="1">'à rembourser'!B53*B$1</f>
        <v>0</v>
      </c>
      <c r="E6" s="174" t="str">
        <f t="shared" ca="1" si="0"/>
        <v/>
      </c>
      <c r="F6" s="183">
        <f ca="1">'à rembourser'!B31</f>
        <v>552.01548786381102</v>
      </c>
      <c r="G6" s="213">
        <f t="shared" ca="1" si="1"/>
        <v>441.61239029104883</v>
      </c>
      <c r="H6" s="184">
        <f t="shared" ca="1" si="2"/>
        <v>441.61239029104883</v>
      </c>
      <c r="I6" s="169">
        <f t="shared" ref="I6:I21" ca="1" si="8">B6+D6-G6</f>
        <v>184.69160970895126</v>
      </c>
      <c r="J6" s="173">
        <f>gréve!E7*B$1</f>
        <v>626.30399999999986</v>
      </c>
      <c r="K6" s="177">
        <f t="shared" ca="1" si="4"/>
        <v>29.489131429617455</v>
      </c>
      <c r="L6" s="185">
        <v>518.30999999999995</v>
      </c>
      <c r="M6" s="179">
        <f>C$25*(data!G6)/100</f>
        <v>135.26253505399961</v>
      </c>
      <c r="N6" s="180">
        <f t="shared" ca="1" si="5"/>
        <v>49.429074654951648</v>
      </c>
      <c r="O6" s="181">
        <f t="shared" si="6"/>
        <v>383.04746494600033</v>
      </c>
      <c r="P6" s="308">
        <f t="shared" si="3"/>
        <v>0</v>
      </c>
      <c r="Q6" s="303">
        <f t="shared" ca="1" si="7"/>
        <v>7.8921856885716295</v>
      </c>
      <c r="R6" s="306">
        <f ca="1">C$26*Tableau6[[#This Row],[côte part]]/100</f>
        <v>19.340198096107159</v>
      </c>
    </row>
    <row r="7" spans="1:18" x14ac:dyDescent="0.3">
      <c r="A7" s="182">
        <f>gréve!B8</f>
        <v>4</v>
      </c>
      <c r="B7" s="186">
        <f ca="1">gréve!AP8*B$1</f>
        <v>414.81600000000003</v>
      </c>
      <c r="C7" s="173">
        <f ca="1">'à rembourser'!R7*B$1</f>
        <v>237.80035584843492</v>
      </c>
      <c r="D7" s="210">
        <f ca="1">'à rembourser'!B54*B$1</f>
        <v>87.680607271561556</v>
      </c>
      <c r="E7" s="174" t="str">
        <f t="shared" ca="1" si="0"/>
        <v/>
      </c>
      <c r="F7" s="183">
        <f ca="1">'à rembourser'!B32</f>
        <v>307.4004612850083</v>
      </c>
      <c r="G7" s="213">
        <f t="shared" ca="1" si="1"/>
        <v>245.92036902800666</v>
      </c>
      <c r="H7" s="184">
        <f t="shared" ca="1" si="2"/>
        <v>158.23976175644509</v>
      </c>
      <c r="I7" s="169">
        <f t="shared" ca="1" si="8"/>
        <v>256.57623824355494</v>
      </c>
      <c r="J7" s="173">
        <f>gréve!E8*B$1</f>
        <v>572.1600000000002</v>
      </c>
      <c r="K7" s="177">
        <f t="shared" ca="1" si="4"/>
        <v>44.843442086751061</v>
      </c>
      <c r="L7" s="185">
        <v>291.58999999999997</v>
      </c>
      <c r="M7" s="179">
        <f>C$25*(data!G7)/100</f>
        <v>174.1577704557935</v>
      </c>
      <c r="N7" s="180">
        <f t="shared" ca="1" si="5"/>
        <v>82.418467787761443</v>
      </c>
      <c r="O7" s="181">
        <f t="shared" si="6"/>
        <v>117.43222954420648</v>
      </c>
      <c r="P7" s="308">
        <f t="shared" si="3"/>
        <v>0</v>
      </c>
      <c r="Q7" s="303">
        <f t="shared" ca="1" si="7"/>
        <v>14.40479372688783</v>
      </c>
      <c r="R7" s="306">
        <f ca="1">C$26*Tableau6[[#This Row],[côte part]]/100</f>
        <v>24.901542613013511</v>
      </c>
    </row>
    <row r="8" spans="1:18" x14ac:dyDescent="0.3">
      <c r="A8" s="182">
        <f>gréve!B9</f>
        <v>5</v>
      </c>
      <c r="B8" s="186">
        <f ca="1">gréve!AP9*B$1</f>
        <v>290.1216</v>
      </c>
      <c r="C8" s="173">
        <f ca="1">'à rembourser'!R8*B$1</f>
        <v>145.62440839099395</v>
      </c>
      <c r="D8" s="210">
        <f ca="1">'à rembourser'!B55*B$1</f>
        <v>109.52001849257145</v>
      </c>
      <c r="E8" s="174" t="str">
        <f t="shared" ca="1" si="0"/>
        <v/>
      </c>
      <c r="F8" s="183">
        <f ca="1">'à rembourser'!B33</f>
        <v>257.91722218561222</v>
      </c>
      <c r="G8" s="213">
        <f t="shared" ca="1" si="1"/>
        <v>206.33377774848978</v>
      </c>
      <c r="H8" s="184">
        <f t="shared" ca="1" si="2"/>
        <v>96.813759255918328</v>
      </c>
      <c r="I8" s="169">
        <f t="shared" ca="1" si="8"/>
        <v>193.30784074408169</v>
      </c>
      <c r="J8" s="173">
        <f>gréve!E9*B$1</f>
        <v>493.8239999999999</v>
      </c>
      <c r="K8" s="177">
        <f t="shared" ca="1" si="4"/>
        <v>39.145088279241541</v>
      </c>
      <c r="L8" s="185">
        <v>208.69</v>
      </c>
      <c r="M8" s="179">
        <f>C$25*(data!G8)/100</f>
        <v>106.65090133626211</v>
      </c>
      <c r="N8" s="180">
        <f t="shared" ca="1" si="5"/>
        <v>86.656939407819578</v>
      </c>
      <c r="O8" s="181">
        <f t="shared" si="6"/>
        <v>102.03909866373789</v>
      </c>
      <c r="P8" s="308">
        <f t="shared" si="3"/>
        <v>0</v>
      </c>
      <c r="Q8" s="303">
        <f t="shared" ca="1" si="7"/>
        <v>17.548142538195712</v>
      </c>
      <c r="R8" s="306">
        <f ca="1">C$26*Tableau6[[#This Row],[côte part]]/100</f>
        <v>15.249230381112083</v>
      </c>
    </row>
    <row r="9" spans="1:18" x14ac:dyDescent="0.3">
      <c r="A9" s="182">
        <f>gréve!B10</f>
        <v>6</v>
      </c>
      <c r="B9" s="186">
        <f ca="1">gréve!AP10*B$1</f>
        <v>474.94080000000008</v>
      </c>
      <c r="C9" s="173">
        <f ca="1">'à rembourser'!R9*B$1</f>
        <v>162.38367156507414</v>
      </c>
      <c r="D9" s="210">
        <f ca="1">'à rembourser'!B56*B$1</f>
        <v>40.615718927105291</v>
      </c>
      <c r="E9" s="174" t="str">
        <f t="shared" ca="1" si="0"/>
        <v/>
      </c>
      <c r="F9" s="183">
        <f ca="1">'à rembourser'!B34</f>
        <v>419.29404019769368</v>
      </c>
      <c r="G9" s="213">
        <f t="shared" ca="1" si="1"/>
        <v>335.43523215815497</v>
      </c>
      <c r="H9" s="184">
        <f t="shared" ca="1" si="2"/>
        <v>294.81951323104965</v>
      </c>
      <c r="I9" s="169">
        <f t="shared" ca="1" si="8"/>
        <v>180.12128676895037</v>
      </c>
      <c r="J9" s="173">
        <f>gréve!E10*B$1</f>
        <v>550.65600000000006</v>
      </c>
      <c r="K9" s="177">
        <f t="shared" ca="1" si="4"/>
        <v>32.710310387782997</v>
      </c>
      <c r="L9" s="185">
        <v>326.77999999999997</v>
      </c>
      <c r="M9" s="179">
        <f>C$25*(data!G9)/100</f>
        <v>118.92487753981328</v>
      </c>
      <c r="N9" s="180">
        <f t="shared" ca="1" si="5"/>
        <v>61.196409229137089</v>
      </c>
      <c r="O9" s="181">
        <f t="shared" si="6"/>
        <v>207.85512246018669</v>
      </c>
      <c r="P9" s="308">
        <f t="shared" si="3"/>
        <v>0</v>
      </c>
      <c r="Q9" s="303">
        <f t="shared" ca="1" si="7"/>
        <v>11.11336464673718</v>
      </c>
      <c r="R9" s="306">
        <f ca="1">C$26*Tableau6[[#This Row],[côte part]]/100</f>
        <v>17.004196241457798</v>
      </c>
    </row>
    <row r="10" spans="1:18" x14ac:dyDescent="0.3">
      <c r="A10" s="182">
        <f>gréve!B11</f>
        <v>7</v>
      </c>
      <c r="B10" s="186">
        <f ca="1">gréve!AP11*B$1</f>
        <v>501.12</v>
      </c>
      <c r="C10" s="173">
        <f ca="1">'à rembourser'!R10*B$1</f>
        <v>203.82887644151569</v>
      </c>
      <c r="D10" s="210">
        <f ca="1">'à rembourser'!B57*B$1</f>
        <v>98.353153264449546</v>
      </c>
      <c r="E10" s="174" t="str">
        <f t="shared" ca="1" si="0"/>
        <v/>
      </c>
      <c r="F10" s="183">
        <f ca="1">'à rembourser'!B35</f>
        <v>441.87400329489293</v>
      </c>
      <c r="G10" s="213">
        <f t="shared" ca="1" si="1"/>
        <v>353.49920263591434</v>
      </c>
      <c r="H10" s="184">
        <f t="shared" ca="1" si="2"/>
        <v>255.14604937146481</v>
      </c>
      <c r="I10" s="169">
        <f t="shared" ca="1" si="8"/>
        <v>245.97395062853525</v>
      </c>
      <c r="J10" s="173">
        <f>gréve!E11*B$1</f>
        <v>691.19999999999993</v>
      </c>
      <c r="K10" s="177">
        <f t="shared" ca="1" si="4"/>
        <v>35.58650906084133</v>
      </c>
      <c r="L10" s="185">
        <v>377</v>
      </c>
      <c r="M10" s="179">
        <f>C$25*(data!G10)/100</f>
        <v>149.27808896210871</v>
      </c>
      <c r="N10" s="180">
        <f t="shared" ca="1" si="5"/>
        <v>96.695861666426538</v>
      </c>
      <c r="O10" s="181">
        <f t="shared" si="6"/>
        <v>227.72191103789129</v>
      </c>
      <c r="P10" s="308">
        <f t="shared" si="3"/>
        <v>0</v>
      </c>
      <c r="Q10" s="303">
        <f t="shared" ca="1" si="7"/>
        <v>13.989563319795508</v>
      </c>
      <c r="R10" s="306">
        <f ca="1">C$26*Tableau6[[#This Row],[côte part]]/100</f>
        <v>21.344179382583011</v>
      </c>
    </row>
    <row r="11" spans="1:18" x14ac:dyDescent="0.3">
      <c r="A11" s="182">
        <f>gréve!B12</f>
        <v>8</v>
      </c>
      <c r="B11" s="186">
        <f ca="1">gréve!AP12*B$1</f>
        <v>520.20000000000005</v>
      </c>
      <c r="C11" s="173">
        <f ca="1">'à rembourser'!R11*B$1</f>
        <v>240.63131246567821</v>
      </c>
      <c r="D11" s="210">
        <f ca="1">'à rembourser'!B58*B$1</f>
        <v>141.60577157881582</v>
      </c>
      <c r="E11" s="174" t="str">
        <f ca="1">IF((D11-G11)&lt;0,"",(D11-G11))</f>
        <v/>
      </c>
      <c r="F11" s="183">
        <f ca="1">'à rembourser'!B36</f>
        <v>452.99538714991769</v>
      </c>
      <c r="G11" s="213">
        <f t="shared" ca="1" si="1"/>
        <v>362.39630971993415</v>
      </c>
      <c r="H11" s="184">
        <f t="shared" ca="1" si="2"/>
        <v>220.79053814111833</v>
      </c>
      <c r="I11" s="169">
        <f t="shared" ca="1" si="8"/>
        <v>299.40946185888174</v>
      </c>
      <c r="J11" s="173">
        <f>gréve!E12*B$1</f>
        <v>816</v>
      </c>
      <c r="K11" s="177">
        <f t="shared" ca="1" si="4"/>
        <v>36.692336012117856</v>
      </c>
      <c r="L11" s="185">
        <v>362.03</v>
      </c>
      <c r="M11" s="179">
        <f>C$25*(data!G11)/100</f>
        <v>176.23107724693389</v>
      </c>
      <c r="N11" s="180">
        <f t="shared" ca="1" si="5"/>
        <v>123.17838461194785</v>
      </c>
      <c r="O11" s="181">
        <f t="shared" si="6"/>
        <v>185.79892275306608</v>
      </c>
      <c r="P11" s="308">
        <f t="shared" si="3"/>
        <v>0</v>
      </c>
      <c r="Q11" s="303">
        <f t="shared" ca="1" si="7"/>
        <v>15.09539027107204</v>
      </c>
      <c r="R11" s="306">
        <f ca="1">C$26*Tableau6[[#This Row],[côte part]]/100</f>
        <v>25.19798954888272</v>
      </c>
    </row>
    <row r="12" spans="1:18" x14ac:dyDescent="0.3">
      <c r="A12" s="182">
        <f>gréve!B13</f>
        <v>9</v>
      </c>
      <c r="B12" s="186">
        <f ca="1">gréve!AP13*B$1</f>
        <v>242.77440000000001</v>
      </c>
      <c r="C12" s="173">
        <f ca="1">'à rembourser'!R12*B$1</f>
        <v>260.33477052169127</v>
      </c>
      <c r="D12" s="210">
        <f ca="1">'à rembourser'!B59*B$1</f>
        <v>329.22916653808517</v>
      </c>
      <c r="E12" s="174">
        <f t="shared" ca="1" si="0"/>
        <v>158.24497420420269</v>
      </c>
      <c r="F12" s="183">
        <f ca="1">'à rembourser'!B37</f>
        <v>213.73024041735309</v>
      </c>
      <c r="G12" s="213">
        <f t="shared" ca="1" si="1"/>
        <v>170.98419233388248</v>
      </c>
      <c r="H12" s="184" t="str">
        <f t="shared" ca="1" si="2"/>
        <v/>
      </c>
      <c r="I12" s="169">
        <f t="shared" ca="1" si="8"/>
        <v>401.01937420420268</v>
      </c>
      <c r="J12" s="173">
        <f>gréve!E13*B$1</f>
        <v>882.8159999999998</v>
      </c>
      <c r="K12" s="177">
        <f t="shared" ca="1" si="4"/>
        <v>45.425023357551602</v>
      </c>
      <c r="L12" s="185">
        <v>243.78</v>
      </c>
      <c r="M12" s="179">
        <f>C$25*(data!G12)/100</f>
        <v>190.66129251327106</v>
      </c>
      <c r="N12" s="180">
        <f t="shared" ca="1" si="5"/>
        <v>210.35808169093161</v>
      </c>
      <c r="O12" s="181">
        <f t="shared" si="6"/>
        <v>53.118707486728937</v>
      </c>
      <c r="P12" s="308">
        <f t="shared" si="3"/>
        <v>0</v>
      </c>
      <c r="Q12" s="303">
        <f t="shared" ca="1" si="7"/>
        <v>23.82807761650578</v>
      </c>
      <c r="R12" s="306">
        <f ca="1">C$26*Tableau6[[#This Row],[côte part]]/100</f>
        <v>27.26126022253241</v>
      </c>
    </row>
    <row r="13" spans="1:18" x14ac:dyDescent="0.3">
      <c r="A13" s="182">
        <f>gréve!B14</f>
        <v>10</v>
      </c>
      <c r="B13" s="186">
        <f ca="1">gréve!AP14*B$1</f>
        <v>682.62240000000008</v>
      </c>
      <c r="C13" s="173">
        <f ca="1">'à rembourser'!R13*B$1</f>
        <v>226.816244173531</v>
      </c>
      <c r="D13" s="210">
        <f ca="1">'à rembourser'!B60*B$1</f>
        <v>39.015598270483608</v>
      </c>
      <c r="E13" s="174" t="str">
        <f t="shared" ca="1" si="0"/>
        <v/>
      </c>
      <c r="F13" s="183">
        <f ca="1">'à rembourser'!B38</f>
        <v>598.68009082921481</v>
      </c>
      <c r="G13" s="213">
        <f t="shared" ca="1" si="1"/>
        <v>478.94407266337186</v>
      </c>
      <c r="H13" s="184">
        <f t="shared" ca="1" si="2"/>
        <v>439.92847439288823</v>
      </c>
      <c r="I13" s="169">
        <f t="shared" ca="1" si="8"/>
        <v>242.69392560711179</v>
      </c>
      <c r="J13" s="173">
        <f>gréve!E14*B$1</f>
        <v>769.15200000000004</v>
      </c>
      <c r="K13" s="177">
        <f t="shared" ca="1" si="4"/>
        <v>31.553441401324026</v>
      </c>
      <c r="L13" s="185">
        <v>490</v>
      </c>
      <c r="M13" s="179">
        <f>C$25*(data!G13)/100</f>
        <v>166.11334010616875</v>
      </c>
      <c r="N13" s="180">
        <f t="shared" ca="1" si="5"/>
        <v>76.580585500943045</v>
      </c>
      <c r="O13" s="181">
        <f t="shared" si="6"/>
        <v>323.88665989383128</v>
      </c>
      <c r="P13" s="308">
        <f t="shared" si="3"/>
        <v>0</v>
      </c>
      <c r="Q13" s="303">
        <f t="shared" ca="1" si="7"/>
        <v>9.9564956602782075</v>
      </c>
      <c r="R13" s="306">
        <f ca="1">C$26*Tableau6[[#This Row],[côte part]]/100</f>
        <v>23.751328501840984</v>
      </c>
    </row>
    <row r="14" spans="1:18" x14ac:dyDescent="0.3">
      <c r="A14" s="182">
        <f>gréve!B15</f>
        <v>11</v>
      </c>
      <c r="B14" s="186">
        <f ca="1">gréve!AP15*B$1</f>
        <v>576.86400000000003</v>
      </c>
      <c r="C14" s="173">
        <f ca="1">'à rembourser'!R14*B$1</f>
        <v>226.816244173531</v>
      </c>
      <c r="D14" s="210">
        <f ca="1">'à rembourser'!B61*B$1</f>
        <v>91.030888110330153</v>
      </c>
      <c r="E14" s="174" t="str">
        <f t="shared" ca="1" si="0"/>
        <v/>
      </c>
      <c r="F14" s="183">
        <f ca="1">'à rembourser'!B39</f>
        <v>504.24166567819884</v>
      </c>
      <c r="G14" s="213">
        <f t="shared" ca="1" si="1"/>
        <v>403.39333254255911</v>
      </c>
      <c r="H14" s="184">
        <f t="shared" ca="1" si="2"/>
        <v>312.36244443222893</v>
      </c>
      <c r="I14" s="169">
        <f t="shared" ca="1" si="8"/>
        <v>264.50155556777105</v>
      </c>
      <c r="J14" s="173">
        <f>gréve!E15*B$1</f>
        <v>769.15200000000004</v>
      </c>
      <c r="K14" s="177">
        <f t="shared" ca="1" si="4"/>
        <v>34.388723629109855</v>
      </c>
      <c r="L14" s="185">
        <v>411.78</v>
      </c>
      <c r="M14" s="179">
        <f>C$25*(data!G14)/100</f>
        <v>166.11334010616875</v>
      </c>
      <c r="N14" s="180">
        <f t="shared" ca="1" si="5"/>
        <v>98.3882154616023</v>
      </c>
      <c r="O14" s="181">
        <f t="shared" si="6"/>
        <v>245.66665989383122</v>
      </c>
      <c r="P14" s="308">
        <f t="shared" si="3"/>
        <v>0</v>
      </c>
      <c r="Q14" s="303">
        <f t="shared" ca="1" si="7"/>
        <v>12.791777888064036</v>
      </c>
      <c r="R14" s="306">
        <f ca="1">C$26*Tableau6[[#This Row],[côte part]]/100</f>
        <v>23.751328501840984</v>
      </c>
    </row>
    <row r="15" spans="1:18" x14ac:dyDescent="0.3">
      <c r="A15" s="182">
        <f>gréve!B16</f>
        <v>12</v>
      </c>
      <c r="B15" s="186">
        <f ca="1">gréve!AP16*B$1</f>
        <v>0</v>
      </c>
      <c r="C15" s="173">
        <f ca="1">'à rembourser'!R15*B$1</f>
        <v>273.0174561669412</v>
      </c>
      <c r="D15" s="210">
        <f ca="1">'à rembourser'!B62*B$1</f>
        <v>477.00675373032072</v>
      </c>
      <c r="E15" s="174">
        <f t="shared" ca="1" si="0"/>
        <v>477.00675373032072</v>
      </c>
      <c r="F15" s="183">
        <f ca="1">'à rembourser'!B40</f>
        <v>0</v>
      </c>
      <c r="G15" s="213">
        <f t="shared" ca="1" si="1"/>
        <v>0</v>
      </c>
      <c r="H15" s="184" t="str">
        <f t="shared" ca="1" si="2"/>
        <v/>
      </c>
      <c r="I15" s="169">
        <f t="shared" ca="1" si="8"/>
        <v>477.00675373032072</v>
      </c>
      <c r="J15" s="173">
        <f>gréve!E16*B$1</f>
        <v>925.82400000000007</v>
      </c>
      <c r="K15" s="177">
        <f t="shared" ca="1" si="4"/>
        <v>51.52240098877548</v>
      </c>
      <c r="L15" s="185"/>
      <c r="M15" s="179">
        <f>C$25*(data!G15)/100</f>
        <v>199.94970693758009</v>
      </c>
      <c r="N15" s="180">
        <f t="shared" ca="1" si="5"/>
        <v>277.05704679274061</v>
      </c>
      <c r="O15" s="181">
        <f t="shared" si="6"/>
        <v>0</v>
      </c>
      <c r="P15" s="308">
        <f t="shared" si="3"/>
        <v>199.94970693758009</v>
      </c>
      <c r="Q15" s="303">
        <f t="shared" ca="1" si="7"/>
        <v>29.925455247729655</v>
      </c>
      <c r="R15" s="306">
        <f ca="1">C$26*Tableau6[[#This Row],[côte part]]/100</f>
        <v>28.589342495226465</v>
      </c>
    </row>
    <row r="16" spans="1:18" x14ac:dyDescent="0.3">
      <c r="A16" s="182">
        <f>gréve!B17</f>
        <v>13</v>
      </c>
      <c r="B16" s="186">
        <f ca="1">gréve!AP17*B$1</f>
        <v>0</v>
      </c>
      <c r="C16" s="173">
        <f ca="1">'à rembourser'!R16*B$1</f>
        <v>293.9665351345414</v>
      </c>
      <c r="D16" s="210">
        <f ca="1">'à rembourser'!B63*B$1</f>
        <v>513.60826739274694</v>
      </c>
      <c r="E16" s="174">
        <f t="shared" ca="1" si="0"/>
        <v>513.60826739274694</v>
      </c>
      <c r="F16" s="183">
        <f ca="1">'à rembourser'!B41</f>
        <v>0</v>
      </c>
      <c r="G16" s="213">
        <f t="shared" ca="1" si="1"/>
        <v>0</v>
      </c>
      <c r="H16" s="184" t="str">
        <f t="shared" ca="1" si="2"/>
        <v/>
      </c>
      <c r="I16" s="169">
        <f t="shared" ca="1" si="8"/>
        <v>513.60826739274694</v>
      </c>
      <c r="J16" s="173">
        <f>gréve!E17*B$1</f>
        <v>996.86400000000015</v>
      </c>
      <c r="K16" s="177">
        <f t="shared" ca="1" si="4"/>
        <v>51.522400988775487</v>
      </c>
      <c r="L16" s="185"/>
      <c r="M16" s="179">
        <f>C$25*(data!G16)/100</f>
        <v>215.29217719201901</v>
      </c>
      <c r="N16" s="180">
        <f t="shared" ca="1" si="5"/>
        <v>298.3160902007279</v>
      </c>
      <c r="O16" s="181">
        <f t="shared" si="6"/>
        <v>0</v>
      </c>
      <c r="P16" s="308">
        <f t="shared" si="3"/>
        <v>215.29217719201901</v>
      </c>
      <c r="Q16" s="303">
        <f t="shared" ca="1" si="7"/>
        <v>29.925455247729666</v>
      </c>
      <c r="R16" s="306">
        <f ca="1">C$26*Tableau6[[#This Row],[côte part]]/100</f>
        <v>30.783049820658608</v>
      </c>
    </row>
    <row r="17" spans="1:18" x14ac:dyDescent="0.3">
      <c r="A17" s="182">
        <f>gréve!B18</f>
        <v>14</v>
      </c>
      <c r="B17" s="186">
        <f ca="1">gréve!AP18*B$1</f>
        <v>0</v>
      </c>
      <c r="C17" s="173">
        <f ca="1">'à rembourser'!R17*B$1</f>
        <v>286.2663331356398</v>
      </c>
      <c r="D17" s="210">
        <f ca="1">'à rembourser'!B64*B$1</f>
        <v>500.1547380465579</v>
      </c>
      <c r="E17" s="174">
        <f t="shared" ca="1" si="0"/>
        <v>500.1547380465579</v>
      </c>
      <c r="F17" s="183">
        <f ca="1">'à rembourser'!B42</f>
        <v>0</v>
      </c>
      <c r="G17" s="213">
        <f t="shared" ca="1" si="1"/>
        <v>0</v>
      </c>
      <c r="H17" s="184" t="str">
        <f t="shared" ca="1" si="2"/>
        <v/>
      </c>
      <c r="I17" s="169">
        <f t="shared" ca="1" si="8"/>
        <v>500.1547380465579</v>
      </c>
      <c r="J17" s="173">
        <f>gréve!E18*B$1</f>
        <v>970.75199999999995</v>
      </c>
      <c r="K17" s="177">
        <f t="shared" ca="1" si="4"/>
        <v>51.522400988775502</v>
      </c>
      <c r="L17" s="185"/>
      <c r="M17" s="179">
        <f>C$25*(data!G17)/100</f>
        <v>209.65278272011713</v>
      </c>
      <c r="N17" s="180">
        <f t="shared" ca="1" si="5"/>
        <v>290.50195532644079</v>
      </c>
      <c r="O17" s="181">
        <f t="shared" si="6"/>
        <v>0</v>
      </c>
      <c r="P17" s="308">
        <f t="shared" si="3"/>
        <v>209.65278272011713</v>
      </c>
      <c r="Q17" s="303">
        <f t="shared" ca="1" si="7"/>
        <v>29.92545524772968</v>
      </c>
      <c r="R17" s="306">
        <f ca="1">C$26*Tableau6[[#This Row],[côte part]]/100</f>
        <v>29.976714155094363</v>
      </c>
    </row>
    <row r="18" spans="1:18" x14ac:dyDescent="0.3">
      <c r="A18" s="182">
        <f>gréve!B19</f>
        <v>15</v>
      </c>
      <c r="B18" s="186">
        <f ca="1">gréve!AP19*B$1</f>
        <v>0</v>
      </c>
      <c r="C18" s="173">
        <f ca="1">'à rembourser'!R18*B$1</f>
        <v>268.14821078528286</v>
      </c>
      <c r="D18" s="210">
        <f ca="1">'à rembourser'!B65*B$1</f>
        <v>468.49937487905419</v>
      </c>
      <c r="E18" s="174">
        <f t="shared" ca="1" si="0"/>
        <v>468.49937487905419</v>
      </c>
      <c r="F18" s="183">
        <f ca="1">'à rembourser'!B43</f>
        <v>0</v>
      </c>
      <c r="G18" s="213">
        <f t="shared" ca="1" si="1"/>
        <v>0</v>
      </c>
      <c r="H18" s="184" t="str">
        <f t="shared" ca="1" si="2"/>
        <v/>
      </c>
      <c r="I18" s="169">
        <f t="shared" ca="1" si="8"/>
        <v>468.49937487905419</v>
      </c>
      <c r="J18" s="173">
        <f>gréve!E19*B$1</f>
        <v>909.3119999999999</v>
      </c>
      <c r="K18" s="177">
        <f t="shared" ca="1" si="4"/>
        <v>51.522400988775495</v>
      </c>
      <c r="L18" s="185"/>
      <c r="M18" s="179">
        <f>C$25*(data!G18)/100</f>
        <v>196.3836192568186</v>
      </c>
      <c r="N18" s="180">
        <f t="shared" ca="1" si="5"/>
        <v>272.11575562223561</v>
      </c>
      <c r="O18" s="181">
        <f t="shared" si="6"/>
        <v>0</v>
      </c>
      <c r="P18" s="308">
        <f t="shared" si="3"/>
        <v>196.3836192568186</v>
      </c>
      <c r="Q18" s="303">
        <f t="shared" ca="1" si="7"/>
        <v>29.925455247729669</v>
      </c>
      <c r="R18" s="306">
        <f ca="1">C$26*Tableau6[[#This Row],[côte part]]/100</f>
        <v>28.079453765531429</v>
      </c>
    </row>
    <row r="19" spans="1:18" x14ac:dyDescent="0.3">
      <c r="A19" s="182">
        <f>gréve!B20</f>
        <v>16</v>
      </c>
      <c r="B19" s="186">
        <f ca="1">gréve!AP20*B$1</f>
        <v>587.904</v>
      </c>
      <c r="C19" s="173">
        <f ca="1">'à rembourser'!R19*B$1</f>
        <v>173.36778323997802</v>
      </c>
      <c r="D19" s="210">
        <f ca="1">'à rembourser'!B66*B$1</f>
        <v>0</v>
      </c>
      <c r="E19" s="174" t="str">
        <f t="shared" ca="1" si="0"/>
        <v/>
      </c>
      <c r="F19" s="183">
        <f ca="1">'à rembourser'!B44</f>
        <v>518.17027095002754</v>
      </c>
      <c r="G19" s="213">
        <f t="shared" ca="1" si="1"/>
        <v>414.53621676002206</v>
      </c>
      <c r="H19" s="184">
        <f t="shared" ca="1" si="2"/>
        <v>414.53621676002206</v>
      </c>
      <c r="I19" s="169">
        <f t="shared" ca="1" si="8"/>
        <v>173.36778323997794</v>
      </c>
      <c r="J19" s="173">
        <f>gréve!E20*B$1</f>
        <v>587.90400000000011</v>
      </c>
      <c r="K19" s="177">
        <f t="shared" ca="1" si="4"/>
        <v>29.489131429617405</v>
      </c>
      <c r="L19" s="185">
        <v>412.56</v>
      </c>
      <c r="M19" s="179">
        <f>C$25*(data!G19)/100</f>
        <v>126.96930788943803</v>
      </c>
      <c r="N19" s="180">
        <f t="shared" ca="1" si="5"/>
        <v>46.398475350539911</v>
      </c>
      <c r="O19" s="181">
        <f t="shared" si="6"/>
        <v>285.59069211056197</v>
      </c>
      <c r="P19" s="308">
        <f t="shared" si="3"/>
        <v>0</v>
      </c>
      <c r="Q19" s="303">
        <f t="shared" ca="1" si="7"/>
        <v>7.8921856885715869</v>
      </c>
      <c r="R19" s="306">
        <f ca="1">C$26*Tableau6[[#This Row],[côte part]]/100</f>
        <v>18.154410352630329</v>
      </c>
    </row>
    <row r="20" spans="1:18" x14ac:dyDescent="0.3">
      <c r="A20" s="182">
        <f>gréve!B21</f>
        <v>17</v>
      </c>
      <c r="B20" s="186">
        <f ca="1">gréve!AP21*B$1</f>
        <v>0</v>
      </c>
      <c r="C20" s="173">
        <f ca="1">'à rembourser'!R20*B$1</f>
        <v>317.06714113124656</v>
      </c>
      <c r="D20" s="210">
        <f ca="1">'à rembourser'!B67*B$1</f>
        <v>553.96885543131418</v>
      </c>
      <c r="E20" s="174">
        <f t="shared" ca="1" si="0"/>
        <v>553.96885543131418</v>
      </c>
      <c r="F20" s="183">
        <f ca="1">'à rembourser'!B45</f>
        <v>0</v>
      </c>
      <c r="G20" s="213">
        <f t="shared" ca="1" si="1"/>
        <v>0</v>
      </c>
      <c r="H20" s="184" t="str">
        <f t="shared" ca="1" si="2"/>
        <v/>
      </c>
      <c r="I20" s="169">
        <f t="shared" ca="1" si="8"/>
        <v>553.96885543131418</v>
      </c>
      <c r="J20" s="173">
        <f>gréve!E21*B$1</f>
        <v>1075.1999999999998</v>
      </c>
      <c r="K20" s="177">
        <f t="shared" ca="1" si="4"/>
        <v>51.522400988775509</v>
      </c>
      <c r="L20" s="185"/>
      <c r="M20" s="179">
        <f>C$25*(data!G20)/100</f>
        <v>232.21036060772468</v>
      </c>
      <c r="N20" s="180">
        <f t="shared" ca="1" si="5"/>
        <v>321.7584948235895</v>
      </c>
      <c r="O20" s="181">
        <f>IF(L20-M20&lt;0,0,L20-M20)</f>
        <v>0</v>
      </c>
      <c r="P20" s="308">
        <f t="shared" si="3"/>
        <v>232.21036060772468</v>
      </c>
      <c r="Q20" s="303">
        <f t="shared" ca="1" si="7"/>
        <v>29.925455247729683</v>
      </c>
      <c r="R20" s="306">
        <f ca="1">C$26*Tableau6[[#This Row],[côte part]]/100</f>
        <v>33.202056817351348</v>
      </c>
    </row>
    <row r="21" spans="1:18" x14ac:dyDescent="0.3">
      <c r="A21" s="182">
        <f>gréve!B22</f>
        <v>18</v>
      </c>
      <c r="B21" s="186">
        <f ca="1">gréve!AP22*B$1</f>
        <v>333.11520000000002</v>
      </c>
      <c r="C21" s="173">
        <f ca="1">'à rembourser'!R21*B$1</f>
        <v>238.1400706425041</v>
      </c>
      <c r="D21" s="210">
        <f ca="1">'à rembourser'!B68*B$1</f>
        <v>236.97173570606617</v>
      </c>
      <c r="E21" s="174">
        <f t="shared" ca="1" si="0"/>
        <v>4.9781069745999105</v>
      </c>
      <c r="F21" s="183">
        <f ca="1">'à rembourser'!B46</f>
        <v>289.9920359143328</v>
      </c>
      <c r="G21" s="213">
        <f t="shared" ca="1" si="1"/>
        <v>231.99362873146626</v>
      </c>
      <c r="H21" s="184" t="str">
        <f t="shared" ca="1" si="2"/>
        <v/>
      </c>
      <c r="I21" s="169">
        <f t="shared" ca="1" si="8"/>
        <v>338.09330697459995</v>
      </c>
      <c r="J21" s="173">
        <f>gréve!E22*B$1</f>
        <v>807.55200000000013</v>
      </c>
      <c r="K21" s="177">
        <f t="shared" ca="1" si="4"/>
        <v>41.866444139151405</v>
      </c>
      <c r="L21" s="185">
        <v>231.74</v>
      </c>
      <c r="M21" s="179">
        <f>C$25*(data!G21)/100</f>
        <v>174.40656727073033</v>
      </c>
      <c r="N21" s="180">
        <f t="shared" ca="1" si="5"/>
        <v>163.68673970386962</v>
      </c>
      <c r="O21" s="181">
        <f t="shared" si="6"/>
        <v>57.333432729269674</v>
      </c>
      <c r="P21" s="308">
        <f t="shared" si="3"/>
        <v>0</v>
      </c>
      <c r="Q21" s="303">
        <f t="shared" ca="1" si="7"/>
        <v>20.269498398105583</v>
      </c>
      <c r="R21" s="306">
        <f ca="1">C$26*Tableau6[[#This Row],[côte part]]/100</f>
        <v>24.937116245317817</v>
      </c>
    </row>
    <row r="22" spans="1:18" ht="13.5" thickBot="1" x14ac:dyDescent="0.35">
      <c r="A22" s="268">
        <f>gréve!B23</f>
        <v>19</v>
      </c>
      <c r="B22" s="248">
        <f ca="1">gréve!AP23*B$1</f>
        <v>0</v>
      </c>
      <c r="C22" s="249">
        <f ca="1">'à rembourser'!R22*B$1</f>
        <v>1121.0588204283358</v>
      </c>
      <c r="D22" s="250">
        <f ca="1">'à rembourser'!B69*B$1</f>
        <v>546.25286065923501</v>
      </c>
      <c r="E22" s="251">
        <f ca="1">IF((D22-G22)&lt;0,"",(D22-G22))</f>
        <v>546.25286065923501</v>
      </c>
      <c r="F22" s="252">
        <f ca="1">'à rembourser'!B47</f>
        <v>0</v>
      </c>
      <c r="G22" s="253">
        <f t="shared" ca="1" si="1"/>
        <v>0</v>
      </c>
      <c r="H22" s="254" t="str">
        <f ca="1">IF((G22-D22)&lt;0,"",(G22-D22))</f>
        <v/>
      </c>
      <c r="I22" s="255">
        <f ca="1">B22+D22-G22</f>
        <v>546.25286065923501</v>
      </c>
      <c r="J22" s="249">
        <f>gréve!E23*B$1</f>
        <v>1060.2240000000002</v>
      </c>
      <c r="K22" s="256">
        <f ca="1">(I22*100)/J22</f>
        <v>51.52240098877548</v>
      </c>
      <c r="L22" s="257"/>
      <c r="M22" s="258">
        <f>C$25*(data!G22)/100</f>
        <v>821.029489291598</v>
      </c>
      <c r="N22" s="259">
        <f t="shared" ca="1" si="5"/>
        <v>-274.77662863236299</v>
      </c>
      <c r="O22" s="260">
        <f t="shared" si="6"/>
        <v>0</v>
      </c>
      <c r="P22" s="308">
        <f t="shared" si="3"/>
        <v>821.029489291598</v>
      </c>
      <c r="Q22" s="304">
        <f t="shared" ca="1" si="7"/>
        <v>-25.916846688281247</v>
      </c>
      <c r="R22" s="306">
        <f ca="1">C$26*Tableau6[[#This Row],[côte part]]/100</f>
        <v>117.39298660420656</v>
      </c>
    </row>
    <row r="23" spans="1:18" ht="13.5" thickBot="1" x14ac:dyDescent="0.4">
      <c r="B23" s="261">
        <f t="shared" ref="B23:J23" ca="1" si="9">SUM(B4:B22)</f>
        <v>6186.2064000000009</v>
      </c>
      <c r="C23" s="262">
        <f t="shared" ca="1" si="9"/>
        <v>5178.3858442613946</v>
      </c>
      <c r="D23" s="263">
        <f t="shared" ca="1" si="9"/>
        <v>4302.3904629983535</v>
      </c>
      <c r="E23" s="262">
        <f t="shared" ca="1" si="9"/>
        <v>3222.7139313180319</v>
      </c>
      <c r="F23" s="262">
        <f t="shared" ca="1" si="9"/>
        <v>5377.9880787479415</v>
      </c>
      <c r="G23" s="263">
        <f t="shared" ca="1" si="9"/>
        <v>4302.3904629983526</v>
      </c>
      <c r="H23" s="262">
        <f t="shared" ca="1" si="9"/>
        <v>3222.7139313180319</v>
      </c>
      <c r="I23" s="187">
        <f t="shared" ca="1" si="9"/>
        <v>6186.2064</v>
      </c>
      <c r="J23" s="187">
        <f t="shared" si="9"/>
        <v>14584.704</v>
      </c>
      <c r="K23" s="264">
        <f ca="1">AVERAGE(K4:K22)</f>
        <v>40.749618876303124</v>
      </c>
      <c r="L23" s="264">
        <f>SUBTOTAL(109,Tableau1[montant reçu])</f>
        <v>4530.59</v>
      </c>
      <c r="M23" s="264">
        <f>SUBTOTAL(109,Tableau1[redristribution])</f>
        <v>3792.4927823540179</v>
      </c>
      <c r="N23" s="264">
        <f ca="1">SUBTOTAL(109,Tableau1[perte fin de gréve])</f>
        <v>2393.713617645983</v>
      </c>
      <c r="O23" s="264">
        <f>SUBTOTAL(109,Tableau1[à ré-injecter dans le pot commun])</f>
        <v>2612.61535365184</v>
      </c>
      <c r="P23" s="265">
        <f>SUBTOTAL(109,Tableau1[virement à effectuer])</f>
        <v>1874.5181360058577</v>
      </c>
      <c r="Q23" s="265"/>
      <c r="R23" s="301">
        <f ca="1">SUBTOTAL(109,Tableau1[pour verif coherence])</f>
        <v>542.26073509195612</v>
      </c>
    </row>
    <row r="24" spans="1:18" ht="13.5" thickBot="1" x14ac:dyDescent="0.4">
      <c r="A24" s="312" t="s">
        <v>35</v>
      </c>
      <c r="B24" s="313"/>
    </row>
    <row r="25" spans="1:18" ht="24" thickBot="1" x14ac:dyDescent="0.4">
      <c r="A25" s="314" t="s">
        <v>36</v>
      </c>
      <c r="B25" s="315"/>
      <c r="C25" s="316">
        <f>SUM(Tableau1[montant reçu])</f>
        <v>4530.59</v>
      </c>
      <c r="D25" s="317"/>
      <c r="E25" s="300"/>
    </row>
    <row r="26" spans="1:18" ht="39.5" customHeight="1" thickBot="1" x14ac:dyDescent="0.4">
      <c r="A26" s="318" t="s">
        <v>83</v>
      </c>
      <c r="B26" s="319"/>
      <c r="C26" s="320">
        <f ca="1">'à rembourser'!S25-Synthése!C25</f>
        <v>647.79584426139445</v>
      </c>
      <c r="D26" s="321"/>
    </row>
  </sheetData>
  <mergeCells count="6">
    <mergeCell ref="F1:L1"/>
    <mergeCell ref="A24:B24"/>
    <mergeCell ref="A25:B25"/>
    <mergeCell ref="C25:D25"/>
    <mergeCell ref="A26:B26"/>
    <mergeCell ref="C26:D26"/>
  </mergeCells>
  <pageMargins left="0.70866141732283472" right="0.70866141732283472" top="0.74803149606299213" bottom="0.74803149606299213" header="0.31496062992125984" footer="0.31496062992125984"/>
  <pageSetup paperSize="8" orientation="landscape" verticalDpi="598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BA66-48E6-4D36-BCFE-CC98627BB287}">
  <sheetPr codeName="Feuil1"/>
  <dimension ref="A1:AW1508"/>
  <sheetViews>
    <sheetView zoomScale="115" zoomScaleNormal="115" workbookViewId="0">
      <pane xSplit="4" ySplit="4" topLeftCell="E40" activePane="bottomRight" state="frozen"/>
      <selection pane="topRight" activeCell="E1" sqref="E1"/>
      <selection pane="bottomLeft" activeCell="A3" sqref="A3"/>
      <selection pane="bottomRight" activeCell="D8" sqref="D8"/>
    </sheetView>
  </sheetViews>
  <sheetFormatPr baseColWidth="10" defaultColWidth="8.453125" defaultRowHeight="9" customHeight="1" x14ac:dyDescent="0.25"/>
  <cols>
    <col min="1" max="1" width="8.453125" style="13"/>
    <col min="2" max="2" width="14.08984375" style="9" customWidth="1"/>
    <col min="3" max="3" width="7.54296875" style="9" customWidth="1"/>
    <col min="4" max="4" width="12.54296875" style="10" customWidth="1"/>
    <col min="5" max="5" width="9.54296875" style="10" customWidth="1"/>
    <col min="6" max="6" width="10.26953125" style="11" customWidth="1"/>
    <col min="7" max="12" width="10.26953125" style="9" customWidth="1"/>
    <col min="13" max="13" width="10.26953125" style="12" customWidth="1"/>
    <col min="14" max="16384" width="8.453125" style="13"/>
  </cols>
  <sheetData>
    <row r="1" spans="1:43" ht="9" customHeight="1" thickBot="1" x14ac:dyDescent="0.3">
      <c r="E1" s="295"/>
      <c r="F1" s="26" t="s">
        <v>20</v>
      </c>
      <c r="G1" s="27" t="s">
        <v>22</v>
      </c>
      <c r="H1" s="27" t="s">
        <v>22</v>
      </c>
      <c r="I1" s="28" t="s">
        <v>24</v>
      </c>
      <c r="J1" s="28" t="s">
        <v>24</v>
      </c>
      <c r="K1" s="29" t="s">
        <v>20</v>
      </c>
      <c r="L1" s="29" t="s">
        <v>20</v>
      </c>
      <c r="M1" s="29" t="s">
        <v>20</v>
      </c>
      <c r="N1" s="30"/>
      <c r="O1" s="30"/>
      <c r="P1" s="30"/>
      <c r="Q1" s="30"/>
      <c r="R1" s="30"/>
      <c r="S1" s="30"/>
      <c r="T1" s="30"/>
      <c r="U1" s="30"/>
      <c r="V1" s="30"/>
      <c r="W1" s="14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</row>
    <row r="2" spans="1:43" ht="9" customHeight="1" x14ac:dyDescent="0.25">
      <c r="E2" s="294"/>
      <c r="F2" s="267">
        <v>9.25</v>
      </c>
      <c r="G2" s="11">
        <v>7.75</v>
      </c>
      <c r="H2" s="11">
        <v>7.75</v>
      </c>
      <c r="I2" s="11">
        <v>7.75</v>
      </c>
      <c r="J2" s="11">
        <v>7.75</v>
      </c>
      <c r="K2" s="11">
        <v>9.25</v>
      </c>
      <c r="L2" s="11">
        <v>9.25</v>
      </c>
      <c r="M2" s="11">
        <v>9.25</v>
      </c>
      <c r="N2" s="11">
        <v>1</v>
      </c>
      <c r="O2" s="11">
        <v>1</v>
      </c>
      <c r="P2" s="11">
        <v>1</v>
      </c>
      <c r="Q2" s="11">
        <v>1</v>
      </c>
      <c r="R2" s="11">
        <v>1</v>
      </c>
      <c r="S2" s="11">
        <v>1</v>
      </c>
      <c r="T2" s="11">
        <v>1</v>
      </c>
      <c r="U2" s="11">
        <v>1</v>
      </c>
      <c r="V2" s="22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</row>
    <row r="3" spans="1:43" ht="34.5" customHeight="1" thickBot="1" x14ac:dyDescent="0.3">
      <c r="B3" s="327"/>
      <c r="C3" s="327"/>
      <c r="D3" s="328"/>
      <c r="E3" s="201">
        <v>99</v>
      </c>
    </row>
    <row r="4" spans="1:43" s="221" customFormat="1" ht="20.5" customHeight="1" thickBot="1" x14ac:dyDescent="0.3">
      <c r="A4" s="221" t="s">
        <v>57</v>
      </c>
      <c r="B4" s="166" t="s">
        <v>78</v>
      </c>
      <c r="C4" s="166" t="s">
        <v>77</v>
      </c>
      <c r="D4" s="167" t="s">
        <v>5</v>
      </c>
      <c r="E4" s="166" t="s">
        <v>76</v>
      </c>
      <c r="F4" s="217" t="s">
        <v>68</v>
      </c>
      <c r="G4" s="218" t="s">
        <v>69</v>
      </c>
      <c r="H4" s="218" t="s">
        <v>70</v>
      </c>
      <c r="I4" s="218" t="s">
        <v>71</v>
      </c>
      <c r="J4" s="218" t="s">
        <v>72</v>
      </c>
      <c r="K4" s="218" t="s">
        <v>73</v>
      </c>
      <c r="L4" s="218" t="s">
        <v>74</v>
      </c>
      <c r="M4" s="218" t="s">
        <v>75</v>
      </c>
      <c r="N4" s="219"/>
      <c r="O4" s="219"/>
      <c r="P4" s="219"/>
      <c r="Q4" s="219"/>
      <c r="R4" s="219"/>
      <c r="S4" s="219"/>
      <c r="T4" s="219"/>
      <c r="U4" s="219"/>
      <c r="V4" s="219"/>
      <c r="W4" s="219"/>
      <c r="X4" s="219"/>
      <c r="Y4" s="219"/>
      <c r="Z4" s="219"/>
      <c r="AA4" s="219"/>
      <c r="AB4" s="219"/>
      <c r="AC4" s="219"/>
      <c r="AD4" s="219"/>
      <c r="AE4" s="219"/>
      <c r="AF4" s="219"/>
      <c r="AG4" s="219"/>
      <c r="AH4" s="219"/>
      <c r="AI4" s="219"/>
      <c r="AJ4" s="219"/>
      <c r="AK4" s="219"/>
      <c r="AL4" s="219"/>
      <c r="AM4" s="219"/>
      <c r="AN4" s="219"/>
      <c r="AO4" s="219"/>
      <c r="AP4" s="219"/>
      <c r="AQ4" s="220"/>
    </row>
    <row r="5" spans="1:43" ht="9" customHeight="1" x14ac:dyDescent="0.25">
      <c r="B5" s="16">
        <v>1</v>
      </c>
      <c r="C5" s="153" t="s">
        <v>3</v>
      </c>
      <c r="D5" s="157">
        <f>data!F4</f>
        <v>13.08</v>
      </c>
      <c r="E5" s="202">
        <f t="shared" ref="E5:E23" si="0">SUM(F5:U5)</f>
        <v>627.84</v>
      </c>
      <c r="F5" s="155">
        <f t="shared" ref="F5:U14" si="1">((F$2-1)*$D5)-((F$2-1)*$D5)*0.2</f>
        <v>86.328000000000003</v>
      </c>
      <c r="G5" s="17">
        <f t="shared" si="1"/>
        <v>70.632000000000005</v>
      </c>
      <c r="H5" s="17">
        <f t="shared" si="1"/>
        <v>70.632000000000005</v>
      </c>
      <c r="I5" s="17">
        <f t="shared" si="1"/>
        <v>70.632000000000005</v>
      </c>
      <c r="J5" s="17">
        <f t="shared" si="1"/>
        <v>70.632000000000005</v>
      </c>
      <c r="K5" s="17">
        <f t="shared" si="1"/>
        <v>86.328000000000003</v>
      </c>
      <c r="L5" s="17">
        <f t="shared" si="1"/>
        <v>86.328000000000003</v>
      </c>
      <c r="M5" s="17">
        <f t="shared" si="1"/>
        <v>86.328000000000003</v>
      </c>
      <c r="N5" s="31">
        <f t="shared" si="1"/>
        <v>0</v>
      </c>
      <c r="O5" s="31">
        <f t="shared" si="1"/>
        <v>0</v>
      </c>
      <c r="P5" s="31">
        <f t="shared" si="1"/>
        <v>0</v>
      </c>
      <c r="Q5" s="31">
        <f t="shared" si="1"/>
        <v>0</v>
      </c>
      <c r="R5" s="31">
        <f t="shared" si="1"/>
        <v>0</v>
      </c>
      <c r="S5" s="31">
        <f t="shared" si="1"/>
        <v>0</v>
      </c>
      <c r="T5" s="31">
        <f t="shared" si="1"/>
        <v>0</v>
      </c>
      <c r="U5" s="31">
        <f t="shared" si="1"/>
        <v>0</v>
      </c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32" cm="1">
        <f t="array" aca="1" ref="AP5" ca="1">sommesiCouleur(F5:AO5)</f>
        <v>627.84</v>
      </c>
      <c r="AQ5" s="23"/>
    </row>
    <row r="6" spans="1:43" ht="9" customHeight="1" x14ac:dyDescent="0.25">
      <c r="B6" s="18">
        <v>2</v>
      </c>
      <c r="C6" s="153" t="s">
        <v>3</v>
      </c>
      <c r="D6" s="157">
        <v>15.04</v>
      </c>
      <c r="E6" s="202">
        <f t="shared" si="0"/>
        <v>721.92</v>
      </c>
      <c r="F6" s="155">
        <f t="shared" si="1"/>
        <v>99.263999999999996</v>
      </c>
      <c r="G6" s="33">
        <f t="shared" si="1"/>
        <v>81.215999999999994</v>
      </c>
      <c r="H6" s="17">
        <f t="shared" si="1"/>
        <v>81.215999999999994</v>
      </c>
      <c r="I6" s="17">
        <f t="shared" si="1"/>
        <v>81.215999999999994</v>
      </c>
      <c r="J6" s="17">
        <f t="shared" si="1"/>
        <v>81.215999999999994</v>
      </c>
      <c r="K6" s="17">
        <f t="shared" si="1"/>
        <v>99.263999999999996</v>
      </c>
      <c r="L6" s="17">
        <f t="shared" si="1"/>
        <v>99.263999999999996</v>
      </c>
      <c r="M6" s="33">
        <f t="shared" si="1"/>
        <v>99.263999999999996</v>
      </c>
      <c r="N6" s="31">
        <f t="shared" si="1"/>
        <v>0</v>
      </c>
      <c r="O6" s="31">
        <f t="shared" si="1"/>
        <v>0</v>
      </c>
      <c r="P6" s="31">
        <f t="shared" si="1"/>
        <v>0</v>
      </c>
      <c r="Q6" s="31">
        <f t="shared" si="1"/>
        <v>0</v>
      </c>
      <c r="R6" s="31">
        <f t="shared" si="1"/>
        <v>0</v>
      </c>
      <c r="S6" s="31">
        <f t="shared" si="1"/>
        <v>0</v>
      </c>
      <c r="T6" s="31">
        <f t="shared" si="1"/>
        <v>0</v>
      </c>
      <c r="U6" s="31">
        <f t="shared" si="1"/>
        <v>0</v>
      </c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32" cm="1">
        <f t="array" aca="1" ref="AP6" ca="1">sommesiCouleur(F6:AO6)</f>
        <v>541.44000000000005</v>
      </c>
      <c r="AQ6" s="24"/>
    </row>
    <row r="7" spans="1:43" ht="9" customHeight="1" x14ac:dyDescent="0.25">
      <c r="B7" s="16">
        <v>3</v>
      </c>
      <c r="C7" s="153" t="s">
        <v>3</v>
      </c>
      <c r="D7" s="157">
        <v>16.309999999999999</v>
      </c>
      <c r="E7" s="202">
        <f t="shared" si="0"/>
        <v>782.87999999999977</v>
      </c>
      <c r="F7" s="155">
        <f t="shared" si="1"/>
        <v>107.64599999999999</v>
      </c>
      <c r="G7" s="17">
        <f t="shared" si="1"/>
        <v>88.073999999999984</v>
      </c>
      <c r="H7" s="17">
        <f t="shared" si="1"/>
        <v>88.073999999999984</v>
      </c>
      <c r="I7" s="17">
        <f t="shared" si="1"/>
        <v>88.073999999999984</v>
      </c>
      <c r="J7" s="17">
        <f t="shared" si="1"/>
        <v>88.073999999999984</v>
      </c>
      <c r="K7" s="17">
        <f t="shared" si="1"/>
        <v>107.64599999999999</v>
      </c>
      <c r="L7" s="17">
        <f t="shared" si="1"/>
        <v>107.64599999999999</v>
      </c>
      <c r="M7" s="17">
        <f t="shared" si="1"/>
        <v>107.64599999999999</v>
      </c>
      <c r="N7" s="31">
        <f t="shared" si="1"/>
        <v>0</v>
      </c>
      <c r="O7" s="31">
        <f t="shared" si="1"/>
        <v>0</v>
      </c>
      <c r="P7" s="31">
        <f t="shared" si="1"/>
        <v>0</v>
      </c>
      <c r="Q7" s="31">
        <f t="shared" si="1"/>
        <v>0</v>
      </c>
      <c r="R7" s="31">
        <f t="shared" si="1"/>
        <v>0</v>
      </c>
      <c r="S7" s="31">
        <f t="shared" si="1"/>
        <v>0</v>
      </c>
      <c r="T7" s="31">
        <f t="shared" si="1"/>
        <v>0</v>
      </c>
      <c r="U7" s="31">
        <f t="shared" si="1"/>
        <v>0</v>
      </c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32" cm="1">
        <f t="array" aca="1" ref="AP7" ca="1">sommesiCouleur(F7:AO7)</f>
        <v>782.88</v>
      </c>
      <c r="AQ7" s="24"/>
    </row>
    <row r="8" spans="1:43" ht="9" customHeight="1" x14ac:dyDescent="0.25">
      <c r="B8" s="18">
        <v>4</v>
      </c>
      <c r="C8" s="153" t="s">
        <v>3</v>
      </c>
      <c r="D8" s="157">
        <v>14.9</v>
      </c>
      <c r="E8" s="202">
        <f t="shared" si="0"/>
        <v>715.20000000000016</v>
      </c>
      <c r="F8" s="155">
        <f t="shared" si="1"/>
        <v>98.34</v>
      </c>
      <c r="G8" s="17">
        <f t="shared" si="1"/>
        <v>80.460000000000008</v>
      </c>
      <c r="H8" s="17">
        <f t="shared" si="1"/>
        <v>80.460000000000008</v>
      </c>
      <c r="I8" s="17">
        <f t="shared" si="1"/>
        <v>80.460000000000008</v>
      </c>
      <c r="J8" s="17">
        <f t="shared" si="1"/>
        <v>80.460000000000008</v>
      </c>
      <c r="K8" s="33">
        <f t="shared" si="1"/>
        <v>98.34</v>
      </c>
      <c r="L8" s="33">
        <f t="shared" si="1"/>
        <v>98.34</v>
      </c>
      <c r="M8" s="17">
        <f t="shared" si="1"/>
        <v>98.34</v>
      </c>
      <c r="N8" s="31">
        <f t="shared" si="1"/>
        <v>0</v>
      </c>
      <c r="O8" s="31">
        <f t="shared" si="1"/>
        <v>0</v>
      </c>
      <c r="P8" s="31">
        <f t="shared" si="1"/>
        <v>0</v>
      </c>
      <c r="Q8" s="31">
        <f t="shared" si="1"/>
        <v>0</v>
      </c>
      <c r="R8" s="31">
        <f t="shared" si="1"/>
        <v>0</v>
      </c>
      <c r="S8" s="31">
        <f t="shared" si="1"/>
        <v>0</v>
      </c>
      <c r="T8" s="31">
        <f t="shared" si="1"/>
        <v>0</v>
      </c>
      <c r="U8" s="31">
        <f t="shared" si="1"/>
        <v>0</v>
      </c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32" cm="1">
        <f t="array" aca="1" ref="AP8" ca="1">sommesiCouleur(F8:AO8)</f>
        <v>518.52</v>
      </c>
      <c r="AQ8" s="24"/>
    </row>
    <row r="9" spans="1:43" ht="9" customHeight="1" x14ac:dyDescent="0.25">
      <c r="B9" s="16">
        <v>5</v>
      </c>
      <c r="C9" s="153" t="s">
        <v>3</v>
      </c>
      <c r="D9" s="157">
        <v>12.86</v>
      </c>
      <c r="E9" s="202">
        <f t="shared" si="0"/>
        <v>617.27999999999986</v>
      </c>
      <c r="F9" s="155">
        <f t="shared" si="1"/>
        <v>84.876000000000005</v>
      </c>
      <c r="G9" s="17">
        <f t="shared" si="1"/>
        <v>69.443999999999988</v>
      </c>
      <c r="H9" s="17">
        <f t="shared" si="1"/>
        <v>69.443999999999988</v>
      </c>
      <c r="I9" s="17">
        <f t="shared" si="1"/>
        <v>69.443999999999988</v>
      </c>
      <c r="J9" s="17">
        <f t="shared" si="1"/>
        <v>69.443999999999988</v>
      </c>
      <c r="K9" s="33">
        <f t="shared" si="1"/>
        <v>84.876000000000005</v>
      </c>
      <c r="L9" s="33">
        <f t="shared" si="1"/>
        <v>84.876000000000005</v>
      </c>
      <c r="M9" s="33">
        <f t="shared" si="1"/>
        <v>84.876000000000005</v>
      </c>
      <c r="N9" s="31">
        <f t="shared" si="1"/>
        <v>0</v>
      </c>
      <c r="O9" s="31">
        <f t="shared" si="1"/>
        <v>0</v>
      </c>
      <c r="P9" s="31">
        <f t="shared" si="1"/>
        <v>0</v>
      </c>
      <c r="Q9" s="31">
        <f t="shared" si="1"/>
        <v>0</v>
      </c>
      <c r="R9" s="31">
        <f t="shared" si="1"/>
        <v>0</v>
      </c>
      <c r="S9" s="31">
        <f t="shared" si="1"/>
        <v>0</v>
      </c>
      <c r="T9" s="31">
        <f t="shared" si="1"/>
        <v>0</v>
      </c>
      <c r="U9" s="31">
        <f t="shared" si="1"/>
        <v>0</v>
      </c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32" cm="1">
        <f t="array" aca="1" ref="AP9" ca="1">sommesiCouleur(F9:AO9)</f>
        <v>362.65199999999999</v>
      </c>
      <c r="AQ9" s="24"/>
    </row>
    <row r="10" spans="1:43" ht="9" customHeight="1" x14ac:dyDescent="0.25">
      <c r="B10" s="18">
        <v>6</v>
      </c>
      <c r="C10" s="153" t="s">
        <v>3</v>
      </c>
      <c r="D10" s="157">
        <v>14.34</v>
      </c>
      <c r="E10" s="202">
        <f t="shared" si="0"/>
        <v>688.32</v>
      </c>
      <c r="F10" s="155">
        <f t="shared" si="1"/>
        <v>94.643999999999991</v>
      </c>
      <c r="G10" s="17">
        <f t="shared" si="1"/>
        <v>77.436000000000007</v>
      </c>
      <c r="H10" s="17">
        <f t="shared" si="1"/>
        <v>77.436000000000007</v>
      </c>
      <c r="I10" s="17">
        <f t="shared" si="1"/>
        <v>77.436000000000007</v>
      </c>
      <c r="J10" s="17">
        <f t="shared" si="1"/>
        <v>77.436000000000007</v>
      </c>
      <c r="K10" s="17">
        <f t="shared" si="1"/>
        <v>94.643999999999991</v>
      </c>
      <c r="L10" s="33">
        <f t="shared" si="1"/>
        <v>94.643999999999991</v>
      </c>
      <c r="M10" s="17">
        <f t="shared" si="1"/>
        <v>94.643999999999991</v>
      </c>
      <c r="N10" s="31">
        <f t="shared" si="1"/>
        <v>0</v>
      </c>
      <c r="O10" s="31">
        <f t="shared" si="1"/>
        <v>0</v>
      </c>
      <c r="P10" s="31">
        <f t="shared" si="1"/>
        <v>0</v>
      </c>
      <c r="Q10" s="31">
        <f t="shared" si="1"/>
        <v>0</v>
      </c>
      <c r="R10" s="31">
        <f t="shared" si="1"/>
        <v>0</v>
      </c>
      <c r="S10" s="31">
        <f t="shared" si="1"/>
        <v>0</v>
      </c>
      <c r="T10" s="31">
        <f t="shared" si="1"/>
        <v>0</v>
      </c>
      <c r="U10" s="31">
        <f t="shared" si="1"/>
        <v>0</v>
      </c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32" cm="1">
        <f t="array" aca="1" ref="AP10" ca="1">sommesiCouleur(F10:AO10)</f>
        <v>593.67600000000004</v>
      </c>
      <c r="AQ10" s="24"/>
    </row>
    <row r="11" spans="1:43" ht="9" customHeight="1" x14ac:dyDescent="0.25">
      <c r="B11" s="16">
        <v>7</v>
      </c>
      <c r="C11" s="154" t="s">
        <v>19</v>
      </c>
      <c r="D11" s="158">
        <v>18</v>
      </c>
      <c r="E11" s="202">
        <f t="shared" si="0"/>
        <v>863.99999999999989</v>
      </c>
      <c r="F11" s="155">
        <f t="shared" si="1"/>
        <v>118.8</v>
      </c>
      <c r="G11" s="17">
        <f t="shared" si="1"/>
        <v>97.2</v>
      </c>
      <c r="H11" s="17">
        <f t="shared" si="1"/>
        <v>97.2</v>
      </c>
      <c r="I11" s="17">
        <f t="shared" si="1"/>
        <v>97.2</v>
      </c>
      <c r="J11" s="17">
        <f t="shared" si="1"/>
        <v>97.2</v>
      </c>
      <c r="K11" s="17">
        <f t="shared" si="1"/>
        <v>118.8</v>
      </c>
      <c r="L11" s="33">
        <f t="shared" si="1"/>
        <v>118.8</v>
      </c>
      <c r="M11" s="33">
        <f t="shared" si="1"/>
        <v>118.8</v>
      </c>
      <c r="N11" s="31">
        <f t="shared" si="1"/>
        <v>0</v>
      </c>
      <c r="O11" s="31">
        <f t="shared" si="1"/>
        <v>0</v>
      </c>
      <c r="P11" s="31">
        <f t="shared" si="1"/>
        <v>0</v>
      </c>
      <c r="Q11" s="31">
        <f t="shared" si="1"/>
        <v>0</v>
      </c>
      <c r="R11" s="31">
        <f t="shared" si="1"/>
        <v>0</v>
      </c>
      <c r="S11" s="31">
        <f t="shared" si="1"/>
        <v>0</v>
      </c>
      <c r="T11" s="31">
        <f t="shared" si="1"/>
        <v>0</v>
      </c>
      <c r="U11" s="31">
        <f t="shared" si="1"/>
        <v>0</v>
      </c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32" cm="1">
        <f t="array" aca="1" ref="AP11" ca="1">sommesiCouleur(F11:AO11)</f>
        <v>626.4</v>
      </c>
      <c r="AQ11" s="24"/>
    </row>
    <row r="12" spans="1:43" ht="9" customHeight="1" x14ac:dyDescent="0.25">
      <c r="B12" s="18">
        <v>8</v>
      </c>
      <c r="C12" s="154" t="s">
        <v>2</v>
      </c>
      <c r="D12" s="157">
        <v>21.25</v>
      </c>
      <c r="E12" s="202">
        <f t="shared" si="0"/>
        <v>1020</v>
      </c>
      <c r="F12" s="155">
        <f t="shared" si="1"/>
        <v>140.25</v>
      </c>
      <c r="G12" s="17">
        <f t="shared" si="1"/>
        <v>114.75</v>
      </c>
      <c r="H12" s="17">
        <f t="shared" si="1"/>
        <v>114.75</v>
      </c>
      <c r="I12" s="33">
        <f t="shared" si="1"/>
        <v>114.75</v>
      </c>
      <c r="J12" s="33">
        <f t="shared" si="1"/>
        <v>114.75</v>
      </c>
      <c r="K12" s="17">
        <f t="shared" si="1"/>
        <v>140.25</v>
      </c>
      <c r="L12" s="17">
        <f t="shared" si="1"/>
        <v>140.25</v>
      </c>
      <c r="M12" s="33">
        <f t="shared" si="1"/>
        <v>140.25</v>
      </c>
      <c r="N12" s="31">
        <f t="shared" si="1"/>
        <v>0</v>
      </c>
      <c r="O12" s="31">
        <f t="shared" si="1"/>
        <v>0</v>
      </c>
      <c r="P12" s="31">
        <f t="shared" si="1"/>
        <v>0</v>
      </c>
      <c r="Q12" s="31">
        <f t="shared" si="1"/>
        <v>0</v>
      </c>
      <c r="R12" s="31">
        <f t="shared" si="1"/>
        <v>0</v>
      </c>
      <c r="S12" s="31">
        <f t="shared" si="1"/>
        <v>0</v>
      </c>
      <c r="T12" s="31">
        <f t="shared" si="1"/>
        <v>0</v>
      </c>
      <c r="U12" s="31">
        <f t="shared" si="1"/>
        <v>0</v>
      </c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32" cm="1">
        <f t="array" aca="1" ref="AP12" ca="1">sommesiCouleur(F12:AO12)</f>
        <v>650.25</v>
      </c>
      <c r="AQ12" s="24"/>
    </row>
    <row r="13" spans="1:43" ht="9" customHeight="1" x14ac:dyDescent="0.25">
      <c r="B13" s="16">
        <v>9</v>
      </c>
      <c r="C13" s="154" t="s">
        <v>2</v>
      </c>
      <c r="D13" s="157">
        <v>22.99</v>
      </c>
      <c r="E13" s="202">
        <f t="shared" si="0"/>
        <v>1103.5199999999998</v>
      </c>
      <c r="F13" s="156">
        <f t="shared" si="1"/>
        <v>151.73399999999998</v>
      </c>
      <c r="G13" s="33">
        <f t="shared" si="1"/>
        <v>124.14599999999999</v>
      </c>
      <c r="H13" s="33">
        <f t="shared" si="1"/>
        <v>124.14599999999999</v>
      </c>
      <c r="I13" s="33">
        <f t="shared" si="1"/>
        <v>124.14599999999999</v>
      </c>
      <c r="J13" s="33">
        <f t="shared" si="1"/>
        <v>124.14599999999999</v>
      </c>
      <c r="K13" s="33">
        <f t="shared" si="1"/>
        <v>151.73399999999998</v>
      </c>
      <c r="L13" s="17">
        <f t="shared" si="1"/>
        <v>151.73399999999998</v>
      </c>
      <c r="M13" s="17">
        <f t="shared" si="1"/>
        <v>151.73399999999998</v>
      </c>
      <c r="N13" s="31">
        <f t="shared" si="1"/>
        <v>0</v>
      </c>
      <c r="O13" s="31">
        <f t="shared" si="1"/>
        <v>0</v>
      </c>
      <c r="P13" s="31">
        <f t="shared" si="1"/>
        <v>0</v>
      </c>
      <c r="Q13" s="31">
        <f t="shared" si="1"/>
        <v>0</v>
      </c>
      <c r="R13" s="31">
        <f t="shared" si="1"/>
        <v>0</v>
      </c>
      <c r="S13" s="31">
        <f t="shared" si="1"/>
        <v>0</v>
      </c>
      <c r="T13" s="31">
        <f t="shared" si="1"/>
        <v>0</v>
      </c>
      <c r="U13" s="31">
        <f t="shared" si="1"/>
        <v>0</v>
      </c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32" cm="1">
        <f t="array" aca="1" ref="AP13" ca="1">sommesiCouleur(F13:AO13)</f>
        <v>303.46800000000002</v>
      </c>
      <c r="AQ13" s="24"/>
    </row>
    <row r="14" spans="1:43" ht="9" customHeight="1" x14ac:dyDescent="0.25">
      <c r="B14" s="18">
        <v>10</v>
      </c>
      <c r="C14" s="154" t="s">
        <v>2</v>
      </c>
      <c r="D14" s="157">
        <v>20.03</v>
      </c>
      <c r="E14" s="202">
        <f t="shared" si="0"/>
        <v>961.44</v>
      </c>
      <c r="F14" s="155">
        <f t="shared" si="1"/>
        <v>132.19800000000001</v>
      </c>
      <c r="G14" s="33">
        <f t="shared" si="1"/>
        <v>108.16200000000001</v>
      </c>
      <c r="H14" s="17">
        <f t="shared" si="1"/>
        <v>108.16200000000001</v>
      </c>
      <c r="I14" s="17">
        <f t="shared" si="1"/>
        <v>108.16200000000001</v>
      </c>
      <c r="J14" s="17">
        <f t="shared" si="1"/>
        <v>108.16200000000001</v>
      </c>
      <c r="K14" s="17">
        <f t="shared" si="1"/>
        <v>132.19800000000001</v>
      </c>
      <c r="L14" s="17">
        <f t="shared" si="1"/>
        <v>132.19800000000001</v>
      </c>
      <c r="M14" s="17">
        <f t="shared" si="1"/>
        <v>132.19800000000001</v>
      </c>
      <c r="N14" s="31">
        <f t="shared" si="1"/>
        <v>0</v>
      </c>
      <c r="O14" s="31">
        <f t="shared" si="1"/>
        <v>0</v>
      </c>
      <c r="P14" s="31">
        <f t="shared" si="1"/>
        <v>0</v>
      </c>
      <c r="Q14" s="31">
        <f t="shared" si="1"/>
        <v>0</v>
      </c>
      <c r="R14" s="31">
        <f t="shared" si="1"/>
        <v>0</v>
      </c>
      <c r="S14" s="31">
        <f t="shared" si="1"/>
        <v>0</v>
      </c>
      <c r="T14" s="31">
        <f t="shared" si="1"/>
        <v>0</v>
      </c>
      <c r="U14" s="31">
        <f t="shared" si="1"/>
        <v>0</v>
      </c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52"/>
      <c r="AI14" s="24"/>
      <c r="AJ14" s="24"/>
      <c r="AK14" s="24"/>
      <c r="AL14" s="24"/>
      <c r="AM14" s="24"/>
      <c r="AN14" s="24"/>
      <c r="AO14" s="24"/>
      <c r="AP14" s="32" cm="1">
        <f t="array" aca="1" ref="AP14" ca="1">sommesiCouleur(F14:AO14)</f>
        <v>853.27800000000002</v>
      </c>
      <c r="AQ14" s="24"/>
    </row>
    <row r="15" spans="1:43" ht="9" customHeight="1" x14ac:dyDescent="0.25">
      <c r="B15" s="16">
        <v>11</v>
      </c>
      <c r="C15" s="154" t="s">
        <v>2</v>
      </c>
      <c r="D15" s="157">
        <v>20.03</v>
      </c>
      <c r="E15" s="202">
        <f t="shared" si="0"/>
        <v>961.44</v>
      </c>
      <c r="F15" s="156">
        <f t="shared" ref="F15:U23" si="2">((F$2-1)*$D15)-((F$2-1)*$D15)*0.2</f>
        <v>132.19800000000001</v>
      </c>
      <c r="G15" s="17">
        <f t="shared" si="2"/>
        <v>108.16200000000001</v>
      </c>
      <c r="H15" s="17">
        <f t="shared" si="2"/>
        <v>108.16200000000001</v>
      </c>
      <c r="I15" s="17">
        <f t="shared" si="2"/>
        <v>108.16200000000001</v>
      </c>
      <c r="J15" s="33">
        <f t="shared" si="2"/>
        <v>108.16200000000001</v>
      </c>
      <c r="K15" s="17">
        <f t="shared" si="2"/>
        <v>132.19800000000001</v>
      </c>
      <c r="L15" s="17">
        <f t="shared" si="2"/>
        <v>132.19800000000001</v>
      </c>
      <c r="M15" s="17">
        <f t="shared" si="2"/>
        <v>132.19800000000001</v>
      </c>
      <c r="N15" s="31">
        <f t="shared" si="2"/>
        <v>0</v>
      </c>
      <c r="O15" s="31">
        <f t="shared" si="2"/>
        <v>0</v>
      </c>
      <c r="P15" s="31">
        <f t="shared" si="2"/>
        <v>0</v>
      </c>
      <c r="Q15" s="31">
        <f t="shared" si="2"/>
        <v>0</v>
      </c>
      <c r="R15" s="31">
        <f t="shared" si="2"/>
        <v>0</v>
      </c>
      <c r="S15" s="31">
        <f t="shared" si="2"/>
        <v>0</v>
      </c>
      <c r="T15" s="31">
        <f t="shared" si="2"/>
        <v>0</v>
      </c>
      <c r="U15" s="31">
        <f t="shared" si="2"/>
        <v>0</v>
      </c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32" cm="1">
        <f t="array" aca="1" ref="AP15" ca="1">sommesiCouleur(F15:AO15)</f>
        <v>721.08</v>
      </c>
      <c r="AQ15" s="24"/>
    </row>
    <row r="16" spans="1:43" ht="9" customHeight="1" x14ac:dyDescent="0.25">
      <c r="B16" s="18">
        <v>12</v>
      </c>
      <c r="C16" s="154" t="s">
        <v>2</v>
      </c>
      <c r="D16" s="157">
        <v>24.11</v>
      </c>
      <c r="E16" s="202">
        <f t="shared" si="0"/>
        <v>1157.28</v>
      </c>
      <c r="F16" s="156">
        <f t="shared" si="2"/>
        <v>159.126</v>
      </c>
      <c r="G16" s="33">
        <f t="shared" si="2"/>
        <v>130.19400000000002</v>
      </c>
      <c r="H16" s="33">
        <f t="shared" si="2"/>
        <v>130.19400000000002</v>
      </c>
      <c r="I16" s="33">
        <f t="shared" si="2"/>
        <v>130.19400000000002</v>
      </c>
      <c r="J16" s="33">
        <f t="shared" si="2"/>
        <v>130.19400000000002</v>
      </c>
      <c r="K16" s="33">
        <f t="shared" si="2"/>
        <v>159.126</v>
      </c>
      <c r="L16" s="33">
        <f t="shared" si="2"/>
        <v>159.126</v>
      </c>
      <c r="M16" s="33">
        <f t="shared" si="2"/>
        <v>159.126</v>
      </c>
      <c r="N16" s="31">
        <f t="shared" si="2"/>
        <v>0</v>
      </c>
      <c r="O16" s="31">
        <f t="shared" si="2"/>
        <v>0</v>
      </c>
      <c r="P16" s="31">
        <f t="shared" si="2"/>
        <v>0</v>
      </c>
      <c r="Q16" s="31">
        <f t="shared" si="2"/>
        <v>0</v>
      </c>
      <c r="R16" s="31">
        <f t="shared" si="2"/>
        <v>0</v>
      </c>
      <c r="S16" s="31">
        <f t="shared" si="2"/>
        <v>0</v>
      </c>
      <c r="T16" s="31">
        <f t="shared" si="2"/>
        <v>0</v>
      </c>
      <c r="U16" s="31">
        <f t="shared" si="2"/>
        <v>0</v>
      </c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32" cm="1">
        <f t="array" aca="1" ref="AP16" ca="1">sommesiCouleur(F16:AO16)</f>
        <v>0</v>
      </c>
      <c r="AQ16" s="24"/>
    </row>
    <row r="17" spans="1:49" ht="9" customHeight="1" x14ac:dyDescent="0.25">
      <c r="B17" s="16">
        <v>13</v>
      </c>
      <c r="C17" s="154" t="s">
        <v>47</v>
      </c>
      <c r="D17" s="157">
        <v>25.96</v>
      </c>
      <c r="E17" s="202">
        <f t="shared" si="0"/>
        <v>1246.0800000000002</v>
      </c>
      <c r="F17" s="156">
        <f t="shared" si="2"/>
        <v>171.33600000000001</v>
      </c>
      <c r="G17" s="33">
        <f t="shared" si="2"/>
        <v>140.18400000000003</v>
      </c>
      <c r="H17" s="33">
        <f t="shared" si="2"/>
        <v>140.18400000000003</v>
      </c>
      <c r="I17" s="33">
        <f t="shared" si="2"/>
        <v>140.18400000000003</v>
      </c>
      <c r="J17" s="33">
        <f t="shared" si="2"/>
        <v>140.18400000000003</v>
      </c>
      <c r="K17" s="33">
        <f t="shared" si="2"/>
        <v>171.33600000000001</v>
      </c>
      <c r="L17" s="33">
        <f t="shared" si="2"/>
        <v>171.33600000000001</v>
      </c>
      <c r="M17" s="33">
        <f t="shared" si="2"/>
        <v>171.33600000000001</v>
      </c>
      <c r="N17" s="31">
        <f t="shared" si="2"/>
        <v>0</v>
      </c>
      <c r="O17" s="31">
        <f t="shared" si="2"/>
        <v>0</v>
      </c>
      <c r="P17" s="31">
        <f t="shared" si="2"/>
        <v>0</v>
      </c>
      <c r="Q17" s="31">
        <f t="shared" si="2"/>
        <v>0</v>
      </c>
      <c r="R17" s="31">
        <f t="shared" si="2"/>
        <v>0</v>
      </c>
      <c r="S17" s="31">
        <f t="shared" si="2"/>
        <v>0</v>
      </c>
      <c r="T17" s="31">
        <f t="shared" si="2"/>
        <v>0</v>
      </c>
      <c r="U17" s="31">
        <f t="shared" si="2"/>
        <v>0</v>
      </c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32" cm="1">
        <f t="array" aca="1" ref="AP17" ca="1">sommesiCouleur(F17:AO17)</f>
        <v>0</v>
      </c>
      <c r="AQ17" s="24"/>
    </row>
    <row r="18" spans="1:49" ht="9" customHeight="1" x14ac:dyDescent="0.25">
      <c r="B18" s="18">
        <v>14</v>
      </c>
      <c r="C18" s="154" t="s">
        <v>48</v>
      </c>
      <c r="D18" s="157">
        <v>25.28</v>
      </c>
      <c r="E18" s="202">
        <f t="shared" si="0"/>
        <v>1213.4399999999998</v>
      </c>
      <c r="F18" s="156">
        <f t="shared" si="2"/>
        <v>166.84800000000001</v>
      </c>
      <c r="G18" s="33">
        <f t="shared" si="2"/>
        <v>136.512</v>
      </c>
      <c r="H18" s="33">
        <f t="shared" si="2"/>
        <v>136.512</v>
      </c>
      <c r="I18" s="33">
        <f t="shared" si="2"/>
        <v>136.512</v>
      </c>
      <c r="J18" s="33">
        <f t="shared" si="2"/>
        <v>136.512</v>
      </c>
      <c r="K18" s="33">
        <f t="shared" si="2"/>
        <v>166.84800000000001</v>
      </c>
      <c r="L18" s="33">
        <f t="shared" si="2"/>
        <v>166.84800000000001</v>
      </c>
      <c r="M18" s="33">
        <f t="shared" si="2"/>
        <v>166.84800000000001</v>
      </c>
      <c r="N18" s="31">
        <f t="shared" si="2"/>
        <v>0</v>
      </c>
      <c r="O18" s="31">
        <f t="shared" si="2"/>
        <v>0</v>
      </c>
      <c r="P18" s="31">
        <f t="shared" si="2"/>
        <v>0</v>
      </c>
      <c r="Q18" s="31">
        <f t="shared" si="2"/>
        <v>0</v>
      </c>
      <c r="R18" s="31">
        <f t="shared" si="2"/>
        <v>0</v>
      </c>
      <c r="S18" s="31">
        <f t="shared" si="2"/>
        <v>0</v>
      </c>
      <c r="T18" s="31">
        <f t="shared" si="2"/>
        <v>0</v>
      </c>
      <c r="U18" s="31">
        <f t="shared" si="2"/>
        <v>0</v>
      </c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32" cm="1">
        <f t="array" aca="1" ref="AP18" ca="1">sommesiCouleur(F18:AO18)</f>
        <v>0</v>
      </c>
      <c r="AQ18" s="24"/>
    </row>
    <row r="19" spans="1:49" ht="9" customHeight="1" x14ac:dyDescent="0.25">
      <c r="B19" s="16">
        <v>15</v>
      </c>
      <c r="C19" s="154" t="s">
        <v>48</v>
      </c>
      <c r="D19" s="157">
        <v>23.68</v>
      </c>
      <c r="E19" s="202">
        <f t="shared" si="0"/>
        <v>1136.6399999999999</v>
      </c>
      <c r="F19" s="156">
        <f t="shared" si="2"/>
        <v>156.28799999999998</v>
      </c>
      <c r="G19" s="33">
        <f t="shared" si="2"/>
        <v>127.872</v>
      </c>
      <c r="H19" s="33">
        <f t="shared" si="2"/>
        <v>127.872</v>
      </c>
      <c r="I19" s="33">
        <f t="shared" si="2"/>
        <v>127.872</v>
      </c>
      <c r="J19" s="33">
        <f t="shared" si="2"/>
        <v>127.872</v>
      </c>
      <c r="K19" s="33">
        <f t="shared" si="2"/>
        <v>156.28799999999998</v>
      </c>
      <c r="L19" s="33">
        <f t="shared" si="2"/>
        <v>156.28799999999998</v>
      </c>
      <c r="M19" s="33">
        <f t="shared" si="2"/>
        <v>156.28799999999998</v>
      </c>
      <c r="N19" s="31">
        <f t="shared" si="2"/>
        <v>0</v>
      </c>
      <c r="O19" s="31">
        <f t="shared" si="2"/>
        <v>0</v>
      </c>
      <c r="P19" s="31">
        <f t="shared" si="2"/>
        <v>0</v>
      </c>
      <c r="Q19" s="31">
        <f t="shared" si="2"/>
        <v>0</v>
      </c>
      <c r="R19" s="31">
        <f t="shared" si="2"/>
        <v>0</v>
      </c>
      <c r="S19" s="31">
        <f t="shared" si="2"/>
        <v>0</v>
      </c>
      <c r="T19" s="31">
        <f t="shared" si="2"/>
        <v>0</v>
      </c>
      <c r="U19" s="31">
        <f t="shared" si="2"/>
        <v>0</v>
      </c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32" cm="1">
        <f t="array" aca="1" ref="AP19" ca="1">sommesiCouleur(F19:AO19)</f>
        <v>0</v>
      </c>
      <c r="AQ19" s="24"/>
    </row>
    <row r="20" spans="1:49" ht="9" customHeight="1" x14ac:dyDescent="0.25">
      <c r="B20" s="18">
        <v>16</v>
      </c>
      <c r="C20" s="154" t="s">
        <v>49</v>
      </c>
      <c r="D20" s="157">
        <v>15.31</v>
      </c>
      <c r="E20" s="202">
        <f t="shared" si="0"/>
        <v>734.88000000000011</v>
      </c>
      <c r="F20" s="155">
        <f t="shared" si="2"/>
        <v>101.04600000000001</v>
      </c>
      <c r="G20" s="17">
        <f t="shared" si="2"/>
        <v>82.674000000000007</v>
      </c>
      <c r="H20" s="17">
        <f t="shared" si="2"/>
        <v>82.674000000000007</v>
      </c>
      <c r="I20" s="17">
        <f t="shared" si="2"/>
        <v>82.674000000000007</v>
      </c>
      <c r="J20" s="17">
        <f t="shared" si="2"/>
        <v>82.674000000000007</v>
      </c>
      <c r="K20" s="17">
        <f t="shared" si="2"/>
        <v>101.04600000000001</v>
      </c>
      <c r="L20" s="17">
        <f t="shared" si="2"/>
        <v>101.04600000000001</v>
      </c>
      <c r="M20" s="17">
        <f t="shared" si="2"/>
        <v>101.04600000000001</v>
      </c>
      <c r="N20" s="31">
        <f t="shared" si="2"/>
        <v>0</v>
      </c>
      <c r="O20" s="31">
        <f t="shared" si="2"/>
        <v>0</v>
      </c>
      <c r="P20" s="31">
        <f t="shared" si="2"/>
        <v>0</v>
      </c>
      <c r="Q20" s="31">
        <f t="shared" si="2"/>
        <v>0</v>
      </c>
      <c r="R20" s="31">
        <f t="shared" si="2"/>
        <v>0</v>
      </c>
      <c r="S20" s="31">
        <f t="shared" si="2"/>
        <v>0</v>
      </c>
      <c r="T20" s="31">
        <f t="shared" si="2"/>
        <v>0</v>
      </c>
      <c r="U20" s="31">
        <f t="shared" si="2"/>
        <v>0</v>
      </c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32" cm="1">
        <f t="array" aca="1" ref="AP20" ca="1">sommesiCouleur(F20:AO20)</f>
        <v>734.88</v>
      </c>
      <c r="AQ20" s="24"/>
    </row>
    <row r="21" spans="1:49" ht="9" customHeight="1" x14ac:dyDescent="0.25">
      <c r="B21" s="16">
        <v>17</v>
      </c>
      <c r="C21" s="154" t="s">
        <v>50</v>
      </c>
      <c r="D21" s="157">
        <v>28</v>
      </c>
      <c r="E21" s="202">
        <f t="shared" si="0"/>
        <v>1343.9999999999998</v>
      </c>
      <c r="F21" s="156">
        <f t="shared" si="2"/>
        <v>184.8</v>
      </c>
      <c r="G21" s="33">
        <f t="shared" si="2"/>
        <v>151.19999999999999</v>
      </c>
      <c r="H21" s="33">
        <f t="shared" si="2"/>
        <v>151.19999999999999</v>
      </c>
      <c r="I21" s="33">
        <f t="shared" si="2"/>
        <v>151.19999999999999</v>
      </c>
      <c r="J21" s="33">
        <f t="shared" si="2"/>
        <v>151.19999999999999</v>
      </c>
      <c r="K21" s="33">
        <f t="shared" si="2"/>
        <v>184.8</v>
      </c>
      <c r="L21" s="33">
        <f t="shared" si="2"/>
        <v>184.8</v>
      </c>
      <c r="M21" s="33">
        <f t="shared" si="2"/>
        <v>184.8</v>
      </c>
      <c r="N21" s="31">
        <f t="shared" si="2"/>
        <v>0</v>
      </c>
      <c r="O21" s="31">
        <f t="shared" si="2"/>
        <v>0</v>
      </c>
      <c r="P21" s="31">
        <f t="shared" si="2"/>
        <v>0</v>
      </c>
      <c r="Q21" s="31">
        <f t="shared" si="2"/>
        <v>0</v>
      </c>
      <c r="R21" s="31">
        <f t="shared" si="2"/>
        <v>0</v>
      </c>
      <c r="S21" s="31">
        <f t="shared" si="2"/>
        <v>0</v>
      </c>
      <c r="T21" s="31">
        <f t="shared" si="2"/>
        <v>0</v>
      </c>
      <c r="U21" s="31">
        <f t="shared" si="2"/>
        <v>0</v>
      </c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32" cm="1">
        <f t="array" aca="1" ref="AP21" ca="1">sommesiCouleur(F21:AO21)</f>
        <v>0</v>
      </c>
      <c r="AQ21" s="24"/>
    </row>
    <row r="22" spans="1:49" ht="9" customHeight="1" x14ac:dyDescent="0.25">
      <c r="B22" s="18">
        <v>18</v>
      </c>
      <c r="C22" s="154" t="s">
        <v>51</v>
      </c>
      <c r="D22" s="157">
        <v>21.03</v>
      </c>
      <c r="E22" s="202">
        <f t="shared" si="0"/>
        <v>1009.44</v>
      </c>
      <c r="F22" s="156">
        <f t="shared" si="2"/>
        <v>138.798</v>
      </c>
      <c r="G22" s="33">
        <f t="shared" si="2"/>
        <v>113.56200000000001</v>
      </c>
      <c r="H22" s="33">
        <f t="shared" si="2"/>
        <v>113.56200000000001</v>
      </c>
      <c r="I22" s="33">
        <f t="shared" si="2"/>
        <v>113.56200000000001</v>
      </c>
      <c r="J22" s="33">
        <f t="shared" si="2"/>
        <v>113.56200000000001</v>
      </c>
      <c r="K22" s="17">
        <f t="shared" si="2"/>
        <v>138.798</v>
      </c>
      <c r="L22" s="17">
        <f t="shared" si="2"/>
        <v>138.798</v>
      </c>
      <c r="M22" s="17">
        <f t="shared" si="2"/>
        <v>138.798</v>
      </c>
      <c r="N22" s="31">
        <f t="shared" si="2"/>
        <v>0</v>
      </c>
      <c r="O22" s="31">
        <f t="shared" si="2"/>
        <v>0</v>
      </c>
      <c r="P22" s="31">
        <f t="shared" si="2"/>
        <v>0</v>
      </c>
      <c r="Q22" s="31">
        <f t="shared" si="2"/>
        <v>0</v>
      </c>
      <c r="R22" s="31">
        <f t="shared" si="2"/>
        <v>0</v>
      </c>
      <c r="S22" s="31">
        <f t="shared" si="2"/>
        <v>0</v>
      </c>
      <c r="T22" s="31">
        <f t="shared" si="2"/>
        <v>0</v>
      </c>
      <c r="U22" s="31">
        <f t="shared" si="2"/>
        <v>0</v>
      </c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32" cm="1">
        <f t="array" aca="1" ref="AP22" ca="1">sommesiCouleur(F22:AO22)</f>
        <v>416.39400000000001</v>
      </c>
      <c r="AQ22" s="24"/>
    </row>
    <row r="23" spans="1:49" ht="9" customHeight="1" thickBot="1" x14ac:dyDescent="0.3">
      <c r="B23" s="16">
        <v>19</v>
      </c>
      <c r="C23" s="154" t="s">
        <v>52</v>
      </c>
      <c r="D23" s="157">
        <v>27.61</v>
      </c>
      <c r="E23" s="202">
        <f t="shared" si="0"/>
        <v>1325.2800000000002</v>
      </c>
      <c r="F23" s="156">
        <f t="shared" si="2"/>
        <v>182.226</v>
      </c>
      <c r="G23" s="33">
        <f t="shared" si="2"/>
        <v>149.09399999999999</v>
      </c>
      <c r="H23" s="33">
        <f t="shared" si="2"/>
        <v>149.09399999999999</v>
      </c>
      <c r="I23" s="33">
        <f t="shared" si="2"/>
        <v>149.09399999999999</v>
      </c>
      <c r="J23" s="33">
        <f t="shared" si="2"/>
        <v>149.09399999999999</v>
      </c>
      <c r="K23" s="33">
        <f t="shared" si="2"/>
        <v>182.226</v>
      </c>
      <c r="L23" s="33">
        <f t="shared" si="2"/>
        <v>182.226</v>
      </c>
      <c r="M23" s="33">
        <f t="shared" si="2"/>
        <v>182.226</v>
      </c>
      <c r="N23" s="31">
        <f t="shared" si="2"/>
        <v>0</v>
      </c>
      <c r="O23" s="31">
        <f t="shared" si="2"/>
        <v>0</v>
      </c>
      <c r="P23" s="31">
        <f t="shared" si="2"/>
        <v>0</v>
      </c>
      <c r="Q23" s="31">
        <f t="shared" si="2"/>
        <v>0</v>
      </c>
      <c r="R23" s="31">
        <f t="shared" si="2"/>
        <v>0</v>
      </c>
      <c r="S23" s="31">
        <f t="shared" si="2"/>
        <v>0</v>
      </c>
      <c r="T23" s="31">
        <f t="shared" si="2"/>
        <v>0</v>
      </c>
      <c r="U23" s="31">
        <f t="shared" si="2"/>
        <v>0</v>
      </c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32" cm="1">
        <f t="array" aca="1" ref="AP23" ca="1">sommesiCouleur(F23:AO23)</f>
        <v>0</v>
      </c>
      <c r="AQ23" s="24"/>
    </row>
    <row r="24" spans="1:49" ht="9" customHeight="1" thickBot="1" x14ac:dyDescent="0.3">
      <c r="A24" s="53" t="s">
        <v>13</v>
      </c>
      <c r="B24" s="238">
        <f>COUNTA(B5:B23)</f>
        <v>19</v>
      </c>
      <c r="C24" s="242"/>
      <c r="D24" s="243"/>
      <c r="E24" s="243"/>
      <c r="F24" s="244"/>
      <c r="G24" s="244"/>
      <c r="H24" s="244"/>
      <c r="I24" s="244"/>
      <c r="J24" s="244"/>
      <c r="K24" s="244"/>
      <c r="L24" s="244"/>
      <c r="M24" s="244"/>
      <c r="N24" s="31"/>
      <c r="O24" s="31"/>
      <c r="P24" s="31"/>
      <c r="Q24" s="31"/>
      <c r="R24" s="31"/>
      <c r="S24" s="31"/>
      <c r="T24" s="31"/>
      <c r="U24" s="31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2" cm="1">
        <f t="array" aca="1" ref="AP24" ca="1">sommesiCouleur(F24:AO24)</f>
        <v>0</v>
      </c>
      <c r="AQ24" s="34"/>
    </row>
    <row r="25" spans="1:49" s="159" customFormat="1" ht="23.5" customHeight="1" thickBot="1" x14ac:dyDescent="0.4">
      <c r="B25" s="160" t="s">
        <v>6</v>
      </c>
      <c r="C25" s="200"/>
      <c r="D25" s="161">
        <f>AVERAGE(D5:D24)</f>
        <v>19.990000000000002</v>
      </c>
      <c r="E25" s="203"/>
      <c r="F25" s="239" cm="1">
        <f t="array" aca="1" ref="F25" ca="1">sommesiCouleur(F5:F24)</f>
        <v>1443.354</v>
      </c>
      <c r="G25" s="240" cm="1">
        <f t="array" aca="1" ref="G25" ca="1">sommesiCouleur(G5:G24)</f>
        <v>1262.1420000000001</v>
      </c>
      <c r="H25" s="240" cm="1">
        <f t="array" aca="1" ref="H25" ca="1">sommesiCouleur(H5:H24)</f>
        <v>1072.7639999999999</v>
      </c>
      <c r="I25" s="240" cm="1">
        <f t="array" aca="1" ref="I25" ca="1">sommesiCouleur(I5:I24)</f>
        <v>1187.5139999999999</v>
      </c>
      <c r="J25" s="240" cm="1">
        <f t="array" aca="1" ref="J25" ca="1">sommesiCouleur(J5:J24)</f>
        <v>1295.6759999999999</v>
      </c>
      <c r="K25" s="240" cm="1">
        <f t="array" aca="1" ref="K25" ca="1">sommesiCouleur(K5:K24)</f>
        <v>1355.5740000000001</v>
      </c>
      <c r="L25" s="241" cm="1">
        <f t="array" aca="1" ref="L25" ca="1">sommesiCouleur(L5:L24)</f>
        <v>1417.2840000000001</v>
      </c>
      <c r="M25" s="241" cm="1">
        <f t="array" aca="1" ref="M25" ca="1">sommesiCouleur(M5:M24)</f>
        <v>1463.8140000000001</v>
      </c>
      <c r="N25" s="162" cm="1">
        <f t="array" aca="1" ref="N25" ca="1">sommesiCouleur(N5:N24)</f>
        <v>0</v>
      </c>
      <c r="O25" s="162" cm="1">
        <f t="array" aca="1" ref="O25" ca="1">sommesiCouleur(O5:O24)</f>
        <v>0</v>
      </c>
      <c r="P25" s="162" cm="1">
        <f t="array" aca="1" ref="P25" ca="1">sommesiCouleur(P5:P24)</f>
        <v>0</v>
      </c>
      <c r="Q25" s="162" cm="1">
        <f t="array" aca="1" ref="Q25" ca="1">sommesiCouleur(Q5:Q24)</f>
        <v>0</v>
      </c>
      <c r="R25" s="162" cm="1">
        <f t="array" aca="1" ref="R25" ca="1">sommesiCouleur(R5:R24)</f>
        <v>0</v>
      </c>
      <c r="S25" s="162" cm="1">
        <f t="array" aca="1" ref="S25" ca="1">sommesiCouleur(S5:S24)</f>
        <v>0</v>
      </c>
      <c r="T25" s="162" cm="1">
        <f t="array" aca="1" ref="T25" ca="1">sommesiCouleur(T5:T24)</f>
        <v>0</v>
      </c>
      <c r="U25" s="162" cm="1">
        <f t="array" aca="1" ref="U25" ca="1">sommesiCouleur(U5:U24)</f>
        <v>0</v>
      </c>
      <c r="V25" s="162" cm="1">
        <f t="array" aca="1" ref="V25" ca="1">sommesiCouleur(V5:V24)</f>
        <v>0</v>
      </c>
      <c r="W25" s="162" cm="1">
        <f t="array" aca="1" ref="W25" ca="1">sommesiCouleur(W5:W24)</f>
        <v>0</v>
      </c>
      <c r="X25" s="163"/>
      <c r="Y25" s="162" cm="1">
        <f t="array" aca="1" ref="Y25" ca="1">sommesiCouleur(Y5:Y24)</f>
        <v>0</v>
      </c>
      <c r="Z25" s="163"/>
      <c r="AA25" s="162" cm="1">
        <f t="array" aca="1" ref="AA25" ca="1">sommesiCouleur(AA5:AA24)</f>
        <v>0</v>
      </c>
      <c r="AB25" s="163"/>
      <c r="AC25" s="162" cm="1">
        <f t="array" aca="1" ref="AC25" ca="1">sommesiCouleur(AC5:AC24)</f>
        <v>0</v>
      </c>
      <c r="AD25" s="163"/>
      <c r="AE25" s="162" cm="1">
        <f t="array" aca="1" ref="AE25" ca="1">sommesiCouleur(AE5:AE24)</f>
        <v>0</v>
      </c>
      <c r="AF25" s="163"/>
      <c r="AG25" s="162" cm="1">
        <f t="array" aca="1" ref="AG25" ca="1">sommesiCouleur(AG5:AG24)</f>
        <v>0</v>
      </c>
      <c r="AH25" s="163"/>
      <c r="AI25" s="162" cm="1">
        <f t="array" aca="1" ref="AI25" ca="1">sommesiCouleur(AI5:AI24)</f>
        <v>0</v>
      </c>
      <c r="AJ25" s="163"/>
      <c r="AK25" s="162" cm="1">
        <f t="array" aca="1" ref="AK25" ca="1">sommesiCouleur(AK5:AK24)</f>
        <v>0</v>
      </c>
      <c r="AL25" s="163"/>
      <c r="AM25" s="162" cm="1">
        <f t="array" aca="1" ref="AM25" ca="1">sommesiCouleur(AM5:AM24)</f>
        <v>0</v>
      </c>
      <c r="AN25" s="163"/>
      <c r="AO25" s="162" cm="1">
        <f t="array" aca="1" ref="AO25" ca="1">sommesiCouleur(AO5:AO24)</f>
        <v>0</v>
      </c>
      <c r="AP25" s="163"/>
      <c r="AQ25" s="164" cm="1">
        <f t="array" aca="1" ref="AQ25" ca="1">sommesiCouleur(AQ5:AQ24)</f>
        <v>0</v>
      </c>
    </row>
    <row r="26" spans="1:49" s="139" customFormat="1" ht="25.5" customHeight="1" thickBot="1" x14ac:dyDescent="0.4">
      <c r="B26" s="140"/>
      <c r="C26" s="140"/>
      <c r="D26" s="143" t="s">
        <v>45</v>
      </c>
      <c r="E26" s="204"/>
      <c r="F26" s="141" cm="1">
        <f t="array" aca="1" ref="F26" ca="1">sommesiCouleur(F5:F23)</f>
        <v>1063.3920000000001</v>
      </c>
      <c r="G26" s="141" cm="1">
        <f t="array" aca="1" ref="G26" ca="1">sommesiCouleur(G5:G23)</f>
        <v>788.83199999999999</v>
      </c>
      <c r="H26" s="141" cm="1">
        <f t="array" aca="1" ref="H26" ca="1">sommesiCouleur(H5:H23)</f>
        <v>978.21</v>
      </c>
      <c r="I26" s="141" cm="1">
        <f t="array" aca="1" ref="I26" ca="1">sommesiCouleur(I5:I23)</f>
        <v>863.46</v>
      </c>
      <c r="J26" s="141" cm="1">
        <f t="array" aca="1" ref="J26" ca="1">sommesiCouleur(J5:J23)</f>
        <v>755.298</v>
      </c>
      <c r="K26" s="141" cm="1">
        <f t="array" aca="1" ref="K26" ca="1">sommesiCouleur(K5:K23)</f>
        <v>1151.172</v>
      </c>
      <c r="L26" s="141" cm="1">
        <f t="array" aca="1" ref="L26" ca="1">sommesiCouleur(L5:L23)</f>
        <v>1089.462</v>
      </c>
      <c r="M26" s="141" cm="1">
        <f t="array" aca="1" ref="M26" ca="1">sommesiCouleur(M5:M23)</f>
        <v>1042.932</v>
      </c>
      <c r="N26" s="141" cm="1">
        <f t="array" aca="1" ref="N26" ca="1">sommesiCouleur(N5:N23)</f>
        <v>0</v>
      </c>
      <c r="O26" s="141" cm="1">
        <f t="array" aca="1" ref="O26" ca="1">sommesiCouleur(O5:O23)</f>
        <v>0</v>
      </c>
      <c r="P26" s="141" cm="1">
        <f t="array" aca="1" ref="P26" ca="1">sommesiCouleur(P5:P23)</f>
        <v>0</v>
      </c>
      <c r="Q26" s="141" cm="1">
        <f t="array" aca="1" ref="Q26" ca="1">sommesiCouleur(Q5:Q23)</f>
        <v>0</v>
      </c>
      <c r="R26" s="141" cm="1">
        <f t="array" aca="1" ref="R26" ca="1">sommesiCouleur(R5:R23)</f>
        <v>0</v>
      </c>
      <c r="S26" s="141" cm="1">
        <f t="array" aca="1" ref="S26" ca="1">sommesiCouleur(S5:S23)</f>
        <v>0</v>
      </c>
      <c r="T26" s="141" cm="1">
        <f t="array" aca="1" ref="T26" ca="1">sommesiCouleur(T5:T23)</f>
        <v>0</v>
      </c>
      <c r="U26" s="141" cm="1">
        <f t="array" aca="1" ref="U26" ca="1">sommesiCouleur(U5:U23)</f>
        <v>0</v>
      </c>
      <c r="V26" s="141" cm="1">
        <f t="array" aca="1" ref="V26" ca="1">sommesiCouleur(V5:V23)</f>
        <v>0</v>
      </c>
      <c r="W26" s="141" cm="1">
        <f t="array" aca="1" ref="W26" ca="1">sommesiCouleur(W5:W23)</f>
        <v>0</v>
      </c>
      <c r="X26" s="141" cm="1">
        <f t="array" aca="1" ref="X26" ca="1">sommesiCouleur(X5:X23)</f>
        <v>0</v>
      </c>
      <c r="Y26" s="141" cm="1">
        <f t="array" aca="1" ref="Y26" ca="1">sommesiCouleur(Y5:Y23)</f>
        <v>0</v>
      </c>
      <c r="Z26" s="141" cm="1">
        <f t="array" aca="1" ref="Z26" ca="1">sommesiCouleur(Z5:Z23)</f>
        <v>0</v>
      </c>
      <c r="AA26" s="141" cm="1">
        <f t="array" aca="1" ref="AA26" ca="1">sommesiCouleur(AA5:AA23)</f>
        <v>0</v>
      </c>
      <c r="AB26" s="141" cm="1">
        <f t="array" aca="1" ref="AB26" ca="1">sommesiCouleur(AB5:AB23)</f>
        <v>0</v>
      </c>
      <c r="AC26" s="141" cm="1">
        <f t="array" aca="1" ref="AC26" ca="1">sommesiCouleur(AC5:AC23)</f>
        <v>0</v>
      </c>
      <c r="AD26" s="141" cm="1">
        <f t="array" aca="1" ref="AD26" ca="1">sommesiCouleur(AD5:AD23)</f>
        <v>0</v>
      </c>
      <c r="AE26" s="141" cm="1">
        <f t="array" aca="1" ref="AE26" ca="1">sommesiCouleur(AE5:AE23)</f>
        <v>0</v>
      </c>
      <c r="AF26" s="141" cm="1">
        <f t="array" aca="1" ref="AF26" ca="1">sommesiCouleur(AF5:AF23)</f>
        <v>0</v>
      </c>
      <c r="AG26" s="141" cm="1">
        <f t="array" aca="1" ref="AG26" ca="1">sommesiCouleur(AG5:AG23)</f>
        <v>0</v>
      </c>
      <c r="AH26" s="141" cm="1">
        <f t="array" aca="1" ref="AH26" ca="1">sommesiCouleur(AH5:AH23)</f>
        <v>0</v>
      </c>
      <c r="AI26" s="141" cm="1">
        <f t="array" aca="1" ref="AI26" ca="1">sommesiCouleur(AI5:AI23)</f>
        <v>0</v>
      </c>
      <c r="AJ26" s="141" cm="1">
        <f t="array" aca="1" ref="AJ26" ca="1">sommesiCouleur(AJ5:AJ23)</f>
        <v>0</v>
      </c>
      <c r="AK26" s="141" cm="1">
        <f t="array" aca="1" ref="AK26" ca="1">sommesiCouleur(AK5:AK23)</f>
        <v>0</v>
      </c>
      <c r="AL26" s="141" cm="1">
        <f t="array" aca="1" ref="AL26" ca="1">sommesiCouleur(AL5:AL23)</f>
        <v>0</v>
      </c>
      <c r="AM26" s="141" cm="1">
        <f t="array" aca="1" ref="AM26" ca="1">sommesiCouleur(AM5:AM23)</f>
        <v>0</v>
      </c>
      <c r="AN26" s="141" cm="1">
        <f t="array" aca="1" ref="AN26" ca="1">sommesiCouleur(AN5:AN23)</f>
        <v>0</v>
      </c>
      <c r="AO26" s="141" cm="1">
        <f t="array" aca="1" ref="AO26" ca="1">sommesiCouleur(AO5:AO23)</f>
        <v>0</v>
      </c>
      <c r="AP26" s="142" cm="1">
        <f t="array" aca="1" ref="AP26" ca="1">sommesiCouleur(AP5:AP23)</f>
        <v>0</v>
      </c>
      <c r="AQ26" s="142" cm="1">
        <f t="array" aca="1" ref="AQ26" ca="1">sommesiCouleur(AQ5:AQ23)</f>
        <v>0</v>
      </c>
    </row>
    <row r="27" spans="1:49" ht="9" customHeight="1" x14ac:dyDescent="0.25">
      <c r="K27" s="322" t="s">
        <v>21</v>
      </c>
      <c r="L27" s="322"/>
      <c r="M27" s="322"/>
      <c r="N27" s="322"/>
      <c r="O27" s="322"/>
    </row>
    <row r="28" spans="1:49" ht="9" customHeight="1" thickBot="1" x14ac:dyDescent="0.3">
      <c r="D28" s="329" t="s">
        <v>16</v>
      </c>
      <c r="E28" s="329"/>
      <c r="F28" s="329"/>
      <c r="K28" s="323"/>
      <c r="L28" s="323"/>
      <c r="M28" s="323"/>
      <c r="N28" s="323"/>
      <c r="O28" s="323"/>
    </row>
    <row r="29" spans="1:49" ht="9" customHeight="1" x14ac:dyDescent="0.25">
      <c r="B29" s="36" t="s">
        <v>7</v>
      </c>
      <c r="D29" s="224" t="s">
        <v>0</v>
      </c>
      <c r="E29" s="225"/>
      <c r="F29" s="226" t="str">
        <f>F$4</f>
        <v>06/06/2023</v>
      </c>
      <c r="G29" s="226" t="str">
        <f t="shared" ref="G29:AP29" si="3">G$4</f>
        <v>12/06/2023</v>
      </c>
      <c r="H29" s="226" t="str">
        <f t="shared" si="3"/>
        <v>13/06/2023</v>
      </c>
      <c r="I29" s="226" t="str">
        <f t="shared" si="3"/>
        <v>14/06/2023</v>
      </c>
      <c r="J29" s="226" t="str">
        <f t="shared" si="3"/>
        <v>15/06/2023</v>
      </c>
      <c r="K29" s="226" t="str">
        <f t="shared" si="3"/>
        <v>16/06/2023</v>
      </c>
      <c r="L29" s="227" t="str">
        <f t="shared" si="3"/>
        <v>17/06/2023</v>
      </c>
      <c r="M29" s="227" t="str">
        <f t="shared" si="3"/>
        <v>18/06/2023</v>
      </c>
      <c r="N29" s="38">
        <f t="shared" si="3"/>
        <v>0</v>
      </c>
      <c r="O29" s="38">
        <f t="shared" si="3"/>
        <v>0</v>
      </c>
      <c r="P29" s="38">
        <f t="shared" si="3"/>
        <v>0</v>
      </c>
      <c r="Q29" s="38">
        <f t="shared" si="3"/>
        <v>0</v>
      </c>
      <c r="R29" s="38">
        <f t="shared" si="3"/>
        <v>0</v>
      </c>
      <c r="S29" s="38">
        <f t="shared" si="3"/>
        <v>0</v>
      </c>
      <c r="T29" s="38">
        <f t="shared" si="3"/>
        <v>0</v>
      </c>
      <c r="U29" s="38">
        <f t="shared" si="3"/>
        <v>0</v>
      </c>
      <c r="V29" s="38">
        <f t="shared" si="3"/>
        <v>0</v>
      </c>
      <c r="W29" s="38">
        <f t="shared" si="3"/>
        <v>0</v>
      </c>
      <c r="X29" s="38">
        <f t="shared" si="3"/>
        <v>0</v>
      </c>
      <c r="Y29" s="38">
        <f t="shared" si="3"/>
        <v>0</v>
      </c>
      <c r="Z29" s="38">
        <f t="shared" si="3"/>
        <v>0</v>
      </c>
      <c r="AA29" s="38">
        <f t="shared" si="3"/>
        <v>0</v>
      </c>
      <c r="AB29" s="38">
        <f t="shared" si="3"/>
        <v>0</v>
      </c>
      <c r="AC29" s="38">
        <f t="shared" si="3"/>
        <v>0</v>
      </c>
      <c r="AD29" s="38">
        <f t="shared" si="3"/>
        <v>0</v>
      </c>
      <c r="AE29" s="38">
        <f t="shared" si="3"/>
        <v>0</v>
      </c>
      <c r="AF29" s="38">
        <f t="shared" si="3"/>
        <v>0</v>
      </c>
      <c r="AG29" s="38">
        <f t="shared" si="3"/>
        <v>0</v>
      </c>
      <c r="AH29" s="38">
        <f t="shared" si="3"/>
        <v>0</v>
      </c>
      <c r="AI29" s="38">
        <f t="shared" si="3"/>
        <v>0</v>
      </c>
      <c r="AJ29" s="38">
        <f t="shared" si="3"/>
        <v>0</v>
      </c>
      <c r="AK29" s="38">
        <f t="shared" si="3"/>
        <v>0</v>
      </c>
      <c r="AL29" s="38">
        <f t="shared" si="3"/>
        <v>0</v>
      </c>
      <c r="AM29" s="38">
        <f t="shared" si="3"/>
        <v>0</v>
      </c>
      <c r="AN29" s="38">
        <f t="shared" si="3"/>
        <v>0</v>
      </c>
      <c r="AO29" s="38">
        <f t="shared" si="3"/>
        <v>0</v>
      </c>
      <c r="AP29" s="38">
        <f t="shared" si="3"/>
        <v>0</v>
      </c>
      <c r="AQ29" s="38">
        <f>AQ$4</f>
        <v>0</v>
      </c>
    </row>
    <row r="30" spans="1:49" ht="9" customHeight="1" x14ac:dyDescent="0.25">
      <c r="B30" s="39" t="s">
        <v>4</v>
      </c>
      <c r="D30" s="67" t="s">
        <v>57</v>
      </c>
      <c r="E30" s="144" t="s">
        <v>58</v>
      </c>
      <c r="F30" s="40" t="s">
        <v>59</v>
      </c>
      <c r="G30" s="40" t="s">
        <v>60</v>
      </c>
      <c r="H30" s="40" t="s">
        <v>61</v>
      </c>
      <c r="I30" s="40" t="s">
        <v>62</v>
      </c>
      <c r="J30" s="40" t="s">
        <v>63</v>
      </c>
      <c r="K30" s="40" t="s">
        <v>64</v>
      </c>
      <c r="L30" s="41" t="s">
        <v>65</v>
      </c>
      <c r="M30" s="41" t="s">
        <v>66</v>
      </c>
      <c r="N30" s="41" t="str" cm="1">
        <f t="array" aca="1" ref="N30" ca="1">tauxHpourCent($B$5:$B$23,$D$5:$D$23,N$5:N$23,$D31,$B$30)</f>
        <v/>
      </c>
      <c r="O30" s="41" t="str" cm="1">
        <f t="array" aca="1" ref="O30" ca="1">tauxHpourCent($B$5:$B$23,$D$5:$D$23,O$5:O$23,$D31,$B$30)</f>
        <v/>
      </c>
      <c r="P30" s="41" t="str" cm="1">
        <f t="array" aca="1" ref="P30" ca="1">tauxHpourCent($B$5:$B$23,$D$5:$D$23,P$5:P$23,$D31,$B$30)</f>
        <v/>
      </c>
      <c r="Q30" s="41" t="str" cm="1">
        <f t="array" aca="1" ref="Q30" ca="1">tauxHpourCent($B$5:$B$23,$D$5:$D$23,Q$5:Q$23,$D31,$B$30)</f>
        <v/>
      </c>
      <c r="R30" s="41" t="str" cm="1">
        <f t="array" aca="1" ref="R30" ca="1">tauxHpourCent($B$5:$B$23,$D$5:$D$23,R$5:R$23,$D31,$B$30)</f>
        <v/>
      </c>
      <c r="S30" s="41" t="str" cm="1">
        <f t="array" aca="1" ref="S30" ca="1">tauxHpourCent($B$5:$B$23,$D$5:$D$23,S$5:S$23,$D31,$B$30)</f>
        <v/>
      </c>
      <c r="T30" s="41" t="str" cm="1">
        <f t="array" aca="1" ref="T30" ca="1">tauxHpourCent($B$5:$B$23,$D$5:$D$23,T$5:T$23,$D31,$B$30)</f>
        <v/>
      </c>
      <c r="U30" s="41" t="str" cm="1">
        <f t="array" aca="1" ref="U30" ca="1">tauxHpourCent($B$5:$B$23,$D$5:$D$23,U$5:U$23,$D31,$B$30)</f>
        <v/>
      </c>
      <c r="W30" s="41" t="str" cm="1">
        <f t="array" aca="1" ref="W30" ca="1">tauxHpourCent($B$5:$B$23,$D$5:$D$23,W$5:W$23,$D31,$B$30)</f>
        <v/>
      </c>
      <c r="X30" s="41" t="str" cm="1">
        <f t="array" aca="1" ref="X30" ca="1">tauxHpourCent($B$5:$B$23,$D$5:$D$23,X$5:X$23,$D31,$B$30)</f>
        <v/>
      </c>
      <c r="Y30" s="41" t="str" cm="1">
        <f t="array" aca="1" ref="Y30" ca="1">tauxHpourCent($B$5:$B$23,$D$5:$D$23,Y$5:Y$23,$D31,$B$30)</f>
        <v/>
      </c>
      <c r="Z30" s="41" t="str" cm="1">
        <f t="array" aca="1" ref="Z30" ca="1">tauxHpourCent($B$5:$B$23,$D$5:$D$23,Z$5:Z$23,$D31,$B$30)</f>
        <v/>
      </c>
      <c r="AA30" s="41" t="str" cm="1">
        <f t="array" aca="1" ref="AA30" ca="1">tauxHpourCent($B$5:$B$23,$D$5:$D$23,AA$5:AA$23,$D31,$B$30)</f>
        <v/>
      </c>
      <c r="AB30" s="41" t="str" cm="1">
        <f t="array" aca="1" ref="AB30" ca="1">tauxHpourCent($B$5:$B$23,$D$5:$D$23,AB$5:AB$23,$D31,$B$30)</f>
        <v/>
      </c>
      <c r="AC30" s="41" t="str" cm="1">
        <f t="array" aca="1" ref="AC30" ca="1">tauxHpourCent($B$5:$B$23,$D$5:$D$23,AC$5:AC$23,$D31,$B$30)</f>
        <v/>
      </c>
      <c r="AD30" s="41" t="str" cm="1">
        <f t="array" aca="1" ref="AD30" ca="1">tauxHpourCent($B$5:$B$23,$D$5:$D$23,AD$5:AD$23,$D31,$B$30)</f>
        <v/>
      </c>
      <c r="AE30" s="41" t="str" cm="1">
        <f t="array" aca="1" ref="AE30" ca="1">tauxHpourCent($B$5:$B$23,$D$5:$D$23,AE$5:AE$23,$D31,$B$30)</f>
        <v/>
      </c>
      <c r="AF30" s="41" t="str" cm="1">
        <f t="array" aca="1" ref="AF30" ca="1">tauxHpourCent($B$5:$B$23,$D$5:$D$23,AF$5:AF$23,$D31,$B$30)</f>
        <v/>
      </c>
      <c r="AG30" s="41" t="str" cm="1">
        <f t="array" aca="1" ref="AG30" ca="1">tauxHpourCent($B$5:$B$23,$D$5:$D$23,AG$5:AG$23,$D31,$B$30)</f>
        <v/>
      </c>
      <c r="AH30" s="41" t="str" cm="1">
        <f t="array" aca="1" ref="AH30" ca="1">tauxHpourCent($B$5:$B$23,$D$5:$D$23,AH$5:AH$23,$D31,$B$30)</f>
        <v/>
      </c>
      <c r="AI30" s="41" t="str" cm="1">
        <f t="array" aca="1" ref="AI30" ca="1">tauxHpourCent($B$5:$B$23,$D$5:$D$23,AI$5:AI$23,$D31,$B$30)</f>
        <v/>
      </c>
      <c r="AJ30" s="41" t="str" cm="1">
        <f t="array" aca="1" ref="AJ30" ca="1">tauxHpourCent($B$5:$B$23,$D$5:$D$23,AJ$5:AJ$23,$D31,$B$30)</f>
        <v/>
      </c>
      <c r="AK30" s="41" t="str" cm="1">
        <f t="array" aca="1" ref="AK30" ca="1">tauxHpourCent($B$5:$B$23,$D$5:$D$23,AK$5:AK$23,$D31,$B$30)</f>
        <v/>
      </c>
      <c r="AL30" s="41" t="str" cm="1">
        <f t="array" aca="1" ref="AL30" ca="1">tauxHpourCent($B$5:$B$23,$D$5:$D$23,AL$5:AL$23,$D31,$B$30)</f>
        <v/>
      </c>
      <c r="AM30" s="41" t="str" cm="1">
        <f t="array" aca="1" ref="AM30" ca="1">tauxHpourCent($B$5:$B$23,$D$5:$D$23,AM$5:AM$23,$D31,$B$30)</f>
        <v/>
      </c>
      <c r="AN30" s="41" t="str" cm="1">
        <f t="array" aca="1" ref="AN30" ca="1">tauxHpourCent($B$5:$B$23,$D$5:$D$23,AN$5:AN$23,$D31,$B$30)</f>
        <v/>
      </c>
      <c r="AO30" s="41" t="str" cm="1">
        <f t="array" aca="1" ref="AO30" ca="1">tauxHpourCent($B$5:$B$23,$D$5:$D$23,AO$5:AO$23,$D31,$B$30)</f>
        <v/>
      </c>
      <c r="AP30" s="41" t="str" cm="1">
        <f t="array" aca="1" ref="AP30" ca="1">tauxHpourCent($B$5:$B$23,$D$5:$D$23,AP$5:AP$23,$D31,$B$30)</f>
        <v/>
      </c>
      <c r="AQ30" s="41">
        <f t="shared" ref="AQ30:AQ48" ca="1" si="4">SUM(F30:U30)</f>
        <v>0</v>
      </c>
      <c r="AR30" s="42">
        <f ca="1">AQ30*100</f>
        <v>0</v>
      </c>
      <c r="AS30" s="41" t="str" cm="1">
        <f t="array" aca="1" ref="AS30" ca="1">tauxHpourCent($B$5:$B$23,$D$5:$D$23,AS$5:AS$23,$D31,$B$30)</f>
        <v/>
      </c>
      <c r="AT30" s="41" t="str" cm="1">
        <f t="array" aca="1" ref="AT30" ca="1">tauxHpourCent($B$5:$B$23,$D$5:$D$23,AT$5:AT$23,$D31,$B$30)</f>
        <v/>
      </c>
      <c r="AU30" s="41" t="str" cm="1">
        <f t="array" aca="1" ref="AU30" ca="1">tauxHpourCent($B$5:$B$23,$D$5:$D$23,AU$5:AU$23,$D31,$B$30)</f>
        <v/>
      </c>
      <c r="AV30" s="41" t="str" cm="1">
        <f t="array" aca="1" ref="AV30" ca="1">tauxHpourCent($B$5:$B$23,$D$5:$D$23,AV$5:AV$23,$D31,$B$30)</f>
        <v/>
      </c>
      <c r="AW30" s="41" t="str" cm="1">
        <f t="array" aca="1" ref="AW30" ca="1">tauxHpourCent($B$5:$B$23,$D$5:$D$23,AW$5:AW$23,$D31,$B$30)</f>
        <v/>
      </c>
    </row>
    <row r="31" spans="1:49" ht="9" customHeight="1" x14ac:dyDescent="0.25">
      <c r="B31" s="43" t="s">
        <v>8</v>
      </c>
      <c r="D31" s="67">
        <f>B5</f>
        <v>1</v>
      </c>
      <c r="E31" s="144"/>
      <c r="F31" s="40" t="str" cm="1">
        <f t="array" aca="1" ref="F31" ca="1">tauxHpourCent($B$5:$B$23,$D$5:$D$23,F$5:F$23,$D31,$B$30)</f>
        <v/>
      </c>
      <c r="G31" s="40" t="str" cm="1">
        <f t="array" aca="1" ref="G31" ca="1">tauxHpourCent($B$5:$B$23,$D$5:$D$23,G$5:G$23,$D31,$B$30)</f>
        <v/>
      </c>
      <c r="H31" s="40" t="str" cm="1">
        <f t="array" aca="1" ref="H31" ca="1">tauxHpourCent($B$5:$B$23,$D$5:$D$23,H$5:H$23,$D31,$B$30)</f>
        <v/>
      </c>
      <c r="I31" s="40" t="str" cm="1">
        <f t="array" aca="1" ref="I31" ca="1">tauxHpourCent($B$5:$B$23,$D$5:$D$23,I$5:I$23,$D31,$B$30)</f>
        <v/>
      </c>
      <c r="J31" s="40" t="str" cm="1">
        <f t="array" aca="1" ref="J31" ca="1">tauxHpourCent($B$5:$B$23,$D$5:$D$23,J$5:J$23,$D31,$B$30)</f>
        <v/>
      </c>
      <c r="K31" s="40" t="str" cm="1">
        <f t="array" aca="1" ref="K31" ca="1">tauxHpourCent($B$5:$B$23,$D$5:$D$23,K$5:K$23,$D31,$B$30)</f>
        <v/>
      </c>
      <c r="L31" s="41" t="str" cm="1">
        <f t="array" aca="1" ref="L31" ca="1">tauxHpourCent($B$5:$B$23,$D$5:$D$23,L$5:L$23,$D31,$B$30)</f>
        <v/>
      </c>
      <c r="M31" s="41" t="str" cm="1">
        <f t="array" aca="1" ref="M31" ca="1">tauxHpourCent($B$5:$B$23,$D$5:$D$23,M$5:M$23,$D31,$B$30)</f>
        <v/>
      </c>
      <c r="N31" s="41" t="str" cm="1">
        <f t="array" aca="1" ref="N31" ca="1">tauxHpourCent($B$5:$B$23,$D$5:$D$23,N$5:N$23,$D32,$B$30)</f>
        <v/>
      </c>
      <c r="O31" s="41" t="str" cm="1">
        <f t="array" aca="1" ref="O31" ca="1">tauxHpourCent($B$5:$B$23,$D$5:$D$23,O$5:O$23,$D32,$B$30)</f>
        <v/>
      </c>
      <c r="P31" s="41" t="str" cm="1">
        <f t="array" aca="1" ref="P31" ca="1">tauxHpourCent($B$5:$B$23,$D$5:$D$23,P$5:P$23,$D32,$B$30)</f>
        <v/>
      </c>
      <c r="Q31" s="41" t="str" cm="1">
        <f t="array" aca="1" ref="Q31" ca="1">tauxHpourCent($B$5:$B$23,$D$5:$D$23,Q$5:Q$23,$D32,$B$30)</f>
        <v/>
      </c>
      <c r="R31" s="41" t="str" cm="1">
        <f t="array" aca="1" ref="R31" ca="1">tauxHpourCent($B$5:$B$23,$D$5:$D$23,R$5:R$23,$D32,$B$30)</f>
        <v/>
      </c>
      <c r="S31" s="41" t="str" cm="1">
        <f t="array" aca="1" ref="S31" ca="1">tauxHpourCent($B$5:$B$23,$D$5:$D$23,S$5:S$23,$D32,$B$30)</f>
        <v/>
      </c>
      <c r="T31" s="41" t="str" cm="1">
        <f t="array" aca="1" ref="T31" ca="1">tauxHpourCent($B$5:$B$23,$D$5:$D$23,T$5:T$23,$D32,$B$30)</f>
        <v/>
      </c>
      <c r="U31" s="41" t="str" cm="1">
        <f t="array" aca="1" ref="U31" ca="1">tauxHpourCent($B$5:$B$23,$D$5:$D$23,U$5:U$23,$D32,$B$30)</f>
        <v/>
      </c>
      <c r="W31" s="41" t="str" cm="1">
        <f t="array" aca="1" ref="W31" ca="1">tauxHpourCent($B$5:$B$23,$D$5:$D$23,W$5:W$23,$D32,$B$30)</f>
        <v/>
      </c>
      <c r="X31" s="41" t="str" cm="1">
        <f t="array" aca="1" ref="X31" ca="1">tauxHpourCent($B$5:$B$23,$D$5:$D$23,X$5:X$23,$D32,$B$30)</f>
        <v/>
      </c>
      <c r="Y31" s="41" t="str" cm="1">
        <f t="array" aca="1" ref="Y31" ca="1">tauxHpourCent($B$5:$B$23,$D$5:$D$23,Y$5:Y$23,$D32,$B$30)</f>
        <v/>
      </c>
      <c r="Z31" s="41" t="str" cm="1">
        <f t="array" aca="1" ref="Z31" ca="1">tauxHpourCent($B$5:$B$23,$D$5:$D$23,Z$5:Z$23,$D32,$B$30)</f>
        <v/>
      </c>
      <c r="AA31" s="41" t="str" cm="1">
        <f t="array" aca="1" ref="AA31" ca="1">tauxHpourCent($B$5:$B$23,$D$5:$D$23,AA$5:AA$23,$D32,$B$30)</f>
        <v/>
      </c>
      <c r="AB31" s="41" t="str" cm="1">
        <f t="array" aca="1" ref="AB31" ca="1">tauxHpourCent($B$5:$B$23,$D$5:$D$23,AB$5:AB$23,$D32,$B$30)</f>
        <v/>
      </c>
      <c r="AC31" s="41" t="str" cm="1">
        <f t="array" aca="1" ref="AC31" ca="1">tauxHpourCent($B$5:$B$23,$D$5:$D$23,AC$5:AC$23,$D32,$B$30)</f>
        <v/>
      </c>
      <c r="AD31" s="41" t="str" cm="1">
        <f t="array" aca="1" ref="AD31" ca="1">tauxHpourCent($B$5:$B$23,$D$5:$D$23,AD$5:AD$23,$D32,$B$30)</f>
        <v/>
      </c>
      <c r="AE31" s="41" t="str" cm="1">
        <f t="array" aca="1" ref="AE31" ca="1">tauxHpourCent($B$5:$B$23,$D$5:$D$23,AE$5:AE$23,$D32,$B$30)</f>
        <v/>
      </c>
      <c r="AF31" s="41" t="str" cm="1">
        <f t="array" aca="1" ref="AF31" ca="1">tauxHpourCent($B$5:$B$23,$D$5:$D$23,AF$5:AF$23,$D32,$B$30)</f>
        <v/>
      </c>
      <c r="AG31" s="41" t="str" cm="1">
        <f t="array" aca="1" ref="AG31" ca="1">tauxHpourCent($B$5:$B$23,$D$5:$D$23,AG$5:AG$23,$D32,$B$30)</f>
        <v/>
      </c>
      <c r="AH31" s="41" t="str" cm="1">
        <f t="array" aca="1" ref="AH31" ca="1">tauxHpourCent($B$5:$B$23,$D$5:$D$23,AH$5:AH$23,$D32,$B$30)</f>
        <v/>
      </c>
      <c r="AI31" s="41" t="str" cm="1">
        <f t="array" aca="1" ref="AI31" ca="1">tauxHpourCent($B$5:$B$23,$D$5:$D$23,AI$5:AI$23,$D32,$B$30)</f>
        <v/>
      </c>
      <c r="AJ31" s="41" t="str" cm="1">
        <f t="array" aca="1" ref="AJ31" ca="1">tauxHpourCent($B$5:$B$23,$D$5:$D$23,AJ$5:AJ$23,$D32,$B$30)</f>
        <v/>
      </c>
      <c r="AK31" s="41" t="str" cm="1">
        <f t="array" aca="1" ref="AK31" ca="1">tauxHpourCent($B$5:$B$23,$D$5:$D$23,AK$5:AK$23,$D32,$B$30)</f>
        <v/>
      </c>
      <c r="AL31" s="41" t="str" cm="1">
        <f t="array" aca="1" ref="AL31" ca="1">tauxHpourCent($B$5:$B$23,$D$5:$D$23,AL$5:AL$23,$D32,$B$30)</f>
        <v/>
      </c>
      <c r="AM31" s="41" t="str" cm="1">
        <f t="array" aca="1" ref="AM31" ca="1">tauxHpourCent($B$5:$B$23,$D$5:$D$23,AM$5:AM$23,$D32,$B$30)</f>
        <v/>
      </c>
      <c r="AN31" s="41" t="str" cm="1">
        <f t="array" aca="1" ref="AN31" ca="1">tauxHpourCent($B$5:$B$23,$D$5:$D$23,AN$5:AN$23,$D32,$B$30)</f>
        <v/>
      </c>
      <c r="AO31" s="41" t="str" cm="1">
        <f t="array" aca="1" ref="AO31" ca="1">tauxHpourCent($B$5:$B$23,$D$5:$D$23,AO$5:AO$23,$D32,$B$30)</f>
        <v/>
      </c>
      <c r="AP31" s="41" t="str" cm="1">
        <f t="array" aca="1" ref="AP31" ca="1">tauxHpourCent($B$5:$B$23,$D$5:$D$23,AP$5:AP$23,$D32,$B$30)</f>
        <v/>
      </c>
      <c r="AQ31" s="41">
        <f t="shared" ca="1" si="4"/>
        <v>0</v>
      </c>
      <c r="AR31" s="42">
        <f t="shared" ref="AR31:AR48" ca="1" si="5">AQ31*100</f>
        <v>0</v>
      </c>
      <c r="AS31" s="41" t="str" cm="1">
        <f t="array" aca="1" ref="AS31" ca="1">tauxHpourCent($B$5:$B$23,$D$5:$D$23,AS$5:AS$23,$D32,$B$30)</f>
        <v/>
      </c>
      <c r="AT31" s="41" t="str" cm="1">
        <f t="array" aca="1" ref="AT31" ca="1">tauxHpourCent($B$5:$B$23,$D$5:$D$23,AT$5:AT$23,$D32,$B$30)</f>
        <v/>
      </c>
      <c r="AU31" s="41" t="str" cm="1">
        <f t="array" aca="1" ref="AU31" ca="1">tauxHpourCent($B$5:$B$23,$D$5:$D$23,AU$5:AU$23,$D32,$B$30)</f>
        <v/>
      </c>
      <c r="AV31" s="41" t="str" cm="1">
        <f t="array" aca="1" ref="AV31" ca="1">tauxHpourCent($B$5:$B$23,$D$5:$D$23,AV$5:AV$23,$D32,$B$30)</f>
        <v/>
      </c>
      <c r="AW31" s="41" t="str" cm="1">
        <f t="array" aca="1" ref="AW31" ca="1">tauxHpourCent($B$5:$B$23,$D$5:$D$23,AW$5:AW$23,$D32,$B$30)</f>
        <v/>
      </c>
    </row>
    <row r="32" spans="1:49" ht="9" customHeight="1" thickBot="1" x14ac:dyDescent="0.3">
      <c r="B32" s="44" t="s">
        <v>9</v>
      </c>
      <c r="D32" s="67">
        <f t="shared" ref="D32:D49" si="6">B6</f>
        <v>2</v>
      </c>
      <c r="E32" s="145"/>
      <c r="F32" s="40" t="str" cm="1">
        <f t="array" aca="1" ref="F32" ca="1">tauxHpourCent($B$5:$B$23,$D$5:$D$23,F$5:F$23,$D32,$B$30)</f>
        <v/>
      </c>
      <c r="G32" s="40" cm="1">
        <f t="array" aca="1" ref="G32" ca="1">tauxHpourCent($B$5:$B$23,$D$5:$D$23,G$5:G$23,$D32,$B$30)</f>
        <v>6.4347751679288065E-2</v>
      </c>
      <c r="H32" s="40" t="str" cm="1">
        <f t="array" aca="1" ref="H32" ca="1">tauxHpourCent($B$5:$B$23,$D$5:$D$23,H$5:H$23,$D32,$B$30)</f>
        <v/>
      </c>
      <c r="I32" s="40" t="str" cm="1">
        <f t="array" aca="1" ref="I32" ca="1">tauxHpourCent($B$5:$B$23,$D$5:$D$23,I$5:I$23,$D32,$B$30)</f>
        <v/>
      </c>
      <c r="J32" s="40" t="str" cm="1">
        <f t="array" aca="1" ref="J32" ca="1">tauxHpourCent($B$5:$B$23,$D$5:$D$23,J$5:J$23,$D32,$B$30)</f>
        <v/>
      </c>
      <c r="K32" s="40" t="str" cm="1">
        <f t="array" aca="1" ref="K32" ca="1">tauxHpourCent($B$5:$B$23,$D$5:$D$23,K$5:K$23,$D32,$B$30)</f>
        <v/>
      </c>
      <c r="L32" s="41" t="str" cm="1">
        <f t="array" aca="1" ref="L32" ca="1">tauxHpourCent($B$5:$B$23,$D$5:$D$23,L$5:L$23,$D32,$B$30)</f>
        <v/>
      </c>
      <c r="M32" s="41" cm="1">
        <f t="array" aca="1" ref="M32" ca="1">tauxHpourCent($B$5:$B$23,$D$5:$D$23,M$5:M$23,$D32,$B$30)</f>
        <v>6.7811894134090805E-2</v>
      </c>
      <c r="N32" s="41" t="str" cm="1">
        <f t="array" aca="1" ref="N32" ca="1">tauxHpourCent($B$5:$B$23,$D$5:$D$23,N$5:N$23,$D33,$B$30)</f>
        <v/>
      </c>
      <c r="O32" s="41" t="str" cm="1">
        <f t="array" aca="1" ref="O32" ca="1">tauxHpourCent($B$5:$B$23,$D$5:$D$23,O$5:O$23,$D33,$B$30)</f>
        <v/>
      </c>
      <c r="P32" s="41" t="str" cm="1">
        <f t="array" aca="1" ref="P32" ca="1">tauxHpourCent($B$5:$B$23,$D$5:$D$23,P$5:P$23,$D33,$B$30)</f>
        <v/>
      </c>
      <c r="Q32" s="41" t="str" cm="1">
        <f t="array" aca="1" ref="Q32" ca="1">tauxHpourCent($B$5:$B$23,$D$5:$D$23,Q$5:Q$23,$D33,$B$30)</f>
        <v/>
      </c>
      <c r="R32" s="41" t="str" cm="1">
        <f t="array" aca="1" ref="R32" ca="1">tauxHpourCent($B$5:$B$23,$D$5:$D$23,R$5:R$23,$D33,$B$30)</f>
        <v/>
      </c>
      <c r="S32" s="41" t="str" cm="1">
        <f t="array" aca="1" ref="S32" ca="1">tauxHpourCent($B$5:$B$23,$D$5:$D$23,S$5:S$23,$D33,$B$30)</f>
        <v/>
      </c>
      <c r="T32" s="41" t="str" cm="1">
        <f t="array" aca="1" ref="T32" ca="1">tauxHpourCent($B$5:$B$23,$D$5:$D$23,T$5:T$23,$D33,$B$30)</f>
        <v/>
      </c>
      <c r="U32" s="41" t="str" cm="1">
        <f t="array" aca="1" ref="U32" ca="1">tauxHpourCent($B$5:$B$23,$D$5:$D$23,U$5:U$23,$D33,$B$30)</f>
        <v/>
      </c>
      <c r="W32" s="41" t="str" cm="1">
        <f t="array" aca="1" ref="W32" ca="1">tauxHpourCent($B$5:$B$23,$D$5:$D$23,W$5:W$23,$D33,$B$30)</f>
        <v/>
      </c>
      <c r="X32" s="41" t="str" cm="1">
        <f t="array" aca="1" ref="X32" ca="1">tauxHpourCent($B$5:$B$23,$D$5:$D$23,X$5:X$23,$D33,$B$30)</f>
        <v/>
      </c>
      <c r="Y32" s="41" t="str" cm="1">
        <f t="array" aca="1" ref="Y32" ca="1">tauxHpourCent($B$5:$B$23,$D$5:$D$23,Y$5:Y$23,$D33,$B$30)</f>
        <v/>
      </c>
      <c r="Z32" s="41" t="str" cm="1">
        <f t="array" aca="1" ref="Z32" ca="1">tauxHpourCent($B$5:$B$23,$D$5:$D$23,Z$5:Z$23,$D33,$B$30)</f>
        <v/>
      </c>
      <c r="AA32" s="41" t="str" cm="1">
        <f t="array" aca="1" ref="AA32" ca="1">tauxHpourCent($B$5:$B$23,$D$5:$D$23,AA$5:AA$23,$D33,$B$30)</f>
        <v/>
      </c>
      <c r="AB32" s="41" t="str" cm="1">
        <f t="array" aca="1" ref="AB32" ca="1">tauxHpourCent($B$5:$B$23,$D$5:$D$23,AB$5:AB$23,$D33,$B$30)</f>
        <v/>
      </c>
      <c r="AC32" s="41" t="str" cm="1">
        <f t="array" aca="1" ref="AC32" ca="1">tauxHpourCent($B$5:$B$23,$D$5:$D$23,AC$5:AC$23,$D33,$B$30)</f>
        <v/>
      </c>
      <c r="AD32" s="41" t="str" cm="1">
        <f t="array" aca="1" ref="AD32" ca="1">tauxHpourCent($B$5:$B$23,$D$5:$D$23,AD$5:AD$23,$D33,$B$30)</f>
        <v/>
      </c>
      <c r="AE32" s="41" t="str" cm="1">
        <f t="array" aca="1" ref="AE32" ca="1">tauxHpourCent($B$5:$B$23,$D$5:$D$23,AE$5:AE$23,$D33,$B$30)</f>
        <v/>
      </c>
      <c r="AF32" s="41" t="str" cm="1">
        <f t="array" aca="1" ref="AF32" ca="1">tauxHpourCent($B$5:$B$23,$D$5:$D$23,AF$5:AF$23,$D33,$B$30)</f>
        <v/>
      </c>
      <c r="AG32" s="41" t="str" cm="1">
        <f t="array" aca="1" ref="AG32" ca="1">tauxHpourCent($B$5:$B$23,$D$5:$D$23,AG$5:AG$23,$D33,$B$30)</f>
        <v/>
      </c>
      <c r="AH32" s="41" t="str" cm="1">
        <f t="array" aca="1" ref="AH32" ca="1">tauxHpourCent($B$5:$B$23,$D$5:$D$23,AH$5:AH$23,$D33,$B$30)</f>
        <v/>
      </c>
      <c r="AI32" s="41" t="str" cm="1">
        <f t="array" aca="1" ref="AI32" ca="1">tauxHpourCent($B$5:$B$23,$D$5:$D$23,AI$5:AI$23,$D33,$B$30)</f>
        <v/>
      </c>
      <c r="AJ32" s="41" t="str" cm="1">
        <f t="array" aca="1" ref="AJ32" ca="1">tauxHpourCent($B$5:$B$23,$D$5:$D$23,AJ$5:AJ$23,$D33,$B$30)</f>
        <v/>
      </c>
      <c r="AK32" s="41" t="str" cm="1">
        <f t="array" aca="1" ref="AK32" ca="1">tauxHpourCent($B$5:$B$23,$D$5:$D$23,AK$5:AK$23,$D33,$B$30)</f>
        <v/>
      </c>
      <c r="AL32" s="41" t="str" cm="1">
        <f t="array" aca="1" ref="AL32" ca="1">tauxHpourCent($B$5:$B$23,$D$5:$D$23,AL$5:AL$23,$D33,$B$30)</f>
        <v/>
      </c>
      <c r="AM32" s="41" t="str" cm="1">
        <f t="array" aca="1" ref="AM32" ca="1">tauxHpourCent($B$5:$B$23,$D$5:$D$23,AM$5:AM$23,$D33,$B$30)</f>
        <v/>
      </c>
      <c r="AN32" s="41" t="str" cm="1">
        <f t="array" aca="1" ref="AN32" ca="1">tauxHpourCent($B$5:$B$23,$D$5:$D$23,AN$5:AN$23,$D33,$B$30)</f>
        <v/>
      </c>
      <c r="AO32" s="41" t="str" cm="1">
        <f t="array" aca="1" ref="AO32" ca="1">tauxHpourCent($B$5:$B$23,$D$5:$D$23,AO$5:AO$23,$D33,$B$30)</f>
        <v/>
      </c>
      <c r="AP32" s="41" t="str" cm="1">
        <f t="array" aca="1" ref="AP32" ca="1">tauxHpourCent($B$5:$B$23,$D$5:$D$23,AP$5:AP$23,$D33,$B$30)</f>
        <v/>
      </c>
      <c r="AQ32" s="41">
        <f t="shared" ca="1" si="4"/>
        <v>0.13215964581337886</v>
      </c>
      <c r="AR32" s="42">
        <f t="shared" ca="1" si="5"/>
        <v>13.215964581337886</v>
      </c>
      <c r="AS32" s="41" t="str" cm="1">
        <f t="array" aca="1" ref="AS32" ca="1">tauxHpourCent($B$5:$B$23,$D$5:$D$23,AS$5:AS$23,$D33,$B$30)</f>
        <v/>
      </c>
      <c r="AT32" s="41" t="str" cm="1">
        <f t="array" aca="1" ref="AT32" ca="1">tauxHpourCent($B$5:$B$23,$D$5:$D$23,AT$5:AT$23,$D33,$B$30)</f>
        <v/>
      </c>
      <c r="AU32" s="41" t="str" cm="1">
        <f t="array" aca="1" ref="AU32" ca="1">tauxHpourCent($B$5:$B$23,$D$5:$D$23,AU$5:AU$23,$D33,$B$30)</f>
        <v/>
      </c>
      <c r="AV32" s="41" t="str" cm="1">
        <f t="array" aca="1" ref="AV32" ca="1">tauxHpourCent($B$5:$B$23,$D$5:$D$23,AV$5:AV$23,$D33,$B$30)</f>
        <v/>
      </c>
      <c r="AW32" s="41" t="str" cm="1">
        <f t="array" aca="1" ref="AW32" ca="1">tauxHpourCent($B$5:$B$23,$D$5:$D$23,AW$5:AW$23,$D33,$B$30)</f>
        <v/>
      </c>
    </row>
    <row r="33" spans="2:49" ht="9" customHeight="1" thickBot="1" x14ac:dyDescent="0.3">
      <c r="D33" s="67">
        <f t="shared" si="6"/>
        <v>3</v>
      </c>
      <c r="E33" s="145"/>
      <c r="F33" s="40" t="str" cm="1">
        <f t="array" aca="1" ref="F33" ca="1">tauxHpourCent($B$5:$B$23,$D$5:$D$23,F$5:F$23,$D33,$B$30)</f>
        <v/>
      </c>
      <c r="G33" s="40" t="str" cm="1">
        <f t="array" aca="1" ref="G33" ca="1">tauxHpourCent($B$5:$B$23,$D$5:$D$23,G$5:G$23,$D33,$B$30)</f>
        <v/>
      </c>
      <c r="H33" s="40" t="str" cm="1">
        <f t="array" aca="1" ref="H33" ca="1">tauxHpourCent($B$5:$B$23,$D$5:$D$23,H$5:H$23,$D33,$B$30)</f>
        <v/>
      </c>
      <c r="I33" s="40" t="str" cm="1">
        <f t="array" aca="1" ref="I33" ca="1">tauxHpourCent($B$5:$B$23,$D$5:$D$23,I$5:I$23,$D33,$B$30)</f>
        <v/>
      </c>
      <c r="J33" s="40" t="str" cm="1">
        <f t="array" aca="1" ref="J33" ca="1">tauxHpourCent($B$5:$B$23,$D$5:$D$23,J$5:J$23,$D33,$B$30)</f>
        <v/>
      </c>
      <c r="K33" s="40" t="str" cm="1">
        <f t="array" aca="1" ref="K33" ca="1">tauxHpourCent($B$5:$B$23,$D$5:$D$23,K$5:K$23,$D33,$B$30)</f>
        <v/>
      </c>
      <c r="L33" s="41" t="str" cm="1">
        <f t="array" aca="1" ref="L33" ca="1">tauxHpourCent($B$5:$B$23,$D$5:$D$23,L$5:L$23,$D33,$B$30)</f>
        <v/>
      </c>
      <c r="M33" s="41" t="str" cm="1">
        <f t="array" aca="1" ref="M33" ca="1">tauxHpourCent($B$5:$B$23,$D$5:$D$23,M$5:M$23,$D33,$B$30)</f>
        <v/>
      </c>
      <c r="N33" s="41" t="str" cm="1">
        <f t="array" aca="1" ref="N33" ca="1">tauxHpourCent($B$5:$B$23,$D$5:$D$23,N$5:N$23,$D34,$B$30)</f>
        <v/>
      </c>
      <c r="O33" s="41" t="str" cm="1">
        <f t="array" aca="1" ref="O33" ca="1">tauxHpourCent($B$5:$B$23,$D$5:$D$23,O$5:O$23,$D34,$B$30)</f>
        <v/>
      </c>
      <c r="P33" s="41" t="str" cm="1">
        <f t="array" aca="1" ref="P33" ca="1">tauxHpourCent($B$5:$B$23,$D$5:$D$23,P$5:P$23,$D34,$B$30)</f>
        <v/>
      </c>
      <c r="Q33" s="41" t="str" cm="1">
        <f t="array" aca="1" ref="Q33" ca="1">tauxHpourCent($B$5:$B$23,$D$5:$D$23,Q$5:Q$23,$D34,$B$30)</f>
        <v/>
      </c>
      <c r="R33" s="41" t="str" cm="1">
        <f t="array" aca="1" ref="R33" ca="1">tauxHpourCent($B$5:$B$23,$D$5:$D$23,R$5:R$23,$D34,$B$30)</f>
        <v/>
      </c>
      <c r="S33" s="41" t="str" cm="1">
        <f t="array" aca="1" ref="S33" ca="1">tauxHpourCent($B$5:$B$23,$D$5:$D$23,S$5:S$23,$D34,$B$30)</f>
        <v/>
      </c>
      <c r="T33" s="41" t="str" cm="1">
        <f t="array" aca="1" ref="T33" ca="1">tauxHpourCent($B$5:$B$23,$D$5:$D$23,T$5:T$23,$D34,$B$30)</f>
        <v/>
      </c>
      <c r="U33" s="41" t="str" cm="1">
        <f t="array" aca="1" ref="U33" ca="1">tauxHpourCent($B$5:$B$23,$D$5:$D$23,U$5:U$23,$D34,$B$30)</f>
        <v/>
      </c>
      <c r="W33" s="41" t="str" cm="1">
        <f t="array" aca="1" ref="W33" ca="1">tauxHpourCent($B$5:$B$23,$D$5:$D$23,W$5:W$23,$D34,$B$30)</f>
        <v/>
      </c>
      <c r="X33" s="41" t="str" cm="1">
        <f t="array" aca="1" ref="X33" ca="1">tauxHpourCent($B$5:$B$23,$D$5:$D$23,X$5:X$23,$D34,$B$30)</f>
        <v/>
      </c>
      <c r="Y33" s="41" t="str" cm="1">
        <f t="array" aca="1" ref="Y33" ca="1">tauxHpourCent($B$5:$B$23,$D$5:$D$23,Y$5:Y$23,$D34,$B$30)</f>
        <v/>
      </c>
      <c r="Z33" s="41" t="str" cm="1">
        <f t="array" aca="1" ref="Z33" ca="1">tauxHpourCent($B$5:$B$23,$D$5:$D$23,Z$5:Z$23,$D34,$B$30)</f>
        <v/>
      </c>
      <c r="AA33" s="41" t="str" cm="1">
        <f t="array" aca="1" ref="AA33" ca="1">tauxHpourCent($B$5:$B$23,$D$5:$D$23,AA$5:AA$23,$D34,$B$30)</f>
        <v/>
      </c>
      <c r="AB33" s="41" t="str" cm="1">
        <f t="array" aca="1" ref="AB33" ca="1">tauxHpourCent($B$5:$B$23,$D$5:$D$23,AB$5:AB$23,$D34,$B$30)</f>
        <v/>
      </c>
      <c r="AC33" s="41" t="str" cm="1">
        <f t="array" aca="1" ref="AC33" ca="1">tauxHpourCent($B$5:$B$23,$D$5:$D$23,AC$5:AC$23,$D34,$B$30)</f>
        <v/>
      </c>
      <c r="AD33" s="41" t="str" cm="1">
        <f t="array" aca="1" ref="AD33" ca="1">tauxHpourCent($B$5:$B$23,$D$5:$D$23,AD$5:AD$23,$D34,$B$30)</f>
        <v/>
      </c>
      <c r="AE33" s="41" t="str" cm="1">
        <f t="array" aca="1" ref="AE33" ca="1">tauxHpourCent($B$5:$B$23,$D$5:$D$23,AE$5:AE$23,$D34,$B$30)</f>
        <v/>
      </c>
      <c r="AF33" s="41" t="str" cm="1">
        <f t="array" aca="1" ref="AF33" ca="1">tauxHpourCent($B$5:$B$23,$D$5:$D$23,AF$5:AF$23,$D34,$B$30)</f>
        <v/>
      </c>
      <c r="AG33" s="41" t="str" cm="1">
        <f t="array" aca="1" ref="AG33" ca="1">tauxHpourCent($B$5:$B$23,$D$5:$D$23,AG$5:AG$23,$D34,$B$30)</f>
        <v/>
      </c>
      <c r="AH33" s="41" t="str" cm="1">
        <f t="array" aca="1" ref="AH33" ca="1">tauxHpourCent($B$5:$B$23,$D$5:$D$23,AH$5:AH$23,$D34,$B$30)</f>
        <v/>
      </c>
      <c r="AI33" s="41" t="str" cm="1">
        <f t="array" aca="1" ref="AI33" ca="1">tauxHpourCent($B$5:$B$23,$D$5:$D$23,AI$5:AI$23,$D34,$B$30)</f>
        <v/>
      </c>
      <c r="AJ33" s="41" t="str" cm="1">
        <f t="array" aca="1" ref="AJ33" ca="1">tauxHpourCent($B$5:$B$23,$D$5:$D$23,AJ$5:AJ$23,$D34,$B$30)</f>
        <v/>
      </c>
      <c r="AK33" s="41" t="str" cm="1">
        <f t="array" aca="1" ref="AK33" ca="1">tauxHpourCent($B$5:$B$23,$D$5:$D$23,AK$5:AK$23,$D34,$B$30)</f>
        <v/>
      </c>
      <c r="AL33" s="41" t="str" cm="1">
        <f t="array" aca="1" ref="AL33" ca="1">tauxHpourCent($B$5:$B$23,$D$5:$D$23,AL$5:AL$23,$D34,$B$30)</f>
        <v/>
      </c>
      <c r="AM33" s="41" t="str" cm="1">
        <f t="array" aca="1" ref="AM33" ca="1">tauxHpourCent($B$5:$B$23,$D$5:$D$23,AM$5:AM$23,$D34,$B$30)</f>
        <v/>
      </c>
      <c r="AN33" s="41" t="str" cm="1">
        <f t="array" aca="1" ref="AN33" ca="1">tauxHpourCent($B$5:$B$23,$D$5:$D$23,AN$5:AN$23,$D34,$B$30)</f>
        <v/>
      </c>
      <c r="AO33" s="41" t="str" cm="1">
        <f t="array" aca="1" ref="AO33" ca="1">tauxHpourCent($B$5:$B$23,$D$5:$D$23,AO$5:AO$23,$D34,$B$30)</f>
        <v/>
      </c>
      <c r="AP33" s="41" t="str" cm="1">
        <f t="array" aca="1" ref="AP33" ca="1">tauxHpourCent($B$5:$B$23,$D$5:$D$23,AP$5:AP$23,$D34,$B$30)</f>
        <v/>
      </c>
      <c r="AQ33" s="41">
        <f t="shared" ca="1" si="4"/>
        <v>0</v>
      </c>
      <c r="AR33" s="42">
        <f t="shared" ca="1" si="5"/>
        <v>0</v>
      </c>
      <c r="AS33" s="41" t="str" cm="1">
        <f t="array" aca="1" ref="AS33" ca="1">tauxHpourCent($B$5:$B$23,$D$5:$D$23,AS$5:AS$23,$D34,$B$30)</f>
        <v/>
      </c>
      <c r="AT33" s="41" t="str" cm="1">
        <f t="array" aca="1" ref="AT33" ca="1">tauxHpourCent($B$5:$B$23,$D$5:$D$23,AT$5:AT$23,$D34,$B$30)</f>
        <v/>
      </c>
      <c r="AU33" s="41" t="str" cm="1">
        <f t="array" aca="1" ref="AU33" ca="1">tauxHpourCent($B$5:$B$23,$D$5:$D$23,AU$5:AU$23,$D34,$B$30)</f>
        <v/>
      </c>
      <c r="AV33" s="41" t="str" cm="1">
        <f t="array" aca="1" ref="AV33" ca="1">tauxHpourCent($B$5:$B$23,$D$5:$D$23,AV$5:AV$23,$D34,$B$30)</f>
        <v/>
      </c>
      <c r="AW33" s="41" t="str" cm="1">
        <f t="array" aca="1" ref="AW33" ca="1">tauxHpourCent($B$5:$B$23,$D$5:$D$23,AW$5:AW$23,$D34,$B$30)</f>
        <v/>
      </c>
    </row>
    <row r="34" spans="2:49" ht="9" customHeight="1" x14ac:dyDescent="0.25">
      <c r="B34" s="45">
        <v>7.75</v>
      </c>
      <c r="D34" s="67">
        <f t="shared" si="6"/>
        <v>4</v>
      </c>
      <c r="E34" s="145"/>
      <c r="F34" s="40" t="str" cm="1">
        <f t="array" aca="1" ref="F34" ca="1">tauxHpourCent($B$5:$B$23,$D$5:$D$23,F$5:F$23,$D34,$B$30)</f>
        <v/>
      </c>
      <c r="G34" s="40" t="str" cm="1">
        <f t="array" aca="1" ref="G34" ca="1">tauxHpourCent($B$5:$B$23,$D$5:$D$23,G$5:G$23,$D34,$B$30)</f>
        <v/>
      </c>
      <c r="H34" s="40" t="str" cm="1">
        <f t="array" aca="1" ref="H34" ca="1">tauxHpourCent($B$5:$B$23,$D$5:$D$23,H$5:H$23,$D34,$B$30)</f>
        <v/>
      </c>
      <c r="I34" s="40" t="str" cm="1">
        <f t="array" aca="1" ref="I34" ca="1">tauxHpourCent($B$5:$B$23,$D$5:$D$23,I$5:I$23,$D34,$B$30)</f>
        <v/>
      </c>
      <c r="J34" s="40" t="str" cm="1">
        <f t="array" aca="1" ref="J34" ca="1">tauxHpourCent($B$5:$B$23,$D$5:$D$23,J$5:J$23,$D34,$B$30)</f>
        <v/>
      </c>
      <c r="K34" s="40" cm="1">
        <f t="array" aca="1" ref="K34" ca="1">tauxHpourCent($B$5:$B$23,$D$5:$D$23,K$5:K$23,$D34,$B$30)</f>
        <v>7.2544914552801987E-2</v>
      </c>
      <c r="L34" s="41" cm="1">
        <f t="array" aca="1" ref="L34" ca="1">tauxHpourCent($B$5:$B$23,$D$5:$D$23,L$5:L$23,$D34,$B$30)</f>
        <v>6.9386234516159079E-2</v>
      </c>
      <c r="M34" s="41" t="str" cm="1">
        <f t="array" aca="1" ref="M34" ca="1">tauxHpourCent($B$5:$B$23,$D$5:$D$23,M$5:M$23,$D34,$B$30)</f>
        <v/>
      </c>
      <c r="N34" s="41" t="str" cm="1">
        <f t="array" aca="1" ref="N34" ca="1">tauxHpourCent($B$5:$B$23,$D$5:$D$23,N$5:N$23,$D35,$B$30)</f>
        <v/>
      </c>
      <c r="O34" s="41" t="str" cm="1">
        <f t="array" aca="1" ref="O34" ca="1">tauxHpourCent($B$5:$B$23,$D$5:$D$23,O$5:O$23,$D35,$B$30)</f>
        <v/>
      </c>
      <c r="P34" s="41" t="str" cm="1">
        <f t="array" aca="1" ref="P34" ca="1">tauxHpourCent($B$5:$B$23,$D$5:$D$23,P$5:P$23,$D35,$B$30)</f>
        <v/>
      </c>
      <c r="Q34" s="41" t="str" cm="1">
        <f t="array" aca="1" ref="Q34" ca="1">tauxHpourCent($B$5:$B$23,$D$5:$D$23,Q$5:Q$23,$D35,$B$30)</f>
        <v/>
      </c>
      <c r="R34" s="41" t="str" cm="1">
        <f t="array" aca="1" ref="R34" ca="1">tauxHpourCent($B$5:$B$23,$D$5:$D$23,R$5:R$23,$D35,$B$30)</f>
        <v/>
      </c>
      <c r="S34" s="41" t="str" cm="1">
        <f t="array" aca="1" ref="S34" ca="1">tauxHpourCent($B$5:$B$23,$D$5:$D$23,S$5:S$23,$D35,$B$30)</f>
        <v/>
      </c>
      <c r="T34" s="41" t="str" cm="1">
        <f t="array" aca="1" ref="T34" ca="1">tauxHpourCent($B$5:$B$23,$D$5:$D$23,T$5:T$23,$D35,$B$30)</f>
        <v/>
      </c>
      <c r="U34" s="41" t="str" cm="1">
        <f t="array" aca="1" ref="U34" ca="1">tauxHpourCent($B$5:$B$23,$D$5:$D$23,U$5:U$23,$D35,$B$30)</f>
        <v/>
      </c>
      <c r="W34" s="41" t="str" cm="1">
        <f t="array" aca="1" ref="W34" ca="1">tauxHpourCent($B$5:$B$23,$D$5:$D$23,W$5:W$23,$D35,$B$30)</f>
        <v/>
      </c>
      <c r="X34" s="41" t="str" cm="1">
        <f t="array" aca="1" ref="X34" ca="1">tauxHpourCent($B$5:$B$23,$D$5:$D$23,X$5:X$23,$D35,$B$30)</f>
        <v/>
      </c>
      <c r="Y34" s="41" t="str" cm="1">
        <f t="array" aca="1" ref="Y34" ca="1">tauxHpourCent($B$5:$B$23,$D$5:$D$23,Y$5:Y$23,$D35,$B$30)</f>
        <v/>
      </c>
      <c r="Z34" s="41" t="str" cm="1">
        <f t="array" aca="1" ref="Z34" ca="1">tauxHpourCent($B$5:$B$23,$D$5:$D$23,Z$5:Z$23,$D35,$B$30)</f>
        <v/>
      </c>
      <c r="AA34" s="41" t="str" cm="1">
        <f t="array" aca="1" ref="AA34" ca="1">tauxHpourCent($B$5:$B$23,$D$5:$D$23,AA$5:AA$23,$D35,$B$30)</f>
        <v/>
      </c>
      <c r="AB34" s="41" t="str" cm="1">
        <f t="array" aca="1" ref="AB34" ca="1">tauxHpourCent($B$5:$B$23,$D$5:$D$23,AB$5:AB$23,$D35,$B$30)</f>
        <v/>
      </c>
      <c r="AC34" s="41" t="str" cm="1">
        <f t="array" aca="1" ref="AC34" ca="1">tauxHpourCent($B$5:$B$23,$D$5:$D$23,AC$5:AC$23,$D35,$B$30)</f>
        <v/>
      </c>
      <c r="AD34" s="41" t="str" cm="1">
        <f t="array" aca="1" ref="AD34" ca="1">tauxHpourCent($B$5:$B$23,$D$5:$D$23,AD$5:AD$23,$D35,$B$30)</f>
        <v/>
      </c>
      <c r="AE34" s="41" t="str" cm="1">
        <f t="array" aca="1" ref="AE34" ca="1">tauxHpourCent($B$5:$B$23,$D$5:$D$23,AE$5:AE$23,$D35,$B$30)</f>
        <v/>
      </c>
      <c r="AF34" s="41" t="str" cm="1">
        <f t="array" aca="1" ref="AF34" ca="1">tauxHpourCent($B$5:$B$23,$D$5:$D$23,AF$5:AF$23,$D35,$B$30)</f>
        <v/>
      </c>
      <c r="AG34" s="41" t="str" cm="1">
        <f t="array" aca="1" ref="AG34" ca="1">tauxHpourCent($B$5:$B$23,$D$5:$D$23,AG$5:AG$23,$D35,$B$30)</f>
        <v/>
      </c>
      <c r="AH34" s="41" t="str" cm="1">
        <f t="array" aca="1" ref="AH34" ca="1">tauxHpourCent($B$5:$B$23,$D$5:$D$23,AH$5:AH$23,$D35,$B$30)</f>
        <v/>
      </c>
      <c r="AI34" s="41" t="str" cm="1">
        <f t="array" aca="1" ref="AI34" ca="1">tauxHpourCent($B$5:$B$23,$D$5:$D$23,AI$5:AI$23,$D35,$B$30)</f>
        <v/>
      </c>
      <c r="AJ34" s="41" t="str" cm="1">
        <f t="array" aca="1" ref="AJ34" ca="1">tauxHpourCent($B$5:$B$23,$D$5:$D$23,AJ$5:AJ$23,$D35,$B$30)</f>
        <v/>
      </c>
      <c r="AK34" s="41" t="str" cm="1">
        <f t="array" aca="1" ref="AK34" ca="1">tauxHpourCent($B$5:$B$23,$D$5:$D$23,AK$5:AK$23,$D35,$B$30)</f>
        <v/>
      </c>
      <c r="AL34" s="41" t="str" cm="1">
        <f t="array" aca="1" ref="AL34" ca="1">tauxHpourCent($B$5:$B$23,$D$5:$D$23,AL$5:AL$23,$D35,$B$30)</f>
        <v/>
      </c>
      <c r="AM34" s="41" t="str" cm="1">
        <f t="array" aca="1" ref="AM34" ca="1">tauxHpourCent($B$5:$B$23,$D$5:$D$23,AM$5:AM$23,$D35,$B$30)</f>
        <v/>
      </c>
      <c r="AN34" s="41" t="str" cm="1">
        <f t="array" aca="1" ref="AN34" ca="1">tauxHpourCent($B$5:$B$23,$D$5:$D$23,AN$5:AN$23,$D35,$B$30)</f>
        <v/>
      </c>
      <c r="AO34" s="41" t="str" cm="1">
        <f t="array" aca="1" ref="AO34" ca="1">tauxHpourCent($B$5:$B$23,$D$5:$D$23,AO$5:AO$23,$D35,$B$30)</f>
        <v/>
      </c>
      <c r="AP34" s="41" t="str" cm="1">
        <f t="array" aca="1" ref="AP34" ca="1">tauxHpourCent($B$5:$B$23,$D$5:$D$23,AP$5:AP$23,$D35,$B$30)</f>
        <v/>
      </c>
      <c r="AQ34" s="41">
        <f t="shared" ca="1" si="4"/>
        <v>0.14193114906896107</v>
      </c>
      <c r="AR34" s="42">
        <f t="shared" ca="1" si="5"/>
        <v>14.193114906896106</v>
      </c>
      <c r="AS34" s="41" t="str" cm="1">
        <f t="array" aca="1" ref="AS34" ca="1">tauxHpourCent($B$5:$B$23,$D$5:$D$23,AS$5:AS$23,$D35,$B$30)</f>
        <v/>
      </c>
      <c r="AT34" s="41" t="str" cm="1">
        <f t="array" aca="1" ref="AT34" ca="1">tauxHpourCent($B$5:$B$23,$D$5:$D$23,AT$5:AT$23,$D35,$B$30)</f>
        <v/>
      </c>
      <c r="AU34" s="41" t="str" cm="1">
        <f t="array" aca="1" ref="AU34" ca="1">tauxHpourCent($B$5:$B$23,$D$5:$D$23,AU$5:AU$23,$D35,$B$30)</f>
        <v/>
      </c>
      <c r="AV34" s="41" t="str" cm="1">
        <f t="array" aca="1" ref="AV34" ca="1">tauxHpourCent($B$5:$B$23,$D$5:$D$23,AV$5:AV$23,$D35,$B$30)</f>
        <v/>
      </c>
      <c r="AW34" s="41" t="str" cm="1">
        <f t="array" aca="1" ref="AW34" ca="1">tauxHpourCent($B$5:$B$23,$D$5:$D$23,AW$5:AW$23,$D35,$B$30)</f>
        <v/>
      </c>
    </row>
    <row r="35" spans="2:49" ht="9" customHeight="1" x14ac:dyDescent="0.25">
      <c r="B35" s="15">
        <v>9.25</v>
      </c>
      <c r="D35" s="67">
        <f t="shared" si="6"/>
        <v>5</v>
      </c>
      <c r="E35" s="145"/>
      <c r="F35" s="40" t="str" cm="1">
        <f t="array" aca="1" ref="F35" ca="1">tauxHpourCent($B$5:$B$23,$D$5:$D$23,F$5:F$23,$D35,$B$30)</f>
        <v/>
      </c>
      <c r="G35" s="40" t="str" cm="1">
        <f t="array" aca="1" ref="G35" ca="1">tauxHpourCent($B$5:$B$23,$D$5:$D$23,G$5:G$23,$D35,$B$30)</f>
        <v/>
      </c>
      <c r="H35" s="40" t="str" cm="1">
        <f t="array" aca="1" ref="H35" ca="1">tauxHpourCent($B$5:$B$23,$D$5:$D$23,H$5:H$23,$D35,$B$30)</f>
        <v/>
      </c>
      <c r="I35" s="40" t="str" cm="1">
        <f t="array" aca="1" ref="I35" ca="1">tauxHpourCent($B$5:$B$23,$D$5:$D$23,I$5:I$23,$D35,$B$30)</f>
        <v/>
      </c>
      <c r="J35" s="40" t="str" cm="1">
        <f t="array" aca="1" ref="J35" ca="1">tauxHpourCent($B$5:$B$23,$D$5:$D$23,J$5:J$23,$D35,$B$30)</f>
        <v/>
      </c>
      <c r="K35" s="40" cm="1">
        <f t="array" aca="1" ref="K35" ca="1">tauxHpourCent($B$5:$B$23,$D$5:$D$23,K$5:K$23,$D35,$B$30)</f>
        <v>6.2612590681143193E-2</v>
      </c>
      <c r="L35" s="41" cm="1">
        <f t="array" aca="1" ref="L35" ca="1">tauxHpourCent($B$5:$B$23,$D$5:$D$23,L$5:L$23,$D35,$B$30)</f>
        <v>5.9886374219986958E-2</v>
      </c>
      <c r="M35" s="41" cm="1">
        <f t="array" aca="1" ref="M35" ca="1">tauxHpourCent($B$5:$B$23,$D$5:$D$23,M$5:M$23,$D35,$B$30)</f>
        <v>5.7982776500293071E-2</v>
      </c>
      <c r="N35" s="41" t="str" cm="1">
        <f t="array" aca="1" ref="N35" ca="1">tauxHpourCent($B$5:$B$23,$D$5:$D$23,N$5:N$23,$D36,$B$30)</f>
        <v/>
      </c>
      <c r="O35" s="41" t="str" cm="1">
        <f t="array" aca="1" ref="O35" ca="1">tauxHpourCent($B$5:$B$23,$D$5:$D$23,O$5:O$23,$D36,$B$30)</f>
        <v/>
      </c>
      <c r="P35" s="41" t="str" cm="1">
        <f t="array" aca="1" ref="P35" ca="1">tauxHpourCent($B$5:$B$23,$D$5:$D$23,P$5:P$23,$D36,$B$30)</f>
        <v/>
      </c>
      <c r="Q35" s="41" t="str" cm="1">
        <f t="array" aca="1" ref="Q35" ca="1">tauxHpourCent($B$5:$B$23,$D$5:$D$23,Q$5:Q$23,$D36,$B$30)</f>
        <v/>
      </c>
      <c r="R35" s="41" t="str" cm="1">
        <f t="array" aca="1" ref="R35" ca="1">tauxHpourCent($B$5:$B$23,$D$5:$D$23,R$5:R$23,$D36,$B$30)</f>
        <v/>
      </c>
      <c r="S35" s="41" t="str" cm="1">
        <f t="array" aca="1" ref="S35" ca="1">tauxHpourCent($B$5:$B$23,$D$5:$D$23,S$5:S$23,$D36,$B$30)</f>
        <v/>
      </c>
      <c r="T35" s="41" t="str" cm="1">
        <f t="array" aca="1" ref="T35" ca="1">tauxHpourCent($B$5:$B$23,$D$5:$D$23,T$5:T$23,$D36,$B$30)</f>
        <v/>
      </c>
      <c r="U35" s="41" t="str" cm="1">
        <f t="array" aca="1" ref="U35" ca="1">tauxHpourCent($B$5:$B$23,$D$5:$D$23,U$5:U$23,$D36,$B$30)</f>
        <v/>
      </c>
      <c r="W35" s="41" t="str" cm="1">
        <f t="array" aca="1" ref="W35" ca="1">tauxHpourCent($B$5:$B$23,$D$5:$D$23,W$5:W$23,$D36,$B$30)</f>
        <v/>
      </c>
      <c r="X35" s="41" t="str" cm="1">
        <f t="array" aca="1" ref="X35" ca="1">tauxHpourCent($B$5:$B$23,$D$5:$D$23,X$5:X$23,$D36,$B$30)</f>
        <v/>
      </c>
      <c r="Y35" s="41" t="str" cm="1">
        <f t="array" aca="1" ref="Y35" ca="1">tauxHpourCent($B$5:$B$23,$D$5:$D$23,Y$5:Y$23,$D36,$B$30)</f>
        <v/>
      </c>
      <c r="Z35" s="41" t="str" cm="1">
        <f t="array" aca="1" ref="Z35" ca="1">tauxHpourCent($B$5:$B$23,$D$5:$D$23,Z$5:Z$23,$D36,$B$30)</f>
        <v/>
      </c>
      <c r="AA35" s="41" t="str" cm="1">
        <f t="array" aca="1" ref="AA35" ca="1">tauxHpourCent($B$5:$B$23,$D$5:$D$23,AA$5:AA$23,$D36,$B$30)</f>
        <v/>
      </c>
      <c r="AB35" s="41" t="str" cm="1">
        <f t="array" aca="1" ref="AB35" ca="1">tauxHpourCent($B$5:$B$23,$D$5:$D$23,AB$5:AB$23,$D36,$B$30)</f>
        <v/>
      </c>
      <c r="AC35" s="41" t="str" cm="1">
        <f t="array" aca="1" ref="AC35" ca="1">tauxHpourCent($B$5:$B$23,$D$5:$D$23,AC$5:AC$23,$D36,$B$30)</f>
        <v/>
      </c>
      <c r="AD35" s="41" t="str" cm="1">
        <f t="array" aca="1" ref="AD35" ca="1">tauxHpourCent($B$5:$B$23,$D$5:$D$23,AD$5:AD$23,$D36,$B$30)</f>
        <v/>
      </c>
      <c r="AE35" s="41" t="str" cm="1">
        <f t="array" aca="1" ref="AE35" ca="1">tauxHpourCent($B$5:$B$23,$D$5:$D$23,AE$5:AE$23,$D36,$B$30)</f>
        <v/>
      </c>
      <c r="AF35" s="41" t="str" cm="1">
        <f t="array" aca="1" ref="AF35" ca="1">tauxHpourCent($B$5:$B$23,$D$5:$D$23,AF$5:AF$23,$D36,$B$30)</f>
        <v/>
      </c>
      <c r="AG35" s="41" t="str" cm="1">
        <f t="array" aca="1" ref="AG35" ca="1">tauxHpourCent($B$5:$B$23,$D$5:$D$23,AG$5:AG$23,$D36,$B$30)</f>
        <v/>
      </c>
      <c r="AH35" s="41" t="str" cm="1">
        <f t="array" aca="1" ref="AH35" ca="1">tauxHpourCent($B$5:$B$23,$D$5:$D$23,AH$5:AH$23,$D36,$B$30)</f>
        <v/>
      </c>
      <c r="AI35" s="41" t="str" cm="1">
        <f t="array" aca="1" ref="AI35" ca="1">tauxHpourCent($B$5:$B$23,$D$5:$D$23,AI$5:AI$23,$D36,$B$30)</f>
        <v/>
      </c>
      <c r="AJ35" s="41" t="str" cm="1">
        <f t="array" aca="1" ref="AJ35" ca="1">tauxHpourCent($B$5:$B$23,$D$5:$D$23,AJ$5:AJ$23,$D36,$B$30)</f>
        <v/>
      </c>
      <c r="AK35" s="41" t="str" cm="1">
        <f t="array" aca="1" ref="AK35" ca="1">tauxHpourCent($B$5:$B$23,$D$5:$D$23,AK$5:AK$23,$D36,$B$30)</f>
        <v/>
      </c>
      <c r="AL35" s="41" t="str" cm="1">
        <f t="array" aca="1" ref="AL35" ca="1">tauxHpourCent($B$5:$B$23,$D$5:$D$23,AL$5:AL$23,$D36,$B$30)</f>
        <v/>
      </c>
      <c r="AM35" s="41" t="str" cm="1">
        <f t="array" aca="1" ref="AM35" ca="1">tauxHpourCent($B$5:$B$23,$D$5:$D$23,AM$5:AM$23,$D36,$B$30)</f>
        <v/>
      </c>
      <c r="AN35" s="41" t="str" cm="1">
        <f t="array" aca="1" ref="AN35" ca="1">tauxHpourCent($B$5:$B$23,$D$5:$D$23,AN$5:AN$23,$D36,$B$30)</f>
        <v/>
      </c>
      <c r="AO35" s="41" t="str" cm="1">
        <f t="array" aca="1" ref="AO35" ca="1">tauxHpourCent($B$5:$B$23,$D$5:$D$23,AO$5:AO$23,$D36,$B$30)</f>
        <v/>
      </c>
      <c r="AP35" s="41" t="str" cm="1">
        <f t="array" aca="1" ref="AP35" ca="1">tauxHpourCent($B$5:$B$23,$D$5:$D$23,AP$5:AP$23,$D36,$B$30)</f>
        <v/>
      </c>
      <c r="AQ35" s="41">
        <f t="shared" ca="1" si="4"/>
        <v>0.18048174140142323</v>
      </c>
      <c r="AR35" s="42">
        <f t="shared" ca="1" si="5"/>
        <v>18.048174140142322</v>
      </c>
      <c r="AS35" s="41" t="str" cm="1">
        <f t="array" aca="1" ref="AS35" ca="1">tauxHpourCent($B$5:$B$23,$D$5:$D$23,AS$5:AS$23,$D36,$B$30)</f>
        <v/>
      </c>
      <c r="AT35" s="41" t="str" cm="1">
        <f t="array" aca="1" ref="AT35" ca="1">tauxHpourCent($B$5:$B$23,$D$5:$D$23,AT$5:AT$23,$D36,$B$30)</f>
        <v/>
      </c>
      <c r="AU35" s="41" t="str" cm="1">
        <f t="array" aca="1" ref="AU35" ca="1">tauxHpourCent($B$5:$B$23,$D$5:$D$23,AU$5:AU$23,$D36,$B$30)</f>
        <v/>
      </c>
      <c r="AV35" s="41" t="str" cm="1">
        <f t="array" aca="1" ref="AV35" ca="1">tauxHpourCent($B$5:$B$23,$D$5:$D$23,AV$5:AV$23,$D36,$B$30)</f>
        <v/>
      </c>
      <c r="AW35" s="41" t="str" cm="1">
        <f t="array" aca="1" ref="AW35" ca="1">tauxHpourCent($B$5:$B$23,$D$5:$D$23,AW$5:AW$23,$D36,$B$30)</f>
        <v/>
      </c>
    </row>
    <row r="36" spans="2:49" ht="9" customHeight="1" x14ac:dyDescent="0.25">
      <c r="B36" s="15">
        <v>0</v>
      </c>
      <c r="D36" s="67">
        <f t="shared" si="6"/>
        <v>6</v>
      </c>
      <c r="E36" s="145"/>
      <c r="F36" s="40" t="str" cm="1">
        <f t="array" aca="1" ref="F36" ca="1">tauxHpourCent($B$5:$B$23,$D$5:$D$23,F$5:F$23,$D36,$B$30)</f>
        <v/>
      </c>
      <c r="G36" s="40" t="str" cm="1">
        <f t="array" aca="1" ref="G36" ca="1">tauxHpourCent($B$5:$B$23,$D$5:$D$23,G$5:G$23,$D36,$B$30)</f>
        <v/>
      </c>
      <c r="H36" s="40" t="str" cm="1">
        <f t="array" aca="1" ref="H36" ca="1">tauxHpourCent($B$5:$B$23,$D$5:$D$23,H$5:H$23,$D36,$B$30)</f>
        <v/>
      </c>
      <c r="I36" s="40" t="str" cm="1">
        <f t="array" aca="1" ref="I36" ca="1">tauxHpourCent($B$5:$B$23,$D$5:$D$23,I$5:I$23,$D36,$B$30)</f>
        <v/>
      </c>
      <c r="J36" s="40" t="str" cm="1">
        <f t="array" aca="1" ref="J36" ca="1">tauxHpourCent($B$5:$B$23,$D$5:$D$23,J$5:J$23,$D36,$B$30)</f>
        <v/>
      </c>
      <c r="K36" s="40" t="str" cm="1">
        <f t="array" aca="1" ref="K36" ca="1">tauxHpourCent($B$5:$B$23,$D$5:$D$23,K$5:K$23,$D36,$B$30)</f>
        <v/>
      </c>
      <c r="L36" s="41" cm="1">
        <f t="array" aca="1" ref="L36" ca="1">tauxHpourCent($B$5:$B$23,$D$5:$D$23,L$5:L$23,$D36,$B$30)</f>
        <v>6.6778429728974575E-2</v>
      </c>
      <c r="M36" s="41" t="str" cm="1">
        <f t="array" aca="1" ref="M36" ca="1">tauxHpourCent($B$5:$B$23,$D$5:$D$23,M$5:M$23,$D36,$B$30)</f>
        <v/>
      </c>
      <c r="N36" s="41" t="str" cm="1">
        <f t="array" aca="1" ref="N36" ca="1">tauxHpourCent($B$5:$B$23,$D$5:$D$23,N$5:N$23,$D37,$B$30)</f>
        <v/>
      </c>
      <c r="O36" s="41" t="str" cm="1">
        <f t="array" aca="1" ref="O36" ca="1">tauxHpourCent($B$5:$B$23,$D$5:$D$23,O$5:O$23,$D37,$B$30)</f>
        <v/>
      </c>
      <c r="P36" s="41" t="str" cm="1">
        <f t="array" aca="1" ref="P36" ca="1">tauxHpourCent($B$5:$B$23,$D$5:$D$23,P$5:P$23,$D37,$B$30)</f>
        <v/>
      </c>
      <c r="Q36" s="41" t="str" cm="1">
        <f t="array" aca="1" ref="Q36" ca="1">tauxHpourCent($B$5:$B$23,$D$5:$D$23,Q$5:Q$23,$D37,$B$30)</f>
        <v/>
      </c>
      <c r="R36" s="41" t="str" cm="1">
        <f t="array" aca="1" ref="R36" ca="1">tauxHpourCent($B$5:$B$23,$D$5:$D$23,R$5:R$23,$D37,$B$30)</f>
        <v/>
      </c>
      <c r="S36" s="41" t="str" cm="1">
        <f t="array" aca="1" ref="S36" ca="1">tauxHpourCent($B$5:$B$23,$D$5:$D$23,S$5:S$23,$D37,$B$30)</f>
        <v/>
      </c>
      <c r="T36" s="41" t="str" cm="1">
        <f t="array" aca="1" ref="T36" ca="1">tauxHpourCent($B$5:$B$23,$D$5:$D$23,T$5:T$23,$D37,$B$30)</f>
        <v/>
      </c>
      <c r="U36" s="41" t="str" cm="1">
        <f t="array" aca="1" ref="U36" ca="1">tauxHpourCent($B$5:$B$23,$D$5:$D$23,U$5:U$23,$D37,$B$30)</f>
        <v/>
      </c>
      <c r="W36" s="41" t="str" cm="1">
        <f t="array" aca="1" ref="W36" ca="1">tauxHpourCent($B$5:$B$23,$D$5:$D$23,W$5:W$23,$D37,$B$30)</f>
        <v/>
      </c>
      <c r="X36" s="41" t="str" cm="1">
        <f t="array" aca="1" ref="X36" ca="1">tauxHpourCent($B$5:$B$23,$D$5:$D$23,X$5:X$23,$D37,$B$30)</f>
        <v/>
      </c>
      <c r="Y36" s="41" t="str" cm="1">
        <f t="array" aca="1" ref="Y36" ca="1">tauxHpourCent($B$5:$B$23,$D$5:$D$23,Y$5:Y$23,$D37,$B$30)</f>
        <v/>
      </c>
      <c r="Z36" s="41" t="str" cm="1">
        <f t="array" aca="1" ref="Z36" ca="1">tauxHpourCent($B$5:$B$23,$D$5:$D$23,Z$5:Z$23,$D37,$B$30)</f>
        <v/>
      </c>
      <c r="AA36" s="41" t="str" cm="1">
        <f t="array" aca="1" ref="AA36" ca="1">tauxHpourCent($B$5:$B$23,$D$5:$D$23,AA$5:AA$23,$D37,$B$30)</f>
        <v/>
      </c>
      <c r="AB36" s="41" t="str" cm="1">
        <f t="array" aca="1" ref="AB36" ca="1">tauxHpourCent($B$5:$B$23,$D$5:$D$23,AB$5:AB$23,$D37,$B$30)</f>
        <v/>
      </c>
      <c r="AC36" s="41" t="str" cm="1">
        <f t="array" aca="1" ref="AC36" ca="1">tauxHpourCent($B$5:$B$23,$D$5:$D$23,AC$5:AC$23,$D37,$B$30)</f>
        <v/>
      </c>
      <c r="AD36" s="41" t="str" cm="1">
        <f t="array" aca="1" ref="AD36" ca="1">tauxHpourCent($B$5:$B$23,$D$5:$D$23,AD$5:AD$23,$D37,$B$30)</f>
        <v/>
      </c>
      <c r="AE36" s="41" t="str" cm="1">
        <f t="array" aca="1" ref="AE36" ca="1">tauxHpourCent($B$5:$B$23,$D$5:$D$23,AE$5:AE$23,$D37,$B$30)</f>
        <v/>
      </c>
      <c r="AF36" s="41" t="str" cm="1">
        <f t="array" aca="1" ref="AF36" ca="1">tauxHpourCent($B$5:$B$23,$D$5:$D$23,AF$5:AF$23,$D37,$B$30)</f>
        <v/>
      </c>
      <c r="AG36" s="41" t="str" cm="1">
        <f t="array" aca="1" ref="AG36" ca="1">tauxHpourCent($B$5:$B$23,$D$5:$D$23,AG$5:AG$23,$D37,$B$30)</f>
        <v/>
      </c>
      <c r="AH36" s="41" t="str" cm="1">
        <f t="array" aca="1" ref="AH36" ca="1">tauxHpourCent($B$5:$B$23,$D$5:$D$23,AH$5:AH$23,$D37,$B$30)</f>
        <v/>
      </c>
      <c r="AI36" s="41" t="str" cm="1">
        <f t="array" aca="1" ref="AI36" ca="1">tauxHpourCent($B$5:$B$23,$D$5:$D$23,AI$5:AI$23,$D37,$B$30)</f>
        <v/>
      </c>
      <c r="AJ36" s="41" t="str" cm="1">
        <f t="array" aca="1" ref="AJ36" ca="1">tauxHpourCent($B$5:$B$23,$D$5:$D$23,AJ$5:AJ$23,$D37,$B$30)</f>
        <v/>
      </c>
      <c r="AK36" s="41" t="str" cm="1">
        <f t="array" aca="1" ref="AK36" ca="1">tauxHpourCent($B$5:$B$23,$D$5:$D$23,AK$5:AK$23,$D37,$B$30)</f>
        <v/>
      </c>
      <c r="AL36" s="41" t="str" cm="1">
        <f t="array" aca="1" ref="AL36" ca="1">tauxHpourCent($B$5:$B$23,$D$5:$D$23,AL$5:AL$23,$D37,$B$30)</f>
        <v/>
      </c>
      <c r="AM36" s="41" t="str" cm="1">
        <f t="array" aca="1" ref="AM36" ca="1">tauxHpourCent($B$5:$B$23,$D$5:$D$23,AM$5:AM$23,$D37,$B$30)</f>
        <v/>
      </c>
      <c r="AN36" s="41" t="str" cm="1">
        <f t="array" aca="1" ref="AN36" ca="1">tauxHpourCent($B$5:$B$23,$D$5:$D$23,AN$5:AN$23,$D37,$B$30)</f>
        <v/>
      </c>
      <c r="AO36" s="41" t="str" cm="1">
        <f t="array" aca="1" ref="AO36" ca="1">tauxHpourCent($B$5:$B$23,$D$5:$D$23,AO$5:AO$23,$D37,$B$30)</f>
        <v/>
      </c>
      <c r="AP36" s="41" t="str" cm="1">
        <f t="array" aca="1" ref="AP36" ca="1">tauxHpourCent($B$5:$B$23,$D$5:$D$23,AP$5:AP$23,$D37,$B$30)</f>
        <v/>
      </c>
      <c r="AQ36" s="41">
        <f t="shared" ca="1" si="4"/>
        <v>6.6778429728974575E-2</v>
      </c>
      <c r="AR36" s="42">
        <f t="shared" ca="1" si="5"/>
        <v>6.6778429728974578</v>
      </c>
      <c r="AS36" s="41" t="str" cm="1">
        <f t="array" aca="1" ref="AS36" ca="1">tauxHpourCent($B$5:$B$23,$D$5:$D$23,AS$5:AS$23,$D37,$B$30)</f>
        <v/>
      </c>
      <c r="AT36" s="41" t="str" cm="1">
        <f t="array" aca="1" ref="AT36" ca="1">tauxHpourCent($B$5:$B$23,$D$5:$D$23,AT$5:AT$23,$D37,$B$30)</f>
        <v/>
      </c>
      <c r="AU36" s="41" t="str" cm="1">
        <f t="array" aca="1" ref="AU36" ca="1">tauxHpourCent($B$5:$B$23,$D$5:$D$23,AU$5:AU$23,$D37,$B$30)</f>
        <v/>
      </c>
      <c r="AV36" s="41" t="str" cm="1">
        <f t="array" aca="1" ref="AV36" ca="1">tauxHpourCent($B$5:$B$23,$D$5:$D$23,AV$5:AV$23,$D37,$B$30)</f>
        <v/>
      </c>
      <c r="AW36" s="41" t="str" cm="1">
        <f t="array" aca="1" ref="AW36" ca="1">tauxHpourCent($B$5:$B$23,$D$5:$D$23,AW$5:AW$23,$D37,$B$30)</f>
        <v/>
      </c>
    </row>
    <row r="37" spans="2:49" ht="9" customHeight="1" thickBot="1" x14ac:dyDescent="0.3">
      <c r="B37" s="46">
        <v>1</v>
      </c>
      <c r="D37" s="67">
        <f t="shared" si="6"/>
        <v>7</v>
      </c>
      <c r="E37" s="145"/>
      <c r="F37" s="40" t="str" cm="1">
        <f t="array" aca="1" ref="F37" ca="1">tauxHpourCent($B$5:$B$23,$D$5:$D$23,F$5:F$23,$D37,$B$30)</f>
        <v/>
      </c>
      <c r="G37" s="40" t="str" cm="1">
        <f t="array" aca="1" ref="G37" ca="1">tauxHpourCent($B$5:$B$23,$D$5:$D$23,G$5:G$23,$D37,$B$30)</f>
        <v/>
      </c>
      <c r="H37" s="40" t="str" cm="1">
        <f t="array" aca="1" ref="H37" ca="1">tauxHpourCent($B$5:$B$23,$D$5:$D$23,H$5:H$23,$D37,$B$30)</f>
        <v/>
      </c>
      <c r="I37" s="40" t="str" cm="1">
        <f t="array" aca="1" ref="I37" ca="1">tauxHpourCent($B$5:$B$23,$D$5:$D$23,I$5:I$23,$D37,$B$30)</f>
        <v/>
      </c>
      <c r="J37" s="40" t="str" cm="1">
        <f t="array" aca="1" ref="J37" ca="1">tauxHpourCent($B$5:$B$23,$D$5:$D$23,J$5:J$23,$D37,$B$30)</f>
        <v/>
      </c>
      <c r="K37" s="40" t="str" cm="1">
        <f t="array" aca="1" ref="K37" ca="1">tauxHpourCent($B$5:$B$23,$D$5:$D$23,K$5:K$23,$D37,$B$30)</f>
        <v/>
      </c>
      <c r="L37" s="41" cm="1">
        <f t="array" aca="1" ref="L37" ca="1">tauxHpourCent($B$5:$B$23,$D$5:$D$23,L$5:L$23,$D37,$B$30)</f>
        <v>8.3822296730930418E-2</v>
      </c>
      <c r="M37" s="41" cm="1">
        <f t="array" aca="1" ref="M37" ca="1">tauxHpourCent($B$5:$B$23,$D$5:$D$23,M$5:M$23,$D37,$B$30)</f>
        <v>8.1157852022183147E-2</v>
      </c>
      <c r="N37" s="41" t="str" cm="1">
        <f t="array" aca="1" ref="N37" ca="1">tauxHpourCent($B$5:$B$23,$D$5:$D$23,N$5:N$23,$D38,$B$30)</f>
        <v/>
      </c>
      <c r="O37" s="41" t="str" cm="1">
        <f t="array" aca="1" ref="O37" ca="1">tauxHpourCent($B$5:$B$23,$D$5:$D$23,O$5:O$23,$D38,$B$30)</f>
        <v/>
      </c>
      <c r="P37" s="41" t="str" cm="1">
        <f t="array" aca="1" ref="P37" ca="1">tauxHpourCent($B$5:$B$23,$D$5:$D$23,P$5:P$23,$D38,$B$30)</f>
        <v/>
      </c>
      <c r="Q37" s="41" t="str" cm="1">
        <f t="array" aca="1" ref="Q37" ca="1">tauxHpourCent($B$5:$B$23,$D$5:$D$23,Q$5:Q$23,$D38,$B$30)</f>
        <v/>
      </c>
      <c r="R37" s="41" t="str" cm="1">
        <f t="array" aca="1" ref="R37" ca="1">tauxHpourCent($B$5:$B$23,$D$5:$D$23,R$5:R$23,$D38,$B$30)</f>
        <v/>
      </c>
      <c r="S37" s="41" t="str" cm="1">
        <f t="array" aca="1" ref="S37" ca="1">tauxHpourCent($B$5:$B$23,$D$5:$D$23,S$5:S$23,$D38,$B$30)</f>
        <v/>
      </c>
      <c r="T37" s="41" t="str" cm="1">
        <f t="array" aca="1" ref="T37" ca="1">tauxHpourCent($B$5:$B$23,$D$5:$D$23,T$5:T$23,$D38,$B$30)</f>
        <v/>
      </c>
      <c r="U37" s="41" t="str" cm="1">
        <f t="array" aca="1" ref="U37" ca="1">tauxHpourCent($B$5:$B$23,$D$5:$D$23,U$5:U$23,$D38,$B$30)</f>
        <v/>
      </c>
      <c r="W37" s="41" t="str" cm="1">
        <f t="array" aca="1" ref="W37" ca="1">tauxHpourCent($B$5:$B$23,$D$5:$D$23,W$5:W$23,$D38,$B$30)</f>
        <v/>
      </c>
      <c r="X37" s="41" t="str" cm="1">
        <f t="array" aca="1" ref="X37" ca="1">tauxHpourCent($B$5:$B$23,$D$5:$D$23,X$5:X$23,$D38,$B$30)</f>
        <v/>
      </c>
      <c r="Y37" s="41" t="str" cm="1">
        <f t="array" aca="1" ref="Y37" ca="1">tauxHpourCent($B$5:$B$23,$D$5:$D$23,Y$5:Y$23,$D38,$B$30)</f>
        <v/>
      </c>
      <c r="Z37" s="41" t="str" cm="1">
        <f t="array" aca="1" ref="Z37" ca="1">tauxHpourCent($B$5:$B$23,$D$5:$D$23,Z$5:Z$23,$D38,$B$30)</f>
        <v/>
      </c>
      <c r="AA37" s="41" t="str" cm="1">
        <f t="array" aca="1" ref="AA37" ca="1">tauxHpourCent($B$5:$B$23,$D$5:$D$23,AA$5:AA$23,$D38,$B$30)</f>
        <v/>
      </c>
      <c r="AB37" s="41" t="str" cm="1">
        <f t="array" aca="1" ref="AB37" ca="1">tauxHpourCent($B$5:$B$23,$D$5:$D$23,AB$5:AB$23,$D38,$B$30)</f>
        <v/>
      </c>
      <c r="AC37" s="41" t="str" cm="1">
        <f t="array" aca="1" ref="AC37" ca="1">tauxHpourCent($B$5:$B$23,$D$5:$D$23,AC$5:AC$23,$D38,$B$30)</f>
        <v/>
      </c>
      <c r="AD37" s="41" t="str" cm="1">
        <f t="array" aca="1" ref="AD37" ca="1">tauxHpourCent($B$5:$B$23,$D$5:$D$23,AD$5:AD$23,$D38,$B$30)</f>
        <v/>
      </c>
      <c r="AE37" s="41" t="str" cm="1">
        <f t="array" aca="1" ref="AE37" ca="1">tauxHpourCent($B$5:$B$23,$D$5:$D$23,AE$5:AE$23,$D38,$B$30)</f>
        <v/>
      </c>
      <c r="AF37" s="41" t="str" cm="1">
        <f t="array" aca="1" ref="AF37" ca="1">tauxHpourCent($B$5:$B$23,$D$5:$D$23,AF$5:AF$23,$D38,$B$30)</f>
        <v/>
      </c>
      <c r="AG37" s="41" t="str" cm="1">
        <f t="array" aca="1" ref="AG37" ca="1">tauxHpourCent($B$5:$B$23,$D$5:$D$23,AG$5:AG$23,$D38,$B$30)</f>
        <v/>
      </c>
      <c r="AH37" s="41" t="str" cm="1">
        <f t="array" aca="1" ref="AH37" ca="1">tauxHpourCent($B$5:$B$23,$D$5:$D$23,AH$5:AH$23,$D38,$B$30)</f>
        <v/>
      </c>
      <c r="AI37" s="41" t="str" cm="1">
        <f t="array" aca="1" ref="AI37" ca="1">tauxHpourCent($B$5:$B$23,$D$5:$D$23,AI$5:AI$23,$D38,$B$30)</f>
        <v/>
      </c>
      <c r="AJ37" s="41" t="str" cm="1">
        <f t="array" aca="1" ref="AJ37" ca="1">tauxHpourCent($B$5:$B$23,$D$5:$D$23,AJ$5:AJ$23,$D38,$B$30)</f>
        <v/>
      </c>
      <c r="AK37" s="41" t="str" cm="1">
        <f t="array" aca="1" ref="AK37" ca="1">tauxHpourCent($B$5:$B$23,$D$5:$D$23,AK$5:AK$23,$D38,$B$30)</f>
        <v/>
      </c>
      <c r="AL37" s="41" t="str" cm="1">
        <f t="array" aca="1" ref="AL37" ca="1">tauxHpourCent($B$5:$B$23,$D$5:$D$23,AL$5:AL$23,$D38,$B$30)</f>
        <v/>
      </c>
      <c r="AM37" s="41" t="str" cm="1">
        <f t="array" aca="1" ref="AM37" ca="1">tauxHpourCent($B$5:$B$23,$D$5:$D$23,AM$5:AM$23,$D38,$B$30)</f>
        <v/>
      </c>
      <c r="AN37" s="41" t="str" cm="1">
        <f t="array" aca="1" ref="AN37" ca="1">tauxHpourCent($B$5:$B$23,$D$5:$D$23,AN$5:AN$23,$D38,$B$30)</f>
        <v/>
      </c>
      <c r="AO37" s="41" t="str" cm="1">
        <f t="array" aca="1" ref="AO37" ca="1">tauxHpourCent($B$5:$B$23,$D$5:$D$23,AO$5:AO$23,$D38,$B$30)</f>
        <v/>
      </c>
      <c r="AP37" s="41" t="str" cm="1">
        <f t="array" aca="1" ref="AP37" ca="1">tauxHpourCent($B$5:$B$23,$D$5:$D$23,AP$5:AP$23,$D38,$B$30)</f>
        <v/>
      </c>
      <c r="AQ37" s="41">
        <f t="shared" ca="1" si="4"/>
        <v>0.16498014875311356</v>
      </c>
      <c r="AR37" s="42">
        <f t="shared" ca="1" si="5"/>
        <v>16.498014875311355</v>
      </c>
      <c r="AS37" s="41" t="str" cm="1">
        <f t="array" aca="1" ref="AS37" ca="1">tauxHpourCent($B$5:$B$23,$D$5:$D$23,AS$5:AS$23,$D38,$B$30)</f>
        <v/>
      </c>
      <c r="AT37" s="41" t="str" cm="1">
        <f t="array" aca="1" ref="AT37" ca="1">tauxHpourCent($B$5:$B$23,$D$5:$D$23,AT$5:AT$23,$D38,$B$30)</f>
        <v/>
      </c>
      <c r="AU37" s="41" t="str" cm="1">
        <f t="array" aca="1" ref="AU37" ca="1">tauxHpourCent($B$5:$B$23,$D$5:$D$23,AU$5:AU$23,$D38,$B$30)</f>
        <v/>
      </c>
      <c r="AV37" s="41" t="str" cm="1">
        <f t="array" aca="1" ref="AV37" ca="1">tauxHpourCent($B$5:$B$23,$D$5:$D$23,AV$5:AV$23,$D38,$B$30)</f>
        <v/>
      </c>
      <c r="AW37" s="41" t="str" cm="1">
        <f t="array" aca="1" ref="AW37" ca="1">tauxHpourCent($B$5:$B$23,$D$5:$D$23,AW$5:AW$23,$D38,$B$30)</f>
        <v/>
      </c>
    </row>
    <row r="38" spans="2:49" ht="9" customHeight="1" x14ac:dyDescent="0.25">
      <c r="D38" s="67">
        <f t="shared" si="6"/>
        <v>8</v>
      </c>
      <c r="E38" s="145"/>
      <c r="F38" s="40" t="str" cm="1">
        <f t="array" aca="1" ref="F38" ca="1">tauxHpourCent($B$5:$B$23,$D$5:$D$23,F$5:F$23,$D38,$B$30)</f>
        <v/>
      </c>
      <c r="G38" s="40" t="str" cm="1">
        <f t="array" aca="1" ref="G38" ca="1">tauxHpourCent($B$5:$B$23,$D$5:$D$23,G$5:G$23,$D38,$B$30)</f>
        <v/>
      </c>
      <c r="H38" s="40" t="str" cm="1">
        <f t="array" aca="1" ref="H38" ca="1">tauxHpourCent($B$5:$B$23,$D$5:$D$23,H$5:H$23,$D38,$B$30)</f>
        <v/>
      </c>
      <c r="I38" s="40" cm="1">
        <f t="array" aca="1" ref="I38" ca="1">tauxHpourCent($B$5:$B$23,$D$5:$D$23,I$5:I$23,$D38,$B$30)</f>
        <v>9.6630439725342188E-2</v>
      </c>
      <c r="J38" s="40" cm="1">
        <f t="array" aca="1" ref="J38" ca="1">tauxHpourCent($B$5:$B$23,$D$5:$D$23,J$5:J$23,$D38,$B$30)</f>
        <v>8.8563807618571314E-2</v>
      </c>
      <c r="K38" s="40" t="str" cm="1">
        <f t="array" aca="1" ref="K38" ca="1">tauxHpourCent($B$5:$B$23,$D$5:$D$23,K$5:K$23,$D38,$B$30)</f>
        <v/>
      </c>
      <c r="L38" s="40" t="str" cm="1">
        <f t="array" aca="1" ref="L38" ca="1">tauxHpourCent($B$5:$B$23,$D$5:$D$23,L$5:L$23,$D38,$B$30)</f>
        <v/>
      </c>
      <c r="M38" s="40" cm="1">
        <f t="array" aca="1" ref="M38" ca="1">tauxHpourCent($B$5:$B$23,$D$5:$D$23,M$5:M$23,$D38,$B$30)</f>
        <v>9.5811353081744002E-2</v>
      </c>
      <c r="N38" s="41" t="str" cm="1">
        <f t="array" aca="1" ref="N38" ca="1">tauxHpourCent($B$5:$B$23,$D$5:$D$23,N$5:N$23,$D39,$B$30)</f>
        <v/>
      </c>
      <c r="O38" s="41" t="str" cm="1">
        <f t="array" aca="1" ref="O38" ca="1">tauxHpourCent($B$5:$B$23,$D$5:$D$23,O$5:O$23,$D39,$B$30)</f>
        <v/>
      </c>
      <c r="P38" s="41" t="str" cm="1">
        <f t="array" aca="1" ref="P38" ca="1">tauxHpourCent($B$5:$B$23,$D$5:$D$23,P$5:P$23,$D39,$B$30)</f>
        <v/>
      </c>
      <c r="Q38" s="41" t="str" cm="1">
        <f t="array" aca="1" ref="Q38" ca="1">tauxHpourCent($B$5:$B$23,$D$5:$D$23,Q$5:Q$23,$D39,$B$30)</f>
        <v/>
      </c>
      <c r="R38" s="41" t="str" cm="1">
        <f t="array" aca="1" ref="R38" ca="1">tauxHpourCent($B$5:$B$23,$D$5:$D$23,R$5:R$23,$D39,$B$30)</f>
        <v/>
      </c>
      <c r="S38" s="41" t="str" cm="1">
        <f t="array" aca="1" ref="S38" ca="1">tauxHpourCent($B$5:$B$23,$D$5:$D$23,S$5:S$23,$D39,$B$30)</f>
        <v/>
      </c>
      <c r="T38" s="41" t="str" cm="1">
        <f t="array" aca="1" ref="T38" ca="1">tauxHpourCent($B$5:$B$23,$D$5:$D$23,T$5:T$23,$D39,$B$30)</f>
        <v/>
      </c>
      <c r="U38" s="41" t="str" cm="1">
        <f t="array" aca="1" ref="U38" ca="1">tauxHpourCent($B$5:$B$23,$D$5:$D$23,U$5:U$23,$D39,$B$30)</f>
        <v/>
      </c>
      <c r="W38" s="41" t="str" cm="1">
        <f t="array" aca="1" ref="W38" ca="1">tauxHpourCent($B$5:$B$23,$D$5:$D$23,W$5:W$23,$D39,$B$30)</f>
        <v/>
      </c>
      <c r="X38" s="41" t="str" cm="1">
        <f t="array" aca="1" ref="X38" ca="1">tauxHpourCent($B$5:$B$23,$D$5:$D$23,X$5:X$23,$D39,$B$30)</f>
        <v/>
      </c>
      <c r="Y38" s="41" t="str" cm="1">
        <f t="array" aca="1" ref="Y38" ca="1">tauxHpourCent($B$5:$B$23,$D$5:$D$23,Y$5:Y$23,$D39,$B$30)</f>
        <v/>
      </c>
      <c r="Z38" s="41" t="str" cm="1">
        <f t="array" aca="1" ref="Z38" ca="1">tauxHpourCent($B$5:$B$23,$D$5:$D$23,Z$5:Z$23,$D39,$B$30)</f>
        <v/>
      </c>
      <c r="AA38" s="41" t="str" cm="1">
        <f t="array" aca="1" ref="AA38" ca="1">tauxHpourCent($B$5:$B$23,$D$5:$D$23,AA$5:AA$23,$D39,$B$30)</f>
        <v/>
      </c>
      <c r="AB38" s="41" t="str" cm="1">
        <f t="array" aca="1" ref="AB38" ca="1">tauxHpourCent($B$5:$B$23,$D$5:$D$23,AB$5:AB$23,$D39,$B$30)</f>
        <v/>
      </c>
      <c r="AC38" s="41" t="str" cm="1">
        <f t="array" aca="1" ref="AC38" ca="1">tauxHpourCent($B$5:$B$23,$D$5:$D$23,AC$5:AC$23,$D39,$B$30)</f>
        <v/>
      </c>
      <c r="AD38" s="41" t="str" cm="1">
        <f t="array" aca="1" ref="AD38" ca="1">tauxHpourCent($B$5:$B$23,$D$5:$D$23,AD$5:AD$23,$D39,$B$30)</f>
        <v/>
      </c>
      <c r="AE38" s="41" t="str" cm="1">
        <f t="array" aca="1" ref="AE38" ca="1">tauxHpourCent($B$5:$B$23,$D$5:$D$23,AE$5:AE$23,$D39,$B$30)</f>
        <v/>
      </c>
      <c r="AF38" s="41" t="str" cm="1">
        <f t="array" aca="1" ref="AF38" ca="1">tauxHpourCent($B$5:$B$23,$D$5:$D$23,AF$5:AF$23,$D39,$B$30)</f>
        <v/>
      </c>
      <c r="AG38" s="41" t="str" cm="1">
        <f t="array" aca="1" ref="AG38" ca="1">tauxHpourCent($B$5:$B$23,$D$5:$D$23,AG$5:AG$23,$D39,$B$30)</f>
        <v/>
      </c>
      <c r="AH38" s="41" t="str" cm="1">
        <f t="array" aca="1" ref="AH38" ca="1">tauxHpourCent($B$5:$B$23,$D$5:$D$23,AH$5:AH$23,$D39,$B$30)</f>
        <v/>
      </c>
      <c r="AI38" s="41" t="str" cm="1">
        <f t="array" aca="1" ref="AI38" ca="1">tauxHpourCent($B$5:$B$23,$D$5:$D$23,AI$5:AI$23,$D39,$B$30)</f>
        <v/>
      </c>
      <c r="AJ38" s="41" t="str" cm="1">
        <f t="array" aca="1" ref="AJ38" ca="1">tauxHpourCent($B$5:$B$23,$D$5:$D$23,AJ$5:AJ$23,$D39,$B$30)</f>
        <v/>
      </c>
      <c r="AK38" s="41" t="str" cm="1">
        <f t="array" aca="1" ref="AK38" ca="1">tauxHpourCent($B$5:$B$23,$D$5:$D$23,AK$5:AK$23,$D39,$B$30)</f>
        <v/>
      </c>
      <c r="AL38" s="41" t="str" cm="1">
        <f t="array" aca="1" ref="AL38" ca="1">tauxHpourCent($B$5:$B$23,$D$5:$D$23,AL$5:AL$23,$D39,$B$30)</f>
        <v/>
      </c>
      <c r="AM38" s="41" t="str" cm="1">
        <f t="array" aca="1" ref="AM38" ca="1">tauxHpourCent($B$5:$B$23,$D$5:$D$23,AM$5:AM$23,$D39,$B$30)</f>
        <v/>
      </c>
      <c r="AN38" s="41" t="str" cm="1">
        <f t="array" aca="1" ref="AN38" ca="1">tauxHpourCent($B$5:$B$23,$D$5:$D$23,AN$5:AN$23,$D39,$B$30)</f>
        <v/>
      </c>
      <c r="AO38" s="41" t="str" cm="1">
        <f t="array" aca="1" ref="AO38" ca="1">tauxHpourCent($B$5:$B$23,$D$5:$D$23,AO$5:AO$23,$D39,$B$30)</f>
        <v/>
      </c>
      <c r="AP38" s="41" t="str" cm="1">
        <f t="array" aca="1" ref="AP38" ca="1">tauxHpourCent($B$5:$B$23,$D$5:$D$23,AP$5:AP$23,$D39,$B$30)</f>
        <v/>
      </c>
      <c r="AQ38" s="41">
        <f t="shared" ca="1" si="4"/>
        <v>0.28100560042565748</v>
      </c>
      <c r="AR38" s="42">
        <f t="shared" ca="1" si="5"/>
        <v>28.100560042565746</v>
      </c>
      <c r="AS38" s="41" t="str" cm="1">
        <f t="array" aca="1" ref="AS38" ca="1">tauxHpourCent($B$5:$B$23,$D$5:$D$23,AS$5:AS$23,$D39,$B$30)</f>
        <v/>
      </c>
      <c r="AT38" s="41" t="str" cm="1">
        <f t="array" aca="1" ref="AT38" ca="1">tauxHpourCent($B$5:$B$23,$D$5:$D$23,AT$5:AT$23,$D39,$B$30)</f>
        <v/>
      </c>
      <c r="AU38" s="41" t="str" cm="1">
        <f t="array" aca="1" ref="AU38" ca="1">tauxHpourCent($B$5:$B$23,$D$5:$D$23,AU$5:AU$23,$D39,$B$30)</f>
        <v/>
      </c>
      <c r="AV38" s="41" t="str" cm="1">
        <f t="array" aca="1" ref="AV38" ca="1">tauxHpourCent($B$5:$B$23,$D$5:$D$23,AV$5:AV$23,$D39,$B$30)</f>
        <v/>
      </c>
      <c r="AW38" s="41" t="str" cm="1">
        <f t="array" aca="1" ref="AW38" ca="1">tauxHpourCent($B$5:$B$23,$D$5:$D$23,AW$5:AW$23,$D39,$B$30)</f>
        <v/>
      </c>
    </row>
    <row r="39" spans="2:49" ht="9" customHeight="1" x14ac:dyDescent="0.25">
      <c r="D39" s="67">
        <f t="shared" si="6"/>
        <v>9</v>
      </c>
      <c r="E39" s="145"/>
      <c r="F39" s="40" cm="1">
        <f t="array" aca="1" ref="F39" ca="1">tauxHpourCent($B$5:$B$23,$D$5:$D$23,F$5:F$23,$D39,$B$30)</f>
        <v>0.10512597741094699</v>
      </c>
      <c r="G39" s="40" cm="1">
        <f t="array" aca="1" ref="G39" ca="1">tauxHpourCent($B$5:$B$23,$D$5:$D$23,G$5:G$23,$D39,$B$30)</f>
        <v>9.8361357121464932E-2</v>
      </c>
      <c r="H39" s="40" cm="1">
        <f t="array" aca="1" ref="H39" ca="1">tauxHpourCent($B$5:$B$23,$D$5:$D$23,H$5:H$23,$D39,$B$30)</f>
        <v>0.11572535991140642</v>
      </c>
      <c r="I39" s="40" cm="1">
        <f t="array" aca="1" ref="I39" ca="1">tauxHpourCent($B$5:$B$23,$D$5:$D$23,I$5:I$23,$D39,$B$30)</f>
        <v>0.10454276749579373</v>
      </c>
      <c r="J39" s="40" cm="1">
        <f t="array" aca="1" ref="J39" ca="1">tauxHpourCent($B$5:$B$23,$D$5:$D$23,J$5:J$23,$D39,$B$30)</f>
        <v>9.5815620571809618E-2</v>
      </c>
      <c r="K39" s="40" cm="1">
        <f t="array" aca="1" ref="K39" ca="1">tauxHpourCent($B$5:$B$23,$D$5:$D$23,K$5:K$23,$D39,$B$30)</f>
        <v>0.11193339500462535</v>
      </c>
      <c r="L39" s="41" t="str" cm="1">
        <f t="array" aca="1" ref="L39" ca="1">tauxHpourCent($B$5:$B$23,$D$5:$D$23,L$5:L$23,$D39,$B$30)</f>
        <v/>
      </c>
      <c r="M39" s="41" t="str" cm="1">
        <f t="array" aca="1" ref="M39" ca="1">tauxHpourCent($B$5:$B$23,$D$5:$D$23,M$5:M$23,$D39,$B$30)</f>
        <v/>
      </c>
      <c r="N39" s="41" t="str" cm="1">
        <f t="array" aca="1" ref="N39" ca="1">tauxHpourCent($B$5:$B$23,$D$5:$D$23,N$5:N$23,$D40,$B$30)</f>
        <v/>
      </c>
      <c r="O39" s="41" t="str" cm="1">
        <f t="array" aca="1" ref="O39" ca="1">tauxHpourCent($B$5:$B$23,$D$5:$D$23,O$5:O$23,$D40,$B$30)</f>
        <v/>
      </c>
      <c r="P39" s="41" t="str" cm="1">
        <f t="array" aca="1" ref="P39" ca="1">tauxHpourCent($B$5:$B$23,$D$5:$D$23,P$5:P$23,$D40,$B$30)</f>
        <v/>
      </c>
      <c r="Q39" s="41" t="str" cm="1">
        <f t="array" aca="1" ref="Q39" ca="1">tauxHpourCent($B$5:$B$23,$D$5:$D$23,Q$5:Q$23,$D40,$B$30)</f>
        <v/>
      </c>
      <c r="R39" s="41" t="str" cm="1">
        <f t="array" aca="1" ref="R39" ca="1">tauxHpourCent($B$5:$B$23,$D$5:$D$23,R$5:R$23,$D40,$B$30)</f>
        <v/>
      </c>
      <c r="S39" s="41" t="str" cm="1">
        <f t="array" aca="1" ref="S39" ca="1">tauxHpourCent($B$5:$B$23,$D$5:$D$23,S$5:S$23,$D40,$B$30)</f>
        <v/>
      </c>
      <c r="T39" s="41" t="str" cm="1">
        <f t="array" aca="1" ref="T39" ca="1">tauxHpourCent($B$5:$B$23,$D$5:$D$23,T$5:T$23,$D40,$B$30)</f>
        <v/>
      </c>
      <c r="U39" s="41" t="str" cm="1">
        <f t="array" aca="1" ref="U39" ca="1">tauxHpourCent($B$5:$B$23,$D$5:$D$23,U$5:U$23,$D40,$B$30)</f>
        <v/>
      </c>
      <c r="W39" s="41" t="str" cm="1">
        <f t="array" aca="1" ref="W39" ca="1">tauxHpourCent($B$5:$B$23,$D$5:$D$23,W$5:W$23,$D40,$B$30)</f>
        <v/>
      </c>
      <c r="X39" s="41" t="str" cm="1">
        <f t="array" aca="1" ref="X39" ca="1">tauxHpourCent($B$5:$B$23,$D$5:$D$23,X$5:X$23,$D40,$B$30)</f>
        <v/>
      </c>
      <c r="Y39" s="41" t="str" cm="1">
        <f t="array" aca="1" ref="Y39" ca="1">tauxHpourCent($B$5:$B$23,$D$5:$D$23,Y$5:Y$23,$D40,$B$30)</f>
        <v/>
      </c>
      <c r="Z39" s="41" t="str" cm="1">
        <f t="array" aca="1" ref="Z39" ca="1">tauxHpourCent($B$5:$B$23,$D$5:$D$23,Z$5:Z$23,$D40,$B$30)</f>
        <v/>
      </c>
      <c r="AA39" s="41" t="str" cm="1">
        <f t="array" aca="1" ref="AA39" ca="1">tauxHpourCent($B$5:$B$23,$D$5:$D$23,AA$5:AA$23,$D40,$B$30)</f>
        <v/>
      </c>
      <c r="AB39" s="41" t="str" cm="1">
        <f t="array" aca="1" ref="AB39" ca="1">tauxHpourCent($B$5:$B$23,$D$5:$D$23,AB$5:AB$23,$D40,$B$30)</f>
        <v/>
      </c>
      <c r="AC39" s="41" t="str" cm="1">
        <f t="array" aca="1" ref="AC39" ca="1">tauxHpourCent($B$5:$B$23,$D$5:$D$23,AC$5:AC$23,$D40,$B$30)</f>
        <v/>
      </c>
      <c r="AD39" s="41" t="str" cm="1">
        <f t="array" aca="1" ref="AD39" ca="1">tauxHpourCent($B$5:$B$23,$D$5:$D$23,AD$5:AD$23,$D40,$B$30)</f>
        <v/>
      </c>
      <c r="AE39" s="41" t="str" cm="1">
        <f t="array" aca="1" ref="AE39" ca="1">tauxHpourCent($B$5:$B$23,$D$5:$D$23,AE$5:AE$23,$D40,$B$30)</f>
        <v/>
      </c>
      <c r="AF39" s="41" t="str" cm="1">
        <f t="array" aca="1" ref="AF39" ca="1">tauxHpourCent($B$5:$B$23,$D$5:$D$23,AF$5:AF$23,$D40,$B$30)</f>
        <v/>
      </c>
      <c r="AG39" s="41" t="str" cm="1">
        <f t="array" aca="1" ref="AG39" ca="1">tauxHpourCent($B$5:$B$23,$D$5:$D$23,AG$5:AG$23,$D40,$B$30)</f>
        <v/>
      </c>
      <c r="AH39" s="41" t="str" cm="1">
        <f t="array" aca="1" ref="AH39" ca="1">tauxHpourCent($B$5:$B$23,$D$5:$D$23,AH$5:AH$23,$D40,$B$30)</f>
        <v/>
      </c>
      <c r="AI39" s="41" t="str" cm="1">
        <f t="array" aca="1" ref="AI39" ca="1">tauxHpourCent($B$5:$B$23,$D$5:$D$23,AI$5:AI$23,$D40,$B$30)</f>
        <v/>
      </c>
      <c r="AJ39" s="41" t="str" cm="1">
        <f t="array" aca="1" ref="AJ39" ca="1">tauxHpourCent($B$5:$B$23,$D$5:$D$23,AJ$5:AJ$23,$D40,$B$30)</f>
        <v/>
      </c>
      <c r="AK39" s="41" t="str" cm="1">
        <f t="array" aca="1" ref="AK39" ca="1">tauxHpourCent($B$5:$B$23,$D$5:$D$23,AK$5:AK$23,$D40,$B$30)</f>
        <v/>
      </c>
      <c r="AL39" s="41" t="str" cm="1">
        <f t="array" aca="1" ref="AL39" ca="1">tauxHpourCent($B$5:$B$23,$D$5:$D$23,AL$5:AL$23,$D40,$B$30)</f>
        <v/>
      </c>
      <c r="AM39" s="41" t="str" cm="1">
        <f t="array" aca="1" ref="AM39" ca="1">tauxHpourCent($B$5:$B$23,$D$5:$D$23,AM$5:AM$23,$D40,$B$30)</f>
        <v/>
      </c>
      <c r="AN39" s="41" t="str" cm="1">
        <f t="array" aca="1" ref="AN39" ca="1">tauxHpourCent($B$5:$B$23,$D$5:$D$23,AN$5:AN$23,$D40,$B$30)</f>
        <v/>
      </c>
      <c r="AO39" s="41" t="str" cm="1">
        <f t="array" aca="1" ref="AO39" ca="1">tauxHpourCent($B$5:$B$23,$D$5:$D$23,AO$5:AO$23,$D40,$B$30)</f>
        <v/>
      </c>
      <c r="AP39" s="41" t="str" cm="1">
        <f t="array" aca="1" ref="AP39" ca="1">tauxHpourCent($B$5:$B$23,$D$5:$D$23,AP$5:AP$23,$D40,$B$30)</f>
        <v/>
      </c>
      <c r="AQ39" s="41">
        <f t="shared" ca="1" si="4"/>
        <v>0.63150447751604699</v>
      </c>
      <c r="AR39" s="42">
        <f t="shared" ca="1" si="5"/>
        <v>63.150447751604702</v>
      </c>
      <c r="AS39" s="41" t="str" cm="1">
        <f t="array" aca="1" ref="AS39" ca="1">tauxHpourCent($B$5:$B$23,$D$5:$D$23,AS$5:AS$23,$D40,$B$30)</f>
        <v/>
      </c>
      <c r="AT39" s="41" t="str" cm="1">
        <f t="array" aca="1" ref="AT39" ca="1">tauxHpourCent($B$5:$B$23,$D$5:$D$23,AT$5:AT$23,$D40,$B$30)</f>
        <v/>
      </c>
      <c r="AU39" s="41" t="str" cm="1">
        <f t="array" aca="1" ref="AU39" ca="1">tauxHpourCent($B$5:$B$23,$D$5:$D$23,AU$5:AU$23,$D40,$B$30)</f>
        <v/>
      </c>
      <c r="AV39" s="41" t="str" cm="1">
        <f t="array" aca="1" ref="AV39" ca="1">tauxHpourCent($B$5:$B$23,$D$5:$D$23,AV$5:AV$23,$D40,$B$30)</f>
        <v/>
      </c>
      <c r="AW39" s="41" t="str" cm="1">
        <f t="array" aca="1" ref="AW39" ca="1">tauxHpourCent($B$5:$B$23,$D$5:$D$23,AW$5:AW$23,$D40,$B$30)</f>
        <v/>
      </c>
    </row>
    <row r="40" spans="2:49" ht="9" customHeight="1" x14ac:dyDescent="0.25">
      <c r="D40" s="67">
        <f t="shared" si="6"/>
        <v>10</v>
      </c>
      <c r="E40" s="145"/>
      <c r="F40" s="40" t="str" cm="1">
        <f t="array" aca="1" ref="F40" ca="1">tauxHpourCent($B$5:$B$23,$D$5:$D$23,F$5:F$23,$D40,$B$30)</f>
        <v/>
      </c>
      <c r="G40" s="40" cm="1">
        <f t="array" aca="1" ref="G40" ca="1">tauxHpourCent($B$5:$B$23,$D$5:$D$23,G$5:G$23,$D40,$B$30)</f>
        <v>8.5697171950541232E-2</v>
      </c>
      <c r="H40" s="40" t="str" cm="1">
        <f t="array" aca="1" ref="H40" ca="1">tauxHpourCent($B$5:$B$23,$D$5:$D$23,H$5:H$23,$D40,$B$30)</f>
        <v/>
      </c>
      <c r="I40" s="40" t="str" cm="1">
        <f t="array" aca="1" ref="I40" ca="1">tauxHpourCent($B$5:$B$23,$D$5:$D$23,I$5:I$23,$D40,$B$30)</f>
        <v/>
      </c>
      <c r="J40" s="40" t="str" cm="1">
        <f t="array" aca="1" ref="J40" ca="1">tauxHpourCent($B$5:$B$23,$D$5:$D$23,J$5:J$23,$D40,$B$30)</f>
        <v/>
      </c>
      <c r="K40" s="40" t="str" cm="1">
        <f t="array" aca="1" ref="K40" ca="1">tauxHpourCent($B$5:$B$23,$D$5:$D$23,K$5:K$23,$D40,$B$30)</f>
        <v/>
      </c>
      <c r="L40" s="41" t="str" cm="1">
        <f t="array" aca="1" ref="L40" ca="1">tauxHpourCent($B$5:$B$23,$D$5:$D$23,L$5:L$23,$D40,$B$30)</f>
        <v/>
      </c>
      <c r="M40" s="41" t="str" cm="1">
        <f t="array" aca="1" ref="M40" ca="1">tauxHpourCent($B$5:$B$23,$D$5:$D$23,M$5:M$23,$D40,$B$30)</f>
        <v/>
      </c>
      <c r="N40" s="41" t="str" cm="1">
        <f t="array" aca="1" ref="N40" ca="1">tauxHpourCent($B$5:$B$23,$D$5:$D$23,N$5:N$23,$D41,$B$30)</f>
        <v/>
      </c>
      <c r="O40" s="41" t="str" cm="1">
        <f t="array" aca="1" ref="O40" ca="1">tauxHpourCent($B$5:$B$23,$D$5:$D$23,O$5:O$23,$D41,$B$30)</f>
        <v/>
      </c>
      <c r="P40" s="41" t="str" cm="1">
        <f t="array" aca="1" ref="P40" ca="1">tauxHpourCent($B$5:$B$23,$D$5:$D$23,P$5:P$23,$D41,$B$30)</f>
        <v/>
      </c>
      <c r="Q40" s="41" t="str" cm="1">
        <f t="array" aca="1" ref="Q40" ca="1">tauxHpourCent($B$5:$B$23,$D$5:$D$23,Q$5:Q$23,$D41,$B$30)</f>
        <v/>
      </c>
      <c r="R40" s="41" t="str" cm="1">
        <f t="array" aca="1" ref="R40" ca="1">tauxHpourCent($B$5:$B$23,$D$5:$D$23,R$5:R$23,$D41,$B$30)</f>
        <v/>
      </c>
      <c r="S40" s="41" t="str" cm="1">
        <f t="array" aca="1" ref="S40" ca="1">tauxHpourCent($B$5:$B$23,$D$5:$D$23,S$5:S$23,$D41,$B$30)</f>
        <v/>
      </c>
      <c r="T40" s="41" t="str" cm="1">
        <f t="array" aca="1" ref="T40" ca="1">tauxHpourCent($B$5:$B$23,$D$5:$D$23,T$5:T$23,$D41,$B$30)</f>
        <v/>
      </c>
      <c r="U40" s="41" t="str" cm="1">
        <f t="array" aca="1" ref="U40" ca="1">tauxHpourCent($B$5:$B$23,$D$5:$D$23,U$5:U$23,$D41,$B$30)</f>
        <v/>
      </c>
      <c r="W40" s="41" t="str" cm="1">
        <f t="array" aca="1" ref="W40" ca="1">tauxHpourCent($B$5:$B$23,$D$5:$D$23,W$5:W$23,$D41,$B$30)</f>
        <v/>
      </c>
      <c r="X40" s="41" t="str" cm="1">
        <f t="array" aca="1" ref="X40" ca="1">tauxHpourCent($B$5:$B$23,$D$5:$D$23,X$5:X$23,$D41,$B$30)</f>
        <v/>
      </c>
      <c r="Y40" s="41" t="str" cm="1">
        <f t="array" aca="1" ref="Y40" ca="1">tauxHpourCent($B$5:$B$23,$D$5:$D$23,Y$5:Y$23,$D41,$B$30)</f>
        <v/>
      </c>
      <c r="Z40" s="41" t="str" cm="1">
        <f t="array" aca="1" ref="Z40" ca="1">tauxHpourCent($B$5:$B$23,$D$5:$D$23,Z$5:Z$23,$D41,$B$30)</f>
        <v/>
      </c>
      <c r="AA40" s="41" t="str" cm="1">
        <f t="array" aca="1" ref="AA40" ca="1">tauxHpourCent($B$5:$B$23,$D$5:$D$23,AA$5:AA$23,$D41,$B$30)</f>
        <v/>
      </c>
      <c r="AB40" s="41" t="str" cm="1">
        <f t="array" aca="1" ref="AB40" ca="1">tauxHpourCent($B$5:$B$23,$D$5:$D$23,AB$5:AB$23,$D41,$B$30)</f>
        <v/>
      </c>
      <c r="AC40" s="41" t="str" cm="1">
        <f t="array" aca="1" ref="AC40" ca="1">tauxHpourCent($B$5:$B$23,$D$5:$D$23,AC$5:AC$23,$D41,$B$30)</f>
        <v/>
      </c>
      <c r="AD40" s="41" t="str" cm="1">
        <f t="array" aca="1" ref="AD40" ca="1">tauxHpourCent($B$5:$B$23,$D$5:$D$23,AD$5:AD$23,$D41,$B$30)</f>
        <v/>
      </c>
      <c r="AE40" s="41" t="str" cm="1">
        <f t="array" aca="1" ref="AE40" ca="1">tauxHpourCent($B$5:$B$23,$D$5:$D$23,AE$5:AE$23,$D41,$B$30)</f>
        <v/>
      </c>
      <c r="AF40" s="41" t="str" cm="1">
        <f t="array" aca="1" ref="AF40" ca="1">tauxHpourCent($B$5:$B$23,$D$5:$D$23,AF$5:AF$23,$D41,$B$30)</f>
        <v/>
      </c>
      <c r="AG40" s="41" t="str" cm="1">
        <f t="array" aca="1" ref="AG40" ca="1">tauxHpourCent($B$5:$B$23,$D$5:$D$23,AG$5:AG$23,$D41,$B$30)</f>
        <v/>
      </c>
      <c r="AH40" s="41" t="str" cm="1">
        <f t="array" aca="1" ref="AH40" ca="1">tauxHpourCent($B$5:$B$23,$D$5:$D$23,AH$5:AH$23,$D41,$B$30)</f>
        <v/>
      </c>
      <c r="AI40" s="41" t="str" cm="1">
        <f t="array" aca="1" ref="AI40" ca="1">tauxHpourCent($B$5:$B$23,$D$5:$D$23,AI$5:AI$23,$D41,$B$30)</f>
        <v/>
      </c>
      <c r="AJ40" s="41" t="str" cm="1">
        <f t="array" aca="1" ref="AJ40" ca="1">tauxHpourCent($B$5:$B$23,$D$5:$D$23,AJ$5:AJ$23,$D41,$B$30)</f>
        <v/>
      </c>
      <c r="AK40" s="41" t="str" cm="1">
        <f t="array" aca="1" ref="AK40" ca="1">tauxHpourCent($B$5:$B$23,$D$5:$D$23,AK$5:AK$23,$D41,$B$30)</f>
        <v/>
      </c>
      <c r="AL40" s="41" t="str" cm="1">
        <f t="array" aca="1" ref="AL40" ca="1">tauxHpourCent($B$5:$B$23,$D$5:$D$23,AL$5:AL$23,$D41,$B$30)</f>
        <v/>
      </c>
      <c r="AM40" s="41" t="str" cm="1">
        <f t="array" aca="1" ref="AM40" ca="1">tauxHpourCent($B$5:$B$23,$D$5:$D$23,AM$5:AM$23,$D41,$B$30)</f>
        <v/>
      </c>
      <c r="AN40" s="41" t="str" cm="1">
        <f t="array" aca="1" ref="AN40" ca="1">tauxHpourCent($B$5:$B$23,$D$5:$D$23,AN$5:AN$23,$D41,$B$30)</f>
        <v/>
      </c>
      <c r="AO40" s="41" t="str" cm="1">
        <f t="array" aca="1" ref="AO40" ca="1">tauxHpourCent($B$5:$B$23,$D$5:$D$23,AO$5:AO$23,$D41,$B$30)</f>
        <v/>
      </c>
      <c r="AP40" s="41" t="str" cm="1">
        <f t="array" aca="1" ref="AP40" ca="1">tauxHpourCent($B$5:$B$23,$D$5:$D$23,AP$5:AP$23,$D41,$B$30)</f>
        <v/>
      </c>
      <c r="AQ40" s="41">
        <f t="shared" ca="1" si="4"/>
        <v>8.5697171950541232E-2</v>
      </c>
      <c r="AR40" s="42">
        <f t="shared" ca="1" si="5"/>
        <v>8.5697171950541229</v>
      </c>
      <c r="AS40" s="41" t="str" cm="1">
        <f t="array" aca="1" ref="AS40" ca="1">tauxHpourCent($B$5:$B$23,$D$5:$D$23,AS$5:AS$23,$D41,$B$30)</f>
        <v/>
      </c>
      <c r="AT40" s="41" t="str" cm="1">
        <f t="array" aca="1" ref="AT40" ca="1">tauxHpourCent($B$5:$B$23,$D$5:$D$23,AT$5:AT$23,$D41,$B$30)</f>
        <v/>
      </c>
      <c r="AU40" s="41" t="str" cm="1">
        <f t="array" aca="1" ref="AU40" ca="1">tauxHpourCent($B$5:$B$23,$D$5:$D$23,AU$5:AU$23,$D41,$B$30)</f>
        <v/>
      </c>
      <c r="AV40" s="41" t="str" cm="1">
        <f t="array" aca="1" ref="AV40" ca="1">tauxHpourCent($B$5:$B$23,$D$5:$D$23,AV$5:AV$23,$D41,$B$30)</f>
        <v/>
      </c>
      <c r="AW40" s="41" t="str" cm="1">
        <f t="array" aca="1" ref="AW40" ca="1">tauxHpourCent($B$5:$B$23,$D$5:$D$23,AW$5:AW$23,$D41,$B$30)</f>
        <v/>
      </c>
    </row>
    <row r="41" spans="2:49" ht="9" customHeight="1" x14ac:dyDescent="0.25">
      <c r="D41" s="67">
        <f t="shared" si="6"/>
        <v>11</v>
      </c>
      <c r="E41" s="145"/>
      <c r="F41" s="40" cm="1">
        <f t="array" aca="1" ref="F41" ca="1">tauxHpourCent($B$5:$B$23,$D$5:$D$23,F$5:F$23,$D41,$B$30)</f>
        <v>9.1590836343682841E-2</v>
      </c>
      <c r="G41" s="40" t="str" cm="1">
        <f t="array" aca="1" ref="G41" ca="1">tauxHpourCent($B$5:$B$23,$D$5:$D$23,G$5:G$23,$D41,$B$30)</f>
        <v/>
      </c>
      <c r="H41" s="40" t="str" cm="1">
        <f t="array" aca="1" ref="H41" ca="1">tauxHpourCent($B$5:$B$23,$D$5:$D$23,H$5:H$23,$D41,$B$30)</f>
        <v/>
      </c>
      <c r="I41" s="40" t="str" cm="1">
        <f t="array" aca="1" ref="I41" ca="1">tauxHpourCent($B$5:$B$23,$D$5:$D$23,I$5:I$23,$D41,$B$30)</f>
        <v/>
      </c>
      <c r="J41" s="40" cm="1">
        <f t="array" aca="1" ref="J41" ca="1">tauxHpourCent($B$5:$B$23,$D$5:$D$23,J$5:J$23,$D41,$B$30)</f>
        <v>8.3479203134116872E-2</v>
      </c>
      <c r="K41" s="40" t="str" cm="1">
        <f t="array" aca="1" ref="K41" ca="1">tauxHpourCent($B$5:$B$23,$D$5:$D$23,K$5:K$23,$D41,$B$30)</f>
        <v/>
      </c>
      <c r="L41" s="41" t="str" cm="1">
        <f t="array" aca="1" ref="L41" ca="1">tauxHpourCent($B$5:$B$23,$D$5:$D$23,L$5:L$23,$D41,$B$30)</f>
        <v/>
      </c>
      <c r="M41" s="41" t="str" cm="1">
        <f t="array" aca="1" ref="M41" ca="1">tauxHpourCent($B$5:$B$23,$D$5:$D$23,M$5:M$23,$D41,$B$30)</f>
        <v/>
      </c>
      <c r="N41" s="41" t="str" cm="1">
        <f t="array" aca="1" ref="N41" ca="1">tauxHpourCent($B$5:$B$23,$D$5:$D$23,N$5:N$23,$D42,$B$30)</f>
        <v/>
      </c>
      <c r="O41" s="41" t="str" cm="1">
        <f t="array" aca="1" ref="O41" ca="1">tauxHpourCent($B$5:$B$23,$D$5:$D$23,O$5:O$23,$D42,$B$30)</f>
        <v/>
      </c>
      <c r="P41" s="41" t="str" cm="1">
        <f t="array" aca="1" ref="P41" ca="1">tauxHpourCent($B$5:$B$23,$D$5:$D$23,P$5:P$23,$D42,$B$30)</f>
        <v/>
      </c>
      <c r="Q41" s="41" t="str" cm="1">
        <f t="array" aca="1" ref="Q41" ca="1">tauxHpourCent($B$5:$B$23,$D$5:$D$23,Q$5:Q$23,$D42,$B$30)</f>
        <v/>
      </c>
      <c r="R41" s="41" t="str" cm="1">
        <f t="array" aca="1" ref="R41" ca="1">tauxHpourCent($B$5:$B$23,$D$5:$D$23,R$5:R$23,$D42,$B$30)</f>
        <v/>
      </c>
      <c r="S41" s="41" t="str" cm="1">
        <f t="array" aca="1" ref="S41" ca="1">tauxHpourCent($B$5:$B$23,$D$5:$D$23,S$5:S$23,$D42,$B$30)</f>
        <v/>
      </c>
      <c r="T41" s="41" t="str" cm="1">
        <f t="array" aca="1" ref="T41" ca="1">tauxHpourCent($B$5:$B$23,$D$5:$D$23,T$5:T$23,$D42,$B$30)</f>
        <v/>
      </c>
      <c r="U41" s="41" t="str" cm="1">
        <f t="array" aca="1" ref="U41" ca="1">tauxHpourCent($B$5:$B$23,$D$5:$D$23,U$5:U$23,$D42,$B$30)</f>
        <v/>
      </c>
      <c r="W41" s="41" t="str" cm="1">
        <f t="array" aca="1" ref="W41" ca="1">tauxHpourCent($B$5:$B$23,$D$5:$D$23,W$5:W$23,$D42,$B$30)</f>
        <v/>
      </c>
      <c r="X41" s="41" t="str" cm="1">
        <f t="array" aca="1" ref="X41" ca="1">tauxHpourCent($B$5:$B$23,$D$5:$D$23,X$5:X$23,$D42,$B$30)</f>
        <v/>
      </c>
      <c r="Y41" s="41" t="str" cm="1">
        <f t="array" aca="1" ref="Y41" ca="1">tauxHpourCent($B$5:$B$23,$D$5:$D$23,Y$5:Y$23,$D42,$B$30)</f>
        <v/>
      </c>
      <c r="Z41" s="41" t="str" cm="1">
        <f t="array" aca="1" ref="Z41" ca="1">tauxHpourCent($B$5:$B$23,$D$5:$D$23,Z$5:Z$23,$D42,$B$30)</f>
        <v/>
      </c>
      <c r="AA41" s="41" t="str" cm="1">
        <f t="array" aca="1" ref="AA41" ca="1">tauxHpourCent($B$5:$B$23,$D$5:$D$23,AA$5:AA$23,$D42,$B$30)</f>
        <v/>
      </c>
      <c r="AB41" s="41" t="str" cm="1">
        <f t="array" aca="1" ref="AB41" ca="1">tauxHpourCent($B$5:$B$23,$D$5:$D$23,AB$5:AB$23,$D42,$B$30)</f>
        <v/>
      </c>
      <c r="AC41" s="41" t="str" cm="1">
        <f t="array" aca="1" ref="AC41" ca="1">tauxHpourCent($B$5:$B$23,$D$5:$D$23,AC$5:AC$23,$D42,$B$30)</f>
        <v/>
      </c>
      <c r="AD41" s="41" t="str" cm="1">
        <f t="array" aca="1" ref="AD41" ca="1">tauxHpourCent($B$5:$B$23,$D$5:$D$23,AD$5:AD$23,$D42,$B$30)</f>
        <v/>
      </c>
      <c r="AE41" s="41" t="str" cm="1">
        <f t="array" aca="1" ref="AE41" ca="1">tauxHpourCent($B$5:$B$23,$D$5:$D$23,AE$5:AE$23,$D42,$B$30)</f>
        <v/>
      </c>
      <c r="AF41" s="41" t="str" cm="1">
        <f t="array" aca="1" ref="AF41" ca="1">tauxHpourCent($B$5:$B$23,$D$5:$D$23,AF$5:AF$23,$D42,$B$30)</f>
        <v/>
      </c>
      <c r="AG41" s="41" t="str" cm="1">
        <f t="array" aca="1" ref="AG41" ca="1">tauxHpourCent($B$5:$B$23,$D$5:$D$23,AG$5:AG$23,$D42,$B$30)</f>
        <v/>
      </c>
      <c r="AH41" s="41" t="str" cm="1">
        <f t="array" aca="1" ref="AH41" ca="1">tauxHpourCent($B$5:$B$23,$D$5:$D$23,AH$5:AH$23,$D42,$B$30)</f>
        <v/>
      </c>
      <c r="AI41" s="41" t="str" cm="1">
        <f t="array" aca="1" ref="AI41" ca="1">tauxHpourCent($B$5:$B$23,$D$5:$D$23,AI$5:AI$23,$D42,$B$30)</f>
        <v/>
      </c>
      <c r="AJ41" s="41" t="str" cm="1">
        <f t="array" aca="1" ref="AJ41" ca="1">tauxHpourCent($B$5:$B$23,$D$5:$D$23,AJ$5:AJ$23,$D42,$B$30)</f>
        <v/>
      </c>
      <c r="AK41" s="41" t="str" cm="1">
        <f t="array" aca="1" ref="AK41" ca="1">tauxHpourCent($B$5:$B$23,$D$5:$D$23,AK$5:AK$23,$D42,$B$30)</f>
        <v/>
      </c>
      <c r="AL41" s="41" t="str" cm="1">
        <f t="array" aca="1" ref="AL41" ca="1">tauxHpourCent($B$5:$B$23,$D$5:$D$23,AL$5:AL$23,$D42,$B$30)</f>
        <v/>
      </c>
      <c r="AM41" s="41" t="str" cm="1">
        <f t="array" aca="1" ref="AM41" ca="1">tauxHpourCent($B$5:$B$23,$D$5:$D$23,AM$5:AM$23,$D42,$B$30)</f>
        <v/>
      </c>
      <c r="AN41" s="41" t="str" cm="1">
        <f t="array" aca="1" ref="AN41" ca="1">tauxHpourCent($B$5:$B$23,$D$5:$D$23,AN$5:AN$23,$D42,$B$30)</f>
        <v/>
      </c>
      <c r="AO41" s="41" t="str" cm="1">
        <f t="array" aca="1" ref="AO41" ca="1">tauxHpourCent($B$5:$B$23,$D$5:$D$23,AO$5:AO$23,$D42,$B$30)</f>
        <v/>
      </c>
      <c r="AP41" s="41" t="str" cm="1">
        <f t="array" aca="1" ref="AP41" ca="1">tauxHpourCent($B$5:$B$23,$D$5:$D$23,AP$5:AP$23,$D42,$B$30)</f>
        <v/>
      </c>
      <c r="AQ41" s="41">
        <f t="shared" ca="1" si="4"/>
        <v>0.1750700394777997</v>
      </c>
      <c r="AR41" s="42">
        <f t="shared" ca="1" si="5"/>
        <v>17.507003947779971</v>
      </c>
      <c r="AS41" s="41" t="str" cm="1">
        <f t="array" aca="1" ref="AS41" ca="1">tauxHpourCent($B$5:$B$23,$D$5:$D$23,AS$5:AS$23,$D42,$B$30)</f>
        <v/>
      </c>
      <c r="AT41" s="41" t="str" cm="1">
        <f t="array" aca="1" ref="AT41" ca="1">tauxHpourCent($B$5:$B$23,$D$5:$D$23,AT$5:AT$23,$D42,$B$30)</f>
        <v/>
      </c>
      <c r="AU41" s="41" t="str" cm="1">
        <f t="array" aca="1" ref="AU41" ca="1">tauxHpourCent($B$5:$B$23,$D$5:$D$23,AU$5:AU$23,$D42,$B$30)</f>
        <v/>
      </c>
      <c r="AV41" s="41" t="str" cm="1">
        <f t="array" aca="1" ref="AV41" ca="1">tauxHpourCent($B$5:$B$23,$D$5:$D$23,AV$5:AV$23,$D42,$B$30)</f>
        <v/>
      </c>
      <c r="AW41" s="41" t="str" cm="1">
        <f t="array" aca="1" ref="AW41" ca="1">tauxHpourCent($B$5:$B$23,$D$5:$D$23,AW$5:AW$23,$D42,$B$30)</f>
        <v/>
      </c>
    </row>
    <row r="42" spans="2:49" ht="9" customHeight="1" x14ac:dyDescent="0.25">
      <c r="D42" s="67">
        <f t="shared" si="6"/>
        <v>12</v>
      </c>
      <c r="E42" s="145"/>
      <c r="F42" s="40" cm="1">
        <f t="array" aca="1" ref="F42" ca="1">tauxHpourCent($B$5:$B$23,$D$5:$D$23,F$5:F$23,$D42,$B$30)</f>
        <v>0.11024738213910101</v>
      </c>
      <c r="G42" s="40" cm="1">
        <f t="array" aca="1" ref="G42" ca="1">tauxHpourCent($B$5:$B$23,$D$5:$D$23,G$5:G$23,$D42,$B$30)</f>
        <v>0.10315321096992257</v>
      </c>
      <c r="H42" s="40" cm="1">
        <f t="array" aca="1" ref="H42" ca="1">tauxHpourCent($B$5:$B$23,$D$5:$D$23,H$5:H$23,$D42,$B$30)</f>
        <v>0.12136313299103997</v>
      </c>
      <c r="I42" s="40" cm="1">
        <f t="array" aca="1" ref="I42" ca="1">tauxHpourCent($B$5:$B$23,$D$5:$D$23,I$5:I$23,$D42,$B$30)</f>
        <v>0.1096357600836706</v>
      </c>
      <c r="J42" s="40" cm="1">
        <f t="array" aca="1" ref="J42" ca="1">tauxHpourCent($B$5:$B$23,$D$5:$D$23,J$5:J$23,$D42,$B$30)</f>
        <v>0.10048345419688255</v>
      </c>
      <c r="K42" s="40" cm="1">
        <f t="array" aca="1" ref="K42" ca="1">tauxHpourCent($B$5:$B$23,$D$5:$D$23,K$5:K$23,$D42,$B$30)</f>
        <v>0.11738643556161449</v>
      </c>
      <c r="L42" s="41" cm="1">
        <f t="array" aca="1" ref="L42" ca="1">tauxHpourCent($B$5:$B$23,$D$5:$D$23,L$5:L$23,$D42,$B$30)</f>
        <v>0.11227530967681847</v>
      </c>
      <c r="M42" s="41" cm="1">
        <f t="array" aca="1" ref="M42" ca="1">tauxHpourCent($B$5:$B$23,$D$5:$D$23,M$5:M$23,$D42,$B$30)</f>
        <v>0.10870643401415754</v>
      </c>
      <c r="N42" s="41" t="str" cm="1">
        <f t="array" aca="1" ref="N42" ca="1">tauxHpourCent($B$5:$B$23,$D$5:$D$23,N$5:N$23,$D43,$B$30)</f>
        <v/>
      </c>
      <c r="O42" s="41" t="str" cm="1">
        <f t="array" aca="1" ref="O42" ca="1">tauxHpourCent($B$5:$B$23,$D$5:$D$23,O$5:O$23,$D43,$B$30)</f>
        <v/>
      </c>
      <c r="P42" s="41" t="str" cm="1">
        <f t="array" aca="1" ref="P42" ca="1">tauxHpourCent($B$5:$B$23,$D$5:$D$23,P$5:P$23,$D43,$B$30)</f>
        <v/>
      </c>
      <c r="Q42" s="41" t="str" cm="1">
        <f t="array" aca="1" ref="Q42" ca="1">tauxHpourCent($B$5:$B$23,$D$5:$D$23,Q$5:Q$23,$D43,$B$30)</f>
        <v/>
      </c>
      <c r="R42" s="41" t="str" cm="1">
        <f t="array" aca="1" ref="R42" ca="1">tauxHpourCent($B$5:$B$23,$D$5:$D$23,R$5:R$23,$D43,$B$30)</f>
        <v/>
      </c>
      <c r="S42" s="41" t="str" cm="1">
        <f t="array" aca="1" ref="S42" ca="1">tauxHpourCent($B$5:$B$23,$D$5:$D$23,S$5:S$23,$D43,$B$30)</f>
        <v/>
      </c>
      <c r="T42" s="41" t="str" cm="1">
        <f t="array" aca="1" ref="T42" ca="1">tauxHpourCent($B$5:$B$23,$D$5:$D$23,T$5:T$23,$D43,$B$30)</f>
        <v/>
      </c>
      <c r="U42" s="41" t="str" cm="1">
        <f t="array" aca="1" ref="U42" ca="1">tauxHpourCent($B$5:$B$23,$D$5:$D$23,U$5:U$23,$D43,$B$30)</f>
        <v/>
      </c>
      <c r="W42" s="41" t="str" cm="1">
        <f t="array" aca="1" ref="W42" ca="1">tauxHpourCent($B$5:$B$23,$D$5:$D$23,W$5:W$23,$D43,$B$30)</f>
        <v/>
      </c>
      <c r="X42" s="41" t="str" cm="1">
        <f t="array" aca="1" ref="X42" ca="1">tauxHpourCent($B$5:$B$23,$D$5:$D$23,X$5:X$23,$D43,$B$30)</f>
        <v/>
      </c>
      <c r="Y42" s="41" t="str" cm="1">
        <f t="array" aca="1" ref="Y42" ca="1">tauxHpourCent($B$5:$B$23,$D$5:$D$23,Y$5:Y$23,$D43,$B$30)</f>
        <v/>
      </c>
      <c r="Z42" s="41" t="str" cm="1">
        <f t="array" aca="1" ref="Z42" ca="1">tauxHpourCent($B$5:$B$23,$D$5:$D$23,Z$5:Z$23,$D43,$B$30)</f>
        <v/>
      </c>
      <c r="AA42" s="41" t="str" cm="1">
        <f t="array" aca="1" ref="AA42" ca="1">tauxHpourCent($B$5:$B$23,$D$5:$D$23,AA$5:AA$23,$D43,$B$30)</f>
        <v/>
      </c>
      <c r="AB42" s="41" t="str" cm="1">
        <f t="array" aca="1" ref="AB42" ca="1">tauxHpourCent($B$5:$B$23,$D$5:$D$23,AB$5:AB$23,$D43,$B$30)</f>
        <v/>
      </c>
      <c r="AC42" s="41" t="str" cm="1">
        <f t="array" aca="1" ref="AC42" ca="1">tauxHpourCent($B$5:$B$23,$D$5:$D$23,AC$5:AC$23,$D43,$B$30)</f>
        <v/>
      </c>
      <c r="AD42" s="41" t="str" cm="1">
        <f t="array" aca="1" ref="AD42" ca="1">tauxHpourCent($B$5:$B$23,$D$5:$D$23,AD$5:AD$23,$D43,$B$30)</f>
        <v/>
      </c>
      <c r="AE42" s="41" t="str" cm="1">
        <f t="array" aca="1" ref="AE42" ca="1">tauxHpourCent($B$5:$B$23,$D$5:$D$23,AE$5:AE$23,$D43,$B$30)</f>
        <v/>
      </c>
      <c r="AF42" s="41" t="str" cm="1">
        <f t="array" aca="1" ref="AF42" ca="1">tauxHpourCent($B$5:$B$23,$D$5:$D$23,AF$5:AF$23,$D43,$B$30)</f>
        <v/>
      </c>
      <c r="AG42" s="41" t="str" cm="1">
        <f t="array" aca="1" ref="AG42" ca="1">tauxHpourCent($B$5:$B$23,$D$5:$D$23,AG$5:AG$23,$D43,$B$30)</f>
        <v/>
      </c>
      <c r="AH42" s="41" t="str" cm="1">
        <f t="array" aca="1" ref="AH42" ca="1">tauxHpourCent($B$5:$B$23,$D$5:$D$23,AH$5:AH$23,$D43,$B$30)</f>
        <v/>
      </c>
      <c r="AI42" s="41" t="str" cm="1">
        <f t="array" aca="1" ref="AI42" ca="1">tauxHpourCent($B$5:$B$23,$D$5:$D$23,AI$5:AI$23,$D43,$B$30)</f>
        <v/>
      </c>
      <c r="AJ42" s="41" t="str" cm="1">
        <f t="array" aca="1" ref="AJ42" ca="1">tauxHpourCent($B$5:$B$23,$D$5:$D$23,AJ$5:AJ$23,$D43,$B$30)</f>
        <v/>
      </c>
      <c r="AK42" s="41" t="str" cm="1">
        <f t="array" aca="1" ref="AK42" ca="1">tauxHpourCent($B$5:$B$23,$D$5:$D$23,AK$5:AK$23,$D43,$B$30)</f>
        <v/>
      </c>
      <c r="AL42" s="41" t="str" cm="1">
        <f t="array" aca="1" ref="AL42" ca="1">tauxHpourCent($B$5:$B$23,$D$5:$D$23,AL$5:AL$23,$D43,$B$30)</f>
        <v/>
      </c>
      <c r="AM42" s="41" t="str" cm="1">
        <f t="array" aca="1" ref="AM42" ca="1">tauxHpourCent($B$5:$B$23,$D$5:$D$23,AM$5:AM$23,$D43,$B$30)</f>
        <v/>
      </c>
      <c r="AN42" s="41" t="str" cm="1">
        <f t="array" aca="1" ref="AN42" ca="1">tauxHpourCent($B$5:$B$23,$D$5:$D$23,AN$5:AN$23,$D43,$B$30)</f>
        <v/>
      </c>
      <c r="AO42" s="41" t="str" cm="1">
        <f t="array" aca="1" ref="AO42" ca="1">tauxHpourCent($B$5:$B$23,$D$5:$D$23,AO$5:AO$23,$D43,$B$30)</f>
        <v/>
      </c>
      <c r="AP42" s="41" t="str" cm="1">
        <f t="array" aca="1" ref="AP42" ca="1">tauxHpourCent($B$5:$B$23,$D$5:$D$23,AP$5:AP$23,$D43,$B$30)</f>
        <v/>
      </c>
      <c r="AQ42" s="41">
        <f t="shared" ca="1" si="4"/>
        <v>0.88325111963320713</v>
      </c>
      <c r="AR42" s="42">
        <f t="shared" ca="1" si="5"/>
        <v>88.325111963320708</v>
      </c>
      <c r="AS42" s="41" t="str" cm="1">
        <f t="array" aca="1" ref="AS42" ca="1">tauxHpourCent($B$5:$B$23,$D$5:$D$23,AS$5:AS$23,$D43,$B$30)</f>
        <v/>
      </c>
      <c r="AT42" s="41" t="str" cm="1">
        <f t="array" aca="1" ref="AT42" ca="1">tauxHpourCent($B$5:$B$23,$D$5:$D$23,AT$5:AT$23,$D43,$B$30)</f>
        <v/>
      </c>
      <c r="AU42" s="41" t="str" cm="1">
        <f t="array" aca="1" ref="AU42" ca="1">tauxHpourCent($B$5:$B$23,$D$5:$D$23,AU$5:AU$23,$D43,$B$30)</f>
        <v/>
      </c>
      <c r="AV42" s="41" t="str" cm="1">
        <f t="array" aca="1" ref="AV42" ca="1">tauxHpourCent($B$5:$B$23,$D$5:$D$23,AV$5:AV$23,$D43,$B$30)</f>
        <v/>
      </c>
      <c r="AW42" s="41" t="str" cm="1">
        <f t="array" aca="1" ref="AW42" ca="1">tauxHpourCent($B$5:$B$23,$D$5:$D$23,AW$5:AW$23,$D43,$B$30)</f>
        <v/>
      </c>
    </row>
    <row r="43" spans="2:49" ht="9" customHeight="1" x14ac:dyDescent="0.25">
      <c r="D43" s="67">
        <f t="shared" si="6"/>
        <v>13</v>
      </c>
      <c r="E43" s="145"/>
      <c r="F43" s="40" cm="1">
        <f t="array" aca="1" ref="F43" ca="1">tauxHpourCent($B$5:$B$23,$D$5:$D$23,F$5:F$23,$D43,$B$30)</f>
        <v>0.11870684530614112</v>
      </c>
      <c r="G43" s="40" cm="1">
        <f t="array" aca="1" ref="G43" ca="1">tauxHpourCent($B$5:$B$23,$D$5:$D$23,G$5:G$23,$D43,$B$30)</f>
        <v>0.11106832670174989</v>
      </c>
      <c r="H43" s="40" cm="1">
        <f t="array" aca="1" ref="H43" ca="1">tauxHpourCent($B$5:$B$23,$D$5:$D$23,H$5:H$23,$D43,$B$30)</f>
        <v>0.13067552602436325</v>
      </c>
      <c r="I43" s="40" cm="1">
        <f t="array" aca="1" ref="I43" ca="1">tauxHpourCent($B$5:$B$23,$D$5:$D$23,I$5:I$23,$D43,$B$30)</f>
        <v>0.11804829248328863</v>
      </c>
      <c r="J43" s="40" cm="1">
        <f t="array" aca="1" ref="J43" ca="1">tauxHpourCent($B$5:$B$23,$D$5:$D$23,J$5:J$23,$D43,$B$30)</f>
        <v>0.10819371509544053</v>
      </c>
      <c r="K43" s="40" cm="1">
        <f t="array" aca="1" ref="K43" ca="1">tauxHpourCent($B$5:$B$23,$D$5:$D$23,K$5:K$23,$D43,$B$30)</f>
        <v>0.12639369005306977</v>
      </c>
      <c r="L43" s="41" cm="1">
        <f t="array" aca="1" ref="L43" ca="1">tauxHpourCent($B$5:$B$23,$D$5:$D$23,L$5:L$23,$D43,$B$30)</f>
        <v>0.120890379063053</v>
      </c>
      <c r="M43" s="41" cm="1">
        <f t="array" aca="1" ref="M43" ca="1">tauxHpourCent($B$5:$B$23,$D$5:$D$23,M$5:M$23,$D43,$B$30)</f>
        <v>0.11704765769421525</v>
      </c>
      <c r="N43" s="41" t="str" cm="1">
        <f t="array" aca="1" ref="N43" ca="1">tauxHpourCent($B$5:$B$23,$D$5:$D$23,N$5:N$23,$D44,$B$30)</f>
        <v/>
      </c>
      <c r="O43" s="41" t="str" cm="1">
        <f t="array" aca="1" ref="O43" ca="1">tauxHpourCent($B$5:$B$23,$D$5:$D$23,O$5:O$23,$D44,$B$30)</f>
        <v/>
      </c>
      <c r="P43" s="41" t="str" cm="1">
        <f t="array" aca="1" ref="P43" ca="1">tauxHpourCent($B$5:$B$23,$D$5:$D$23,P$5:P$23,$D44,$B$30)</f>
        <v/>
      </c>
      <c r="Q43" s="41" t="str" cm="1">
        <f t="array" aca="1" ref="Q43" ca="1">tauxHpourCent($B$5:$B$23,$D$5:$D$23,Q$5:Q$23,$D44,$B$30)</f>
        <v/>
      </c>
      <c r="R43" s="41" t="str" cm="1">
        <f t="array" aca="1" ref="R43" ca="1">tauxHpourCent($B$5:$B$23,$D$5:$D$23,R$5:R$23,$D44,$B$30)</f>
        <v/>
      </c>
      <c r="S43" s="41" t="str" cm="1">
        <f t="array" aca="1" ref="S43" ca="1">tauxHpourCent($B$5:$B$23,$D$5:$D$23,S$5:S$23,$D44,$B$30)</f>
        <v/>
      </c>
      <c r="T43" s="41" t="str" cm="1">
        <f t="array" aca="1" ref="T43" ca="1">tauxHpourCent($B$5:$B$23,$D$5:$D$23,T$5:T$23,$D44,$B$30)</f>
        <v/>
      </c>
      <c r="U43" s="41" t="str" cm="1">
        <f t="array" aca="1" ref="U43" ca="1">tauxHpourCent($B$5:$B$23,$D$5:$D$23,U$5:U$23,$D44,$B$30)</f>
        <v/>
      </c>
      <c r="W43" s="41" t="str" cm="1">
        <f t="array" aca="1" ref="W43" ca="1">tauxHpourCent($B$5:$B$23,$D$5:$D$23,W$5:W$23,$D44,$B$30)</f>
        <v/>
      </c>
      <c r="X43" s="41" t="str" cm="1">
        <f t="array" aca="1" ref="X43" ca="1">tauxHpourCent($B$5:$B$23,$D$5:$D$23,X$5:X$23,$D44,$B$30)</f>
        <v/>
      </c>
      <c r="Y43" s="41" t="str" cm="1">
        <f t="array" aca="1" ref="Y43" ca="1">tauxHpourCent($B$5:$B$23,$D$5:$D$23,Y$5:Y$23,$D44,$B$30)</f>
        <v/>
      </c>
      <c r="Z43" s="41" t="str" cm="1">
        <f t="array" aca="1" ref="Z43" ca="1">tauxHpourCent($B$5:$B$23,$D$5:$D$23,Z$5:Z$23,$D44,$B$30)</f>
        <v/>
      </c>
      <c r="AA43" s="41" t="str" cm="1">
        <f t="array" aca="1" ref="AA43" ca="1">tauxHpourCent($B$5:$B$23,$D$5:$D$23,AA$5:AA$23,$D44,$B$30)</f>
        <v/>
      </c>
      <c r="AB43" s="41" t="str" cm="1">
        <f t="array" aca="1" ref="AB43" ca="1">tauxHpourCent($B$5:$B$23,$D$5:$D$23,AB$5:AB$23,$D44,$B$30)</f>
        <v/>
      </c>
      <c r="AC43" s="41" t="str" cm="1">
        <f t="array" aca="1" ref="AC43" ca="1">tauxHpourCent($B$5:$B$23,$D$5:$D$23,AC$5:AC$23,$D44,$B$30)</f>
        <v/>
      </c>
      <c r="AD43" s="41" t="str" cm="1">
        <f t="array" aca="1" ref="AD43" ca="1">tauxHpourCent($B$5:$B$23,$D$5:$D$23,AD$5:AD$23,$D44,$B$30)</f>
        <v/>
      </c>
      <c r="AE43" s="41" t="str" cm="1">
        <f t="array" aca="1" ref="AE43" ca="1">tauxHpourCent($B$5:$B$23,$D$5:$D$23,AE$5:AE$23,$D44,$B$30)</f>
        <v/>
      </c>
      <c r="AF43" s="41" t="str" cm="1">
        <f t="array" aca="1" ref="AF43" ca="1">tauxHpourCent($B$5:$B$23,$D$5:$D$23,AF$5:AF$23,$D44,$B$30)</f>
        <v/>
      </c>
      <c r="AG43" s="41" t="str" cm="1">
        <f t="array" aca="1" ref="AG43" ca="1">tauxHpourCent($B$5:$B$23,$D$5:$D$23,AG$5:AG$23,$D44,$B$30)</f>
        <v/>
      </c>
      <c r="AH43" s="41" t="str" cm="1">
        <f t="array" aca="1" ref="AH43" ca="1">tauxHpourCent($B$5:$B$23,$D$5:$D$23,AH$5:AH$23,$D44,$B$30)</f>
        <v/>
      </c>
      <c r="AI43" s="41" t="str" cm="1">
        <f t="array" aca="1" ref="AI43" ca="1">tauxHpourCent($B$5:$B$23,$D$5:$D$23,AI$5:AI$23,$D44,$B$30)</f>
        <v/>
      </c>
      <c r="AJ43" s="41" t="str" cm="1">
        <f t="array" aca="1" ref="AJ43" ca="1">tauxHpourCent($B$5:$B$23,$D$5:$D$23,AJ$5:AJ$23,$D44,$B$30)</f>
        <v/>
      </c>
      <c r="AK43" s="41" t="str" cm="1">
        <f t="array" aca="1" ref="AK43" ca="1">tauxHpourCent($B$5:$B$23,$D$5:$D$23,AK$5:AK$23,$D44,$B$30)</f>
        <v/>
      </c>
      <c r="AL43" s="41" t="str" cm="1">
        <f t="array" aca="1" ref="AL43" ca="1">tauxHpourCent($B$5:$B$23,$D$5:$D$23,AL$5:AL$23,$D44,$B$30)</f>
        <v/>
      </c>
      <c r="AM43" s="41" t="str" cm="1">
        <f t="array" aca="1" ref="AM43" ca="1">tauxHpourCent($B$5:$B$23,$D$5:$D$23,AM$5:AM$23,$D44,$B$30)</f>
        <v/>
      </c>
      <c r="AN43" s="41" t="str" cm="1">
        <f t="array" aca="1" ref="AN43" ca="1">tauxHpourCent($B$5:$B$23,$D$5:$D$23,AN$5:AN$23,$D44,$B$30)</f>
        <v/>
      </c>
      <c r="AO43" s="41" t="str" cm="1">
        <f t="array" aca="1" ref="AO43" ca="1">tauxHpourCent($B$5:$B$23,$D$5:$D$23,AO$5:AO$23,$D44,$B$30)</f>
        <v/>
      </c>
      <c r="AP43" s="41" t="str" cm="1">
        <f t="array" aca="1" ref="AP43" ca="1">tauxHpourCent($B$5:$B$23,$D$5:$D$23,AP$5:AP$23,$D44,$B$30)</f>
        <v/>
      </c>
      <c r="AQ43" s="41">
        <f t="shared" ca="1" si="4"/>
        <v>0.9510244324213214</v>
      </c>
      <c r="AR43" s="42">
        <f t="shared" ca="1" si="5"/>
        <v>95.102443242132139</v>
      </c>
      <c r="AS43" s="41" t="str" cm="1">
        <f t="array" aca="1" ref="AS43" ca="1">tauxHpourCent($B$5:$B$23,$D$5:$D$23,AS$5:AS$23,$D44,$B$30)</f>
        <v/>
      </c>
      <c r="AT43" s="41" t="str" cm="1">
        <f t="array" aca="1" ref="AT43" ca="1">tauxHpourCent($B$5:$B$23,$D$5:$D$23,AT$5:AT$23,$D44,$B$30)</f>
        <v/>
      </c>
      <c r="AU43" s="41" t="str" cm="1">
        <f t="array" aca="1" ref="AU43" ca="1">tauxHpourCent($B$5:$B$23,$D$5:$D$23,AU$5:AU$23,$D44,$B$30)</f>
        <v/>
      </c>
      <c r="AV43" s="41" t="str" cm="1">
        <f t="array" aca="1" ref="AV43" ca="1">tauxHpourCent($B$5:$B$23,$D$5:$D$23,AV$5:AV$23,$D44,$B$30)</f>
        <v/>
      </c>
      <c r="AW43" s="41" t="str" cm="1">
        <f t="array" aca="1" ref="AW43" ca="1">tauxHpourCent($B$5:$B$23,$D$5:$D$23,AW$5:AW$23,$D44,$B$30)</f>
        <v/>
      </c>
    </row>
    <row r="44" spans="2:49" ht="9" customHeight="1" x14ac:dyDescent="0.25">
      <c r="D44" s="67">
        <f t="shared" si="6"/>
        <v>14</v>
      </c>
      <c r="E44" s="145"/>
      <c r="F44" s="40" cm="1">
        <f t="array" aca="1" ref="F44" ca="1">tauxHpourCent($B$5:$B$23,$D$5:$D$23,F$5:F$23,$D44,$B$30)</f>
        <v>0.11559742100690476</v>
      </c>
      <c r="G44" s="40" cm="1">
        <f t="array" aca="1" ref="G44" ca="1">tauxHpourCent($B$5:$B$23,$D$5:$D$23,G$5:G$23,$D44,$B$30)</f>
        <v>0.10815898686518634</v>
      </c>
      <c r="H44" s="40" cm="1">
        <f t="array" aca="1" ref="H44" ca="1">tauxHpourCent($B$5:$B$23,$D$5:$D$23,H$5:H$23,$D44,$B$30)</f>
        <v>0.12725259236887146</v>
      </c>
      <c r="I44" s="40" cm="1">
        <f t="array" aca="1" ref="I44" ca="1">tauxHpourCent($B$5:$B$23,$D$5:$D$23,I$5:I$23,$D44,$B$30)</f>
        <v>0.11495611841207767</v>
      </c>
      <c r="J44" s="40" cm="1">
        <f t="array" aca="1" ref="J44" ca="1">tauxHpourCent($B$5:$B$23,$D$5:$D$23,J$5:J$23,$D44,$B$30)</f>
        <v>0.10535967325164625</v>
      </c>
      <c r="K44" s="40" cm="1">
        <f t="array" aca="1" ref="K44" ca="1">tauxHpourCent($B$5:$B$23,$D$5:$D$23,K$5:K$23,$D44,$B$30)</f>
        <v>0.12308291542918352</v>
      </c>
      <c r="L44" s="41" cm="1">
        <f t="array" aca="1" ref="L44" ca="1">tauxHpourCent($B$5:$B$23,$D$5:$D$23,L$5:L$23,$D44,$B$30)</f>
        <v>0.11772375896432896</v>
      </c>
      <c r="M44" s="41" cm="1">
        <f t="array" aca="1" ref="M44" ca="1">tauxHpourCent($B$5:$B$23,$D$5:$D$23,M$5:M$23,$D44,$B$30)</f>
        <v>0.11398169439559945</v>
      </c>
      <c r="N44" s="41" t="str" cm="1">
        <f t="array" aca="1" ref="N44" ca="1">tauxHpourCent($B$5:$B$23,$D$5:$D$23,N$5:N$23,$D45,$B$30)</f>
        <v/>
      </c>
      <c r="O44" s="41" t="str" cm="1">
        <f t="array" aca="1" ref="O44" ca="1">tauxHpourCent($B$5:$B$23,$D$5:$D$23,O$5:O$23,$D45,$B$30)</f>
        <v/>
      </c>
      <c r="P44" s="41" t="str" cm="1">
        <f t="array" aca="1" ref="P44" ca="1">tauxHpourCent($B$5:$B$23,$D$5:$D$23,P$5:P$23,$D45,$B$30)</f>
        <v/>
      </c>
      <c r="Q44" s="41" t="str" cm="1">
        <f t="array" aca="1" ref="Q44" ca="1">tauxHpourCent($B$5:$B$23,$D$5:$D$23,Q$5:Q$23,$D45,$B$30)</f>
        <v/>
      </c>
      <c r="R44" s="41" t="str" cm="1">
        <f t="array" aca="1" ref="R44" ca="1">tauxHpourCent($B$5:$B$23,$D$5:$D$23,R$5:R$23,$D45,$B$30)</f>
        <v/>
      </c>
      <c r="S44" s="41" t="str" cm="1">
        <f t="array" aca="1" ref="S44" ca="1">tauxHpourCent($B$5:$B$23,$D$5:$D$23,S$5:S$23,$D45,$B$30)</f>
        <v/>
      </c>
      <c r="T44" s="41" t="str" cm="1">
        <f t="array" aca="1" ref="T44" ca="1">tauxHpourCent($B$5:$B$23,$D$5:$D$23,T$5:T$23,$D45,$B$30)</f>
        <v/>
      </c>
      <c r="U44" s="41" t="str" cm="1">
        <f t="array" aca="1" ref="U44" ca="1">tauxHpourCent($B$5:$B$23,$D$5:$D$23,U$5:U$23,$D45,$B$30)</f>
        <v/>
      </c>
      <c r="W44" s="41" t="str" cm="1">
        <f t="array" aca="1" ref="W44" ca="1">tauxHpourCent($B$5:$B$23,$D$5:$D$23,W$5:W$23,$D45,$B$30)</f>
        <v/>
      </c>
      <c r="X44" s="41" t="str" cm="1">
        <f t="array" aca="1" ref="X44" ca="1">tauxHpourCent($B$5:$B$23,$D$5:$D$23,X$5:X$23,$D45,$B$30)</f>
        <v/>
      </c>
      <c r="Y44" s="41" t="str" cm="1">
        <f t="array" aca="1" ref="Y44" ca="1">tauxHpourCent($B$5:$B$23,$D$5:$D$23,Y$5:Y$23,$D45,$B$30)</f>
        <v/>
      </c>
      <c r="Z44" s="41" t="str" cm="1">
        <f t="array" aca="1" ref="Z44" ca="1">tauxHpourCent($B$5:$B$23,$D$5:$D$23,Z$5:Z$23,$D45,$B$30)</f>
        <v/>
      </c>
      <c r="AA44" s="41" t="str" cm="1">
        <f t="array" aca="1" ref="AA44" ca="1">tauxHpourCent($B$5:$B$23,$D$5:$D$23,AA$5:AA$23,$D45,$B$30)</f>
        <v/>
      </c>
      <c r="AB44" s="41" t="str" cm="1">
        <f t="array" aca="1" ref="AB44" ca="1">tauxHpourCent($B$5:$B$23,$D$5:$D$23,AB$5:AB$23,$D45,$B$30)</f>
        <v/>
      </c>
      <c r="AC44" s="41" t="str" cm="1">
        <f t="array" aca="1" ref="AC44" ca="1">tauxHpourCent($B$5:$B$23,$D$5:$D$23,AC$5:AC$23,$D45,$B$30)</f>
        <v/>
      </c>
      <c r="AD44" s="41" t="str" cm="1">
        <f t="array" aca="1" ref="AD44" ca="1">tauxHpourCent($B$5:$B$23,$D$5:$D$23,AD$5:AD$23,$D45,$B$30)</f>
        <v/>
      </c>
      <c r="AE44" s="41" t="str" cm="1">
        <f t="array" aca="1" ref="AE44" ca="1">tauxHpourCent($B$5:$B$23,$D$5:$D$23,AE$5:AE$23,$D45,$B$30)</f>
        <v/>
      </c>
      <c r="AF44" s="41" t="str" cm="1">
        <f t="array" aca="1" ref="AF44" ca="1">tauxHpourCent($B$5:$B$23,$D$5:$D$23,AF$5:AF$23,$D45,$B$30)</f>
        <v/>
      </c>
      <c r="AG44" s="41" t="str" cm="1">
        <f t="array" aca="1" ref="AG44" ca="1">tauxHpourCent($B$5:$B$23,$D$5:$D$23,AG$5:AG$23,$D45,$B$30)</f>
        <v/>
      </c>
      <c r="AH44" s="41" t="str" cm="1">
        <f t="array" aca="1" ref="AH44" ca="1">tauxHpourCent($B$5:$B$23,$D$5:$D$23,AH$5:AH$23,$D45,$B$30)</f>
        <v/>
      </c>
      <c r="AI44" s="41" t="str" cm="1">
        <f t="array" aca="1" ref="AI44" ca="1">tauxHpourCent($B$5:$B$23,$D$5:$D$23,AI$5:AI$23,$D45,$B$30)</f>
        <v/>
      </c>
      <c r="AJ44" s="41" t="str" cm="1">
        <f t="array" aca="1" ref="AJ44" ca="1">tauxHpourCent($B$5:$B$23,$D$5:$D$23,AJ$5:AJ$23,$D45,$B$30)</f>
        <v/>
      </c>
      <c r="AK44" s="41" t="str" cm="1">
        <f t="array" aca="1" ref="AK44" ca="1">tauxHpourCent($B$5:$B$23,$D$5:$D$23,AK$5:AK$23,$D45,$B$30)</f>
        <v/>
      </c>
      <c r="AL44" s="41" t="str" cm="1">
        <f t="array" aca="1" ref="AL44" ca="1">tauxHpourCent($B$5:$B$23,$D$5:$D$23,AL$5:AL$23,$D45,$B$30)</f>
        <v/>
      </c>
      <c r="AM44" s="41" t="str" cm="1">
        <f t="array" aca="1" ref="AM44" ca="1">tauxHpourCent($B$5:$B$23,$D$5:$D$23,AM$5:AM$23,$D45,$B$30)</f>
        <v/>
      </c>
      <c r="AN44" s="41" t="str" cm="1">
        <f t="array" aca="1" ref="AN44" ca="1">tauxHpourCent($B$5:$B$23,$D$5:$D$23,AN$5:AN$23,$D45,$B$30)</f>
        <v/>
      </c>
      <c r="AO44" s="41" t="str" cm="1">
        <f t="array" aca="1" ref="AO44" ca="1">tauxHpourCent($B$5:$B$23,$D$5:$D$23,AO$5:AO$23,$D45,$B$30)</f>
        <v/>
      </c>
      <c r="AP44" s="41" t="str" cm="1">
        <f t="array" aca="1" ref="AP44" ca="1">tauxHpourCent($B$5:$B$23,$D$5:$D$23,AP$5:AP$23,$D45,$B$30)</f>
        <v/>
      </c>
      <c r="AQ44" s="41">
        <f t="shared" ca="1" si="4"/>
        <v>0.92611316069379834</v>
      </c>
      <c r="AR44" s="42">
        <f t="shared" ca="1" si="5"/>
        <v>92.611316069379839</v>
      </c>
      <c r="AS44" s="41" t="str" cm="1">
        <f t="array" aca="1" ref="AS44" ca="1">tauxHpourCent($B$5:$B$23,$D$5:$D$23,AS$5:AS$23,$D45,$B$30)</f>
        <v/>
      </c>
      <c r="AT44" s="41" t="str" cm="1">
        <f t="array" aca="1" ref="AT44" ca="1">tauxHpourCent($B$5:$B$23,$D$5:$D$23,AT$5:AT$23,$D45,$B$30)</f>
        <v/>
      </c>
      <c r="AU44" s="41" t="str" cm="1">
        <f t="array" aca="1" ref="AU44" ca="1">tauxHpourCent($B$5:$B$23,$D$5:$D$23,AU$5:AU$23,$D45,$B$30)</f>
        <v/>
      </c>
      <c r="AV44" s="41" t="str" cm="1">
        <f t="array" aca="1" ref="AV44" ca="1">tauxHpourCent($B$5:$B$23,$D$5:$D$23,AV$5:AV$23,$D45,$B$30)</f>
        <v/>
      </c>
      <c r="AW44" s="41" t="str" cm="1">
        <f t="array" aca="1" ref="AW44" ca="1">tauxHpourCent($B$5:$B$23,$D$5:$D$23,AW$5:AW$23,$D45,$B$30)</f>
        <v/>
      </c>
    </row>
    <row r="45" spans="2:49" ht="9" customHeight="1" x14ac:dyDescent="0.25">
      <c r="D45" s="67">
        <f t="shared" si="6"/>
        <v>15</v>
      </c>
      <c r="E45" s="145"/>
      <c r="F45" s="40" cm="1">
        <f t="array" aca="1" ref="F45" ca="1">tauxHpourCent($B$5:$B$23,$D$5:$D$23,F$5:F$23,$D45,$B$30)</f>
        <v>0.10828112853811331</v>
      </c>
      <c r="G45" s="40" cm="1">
        <f t="array" aca="1" ref="G45" ca="1">tauxHpourCent($B$5:$B$23,$D$5:$D$23,G$5:G$23,$D45,$B$30)</f>
        <v>0.10131348136738973</v>
      </c>
      <c r="H45" s="40" cm="1">
        <f t="array" aca="1" ref="H45" ca="1">tauxHpourCent($B$5:$B$23,$D$5:$D$23,H$5:H$23,$D45,$B$30)</f>
        <v>0.11919863082653781</v>
      </c>
      <c r="I45" s="40" cm="1">
        <f t="array" aca="1" ref="I45" ca="1">tauxHpourCent($B$5:$B$23,$D$5:$D$23,I$5:I$23,$D45,$B$30)</f>
        <v>0.10768041471511072</v>
      </c>
      <c r="J45" s="40" cm="1">
        <f t="array" aca="1" ref="J45" ca="1">tauxHpourCent($B$5:$B$23,$D$5:$D$23,J$5:J$23,$D45,$B$30)</f>
        <v>9.8691339501542047E-2</v>
      </c>
      <c r="K45" s="40" cm="1">
        <f t="array" aca="1" ref="K45" ca="1">tauxHpourCent($B$5:$B$23,$D$5:$D$23,K$5:K$23,$D45,$B$30)</f>
        <v>0.11529285749062759</v>
      </c>
      <c r="L45" s="41" cm="1">
        <f t="array" aca="1" ref="L45" ca="1">tauxHpourCent($B$5:$B$23,$D$5:$D$23,L$5:L$23,$D45,$B$30)</f>
        <v>0.1102728881438018</v>
      </c>
      <c r="M45" s="41" cm="1">
        <f t="array" aca="1" ref="M45" ca="1">tauxHpourCent($B$5:$B$23,$D$5:$D$23,M$5:M$23,$D45,$B$30)</f>
        <v>0.10676766310473872</v>
      </c>
      <c r="N45" s="41" t="str" cm="1">
        <f t="array" aca="1" ref="N45" ca="1">tauxHpourCent($B$5:$B$23,$D$5:$D$23,N$5:N$23,$D46,$B$30)</f>
        <v/>
      </c>
      <c r="O45" s="41" t="str" cm="1">
        <f t="array" aca="1" ref="O45" ca="1">tauxHpourCent($B$5:$B$23,$D$5:$D$23,O$5:O$23,$D46,$B$30)</f>
        <v/>
      </c>
      <c r="P45" s="41" t="str" cm="1">
        <f t="array" aca="1" ref="P45" ca="1">tauxHpourCent($B$5:$B$23,$D$5:$D$23,P$5:P$23,$D46,$B$30)</f>
        <v/>
      </c>
      <c r="Q45" s="41" t="str" cm="1">
        <f t="array" aca="1" ref="Q45" ca="1">tauxHpourCent($B$5:$B$23,$D$5:$D$23,Q$5:Q$23,$D46,$B$30)</f>
        <v/>
      </c>
      <c r="R45" s="41" t="str" cm="1">
        <f t="array" aca="1" ref="R45" ca="1">tauxHpourCent($B$5:$B$23,$D$5:$D$23,R$5:R$23,$D46,$B$30)</f>
        <v/>
      </c>
      <c r="S45" s="41" t="str" cm="1">
        <f t="array" aca="1" ref="S45" ca="1">tauxHpourCent($B$5:$B$23,$D$5:$D$23,S$5:S$23,$D46,$B$30)</f>
        <v/>
      </c>
      <c r="T45" s="41" t="str" cm="1">
        <f t="array" aca="1" ref="T45" ca="1">tauxHpourCent($B$5:$B$23,$D$5:$D$23,T$5:T$23,$D46,$B$30)</f>
        <v/>
      </c>
      <c r="U45" s="41" t="str" cm="1">
        <f t="array" aca="1" ref="U45" ca="1">tauxHpourCent($B$5:$B$23,$D$5:$D$23,U$5:U$23,$D46,$B$30)</f>
        <v/>
      </c>
      <c r="W45" s="41" t="str" cm="1">
        <f t="array" aca="1" ref="W45" ca="1">tauxHpourCent($B$5:$B$23,$D$5:$D$23,W$5:W$23,$D46,$B$30)</f>
        <v/>
      </c>
      <c r="X45" s="41" t="str" cm="1">
        <f t="array" aca="1" ref="X45" ca="1">tauxHpourCent($B$5:$B$23,$D$5:$D$23,X$5:X$23,$D46,$B$30)</f>
        <v/>
      </c>
      <c r="Y45" s="41" t="str" cm="1">
        <f t="array" aca="1" ref="Y45" ca="1">tauxHpourCent($B$5:$B$23,$D$5:$D$23,Y$5:Y$23,$D46,$B$30)</f>
        <v/>
      </c>
      <c r="Z45" s="41" t="str" cm="1">
        <f t="array" aca="1" ref="Z45" ca="1">tauxHpourCent($B$5:$B$23,$D$5:$D$23,Z$5:Z$23,$D46,$B$30)</f>
        <v/>
      </c>
      <c r="AA45" s="41" t="str" cm="1">
        <f t="array" aca="1" ref="AA45" ca="1">tauxHpourCent($B$5:$B$23,$D$5:$D$23,AA$5:AA$23,$D46,$B$30)</f>
        <v/>
      </c>
      <c r="AB45" s="41" t="str" cm="1">
        <f t="array" aca="1" ref="AB45" ca="1">tauxHpourCent($B$5:$B$23,$D$5:$D$23,AB$5:AB$23,$D46,$B$30)</f>
        <v/>
      </c>
      <c r="AC45" s="41" t="str" cm="1">
        <f t="array" aca="1" ref="AC45" ca="1">tauxHpourCent($B$5:$B$23,$D$5:$D$23,AC$5:AC$23,$D46,$B$30)</f>
        <v/>
      </c>
      <c r="AD45" s="41" t="str" cm="1">
        <f t="array" aca="1" ref="AD45" ca="1">tauxHpourCent($B$5:$B$23,$D$5:$D$23,AD$5:AD$23,$D46,$B$30)</f>
        <v/>
      </c>
      <c r="AE45" s="41" t="str" cm="1">
        <f t="array" aca="1" ref="AE45" ca="1">tauxHpourCent($B$5:$B$23,$D$5:$D$23,AE$5:AE$23,$D46,$B$30)</f>
        <v/>
      </c>
      <c r="AF45" s="41" t="str" cm="1">
        <f t="array" aca="1" ref="AF45" ca="1">tauxHpourCent($B$5:$B$23,$D$5:$D$23,AF$5:AF$23,$D46,$B$30)</f>
        <v/>
      </c>
      <c r="AG45" s="41" t="str" cm="1">
        <f t="array" aca="1" ref="AG45" ca="1">tauxHpourCent($B$5:$B$23,$D$5:$D$23,AG$5:AG$23,$D46,$B$30)</f>
        <v/>
      </c>
      <c r="AH45" s="41" t="str" cm="1">
        <f t="array" aca="1" ref="AH45" ca="1">tauxHpourCent($B$5:$B$23,$D$5:$D$23,AH$5:AH$23,$D46,$B$30)</f>
        <v/>
      </c>
      <c r="AI45" s="41" t="str" cm="1">
        <f t="array" aca="1" ref="AI45" ca="1">tauxHpourCent($B$5:$B$23,$D$5:$D$23,AI$5:AI$23,$D46,$B$30)</f>
        <v/>
      </c>
      <c r="AJ45" s="41" t="str" cm="1">
        <f t="array" aca="1" ref="AJ45" ca="1">tauxHpourCent($B$5:$B$23,$D$5:$D$23,AJ$5:AJ$23,$D46,$B$30)</f>
        <v/>
      </c>
      <c r="AK45" s="41" t="str" cm="1">
        <f t="array" aca="1" ref="AK45" ca="1">tauxHpourCent($B$5:$B$23,$D$5:$D$23,AK$5:AK$23,$D46,$B$30)</f>
        <v/>
      </c>
      <c r="AL45" s="41" t="str" cm="1">
        <f t="array" aca="1" ref="AL45" ca="1">tauxHpourCent($B$5:$B$23,$D$5:$D$23,AL$5:AL$23,$D46,$B$30)</f>
        <v/>
      </c>
      <c r="AM45" s="41" t="str" cm="1">
        <f t="array" aca="1" ref="AM45" ca="1">tauxHpourCent($B$5:$B$23,$D$5:$D$23,AM$5:AM$23,$D46,$B$30)</f>
        <v/>
      </c>
      <c r="AN45" s="41" t="str" cm="1">
        <f t="array" aca="1" ref="AN45" ca="1">tauxHpourCent($B$5:$B$23,$D$5:$D$23,AN$5:AN$23,$D46,$B$30)</f>
        <v/>
      </c>
      <c r="AO45" s="41" t="str" cm="1">
        <f t="array" aca="1" ref="AO45" ca="1">tauxHpourCent($B$5:$B$23,$D$5:$D$23,AO$5:AO$23,$D46,$B$30)</f>
        <v/>
      </c>
      <c r="AP45" s="41" t="str" cm="1">
        <f t="array" aca="1" ref="AP45" ca="1">tauxHpourCent($B$5:$B$23,$D$5:$D$23,AP$5:AP$23,$D46,$B$30)</f>
        <v/>
      </c>
      <c r="AQ45" s="41">
        <f t="shared" ca="1" si="4"/>
        <v>0.86749840368786169</v>
      </c>
      <c r="AR45" s="42">
        <f t="shared" ca="1" si="5"/>
        <v>86.749840368786167</v>
      </c>
      <c r="AS45" s="41" t="str" cm="1">
        <f t="array" aca="1" ref="AS45" ca="1">tauxHpourCent($B$5:$B$23,$D$5:$D$23,AS$5:AS$23,$D46,$B$30)</f>
        <v/>
      </c>
      <c r="AT45" s="41" t="str" cm="1">
        <f t="array" aca="1" ref="AT45" ca="1">tauxHpourCent($B$5:$B$23,$D$5:$D$23,AT$5:AT$23,$D46,$B$30)</f>
        <v/>
      </c>
      <c r="AU45" s="41" t="str" cm="1">
        <f t="array" aca="1" ref="AU45" ca="1">tauxHpourCent($B$5:$B$23,$D$5:$D$23,AU$5:AU$23,$D46,$B$30)</f>
        <v/>
      </c>
      <c r="AV45" s="41" t="str" cm="1">
        <f t="array" aca="1" ref="AV45" ca="1">tauxHpourCent($B$5:$B$23,$D$5:$D$23,AV$5:AV$23,$D46,$B$30)</f>
        <v/>
      </c>
      <c r="AW45" s="41" t="str" cm="1">
        <f t="array" aca="1" ref="AW45" ca="1">tauxHpourCent($B$5:$B$23,$D$5:$D$23,AW$5:AW$23,$D46,$B$30)</f>
        <v/>
      </c>
    </row>
    <row r="46" spans="2:49" ht="9" customHeight="1" x14ac:dyDescent="0.25">
      <c r="D46" s="67">
        <f t="shared" si="6"/>
        <v>16</v>
      </c>
      <c r="E46" s="145"/>
      <c r="F46" s="40" t="str" cm="1">
        <f t="array" aca="1" ref="F46" ca="1">tauxHpourCent($B$5:$B$23,$D$5:$D$23,F$5:F$23,$D46,$B$30)</f>
        <v/>
      </c>
      <c r="G46" s="40" t="str" cm="1">
        <f t="array" aca="1" ref="G46" ca="1">tauxHpourCent($B$5:$B$23,$D$5:$D$23,G$5:G$23,$D46,$B$30)</f>
        <v/>
      </c>
      <c r="H46" s="40" t="str" cm="1">
        <f t="array" aca="1" ref="H46" ca="1">tauxHpourCent($B$5:$B$23,$D$5:$D$23,H$5:H$23,$D46,$B$30)</f>
        <v/>
      </c>
      <c r="I46" s="40" t="str" cm="1">
        <f t="array" aca="1" ref="I46" ca="1">tauxHpourCent($B$5:$B$23,$D$5:$D$23,I$5:I$23,$D46,$B$30)</f>
        <v/>
      </c>
      <c r="J46" s="40" t="str" cm="1">
        <f t="array" aca="1" ref="J46" ca="1">tauxHpourCent($B$5:$B$23,$D$5:$D$23,J$5:J$23,$D46,$B$30)</f>
        <v/>
      </c>
      <c r="K46" s="40" t="str" cm="1">
        <f t="array" aca="1" ref="K46" ca="1">tauxHpourCent($B$5:$B$23,$D$5:$D$23,K$5:K$23,$D46,$B$30)</f>
        <v/>
      </c>
      <c r="L46" s="41" t="str" cm="1">
        <f t="array" aca="1" ref="L46" ca="1">tauxHpourCent($B$5:$B$23,$D$5:$D$23,L$5:L$23,$D46,$B$30)</f>
        <v/>
      </c>
      <c r="M46" s="41" t="str" cm="1">
        <f t="array" aca="1" ref="M46" ca="1">tauxHpourCent($B$5:$B$23,$D$5:$D$23,M$5:M$23,$D46,$B$30)</f>
        <v/>
      </c>
      <c r="N46" s="41" t="str" cm="1">
        <f t="array" aca="1" ref="N46" ca="1">tauxHpourCent($B$5:$B$23,$D$5:$D$23,N$5:N$23,$D47,$B$30)</f>
        <v/>
      </c>
      <c r="O46" s="41" t="str" cm="1">
        <f t="array" aca="1" ref="O46" ca="1">tauxHpourCent($B$5:$B$23,$D$5:$D$23,O$5:O$23,$D47,$B$30)</f>
        <v/>
      </c>
      <c r="P46" s="41" t="str" cm="1">
        <f t="array" aca="1" ref="P46" ca="1">tauxHpourCent($B$5:$B$23,$D$5:$D$23,P$5:P$23,$D47,$B$30)</f>
        <v/>
      </c>
      <c r="Q46" s="41" t="str" cm="1">
        <f t="array" aca="1" ref="Q46" ca="1">tauxHpourCent($B$5:$B$23,$D$5:$D$23,Q$5:Q$23,$D47,$B$30)</f>
        <v/>
      </c>
      <c r="R46" s="41" t="str" cm="1">
        <f t="array" aca="1" ref="R46" ca="1">tauxHpourCent($B$5:$B$23,$D$5:$D$23,R$5:R$23,$D47,$B$30)</f>
        <v/>
      </c>
      <c r="S46" s="41" t="str" cm="1">
        <f t="array" aca="1" ref="S46" ca="1">tauxHpourCent($B$5:$B$23,$D$5:$D$23,S$5:S$23,$D47,$B$30)</f>
        <v/>
      </c>
      <c r="T46" s="41" t="str" cm="1">
        <f t="array" aca="1" ref="T46" ca="1">tauxHpourCent($B$5:$B$23,$D$5:$D$23,T$5:T$23,$D47,$B$30)</f>
        <v/>
      </c>
      <c r="U46" s="41" t="str" cm="1">
        <f t="array" aca="1" ref="U46" ca="1">tauxHpourCent($B$5:$B$23,$D$5:$D$23,U$5:U$23,$D47,$B$30)</f>
        <v/>
      </c>
      <c r="W46" s="41" t="str" cm="1">
        <f t="array" aca="1" ref="W46" ca="1">tauxHpourCent($B$5:$B$23,$D$5:$D$23,W$5:W$23,$D47,$B$30)</f>
        <v/>
      </c>
      <c r="X46" s="41" t="str" cm="1">
        <f t="array" aca="1" ref="X46" ca="1">tauxHpourCent($B$5:$B$23,$D$5:$D$23,X$5:X$23,$D47,$B$30)</f>
        <v/>
      </c>
      <c r="Y46" s="41" t="str" cm="1">
        <f t="array" aca="1" ref="Y46" ca="1">tauxHpourCent($B$5:$B$23,$D$5:$D$23,Y$5:Y$23,$D47,$B$30)</f>
        <v/>
      </c>
      <c r="Z46" s="41" t="str" cm="1">
        <f t="array" aca="1" ref="Z46" ca="1">tauxHpourCent($B$5:$B$23,$D$5:$D$23,Z$5:Z$23,$D47,$B$30)</f>
        <v/>
      </c>
      <c r="AA46" s="41" t="str" cm="1">
        <f t="array" aca="1" ref="AA46" ca="1">tauxHpourCent($B$5:$B$23,$D$5:$D$23,AA$5:AA$23,$D47,$B$30)</f>
        <v/>
      </c>
      <c r="AB46" s="41" t="str" cm="1">
        <f t="array" aca="1" ref="AB46" ca="1">tauxHpourCent($B$5:$B$23,$D$5:$D$23,AB$5:AB$23,$D47,$B$30)</f>
        <v/>
      </c>
      <c r="AC46" s="41" t="str" cm="1">
        <f t="array" aca="1" ref="AC46" ca="1">tauxHpourCent($B$5:$B$23,$D$5:$D$23,AC$5:AC$23,$D47,$B$30)</f>
        <v/>
      </c>
      <c r="AD46" s="41" t="str" cm="1">
        <f t="array" aca="1" ref="AD46" ca="1">tauxHpourCent($B$5:$B$23,$D$5:$D$23,AD$5:AD$23,$D47,$B$30)</f>
        <v/>
      </c>
      <c r="AE46" s="41" t="str" cm="1">
        <f t="array" aca="1" ref="AE46" ca="1">tauxHpourCent($B$5:$B$23,$D$5:$D$23,AE$5:AE$23,$D47,$B$30)</f>
        <v/>
      </c>
      <c r="AF46" s="41" t="str" cm="1">
        <f t="array" aca="1" ref="AF46" ca="1">tauxHpourCent($B$5:$B$23,$D$5:$D$23,AF$5:AF$23,$D47,$B$30)</f>
        <v/>
      </c>
      <c r="AG46" s="41" t="str" cm="1">
        <f t="array" aca="1" ref="AG46" ca="1">tauxHpourCent($B$5:$B$23,$D$5:$D$23,AG$5:AG$23,$D47,$B$30)</f>
        <v/>
      </c>
      <c r="AH46" s="41" t="str" cm="1">
        <f t="array" aca="1" ref="AH46" ca="1">tauxHpourCent($B$5:$B$23,$D$5:$D$23,AH$5:AH$23,$D47,$B$30)</f>
        <v/>
      </c>
      <c r="AI46" s="41" t="str" cm="1">
        <f t="array" aca="1" ref="AI46" ca="1">tauxHpourCent($B$5:$B$23,$D$5:$D$23,AI$5:AI$23,$D47,$B$30)</f>
        <v/>
      </c>
      <c r="AJ46" s="41" t="str" cm="1">
        <f t="array" aca="1" ref="AJ46" ca="1">tauxHpourCent($B$5:$B$23,$D$5:$D$23,AJ$5:AJ$23,$D47,$B$30)</f>
        <v/>
      </c>
      <c r="AK46" s="41" t="str" cm="1">
        <f t="array" aca="1" ref="AK46" ca="1">tauxHpourCent($B$5:$B$23,$D$5:$D$23,AK$5:AK$23,$D47,$B$30)</f>
        <v/>
      </c>
      <c r="AL46" s="41" t="str" cm="1">
        <f t="array" aca="1" ref="AL46" ca="1">tauxHpourCent($B$5:$B$23,$D$5:$D$23,AL$5:AL$23,$D47,$B$30)</f>
        <v/>
      </c>
      <c r="AM46" s="41" t="str" cm="1">
        <f t="array" aca="1" ref="AM46" ca="1">tauxHpourCent($B$5:$B$23,$D$5:$D$23,AM$5:AM$23,$D47,$B$30)</f>
        <v/>
      </c>
      <c r="AN46" s="41" t="str" cm="1">
        <f t="array" aca="1" ref="AN46" ca="1">tauxHpourCent($B$5:$B$23,$D$5:$D$23,AN$5:AN$23,$D47,$B$30)</f>
        <v/>
      </c>
      <c r="AO46" s="41" t="str" cm="1">
        <f t="array" aca="1" ref="AO46" ca="1">tauxHpourCent($B$5:$B$23,$D$5:$D$23,AO$5:AO$23,$D47,$B$30)</f>
        <v/>
      </c>
      <c r="AP46" s="41" t="str" cm="1">
        <f t="array" aca="1" ref="AP46" ca="1">tauxHpourCent($B$5:$B$23,$D$5:$D$23,AP$5:AP$23,$D47,$B$30)</f>
        <v/>
      </c>
      <c r="AQ46" s="41">
        <f t="shared" ca="1" si="4"/>
        <v>0</v>
      </c>
      <c r="AR46" s="42">
        <f t="shared" ca="1" si="5"/>
        <v>0</v>
      </c>
      <c r="AS46" s="41" t="str" cm="1">
        <f t="array" aca="1" ref="AS46" ca="1">tauxHpourCent($B$5:$B$23,$D$5:$D$23,AS$5:AS$23,$D47,$B$30)</f>
        <v/>
      </c>
      <c r="AT46" s="41" t="str" cm="1">
        <f t="array" aca="1" ref="AT46" ca="1">tauxHpourCent($B$5:$B$23,$D$5:$D$23,AT$5:AT$23,$D47,$B$30)</f>
        <v/>
      </c>
      <c r="AU46" s="41" t="str" cm="1">
        <f t="array" aca="1" ref="AU46" ca="1">tauxHpourCent($B$5:$B$23,$D$5:$D$23,AU$5:AU$23,$D47,$B$30)</f>
        <v/>
      </c>
      <c r="AV46" s="41" t="str" cm="1">
        <f t="array" aca="1" ref="AV46" ca="1">tauxHpourCent($B$5:$B$23,$D$5:$D$23,AV$5:AV$23,$D47,$B$30)</f>
        <v/>
      </c>
      <c r="AW46" s="41" t="str" cm="1">
        <f t="array" aca="1" ref="AW46" ca="1">tauxHpourCent($B$5:$B$23,$D$5:$D$23,AW$5:AW$23,$D47,$B$30)</f>
        <v/>
      </c>
    </row>
    <row r="47" spans="2:49" ht="9" customHeight="1" x14ac:dyDescent="0.25">
      <c r="D47" s="67">
        <f t="shared" si="6"/>
        <v>17</v>
      </c>
      <c r="E47" s="145"/>
      <c r="F47" s="40" cm="1">
        <f t="array" aca="1" ref="F47" ca="1">tauxHpourCent($B$5:$B$23,$D$5:$D$23,F$5:F$23,$D47,$B$30)</f>
        <v>0.12803511820385019</v>
      </c>
      <c r="G47" s="40" cm="1">
        <f t="array" aca="1" ref="G47" ca="1">tauxHpourCent($B$5:$B$23,$D$5:$D$23,G$5:G$23,$D47,$B$30)</f>
        <v>0.11979634621144056</v>
      </c>
      <c r="H47" s="40" cm="1">
        <f t="array" aca="1" ref="H47" ca="1">tauxHpourCent($B$5:$B$23,$D$5:$D$23,H$5:H$23,$D47,$B$30)</f>
        <v>0.14094432699083861</v>
      </c>
      <c r="I47" s="40" cm="1">
        <f t="array" aca="1" ref="I47" ca="1">tauxHpourCent($B$5:$B$23,$D$5:$D$23,I$5:I$23,$D47,$B$30)</f>
        <v>0.12732481469692147</v>
      </c>
      <c r="J47" s="40" cm="1">
        <f t="array" aca="1" ref="J47" ca="1">tauxHpourCent($B$5:$B$23,$D$5:$D$23,J$5:J$23,$D47,$B$30)</f>
        <v>0.11669584062682338</v>
      </c>
      <c r="K47" s="40" cm="1">
        <f t="array" aca="1" ref="K47" ca="1">tauxHpourCent($B$5:$B$23,$D$5:$D$23,K$5:K$23,$D47,$B$30)</f>
        <v>0.13632601392472857</v>
      </c>
      <c r="L47" s="41" cm="1">
        <f t="array" aca="1" ref="L47" ca="1">tauxHpourCent($B$5:$B$23,$D$5:$D$23,L$5:L$23,$D47,$B$30)</f>
        <v>0.13039023935922511</v>
      </c>
      <c r="M47" s="41" cm="1">
        <f t="array" aca="1" ref="M47" ca="1">tauxHpourCent($B$5:$B$23,$D$5:$D$23,M$5:M$23,$D47,$B$30)</f>
        <v>0.12624554759006268</v>
      </c>
      <c r="N47" s="41" t="str" cm="1">
        <f t="array" aca="1" ref="N47" ca="1">tauxHpourCent($B$5:$B$23,$D$5:$D$23,N$5:N$23,$D48,$B$30)</f>
        <v/>
      </c>
      <c r="O47" s="41" t="str" cm="1">
        <f t="array" aca="1" ref="O47" ca="1">tauxHpourCent($B$5:$B$23,$D$5:$D$23,O$5:O$23,$D48,$B$30)</f>
        <v/>
      </c>
      <c r="P47" s="41" t="str" cm="1">
        <f t="array" aca="1" ref="P47" ca="1">tauxHpourCent($B$5:$B$23,$D$5:$D$23,P$5:P$23,$D48,$B$30)</f>
        <v/>
      </c>
      <c r="Q47" s="41" t="str" cm="1">
        <f t="array" aca="1" ref="Q47" ca="1">tauxHpourCent($B$5:$B$23,$D$5:$D$23,Q$5:Q$23,$D48,$B$30)</f>
        <v/>
      </c>
      <c r="R47" s="41" t="str" cm="1">
        <f t="array" aca="1" ref="R47" ca="1">tauxHpourCent($B$5:$B$23,$D$5:$D$23,R$5:R$23,$D48,$B$30)</f>
        <v/>
      </c>
      <c r="S47" s="41" t="str" cm="1">
        <f t="array" aca="1" ref="S47" ca="1">tauxHpourCent($B$5:$B$23,$D$5:$D$23,S$5:S$23,$D48,$B$30)</f>
        <v/>
      </c>
      <c r="T47" s="41" t="str" cm="1">
        <f t="array" aca="1" ref="T47" ca="1">tauxHpourCent($B$5:$B$23,$D$5:$D$23,T$5:T$23,$D48,$B$30)</f>
        <v/>
      </c>
      <c r="U47" s="41" t="str" cm="1">
        <f t="array" aca="1" ref="U47" ca="1">tauxHpourCent($B$5:$B$23,$D$5:$D$23,U$5:U$23,$D48,$B$30)</f>
        <v/>
      </c>
      <c r="W47" s="41" t="str" cm="1">
        <f t="array" aca="1" ref="W47" ca="1">tauxHpourCent($B$5:$B$23,$D$5:$D$23,W$5:W$23,$D48,$B$30)</f>
        <v/>
      </c>
      <c r="X47" s="41" t="str" cm="1">
        <f t="array" aca="1" ref="X47" ca="1">tauxHpourCent($B$5:$B$23,$D$5:$D$23,X$5:X$23,$D48,$B$30)</f>
        <v/>
      </c>
      <c r="Y47" s="41" t="str" cm="1">
        <f t="array" aca="1" ref="Y47" ca="1">tauxHpourCent($B$5:$B$23,$D$5:$D$23,Y$5:Y$23,$D48,$B$30)</f>
        <v/>
      </c>
      <c r="Z47" s="41" t="str" cm="1">
        <f t="array" aca="1" ref="Z47" ca="1">tauxHpourCent($B$5:$B$23,$D$5:$D$23,Z$5:Z$23,$D48,$B$30)</f>
        <v/>
      </c>
      <c r="AA47" s="41" t="str" cm="1">
        <f t="array" aca="1" ref="AA47" ca="1">tauxHpourCent($B$5:$B$23,$D$5:$D$23,AA$5:AA$23,$D48,$B$30)</f>
        <v/>
      </c>
      <c r="AB47" s="41" t="str" cm="1">
        <f t="array" aca="1" ref="AB47" ca="1">tauxHpourCent($B$5:$B$23,$D$5:$D$23,AB$5:AB$23,$D48,$B$30)</f>
        <v/>
      </c>
      <c r="AC47" s="41" t="str" cm="1">
        <f t="array" aca="1" ref="AC47" ca="1">tauxHpourCent($B$5:$B$23,$D$5:$D$23,AC$5:AC$23,$D48,$B$30)</f>
        <v/>
      </c>
      <c r="AD47" s="41" t="str" cm="1">
        <f t="array" aca="1" ref="AD47" ca="1">tauxHpourCent($B$5:$B$23,$D$5:$D$23,AD$5:AD$23,$D48,$B$30)</f>
        <v/>
      </c>
      <c r="AE47" s="41" t="str" cm="1">
        <f t="array" aca="1" ref="AE47" ca="1">tauxHpourCent($B$5:$B$23,$D$5:$D$23,AE$5:AE$23,$D48,$B$30)</f>
        <v/>
      </c>
      <c r="AF47" s="41" t="str" cm="1">
        <f t="array" aca="1" ref="AF47" ca="1">tauxHpourCent($B$5:$B$23,$D$5:$D$23,AF$5:AF$23,$D48,$B$30)</f>
        <v/>
      </c>
      <c r="AG47" s="41" t="str" cm="1">
        <f t="array" aca="1" ref="AG47" ca="1">tauxHpourCent($B$5:$B$23,$D$5:$D$23,AG$5:AG$23,$D48,$B$30)</f>
        <v/>
      </c>
      <c r="AH47" s="41" t="str" cm="1">
        <f t="array" aca="1" ref="AH47" ca="1">tauxHpourCent($B$5:$B$23,$D$5:$D$23,AH$5:AH$23,$D48,$B$30)</f>
        <v/>
      </c>
      <c r="AI47" s="41" t="str" cm="1">
        <f t="array" aca="1" ref="AI47" ca="1">tauxHpourCent($B$5:$B$23,$D$5:$D$23,AI$5:AI$23,$D48,$B$30)</f>
        <v/>
      </c>
      <c r="AJ47" s="41" t="str" cm="1">
        <f t="array" aca="1" ref="AJ47" ca="1">tauxHpourCent($B$5:$B$23,$D$5:$D$23,AJ$5:AJ$23,$D48,$B$30)</f>
        <v/>
      </c>
      <c r="AK47" s="41" t="str" cm="1">
        <f t="array" aca="1" ref="AK47" ca="1">tauxHpourCent($B$5:$B$23,$D$5:$D$23,AK$5:AK$23,$D48,$B$30)</f>
        <v/>
      </c>
      <c r="AL47" s="41" t="str" cm="1">
        <f t="array" aca="1" ref="AL47" ca="1">tauxHpourCent($B$5:$B$23,$D$5:$D$23,AL$5:AL$23,$D48,$B$30)</f>
        <v/>
      </c>
      <c r="AM47" s="41" t="str" cm="1">
        <f t="array" aca="1" ref="AM47" ca="1">tauxHpourCent($B$5:$B$23,$D$5:$D$23,AM$5:AM$23,$D48,$B$30)</f>
        <v/>
      </c>
      <c r="AN47" s="41" t="str" cm="1">
        <f t="array" aca="1" ref="AN47" ca="1">tauxHpourCent($B$5:$B$23,$D$5:$D$23,AN$5:AN$23,$D48,$B$30)</f>
        <v/>
      </c>
      <c r="AO47" s="41" t="str" cm="1">
        <f t="array" aca="1" ref="AO47" ca="1">tauxHpourCent($B$5:$B$23,$D$5:$D$23,AO$5:AO$23,$D48,$B$30)</f>
        <v/>
      </c>
      <c r="AP47" s="41" t="str" cm="1">
        <f t="array" aca="1" ref="AP47" ca="1">tauxHpourCent($B$5:$B$23,$D$5:$D$23,AP$5:AP$23,$D48,$B$30)</f>
        <v/>
      </c>
      <c r="AQ47" s="41">
        <f t="shared" ca="1" si="4"/>
        <v>1.0257582476038904</v>
      </c>
      <c r="AR47" s="42">
        <f t="shared" ca="1" si="5"/>
        <v>102.57582476038904</v>
      </c>
      <c r="AS47" s="41" t="str" cm="1">
        <f t="array" aca="1" ref="AS47" ca="1">tauxHpourCent($B$5:$B$23,$D$5:$D$23,AS$5:AS$23,$D48,$B$30)</f>
        <v/>
      </c>
      <c r="AT47" s="41" t="str" cm="1">
        <f t="array" aca="1" ref="AT47" ca="1">tauxHpourCent($B$5:$B$23,$D$5:$D$23,AT$5:AT$23,$D48,$B$30)</f>
        <v/>
      </c>
      <c r="AU47" s="41" t="str" cm="1">
        <f t="array" aca="1" ref="AU47" ca="1">tauxHpourCent($B$5:$B$23,$D$5:$D$23,AU$5:AU$23,$D48,$B$30)</f>
        <v/>
      </c>
      <c r="AV47" s="41" t="str" cm="1">
        <f t="array" aca="1" ref="AV47" ca="1">tauxHpourCent($B$5:$B$23,$D$5:$D$23,AV$5:AV$23,$D48,$B$30)</f>
        <v/>
      </c>
      <c r="AW47" s="41" t="str" cm="1">
        <f t="array" aca="1" ref="AW47" ca="1">tauxHpourCent($B$5:$B$23,$D$5:$D$23,AW$5:AW$23,$D48,$B$30)</f>
        <v/>
      </c>
    </row>
    <row r="48" spans="2:49" ht="9" customHeight="1" x14ac:dyDescent="0.25">
      <c r="D48" s="67">
        <f t="shared" si="6"/>
        <v>18</v>
      </c>
      <c r="E48" s="145"/>
      <c r="F48" s="40" cm="1">
        <f t="array" aca="1" ref="F48" ca="1">tauxHpourCent($B$5:$B$23,$D$5:$D$23,F$5:F$23,$D48,$B$30)</f>
        <v>9.6163519136677492E-2</v>
      </c>
      <c r="G48" s="40" cm="1">
        <f t="array" aca="1" ref="G48" ca="1">tauxHpourCent($B$5:$B$23,$D$5:$D$23,G$5:G$23,$D48,$B$30)</f>
        <v>8.9975612886664114E-2</v>
      </c>
      <c r="H48" s="40" cm="1">
        <f t="array" aca="1" ref="H48" ca="1">tauxHpourCent($B$5:$B$23,$D$5:$D$23,H$5:H$23,$D48,$B$30)</f>
        <v>0.10585925702204772</v>
      </c>
      <c r="I48" s="40" cm="1">
        <f t="array" aca="1" ref="I48" ca="1">tauxHpourCent($B$5:$B$23,$D$5:$D$23,I$5:I$23,$D48,$B$30)</f>
        <v>9.5630030467009242E-2</v>
      </c>
      <c r="J48" s="40" cm="1">
        <f t="array" aca="1" ref="J48" ca="1">tauxHpourCent($B$5:$B$23,$D$5:$D$23,J$5:J$23,$D48,$B$30)</f>
        <v>8.7646911727931986E-2</v>
      </c>
      <c r="K48" s="40" t="str" cm="1">
        <f t="array" aca="1" ref="K48" ca="1">tauxHpourCent($B$5:$B$23,$D$5:$D$23,K$5:K$23,$D48,$B$30)</f>
        <v/>
      </c>
      <c r="L48" s="41" t="str" cm="1">
        <f t="array" aca="1" ref="L48" ca="1">tauxHpourCent($B$5:$B$23,$D$5:$D$23,L$5:L$23,$D48,$B$30)</f>
        <v/>
      </c>
      <c r="M48" s="41" t="str" cm="1">
        <f t="array" aca="1" ref="M48" ca="1">tauxHpourCent($B$5:$B$23,$D$5:$D$23,M$5:M$23,$D48,$B$30)</f>
        <v/>
      </c>
      <c r="N48" s="41" t="str" cm="1">
        <f t="array" aca="1" ref="N48" ca="1">tauxHpourCent($B$5:$B$23,$D$5:$D$23,N$5:N$23,$D49,$B$30)</f>
        <v/>
      </c>
      <c r="O48" s="41" t="str" cm="1">
        <f t="array" aca="1" ref="O48" ca="1">tauxHpourCent($B$5:$B$23,$D$5:$D$23,O$5:O$23,$D49,$B$30)</f>
        <v/>
      </c>
      <c r="P48" s="41" t="str" cm="1">
        <f t="array" aca="1" ref="P48" ca="1">tauxHpourCent($B$5:$B$23,$D$5:$D$23,P$5:P$23,$D49,$B$30)</f>
        <v/>
      </c>
      <c r="Q48" s="41" t="str" cm="1">
        <f t="array" aca="1" ref="Q48" ca="1">tauxHpourCent($B$5:$B$23,$D$5:$D$23,Q$5:Q$23,$D49,$B$30)</f>
        <v/>
      </c>
      <c r="R48" s="41" t="str" cm="1">
        <f t="array" aca="1" ref="R48" ca="1">tauxHpourCent($B$5:$B$23,$D$5:$D$23,R$5:R$23,$D49,$B$30)</f>
        <v/>
      </c>
      <c r="S48" s="41" t="str" cm="1">
        <f t="array" aca="1" ref="S48" ca="1">tauxHpourCent($B$5:$B$23,$D$5:$D$23,S$5:S$23,$D49,$B$30)</f>
        <v/>
      </c>
      <c r="T48" s="41" t="str" cm="1">
        <f t="array" aca="1" ref="T48" ca="1">tauxHpourCent($B$5:$B$23,$D$5:$D$23,T$5:T$23,$D49,$B$30)</f>
        <v/>
      </c>
      <c r="U48" s="41" t="str" cm="1">
        <f t="array" aca="1" ref="U48" ca="1">tauxHpourCent($B$5:$B$23,$D$5:$D$23,U$5:U$23,$D49,$B$30)</f>
        <v/>
      </c>
      <c r="W48" s="41" t="str" cm="1">
        <f t="array" aca="1" ref="W48" ca="1">tauxHpourCent($B$5:$B$23,$D$5:$D$23,W$5:W$23,$D49,$B$30)</f>
        <v/>
      </c>
      <c r="X48" s="41" t="str" cm="1">
        <f t="array" aca="1" ref="X48" ca="1">tauxHpourCent($B$5:$B$23,$D$5:$D$23,X$5:X$23,$D49,$B$30)</f>
        <v/>
      </c>
      <c r="Y48" s="41" t="str" cm="1">
        <f t="array" aca="1" ref="Y48" ca="1">tauxHpourCent($B$5:$B$23,$D$5:$D$23,Y$5:Y$23,$D49,$B$30)</f>
        <v/>
      </c>
      <c r="Z48" s="41" t="str" cm="1">
        <f t="array" aca="1" ref="Z48" ca="1">tauxHpourCent($B$5:$B$23,$D$5:$D$23,Z$5:Z$23,$D49,$B$30)</f>
        <v/>
      </c>
      <c r="AA48" s="41" t="str" cm="1">
        <f t="array" aca="1" ref="AA48" ca="1">tauxHpourCent($B$5:$B$23,$D$5:$D$23,AA$5:AA$23,$D49,$B$30)</f>
        <v/>
      </c>
      <c r="AB48" s="41" t="str" cm="1">
        <f t="array" aca="1" ref="AB48" ca="1">tauxHpourCent($B$5:$B$23,$D$5:$D$23,AB$5:AB$23,$D49,$B$30)</f>
        <v/>
      </c>
      <c r="AC48" s="41" t="str" cm="1">
        <f t="array" aca="1" ref="AC48" ca="1">tauxHpourCent($B$5:$B$23,$D$5:$D$23,AC$5:AC$23,$D49,$B$30)</f>
        <v/>
      </c>
      <c r="AD48" s="41" t="str" cm="1">
        <f t="array" aca="1" ref="AD48" ca="1">tauxHpourCent($B$5:$B$23,$D$5:$D$23,AD$5:AD$23,$D49,$B$30)</f>
        <v/>
      </c>
      <c r="AE48" s="41" t="str" cm="1">
        <f t="array" aca="1" ref="AE48" ca="1">tauxHpourCent($B$5:$B$23,$D$5:$D$23,AE$5:AE$23,$D49,$B$30)</f>
        <v/>
      </c>
      <c r="AF48" s="41" t="str" cm="1">
        <f t="array" aca="1" ref="AF48" ca="1">tauxHpourCent($B$5:$B$23,$D$5:$D$23,AF$5:AF$23,$D49,$B$30)</f>
        <v/>
      </c>
      <c r="AG48" s="41" t="str" cm="1">
        <f t="array" aca="1" ref="AG48" ca="1">tauxHpourCent($B$5:$B$23,$D$5:$D$23,AG$5:AG$23,$D49,$B$30)</f>
        <v/>
      </c>
      <c r="AH48" s="41" t="str" cm="1">
        <f t="array" aca="1" ref="AH48" ca="1">tauxHpourCent($B$5:$B$23,$D$5:$D$23,AH$5:AH$23,$D49,$B$30)</f>
        <v/>
      </c>
      <c r="AI48" s="41" t="str" cm="1">
        <f t="array" aca="1" ref="AI48" ca="1">tauxHpourCent($B$5:$B$23,$D$5:$D$23,AI$5:AI$23,$D49,$B$30)</f>
        <v/>
      </c>
      <c r="AJ48" s="41" t="str" cm="1">
        <f t="array" aca="1" ref="AJ48" ca="1">tauxHpourCent($B$5:$B$23,$D$5:$D$23,AJ$5:AJ$23,$D49,$B$30)</f>
        <v/>
      </c>
      <c r="AK48" s="41" t="str" cm="1">
        <f t="array" aca="1" ref="AK48" ca="1">tauxHpourCent($B$5:$B$23,$D$5:$D$23,AK$5:AK$23,$D49,$B$30)</f>
        <v/>
      </c>
      <c r="AL48" s="41" t="str" cm="1">
        <f t="array" aca="1" ref="AL48" ca="1">tauxHpourCent($B$5:$B$23,$D$5:$D$23,AL$5:AL$23,$D49,$B$30)</f>
        <v/>
      </c>
      <c r="AM48" s="41" t="str" cm="1">
        <f t="array" aca="1" ref="AM48" ca="1">tauxHpourCent($B$5:$B$23,$D$5:$D$23,AM$5:AM$23,$D49,$B$30)</f>
        <v/>
      </c>
      <c r="AN48" s="41" t="str" cm="1">
        <f t="array" aca="1" ref="AN48" ca="1">tauxHpourCent($B$5:$B$23,$D$5:$D$23,AN$5:AN$23,$D49,$B$30)</f>
        <v/>
      </c>
      <c r="AO48" s="41" t="str" cm="1">
        <f t="array" aca="1" ref="AO48" ca="1">tauxHpourCent($B$5:$B$23,$D$5:$D$23,AO$5:AO$23,$D49,$B$30)</f>
        <v/>
      </c>
      <c r="AP48" s="41" t="str" cm="1">
        <f t="array" aca="1" ref="AP48" ca="1">tauxHpourCent($B$5:$B$23,$D$5:$D$23,AP$5:AP$23,$D49,$B$30)</f>
        <v/>
      </c>
      <c r="AQ48" s="41">
        <f t="shared" ca="1" si="4"/>
        <v>0.47527533124033056</v>
      </c>
      <c r="AR48" s="42">
        <f t="shared" ca="1" si="5"/>
        <v>47.527533124033056</v>
      </c>
      <c r="AS48" s="41" t="str" cm="1">
        <f t="array" aca="1" ref="AS48" ca="1">tauxHpourCent($B$5:$B$23,$D$5:$D$23,AS$5:AS$23,$D49,$B$30)</f>
        <v/>
      </c>
      <c r="AT48" s="41" t="str" cm="1">
        <f t="array" aca="1" ref="AT48" ca="1">tauxHpourCent($B$5:$B$23,$D$5:$D$23,AT$5:AT$23,$D49,$B$30)</f>
        <v/>
      </c>
      <c r="AU48" s="41" t="str" cm="1">
        <f t="array" aca="1" ref="AU48" ca="1">tauxHpourCent($B$5:$B$23,$D$5:$D$23,AU$5:AU$23,$D49,$B$30)</f>
        <v/>
      </c>
      <c r="AV48" s="41" t="str" cm="1">
        <f t="array" aca="1" ref="AV48" ca="1">tauxHpourCent($B$5:$B$23,$D$5:$D$23,AV$5:AV$23,$D49,$B$30)</f>
        <v/>
      </c>
      <c r="AW48" s="41" t="str" cm="1">
        <f t="array" aca="1" ref="AW48" ca="1">tauxHpourCent($B$5:$B$23,$D$5:$D$23,AW$5:AW$23,$D49,$B$30)</f>
        <v/>
      </c>
    </row>
    <row r="49" spans="4:13" ht="9" customHeight="1" x14ac:dyDescent="0.25">
      <c r="D49" s="67">
        <f t="shared" si="6"/>
        <v>19</v>
      </c>
      <c r="E49" s="146"/>
      <c r="F49" s="228" cm="1">
        <f t="array" aca="1" ref="F49" ca="1">tauxHpourCent($B$5:$B$23,$D$5:$D$23,F$5:F$23,$D49,$B$30)</f>
        <v>0.12625177191458228</v>
      </c>
      <c r="G49" s="228" cm="1">
        <f t="array" aca="1" ref="G49" ca="1">tauxHpourCent($B$5:$B$23,$D$5:$D$23,G$5:G$23,$D49,$B$30)</f>
        <v>0.11812775424635263</v>
      </c>
      <c r="H49" s="228" cm="1">
        <f t="array" aca="1" ref="H49" ca="1">tauxHpourCent($B$5:$B$23,$D$5:$D$23,H$5:H$23,$D49,$B$30)</f>
        <v>0.13898117386489481</v>
      </c>
      <c r="I49" s="228" cm="1">
        <f t="array" aca="1" ref="I49" ca="1">tauxHpourCent($B$5:$B$23,$D$5:$D$23,I$5:I$23,$D49,$B$30)</f>
        <v>0.12555136192078578</v>
      </c>
      <c r="J49" s="228" cm="1">
        <f t="array" aca="1" ref="J49" ca="1">tauxHpourCent($B$5:$B$23,$D$5:$D$23,J$5:J$23,$D49,$B$30)</f>
        <v>0.11507043427523547</v>
      </c>
      <c r="K49" s="228" cm="1">
        <f t="array" aca="1" ref="K49" ca="1">tauxHpourCent($B$5:$B$23,$D$5:$D$23,K$5:K$23,$D49,$B$30)</f>
        <v>0.13442718730220557</v>
      </c>
      <c r="L49" s="229" cm="1">
        <f t="array" aca="1" ref="L49" ca="1">tauxHpourCent($B$5:$B$23,$D$5:$D$23,L$5:L$23,$D49,$B$30)</f>
        <v>0.12857408959672162</v>
      </c>
      <c r="M49" s="229" cm="1">
        <f t="array" aca="1" ref="M49" ca="1">tauxHpourCent($B$5:$B$23,$D$5:$D$23,M$5:M$23,$D49,$B$30)</f>
        <v>0.12448712746291538</v>
      </c>
    </row>
    <row r="50" spans="4:13" ht="9" customHeight="1" x14ac:dyDescent="0.25">
      <c r="D50" s="47" t="s">
        <v>14</v>
      </c>
      <c r="E50" s="47"/>
      <c r="F50" s="48">
        <f t="shared" ref="F50:L50" ca="1" si="7">SUM(F31:F49)</f>
        <v>1</v>
      </c>
      <c r="G50" s="48">
        <f t="shared" ca="1" si="7"/>
        <v>1</v>
      </c>
      <c r="H50" s="48">
        <f t="shared" ca="1" si="7"/>
        <v>1</v>
      </c>
      <c r="I50" s="48">
        <f t="shared" ca="1" si="7"/>
        <v>1</v>
      </c>
      <c r="J50" s="48">
        <f t="shared" ca="1" si="7"/>
        <v>1.0000000000000002</v>
      </c>
      <c r="K50" s="48">
        <f t="shared" ca="1" si="7"/>
        <v>1</v>
      </c>
      <c r="L50" s="48">
        <f t="shared" ca="1" si="7"/>
        <v>1</v>
      </c>
      <c r="M50" s="49" t="s">
        <v>15</v>
      </c>
    </row>
    <row r="51" spans="4:13" ht="9" customHeight="1" x14ac:dyDescent="0.25">
      <c r="D51" s="50" t="s">
        <v>18</v>
      </c>
      <c r="E51" s="50"/>
      <c r="F51" s="13"/>
      <c r="G51" s="13"/>
      <c r="H51" s="13"/>
      <c r="I51" s="13"/>
      <c r="J51" s="13"/>
      <c r="K51" s="13"/>
      <c r="L51" s="13"/>
      <c r="M51" s="13"/>
    </row>
    <row r="52" spans="4:13" ht="9" customHeight="1" x14ac:dyDescent="0.25">
      <c r="D52" s="13"/>
      <c r="E52" s="13"/>
      <c r="F52" s="13"/>
      <c r="G52" s="13"/>
      <c r="H52" s="13"/>
      <c r="I52" s="13"/>
      <c r="J52" s="13"/>
      <c r="K52" s="13"/>
      <c r="L52" s="13"/>
      <c r="M52" s="13"/>
    </row>
    <row r="53" spans="4:13" ht="9" customHeight="1" thickBot="1" x14ac:dyDescent="0.3">
      <c r="D53" s="35" t="s">
        <v>17</v>
      </c>
      <c r="E53" s="35"/>
      <c r="M53" s="13"/>
    </row>
    <row r="54" spans="4:13" ht="9" customHeight="1" x14ac:dyDescent="0.25">
      <c r="D54" s="224" t="s">
        <v>0</v>
      </c>
      <c r="E54" s="225"/>
      <c r="F54" s="226" t="str">
        <f>F$4</f>
        <v>06/06/2023</v>
      </c>
      <c r="G54" s="226" t="str">
        <f t="shared" ref="G54:M54" si="8">G$4</f>
        <v>12/06/2023</v>
      </c>
      <c r="H54" s="226" t="str">
        <f t="shared" si="8"/>
        <v>13/06/2023</v>
      </c>
      <c r="I54" s="226" t="str">
        <f t="shared" si="8"/>
        <v>14/06/2023</v>
      </c>
      <c r="J54" s="226" t="str">
        <f t="shared" si="8"/>
        <v>15/06/2023</v>
      </c>
      <c r="K54" s="226" t="str">
        <f t="shared" si="8"/>
        <v>16/06/2023</v>
      </c>
      <c r="L54" s="227" t="str">
        <f t="shared" si="8"/>
        <v>17/06/2023</v>
      </c>
      <c r="M54" s="226" t="str">
        <f t="shared" si="8"/>
        <v>18/06/2023</v>
      </c>
    </row>
    <row r="55" spans="4:13" ht="9" customHeight="1" x14ac:dyDescent="0.25">
      <c r="D55" s="67" t="s">
        <v>57</v>
      </c>
      <c r="E55" s="144" t="s">
        <v>58</v>
      </c>
      <c r="F55" s="25" t="s">
        <v>59</v>
      </c>
      <c r="G55" s="25" t="s">
        <v>60</v>
      </c>
      <c r="H55" s="25" t="s">
        <v>61</v>
      </c>
      <c r="I55" s="25" t="s">
        <v>62</v>
      </c>
      <c r="J55" s="25" t="s">
        <v>63</v>
      </c>
      <c r="K55" s="25" t="s">
        <v>64</v>
      </c>
      <c r="L55" s="42" t="s">
        <v>65</v>
      </c>
      <c r="M55" s="230" t="s">
        <v>66</v>
      </c>
    </row>
    <row r="56" spans="4:13" ht="9" customHeight="1" x14ac:dyDescent="0.25">
      <c r="D56" s="67">
        <f>B5</f>
        <v>1</v>
      </c>
      <c r="E56" s="144"/>
      <c r="F56" s="25" t="str" cm="1">
        <f t="array" aca="1" ref="F56" ca="1">tauxHpourCent($B$5:$B$23,$D$5:$D$23,F$5:F$23,$D56,$B$30,F$25)</f>
        <v/>
      </c>
      <c r="G56" s="25" t="str" cm="1">
        <f t="array" aca="1" ref="G56" ca="1">tauxHpourCent($B$5:$B$23,$D$5:$D$23,G$5:G$23,$D56,$B$30,G$25)</f>
        <v/>
      </c>
      <c r="H56" s="25" t="str" cm="1">
        <f t="array" aca="1" ref="H56" ca="1">tauxHpourCent($B$5:$B$23,$D$5:$D$23,H$5:H$23,$D56,$B$30,H$25)</f>
        <v/>
      </c>
      <c r="I56" s="25" t="str" cm="1">
        <f t="array" aca="1" ref="I56" ca="1">tauxHpourCent($B$5:$B$23,$D$5:$D$23,I$5:I$23,$D56,$B$30,I$25)</f>
        <v/>
      </c>
      <c r="J56" s="25" t="str" cm="1">
        <f t="array" aca="1" ref="J56" ca="1">tauxHpourCent($B$5:$B$23,$D$5:$D$23,J$5:J$23,$D56,$B$30,J$25)</f>
        <v/>
      </c>
      <c r="K56" s="25" t="str" cm="1">
        <f t="array" aca="1" ref="K56" ca="1">tauxHpourCent($B$5:$B$23,$D$5:$D$23,K$5:K$23,$D56,$B$30,K$25)</f>
        <v/>
      </c>
      <c r="L56" s="42" t="str" cm="1">
        <f t="array" aca="1" ref="L56" ca="1">tauxHpourCent($B$5:$B$23,$D$5:$D$23,L$5:L$23,$D56,$B$30,L$25)</f>
        <v/>
      </c>
      <c r="M56" s="230" t="str" cm="1">
        <f t="array" aca="1" ref="M56" ca="1">tauxHpourCent($B$5:$B$23,$D$5:$D$23,M$5:M$23,$D56,$B$30,M$25)</f>
        <v/>
      </c>
    </row>
    <row r="57" spans="4:13" ht="9" customHeight="1" x14ac:dyDescent="0.25">
      <c r="D57" s="67">
        <f t="shared" ref="D57:D74" si="9">B6</f>
        <v>2</v>
      </c>
      <c r="E57" s="145"/>
      <c r="F57" s="25" t="str" cm="1">
        <f t="array" aca="1" ref="F57" ca="1">tauxHpourCent($B$5:$B$23,$D$5:$D$23,F$5:F$23,$D57,$B$30,F$25)</f>
        <v/>
      </c>
      <c r="G57" s="25" cm="1">
        <f t="array" aca="1" ref="G57" ca="1">tauxHpourCent($B$5:$B$23,$D$5:$D$23,G$5:G$23,$D57,$B$30,G$25)</f>
        <v>81.215999999999994</v>
      </c>
      <c r="H57" s="25" t="str" cm="1">
        <f t="array" aca="1" ref="H57" ca="1">tauxHpourCent($B$5:$B$23,$D$5:$D$23,H$5:H$23,$D57,$B$30,H$25)</f>
        <v/>
      </c>
      <c r="I57" s="25" t="str" cm="1">
        <f t="array" aca="1" ref="I57" ca="1">tauxHpourCent($B$5:$B$23,$D$5:$D$23,I$5:I$23,$D57,$B$30,I$25)</f>
        <v/>
      </c>
      <c r="J57" s="25" t="str" cm="1">
        <f t="array" aca="1" ref="J57" ca="1">tauxHpourCent($B$5:$B$23,$D$5:$D$23,J$5:J$23,$D57,$B$30,J$25)</f>
        <v/>
      </c>
      <c r="K57" s="25" t="str" cm="1">
        <f t="array" aca="1" ref="K57" ca="1">tauxHpourCent($B$5:$B$23,$D$5:$D$23,K$5:K$23,$D57,$B$30,K$25)</f>
        <v/>
      </c>
      <c r="L57" s="42" t="str" cm="1">
        <f t="array" aca="1" ref="L57" ca="1">tauxHpourCent($B$5:$B$23,$D$5:$D$23,L$5:L$23,$D57,$B$30,L$25)</f>
        <v/>
      </c>
      <c r="M57" s="230" cm="1">
        <f t="array" aca="1" ref="M57" ca="1">tauxHpourCent($B$5:$B$23,$D$5:$D$23,M$5:M$23,$D57,$B$30,M$25)</f>
        <v>99.26400000000001</v>
      </c>
    </row>
    <row r="58" spans="4:13" ht="9" customHeight="1" x14ac:dyDescent="0.25">
      <c r="D58" s="67">
        <f t="shared" si="9"/>
        <v>3</v>
      </c>
      <c r="E58" s="145"/>
      <c r="F58" s="25" t="str" cm="1">
        <f t="array" aca="1" ref="F58" ca="1">tauxHpourCent($B$5:$B$23,$D$5:$D$23,F$5:F$23,$D58,$B$30,F$25)</f>
        <v/>
      </c>
      <c r="G58" s="25" t="str" cm="1">
        <f t="array" aca="1" ref="G58" ca="1">tauxHpourCent($B$5:$B$23,$D$5:$D$23,G$5:G$23,$D58,$B$30,G$25)</f>
        <v/>
      </c>
      <c r="H58" s="25" t="str" cm="1">
        <f t="array" aca="1" ref="H58" ca="1">tauxHpourCent($B$5:$B$23,$D$5:$D$23,H$5:H$23,$D58,$B$30,H$25)</f>
        <v/>
      </c>
      <c r="I58" s="25" t="str" cm="1">
        <f t="array" aca="1" ref="I58" ca="1">tauxHpourCent($B$5:$B$23,$D$5:$D$23,I$5:I$23,$D58,$B$30,I$25)</f>
        <v/>
      </c>
      <c r="J58" s="25" t="str" cm="1">
        <f t="array" aca="1" ref="J58" ca="1">tauxHpourCent($B$5:$B$23,$D$5:$D$23,J$5:J$23,$D58,$B$30,J$25)</f>
        <v/>
      </c>
      <c r="K58" s="25" t="str" cm="1">
        <f t="array" aca="1" ref="K58" ca="1">tauxHpourCent($B$5:$B$23,$D$5:$D$23,K$5:K$23,$D58,$B$30,K$25)</f>
        <v/>
      </c>
      <c r="L58" s="42" t="str" cm="1">
        <f t="array" aca="1" ref="L58" ca="1">tauxHpourCent($B$5:$B$23,$D$5:$D$23,L$5:L$23,$D58,$B$30,L$25)</f>
        <v/>
      </c>
      <c r="M58" s="230" t="str" cm="1">
        <f t="array" aca="1" ref="M58" ca="1">tauxHpourCent($B$5:$B$23,$D$5:$D$23,M$5:M$23,$D58,$B$30,M$25)</f>
        <v/>
      </c>
    </row>
    <row r="59" spans="4:13" ht="9" customHeight="1" x14ac:dyDescent="0.25">
      <c r="D59" s="67">
        <f t="shared" si="9"/>
        <v>4</v>
      </c>
      <c r="E59" s="145"/>
      <c r="F59" s="25" t="str" cm="1">
        <f t="array" aca="1" ref="F59" ca="1">tauxHpourCent($B$5:$B$23,$D$5:$D$23,F$5:F$23,$D59,$B$30,F$25)</f>
        <v/>
      </c>
      <c r="G59" s="25" t="str" cm="1">
        <f t="array" aca="1" ref="G59" ca="1">tauxHpourCent($B$5:$B$23,$D$5:$D$23,G$5:G$23,$D59,$B$30,G$25)</f>
        <v/>
      </c>
      <c r="H59" s="25" t="str" cm="1">
        <f t="array" aca="1" ref="H59" ca="1">tauxHpourCent($B$5:$B$23,$D$5:$D$23,H$5:H$23,$D59,$B$30,H$25)</f>
        <v/>
      </c>
      <c r="I59" s="25" t="str" cm="1">
        <f t="array" aca="1" ref="I59" ca="1">tauxHpourCent($B$5:$B$23,$D$5:$D$23,I$5:I$23,$D59,$B$30,I$25)</f>
        <v/>
      </c>
      <c r="J59" s="25" t="str" cm="1">
        <f t="array" aca="1" ref="J59" ca="1">tauxHpourCent($B$5:$B$23,$D$5:$D$23,J$5:J$23,$D59,$B$30,J$25)</f>
        <v/>
      </c>
      <c r="K59" s="25" cm="1">
        <f t="array" aca="1" ref="K59" ca="1">tauxHpourCent($B$5:$B$23,$D$5:$D$23,K$5:K$23,$D59,$B$30,K$25)</f>
        <v>98.34</v>
      </c>
      <c r="L59" s="42" cm="1">
        <f t="array" aca="1" ref="L59" ca="1">tauxHpourCent($B$5:$B$23,$D$5:$D$23,L$5:L$23,$D59,$B$30,L$25)</f>
        <v>98.340000000000018</v>
      </c>
      <c r="M59" s="230" t="str" cm="1">
        <f t="array" aca="1" ref="M59" ca="1">tauxHpourCent($B$5:$B$23,$D$5:$D$23,M$5:M$23,$D59,$B$30,M$25)</f>
        <v/>
      </c>
    </row>
    <row r="60" spans="4:13" ht="9" customHeight="1" x14ac:dyDescent="0.25">
      <c r="D60" s="67">
        <f t="shared" si="9"/>
        <v>5</v>
      </c>
      <c r="E60" s="145"/>
      <c r="F60" s="25" t="str" cm="1">
        <f t="array" aca="1" ref="F60" ca="1">tauxHpourCent($B$5:$B$23,$D$5:$D$23,F$5:F$23,$D60,$B$30,F$25)</f>
        <v/>
      </c>
      <c r="G60" s="25" t="str" cm="1">
        <f t="array" aca="1" ref="G60" ca="1">tauxHpourCent($B$5:$B$23,$D$5:$D$23,G$5:G$23,$D60,$B$30,G$25)</f>
        <v/>
      </c>
      <c r="H60" s="25" t="str" cm="1">
        <f t="array" aca="1" ref="H60" ca="1">tauxHpourCent($B$5:$B$23,$D$5:$D$23,H$5:H$23,$D60,$B$30,H$25)</f>
        <v/>
      </c>
      <c r="I60" s="25" t="str" cm="1">
        <f t="array" aca="1" ref="I60" ca="1">tauxHpourCent($B$5:$B$23,$D$5:$D$23,I$5:I$23,$D60,$B$30,I$25)</f>
        <v/>
      </c>
      <c r="J60" s="25" t="str" cm="1">
        <f t="array" aca="1" ref="J60" ca="1">tauxHpourCent($B$5:$B$23,$D$5:$D$23,J$5:J$23,$D60,$B$30,J$25)</f>
        <v/>
      </c>
      <c r="K60" s="25" cm="1">
        <f t="array" aca="1" ref="K60" ca="1">tauxHpourCent($B$5:$B$23,$D$5:$D$23,K$5:K$23,$D60,$B$30,K$25)</f>
        <v>84.876000000000005</v>
      </c>
      <c r="L60" s="42" cm="1">
        <f t="array" aca="1" ref="L60" ca="1">tauxHpourCent($B$5:$B$23,$D$5:$D$23,L$5:L$23,$D60,$B$30,L$25)</f>
        <v>84.876000000000005</v>
      </c>
      <c r="M60" s="230" cm="1">
        <f t="array" aca="1" ref="M60" ca="1">tauxHpourCent($B$5:$B$23,$D$5:$D$23,M$5:M$23,$D60,$B$30,M$25)</f>
        <v>84.876000000000005</v>
      </c>
    </row>
    <row r="61" spans="4:13" ht="9" customHeight="1" x14ac:dyDescent="0.25">
      <c r="D61" s="67">
        <f t="shared" si="9"/>
        <v>6</v>
      </c>
      <c r="E61" s="145"/>
      <c r="F61" s="25" t="str" cm="1">
        <f t="array" aca="1" ref="F61" ca="1">tauxHpourCent($B$5:$B$23,$D$5:$D$23,F$5:F$23,$D61,$B$30,F$25)</f>
        <v/>
      </c>
      <c r="G61" s="25" t="str" cm="1">
        <f t="array" aca="1" ref="G61" ca="1">tauxHpourCent($B$5:$B$23,$D$5:$D$23,G$5:G$23,$D61,$B$30,G$25)</f>
        <v/>
      </c>
      <c r="H61" s="25" t="str" cm="1">
        <f t="array" aca="1" ref="H61" ca="1">tauxHpourCent($B$5:$B$23,$D$5:$D$23,H$5:H$23,$D61,$B$30,H$25)</f>
        <v/>
      </c>
      <c r="I61" s="25" t="str" cm="1">
        <f t="array" aca="1" ref="I61" ca="1">tauxHpourCent($B$5:$B$23,$D$5:$D$23,I$5:I$23,$D61,$B$30,I$25)</f>
        <v/>
      </c>
      <c r="J61" s="25" t="str" cm="1">
        <f t="array" aca="1" ref="J61" ca="1">tauxHpourCent($B$5:$B$23,$D$5:$D$23,J$5:J$23,$D61,$B$30,J$25)</f>
        <v/>
      </c>
      <c r="K61" s="25" t="str" cm="1">
        <f t="array" aca="1" ref="K61" ca="1">tauxHpourCent($B$5:$B$23,$D$5:$D$23,K$5:K$23,$D61,$B$30,K$25)</f>
        <v/>
      </c>
      <c r="L61" s="42" cm="1">
        <f t="array" aca="1" ref="L61" ca="1">tauxHpourCent($B$5:$B$23,$D$5:$D$23,L$5:L$23,$D61,$B$30,L$25)</f>
        <v>94.644000000000005</v>
      </c>
      <c r="M61" s="230" t="str" cm="1">
        <f t="array" aca="1" ref="M61" ca="1">tauxHpourCent($B$5:$B$23,$D$5:$D$23,M$5:M$23,$D61,$B$30,M$25)</f>
        <v/>
      </c>
    </row>
    <row r="62" spans="4:13" ht="9" customHeight="1" x14ac:dyDescent="0.25">
      <c r="D62" s="67">
        <f t="shared" si="9"/>
        <v>7</v>
      </c>
      <c r="E62" s="145"/>
      <c r="F62" s="25" t="str" cm="1">
        <f t="array" aca="1" ref="F62" ca="1">tauxHpourCent($B$5:$B$23,$D$5:$D$23,F$5:F$23,$D62,$B$30,F$25)</f>
        <v/>
      </c>
      <c r="G62" s="25" t="str" cm="1">
        <f t="array" aca="1" ref="G62" ca="1">tauxHpourCent($B$5:$B$23,$D$5:$D$23,G$5:G$23,$D62,$B$30,G$25)</f>
        <v/>
      </c>
      <c r="H62" s="25" t="str" cm="1">
        <f t="array" aca="1" ref="H62" ca="1">tauxHpourCent($B$5:$B$23,$D$5:$D$23,H$5:H$23,$D62,$B$30,H$25)</f>
        <v/>
      </c>
      <c r="I62" s="25" t="str" cm="1">
        <f t="array" aca="1" ref="I62" ca="1">tauxHpourCent($B$5:$B$23,$D$5:$D$23,I$5:I$23,$D62,$B$30,I$25)</f>
        <v/>
      </c>
      <c r="J62" s="25" t="str" cm="1">
        <f t="array" aca="1" ref="J62" ca="1">tauxHpourCent($B$5:$B$23,$D$5:$D$23,J$5:J$23,$D62,$B$30,J$25)</f>
        <v/>
      </c>
      <c r="K62" s="25" t="str" cm="1">
        <f t="array" aca="1" ref="K62" ca="1">tauxHpourCent($B$5:$B$23,$D$5:$D$23,K$5:K$23,$D62,$B$30,K$25)</f>
        <v/>
      </c>
      <c r="L62" s="42" cm="1">
        <f t="array" aca="1" ref="L62" ca="1">tauxHpourCent($B$5:$B$23,$D$5:$D$23,L$5:L$23,$D62,$B$30,L$25)</f>
        <v>118.8</v>
      </c>
      <c r="M62" s="230" cm="1">
        <f t="array" aca="1" ref="M62" ca="1">tauxHpourCent($B$5:$B$23,$D$5:$D$23,M$5:M$23,$D62,$B$30,M$25)</f>
        <v>118.80000000000001</v>
      </c>
    </row>
    <row r="63" spans="4:13" ht="9" customHeight="1" x14ac:dyDescent="0.25">
      <c r="D63" s="67">
        <f t="shared" si="9"/>
        <v>8</v>
      </c>
      <c r="E63" s="145"/>
      <c r="F63" s="25" t="str" cm="1">
        <f t="array" aca="1" ref="F63" ca="1">tauxHpourCent($B$5:$B$23,$D$5:$D$23,F$5:F$23,$D63,$B$30,F$25)</f>
        <v/>
      </c>
      <c r="G63" s="25" t="str" cm="1">
        <f t="array" aca="1" ref="G63" ca="1">tauxHpourCent($B$5:$B$23,$D$5:$D$23,G$5:G$23,$D63,$B$30,G$25)</f>
        <v/>
      </c>
      <c r="H63" s="25" t="str" cm="1">
        <f t="array" aca="1" ref="H63" ca="1">tauxHpourCent($B$5:$B$23,$D$5:$D$23,H$5:H$23,$D63,$B$30,H$25)</f>
        <v/>
      </c>
      <c r="I63" s="25" cm="1">
        <f t="array" aca="1" ref="I63" ca="1">tauxHpourCent($B$5:$B$23,$D$5:$D$23,I$5:I$23,$D63,$B$30,I$25)</f>
        <v>114.74999999999999</v>
      </c>
      <c r="J63" s="25" cm="1">
        <f t="array" aca="1" ref="J63" ca="1">tauxHpourCent($B$5:$B$23,$D$5:$D$23,J$5:J$23,$D63,$B$30,J$25)</f>
        <v>114.75</v>
      </c>
      <c r="K63" s="25" t="str" cm="1">
        <f t="array" aca="1" ref="K63" ca="1">tauxHpourCent($B$5:$B$23,$D$5:$D$23,K$5:K$23,$D63,$B$30,K$25)</f>
        <v/>
      </c>
      <c r="L63" s="42" t="str" cm="1">
        <f t="array" aca="1" ref="L63" ca="1">tauxHpourCent($B$5:$B$23,$D$5:$D$23,L$5:L$23,$D63,$B$30,L$25)</f>
        <v/>
      </c>
      <c r="M63" s="230" cm="1">
        <f t="array" aca="1" ref="M63" ca="1">tauxHpourCent($B$5:$B$23,$D$5:$D$23,M$5:M$23,$D63,$B$30,M$25)</f>
        <v>140.25000000000003</v>
      </c>
    </row>
    <row r="64" spans="4:13" ht="9" customHeight="1" x14ac:dyDescent="0.25">
      <c r="D64" s="67">
        <f t="shared" si="9"/>
        <v>9</v>
      </c>
      <c r="E64" s="145"/>
      <c r="F64" s="25" cm="1">
        <f t="array" aca="1" ref="F64" ca="1">tauxHpourCent($B$5:$B$23,$D$5:$D$23,F$5:F$23,$D64,$B$30,F$25)</f>
        <v>151.73399999999998</v>
      </c>
      <c r="G64" s="25" cm="1">
        <f t="array" aca="1" ref="G64" ca="1">tauxHpourCent($B$5:$B$23,$D$5:$D$23,G$5:G$23,$D64,$B$30,G$25)</f>
        <v>124.146</v>
      </c>
      <c r="H64" s="25" cm="1">
        <f t="array" aca="1" ref="H64" ca="1">tauxHpourCent($B$5:$B$23,$D$5:$D$23,H$5:H$23,$D64,$B$30,H$25)</f>
        <v>124.14599999999999</v>
      </c>
      <c r="I64" s="25" cm="1">
        <f t="array" aca="1" ref="I64" ca="1">tauxHpourCent($B$5:$B$23,$D$5:$D$23,I$5:I$23,$D64,$B$30,I$25)</f>
        <v>124.14599999999999</v>
      </c>
      <c r="J64" s="25" cm="1">
        <f t="array" aca="1" ref="J64" ca="1">tauxHpourCent($B$5:$B$23,$D$5:$D$23,J$5:J$23,$D64,$B$30,J$25)</f>
        <v>124.14599999999999</v>
      </c>
      <c r="K64" s="25" cm="1">
        <f t="array" aca="1" ref="K64" ca="1">tauxHpourCent($B$5:$B$23,$D$5:$D$23,K$5:K$23,$D64,$B$30,K$25)</f>
        <v>151.73400000000001</v>
      </c>
      <c r="L64" s="42" t="str" cm="1">
        <f t="array" aca="1" ref="L64" ca="1">tauxHpourCent($B$5:$B$23,$D$5:$D$23,L$5:L$23,$D64,$B$30,L$25)</f>
        <v/>
      </c>
      <c r="M64" s="230" t="str" cm="1">
        <f t="array" aca="1" ref="M64" ca="1">tauxHpourCent($B$5:$B$23,$D$5:$D$23,M$5:M$23,$D64,$B$30,M$25)</f>
        <v/>
      </c>
    </row>
    <row r="65" spans="1:15" ht="9" customHeight="1" x14ac:dyDescent="0.25">
      <c r="D65" s="67">
        <f t="shared" si="9"/>
        <v>10</v>
      </c>
      <c r="E65" s="145"/>
      <c r="F65" s="25" t="str" cm="1">
        <f t="array" aca="1" ref="F65" ca="1">tauxHpourCent($B$5:$B$23,$D$5:$D$23,F$5:F$23,$D65,$B$30,F$25)</f>
        <v/>
      </c>
      <c r="G65" s="25" cm="1">
        <f t="array" aca="1" ref="G65" ca="1">tauxHpourCent($B$5:$B$23,$D$5:$D$23,G$5:G$23,$D65,$B$30,G$25)</f>
        <v>108.16200000000002</v>
      </c>
      <c r="H65" s="25" t="str" cm="1">
        <f t="array" aca="1" ref="H65" ca="1">tauxHpourCent($B$5:$B$23,$D$5:$D$23,H$5:H$23,$D65,$B$30,H$25)</f>
        <v/>
      </c>
      <c r="I65" s="25" t="str" cm="1">
        <f t="array" aca="1" ref="I65" ca="1">tauxHpourCent($B$5:$B$23,$D$5:$D$23,I$5:I$23,$D65,$B$30,I$25)</f>
        <v/>
      </c>
      <c r="J65" s="25" t="str" cm="1">
        <f t="array" aca="1" ref="J65" ca="1">tauxHpourCent($B$5:$B$23,$D$5:$D$23,J$5:J$23,$D65,$B$30,J$25)</f>
        <v/>
      </c>
      <c r="K65" s="25" t="str" cm="1">
        <f t="array" aca="1" ref="K65" ca="1">tauxHpourCent($B$5:$B$23,$D$5:$D$23,K$5:K$23,$D65,$B$30,K$25)</f>
        <v/>
      </c>
      <c r="L65" s="42" t="str" cm="1">
        <f t="array" aca="1" ref="L65" ca="1">tauxHpourCent($B$5:$B$23,$D$5:$D$23,L$5:L$23,$D65,$B$30,L$25)</f>
        <v/>
      </c>
      <c r="M65" s="230" t="str" cm="1">
        <f t="array" aca="1" ref="M65" ca="1">tauxHpourCent($B$5:$B$23,$D$5:$D$23,M$5:M$23,$D65,$B$30,M$25)</f>
        <v/>
      </c>
    </row>
    <row r="66" spans="1:15" ht="9" customHeight="1" x14ac:dyDescent="0.25">
      <c r="D66" s="67">
        <f t="shared" si="9"/>
        <v>11</v>
      </c>
      <c r="E66" s="145"/>
      <c r="F66" s="25" cm="1">
        <f t="array" aca="1" ref="F66" ca="1">tauxHpourCent($B$5:$B$23,$D$5:$D$23,F$5:F$23,$D66,$B$30,F$25)</f>
        <v>132.19800000000001</v>
      </c>
      <c r="G66" s="25" t="str" cm="1">
        <f t="array" aca="1" ref="G66" ca="1">tauxHpourCent($B$5:$B$23,$D$5:$D$23,G$5:G$23,$D66,$B$30,G$25)</f>
        <v/>
      </c>
      <c r="H66" s="25" t="str" cm="1">
        <f t="array" aca="1" ref="H66" ca="1">tauxHpourCent($B$5:$B$23,$D$5:$D$23,H$5:H$23,$D66,$B$30,H$25)</f>
        <v/>
      </c>
      <c r="I66" s="25" t="str" cm="1">
        <f t="array" aca="1" ref="I66" ca="1">tauxHpourCent($B$5:$B$23,$D$5:$D$23,I$5:I$23,$D66,$B$30,I$25)</f>
        <v/>
      </c>
      <c r="J66" s="25" cm="1">
        <f t="array" aca="1" ref="J66" ca="1">tauxHpourCent($B$5:$B$23,$D$5:$D$23,J$5:J$23,$D66,$B$30,J$25)</f>
        <v>108.16200000000001</v>
      </c>
      <c r="K66" s="25" t="str" cm="1">
        <f t="array" aca="1" ref="K66" ca="1">tauxHpourCent($B$5:$B$23,$D$5:$D$23,K$5:K$23,$D66,$B$30,K$25)</f>
        <v/>
      </c>
      <c r="L66" s="42" t="str" cm="1">
        <f t="array" aca="1" ref="L66" ca="1">tauxHpourCent($B$5:$B$23,$D$5:$D$23,L$5:L$23,$D66,$B$30,L$25)</f>
        <v/>
      </c>
      <c r="M66" s="230" t="str" cm="1">
        <f t="array" aca="1" ref="M66" ca="1">tauxHpourCent($B$5:$B$23,$D$5:$D$23,M$5:M$23,$D66,$B$30,M$25)</f>
        <v/>
      </c>
    </row>
    <row r="67" spans="1:15" ht="9" customHeight="1" x14ac:dyDescent="0.25">
      <c r="D67" s="67">
        <f t="shared" si="9"/>
        <v>12</v>
      </c>
      <c r="E67" s="145"/>
      <c r="F67" s="25" cm="1">
        <f t="array" aca="1" ref="F67" ca="1">tauxHpourCent($B$5:$B$23,$D$5:$D$23,F$5:F$23,$D67,$B$30,F$25)</f>
        <v>159.126</v>
      </c>
      <c r="G67" s="25" cm="1">
        <f t="array" aca="1" ref="G67" ca="1">tauxHpourCent($B$5:$B$23,$D$5:$D$23,G$5:G$23,$D67,$B$30,G$25)</f>
        <v>130.19400000000002</v>
      </c>
      <c r="H67" s="25" cm="1">
        <f t="array" aca="1" ref="H67" ca="1">tauxHpourCent($B$5:$B$23,$D$5:$D$23,H$5:H$23,$D67,$B$30,H$25)</f>
        <v>130.19399999999999</v>
      </c>
      <c r="I67" s="25" cm="1">
        <f t="array" aca="1" ref="I67" ca="1">tauxHpourCent($B$5:$B$23,$D$5:$D$23,I$5:I$23,$D67,$B$30,I$25)</f>
        <v>130.19399999999999</v>
      </c>
      <c r="J67" s="25" cm="1">
        <f t="array" aca="1" ref="J67" ca="1">tauxHpourCent($B$5:$B$23,$D$5:$D$23,J$5:J$23,$D67,$B$30,J$25)</f>
        <v>130.19399999999999</v>
      </c>
      <c r="K67" s="25" cm="1">
        <f t="array" aca="1" ref="K67" ca="1">tauxHpourCent($B$5:$B$23,$D$5:$D$23,K$5:K$23,$D67,$B$30,K$25)</f>
        <v>159.126</v>
      </c>
      <c r="L67" s="42" cm="1">
        <f t="array" aca="1" ref="L67" ca="1">tauxHpourCent($B$5:$B$23,$D$5:$D$23,L$5:L$23,$D67,$B$30,L$25)</f>
        <v>159.126</v>
      </c>
      <c r="M67" s="230" cm="1">
        <f t="array" aca="1" ref="M67" ca="1">tauxHpourCent($B$5:$B$23,$D$5:$D$23,M$5:M$23,$D67,$B$30,M$25)</f>
        <v>159.126</v>
      </c>
    </row>
    <row r="68" spans="1:15" ht="9" customHeight="1" x14ac:dyDescent="0.25">
      <c r="D68" s="67">
        <f t="shared" si="9"/>
        <v>13</v>
      </c>
      <c r="E68" s="145"/>
      <c r="F68" s="25" cm="1">
        <f t="array" aca="1" ref="F68" ca="1">tauxHpourCent($B$5:$B$23,$D$5:$D$23,F$5:F$23,$D68,$B$30,F$25)</f>
        <v>171.33600000000001</v>
      </c>
      <c r="G68" s="25" cm="1">
        <f t="array" aca="1" ref="G68" ca="1">tauxHpourCent($B$5:$B$23,$D$5:$D$23,G$5:G$23,$D68,$B$30,G$25)</f>
        <v>140.18400000000003</v>
      </c>
      <c r="H68" s="25" cm="1">
        <f t="array" aca="1" ref="H68" ca="1">tauxHpourCent($B$5:$B$23,$D$5:$D$23,H$5:H$23,$D68,$B$30,H$25)</f>
        <v>140.184</v>
      </c>
      <c r="I68" s="25" cm="1">
        <f t="array" aca="1" ref="I68" ca="1">tauxHpourCent($B$5:$B$23,$D$5:$D$23,I$5:I$23,$D68,$B$30,I$25)</f>
        <v>140.184</v>
      </c>
      <c r="J68" s="25" cm="1">
        <f t="array" aca="1" ref="J68" ca="1">tauxHpourCent($B$5:$B$23,$D$5:$D$23,J$5:J$23,$D68,$B$30,J$25)</f>
        <v>140.184</v>
      </c>
      <c r="K68" s="25" cm="1">
        <f t="array" aca="1" ref="K68" ca="1">tauxHpourCent($B$5:$B$23,$D$5:$D$23,K$5:K$23,$D68,$B$30,K$25)</f>
        <v>171.33600000000001</v>
      </c>
      <c r="L68" s="42" cm="1">
        <f t="array" aca="1" ref="L68" ca="1">tauxHpourCent($B$5:$B$23,$D$5:$D$23,L$5:L$23,$D68,$B$30,L$25)</f>
        <v>171.33600000000001</v>
      </c>
      <c r="M68" s="230" cm="1">
        <f t="array" aca="1" ref="M68" ca="1">tauxHpourCent($B$5:$B$23,$D$5:$D$23,M$5:M$23,$D68,$B$30,M$25)</f>
        <v>171.33600000000001</v>
      </c>
    </row>
    <row r="69" spans="1:15" ht="9" customHeight="1" x14ac:dyDescent="0.25">
      <c r="D69" s="67">
        <f t="shared" si="9"/>
        <v>14</v>
      </c>
      <c r="E69" s="145"/>
      <c r="F69" s="25" cm="1">
        <f t="array" aca="1" ref="F69" ca="1">tauxHpourCent($B$5:$B$23,$D$5:$D$23,F$5:F$23,$D69,$B$30,F$25)</f>
        <v>166.84800000000001</v>
      </c>
      <c r="G69" s="25" cm="1">
        <f t="array" aca="1" ref="G69" ca="1">tauxHpourCent($B$5:$B$23,$D$5:$D$23,G$5:G$23,$D69,$B$30,G$25)</f>
        <v>136.51200000000003</v>
      </c>
      <c r="H69" s="25" cm="1">
        <f t="array" aca="1" ref="H69" ca="1">tauxHpourCent($B$5:$B$23,$D$5:$D$23,H$5:H$23,$D69,$B$30,H$25)</f>
        <v>136.512</v>
      </c>
      <c r="I69" s="25" cm="1">
        <f t="array" aca="1" ref="I69" ca="1">tauxHpourCent($B$5:$B$23,$D$5:$D$23,I$5:I$23,$D69,$B$30,I$25)</f>
        <v>136.512</v>
      </c>
      <c r="J69" s="25" cm="1">
        <f t="array" aca="1" ref="J69" ca="1">tauxHpourCent($B$5:$B$23,$D$5:$D$23,J$5:J$23,$D69,$B$30,J$25)</f>
        <v>136.512</v>
      </c>
      <c r="K69" s="25" cm="1">
        <f t="array" aca="1" ref="K69" ca="1">tauxHpourCent($B$5:$B$23,$D$5:$D$23,K$5:K$23,$D69,$B$30,K$25)</f>
        <v>166.84800000000004</v>
      </c>
      <c r="L69" s="42" cm="1">
        <f t="array" aca="1" ref="L69" ca="1">tauxHpourCent($B$5:$B$23,$D$5:$D$23,L$5:L$23,$D69,$B$30,L$25)</f>
        <v>166.84800000000001</v>
      </c>
      <c r="M69" s="230" cm="1">
        <f t="array" aca="1" ref="M69" ca="1">tauxHpourCent($B$5:$B$23,$D$5:$D$23,M$5:M$23,$D69,$B$30,M$25)</f>
        <v>166.84800000000001</v>
      </c>
    </row>
    <row r="70" spans="1:15" ht="9" customHeight="1" x14ac:dyDescent="0.25">
      <c r="D70" s="67">
        <f t="shared" si="9"/>
        <v>15</v>
      </c>
      <c r="E70" s="145"/>
      <c r="F70" s="25" cm="1">
        <f t="array" aca="1" ref="F70" ca="1">tauxHpourCent($B$5:$B$23,$D$5:$D$23,F$5:F$23,$D70,$B$30,F$25)</f>
        <v>156.28800000000001</v>
      </c>
      <c r="G70" s="25" cm="1">
        <f t="array" aca="1" ref="G70" ca="1">tauxHpourCent($B$5:$B$23,$D$5:$D$23,G$5:G$23,$D70,$B$30,G$25)</f>
        <v>127.87200000000001</v>
      </c>
      <c r="H70" s="25" cm="1">
        <f t="array" aca="1" ref="H70" ca="1">tauxHpourCent($B$5:$B$23,$D$5:$D$23,H$5:H$23,$D70,$B$30,H$25)</f>
        <v>127.872</v>
      </c>
      <c r="I70" s="25" cm="1">
        <f t="array" aca="1" ref="I70" ca="1">tauxHpourCent($B$5:$B$23,$D$5:$D$23,I$5:I$23,$D70,$B$30,I$25)</f>
        <v>127.87199999999999</v>
      </c>
      <c r="J70" s="25" cm="1">
        <f t="array" aca="1" ref="J70" ca="1">tauxHpourCent($B$5:$B$23,$D$5:$D$23,J$5:J$23,$D70,$B$30,J$25)</f>
        <v>127.87199999999999</v>
      </c>
      <c r="K70" s="25" cm="1">
        <f t="array" aca="1" ref="K70" ca="1">tauxHpourCent($B$5:$B$23,$D$5:$D$23,K$5:K$23,$D70,$B$30,K$25)</f>
        <v>156.28800000000001</v>
      </c>
      <c r="L70" s="42" cm="1">
        <f t="array" aca="1" ref="L70" ca="1">tauxHpourCent($B$5:$B$23,$D$5:$D$23,L$5:L$23,$D70,$B$30,L$25)</f>
        <v>156.28800000000001</v>
      </c>
      <c r="M70" s="230" cm="1">
        <f t="array" aca="1" ref="M70" ca="1">tauxHpourCent($B$5:$B$23,$D$5:$D$23,M$5:M$23,$D70,$B$30,M$25)</f>
        <v>156.28800000000001</v>
      </c>
    </row>
    <row r="71" spans="1:15" ht="9" customHeight="1" x14ac:dyDescent="0.25">
      <c r="D71" s="67">
        <f t="shared" si="9"/>
        <v>16</v>
      </c>
      <c r="E71" s="145"/>
      <c r="F71" s="25" t="str" cm="1">
        <f t="array" aca="1" ref="F71" ca="1">tauxHpourCent($B$5:$B$23,$D$5:$D$23,F$5:F$23,$D71,$B$30,F$25)</f>
        <v/>
      </c>
      <c r="G71" s="25" t="str" cm="1">
        <f t="array" aca="1" ref="G71" ca="1">tauxHpourCent($B$5:$B$23,$D$5:$D$23,G$5:G$23,$D71,$B$30,G$25)</f>
        <v/>
      </c>
      <c r="H71" s="25" t="str" cm="1">
        <f t="array" aca="1" ref="H71" ca="1">tauxHpourCent($B$5:$B$23,$D$5:$D$23,H$5:H$23,$D71,$B$30,H$25)</f>
        <v/>
      </c>
      <c r="I71" s="25" t="str" cm="1">
        <f t="array" aca="1" ref="I71" ca="1">tauxHpourCent($B$5:$B$23,$D$5:$D$23,I$5:I$23,$D71,$B$30,I$25)</f>
        <v/>
      </c>
      <c r="J71" s="25" t="str" cm="1">
        <f t="array" aca="1" ref="J71" ca="1">tauxHpourCent($B$5:$B$23,$D$5:$D$23,J$5:J$23,$D71,$B$30,J$25)</f>
        <v/>
      </c>
      <c r="K71" s="25" t="str" cm="1">
        <f t="array" aca="1" ref="K71" ca="1">tauxHpourCent($B$5:$B$23,$D$5:$D$23,K$5:K$23,$D71,$B$30,K$25)</f>
        <v/>
      </c>
      <c r="L71" s="42" t="str" cm="1">
        <f t="array" aca="1" ref="L71" ca="1">tauxHpourCent($B$5:$B$23,$D$5:$D$23,L$5:L$23,$D71,$B$30,L$25)</f>
        <v/>
      </c>
      <c r="M71" s="230" t="str" cm="1">
        <f t="array" aca="1" ref="M71" ca="1">tauxHpourCent($B$5:$B$23,$D$5:$D$23,M$5:M$23,$D71,$B$30,M$25)</f>
        <v/>
      </c>
    </row>
    <row r="72" spans="1:15" ht="9" customHeight="1" thickBot="1" x14ac:dyDescent="0.3">
      <c r="D72" s="67">
        <f t="shared" si="9"/>
        <v>17</v>
      </c>
      <c r="E72" s="145"/>
      <c r="F72" s="25" cm="1">
        <f t="array" aca="1" ref="F72" ca="1">tauxHpourCent($B$5:$B$23,$D$5:$D$23,F$5:F$23,$D72,$B$30,F$25)</f>
        <v>184.79999999999998</v>
      </c>
      <c r="G72" s="25" cm="1">
        <f t="array" aca="1" ref="G72" ca="1">tauxHpourCent($B$5:$B$23,$D$5:$D$23,G$5:G$23,$D72,$B$30,G$25)</f>
        <v>151.20000000000002</v>
      </c>
      <c r="H72" s="25" cm="1">
        <f t="array" aca="1" ref="H72" ca="1">tauxHpourCent($B$5:$B$23,$D$5:$D$23,H$5:H$23,$D72,$B$30,H$25)</f>
        <v>151.19999999999999</v>
      </c>
      <c r="I72" s="25" cm="1">
        <f t="array" aca="1" ref="I72" ca="1">tauxHpourCent($B$5:$B$23,$D$5:$D$23,I$5:I$23,$D72,$B$30,I$25)</f>
        <v>151.19999999999999</v>
      </c>
      <c r="J72" s="25" cm="1">
        <f t="array" aca="1" ref="J72" ca="1">tauxHpourCent($B$5:$B$23,$D$5:$D$23,J$5:J$23,$D72,$B$30,J$25)</f>
        <v>151.19999999999999</v>
      </c>
      <c r="K72" s="25" cm="1">
        <f t="array" aca="1" ref="K72" ca="1">tauxHpourCent($B$5:$B$23,$D$5:$D$23,K$5:K$23,$D72,$B$30,K$25)</f>
        <v>184.8</v>
      </c>
      <c r="L72" s="42" cm="1">
        <f t="array" aca="1" ref="L72" ca="1">tauxHpourCent($B$5:$B$23,$D$5:$D$23,L$5:L$23,$D72,$B$30,L$25)</f>
        <v>184.8</v>
      </c>
      <c r="M72" s="230" cm="1">
        <f t="array" aca="1" ref="M72" ca="1">tauxHpourCent($B$5:$B$23,$D$5:$D$23,M$5:M$23,$D72,$B$30,M$25)</f>
        <v>184.8</v>
      </c>
    </row>
    <row r="73" spans="1:15" ht="9" customHeight="1" thickBot="1" x14ac:dyDescent="0.3">
      <c r="A73" s="324" t="s">
        <v>25</v>
      </c>
      <c r="B73" s="325"/>
      <c r="C73" s="326"/>
      <c r="D73" s="67">
        <f t="shared" si="9"/>
        <v>18</v>
      </c>
      <c r="E73" s="145"/>
      <c r="F73" s="25" cm="1">
        <f t="array" aca="1" ref="F73" ca="1">tauxHpourCent($B$5:$B$23,$D$5:$D$23,F$5:F$23,$D73,$B$30,F$25)</f>
        <v>138.798</v>
      </c>
      <c r="G73" s="25" cm="1">
        <f t="array" aca="1" ref="G73" ca="1">tauxHpourCent($B$5:$B$23,$D$5:$D$23,G$5:G$23,$D73,$B$30,G$25)</f>
        <v>113.56200000000003</v>
      </c>
      <c r="H73" s="25" cm="1">
        <f t="array" aca="1" ref="H73" ca="1">tauxHpourCent($B$5:$B$23,$D$5:$D$23,H$5:H$23,$D73,$B$30,H$25)</f>
        <v>113.562</v>
      </c>
      <c r="I73" s="25" cm="1">
        <f t="array" aca="1" ref="I73" ca="1">tauxHpourCent($B$5:$B$23,$D$5:$D$23,I$5:I$23,$D73,$B$30,I$25)</f>
        <v>113.562</v>
      </c>
      <c r="J73" s="25" cm="1">
        <f t="array" aca="1" ref="J73" ca="1">tauxHpourCent($B$5:$B$23,$D$5:$D$23,J$5:J$23,$D73,$B$30,J$25)</f>
        <v>113.562</v>
      </c>
      <c r="K73" s="25" t="str" cm="1">
        <f t="array" aca="1" ref="K73" ca="1">tauxHpourCent($B$5:$B$23,$D$5:$D$23,K$5:K$23,$D73,$B$30,K$25)</f>
        <v/>
      </c>
      <c r="L73" s="42" t="str" cm="1">
        <f t="array" aca="1" ref="L73" ca="1">tauxHpourCent($B$5:$B$23,$D$5:$D$23,L$5:L$23,$D73,$B$30,L$25)</f>
        <v/>
      </c>
      <c r="M73" s="230" t="str" cm="1">
        <f t="array" aca="1" ref="M73" ca="1">tauxHpourCent($B$5:$B$23,$D$5:$D$23,M$5:M$23,$D73,$B$30,M$25)</f>
        <v/>
      </c>
    </row>
    <row r="74" spans="1:15" ht="9" customHeight="1" x14ac:dyDescent="0.25">
      <c r="D74" s="67">
        <f t="shared" si="9"/>
        <v>19</v>
      </c>
      <c r="E74" s="146"/>
      <c r="F74" s="231" cm="1">
        <f t="array" aca="1" ref="F74" ca="1">tauxHpourCent($B$5:$B$23,$D$5:$D$23,F$5:F$23,$D74,$B$30,F$25)</f>
        <v>182.226</v>
      </c>
      <c r="G74" s="231" cm="1">
        <f t="array" aca="1" ref="G74" ca="1">tauxHpourCent($B$5:$B$23,$D$5:$D$23,G$5:G$23,$D74,$B$30,G$25)</f>
        <v>149.09400000000002</v>
      </c>
      <c r="H74" s="231" cm="1">
        <f t="array" aca="1" ref="H74" ca="1">tauxHpourCent($B$5:$B$23,$D$5:$D$23,H$5:H$23,$D74,$B$30,H$25)</f>
        <v>149.09399999999999</v>
      </c>
      <c r="I74" s="231" cm="1">
        <f t="array" aca="1" ref="I74" ca="1">tauxHpourCent($B$5:$B$23,$D$5:$D$23,I$5:I$23,$D74,$B$30,I$25)</f>
        <v>149.09399999999999</v>
      </c>
      <c r="J74" s="231" cm="1">
        <f t="array" aca="1" ref="J74" ca="1">tauxHpourCent($B$5:$B$23,$D$5:$D$23,J$5:J$23,$D74,$B$30,J$25)</f>
        <v>149.09399999999999</v>
      </c>
      <c r="K74" s="231" cm="1">
        <f t="array" aca="1" ref="K74" ca="1">tauxHpourCent($B$5:$B$23,$D$5:$D$23,K$5:K$23,$D74,$B$30,K$25)</f>
        <v>182.22600000000003</v>
      </c>
      <c r="L74" s="232" cm="1">
        <f t="array" aca="1" ref="L74" ca="1">tauxHpourCent($B$5:$B$23,$D$5:$D$23,L$5:L$23,$D74,$B$30,L$25)</f>
        <v>182.22600000000003</v>
      </c>
      <c r="M74" s="233" cm="1">
        <f t="array" aca="1" ref="M74" ca="1">tauxHpourCent($B$5:$B$23,$D$5:$D$23,M$5:M$23,$D74,$B$30,M$25)</f>
        <v>182.22600000000003</v>
      </c>
      <c r="N74" s="247"/>
      <c r="O74" s="247"/>
    </row>
    <row r="75" spans="1:15" ht="9" customHeight="1" x14ac:dyDescent="0.25">
      <c r="D75" s="54"/>
      <c r="E75" s="54"/>
      <c r="F75" s="234"/>
      <c r="G75" s="234"/>
      <c r="H75" s="234"/>
      <c r="I75" s="234"/>
      <c r="J75" s="234"/>
      <c r="K75" s="234"/>
      <c r="L75" s="235"/>
      <c r="M75" s="236"/>
      <c r="N75" s="247"/>
      <c r="O75" s="247"/>
    </row>
    <row r="76" spans="1:15" ht="9" customHeight="1" thickBot="1" x14ac:dyDescent="0.3">
      <c r="D76" s="237" t="s">
        <v>57</v>
      </c>
      <c r="E76" s="237" t="s">
        <v>58</v>
      </c>
      <c r="F76" s="222" t="s">
        <v>59</v>
      </c>
      <c r="G76" s="222" t="s">
        <v>60</v>
      </c>
      <c r="H76" s="222" t="s">
        <v>61</v>
      </c>
      <c r="I76" s="222" t="s">
        <v>62</v>
      </c>
      <c r="J76" s="222" t="s">
        <v>63</v>
      </c>
      <c r="K76" s="222" t="s">
        <v>64</v>
      </c>
      <c r="L76" s="223" t="s">
        <v>65</v>
      </c>
      <c r="M76" s="223" t="s">
        <v>66</v>
      </c>
      <c r="N76" s="246" t="s">
        <v>26</v>
      </c>
      <c r="O76" s="246" t="s">
        <v>79</v>
      </c>
    </row>
    <row r="77" spans="1:15" ht="9" customHeight="1" x14ac:dyDescent="0.25">
      <c r="D77" s="205" t="s">
        <v>0</v>
      </c>
      <c r="E77" s="205"/>
      <c r="F77" s="37" t="str">
        <f>F$4</f>
        <v>06/06/2023</v>
      </c>
      <c r="G77" s="37" t="str">
        <f t="shared" ref="G77:M77" si="10">G$4</f>
        <v>12/06/2023</v>
      </c>
      <c r="H77" s="37" t="str">
        <f t="shared" si="10"/>
        <v>13/06/2023</v>
      </c>
      <c r="I77" s="37" t="str">
        <f t="shared" si="10"/>
        <v>14/06/2023</v>
      </c>
      <c r="J77" s="37" t="str">
        <f t="shared" si="10"/>
        <v>15/06/2023</v>
      </c>
      <c r="K77" s="37" t="str">
        <f t="shared" si="10"/>
        <v>16/06/2023</v>
      </c>
      <c r="L77" s="38" t="str">
        <f t="shared" si="10"/>
        <v>17/06/2023</v>
      </c>
      <c r="M77" s="38" t="str">
        <f t="shared" si="10"/>
        <v>18/06/2023</v>
      </c>
      <c r="N77" s="245"/>
      <c r="O77" s="245"/>
    </row>
    <row r="78" spans="1:15" ht="9" customHeight="1" x14ac:dyDescent="0.25">
      <c r="D78" s="67">
        <f>B5</f>
        <v>1</v>
      </c>
      <c r="E78" s="144"/>
      <c r="F78" s="40" cm="1">
        <f t="array" aca="1" ref="F78" ca="1">tauxHpourCent($B$5:$B$23,$D$5:$D$23,F$5:F$23,$D78,$B$29)</f>
        <v>8.1181727904667322E-2</v>
      </c>
      <c r="G78" s="40" cm="1">
        <f t="array" aca="1" ref="G78" ca="1">tauxHpourCent($B$5:$B$23,$D$5:$D$23,G$5:G$23,$D78,$B$29)</f>
        <v>8.953997809419495E-2</v>
      </c>
      <c r="H78" s="40" cm="1">
        <f t="array" aca="1" ref="H78" ca="1">tauxHpourCent($B$5:$B$23,$D$5:$D$23,H$5:H$23,$D78,$B$29)</f>
        <v>7.2205354678443273E-2</v>
      </c>
      <c r="I78" s="40" cm="1">
        <f t="array" aca="1" ref="I78" ca="1">tauxHpourCent($B$5:$B$23,$D$5:$D$23,I$5:I$23,$D78,$B$29)</f>
        <v>8.1801125703564723E-2</v>
      </c>
      <c r="J78" s="40" cm="1">
        <f t="array" aca="1" ref="J78" ca="1">tauxHpourCent($B$5:$B$23,$D$5:$D$23,J$5:J$23,$D78,$B$29)</f>
        <v>9.3515407163794945E-2</v>
      </c>
      <c r="K78" s="40" cm="1">
        <f t="array" aca="1" ref="K78" ca="1">tauxHpourCent($B$5:$B$23,$D$5:$D$23,K$5:K$23,$D78,$B$29)</f>
        <v>7.4991400068799452E-2</v>
      </c>
      <c r="L78" s="40" cm="1">
        <f t="array" aca="1" ref="L78" ca="1">tauxHpourCent($B$5:$B$23,$D$5:$D$23,L$5:L$23,$D78,$B$29)</f>
        <v>7.9239110680317443E-2</v>
      </c>
      <c r="M78" s="40" cm="1">
        <f t="array" aca="1" ref="M78" ca="1">tauxHpourCent($B$5:$B$23,$D$5:$D$23,M$5:M$23,$D78,$B$29)</f>
        <v>8.2774332362992017E-2</v>
      </c>
      <c r="N78" s="40">
        <f t="shared" ref="N78:N96" si="11">SUM(F76:M76)</f>
        <v>0</v>
      </c>
      <c r="O78" s="40">
        <f t="shared" ref="O78:O96" si="12">N78*100</f>
        <v>0</v>
      </c>
    </row>
    <row r="79" spans="1:15" ht="9" customHeight="1" x14ac:dyDescent="0.25">
      <c r="D79" s="67">
        <f t="shared" ref="D79:D96" si="13">B6</f>
        <v>2</v>
      </c>
      <c r="E79" s="145"/>
      <c r="F79" s="40" cm="1">
        <f t="array" aca="1" ref="F79" ca="1">tauxHpourCent($B$5:$B$23,$D$5:$D$23,F$5:F$23,$D79,$B$29)</f>
        <v>9.3346573982125119E-2</v>
      </c>
      <c r="G79" s="40" t="str" cm="1">
        <f t="array" aca="1" ref="G79" ca="1">tauxHpourCent($B$5:$B$23,$D$5:$D$23,G$5:G$23,$D79,$B$29)</f>
        <v/>
      </c>
      <c r="H79" s="40" cm="1">
        <f t="array" aca="1" ref="H79" ca="1">tauxHpourCent($B$5:$B$23,$D$5:$D$23,H$5:H$23,$D79,$B$29)</f>
        <v>8.3025117306099905E-2</v>
      </c>
      <c r="I79" s="40" cm="1">
        <f t="array" aca="1" ref="I79" ca="1">tauxHpourCent($B$5:$B$23,$D$5:$D$23,I$5:I$23,$D79,$B$29)</f>
        <v>9.4058786741713557E-2</v>
      </c>
      <c r="J79" s="40" cm="1">
        <f t="array" aca="1" ref="J79" ca="1">tauxHpourCent($B$5:$B$23,$D$5:$D$23,J$5:J$23,$D79,$B$29)</f>
        <v>0.10752841924644312</v>
      </c>
      <c r="K79" s="40" cm="1">
        <f t="array" aca="1" ref="K79" ca="1">tauxHpourCent($B$5:$B$23,$D$5:$D$23,K$5:K$23,$D79,$B$29)</f>
        <v>8.6228643504185298E-2</v>
      </c>
      <c r="L79" s="40" cm="1">
        <f t="array" aca="1" ref="L79" ca="1">tauxHpourCent($B$5:$B$23,$D$5:$D$23,L$5:L$23,$D79,$B$29)</f>
        <v>9.1112861210395593E-2</v>
      </c>
      <c r="M79" s="40" t="str" cm="1">
        <f t="array" aca="1" ref="M79" ca="1">tauxHpourCent($B$5:$B$23,$D$5:$D$23,M$5:M$23,$D79,$B$29)</f>
        <v/>
      </c>
      <c r="N79" s="40">
        <f t="shared" si="11"/>
        <v>0</v>
      </c>
      <c r="O79" s="40">
        <f t="shared" si="12"/>
        <v>0</v>
      </c>
    </row>
    <row r="80" spans="1:15" ht="9" customHeight="1" x14ac:dyDescent="0.25">
      <c r="D80" s="67">
        <f t="shared" si="13"/>
        <v>3</v>
      </c>
      <c r="E80" s="145"/>
      <c r="F80" s="40" cm="1">
        <f t="array" aca="1" ref="F80" ca="1">tauxHpourCent($B$5:$B$23,$D$5:$D$23,F$5:F$23,$D80,$B$29)</f>
        <v>0.10122889771598807</v>
      </c>
      <c r="G80" s="40" cm="1">
        <f t="array" aca="1" ref="G80" ca="1">tauxHpourCent($B$5:$B$23,$D$5:$D$23,G$5:G$23,$D80,$B$29)</f>
        <v>0.11165115005476449</v>
      </c>
      <c r="H80" s="40" cm="1">
        <f t="array" aca="1" ref="H80" ca="1">tauxHpourCent($B$5:$B$23,$D$5:$D$23,H$5:H$23,$D80,$B$29)</f>
        <v>9.0035881865857009E-2</v>
      </c>
      <c r="I80" s="40" cm="1">
        <f t="array" aca="1" ref="I80" ca="1">tauxHpourCent($B$5:$B$23,$D$5:$D$23,I$5:I$23,$D80,$B$29)</f>
        <v>0.10200125078173858</v>
      </c>
      <c r="J80" s="40" cm="1">
        <f t="array" aca="1" ref="J80" ca="1">tauxHpourCent($B$5:$B$23,$D$5:$D$23,J$5:J$23,$D80,$B$29)</f>
        <v>0.11660827911632228</v>
      </c>
      <c r="K80" s="40" cm="1">
        <f t="array" aca="1" ref="K80" ca="1">tauxHpourCent($B$5:$B$23,$D$5:$D$23,K$5:K$23,$D80,$B$29)</f>
        <v>9.3509918587317969E-2</v>
      </c>
      <c r="L80" s="40" cm="1">
        <f t="array" aca="1" ref="L80" ca="1">tauxHpourCent($B$5:$B$23,$D$5:$D$23,L$5:L$23,$D80,$B$29)</f>
        <v>9.8806566911007448E-2</v>
      </c>
      <c r="M80" s="40" cm="1">
        <f t="array" aca="1" ref="M80" ca="1">tauxHpourCent($B$5:$B$23,$D$5:$D$23,M$5:M$23,$D80,$B$29)</f>
        <v>0.10321478293886849</v>
      </c>
      <c r="N80" s="40">
        <f t="shared" ca="1" si="11"/>
        <v>0.65524843665677412</v>
      </c>
      <c r="O80" s="40">
        <f t="shared" ca="1" si="12"/>
        <v>65.524843665677409</v>
      </c>
    </row>
    <row r="81" spans="4:15" ht="9" customHeight="1" x14ac:dyDescent="0.25">
      <c r="D81" s="67">
        <f t="shared" si="13"/>
        <v>4</v>
      </c>
      <c r="E81" s="145"/>
      <c r="F81" s="40" cm="1">
        <f t="array" aca="1" ref="F81" ca="1">tauxHpourCent($B$5:$B$23,$D$5:$D$23,F$5:F$23,$D81,$B$29)</f>
        <v>9.2477656405163852E-2</v>
      </c>
      <c r="G81" s="40" cm="1">
        <f t="array" aca="1" ref="G81" ca="1">tauxHpourCent($B$5:$B$23,$D$5:$D$23,G$5:G$23,$D81,$B$29)</f>
        <v>0.10199890470974808</v>
      </c>
      <c r="H81" s="40" cm="1">
        <f t="array" aca="1" ref="H81" ca="1">tauxHpourCent($B$5:$B$23,$D$5:$D$23,H$5:H$23,$D81,$B$29)</f>
        <v>8.2252277118410155E-2</v>
      </c>
      <c r="I81" s="40" cm="1">
        <f t="array" aca="1" ref="I81" ca="1">tauxHpourCent($B$5:$B$23,$D$5:$D$23,I$5:I$23,$D81,$B$29)</f>
        <v>9.3183239524702935E-2</v>
      </c>
      <c r="J81" s="40" cm="1">
        <f t="array" aca="1" ref="J81" ca="1">tauxHpourCent($B$5:$B$23,$D$5:$D$23,J$5:J$23,$D81,$B$29)</f>
        <v>0.10652748981196826</v>
      </c>
      <c r="K81" s="40" t="str" cm="1">
        <f t="array" aca="1" ref="K81" ca="1">tauxHpourCent($B$5:$B$23,$D$5:$D$23,K$5:K$23,$D81,$B$29)</f>
        <v/>
      </c>
      <c r="L81" s="40" t="str" cm="1">
        <f t="array" aca="1" ref="L81" ca="1">tauxHpourCent($B$5:$B$23,$D$5:$D$23,L$5:L$23,$D81,$B$29)</f>
        <v/>
      </c>
      <c r="M81" s="40" cm="1">
        <f t="array" aca="1" ref="M81" ca="1">tauxHpourCent($B$5:$B$23,$D$5:$D$23,M$5:M$23,$D81,$B$29)</f>
        <v>9.429186178964688E-2</v>
      </c>
      <c r="N81" s="40">
        <f t="shared" ca="1" si="11"/>
        <v>0.55530040199096264</v>
      </c>
      <c r="O81" s="40">
        <f t="shared" ca="1" si="12"/>
        <v>55.530040199096263</v>
      </c>
    </row>
    <row r="82" spans="4:15" ht="9" customHeight="1" x14ac:dyDescent="0.25">
      <c r="D82" s="67">
        <f t="shared" si="13"/>
        <v>5</v>
      </c>
      <c r="E82" s="145"/>
      <c r="F82" s="40" cm="1">
        <f t="array" aca="1" ref="F82" ca="1">tauxHpourCent($B$5:$B$23,$D$5:$D$23,F$5:F$23,$D82,$B$29)</f>
        <v>7.9816285998013894E-2</v>
      </c>
      <c r="G82" s="40" cm="1">
        <f t="array" aca="1" ref="G82" ca="1">tauxHpourCent($B$5:$B$23,$D$5:$D$23,G$5:G$23,$D82,$B$29)</f>
        <v>8.8033953997809403E-2</v>
      </c>
      <c r="H82" s="40" cm="1">
        <f t="array" aca="1" ref="H82" ca="1">tauxHpourCent($B$5:$B$23,$D$5:$D$23,H$5:H$23,$D82,$B$29)</f>
        <v>7.0990891526359359E-2</v>
      </c>
      <c r="I82" s="40" cm="1">
        <f t="array" aca="1" ref="I82" ca="1">tauxHpourCent($B$5:$B$23,$D$5:$D$23,I$5:I$23,$D82,$B$29)</f>
        <v>8.0425265791119444E-2</v>
      </c>
      <c r="J82" s="40" cm="1">
        <f t="array" aca="1" ref="J82" ca="1">tauxHpourCent($B$5:$B$23,$D$5:$D$23,J$5:J$23,$D82,$B$29)</f>
        <v>9.1942518052477287E-2</v>
      </c>
      <c r="K82" s="40" t="str" cm="1">
        <f t="array" aca="1" ref="K82" ca="1">tauxHpourCent($B$5:$B$23,$D$5:$D$23,K$5:K$23,$D82,$B$29)</f>
        <v/>
      </c>
      <c r="L82" s="40" t="str" cm="1">
        <f t="array" aca="1" ref="L82" ca="1">tauxHpourCent($B$5:$B$23,$D$5:$D$23,L$5:L$23,$D82,$B$29)</f>
        <v/>
      </c>
      <c r="M82" s="40" t="str" cm="1">
        <f t="array" aca="1" ref="M82" ca="1">tauxHpourCent($B$5:$B$23,$D$5:$D$23,M$5:M$23,$D82,$B$29)</f>
        <v/>
      </c>
      <c r="N82" s="40">
        <f t="shared" ca="1" si="11"/>
        <v>0.81705672797186435</v>
      </c>
      <c r="O82" s="40">
        <f t="shared" ca="1" si="12"/>
        <v>81.705672797186438</v>
      </c>
    </row>
    <row r="83" spans="4:15" ht="9" customHeight="1" x14ac:dyDescent="0.25">
      <c r="D83" s="67">
        <f t="shared" si="13"/>
        <v>6</v>
      </c>
      <c r="E83" s="145"/>
      <c r="F83" s="40" cm="1">
        <f t="array" aca="1" ref="F83" ca="1">tauxHpourCent($B$5:$B$23,$D$5:$D$23,F$5:F$23,$D83,$B$29)</f>
        <v>8.9001986097318769E-2</v>
      </c>
      <c r="G83" s="40" cm="1">
        <f t="array" aca="1" ref="G83" ca="1">tauxHpourCent($B$5:$B$23,$D$5:$D$23,G$5:G$23,$D83,$B$29)</f>
        <v>9.8165388828039421E-2</v>
      </c>
      <c r="H83" s="40" cm="1">
        <f t="array" aca="1" ref="H83" ca="1">tauxHpourCent($B$5:$B$23,$D$5:$D$23,H$5:H$23,$D83,$B$29)</f>
        <v>7.9160916367651116E-2</v>
      </c>
      <c r="I83" s="40" cm="1">
        <f t="array" aca="1" ref="I83" ca="1">tauxHpourCent($B$5:$B$23,$D$5:$D$23,I$5:I$23,$D83,$B$29)</f>
        <v>8.9681050656660405E-2</v>
      </c>
      <c r="J83" s="40" cm="1">
        <f t="array" aca="1" ref="J83" ca="1">tauxHpourCent($B$5:$B$23,$D$5:$D$23,J$5:J$23,$D83,$B$29)</f>
        <v>0.10252377207406878</v>
      </c>
      <c r="K83" s="40" cm="1">
        <f t="array" aca="1" ref="K83" ca="1">tauxHpourCent($B$5:$B$23,$D$5:$D$23,K$5:K$23,$D83,$B$29)</f>
        <v>8.2215342277261794E-2</v>
      </c>
      <c r="L83" s="40" t="str" cm="1">
        <f t="array" aca="1" ref="L83" ca="1">tauxHpourCent($B$5:$B$23,$D$5:$D$23,L$5:L$23,$D83,$B$29)</f>
        <v/>
      </c>
      <c r="M83" s="40" cm="1">
        <f t="array" aca="1" ref="M83" ca="1">tauxHpourCent($B$5:$B$23,$D$5:$D$23,M$5:M$23,$D83,$B$29)</f>
        <v>9.0748006581445384E-2</v>
      </c>
      <c r="N83" s="40">
        <f t="shared" ca="1" si="11"/>
        <v>0.57073142935964016</v>
      </c>
      <c r="O83" s="40">
        <f t="shared" ca="1" si="12"/>
        <v>57.073142935964015</v>
      </c>
    </row>
    <row r="84" spans="4:15" ht="9" customHeight="1" x14ac:dyDescent="0.25">
      <c r="D84" s="67">
        <f t="shared" si="13"/>
        <v>7</v>
      </c>
      <c r="E84" s="145"/>
      <c r="F84" s="40" cm="1">
        <f t="array" aca="1" ref="F84" ca="1">tauxHpourCent($B$5:$B$23,$D$5:$D$23,F$5:F$23,$D84,$B$29)</f>
        <v>0.11171797418073486</v>
      </c>
      <c r="G84" s="40" cm="1">
        <f t="array" aca="1" ref="G84" ca="1">tauxHpourCent($B$5:$B$23,$D$5:$D$23,G$5:G$23,$D84,$B$29)</f>
        <v>0.12322015334063526</v>
      </c>
      <c r="H84" s="40" cm="1">
        <f t="array" aca="1" ref="H84" ca="1">tauxHpourCent($B$5:$B$23,$D$5:$D$23,H$5:H$23,$D84,$B$29)</f>
        <v>9.9365166988683404E-2</v>
      </c>
      <c r="I84" s="40" cm="1">
        <f t="array" aca="1" ref="I84" ca="1">tauxHpourCent($B$5:$B$23,$D$5:$D$23,I$5:I$23,$D84,$B$29)</f>
        <v>0.11257035647279549</v>
      </c>
      <c r="J84" s="40" cm="1">
        <f t="array" aca="1" ref="J84" ca="1">tauxHpourCent($B$5:$B$23,$D$5:$D$23,J$5:J$23,$D84,$B$29)</f>
        <v>0.12869092728962608</v>
      </c>
      <c r="K84" s="40" cm="1">
        <f t="array" aca="1" ref="K84" ca="1">tauxHpourCent($B$5:$B$23,$D$5:$D$23,K$5:K$23,$D84,$B$29)</f>
        <v>0.10319917440660475</v>
      </c>
      <c r="L84" s="40" t="str" cm="1">
        <f t="array" aca="1" ref="L84" ca="1">tauxHpourCent($B$5:$B$23,$D$5:$D$23,L$5:L$23,$D84,$B$29)</f>
        <v/>
      </c>
      <c r="M84" s="40" t="str" cm="1">
        <f t="array" aca="1" ref="M84" ca="1">tauxHpourCent($B$5:$B$23,$D$5:$D$23,M$5:M$23,$D84,$B$29)</f>
        <v/>
      </c>
      <c r="N84" s="40">
        <f t="shared" ca="1" si="11"/>
        <v>0.41120891536577936</v>
      </c>
      <c r="O84" s="40">
        <f t="shared" ca="1" si="12"/>
        <v>41.120891536577936</v>
      </c>
    </row>
    <row r="85" spans="4:15" ht="9" customHeight="1" x14ac:dyDescent="0.25">
      <c r="D85" s="67">
        <f t="shared" si="13"/>
        <v>8</v>
      </c>
      <c r="E85" s="145"/>
      <c r="F85" s="40" cm="1">
        <f t="array" aca="1" ref="F85" ca="1">tauxHpourCent($B$5:$B$23,$D$5:$D$23,F$5:F$23,$D85,$B$29)</f>
        <v>0.13188927507447865</v>
      </c>
      <c r="G85" s="40" cm="1">
        <f t="array" aca="1" ref="G85" ca="1">tauxHpourCent($B$5:$B$23,$D$5:$D$23,G$5:G$23,$D85,$B$29)</f>
        <v>0.14546823658269439</v>
      </c>
      <c r="H85" s="40" cm="1">
        <f t="array" aca="1" ref="H85" ca="1">tauxHpourCent($B$5:$B$23,$D$5:$D$23,H$5:H$23,$D85,$B$29)</f>
        <v>0.11730609991719569</v>
      </c>
      <c r="I85" s="40" t="str" cm="1">
        <f t="array" aca="1" ref="I85" ca="1">tauxHpourCent($B$5:$B$23,$D$5:$D$23,I$5:I$23,$D85,$B$29)</f>
        <v/>
      </c>
      <c r="J85" s="40" t="str" cm="1">
        <f t="array" aca="1" ref="J85" ca="1">tauxHpourCent($B$5:$B$23,$D$5:$D$23,J$5:J$23,$D85,$B$29)</f>
        <v/>
      </c>
      <c r="K85" s="40" cm="1">
        <f t="array" aca="1" ref="K85" ca="1">tauxHpourCent($B$5:$B$23,$D$5:$D$23,K$5:K$23,$D85,$B$29)</f>
        <v>0.12183235867446394</v>
      </c>
      <c r="L85" s="40" cm="1">
        <f t="array" aca="1" ref="L85" ca="1">tauxHpourCent($B$5:$B$23,$D$5:$D$23,L$5:L$23,$D85,$B$29)</f>
        <v>0.12873326467559218</v>
      </c>
      <c r="M85" s="40" t="str" cm="1">
        <f t="array" aca="1" ref="M85" ca="1">tauxHpourCent($B$5:$B$23,$D$5:$D$23,M$5:M$23,$D85,$B$29)</f>
        <v/>
      </c>
      <c r="N85" s="40">
        <f t="shared" ca="1" si="11"/>
        <v>0.63149646288244576</v>
      </c>
      <c r="O85" s="40">
        <f t="shared" ca="1" si="12"/>
        <v>63.149646288244575</v>
      </c>
    </row>
    <row r="86" spans="4:15" ht="9" customHeight="1" x14ac:dyDescent="0.25">
      <c r="D86" s="67">
        <f t="shared" si="13"/>
        <v>9</v>
      </c>
      <c r="E86" s="145"/>
      <c r="F86" s="40" t="str" cm="1">
        <f t="array" aca="1" ref="F86" ca="1">tauxHpourCent($B$5:$B$23,$D$5:$D$23,F$5:F$23,$D86,$B$29)</f>
        <v/>
      </c>
      <c r="G86" s="40" t="str" cm="1">
        <f t="array" aca="1" ref="G86" ca="1">tauxHpourCent($B$5:$B$23,$D$5:$D$23,G$5:G$23,$D86,$B$29)</f>
        <v/>
      </c>
      <c r="H86" s="40" t="str" cm="1">
        <f t="array" aca="1" ref="H86" ca="1">tauxHpourCent($B$5:$B$23,$D$5:$D$23,H$5:H$23,$D86,$B$29)</f>
        <v/>
      </c>
      <c r="I86" s="40" t="str" cm="1">
        <f t="array" aca="1" ref="I86" ca="1">tauxHpourCent($B$5:$B$23,$D$5:$D$23,I$5:I$23,$D86,$B$29)</f>
        <v/>
      </c>
      <c r="J86" s="40" t="str" cm="1">
        <f t="array" aca="1" ref="J86" ca="1">tauxHpourCent($B$5:$B$23,$D$5:$D$23,J$5:J$23,$D86,$B$29)</f>
        <v/>
      </c>
      <c r="K86" s="40" t="str" cm="1">
        <f t="array" aca="1" ref="K86" ca="1">tauxHpourCent($B$5:$B$23,$D$5:$D$23,K$5:K$23,$D86,$B$29)</f>
        <v/>
      </c>
      <c r="L86" s="40" cm="1">
        <f t="array" aca="1" ref="L86" ca="1">tauxHpourCent($B$5:$B$23,$D$5:$D$23,L$5:L$23,$D86,$B$29)</f>
        <v>0.1392742472890289</v>
      </c>
      <c r="M86" s="40" cm="1">
        <f t="array" aca="1" ref="M86" ca="1">tauxHpourCent($B$5:$B$23,$D$5:$D$23,M$5:M$23,$D86,$B$29)</f>
        <v>0.14548791292241486</v>
      </c>
      <c r="N86" s="40">
        <f t="shared" ca="1" si="11"/>
        <v>0.67876375267907985</v>
      </c>
      <c r="O86" s="40">
        <f t="shared" ca="1" si="12"/>
        <v>67.876375267907989</v>
      </c>
    </row>
    <row r="87" spans="4:15" ht="9" customHeight="1" x14ac:dyDescent="0.25">
      <c r="D87" s="67">
        <f t="shared" si="13"/>
        <v>10</v>
      </c>
      <c r="E87" s="145"/>
      <c r="F87" s="40" cm="1">
        <f t="array" aca="1" ref="F87" ca="1">tauxHpourCent($B$5:$B$23,$D$5:$D$23,F$5:F$23,$D87,$B$29)</f>
        <v>0.12431727904667329</v>
      </c>
      <c r="G87" s="40" t="str" cm="1">
        <f t="array" aca="1" ref="G87" ca="1">tauxHpourCent($B$5:$B$23,$D$5:$D$23,G$5:G$23,$D87,$B$29)</f>
        <v/>
      </c>
      <c r="H87" s="40" cm="1">
        <f t="array" aca="1" ref="H87" ca="1">tauxHpourCent($B$5:$B$23,$D$5:$D$23,H$5:H$23,$D87,$B$29)</f>
        <v>0.11057134971018494</v>
      </c>
      <c r="I87" s="40" cm="1">
        <f t="array" aca="1" ref="I87" ca="1">tauxHpourCent($B$5:$B$23,$D$5:$D$23,I$5:I$23,$D87,$B$29)</f>
        <v>0.12526579111944966</v>
      </c>
      <c r="J87" s="40" cm="1">
        <f t="array" aca="1" ref="J87" ca="1">tauxHpourCent($B$5:$B$23,$D$5:$D$23,J$5:J$23,$D87,$B$29)</f>
        <v>0.14320440408951168</v>
      </c>
      <c r="K87" s="40" cm="1">
        <f t="array" aca="1" ref="K87" ca="1">tauxHpourCent($B$5:$B$23,$D$5:$D$23,K$5:K$23,$D87,$B$29)</f>
        <v>0.11483774796468296</v>
      </c>
      <c r="L87" s="40" cm="1">
        <f t="array" aca="1" ref="L87" ca="1">tauxHpourCent($B$5:$B$23,$D$5:$D$23,L$5:L$23,$D87,$B$29)</f>
        <v>0.12134246077421701</v>
      </c>
      <c r="M87" s="40" cm="1">
        <f t="array" aca="1" ref="M87" ca="1">tauxHpourCent($B$5:$B$23,$D$5:$D$23,M$5:M$23,$D87,$B$29)</f>
        <v>0.12675610682192129</v>
      </c>
      <c r="N87" s="40">
        <f t="shared" ca="1" si="11"/>
        <v>0.64522923492442485</v>
      </c>
      <c r="O87" s="40">
        <f t="shared" ca="1" si="12"/>
        <v>64.522923492442487</v>
      </c>
    </row>
    <row r="88" spans="4:15" ht="9" customHeight="1" x14ac:dyDescent="0.25">
      <c r="D88" s="67">
        <f t="shared" si="13"/>
        <v>11</v>
      </c>
      <c r="E88" s="145"/>
      <c r="F88" s="40" t="str" cm="1">
        <f t="array" aca="1" ref="F88" ca="1">tauxHpourCent($B$5:$B$23,$D$5:$D$23,F$5:F$23,$D88,$B$29)</f>
        <v/>
      </c>
      <c r="G88" s="40" cm="1">
        <f t="array" aca="1" ref="G88" ca="1">tauxHpourCent($B$5:$B$23,$D$5:$D$23,G$5:G$23,$D88,$B$29)</f>
        <v>0.13711664841182913</v>
      </c>
      <c r="H88" s="40" cm="1">
        <f t="array" aca="1" ref="H88" ca="1">tauxHpourCent($B$5:$B$23,$D$5:$D$23,H$5:H$23,$D88,$B$29)</f>
        <v>0.11057134971018494</v>
      </c>
      <c r="I88" s="40" cm="1">
        <f t="array" aca="1" ref="I88" ca="1">tauxHpourCent($B$5:$B$23,$D$5:$D$23,I$5:I$23,$D88,$B$29)</f>
        <v>0.12526579111944966</v>
      </c>
      <c r="J88" s="40" t="str" cm="1">
        <f t="array" aca="1" ref="J88" ca="1">tauxHpourCent($B$5:$B$23,$D$5:$D$23,J$5:J$23,$D88,$B$29)</f>
        <v/>
      </c>
      <c r="K88" s="40" cm="1">
        <f t="array" aca="1" ref="K88" ca="1">tauxHpourCent($B$5:$B$23,$D$5:$D$23,K$5:K$23,$D88,$B$29)</f>
        <v>0.11483774796468296</v>
      </c>
      <c r="L88" s="40" cm="1">
        <f t="array" aca="1" ref="L88" ca="1">tauxHpourCent($B$5:$B$23,$D$5:$D$23,L$5:L$23,$D88,$B$29)</f>
        <v>0.12134246077421701</v>
      </c>
      <c r="M88" s="40" cm="1">
        <f t="array" aca="1" ref="M88" ca="1">tauxHpourCent($B$5:$B$23,$D$5:$D$23,M$5:M$23,$D88,$B$29)</f>
        <v>0.12675610682192129</v>
      </c>
      <c r="N88" s="40">
        <f t="shared" ca="1" si="11"/>
        <v>0.28476216021144374</v>
      </c>
      <c r="O88" s="40">
        <f t="shared" ca="1" si="12"/>
        <v>28.476216021144374</v>
      </c>
    </row>
    <row r="89" spans="4:15" ht="9" customHeight="1" x14ac:dyDescent="0.25">
      <c r="D89" s="67">
        <f t="shared" si="13"/>
        <v>12</v>
      </c>
      <c r="E89" s="145"/>
      <c r="F89" s="40" t="str" cm="1">
        <f t="array" aca="1" ref="F89" ca="1">tauxHpourCent($B$5:$B$23,$D$5:$D$23,F$5:F$23,$D89,$B$29)</f>
        <v/>
      </c>
      <c r="G89" s="40" t="str" cm="1">
        <f t="array" aca="1" ref="G89" ca="1">tauxHpourCent($B$5:$B$23,$D$5:$D$23,G$5:G$23,$D89,$B$29)</f>
        <v/>
      </c>
      <c r="H89" s="40" t="str" cm="1">
        <f t="array" aca="1" ref="H89" ca="1">tauxHpourCent($B$5:$B$23,$D$5:$D$23,H$5:H$23,$D89,$B$29)</f>
        <v/>
      </c>
      <c r="I89" s="40" t="str" cm="1">
        <f t="array" aca="1" ref="I89" ca="1">tauxHpourCent($B$5:$B$23,$D$5:$D$23,I$5:I$23,$D89,$B$29)</f>
        <v/>
      </c>
      <c r="J89" s="40" t="str" cm="1">
        <f t="array" aca="1" ref="J89" ca="1">tauxHpourCent($B$5:$B$23,$D$5:$D$23,J$5:J$23,$D89,$B$29)</f>
        <v/>
      </c>
      <c r="K89" s="40" t="str" cm="1">
        <f t="array" aca="1" ref="K89" ca="1">tauxHpourCent($B$5:$B$23,$D$5:$D$23,K$5:K$23,$D89,$B$29)</f>
        <v/>
      </c>
      <c r="L89" s="40" t="str" cm="1">
        <f t="array" aca="1" ref="L89" ca="1">tauxHpourCent($B$5:$B$23,$D$5:$D$23,L$5:L$23,$D89,$B$29)</f>
        <v/>
      </c>
      <c r="M89" s="40" t="str" cm="1">
        <f t="array" aca="1" ref="M89" ca="1">tauxHpourCent($B$5:$B$23,$D$5:$D$23,M$5:M$23,$D89,$B$29)</f>
        <v/>
      </c>
      <c r="N89" s="40">
        <f t="shared" ca="1" si="11"/>
        <v>0.86629513952664083</v>
      </c>
      <c r="O89" s="40">
        <f t="shared" ca="1" si="12"/>
        <v>86.629513952664084</v>
      </c>
    </row>
    <row r="90" spans="4:15" ht="9" customHeight="1" x14ac:dyDescent="0.25">
      <c r="D90" s="67">
        <f t="shared" si="13"/>
        <v>13</v>
      </c>
      <c r="E90" s="145"/>
      <c r="F90" s="40" t="str" cm="1">
        <f t="array" aca="1" ref="F90" ca="1">tauxHpourCent($B$5:$B$23,$D$5:$D$23,F$5:F$23,$D90,$B$29)</f>
        <v/>
      </c>
      <c r="G90" s="40" t="str" cm="1">
        <f t="array" aca="1" ref="G90" ca="1">tauxHpourCent($B$5:$B$23,$D$5:$D$23,G$5:G$23,$D90,$B$29)</f>
        <v/>
      </c>
      <c r="H90" s="40" t="str" cm="1">
        <f t="array" aca="1" ref="H90" ca="1">tauxHpourCent($B$5:$B$23,$D$5:$D$23,H$5:H$23,$D90,$B$29)</f>
        <v/>
      </c>
      <c r="I90" s="40" t="str" cm="1">
        <f t="array" aca="1" ref="I90" ca="1">tauxHpourCent($B$5:$B$23,$D$5:$D$23,I$5:I$23,$D90,$B$29)</f>
        <v/>
      </c>
      <c r="J90" s="40" t="str" cm="1">
        <f t="array" aca="1" ref="J90" ca="1">tauxHpourCent($B$5:$B$23,$D$5:$D$23,J$5:J$23,$D90,$B$29)</f>
        <v/>
      </c>
      <c r="K90" s="40" t="str" cm="1">
        <f t="array" aca="1" ref="K90" ca="1">tauxHpourCent($B$5:$B$23,$D$5:$D$23,K$5:K$23,$D90,$B$29)</f>
        <v/>
      </c>
      <c r="L90" s="40" t="str" cm="1">
        <f t="array" aca="1" ref="L90" ca="1">tauxHpourCent($B$5:$B$23,$D$5:$D$23,L$5:L$23,$D90,$B$29)</f>
        <v/>
      </c>
      <c r="M90" s="40" t="str" cm="1">
        <f t="array" aca="1" ref="M90" ca="1">tauxHpourCent($B$5:$B$23,$D$5:$D$23,M$5:M$23,$D90,$B$29)</f>
        <v/>
      </c>
      <c r="N90" s="40">
        <f t="shared" ca="1" si="11"/>
        <v>0.73589010480228489</v>
      </c>
      <c r="O90" s="40">
        <f t="shared" ca="1" si="12"/>
        <v>73.589010480228495</v>
      </c>
    </row>
    <row r="91" spans="4:15" ht="9" customHeight="1" x14ac:dyDescent="0.25">
      <c r="D91" s="67">
        <f t="shared" si="13"/>
        <v>14</v>
      </c>
      <c r="E91" s="145"/>
      <c r="F91" s="40" t="str" cm="1">
        <f t="array" aca="1" ref="F91" ca="1">tauxHpourCent($B$5:$B$23,$D$5:$D$23,F$5:F$23,$D91,$B$29)</f>
        <v/>
      </c>
      <c r="G91" s="40" t="str" cm="1">
        <f t="array" aca="1" ref="G91" ca="1">tauxHpourCent($B$5:$B$23,$D$5:$D$23,G$5:G$23,$D91,$B$29)</f>
        <v/>
      </c>
      <c r="H91" s="40" t="str" cm="1">
        <f t="array" aca="1" ref="H91" ca="1">tauxHpourCent($B$5:$B$23,$D$5:$D$23,H$5:H$23,$D91,$B$29)</f>
        <v/>
      </c>
      <c r="I91" s="40" t="str" cm="1">
        <f t="array" aca="1" ref="I91" ca="1">tauxHpourCent($B$5:$B$23,$D$5:$D$23,I$5:I$23,$D91,$B$29)</f>
        <v/>
      </c>
      <c r="J91" s="40" t="str" cm="1">
        <f t="array" aca="1" ref="J91" ca="1">tauxHpourCent($B$5:$B$23,$D$5:$D$23,J$5:J$23,$D91,$B$29)</f>
        <v/>
      </c>
      <c r="K91" s="40" t="str" cm="1">
        <f t="array" aca="1" ref="K91" ca="1">tauxHpourCent($B$5:$B$23,$D$5:$D$23,K$5:K$23,$D91,$B$29)</f>
        <v/>
      </c>
      <c r="L91" s="40" t="str" cm="1">
        <f t="array" aca="1" ref="L91" ca="1">tauxHpourCent($B$5:$B$23,$D$5:$D$23,L$5:L$23,$D91,$B$29)</f>
        <v/>
      </c>
      <c r="M91" s="40" t="str" cm="1">
        <f t="array" aca="1" ref="M91" ca="1">tauxHpourCent($B$5:$B$23,$D$5:$D$23,M$5:M$23,$D91,$B$29)</f>
        <v/>
      </c>
      <c r="N91" s="40">
        <f t="shared" ca="1" si="11"/>
        <v>0</v>
      </c>
      <c r="O91" s="40">
        <f t="shared" ca="1" si="12"/>
        <v>0</v>
      </c>
    </row>
    <row r="92" spans="4:15" ht="9" customHeight="1" x14ac:dyDescent="0.25">
      <c r="D92" s="67">
        <f t="shared" si="13"/>
        <v>15</v>
      </c>
      <c r="E92" s="145"/>
      <c r="F92" s="40" t="str" cm="1">
        <f t="array" aca="1" ref="F92" ca="1">tauxHpourCent($B$5:$B$23,$D$5:$D$23,F$5:F$23,$D92,$B$29)</f>
        <v/>
      </c>
      <c r="G92" s="40" t="str" cm="1">
        <f t="array" aca="1" ref="G92" ca="1">tauxHpourCent($B$5:$B$23,$D$5:$D$23,G$5:G$23,$D92,$B$29)</f>
        <v/>
      </c>
      <c r="H92" s="40" t="str" cm="1">
        <f t="array" aca="1" ref="H92" ca="1">tauxHpourCent($B$5:$B$23,$D$5:$D$23,H$5:H$23,$D92,$B$29)</f>
        <v/>
      </c>
      <c r="I92" s="40" t="str" cm="1">
        <f t="array" aca="1" ref="I92" ca="1">tauxHpourCent($B$5:$B$23,$D$5:$D$23,I$5:I$23,$D92,$B$29)</f>
        <v/>
      </c>
      <c r="J92" s="40" t="str" cm="1">
        <f t="array" aca="1" ref="J92" ca="1">tauxHpourCent($B$5:$B$23,$D$5:$D$23,J$5:J$23,$D92,$B$29)</f>
        <v/>
      </c>
      <c r="K92" s="40" t="str" cm="1">
        <f t="array" aca="1" ref="K92" ca="1">tauxHpourCent($B$5:$B$23,$D$5:$D$23,K$5:K$23,$D92,$B$29)</f>
        <v/>
      </c>
      <c r="L92" s="40" t="str" cm="1">
        <f t="array" aca="1" ref="L92" ca="1">tauxHpourCent($B$5:$B$23,$D$5:$D$23,L$5:L$23,$D92,$B$29)</f>
        <v/>
      </c>
      <c r="M92" s="40" t="str" cm="1">
        <f t="array" aca="1" ref="M92" ca="1">tauxHpourCent($B$5:$B$23,$D$5:$D$23,M$5:M$23,$D92,$B$29)</f>
        <v/>
      </c>
      <c r="N92" s="40">
        <f t="shared" ca="1" si="11"/>
        <v>0</v>
      </c>
      <c r="O92" s="40">
        <f t="shared" ca="1" si="12"/>
        <v>0</v>
      </c>
    </row>
    <row r="93" spans="4:15" ht="9" customHeight="1" x14ac:dyDescent="0.25">
      <c r="D93" s="67">
        <f t="shared" si="13"/>
        <v>16</v>
      </c>
      <c r="E93" s="145"/>
      <c r="F93" s="40" cm="1">
        <f t="array" aca="1" ref="F93" ca="1">tauxHpourCent($B$5:$B$23,$D$5:$D$23,F$5:F$23,$D93,$B$29)</f>
        <v>9.5022343594836148E-2</v>
      </c>
      <c r="G93" s="40" cm="1">
        <f t="array" aca="1" ref="G93" ca="1">tauxHpourCent($B$5:$B$23,$D$5:$D$23,G$5:G$23,$D93,$B$29)</f>
        <v>0.10480558598028478</v>
      </c>
      <c r="H93" s="40" cm="1">
        <f t="array" aca="1" ref="H93" ca="1">tauxHpourCent($B$5:$B$23,$D$5:$D$23,H$5:H$23,$D93,$B$29)</f>
        <v>8.451559481093017E-2</v>
      </c>
      <c r="I93" s="40" cm="1">
        <f t="array" aca="1" ref="I93" ca="1">tauxHpourCent($B$5:$B$23,$D$5:$D$23,I$5:I$23,$D93,$B$29)</f>
        <v>9.5747342088805504E-2</v>
      </c>
      <c r="J93" s="40" cm="1">
        <f t="array" aca="1" ref="J93" ca="1">tauxHpourCent($B$5:$B$23,$D$5:$D$23,J$5:J$23,$D93,$B$29)</f>
        <v>0.10945878315578751</v>
      </c>
      <c r="K93" s="40" cm="1">
        <f t="array" aca="1" ref="K93" ca="1">tauxHpourCent($B$5:$B$23,$D$5:$D$23,K$5:K$23,$D93,$B$29)</f>
        <v>8.7776631120284374E-2</v>
      </c>
      <c r="L93" s="40" cm="1">
        <f t="array" aca="1" ref="L93" ca="1">tauxHpourCent($B$5:$B$23,$D$5:$D$23,L$5:L$23,$D93,$B$29)</f>
        <v>9.2748530926273706E-2</v>
      </c>
      <c r="M93" s="40" cm="1">
        <f t="array" aca="1" ref="M93" ca="1">tauxHpourCent($B$5:$B$23,$D$5:$D$23,M$5:M$23,$D93,$B$29)</f>
        <v>9.6886470067080108E-2</v>
      </c>
      <c r="N93" s="40">
        <f t="shared" ca="1" si="11"/>
        <v>0</v>
      </c>
      <c r="O93" s="40">
        <f t="shared" ca="1" si="12"/>
        <v>0</v>
      </c>
    </row>
    <row r="94" spans="4:15" ht="9" customHeight="1" x14ac:dyDescent="0.25">
      <c r="D94" s="67">
        <f t="shared" si="13"/>
        <v>17</v>
      </c>
      <c r="E94" s="145"/>
      <c r="F94" s="40" t="str" cm="1">
        <f t="array" aca="1" ref="F94" ca="1">tauxHpourCent($B$5:$B$23,$D$5:$D$23,F$5:F$23,$D94,$B$29)</f>
        <v/>
      </c>
      <c r="G94" s="40" t="str" cm="1">
        <f t="array" aca="1" ref="G94" ca="1">tauxHpourCent($B$5:$B$23,$D$5:$D$23,G$5:G$23,$D94,$B$29)</f>
        <v/>
      </c>
      <c r="H94" s="40" t="str" cm="1">
        <f t="array" aca="1" ref="H94" ca="1">tauxHpourCent($B$5:$B$23,$D$5:$D$23,H$5:H$23,$D94,$B$29)</f>
        <v/>
      </c>
      <c r="I94" s="40" t="str" cm="1">
        <f t="array" aca="1" ref="I94" ca="1">tauxHpourCent($B$5:$B$23,$D$5:$D$23,I$5:I$23,$D94,$B$29)</f>
        <v/>
      </c>
      <c r="J94" s="40" t="str" cm="1">
        <f t="array" aca="1" ref="J94" ca="1">tauxHpourCent($B$5:$B$23,$D$5:$D$23,J$5:J$23,$D94,$B$29)</f>
        <v/>
      </c>
      <c r="K94" s="40" t="str" cm="1">
        <f t="array" aca="1" ref="K94" ca="1">tauxHpourCent($B$5:$B$23,$D$5:$D$23,K$5:K$23,$D94,$B$29)</f>
        <v/>
      </c>
      <c r="L94" s="40" t="str" cm="1">
        <f t="array" aca="1" ref="L94" ca="1">tauxHpourCent($B$5:$B$23,$D$5:$D$23,L$5:L$23,$D94,$B$29)</f>
        <v/>
      </c>
      <c r="M94" s="40" t="str" cm="1">
        <f t="array" aca="1" ref="M94" ca="1">tauxHpourCent($B$5:$B$23,$D$5:$D$23,M$5:M$23,$D94,$B$29)</f>
        <v/>
      </c>
      <c r="N94" s="40">
        <f t="shared" ca="1" si="11"/>
        <v>0</v>
      </c>
      <c r="O94" s="40">
        <f t="shared" ca="1" si="12"/>
        <v>0</v>
      </c>
    </row>
    <row r="95" spans="4:15" ht="9" customHeight="1" x14ac:dyDescent="0.25">
      <c r="D95" s="67">
        <f t="shared" si="13"/>
        <v>18</v>
      </c>
      <c r="E95" s="145"/>
      <c r="F95" s="40" t="str" cm="1">
        <f t="array" aca="1" ref="F95" ca="1">tauxHpourCent($B$5:$B$23,$D$5:$D$23,F$5:F$23,$D95,$B$29)</f>
        <v/>
      </c>
      <c r="G95" s="40" t="str" cm="1">
        <f t="array" aca="1" ref="G95" ca="1">tauxHpourCent($B$5:$B$23,$D$5:$D$23,G$5:G$23,$D95,$B$29)</f>
        <v/>
      </c>
      <c r="H95" s="40" t="str" cm="1">
        <f t="array" aca="1" ref="H95" ca="1">tauxHpourCent($B$5:$B$23,$D$5:$D$23,H$5:H$23,$D95,$B$29)</f>
        <v/>
      </c>
      <c r="I95" s="40" t="str" cm="1">
        <f t="array" aca="1" ref="I95" ca="1">tauxHpourCent($B$5:$B$23,$D$5:$D$23,I$5:I$23,$D95,$B$29)</f>
        <v/>
      </c>
      <c r="J95" s="40" t="str" cm="1">
        <f t="array" aca="1" ref="J95" ca="1">tauxHpourCent($B$5:$B$23,$D$5:$D$23,J$5:J$23,$D95,$B$29)</f>
        <v/>
      </c>
      <c r="K95" s="40" cm="1">
        <f t="array" aca="1" ref="K95" ca="1">tauxHpourCent($B$5:$B$23,$D$5:$D$23,K$5:K$23,$D95,$B$29)</f>
        <v>0.12057103543171656</v>
      </c>
      <c r="L95" s="40" cm="1">
        <f t="array" aca="1" ref="L95" ca="1">tauxHpourCent($B$5:$B$23,$D$5:$D$23,L$5:L$23,$D95,$B$29)</f>
        <v>0.12740049675895077</v>
      </c>
      <c r="M95" s="40" cm="1">
        <f t="array" aca="1" ref="M95" ca="1">tauxHpourCent($B$5:$B$23,$D$5:$D$23,M$5:M$23,$D95,$B$29)</f>
        <v>0.13308441969370965</v>
      </c>
      <c r="N95" s="40">
        <f t="shared" ca="1" si="11"/>
        <v>0.76696128174428213</v>
      </c>
      <c r="O95" s="40">
        <f t="shared" ca="1" si="12"/>
        <v>76.69612817442821</v>
      </c>
    </row>
    <row r="96" spans="4:15" ht="9" customHeight="1" x14ac:dyDescent="0.25">
      <c r="D96" s="67">
        <f t="shared" si="13"/>
        <v>19</v>
      </c>
      <c r="E96" s="146"/>
      <c r="F96" s="228" t="str" cm="1">
        <f t="array" aca="1" ref="F96" ca="1">tauxHpourCent($B$5:$B$23,$D$5:$D$23,F$5:F$23,$D96,$B$29)</f>
        <v/>
      </c>
      <c r="G96" s="228" t="str" cm="1">
        <f t="array" aca="1" ref="G96" ca="1">tauxHpourCent($B$5:$B$23,$D$5:$D$23,G$5:G$23,$D96,$B$29)</f>
        <v/>
      </c>
      <c r="H96" s="228" t="str" cm="1">
        <f t="array" aca="1" ref="H96" ca="1">tauxHpourCent($B$5:$B$23,$D$5:$D$23,H$5:H$23,$D96,$B$29)</f>
        <v/>
      </c>
      <c r="I96" s="228" t="str" cm="1">
        <f t="array" aca="1" ref="I96" ca="1">tauxHpourCent($B$5:$B$23,$D$5:$D$23,I$5:I$23,$D96,$B$29)</f>
        <v/>
      </c>
      <c r="J96" s="228" t="str" cm="1">
        <f t="array" aca="1" ref="J96" ca="1">tauxHpourCent($B$5:$B$23,$D$5:$D$23,J$5:J$23,$D96,$B$29)</f>
        <v/>
      </c>
      <c r="K96" s="228" t="str" cm="1">
        <f t="array" aca="1" ref="K96" ca="1">tauxHpourCent($B$5:$B$23,$D$5:$D$23,K$5:K$23,$D96,$B$29)</f>
        <v/>
      </c>
      <c r="L96" s="228" t="str" cm="1">
        <f t="array" aca="1" ref="L96" ca="1">tauxHpourCent($B$5:$B$23,$D$5:$D$23,L$5:L$23,$D96,$B$29)</f>
        <v/>
      </c>
      <c r="M96" s="228" t="str" cm="1">
        <f t="array" aca="1" ref="M96" ca="1">tauxHpourCent($B$5:$B$23,$D$5:$D$23,M$5:M$23,$D96,$B$29)</f>
        <v/>
      </c>
      <c r="N96" s="228">
        <f t="shared" ca="1" si="11"/>
        <v>0</v>
      </c>
      <c r="O96" s="228">
        <f t="shared" ca="1" si="12"/>
        <v>0</v>
      </c>
    </row>
    <row r="97" spans="13:13" ht="9" customHeight="1" x14ac:dyDescent="0.25">
      <c r="M97" s="19"/>
    </row>
    <row r="98" spans="13:13" ht="9" customHeight="1" x14ac:dyDescent="0.25">
      <c r="M98" s="19"/>
    </row>
    <row r="99" spans="13:13" ht="9" customHeight="1" x14ac:dyDescent="0.25">
      <c r="M99" s="19"/>
    </row>
    <row r="100" spans="13:13" ht="9" customHeight="1" x14ac:dyDescent="0.25">
      <c r="M100" s="19"/>
    </row>
    <row r="101" spans="13:13" ht="9" customHeight="1" x14ac:dyDescent="0.25">
      <c r="M101" s="19"/>
    </row>
    <row r="102" spans="13:13" ht="9" customHeight="1" x14ac:dyDescent="0.25">
      <c r="M102" s="19"/>
    </row>
    <row r="103" spans="13:13" ht="9" customHeight="1" x14ac:dyDescent="0.25">
      <c r="M103" s="19"/>
    </row>
    <row r="104" spans="13:13" ht="9" customHeight="1" x14ac:dyDescent="0.25">
      <c r="M104" s="19"/>
    </row>
    <row r="105" spans="13:13" ht="9" customHeight="1" x14ac:dyDescent="0.25">
      <c r="M105" s="19"/>
    </row>
    <row r="106" spans="13:13" ht="9" customHeight="1" x14ac:dyDescent="0.25">
      <c r="M106" s="19"/>
    </row>
    <row r="107" spans="13:13" ht="9" customHeight="1" x14ac:dyDescent="0.25">
      <c r="M107" s="19"/>
    </row>
    <row r="108" spans="13:13" ht="9" customHeight="1" x14ac:dyDescent="0.25">
      <c r="M108" s="19"/>
    </row>
    <row r="109" spans="13:13" ht="9" customHeight="1" x14ac:dyDescent="0.25">
      <c r="M109" s="19"/>
    </row>
    <row r="110" spans="13:13" ht="9" customHeight="1" x14ac:dyDescent="0.25">
      <c r="M110" s="19"/>
    </row>
    <row r="111" spans="13:13" ht="9" customHeight="1" x14ac:dyDescent="0.25">
      <c r="M111" s="19"/>
    </row>
    <row r="112" spans="13:13" ht="9" customHeight="1" x14ac:dyDescent="0.25">
      <c r="M112" s="19"/>
    </row>
    <row r="113" spans="13:13" ht="9" customHeight="1" x14ac:dyDescent="0.25">
      <c r="M113" s="19"/>
    </row>
    <row r="114" spans="13:13" ht="9" customHeight="1" x14ac:dyDescent="0.25">
      <c r="M114" s="19"/>
    </row>
    <row r="115" spans="13:13" ht="9" customHeight="1" x14ac:dyDescent="0.25">
      <c r="M115" s="19"/>
    </row>
    <row r="116" spans="13:13" ht="9" customHeight="1" x14ac:dyDescent="0.25">
      <c r="M116" s="19"/>
    </row>
    <row r="117" spans="13:13" ht="9" customHeight="1" x14ac:dyDescent="0.25">
      <c r="M117" s="19"/>
    </row>
    <row r="118" spans="13:13" ht="9" customHeight="1" x14ac:dyDescent="0.25">
      <c r="M118" s="19"/>
    </row>
    <row r="119" spans="13:13" ht="9" customHeight="1" x14ac:dyDescent="0.25">
      <c r="M119" s="19"/>
    </row>
    <row r="120" spans="13:13" ht="9" customHeight="1" x14ac:dyDescent="0.25">
      <c r="M120" s="19"/>
    </row>
    <row r="121" spans="13:13" ht="9" customHeight="1" x14ac:dyDescent="0.25">
      <c r="M121" s="19"/>
    </row>
    <row r="122" spans="13:13" ht="9" customHeight="1" x14ac:dyDescent="0.25">
      <c r="M122" s="19"/>
    </row>
    <row r="123" spans="13:13" ht="9" customHeight="1" x14ac:dyDescent="0.25">
      <c r="M123" s="19"/>
    </row>
    <row r="124" spans="13:13" ht="9" customHeight="1" x14ac:dyDescent="0.25">
      <c r="M124" s="19"/>
    </row>
    <row r="125" spans="13:13" ht="9" customHeight="1" x14ac:dyDescent="0.25">
      <c r="M125" s="19"/>
    </row>
    <row r="126" spans="13:13" ht="9" customHeight="1" x14ac:dyDescent="0.25">
      <c r="M126" s="19"/>
    </row>
    <row r="127" spans="13:13" ht="9" customHeight="1" x14ac:dyDescent="0.25">
      <c r="M127" s="19"/>
    </row>
    <row r="128" spans="13:13" ht="9" customHeight="1" x14ac:dyDescent="0.25">
      <c r="M128" s="19"/>
    </row>
    <row r="129" spans="13:13" ht="9" customHeight="1" x14ac:dyDescent="0.25">
      <c r="M129" s="19"/>
    </row>
    <row r="130" spans="13:13" ht="9" customHeight="1" x14ac:dyDescent="0.25">
      <c r="M130" s="19"/>
    </row>
    <row r="131" spans="13:13" ht="9" customHeight="1" x14ac:dyDescent="0.25">
      <c r="M131" s="19"/>
    </row>
    <row r="132" spans="13:13" ht="9" customHeight="1" x14ac:dyDescent="0.25">
      <c r="M132" s="19"/>
    </row>
    <row r="133" spans="13:13" ht="9" customHeight="1" x14ac:dyDescent="0.25">
      <c r="M133" s="19"/>
    </row>
    <row r="134" spans="13:13" ht="9" customHeight="1" x14ac:dyDescent="0.25">
      <c r="M134" s="19"/>
    </row>
    <row r="135" spans="13:13" ht="9" customHeight="1" x14ac:dyDescent="0.25">
      <c r="M135" s="19"/>
    </row>
    <row r="136" spans="13:13" ht="9" customHeight="1" x14ac:dyDescent="0.25">
      <c r="M136" s="19"/>
    </row>
    <row r="137" spans="13:13" ht="9" customHeight="1" x14ac:dyDescent="0.25">
      <c r="M137" s="19"/>
    </row>
    <row r="138" spans="13:13" ht="9" customHeight="1" x14ac:dyDescent="0.25">
      <c r="M138" s="19"/>
    </row>
    <row r="139" spans="13:13" ht="9" customHeight="1" x14ac:dyDescent="0.25">
      <c r="M139" s="19"/>
    </row>
    <row r="140" spans="13:13" ht="9" customHeight="1" x14ac:dyDescent="0.25">
      <c r="M140" s="19"/>
    </row>
    <row r="141" spans="13:13" ht="9" customHeight="1" x14ac:dyDescent="0.25">
      <c r="M141" s="19"/>
    </row>
    <row r="142" spans="13:13" ht="9" customHeight="1" x14ac:dyDescent="0.25">
      <c r="M142" s="19"/>
    </row>
    <row r="143" spans="13:13" ht="9" customHeight="1" x14ac:dyDescent="0.25">
      <c r="M143" s="19"/>
    </row>
    <row r="144" spans="13:13" ht="9" customHeight="1" x14ac:dyDescent="0.25">
      <c r="M144" s="19"/>
    </row>
    <row r="145" spans="13:13" ht="9" customHeight="1" x14ac:dyDescent="0.25">
      <c r="M145" s="19"/>
    </row>
    <row r="146" spans="13:13" ht="9" customHeight="1" x14ac:dyDescent="0.25">
      <c r="M146" s="19"/>
    </row>
    <row r="147" spans="13:13" ht="9" customHeight="1" x14ac:dyDescent="0.25">
      <c r="M147" s="19"/>
    </row>
    <row r="148" spans="13:13" ht="9" customHeight="1" x14ac:dyDescent="0.25">
      <c r="M148" s="19"/>
    </row>
    <row r="149" spans="13:13" ht="9" customHeight="1" x14ac:dyDescent="0.25">
      <c r="M149" s="19"/>
    </row>
    <row r="150" spans="13:13" ht="9" customHeight="1" x14ac:dyDescent="0.25">
      <c r="M150" s="19"/>
    </row>
    <row r="151" spans="13:13" ht="9" customHeight="1" x14ac:dyDescent="0.25">
      <c r="M151" s="19"/>
    </row>
    <row r="152" spans="13:13" ht="9" customHeight="1" x14ac:dyDescent="0.25">
      <c r="M152" s="19"/>
    </row>
    <row r="153" spans="13:13" ht="9" customHeight="1" x14ac:dyDescent="0.25">
      <c r="M153" s="19"/>
    </row>
    <row r="154" spans="13:13" ht="9" customHeight="1" x14ac:dyDescent="0.25">
      <c r="M154" s="19"/>
    </row>
    <row r="155" spans="13:13" ht="9" customHeight="1" x14ac:dyDescent="0.25">
      <c r="M155" s="19"/>
    </row>
    <row r="156" spans="13:13" ht="9" customHeight="1" x14ac:dyDescent="0.25">
      <c r="M156" s="19"/>
    </row>
    <row r="157" spans="13:13" ht="9" customHeight="1" x14ac:dyDescent="0.25">
      <c r="M157" s="19"/>
    </row>
    <row r="158" spans="13:13" ht="9" customHeight="1" x14ac:dyDescent="0.25">
      <c r="M158" s="19"/>
    </row>
    <row r="159" spans="13:13" ht="9" customHeight="1" x14ac:dyDescent="0.25">
      <c r="M159" s="19"/>
    </row>
    <row r="160" spans="13:13" ht="9" customHeight="1" x14ac:dyDescent="0.25">
      <c r="M160" s="19"/>
    </row>
    <row r="161" spans="13:13" ht="9" customHeight="1" x14ac:dyDescent="0.25">
      <c r="M161" s="19"/>
    </row>
    <row r="162" spans="13:13" ht="9" customHeight="1" x14ac:dyDescent="0.25">
      <c r="M162" s="19"/>
    </row>
    <row r="163" spans="13:13" ht="9" customHeight="1" x14ac:dyDescent="0.25">
      <c r="M163" s="19"/>
    </row>
    <row r="164" spans="13:13" ht="9" customHeight="1" x14ac:dyDescent="0.25">
      <c r="M164" s="19"/>
    </row>
    <row r="165" spans="13:13" ht="9" customHeight="1" x14ac:dyDescent="0.25">
      <c r="M165" s="19"/>
    </row>
    <row r="166" spans="13:13" ht="9" customHeight="1" x14ac:dyDescent="0.25">
      <c r="M166" s="19"/>
    </row>
    <row r="167" spans="13:13" ht="9" customHeight="1" x14ac:dyDescent="0.25">
      <c r="M167" s="19"/>
    </row>
    <row r="168" spans="13:13" ht="9" customHeight="1" x14ac:dyDescent="0.25">
      <c r="M168" s="19"/>
    </row>
    <row r="169" spans="13:13" ht="9" customHeight="1" x14ac:dyDescent="0.25">
      <c r="M169" s="19"/>
    </row>
    <row r="170" spans="13:13" ht="9" customHeight="1" x14ac:dyDescent="0.25">
      <c r="M170" s="19"/>
    </row>
    <row r="171" spans="13:13" ht="9" customHeight="1" x14ac:dyDescent="0.25">
      <c r="M171" s="19"/>
    </row>
    <row r="172" spans="13:13" ht="9" customHeight="1" x14ac:dyDescent="0.25">
      <c r="M172" s="19"/>
    </row>
    <row r="173" spans="13:13" ht="9" customHeight="1" x14ac:dyDescent="0.25">
      <c r="M173" s="19"/>
    </row>
    <row r="174" spans="13:13" ht="9" customHeight="1" x14ac:dyDescent="0.25">
      <c r="M174" s="19"/>
    </row>
    <row r="175" spans="13:13" ht="9" customHeight="1" x14ac:dyDescent="0.25">
      <c r="M175" s="19"/>
    </row>
    <row r="176" spans="13:13" ht="9" customHeight="1" x14ac:dyDescent="0.25">
      <c r="M176" s="19"/>
    </row>
    <row r="177" spans="13:13" ht="9" customHeight="1" x14ac:dyDescent="0.25">
      <c r="M177" s="19"/>
    </row>
    <row r="178" spans="13:13" ht="9" customHeight="1" x14ac:dyDescent="0.25">
      <c r="M178" s="19"/>
    </row>
    <row r="179" spans="13:13" ht="9" customHeight="1" x14ac:dyDescent="0.25">
      <c r="M179" s="19"/>
    </row>
    <row r="180" spans="13:13" ht="9" customHeight="1" x14ac:dyDescent="0.25">
      <c r="M180" s="19"/>
    </row>
    <row r="181" spans="13:13" ht="9" customHeight="1" x14ac:dyDescent="0.25">
      <c r="M181" s="19"/>
    </row>
    <row r="182" spans="13:13" ht="9" customHeight="1" x14ac:dyDescent="0.25">
      <c r="M182" s="19"/>
    </row>
    <row r="183" spans="13:13" ht="9" customHeight="1" x14ac:dyDescent="0.25">
      <c r="M183" s="19"/>
    </row>
    <row r="184" spans="13:13" ht="9" customHeight="1" x14ac:dyDescent="0.25">
      <c r="M184" s="19"/>
    </row>
    <row r="185" spans="13:13" ht="9" customHeight="1" x14ac:dyDescent="0.25">
      <c r="M185" s="19"/>
    </row>
    <row r="186" spans="13:13" ht="9" customHeight="1" x14ac:dyDescent="0.25">
      <c r="M186" s="19"/>
    </row>
    <row r="187" spans="13:13" ht="9" customHeight="1" x14ac:dyDescent="0.25">
      <c r="M187" s="19"/>
    </row>
    <row r="188" spans="13:13" ht="9" customHeight="1" x14ac:dyDescent="0.25">
      <c r="M188" s="19"/>
    </row>
    <row r="189" spans="13:13" ht="9" customHeight="1" x14ac:dyDescent="0.25">
      <c r="M189" s="19"/>
    </row>
    <row r="190" spans="13:13" ht="9" customHeight="1" x14ac:dyDescent="0.25">
      <c r="M190" s="19"/>
    </row>
    <row r="191" spans="13:13" ht="9" customHeight="1" x14ac:dyDescent="0.25">
      <c r="M191" s="19"/>
    </row>
    <row r="192" spans="13:13" ht="9" customHeight="1" x14ac:dyDescent="0.25">
      <c r="M192" s="19"/>
    </row>
    <row r="193" spans="13:13" ht="9" customHeight="1" x14ac:dyDescent="0.25">
      <c r="M193" s="19"/>
    </row>
    <row r="194" spans="13:13" ht="9" customHeight="1" x14ac:dyDescent="0.25">
      <c r="M194" s="19"/>
    </row>
    <row r="195" spans="13:13" ht="9" customHeight="1" x14ac:dyDescent="0.25">
      <c r="M195" s="19"/>
    </row>
    <row r="196" spans="13:13" ht="9" customHeight="1" x14ac:dyDescent="0.25">
      <c r="M196" s="19"/>
    </row>
    <row r="197" spans="13:13" ht="9" customHeight="1" x14ac:dyDescent="0.25">
      <c r="M197" s="19"/>
    </row>
    <row r="198" spans="13:13" ht="9" customHeight="1" x14ac:dyDescent="0.25">
      <c r="M198" s="19"/>
    </row>
    <row r="199" spans="13:13" ht="9" customHeight="1" x14ac:dyDescent="0.25">
      <c r="M199" s="19"/>
    </row>
    <row r="200" spans="13:13" ht="9" customHeight="1" x14ac:dyDescent="0.25">
      <c r="M200" s="19"/>
    </row>
    <row r="201" spans="13:13" ht="9" customHeight="1" x14ac:dyDescent="0.25">
      <c r="M201" s="19"/>
    </row>
    <row r="202" spans="13:13" ht="9" customHeight="1" x14ac:dyDescent="0.25">
      <c r="M202" s="19"/>
    </row>
    <row r="203" spans="13:13" ht="9" customHeight="1" x14ac:dyDescent="0.25">
      <c r="M203" s="19"/>
    </row>
    <row r="204" spans="13:13" ht="9" customHeight="1" x14ac:dyDescent="0.25">
      <c r="M204" s="19"/>
    </row>
    <row r="205" spans="13:13" ht="9" customHeight="1" x14ac:dyDescent="0.25">
      <c r="M205" s="19"/>
    </row>
    <row r="206" spans="13:13" ht="9" customHeight="1" x14ac:dyDescent="0.25">
      <c r="M206" s="19"/>
    </row>
    <row r="207" spans="13:13" ht="9" customHeight="1" x14ac:dyDescent="0.25">
      <c r="M207" s="19"/>
    </row>
    <row r="208" spans="13:13" ht="9" customHeight="1" x14ac:dyDescent="0.25">
      <c r="M208" s="19"/>
    </row>
    <row r="209" spans="13:13" ht="9" customHeight="1" x14ac:dyDescent="0.25">
      <c r="M209" s="19"/>
    </row>
    <row r="210" spans="13:13" ht="9" customHeight="1" x14ac:dyDescent="0.25">
      <c r="M210" s="19"/>
    </row>
    <row r="211" spans="13:13" ht="9" customHeight="1" x14ac:dyDescent="0.25">
      <c r="M211" s="19"/>
    </row>
    <row r="212" spans="13:13" ht="9" customHeight="1" x14ac:dyDescent="0.25">
      <c r="M212" s="19"/>
    </row>
    <row r="213" spans="13:13" ht="9" customHeight="1" x14ac:dyDescent="0.25">
      <c r="M213" s="19"/>
    </row>
    <row r="214" spans="13:13" ht="9" customHeight="1" x14ac:dyDescent="0.25">
      <c r="M214" s="19"/>
    </row>
    <row r="215" spans="13:13" ht="9" customHeight="1" x14ac:dyDescent="0.25">
      <c r="M215" s="19"/>
    </row>
    <row r="216" spans="13:13" ht="9" customHeight="1" x14ac:dyDescent="0.25">
      <c r="M216" s="19"/>
    </row>
    <row r="217" spans="13:13" ht="9" customHeight="1" x14ac:dyDescent="0.25">
      <c r="M217" s="19"/>
    </row>
    <row r="218" spans="13:13" ht="9" customHeight="1" x14ac:dyDescent="0.25">
      <c r="M218" s="19"/>
    </row>
    <row r="219" spans="13:13" ht="9" customHeight="1" x14ac:dyDescent="0.25">
      <c r="M219" s="19"/>
    </row>
    <row r="220" spans="13:13" ht="9" customHeight="1" x14ac:dyDescent="0.25">
      <c r="M220" s="19"/>
    </row>
    <row r="221" spans="13:13" ht="9" customHeight="1" x14ac:dyDescent="0.25">
      <c r="M221" s="19"/>
    </row>
    <row r="222" spans="13:13" ht="9" customHeight="1" x14ac:dyDescent="0.25">
      <c r="M222" s="19"/>
    </row>
    <row r="223" spans="13:13" ht="9" customHeight="1" x14ac:dyDescent="0.25">
      <c r="M223" s="19"/>
    </row>
    <row r="224" spans="13:13" ht="9" customHeight="1" x14ac:dyDescent="0.25">
      <c r="M224" s="19"/>
    </row>
    <row r="225" spans="13:13" ht="9" customHeight="1" x14ac:dyDescent="0.25">
      <c r="M225" s="19"/>
    </row>
    <row r="226" spans="13:13" ht="9" customHeight="1" x14ac:dyDescent="0.25">
      <c r="M226" s="19"/>
    </row>
    <row r="227" spans="13:13" ht="9" customHeight="1" x14ac:dyDescent="0.25">
      <c r="M227" s="19"/>
    </row>
    <row r="228" spans="13:13" ht="9" customHeight="1" x14ac:dyDescent="0.25">
      <c r="M228" s="19"/>
    </row>
    <row r="229" spans="13:13" ht="9" customHeight="1" x14ac:dyDescent="0.25">
      <c r="M229" s="19"/>
    </row>
    <row r="230" spans="13:13" ht="9" customHeight="1" x14ac:dyDescent="0.25">
      <c r="M230" s="19"/>
    </row>
    <row r="231" spans="13:13" ht="9" customHeight="1" x14ac:dyDescent="0.25">
      <c r="M231" s="19"/>
    </row>
    <row r="232" spans="13:13" ht="9" customHeight="1" x14ac:dyDescent="0.25">
      <c r="M232" s="19"/>
    </row>
    <row r="233" spans="13:13" ht="9" customHeight="1" x14ac:dyDescent="0.25">
      <c r="M233" s="19"/>
    </row>
    <row r="234" spans="13:13" ht="9" customHeight="1" x14ac:dyDescent="0.25">
      <c r="M234" s="19"/>
    </row>
    <row r="235" spans="13:13" ht="9" customHeight="1" x14ac:dyDescent="0.25">
      <c r="M235" s="19"/>
    </row>
    <row r="236" spans="13:13" ht="9" customHeight="1" x14ac:dyDescent="0.25">
      <c r="M236" s="19"/>
    </row>
    <row r="237" spans="13:13" ht="9" customHeight="1" x14ac:dyDescent="0.25">
      <c r="M237" s="19"/>
    </row>
    <row r="238" spans="13:13" ht="9" customHeight="1" x14ac:dyDescent="0.25">
      <c r="M238" s="19"/>
    </row>
    <row r="239" spans="13:13" ht="9" customHeight="1" x14ac:dyDescent="0.25">
      <c r="M239" s="19"/>
    </row>
    <row r="240" spans="13:13" ht="9" customHeight="1" x14ac:dyDescent="0.25">
      <c r="M240" s="19"/>
    </row>
    <row r="241" spans="13:13" ht="9" customHeight="1" x14ac:dyDescent="0.25">
      <c r="M241" s="19"/>
    </row>
    <row r="242" spans="13:13" ht="9" customHeight="1" x14ac:dyDescent="0.25">
      <c r="M242" s="19"/>
    </row>
    <row r="243" spans="13:13" ht="9" customHeight="1" x14ac:dyDescent="0.25">
      <c r="M243" s="19"/>
    </row>
    <row r="244" spans="13:13" ht="9" customHeight="1" x14ac:dyDescent="0.25">
      <c r="M244" s="19"/>
    </row>
    <row r="245" spans="13:13" ht="9" customHeight="1" x14ac:dyDescent="0.25">
      <c r="M245" s="19"/>
    </row>
    <row r="246" spans="13:13" ht="9" customHeight="1" x14ac:dyDescent="0.25">
      <c r="M246" s="19"/>
    </row>
    <row r="247" spans="13:13" ht="9" customHeight="1" x14ac:dyDescent="0.25">
      <c r="M247" s="19"/>
    </row>
    <row r="248" spans="13:13" ht="9" customHeight="1" x14ac:dyDescent="0.25">
      <c r="M248" s="19"/>
    </row>
    <row r="249" spans="13:13" ht="9" customHeight="1" x14ac:dyDescent="0.25">
      <c r="M249" s="19"/>
    </row>
    <row r="250" spans="13:13" ht="9" customHeight="1" x14ac:dyDescent="0.25">
      <c r="M250" s="19"/>
    </row>
    <row r="251" spans="13:13" ht="9" customHeight="1" x14ac:dyDescent="0.25">
      <c r="M251" s="19"/>
    </row>
    <row r="252" spans="13:13" ht="9" customHeight="1" x14ac:dyDescent="0.25">
      <c r="M252" s="19"/>
    </row>
    <row r="253" spans="13:13" ht="9" customHeight="1" x14ac:dyDescent="0.25">
      <c r="M253" s="19"/>
    </row>
    <row r="254" spans="13:13" ht="9" customHeight="1" x14ac:dyDescent="0.25">
      <c r="M254" s="19"/>
    </row>
    <row r="255" spans="13:13" ht="9" customHeight="1" x14ac:dyDescent="0.25">
      <c r="M255" s="19"/>
    </row>
    <row r="256" spans="13:13" ht="9" customHeight="1" x14ac:dyDescent="0.25">
      <c r="M256" s="19"/>
    </row>
    <row r="257" spans="13:13" ht="9" customHeight="1" x14ac:dyDescent="0.25">
      <c r="M257" s="19"/>
    </row>
    <row r="258" spans="13:13" ht="9" customHeight="1" x14ac:dyDescent="0.25">
      <c r="M258" s="19"/>
    </row>
    <row r="259" spans="13:13" ht="9" customHeight="1" x14ac:dyDescent="0.25">
      <c r="M259" s="19"/>
    </row>
    <row r="260" spans="13:13" ht="9" customHeight="1" x14ac:dyDescent="0.25">
      <c r="M260" s="19"/>
    </row>
    <row r="261" spans="13:13" ht="9" customHeight="1" x14ac:dyDescent="0.25">
      <c r="M261" s="19"/>
    </row>
    <row r="262" spans="13:13" ht="9" customHeight="1" x14ac:dyDescent="0.25">
      <c r="M262" s="19"/>
    </row>
    <row r="263" spans="13:13" ht="9" customHeight="1" x14ac:dyDescent="0.25">
      <c r="M263" s="19"/>
    </row>
    <row r="264" spans="13:13" ht="9" customHeight="1" x14ac:dyDescent="0.25">
      <c r="M264" s="19"/>
    </row>
    <row r="265" spans="13:13" ht="9" customHeight="1" x14ac:dyDescent="0.25">
      <c r="M265" s="19"/>
    </row>
    <row r="266" spans="13:13" ht="9" customHeight="1" x14ac:dyDescent="0.25">
      <c r="M266" s="19"/>
    </row>
    <row r="267" spans="13:13" ht="9" customHeight="1" x14ac:dyDescent="0.25">
      <c r="M267" s="19"/>
    </row>
    <row r="268" spans="13:13" ht="9" customHeight="1" x14ac:dyDescent="0.25">
      <c r="M268" s="19"/>
    </row>
    <row r="269" spans="13:13" ht="9" customHeight="1" x14ac:dyDescent="0.25">
      <c r="M269" s="19"/>
    </row>
    <row r="270" spans="13:13" ht="9" customHeight="1" x14ac:dyDescent="0.25">
      <c r="M270" s="19"/>
    </row>
    <row r="271" spans="13:13" ht="9" customHeight="1" x14ac:dyDescent="0.25">
      <c r="M271" s="19"/>
    </row>
    <row r="272" spans="13:13" ht="9" customHeight="1" x14ac:dyDescent="0.25">
      <c r="M272" s="19"/>
    </row>
    <row r="273" spans="13:13" ht="9" customHeight="1" x14ac:dyDescent="0.25">
      <c r="M273" s="19"/>
    </row>
    <row r="274" spans="13:13" ht="9" customHeight="1" x14ac:dyDescent="0.25">
      <c r="M274" s="19"/>
    </row>
    <row r="275" spans="13:13" ht="9" customHeight="1" x14ac:dyDescent="0.25">
      <c r="M275" s="19"/>
    </row>
    <row r="276" spans="13:13" ht="9" customHeight="1" x14ac:dyDescent="0.25">
      <c r="M276" s="19"/>
    </row>
    <row r="277" spans="13:13" ht="9" customHeight="1" x14ac:dyDescent="0.25">
      <c r="M277" s="19"/>
    </row>
    <row r="278" spans="13:13" ht="9" customHeight="1" x14ac:dyDescent="0.25">
      <c r="M278" s="19"/>
    </row>
    <row r="279" spans="13:13" ht="9" customHeight="1" x14ac:dyDescent="0.25">
      <c r="M279" s="19"/>
    </row>
    <row r="280" spans="13:13" ht="9" customHeight="1" x14ac:dyDescent="0.25">
      <c r="M280" s="19"/>
    </row>
    <row r="281" spans="13:13" ht="9" customHeight="1" x14ac:dyDescent="0.25">
      <c r="M281" s="19"/>
    </row>
    <row r="282" spans="13:13" ht="9" customHeight="1" x14ac:dyDescent="0.25">
      <c r="M282" s="19"/>
    </row>
    <row r="283" spans="13:13" ht="9" customHeight="1" x14ac:dyDescent="0.25">
      <c r="M283" s="19"/>
    </row>
    <row r="284" spans="13:13" ht="9" customHeight="1" x14ac:dyDescent="0.25">
      <c r="M284" s="19"/>
    </row>
    <row r="285" spans="13:13" ht="9" customHeight="1" x14ac:dyDescent="0.25">
      <c r="M285" s="19"/>
    </row>
    <row r="286" spans="13:13" ht="9" customHeight="1" x14ac:dyDescent="0.25">
      <c r="M286" s="19"/>
    </row>
    <row r="287" spans="13:13" ht="9" customHeight="1" x14ac:dyDescent="0.25">
      <c r="M287" s="19"/>
    </row>
    <row r="288" spans="13:13" ht="9" customHeight="1" x14ac:dyDescent="0.25">
      <c r="M288" s="19"/>
    </row>
    <row r="289" spans="13:13" ht="9" customHeight="1" x14ac:dyDescent="0.25">
      <c r="M289" s="19"/>
    </row>
    <row r="290" spans="13:13" ht="9" customHeight="1" x14ac:dyDescent="0.25">
      <c r="M290" s="19"/>
    </row>
    <row r="291" spans="13:13" ht="9" customHeight="1" x14ac:dyDescent="0.25">
      <c r="M291" s="19"/>
    </row>
    <row r="292" spans="13:13" ht="9" customHeight="1" x14ac:dyDescent="0.25">
      <c r="M292" s="19"/>
    </row>
    <row r="293" spans="13:13" ht="9" customHeight="1" x14ac:dyDescent="0.25">
      <c r="M293" s="19"/>
    </row>
    <row r="294" spans="13:13" ht="9" customHeight="1" x14ac:dyDescent="0.25">
      <c r="M294" s="19"/>
    </row>
    <row r="295" spans="13:13" ht="9" customHeight="1" x14ac:dyDescent="0.25">
      <c r="M295" s="19"/>
    </row>
    <row r="296" spans="13:13" ht="9" customHeight="1" x14ac:dyDescent="0.25">
      <c r="M296" s="19"/>
    </row>
    <row r="297" spans="13:13" ht="9" customHeight="1" x14ac:dyDescent="0.25">
      <c r="M297" s="19"/>
    </row>
    <row r="298" spans="13:13" ht="9" customHeight="1" x14ac:dyDescent="0.25">
      <c r="M298" s="19"/>
    </row>
    <row r="299" spans="13:13" ht="9" customHeight="1" x14ac:dyDescent="0.25">
      <c r="M299" s="19"/>
    </row>
    <row r="300" spans="13:13" ht="9" customHeight="1" x14ac:dyDescent="0.25">
      <c r="M300" s="19"/>
    </row>
    <row r="301" spans="13:13" ht="9" customHeight="1" x14ac:dyDescent="0.25">
      <c r="M301" s="19"/>
    </row>
    <row r="302" spans="13:13" ht="9" customHeight="1" x14ac:dyDescent="0.25">
      <c r="M302" s="19"/>
    </row>
    <row r="303" spans="13:13" ht="9" customHeight="1" x14ac:dyDescent="0.25">
      <c r="M303" s="19"/>
    </row>
    <row r="304" spans="13:13" ht="9" customHeight="1" x14ac:dyDescent="0.25">
      <c r="M304" s="19"/>
    </row>
    <row r="305" spans="13:13" ht="9" customHeight="1" x14ac:dyDescent="0.25">
      <c r="M305" s="19"/>
    </row>
    <row r="306" spans="13:13" ht="9" customHeight="1" x14ac:dyDescent="0.25">
      <c r="M306" s="19"/>
    </row>
    <row r="307" spans="13:13" ht="9" customHeight="1" x14ac:dyDescent="0.25">
      <c r="M307" s="19"/>
    </row>
    <row r="308" spans="13:13" ht="9" customHeight="1" x14ac:dyDescent="0.25">
      <c r="M308" s="19"/>
    </row>
    <row r="309" spans="13:13" ht="9" customHeight="1" x14ac:dyDescent="0.25">
      <c r="M309" s="19"/>
    </row>
    <row r="310" spans="13:13" ht="9" customHeight="1" x14ac:dyDescent="0.25">
      <c r="M310" s="19"/>
    </row>
    <row r="311" spans="13:13" ht="9" customHeight="1" x14ac:dyDescent="0.25">
      <c r="M311" s="19"/>
    </row>
    <row r="312" spans="13:13" ht="9" customHeight="1" x14ac:dyDescent="0.25">
      <c r="M312" s="19"/>
    </row>
    <row r="313" spans="13:13" ht="9" customHeight="1" x14ac:dyDescent="0.25">
      <c r="M313" s="19"/>
    </row>
    <row r="314" spans="13:13" ht="9" customHeight="1" x14ac:dyDescent="0.25">
      <c r="M314" s="19"/>
    </row>
    <row r="315" spans="13:13" ht="9" customHeight="1" x14ac:dyDescent="0.25">
      <c r="M315" s="19"/>
    </row>
    <row r="316" spans="13:13" ht="9" customHeight="1" x14ac:dyDescent="0.25">
      <c r="M316" s="19"/>
    </row>
    <row r="317" spans="13:13" ht="9" customHeight="1" x14ac:dyDescent="0.25">
      <c r="M317" s="19"/>
    </row>
    <row r="318" spans="13:13" ht="9" customHeight="1" x14ac:dyDescent="0.25">
      <c r="M318" s="19"/>
    </row>
    <row r="319" spans="13:13" ht="9" customHeight="1" x14ac:dyDescent="0.25">
      <c r="M319" s="19"/>
    </row>
    <row r="320" spans="13:13" ht="9" customHeight="1" x14ac:dyDescent="0.25">
      <c r="M320" s="19"/>
    </row>
    <row r="321" spans="13:13" ht="9" customHeight="1" x14ac:dyDescent="0.25">
      <c r="M321" s="19"/>
    </row>
    <row r="322" spans="13:13" ht="9" customHeight="1" x14ac:dyDescent="0.25">
      <c r="M322" s="19"/>
    </row>
    <row r="323" spans="13:13" ht="9" customHeight="1" x14ac:dyDescent="0.25">
      <c r="M323" s="19"/>
    </row>
    <row r="324" spans="13:13" ht="9" customHeight="1" x14ac:dyDescent="0.25">
      <c r="M324" s="19"/>
    </row>
    <row r="325" spans="13:13" ht="9" customHeight="1" x14ac:dyDescent="0.25">
      <c r="M325" s="19"/>
    </row>
    <row r="326" spans="13:13" ht="9" customHeight="1" x14ac:dyDescent="0.25">
      <c r="M326" s="19"/>
    </row>
    <row r="327" spans="13:13" ht="9" customHeight="1" x14ac:dyDescent="0.25">
      <c r="M327" s="19"/>
    </row>
    <row r="328" spans="13:13" ht="9" customHeight="1" x14ac:dyDescent="0.25">
      <c r="M328" s="19"/>
    </row>
    <row r="329" spans="13:13" ht="9" customHeight="1" x14ac:dyDescent="0.25">
      <c r="M329" s="19"/>
    </row>
    <row r="330" spans="13:13" ht="9" customHeight="1" x14ac:dyDescent="0.25">
      <c r="M330" s="19"/>
    </row>
    <row r="331" spans="13:13" ht="9" customHeight="1" x14ac:dyDescent="0.25">
      <c r="M331" s="19"/>
    </row>
    <row r="332" spans="13:13" ht="9" customHeight="1" x14ac:dyDescent="0.25">
      <c r="M332" s="19"/>
    </row>
    <row r="333" spans="13:13" ht="9" customHeight="1" x14ac:dyDescent="0.25">
      <c r="M333" s="19"/>
    </row>
    <row r="334" spans="13:13" ht="9" customHeight="1" x14ac:dyDescent="0.25">
      <c r="M334" s="19"/>
    </row>
    <row r="335" spans="13:13" ht="9" customHeight="1" x14ac:dyDescent="0.25">
      <c r="M335" s="19"/>
    </row>
    <row r="336" spans="13:13" ht="9" customHeight="1" x14ac:dyDescent="0.25">
      <c r="M336" s="19"/>
    </row>
    <row r="337" spans="13:13" ht="9" customHeight="1" x14ac:dyDescent="0.25">
      <c r="M337" s="19"/>
    </row>
    <row r="338" spans="13:13" ht="9" customHeight="1" x14ac:dyDescent="0.25">
      <c r="M338" s="19"/>
    </row>
    <row r="339" spans="13:13" ht="9" customHeight="1" x14ac:dyDescent="0.25">
      <c r="M339" s="19"/>
    </row>
    <row r="340" spans="13:13" ht="9" customHeight="1" x14ac:dyDescent="0.25">
      <c r="M340" s="19"/>
    </row>
    <row r="341" spans="13:13" ht="9" customHeight="1" x14ac:dyDescent="0.25">
      <c r="M341" s="19"/>
    </row>
    <row r="342" spans="13:13" ht="9" customHeight="1" x14ac:dyDescent="0.25">
      <c r="M342" s="19"/>
    </row>
    <row r="343" spans="13:13" ht="9" customHeight="1" x14ac:dyDescent="0.25">
      <c r="M343" s="19"/>
    </row>
    <row r="344" spans="13:13" ht="9" customHeight="1" x14ac:dyDescent="0.25">
      <c r="M344" s="19"/>
    </row>
    <row r="345" spans="13:13" ht="9" customHeight="1" x14ac:dyDescent="0.25">
      <c r="M345" s="19"/>
    </row>
    <row r="346" spans="13:13" ht="9" customHeight="1" x14ac:dyDescent="0.25">
      <c r="M346" s="19"/>
    </row>
    <row r="347" spans="13:13" ht="9" customHeight="1" x14ac:dyDescent="0.25">
      <c r="M347" s="19"/>
    </row>
    <row r="348" spans="13:13" ht="9" customHeight="1" x14ac:dyDescent="0.25">
      <c r="M348" s="19"/>
    </row>
    <row r="349" spans="13:13" ht="9" customHeight="1" x14ac:dyDescent="0.25">
      <c r="M349" s="19"/>
    </row>
    <row r="350" spans="13:13" ht="9" customHeight="1" x14ac:dyDescent="0.25">
      <c r="M350" s="19"/>
    </row>
    <row r="351" spans="13:13" ht="9" customHeight="1" x14ac:dyDescent="0.25">
      <c r="M351" s="19"/>
    </row>
    <row r="352" spans="13:13" ht="9" customHeight="1" x14ac:dyDescent="0.25">
      <c r="M352" s="19"/>
    </row>
    <row r="353" spans="13:13" ht="9" customHeight="1" x14ac:dyDescent="0.25">
      <c r="M353" s="19"/>
    </row>
    <row r="354" spans="13:13" ht="9" customHeight="1" x14ac:dyDescent="0.25">
      <c r="M354" s="19"/>
    </row>
    <row r="355" spans="13:13" ht="9" customHeight="1" x14ac:dyDescent="0.25">
      <c r="M355" s="19"/>
    </row>
    <row r="356" spans="13:13" ht="9" customHeight="1" x14ac:dyDescent="0.25">
      <c r="M356" s="19"/>
    </row>
    <row r="357" spans="13:13" ht="9" customHeight="1" x14ac:dyDescent="0.25">
      <c r="M357" s="19"/>
    </row>
    <row r="358" spans="13:13" ht="9" customHeight="1" x14ac:dyDescent="0.25">
      <c r="M358" s="19"/>
    </row>
    <row r="359" spans="13:13" ht="9" customHeight="1" x14ac:dyDescent="0.25">
      <c r="M359" s="19"/>
    </row>
    <row r="360" spans="13:13" ht="9" customHeight="1" x14ac:dyDescent="0.25">
      <c r="M360" s="19"/>
    </row>
    <row r="361" spans="13:13" ht="9" customHeight="1" x14ac:dyDescent="0.25">
      <c r="M361" s="19"/>
    </row>
    <row r="362" spans="13:13" ht="9" customHeight="1" x14ac:dyDescent="0.25">
      <c r="M362" s="19"/>
    </row>
    <row r="363" spans="13:13" ht="9" customHeight="1" x14ac:dyDescent="0.25">
      <c r="M363" s="19"/>
    </row>
    <row r="364" spans="13:13" ht="9" customHeight="1" x14ac:dyDescent="0.25">
      <c r="M364" s="19"/>
    </row>
    <row r="365" spans="13:13" ht="9" customHeight="1" x14ac:dyDescent="0.25">
      <c r="M365" s="19"/>
    </row>
    <row r="366" spans="13:13" ht="9" customHeight="1" x14ac:dyDescent="0.25">
      <c r="M366" s="19"/>
    </row>
    <row r="367" spans="13:13" ht="9" customHeight="1" x14ac:dyDescent="0.25">
      <c r="M367" s="19"/>
    </row>
    <row r="368" spans="13:13" ht="9" customHeight="1" x14ac:dyDescent="0.25">
      <c r="M368" s="19"/>
    </row>
    <row r="369" spans="13:13" ht="9" customHeight="1" x14ac:dyDescent="0.25">
      <c r="M369" s="19"/>
    </row>
    <row r="370" spans="13:13" ht="9" customHeight="1" x14ac:dyDescent="0.25">
      <c r="M370" s="19"/>
    </row>
    <row r="371" spans="13:13" ht="9" customHeight="1" x14ac:dyDescent="0.25">
      <c r="M371" s="19"/>
    </row>
    <row r="372" spans="13:13" ht="9" customHeight="1" x14ac:dyDescent="0.25">
      <c r="M372" s="19"/>
    </row>
    <row r="373" spans="13:13" ht="9" customHeight="1" x14ac:dyDescent="0.25">
      <c r="M373" s="19"/>
    </row>
    <row r="374" spans="13:13" ht="9" customHeight="1" x14ac:dyDescent="0.25">
      <c r="M374" s="19"/>
    </row>
    <row r="375" spans="13:13" ht="9" customHeight="1" x14ac:dyDescent="0.25">
      <c r="M375" s="19"/>
    </row>
    <row r="376" spans="13:13" ht="9" customHeight="1" x14ac:dyDescent="0.25">
      <c r="M376" s="19"/>
    </row>
    <row r="377" spans="13:13" ht="9" customHeight="1" x14ac:dyDescent="0.25">
      <c r="M377" s="19"/>
    </row>
    <row r="378" spans="13:13" ht="9" customHeight="1" x14ac:dyDescent="0.25">
      <c r="M378" s="19"/>
    </row>
    <row r="379" spans="13:13" ht="9" customHeight="1" x14ac:dyDescent="0.25">
      <c r="M379" s="19"/>
    </row>
    <row r="380" spans="13:13" ht="9" customHeight="1" x14ac:dyDescent="0.25">
      <c r="M380" s="19"/>
    </row>
    <row r="381" spans="13:13" ht="9" customHeight="1" x14ac:dyDescent="0.25">
      <c r="M381" s="19"/>
    </row>
    <row r="382" spans="13:13" ht="9" customHeight="1" x14ac:dyDescent="0.25">
      <c r="M382" s="19"/>
    </row>
    <row r="383" spans="13:13" ht="9" customHeight="1" x14ac:dyDescent="0.25">
      <c r="M383" s="19"/>
    </row>
    <row r="384" spans="13:13" ht="9" customHeight="1" x14ac:dyDescent="0.25">
      <c r="M384" s="19"/>
    </row>
    <row r="385" spans="13:13" ht="9" customHeight="1" x14ac:dyDescent="0.25">
      <c r="M385" s="19"/>
    </row>
    <row r="386" spans="13:13" ht="9" customHeight="1" x14ac:dyDescent="0.25">
      <c r="M386" s="19"/>
    </row>
    <row r="387" spans="13:13" ht="9" customHeight="1" x14ac:dyDescent="0.25">
      <c r="M387" s="19"/>
    </row>
    <row r="388" spans="13:13" ht="9" customHeight="1" x14ac:dyDescent="0.25">
      <c r="M388" s="19"/>
    </row>
    <row r="389" spans="13:13" ht="9" customHeight="1" x14ac:dyDescent="0.25">
      <c r="M389" s="19"/>
    </row>
    <row r="390" spans="13:13" ht="9" customHeight="1" x14ac:dyDescent="0.25">
      <c r="M390" s="19"/>
    </row>
    <row r="391" spans="13:13" ht="9" customHeight="1" x14ac:dyDescent="0.25">
      <c r="M391" s="19"/>
    </row>
    <row r="392" spans="13:13" ht="9" customHeight="1" x14ac:dyDescent="0.25">
      <c r="M392" s="19"/>
    </row>
    <row r="393" spans="13:13" ht="9" customHeight="1" x14ac:dyDescent="0.25">
      <c r="M393" s="19"/>
    </row>
    <row r="394" spans="13:13" ht="9" customHeight="1" x14ac:dyDescent="0.25">
      <c r="M394" s="19"/>
    </row>
    <row r="395" spans="13:13" ht="9" customHeight="1" x14ac:dyDescent="0.25">
      <c r="M395" s="19"/>
    </row>
    <row r="396" spans="13:13" ht="9" customHeight="1" x14ac:dyDescent="0.25">
      <c r="M396" s="19"/>
    </row>
    <row r="397" spans="13:13" ht="9" customHeight="1" x14ac:dyDescent="0.25">
      <c r="M397" s="19"/>
    </row>
    <row r="398" spans="13:13" ht="9" customHeight="1" x14ac:dyDescent="0.25">
      <c r="M398" s="19"/>
    </row>
    <row r="399" spans="13:13" ht="9" customHeight="1" x14ac:dyDescent="0.25">
      <c r="M399" s="19"/>
    </row>
    <row r="400" spans="13:13" ht="9" customHeight="1" x14ac:dyDescent="0.25">
      <c r="M400" s="19"/>
    </row>
    <row r="401" spans="13:13" ht="9" customHeight="1" x14ac:dyDescent="0.25">
      <c r="M401" s="19"/>
    </row>
    <row r="402" spans="13:13" ht="9" customHeight="1" x14ac:dyDescent="0.25">
      <c r="M402" s="19"/>
    </row>
    <row r="403" spans="13:13" ht="9" customHeight="1" x14ac:dyDescent="0.25">
      <c r="M403" s="19"/>
    </row>
    <row r="404" spans="13:13" ht="9" customHeight="1" x14ac:dyDescent="0.25">
      <c r="M404" s="19"/>
    </row>
    <row r="405" spans="13:13" ht="9" customHeight="1" x14ac:dyDescent="0.25">
      <c r="M405" s="19"/>
    </row>
    <row r="406" spans="13:13" ht="9" customHeight="1" x14ac:dyDescent="0.25">
      <c r="M406" s="19"/>
    </row>
    <row r="407" spans="13:13" ht="9" customHeight="1" x14ac:dyDescent="0.25">
      <c r="M407" s="19"/>
    </row>
    <row r="408" spans="13:13" ht="9" customHeight="1" x14ac:dyDescent="0.25">
      <c r="M408" s="19"/>
    </row>
    <row r="409" spans="13:13" ht="9" customHeight="1" x14ac:dyDescent="0.25">
      <c r="M409" s="19"/>
    </row>
    <row r="410" spans="13:13" ht="9" customHeight="1" x14ac:dyDescent="0.25">
      <c r="M410" s="19"/>
    </row>
    <row r="411" spans="13:13" ht="9" customHeight="1" x14ac:dyDescent="0.25">
      <c r="M411" s="19"/>
    </row>
    <row r="412" spans="13:13" ht="9" customHeight="1" x14ac:dyDescent="0.25">
      <c r="M412" s="19"/>
    </row>
    <row r="413" spans="13:13" ht="9" customHeight="1" x14ac:dyDescent="0.25">
      <c r="M413" s="19"/>
    </row>
    <row r="414" spans="13:13" ht="9" customHeight="1" x14ac:dyDescent="0.25">
      <c r="M414" s="19"/>
    </row>
    <row r="415" spans="13:13" ht="9" customHeight="1" x14ac:dyDescent="0.25">
      <c r="M415" s="19"/>
    </row>
    <row r="416" spans="13:13" ht="9" customHeight="1" x14ac:dyDescent="0.25">
      <c r="M416" s="19"/>
    </row>
    <row r="417" spans="13:13" ht="9" customHeight="1" x14ac:dyDescent="0.25">
      <c r="M417" s="19"/>
    </row>
    <row r="418" spans="13:13" ht="9" customHeight="1" x14ac:dyDescent="0.25">
      <c r="M418" s="19"/>
    </row>
    <row r="419" spans="13:13" ht="9" customHeight="1" x14ac:dyDescent="0.25">
      <c r="M419" s="19"/>
    </row>
    <row r="420" spans="13:13" ht="9" customHeight="1" x14ac:dyDescent="0.25">
      <c r="M420" s="19"/>
    </row>
    <row r="421" spans="13:13" ht="9" customHeight="1" x14ac:dyDescent="0.25">
      <c r="M421" s="19"/>
    </row>
    <row r="422" spans="13:13" ht="9" customHeight="1" x14ac:dyDescent="0.25">
      <c r="M422" s="19"/>
    </row>
    <row r="423" spans="13:13" ht="9" customHeight="1" x14ac:dyDescent="0.25">
      <c r="M423" s="19"/>
    </row>
    <row r="424" spans="13:13" ht="9" customHeight="1" x14ac:dyDescent="0.25">
      <c r="M424" s="19"/>
    </row>
    <row r="425" spans="13:13" ht="9" customHeight="1" x14ac:dyDescent="0.25">
      <c r="M425" s="19"/>
    </row>
    <row r="426" spans="13:13" ht="9" customHeight="1" x14ac:dyDescent="0.25">
      <c r="M426" s="19"/>
    </row>
    <row r="427" spans="13:13" ht="9" customHeight="1" x14ac:dyDescent="0.25">
      <c r="M427" s="19"/>
    </row>
    <row r="428" spans="13:13" ht="9" customHeight="1" x14ac:dyDescent="0.25">
      <c r="M428" s="19"/>
    </row>
    <row r="429" spans="13:13" ht="9" customHeight="1" x14ac:dyDescent="0.25">
      <c r="M429" s="19"/>
    </row>
    <row r="430" spans="13:13" ht="9" customHeight="1" x14ac:dyDescent="0.25">
      <c r="M430" s="19"/>
    </row>
    <row r="431" spans="13:13" ht="9" customHeight="1" x14ac:dyDescent="0.25">
      <c r="M431" s="19"/>
    </row>
    <row r="432" spans="13:13" ht="9" customHeight="1" x14ac:dyDescent="0.25">
      <c r="M432" s="19"/>
    </row>
    <row r="433" spans="13:13" ht="9" customHeight="1" x14ac:dyDescent="0.25">
      <c r="M433" s="19"/>
    </row>
    <row r="434" spans="13:13" ht="9" customHeight="1" x14ac:dyDescent="0.25">
      <c r="M434" s="19"/>
    </row>
    <row r="435" spans="13:13" ht="9" customHeight="1" x14ac:dyDescent="0.25">
      <c r="M435" s="19"/>
    </row>
    <row r="436" spans="13:13" ht="9" customHeight="1" x14ac:dyDescent="0.25">
      <c r="M436" s="19"/>
    </row>
    <row r="437" spans="13:13" ht="9" customHeight="1" x14ac:dyDescent="0.25">
      <c r="M437" s="19"/>
    </row>
    <row r="438" spans="13:13" ht="9" customHeight="1" x14ac:dyDescent="0.25">
      <c r="M438" s="19"/>
    </row>
    <row r="439" spans="13:13" ht="9" customHeight="1" x14ac:dyDescent="0.25">
      <c r="M439" s="19"/>
    </row>
    <row r="440" spans="13:13" ht="9" customHeight="1" x14ac:dyDescent="0.25">
      <c r="M440" s="19"/>
    </row>
    <row r="441" spans="13:13" ht="9" customHeight="1" x14ac:dyDescent="0.25">
      <c r="M441" s="19"/>
    </row>
    <row r="442" spans="13:13" ht="9" customHeight="1" x14ac:dyDescent="0.25">
      <c r="M442" s="19"/>
    </row>
    <row r="443" spans="13:13" ht="9" customHeight="1" x14ac:dyDescent="0.25">
      <c r="M443" s="19"/>
    </row>
    <row r="444" spans="13:13" ht="9" customHeight="1" x14ac:dyDescent="0.25">
      <c r="M444" s="19"/>
    </row>
    <row r="445" spans="13:13" ht="9" customHeight="1" x14ac:dyDescent="0.25">
      <c r="M445" s="19"/>
    </row>
    <row r="446" spans="13:13" ht="9" customHeight="1" x14ac:dyDescent="0.25">
      <c r="M446" s="19"/>
    </row>
    <row r="447" spans="13:13" ht="9" customHeight="1" x14ac:dyDescent="0.25">
      <c r="M447" s="19"/>
    </row>
    <row r="448" spans="13:13" ht="9" customHeight="1" x14ac:dyDescent="0.25">
      <c r="M448" s="19"/>
    </row>
    <row r="449" spans="13:13" ht="9" customHeight="1" x14ac:dyDescent="0.25">
      <c r="M449" s="19"/>
    </row>
    <row r="450" spans="13:13" ht="9" customHeight="1" x14ac:dyDescent="0.25">
      <c r="M450" s="19"/>
    </row>
    <row r="451" spans="13:13" ht="9" customHeight="1" x14ac:dyDescent="0.25">
      <c r="M451" s="19"/>
    </row>
    <row r="452" spans="13:13" ht="9" customHeight="1" x14ac:dyDescent="0.25">
      <c r="M452" s="19"/>
    </row>
    <row r="453" spans="13:13" ht="9" customHeight="1" x14ac:dyDescent="0.25">
      <c r="M453" s="19"/>
    </row>
    <row r="454" spans="13:13" ht="9" customHeight="1" x14ac:dyDescent="0.25">
      <c r="M454" s="19"/>
    </row>
    <row r="455" spans="13:13" ht="9" customHeight="1" x14ac:dyDescent="0.25">
      <c r="M455" s="19"/>
    </row>
    <row r="456" spans="13:13" ht="9" customHeight="1" x14ac:dyDescent="0.25">
      <c r="M456" s="19"/>
    </row>
    <row r="457" spans="13:13" ht="9" customHeight="1" x14ac:dyDescent="0.25">
      <c r="M457" s="19"/>
    </row>
    <row r="458" spans="13:13" ht="9" customHeight="1" x14ac:dyDescent="0.25">
      <c r="M458" s="19"/>
    </row>
    <row r="459" spans="13:13" ht="9" customHeight="1" x14ac:dyDescent="0.25">
      <c r="M459" s="19"/>
    </row>
    <row r="460" spans="13:13" ht="9" customHeight="1" x14ac:dyDescent="0.25">
      <c r="M460" s="19"/>
    </row>
    <row r="461" spans="13:13" ht="9" customHeight="1" x14ac:dyDescent="0.25">
      <c r="M461" s="19"/>
    </row>
    <row r="462" spans="13:13" ht="9" customHeight="1" x14ac:dyDescent="0.25">
      <c r="M462" s="19"/>
    </row>
    <row r="463" spans="13:13" ht="9" customHeight="1" x14ac:dyDescent="0.25">
      <c r="M463" s="19"/>
    </row>
    <row r="464" spans="13:13" ht="9" customHeight="1" x14ac:dyDescent="0.25">
      <c r="M464" s="19"/>
    </row>
    <row r="465" spans="13:13" ht="9" customHeight="1" x14ac:dyDescent="0.25">
      <c r="M465" s="19"/>
    </row>
    <row r="466" spans="13:13" ht="9" customHeight="1" x14ac:dyDescent="0.25">
      <c r="M466" s="19"/>
    </row>
    <row r="467" spans="13:13" ht="9" customHeight="1" x14ac:dyDescent="0.25">
      <c r="M467" s="19"/>
    </row>
    <row r="468" spans="13:13" ht="9" customHeight="1" x14ac:dyDescent="0.25">
      <c r="M468" s="19"/>
    </row>
    <row r="469" spans="13:13" ht="9" customHeight="1" x14ac:dyDescent="0.25">
      <c r="M469" s="19"/>
    </row>
    <row r="470" spans="13:13" ht="9" customHeight="1" x14ac:dyDescent="0.25">
      <c r="M470" s="19"/>
    </row>
    <row r="471" spans="13:13" ht="9" customHeight="1" x14ac:dyDescent="0.25">
      <c r="M471" s="19"/>
    </row>
    <row r="472" spans="13:13" ht="9" customHeight="1" x14ac:dyDescent="0.25">
      <c r="M472" s="19"/>
    </row>
    <row r="473" spans="13:13" ht="9" customHeight="1" x14ac:dyDescent="0.25">
      <c r="M473" s="19"/>
    </row>
    <row r="474" spans="13:13" ht="9" customHeight="1" x14ac:dyDescent="0.25">
      <c r="M474" s="19"/>
    </row>
    <row r="475" spans="13:13" ht="9" customHeight="1" x14ac:dyDescent="0.25">
      <c r="M475" s="19"/>
    </row>
    <row r="476" spans="13:13" ht="9" customHeight="1" x14ac:dyDescent="0.25">
      <c r="M476" s="19"/>
    </row>
    <row r="477" spans="13:13" ht="9" customHeight="1" x14ac:dyDescent="0.25">
      <c r="M477" s="19"/>
    </row>
    <row r="478" spans="13:13" ht="9" customHeight="1" x14ac:dyDescent="0.25">
      <c r="M478" s="19"/>
    </row>
    <row r="479" spans="13:13" ht="9" customHeight="1" x14ac:dyDescent="0.25">
      <c r="M479" s="19"/>
    </row>
    <row r="480" spans="13:13" ht="9" customHeight="1" x14ac:dyDescent="0.25">
      <c r="M480" s="19"/>
    </row>
    <row r="481" spans="13:13" ht="9" customHeight="1" x14ac:dyDescent="0.25">
      <c r="M481" s="19"/>
    </row>
    <row r="482" spans="13:13" ht="9" customHeight="1" x14ac:dyDescent="0.25">
      <c r="M482" s="19"/>
    </row>
    <row r="483" spans="13:13" ht="9" customHeight="1" x14ac:dyDescent="0.25">
      <c r="M483" s="19"/>
    </row>
    <row r="484" spans="13:13" ht="9" customHeight="1" x14ac:dyDescent="0.25">
      <c r="M484" s="19"/>
    </row>
    <row r="485" spans="13:13" ht="9" customHeight="1" x14ac:dyDescent="0.25">
      <c r="M485" s="19"/>
    </row>
    <row r="486" spans="13:13" ht="9" customHeight="1" x14ac:dyDescent="0.25">
      <c r="M486" s="19"/>
    </row>
    <row r="487" spans="13:13" ht="9" customHeight="1" x14ac:dyDescent="0.25">
      <c r="M487" s="19"/>
    </row>
    <row r="488" spans="13:13" ht="9" customHeight="1" x14ac:dyDescent="0.25">
      <c r="M488" s="19"/>
    </row>
    <row r="489" spans="13:13" ht="9" customHeight="1" x14ac:dyDescent="0.25">
      <c r="M489" s="19"/>
    </row>
    <row r="490" spans="13:13" ht="9" customHeight="1" x14ac:dyDescent="0.25">
      <c r="M490" s="19"/>
    </row>
    <row r="491" spans="13:13" ht="9" customHeight="1" x14ac:dyDescent="0.25">
      <c r="M491" s="19"/>
    </row>
    <row r="492" spans="13:13" ht="9" customHeight="1" x14ac:dyDescent="0.25">
      <c r="M492" s="19"/>
    </row>
    <row r="493" spans="13:13" ht="9" customHeight="1" x14ac:dyDescent="0.25">
      <c r="M493" s="19"/>
    </row>
    <row r="494" spans="13:13" ht="9" customHeight="1" x14ac:dyDescent="0.25">
      <c r="M494" s="19"/>
    </row>
    <row r="495" spans="13:13" ht="9" customHeight="1" x14ac:dyDescent="0.25">
      <c r="M495" s="19"/>
    </row>
    <row r="496" spans="13:13" ht="9" customHeight="1" x14ac:dyDescent="0.25">
      <c r="M496" s="19"/>
    </row>
    <row r="497" spans="13:13" ht="9" customHeight="1" x14ac:dyDescent="0.25">
      <c r="M497" s="19"/>
    </row>
    <row r="498" spans="13:13" ht="9" customHeight="1" x14ac:dyDescent="0.25">
      <c r="M498" s="19"/>
    </row>
    <row r="499" spans="13:13" ht="9" customHeight="1" x14ac:dyDescent="0.25">
      <c r="M499" s="19"/>
    </row>
    <row r="500" spans="13:13" ht="9" customHeight="1" x14ac:dyDescent="0.25">
      <c r="M500" s="19"/>
    </row>
    <row r="501" spans="13:13" ht="9" customHeight="1" x14ac:dyDescent="0.25">
      <c r="M501" s="19"/>
    </row>
    <row r="502" spans="13:13" ht="9" customHeight="1" x14ac:dyDescent="0.25">
      <c r="M502" s="19"/>
    </row>
    <row r="503" spans="13:13" ht="9" customHeight="1" x14ac:dyDescent="0.25">
      <c r="M503" s="19"/>
    </row>
    <row r="504" spans="13:13" ht="9" customHeight="1" x14ac:dyDescent="0.25">
      <c r="M504" s="19"/>
    </row>
    <row r="505" spans="13:13" ht="9" customHeight="1" x14ac:dyDescent="0.25">
      <c r="M505" s="19"/>
    </row>
    <row r="506" spans="13:13" ht="9" customHeight="1" x14ac:dyDescent="0.25">
      <c r="M506" s="19"/>
    </row>
    <row r="507" spans="13:13" ht="9" customHeight="1" x14ac:dyDescent="0.25">
      <c r="M507" s="19"/>
    </row>
    <row r="508" spans="13:13" ht="9" customHeight="1" x14ac:dyDescent="0.25">
      <c r="M508" s="19"/>
    </row>
    <row r="509" spans="13:13" ht="9" customHeight="1" x14ac:dyDescent="0.25">
      <c r="M509" s="19"/>
    </row>
    <row r="510" spans="13:13" ht="9" customHeight="1" x14ac:dyDescent="0.25">
      <c r="M510" s="19"/>
    </row>
    <row r="511" spans="13:13" ht="9" customHeight="1" x14ac:dyDescent="0.25">
      <c r="M511" s="19"/>
    </row>
    <row r="512" spans="13:13" ht="9" customHeight="1" x14ac:dyDescent="0.25">
      <c r="M512" s="19"/>
    </row>
    <row r="513" spans="13:13" ht="9" customHeight="1" x14ac:dyDescent="0.25">
      <c r="M513" s="19"/>
    </row>
    <row r="514" spans="13:13" ht="9" customHeight="1" x14ac:dyDescent="0.25">
      <c r="M514" s="19"/>
    </row>
    <row r="515" spans="13:13" ht="9" customHeight="1" x14ac:dyDescent="0.25">
      <c r="M515" s="19"/>
    </row>
    <row r="516" spans="13:13" ht="9" customHeight="1" x14ac:dyDescent="0.25">
      <c r="M516" s="19"/>
    </row>
    <row r="517" spans="13:13" ht="9" customHeight="1" x14ac:dyDescent="0.25">
      <c r="M517" s="19"/>
    </row>
    <row r="518" spans="13:13" ht="9" customHeight="1" x14ac:dyDescent="0.25">
      <c r="M518" s="19"/>
    </row>
    <row r="519" spans="13:13" ht="9" customHeight="1" x14ac:dyDescent="0.25">
      <c r="M519" s="19"/>
    </row>
    <row r="520" spans="13:13" ht="9" customHeight="1" x14ac:dyDescent="0.25">
      <c r="M520" s="19"/>
    </row>
    <row r="521" spans="13:13" ht="9" customHeight="1" x14ac:dyDescent="0.25">
      <c r="M521" s="19"/>
    </row>
    <row r="522" spans="13:13" ht="9" customHeight="1" x14ac:dyDescent="0.25">
      <c r="M522" s="19"/>
    </row>
    <row r="523" spans="13:13" ht="9" customHeight="1" x14ac:dyDescent="0.25">
      <c r="M523" s="19"/>
    </row>
    <row r="524" spans="13:13" ht="9" customHeight="1" x14ac:dyDescent="0.25">
      <c r="M524" s="19"/>
    </row>
    <row r="525" spans="13:13" ht="9" customHeight="1" x14ac:dyDescent="0.25">
      <c r="M525" s="19"/>
    </row>
    <row r="526" spans="13:13" ht="9" customHeight="1" x14ac:dyDescent="0.25">
      <c r="M526" s="19"/>
    </row>
    <row r="527" spans="13:13" ht="9" customHeight="1" x14ac:dyDescent="0.25">
      <c r="M527" s="19"/>
    </row>
    <row r="528" spans="13:13" ht="9" customHeight="1" x14ac:dyDescent="0.25">
      <c r="M528" s="19"/>
    </row>
    <row r="529" spans="13:13" ht="9" customHeight="1" x14ac:dyDescent="0.25">
      <c r="M529" s="19"/>
    </row>
    <row r="530" spans="13:13" ht="9" customHeight="1" x14ac:dyDescent="0.25">
      <c r="M530" s="19"/>
    </row>
    <row r="531" spans="13:13" ht="9" customHeight="1" x14ac:dyDescent="0.25">
      <c r="M531" s="19"/>
    </row>
    <row r="532" spans="13:13" ht="9" customHeight="1" x14ac:dyDescent="0.25">
      <c r="M532" s="19"/>
    </row>
    <row r="533" spans="13:13" ht="9" customHeight="1" x14ac:dyDescent="0.25">
      <c r="M533" s="19"/>
    </row>
    <row r="534" spans="13:13" ht="9" customHeight="1" x14ac:dyDescent="0.25">
      <c r="M534" s="19"/>
    </row>
    <row r="535" spans="13:13" ht="9" customHeight="1" x14ac:dyDescent="0.25">
      <c r="M535" s="19"/>
    </row>
    <row r="536" spans="13:13" ht="9" customHeight="1" x14ac:dyDescent="0.25">
      <c r="M536" s="19"/>
    </row>
    <row r="537" spans="13:13" ht="9" customHeight="1" x14ac:dyDescent="0.25">
      <c r="M537" s="19"/>
    </row>
    <row r="538" spans="13:13" ht="9" customHeight="1" x14ac:dyDescent="0.25">
      <c r="M538" s="19"/>
    </row>
    <row r="539" spans="13:13" ht="9" customHeight="1" x14ac:dyDescent="0.25">
      <c r="M539" s="19"/>
    </row>
    <row r="540" spans="13:13" ht="9" customHeight="1" x14ac:dyDescent="0.25">
      <c r="M540" s="19"/>
    </row>
    <row r="541" spans="13:13" ht="9" customHeight="1" x14ac:dyDescent="0.25">
      <c r="M541" s="19"/>
    </row>
    <row r="542" spans="13:13" ht="9" customHeight="1" x14ac:dyDescent="0.25">
      <c r="M542" s="19"/>
    </row>
    <row r="543" spans="13:13" ht="9" customHeight="1" x14ac:dyDescent="0.25">
      <c r="M543" s="19"/>
    </row>
    <row r="544" spans="13:13" ht="9" customHeight="1" x14ac:dyDescent="0.25">
      <c r="M544" s="19"/>
    </row>
    <row r="545" spans="13:13" ht="9" customHeight="1" x14ac:dyDescent="0.25">
      <c r="M545" s="19"/>
    </row>
    <row r="546" spans="13:13" ht="9" customHeight="1" x14ac:dyDescent="0.25">
      <c r="M546" s="19"/>
    </row>
    <row r="547" spans="13:13" ht="9" customHeight="1" x14ac:dyDescent="0.25">
      <c r="M547" s="19"/>
    </row>
    <row r="548" spans="13:13" ht="9" customHeight="1" x14ac:dyDescent="0.25">
      <c r="M548" s="19"/>
    </row>
    <row r="549" spans="13:13" ht="9" customHeight="1" x14ac:dyDescent="0.25">
      <c r="M549" s="19"/>
    </row>
    <row r="550" spans="13:13" ht="9" customHeight="1" x14ac:dyDescent="0.25">
      <c r="M550" s="19"/>
    </row>
    <row r="551" spans="13:13" ht="9" customHeight="1" x14ac:dyDescent="0.25">
      <c r="M551" s="19"/>
    </row>
    <row r="552" spans="13:13" ht="9" customHeight="1" x14ac:dyDescent="0.25">
      <c r="M552" s="19"/>
    </row>
    <row r="553" spans="13:13" ht="9" customHeight="1" x14ac:dyDescent="0.25">
      <c r="M553" s="19"/>
    </row>
    <row r="554" spans="13:13" ht="9" customHeight="1" x14ac:dyDescent="0.25">
      <c r="M554" s="19"/>
    </row>
    <row r="555" spans="13:13" ht="9" customHeight="1" x14ac:dyDescent="0.25">
      <c r="M555" s="19"/>
    </row>
    <row r="556" spans="13:13" ht="9" customHeight="1" x14ac:dyDescent="0.25">
      <c r="M556" s="19"/>
    </row>
    <row r="557" spans="13:13" ht="9" customHeight="1" x14ac:dyDescent="0.25">
      <c r="M557" s="19"/>
    </row>
    <row r="558" spans="13:13" ht="9" customHeight="1" x14ac:dyDescent="0.25">
      <c r="M558" s="19"/>
    </row>
    <row r="559" spans="13:13" ht="9" customHeight="1" x14ac:dyDescent="0.25">
      <c r="M559" s="19"/>
    </row>
    <row r="560" spans="13:13" ht="9" customHeight="1" x14ac:dyDescent="0.25">
      <c r="M560" s="19"/>
    </row>
    <row r="561" spans="13:13" ht="9" customHeight="1" x14ac:dyDescent="0.25">
      <c r="M561" s="19"/>
    </row>
    <row r="562" spans="13:13" ht="9" customHeight="1" x14ac:dyDescent="0.25">
      <c r="M562" s="19"/>
    </row>
    <row r="563" spans="13:13" ht="9" customHeight="1" x14ac:dyDescent="0.25">
      <c r="M563" s="19"/>
    </row>
    <row r="564" spans="13:13" ht="9" customHeight="1" x14ac:dyDescent="0.25">
      <c r="M564" s="19"/>
    </row>
    <row r="565" spans="13:13" ht="9" customHeight="1" x14ac:dyDescent="0.25">
      <c r="M565" s="19"/>
    </row>
    <row r="566" spans="13:13" ht="9" customHeight="1" x14ac:dyDescent="0.25">
      <c r="M566" s="19"/>
    </row>
    <row r="567" spans="13:13" ht="9" customHeight="1" x14ac:dyDescent="0.25">
      <c r="M567" s="19"/>
    </row>
    <row r="568" spans="13:13" ht="9" customHeight="1" x14ac:dyDescent="0.25">
      <c r="M568" s="19"/>
    </row>
    <row r="569" spans="13:13" ht="9" customHeight="1" x14ac:dyDescent="0.25">
      <c r="M569" s="19"/>
    </row>
    <row r="570" spans="13:13" ht="9" customHeight="1" x14ac:dyDescent="0.25">
      <c r="M570" s="19"/>
    </row>
    <row r="571" spans="13:13" ht="9" customHeight="1" x14ac:dyDescent="0.25">
      <c r="M571" s="19"/>
    </row>
    <row r="572" spans="13:13" ht="9" customHeight="1" x14ac:dyDescent="0.25">
      <c r="M572" s="19"/>
    </row>
    <row r="573" spans="13:13" ht="9" customHeight="1" x14ac:dyDescent="0.25">
      <c r="M573" s="19"/>
    </row>
    <row r="574" spans="13:13" ht="9" customHeight="1" x14ac:dyDescent="0.25">
      <c r="M574" s="19"/>
    </row>
    <row r="575" spans="13:13" ht="9" customHeight="1" x14ac:dyDescent="0.25">
      <c r="M575" s="19"/>
    </row>
    <row r="576" spans="13:13" ht="9" customHeight="1" x14ac:dyDescent="0.25">
      <c r="M576" s="19"/>
    </row>
    <row r="577" spans="13:13" ht="9" customHeight="1" x14ac:dyDescent="0.25">
      <c r="M577" s="19"/>
    </row>
    <row r="578" spans="13:13" ht="9" customHeight="1" x14ac:dyDescent="0.25">
      <c r="M578" s="19"/>
    </row>
    <row r="579" spans="13:13" ht="9" customHeight="1" x14ac:dyDescent="0.25">
      <c r="M579" s="19"/>
    </row>
    <row r="580" spans="13:13" ht="9" customHeight="1" x14ac:dyDescent="0.25">
      <c r="M580" s="19"/>
    </row>
    <row r="581" spans="13:13" ht="9" customHeight="1" x14ac:dyDescent="0.25">
      <c r="M581" s="19"/>
    </row>
    <row r="582" spans="13:13" ht="9" customHeight="1" x14ac:dyDescent="0.25">
      <c r="M582" s="19"/>
    </row>
    <row r="583" spans="13:13" ht="9" customHeight="1" x14ac:dyDescent="0.25">
      <c r="M583" s="19"/>
    </row>
    <row r="584" spans="13:13" ht="9" customHeight="1" x14ac:dyDescent="0.25">
      <c r="M584" s="19"/>
    </row>
    <row r="585" spans="13:13" ht="9" customHeight="1" x14ac:dyDescent="0.25">
      <c r="M585" s="19"/>
    </row>
    <row r="586" spans="13:13" ht="9" customHeight="1" x14ac:dyDescent="0.25">
      <c r="M586" s="19"/>
    </row>
    <row r="587" spans="13:13" ht="9" customHeight="1" x14ac:dyDescent="0.25">
      <c r="M587" s="19"/>
    </row>
    <row r="588" spans="13:13" ht="9" customHeight="1" x14ac:dyDescent="0.25">
      <c r="M588" s="19"/>
    </row>
    <row r="589" spans="13:13" ht="9" customHeight="1" x14ac:dyDescent="0.25">
      <c r="M589" s="19"/>
    </row>
    <row r="590" spans="13:13" ht="9" customHeight="1" x14ac:dyDescent="0.25">
      <c r="M590" s="19"/>
    </row>
    <row r="591" spans="13:13" ht="9" customHeight="1" x14ac:dyDescent="0.25">
      <c r="M591" s="19"/>
    </row>
    <row r="592" spans="13:13" ht="9" customHeight="1" x14ac:dyDescent="0.25">
      <c r="M592" s="19"/>
    </row>
    <row r="593" spans="13:13" ht="9" customHeight="1" x14ac:dyDescent="0.25">
      <c r="M593" s="19"/>
    </row>
    <row r="594" spans="13:13" ht="9" customHeight="1" x14ac:dyDescent="0.25">
      <c r="M594" s="19"/>
    </row>
    <row r="595" spans="13:13" ht="9" customHeight="1" x14ac:dyDescent="0.25">
      <c r="M595" s="19"/>
    </row>
    <row r="596" spans="13:13" ht="9" customHeight="1" x14ac:dyDescent="0.25">
      <c r="M596" s="19"/>
    </row>
    <row r="597" spans="13:13" ht="9" customHeight="1" x14ac:dyDescent="0.25">
      <c r="M597" s="19"/>
    </row>
    <row r="598" spans="13:13" ht="9" customHeight="1" x14ac:dyDescent="0.25">
      <c r="M598" s="19"/>
    </row>
    <row r="599" spans="13:13" ht="9" customHeight="1" x14ac:dyDescent="0.25">
      <c r="M599" s="19"/>
    </row>
    <row r="600" spans="13:13" ht="9" customHeight="1" x14ac:dyDescent="0.25">
      <c r="M600" s="19"/>
    </row>
    <row r="601" spans="13:13" ht="9" customHeight="1" x14ac:dyDescent="0.25">
      <c r="M601" s="19"/>
    </row>
    <row r="602" spans="13:13" ht="9" customHeight="1" x14ac:dyDescent="0.25">
      <c r="M602" s="19"/>
    </row>
    <row r="603" spans="13:13" ht="9" customHeight="1" x14ac:dyDescent="0.25">
      <c r="M603" s="19"/>
    </row>
    <row r="604" spans="13:13" ht="9" customHeight="1" x14ac:dyDescent="0.25">
      <c r="M604" s="19"/>
    </row>
    <row r="605" spans="13:13" ht="9" customHeight="1" x14ac:dyDescent="0.25">
      <c r="M605" s="19"/>
    </row>
    <row r="606" spans="13:13" ht="9" customHeight="1" x14ac:dyDescent="0.25">
      <c r="M606" s="19"/>
    </row>
    <row r="607" spans="13:13" ht="9" customHeight="1" x14ac:dyDescent="0.25">
      <c r="M607" s="19"/>
    </row>
    <row r="608" spans="13:13" ht="9" customHeight="1" x14ac:dyDescent="0.25">
      <c r="M608" s="19"/>
    </row>
    <row r="609" spans="13:13" ht="9" customHeight="1" x14ac:dyDescent="0.25">
      <c r="M609" s="19"/>
    </row>
    <row r="610" spans="13:13" ht="9" customHeight="1" x14ac:dyDescent="0.25">
      <c r="M610" s="19"/>
    </row>
    <row r="611" spans="13:13" ht="9" customHeight="1" x14ac:dyDescent="0.25">
      <c r="M611" s="19"/>
    </row>
    <row r="612" spans="13:13" ht="9" customHeight="1" x14ac:dyDescent="0.25">
      <c r="M612" s="19"/>
    </row>
    <row r="613" spans="13:13" ht="9" customHeight="1" x14ac:dyDescent="0.25">
      <c r="M613" s="19"/>
    </row>
    <row r="614" spans="13:13" ht="9" customHeight="1" x14ac:dyDescent="0.25">
      <c r="M614" s="19"/>
    </row>
    <row r="615" spans="13:13" ht="9" customHeight="1" x14ac:dyDescent="0.25">
      <c r="M615" s="19"/>
    </row>
    <row r="616" spans="13:13" ht="9" customHeight="1" x14ac:dyDescent="0.25">
      <c r="M616" s="19"/>
    </row>
    <row r="617" spans="13:13" ht="9" customHeight="1" x14ac:dyDescent="0.25">
      <c r="M617" s="19"/>
    </row>
    <row r="618" spans="13:13" ht="9" customHeight="1" x14ac:dyDescent="0.25">
      <c r="M618" s="19"/>
    </row>
    <row r="619" spans="13:13" ht="9" customHeight="1" x14ac:dyDescent="0.25">
      <c r="M619" s="19"/>
    </row>
    <row r="620" spans="13:13" ht="9" customHeight="1" x14ac:dyDescent="0.25">
      <c r="M620" s="19"/>
    </row>
    <row r="621" spans="13:13" ht="9" customHeight="1" x14ac:dyDescent="0.25">
      <c r="M621" s="19"/>
    </row>
    <row r="622" spans="13:13" ht="9" customHeight="1" x14ac:dyDescent="0.25">
      <c r="M622" s="19"/>
    </row>
    <row r="623" spans="13:13" ht="9" customHeight="1" x14ac:dyDescent="0.25">
      <c r="M623" s="19"/>
    </row>
    <row r="624" spans="13:13" ht="9" customHeight="1" x14ac:dyDescent="0.25">
      <c r="M624" s="19"/>
    </row>
    <row r="625" spans="13:13" ht="9" customHeight="1" x14ac:dyDescent="0.25">
      <c r="M625" s="19"/>
    </row>
    <row r="626" spans="13:13" ht="9" customHeight="1" x14ac:dyDescent="0.25">
      <c r="M626" s="19"/>
    </row>
    <row r="627" spans="13:13" ht="9" customHeight="1" x14ac:dyDescent="0.25">
      <c r="M627" s="19"/>
    </row>
    <row r="628" spans="13:13" ht="9" customHeight="1" x14ac:dyDescent="0.25">
      <c r="M628" s="19"/>
    </row>
    <row r="629" spans="13:13" ht="9" customHeight="1" x14ac:dyDescent="0.25">
      <c r="M629" s="19"/>
    </row>
    <row r="630" spans="13:13" ht="9" customHeight="1" x14ac:dyDescent="0.25">
      <c r="M630" s="19"/>
    </row>
    <row r="631" spans="13:13" ht="9" customHeight="1" x14ac:dyDescent="0.25">
      <c r="M631" s="19"/>
    </row>
    <row r="632" spans="13:13" ht="9" customHeight="1" x14ac:dyDescent="0.25">
      <c r="M632" s="19"/>
    </row>
    <row r="633" spans="13:13" ht="9" customHeight="1" x14ac:dyDescent="0.25">
      <c r="M633" s="19"/>
    </row>
    <row r="634" spans="13:13" ht="9" customHeight="1" x14ac:dyDescent="0.25">
      <c r="M634" s="19"/>
    </row>
    <row r="635" spans="13:13" ht="9" customHeight="1" x14ac:dyDescent="0.25">
      <c r="M635" s="19"/>
    </row>
    <row r="636" spans="13:13" ht="9" customHeight="1" x14ac:dyDescent="0.25">
      <c r="M636" s="19"/>
    </row>
    <row r="637" spans="13:13" ht="9" customHeight="1" x14ac:dyDescent="0.25">
      <c r="M637" s="19"/>
    </row>
    <row r="638" spans="13:13" ht="9" customHeight="1" x14ac:dyDescent="0.25">
      <c r="M638" s="19"/>
    </row>
    <row r="639" spans="13:13" ht="9" customHeight="1" x14ac:dyDescent="0.25">
      <c r="M639" s="19"/>
    </row>
    <row r="640" spans="13:13" ht="9" customHeight="1" x14ac:dyDescent="0.25">
      <c r="M640" s="19"/>
    </row>
    <row r="641" spans="13:13" ht="9" customHeight="1" x14ac:dyDescent="0.25">
      <c r="M641" s="19"/>
    </row>
    <row r="642" spans="13:13" ht="9" customHeight="1" x14ac:dyDescent="0.25">
      <c r="M642" s="19"/>
    </row>
    <row r="643" spans="13:13" ht="9" customHeight="1" x14ac:dyDescent="0.25">
      <c r="M643" s="19"/>
    </row>
    <row r="644" spans="13:13" ht="9" customHeight="1" x14ac:dyDescent="0.25">
      <c r="M644" s="19"/>
    </row>
    <row r="645" spans="13:13" ht="9" customHeight="1" x14ac:dyDescent="0.25">
      <c r="M645" s="19"/>
    </row>
    <row r="646" spans="13:13" ht="9" customHeight="1" x14ac:dyDescent="0.25">
      <c r="M646" s="19"/>
    </row>
    <row r="647" spans="13:13" ht="9" customHeight="1" x14ac:dyDescent="0.25">
      <c r="M647" s="19"/>
    </row>
    <row r="648" spans="13:13" ht="9" customHeight="1" x14ac:dyDescent="0.25">
      <c r="M648" s="19"/>
    </row>
    <row r="649" spans="13:13" ht="9" customHeight="1" x14ac:dyDescent="0.25">
      <c r="M649" s="19"/>
    </row>
    <row r="650" spans="13:13" ht="9" customHeight="1" x14ac:dyDescent="0.25">
      <c r="M650" s="19"/>
    </row>
    <row r="651" spans="13:13" ht="9" customHeight="1" x14ac:dyDescent="0.25">
      <c r="M651" s="19"/>
    </row>
    <row r="652" spans="13:13" ht="9" customHeight="1" x14ac:dyDescent="0.25">
      <c r="M652" s="19"/>
    </row>
    <row r="653" spans="13:13" ht="9" customHeight="1" x14ac:dyDescent="0.25">
      <c r="M653" s="19"/>
    </row>
    <row r="654" spans="13:13" ht="9" customHeight="1" x14ac:dyDescent="0.25">
      <c r="M654" s="19"/>
    </row>
    <row r="655" spans="13:13" ht="9" customHeight="1" x14ac:dyDescent="0.25">
      <c r="M655" s="19"/>
    </row>
    <row r="656" spans="13:13" ht="9" customHeight="1" x14ac:dyDescent="0.25">
      <c r="M656" s="19"/>
    </row>
    <row r="657" spans="13:13" ht="9" customHeight="1" x14ac:dyDescent="0.25">
      <c r="M657" s="19"/>
    </row>
    <row r="658" spans="13:13" ht="9" customHeight="1" x14ac:dyDescent="0.25">
      <c r="M658" s="19"/>
    </row>
    <row r="659" spans="13:13" ht="9" customHeight="1" x14ac:dyDescent="0.25">
      <c r="M659" s="19"/>
    </row>
    <row r="660" spans="13:13" ht="9" customHeight="1" x14ac:dyDescent="0.25">
      <c r="M660" s="19"/>
    </row>
    <row r="661" spans="13:13" ht="9" customHeight="1" x14ac:dyDescent="0.25">
      <c r="M661" s="19"/>
    </row>
    <row r="662" spans="13:13" ht="9" customHeight="1" x14ac:dyDescent="0.25">
      <c r="M662" s="19"/>
    </row>
    <row r="663" spans="13:13" ht="9" customHeight="1" x14ac:dyDescent="0.25">
      <c r="M663" s="19"/>
    </row>
    <row r="664" spans="13:13" ht="9" customHeight="1" x14ac:dyDescent="0.25">
      <c r="M664" s="19"/>
    </row>
    <row r="665" spans="13:13" ht="9" customHeight="1" x14ac:dyDescent="0.25">
      <c r="M665" s="19"/>
    </row>
    <row r="666" spans="13:13" ht="9" customHeight="1" x14ac:dyDescent="0.25">
      <c r="M666" s="19"/>
    </row>
    <row r="667" spans="13:13" ht="9" customHeight="1" x14ac:dyDescent="0.25">
      <c r="M667" s="19"/>
    </row>
    <row r="668" spans="13:13" ht="9" customHeight="1" x14ac:dyDescent="0.25">
      <c r="M668" s="19"/>
    </row>
    <row r="669" spans="13:13" ht="9" customHeight="1" x14ac:dyDescent="0.25">
      <c r="M669" s="19"/>
    </row>
    <row r="670" spans="13:13" ht="9" customHeight="1" x14ac:dyDescent="0.25">
      <c r="M670" s="19"/>
    </row>
    <row r="671" spans="13:13" ht="9" customHeight="1" x14ac:dyDescent="0.25">
      <c r="M671" s="19"/>
    </row>
    <row r="672" spans="13:13" ht="9" customHeight="1" x14ac:dyDescent="0.25">
      <c r="M672" s="19"/>
    </row>
    <row r="673" spans="13:13" ht="9" customHeight="1" x14ac:dyDescent="0.25">
      <c r="M673" s="19"/>
    </row>
    <row r="674" spans="13:13" ht="9" customHeight="1" x14ac:dyDescent="0.25">
      <c r="M674" s="19"/>
    </row>
    <row r="675" spans="13:13" ht="9" customHeight="1" x14ac:dyDescent="0.25">
      <c r="M675" s="19"/>
    </row>
    <row r="676" spans="13:13" ht="9" customHeight="1" x14ac:dyDescent="0.25">
      <c r="M676" s="19"/>
    </row>
    <row r="677" spans="13:13" ht="9" customHeight="1" x14ac:dyDescent="0.25">
      <c r="M677" s="19"/>
    </row>
    <row r="678" spans="13:13" ht="9" customHeight="1" x14ac:dyDescent="0.25">
      <c r="M678" s="19"/>
    </row>
    <row r="679" spans="13:13" ht="9" customHeight="1" x14ac:dyDescent="0.25">
      <c r="M679" s="19"/>
    </row>
    <row r="680" spans="13:13" ht="9" customHeight="1" x14ac:dyDescent="0.25">
      <c r="M680" s="19"/>
    </row>
    <row r="681" spans="13:13" ht="9" customHeight="1" x14ac:dyDescent="0.25">
      <c r="M681" s="19"/>
    </row>
    <row r="682" spans="13:13" ht="9" customHeight="1" x14ac:dyDescent="0.25">
      <c r="M682" s="19"/>
    </row>
    <row r="683" spans="13:13" ht="9" customHeight="1" x14ac:dyDescent="0.25">
      <c r="M683" s="19"/>
    </row>
    <row r="684" spans="13:13" ht="9" customHeight="1" x14ac:dyDescent="0.25">
      <c r="M684" s="19"/>
    </row>
    <row r="685" spans="13:13" ht="9" customHeight="1" x14ac:dyDescent="0.25">
      <c r="M685" s="19"/>
    </row>
    <row r="686" spans="13:13" ht="9" customHeight="1" x14ac:dyDescent="0.25">
      <c r="M686" s="19"/>
    </row>
    <row r="687" spans="13:13" ht="9" customHeight="1" x14ac:dyDescent="0.25">
      <c r="M687" s="19"/>
    </row>
    <row r="688" spans="13:13" ht="9" customHeight="1" x14ac:dyDescent="0.25">
      <c r="M688" s="19"/>
    </row>
    <row r="689" spans="13:13" ht="9" customHeight="1" x14ac:dyDescent="0.25">
      <c r="M689" s="19"/>
    </row>
    <row r="690" spans="13:13" ht="9" customHeight="1" x14ac:dyDescent="0.25">
      <c r="M690" s="19"/>
    </row>
    <row r="691" spans="13:13" ht="9" customHeight="1" x14ac:dyDescent="0.25">
      <c r="M691" s="19"/>
    </row>
    <row r="692" spans="13:13" ht="9" customHeight="1" x14ac:dyDescent="0.25">
      <c r="M692" s="19"/>
    </row>
    <row r="693" spans="13:13" ht="9" customHeight="1" x14ac:dyDescent="0.25">
      <c r="M693" s="19"/>
    </row>
    <row r="694" spans="13:13" ht="9" customHeight="1" x14ac:dyDescent="0.25">
      <c r="M694" s="19"/>
    </row>
    <row r="695" spans="13:13" ht="9" customHeight="1" x14ac:dyDescent="0.25">
      <c r="M695" s="19"/>
    </row>
    <row r="696" spans="13:13" ht="9" customHeight="1" x14ac:dyDescent="0.25">
      <c r="M696" s="19"/>
    </row>
    <row r="697" spans="13:13" ht="9" customHeight="1" x14ac:dyDescent="0.25">
      <c r="M697" s="19"/>
    </row>
    <row r="698" spans="13:13" ht="9" customHeight="1" x14ac:dyDescent="0.25">
      <c r="M698" s="19"/>
    </row>
    <row r="699" spans="13:13" ht="9" customHeight="1" x14ac:dyDescent="0.25">
      <c r="M699" s="19"/>
    </row>
    <row r="700" spans="13:13" ht="9" customHeight="1" x14ac:dyDescent="0.25">
      <c r="M700" s="19"/>
    </row>
    <row r="701" spans="13:13" ht="9" customHeight="1" x14ac:dyDescent="0.25">
      <c r="M701" s="19"/>
    </row>
    <row r="702" spans="13:13" ht="9" customHeight="1" x14ac:dyDescent="0.25">
      <c r="M702" s="19"/>
    </row>
    <row r="703" spans="13:13" ht="9" customHeight="1" x14ac:dyDescent="0.25">
      <c r="M703" s="19"/>
    </row>
    <row r="704" spans="13:13" ht="9" customHeight="1" x14ac:dyDescent="0.25">
      <c r="M704" s="19"/>
    </row>
    <row r="705" spans="13:13" ht="9" customHeight="1" x14ac:dyDescent="0.25">
      <c r="M705" s="19"/>
    </row>
    <row r="706" spans="13:13" ht="9" customHeight="1" x14ac:dyDescent="0.25">
      <c r="M706" s="19"/>
    </row>
    <row r="707" spans="13:13" ht="9" customHeight="1" x14ac:dyDescent="0.25">
      <c r="M707" s="19"/>
    </row>
    <row r="708" spans="13:13" ht="9" customHeight="1" x14ac:dyDescent="0.25">
      <c r="M708" s="19"/>
    </row>
    <row r="709" spans="13:13" ht="9" customHeight="1" x14ac:dyDescent="0.25">
      <c r="M709" s="19"/>
    </row>
    <row r="710" spans="13:13" ht="9" customHeight="1" x14ac:dyDescent="0.25">
      <c r="M710" s="19"/>
    </row>
    <row r="711" spans="13:13" ht="9" customHeight="1" x14ac:dyDescent="0.25">
      <c r="M711" s="19"/>
    </row>
    <row r="712" spans="13:13" ht="9" customHeight="1" x14ac:dyDescent="0.25">
      <c r="M712" s="19"/>
    </row>
    <row r="713" spans="13:13" ht="9" customHeight="1" x14ac:dyDescent="0.25">
      <c r="M713" s="19"/>
    </row>
    <row r="714" spans="13:13" ht="9" customHeight="1" x14ac:dyDescent="0.25">
      <c r="M714" s="19"/>
    </row>
    <row r="715" spans="13:13" ht="9" customHeight="1" x14ac:dyDescent="0.25">
      <c r="M715" s="19"/>
    </row>
    <row r="716" spans="13:13" ht="9" customHeight="1" x14ac:dyDescent="0.25">
      <c r="M716" s="19"/>
    </row>
    <row r="717" spans="13:13" ht="9" customHeight="1" x14ac:dyDescent="0.25">
      <c r="M717" s="19"/>
    </row>
    <row r="718" spans="13:13" ht="9" customHeight="1" x14ac:dyDescent="0.25">
      <c r="M718" s="19"/>
    </row>
    <row r="719" spans="13:13" ht="9" customHeight="1" x14ac:dyDescent="0.25">
      <c r="M719" s="19"/>
    </row>
    <row r="720" spans="13:13" ht="9" customHeight="1" x14ac:dyDescent="0.25">
      <c r="M720" s="19"/>
    </row>
    <row r="721" spans="13:13" ht="9" customHeight="1" x14ac:dyDescent="0.25">
      <c r="M721" s="19"/>
    </row>
    <row r="722" spans="13:13" ht="9" customHeight="1" x14ac:dyDescent="0.25">
      <c r="M722" s="19"/>
    </row>
    <row r="723" spans="13:13" ht="9" customHeight="1" x14ac:dyDescent="0.25">
      <c r="M723" s="19"/>
    </row>
    <row r="724" spans="13:13" ht="9" customHeight="1" x14ac:dyDescent="0.25">
      <c r="M724" s="19"/>
    </row>
    <row r="725" spans="13:13" ht="9" customHeight="1" x14ac:dyDescent="0.25">
      <c r="M725" s="19"/>
    </row>
    <row r="726" spans="13:13" ht="9" customHeight="1" x14ac:dyDescent="0.25">
      <c r="M726" s="19"/>
    </row>
    <row r="727" spans="13:13" ht="9" customHeight="1" x14ac:dyDescent="0.25">
      <c r="M727" s="19"/>
    </row>
    <row r="728" spans="13:13" ht="9" customHeight="1" x14ac:dyDescent="0.25">
      <c r="M728" s="19"/>
    </row>
    <row r="729" spans="13:13" ht="9" customHeight="1" x14ac:dyDescent="0.25">
      <c r="M729" s="19"/>
    </row>
    <row r="730" spans="13:13" ht="9" customHeight="1" x14ac:dyDescent="0.25">
      <c r="M730" s="19"/>
    </row>
    <row r="731" spans="13:13" ht="9" customHeight="1" x14ac:dyDescent="0.25">
      <c r="M731" s="19"/>
    </row>
    <row r="732" spans="13:13" ht="9" customHeight="1" x14ac:dyDescent="0.25">
      <c r="M732" s="19"/>
    </row>
    <row r="733" spans="13:13" ht="9" customHeight="1" x14ac:dyDescent="0.25">
      <c r="M733" s="19"/>
    </row>
    <row r="734" spans="13:13" ht="9" customHeight="1" x14ac:dyDescent="0.25">
      <c r="M734" s="19"/>
    </row>
    <row r="735" spans="13:13" ht="9" customHeight="1" x14ac:dyDescent="0.25">
      <c r="M735" s="19"/>
    </row>
    <row r="736" spans="13:13" ht="9" customHeight="1" x14ac:dyDescent="0.25">
      <c r="M736" s="19"/>
    </row>
    <row r="737" spans="13:13" ht="9" customHeight="1" x14ac:dyDescent="0.25">
      <c r="M737" s="19"/>
    </row>
    <row r="738" spans="13:13" ht="9" customHeight="1" x14ac:dyDescent="0.25">
      <c r="M738" s="19"/>
    </row>
    <row r="739" spans="13:13" ht="9" customHeight="1" x14ac:dyDescent="0.25">
      <c r="M739" s="19"/>
    </row>
    <row r="740" spans="13:13" ht="9" customHeight="1" x14ac:dyDescent="0.25">
      <c r="M740" s="19"/>
    </row>
    <row r="741" spans="13:13" ht="9" customHeight="1" x14ac:dyDescent="0.25">
      <c r="M741" s="19"/>
    </row>
    <row r="742" spans="13:13" ht="9" customHeight="1" x14ac:dyDescent="0.25">
      <c r="M742" s="19"/>
    </row>
    <row r="743" spans="13:13" ht="9" customHeight="1" x14ac:dyDescent="0.25">
      <c r="M743" s="19"/>
    </row>
    <row r="744" spans="13:13" ht="9" customHeight="1" x14ac:dyDescent="0.25">
      <c r="M744" s="19"/>
    </row>
    <row r="745" spans="13:13" ht="9" customHeight="1" x14ac:dyDescent="0.25">
      <c r="M745" s="19"/>
    </row>
    <row r="746" spans="13:13" ht="9" customHeight="1" x14ac:dyDescent="0.25">
      <c r="M746" s="19"/>
    </row>
    <row r="747" spans="13:13" ht="9" customHeight="1" x14ac:dyDescent="0.25">
      <c r="M747" s="19"/>
    </row>
    <row r="748" spans="13:13" ht="9" customHeight="1" x14ac:dyDescent="0.25">
      <c r="M748" s="19"/>
    </row>
    <row r="749" spans="13:13" ht="9" customHeight="1" x14ac:dyDescent="0.25">
      <c r="M749" s="19"/>
    </row>
    <row r="750" spans="13:13" ht="9" customHeight="1" x14ac:dyDescent="0.25">
      <c r="M750" s="19"/>
    </row>
    <row r="751" spans="13:13" ht="9" customHeight="1" x14ac:dyDescent="0.25">
      <c r="M751" s="19"/>
    </row>
    <row r="752" spans="13:13" ht="9" customHeight="1" x14ac:dyDescent="0.25">
      <c r="M752" s="19"/>
    </row>
    <row r="753" spans="13:13" ht="9" customHeight="1" x14ac:dyDescent="0.25">
      <c r="M753" s="19"/>
    </row>
    <row r="754" spans="13:13" ht="9" customHeight="1" x14ac:dyDescent="0.25">
      <c r="M754" s="19"/>
    </row>
    <row r="755" spans="13:13" ht="9" customHeight="1" x14ac:dyDescent="0.25">
      <c r="M755" s="19"/>
    </row>
    <row r="756" spans="13:13" ht="9" customHeight="1" x14ac:dyDescent="0.25">
      <c r="M756" s="19"/>
    </row>
    <row r="757" spans="13:13" ht="9" customHeight="1" x14ac:dyDescent="0.25">
      <c r="M757" s="19"/>
    </row>
    <row r="758" spans="13:13" ht="9" customHeight="1" x14ac:dyDescent="0.25">
      <c r="M758" s="19"/>
    </row>
    <row r="759" spans="13:13" ht="9" customHeight="1" x14ac:dyDescent="0.25">
      <c r="M759" s="19"/>
    </row>
    <row r="760" spans="13:13" ht="9" customHeight="1" x14ac:dyDescent="0.25">
      <c r="M760" s="19"/>
    </row>
    <row r="761" spans="13:13" ht="9" customHeight="1" x14ac:dyDescent="0.25">
      <c r="M761" s="19"/>
    </row>
    <row r="762" spans="13:13" ht="9" customHeight="1" x14ac:dyDescent="0.25">
      <c r="M762" s="19"/>
    </row>
    <row r="763" spans="13:13" ht="9" customHeight="1" x14ac:dyDescent="0.25">
      <c r="M763" s="19"/>
    </row>
    <row r="764" spans="13:13" ht="9" customHeight="1" x14ac:dyDescent="0.25">
      <c r="M764" s="19"/>
    </row>
    <row r="765" spans="13:13" ht="9" customHeight="1" x14ac:dyDescent="0.25">
      <c r="M765" s="19"/>
    </row>
    <row r="766" spans="13:13" ht="9" customHeight="1" x14ac:dyDescent="0.25">
      <c r="M766" s="19"/>
    </row>
    <row r="767" spans="13:13" ht="9" customHeight="1" x14ac:dyDescent="0.25">
      <c r="M767" s="19"/>
    </row>
    <row r="768" spans="13:13" ht="9" customHeight="1" x14ac:dyDescent="0.25">
      <c r="M768" s="19"/>
    </row>
    <row r="769" spans="13:13" ht="9" customHeight="1" x14ac:dyDescent="0.25">
      <c r="M769" s="19"/>
    </row>
    <row r="770" spans="13:13" ht="9" customHeight="1" x14ac:dyDescent="0.25">
      <c r="M770" s="19"/>
    </row>
    <row r="771" spans="13:13" ht="9" customHeight="1" x14ac:dyDescent="0.25">
      <c r="M771" s="19"/>
    </row>
    <row r="772" spans="13:13" ht="9" customHeight="1" x14ac:dyDescent="0.25">
      <c r="M772" s="19"/>
    </row>
    <row r="773" spans="13:13" ht="9" customHeight="1" x14ac:dyDescent="0.25">
      <c r="M773" s="19"/>
    </row>
    <row r="774" spans="13:13" ht="9" customHeight="1" x14ac:dyDescent="0.25">
      <c r="M774" s="19"/>
    </row>
    <row r="775" spans="13:13" ht="9" customHeight="1" x14ac:dyDescent="0.25">
      <c r="M775" s="19"/>
    </row>
    <row r="776" spans="13:13" ht="9" customHeight="1" x14ac:dyDescent="0.25">
      <c r="M776" s="19"/>
    </row>
    <row r="777" spans="13:13" ht="9" customHeight="1" x14ac:dyDescent="0.25">
      <c r="M777" s="19"/>
    </row>
    <row r="778" spans="13:13" ht="9" customHeight="1" x14ac:dyDescent="0.25">
      <c r="M778" s="19"/>
    </row>
    <row r="779" spans="13:13" ht="9" customHeight="1" x14ac:dyDescent="0.25">
      <c r="M779" s="19"/>
    </row>
    <row r="780" spans="13:13" ht="9" customHeight="1" x14ac:dyDescent="0.25">
      <c r="M780" s="19"/>
    </row>
    <row r="781" spans="13:13" ht="9" customHeight="1" x14ac:dyDescent="0.25">
      <c r="M781" s="19"/>
    </row>
    <row r="782" spans="13:13" ht="9" customHeight="1" x14ac:dyDescent="0.25">
      <c r="M782" s="19"/>
    </row>
    <row r="783" spans="13:13" ht="9" customHeight="1" x14ac:dyDescent="0.25">
      <c r="M783" s="19"/>
    </row>
    <row r="784" spans="13:13" ht="9" customHeight="1" x14ac:dyDescent="0.25">
      <c r="M784" s="19"/>
    </row>
    <row r="785" spans="13:13" ht="9" customHeight="1" x14ac:dyDescent="0.25">
      <c r="M785" s="19"/>
    </row>
    <row r="786" spans="13:13" ht="9" customHeight="1" x14ac:dyDescent="0.25">
      <c r="M786" s="19"/>
    </row>
    <row r="787" spans="13:13" ht="9" customHeight="1" x14ac:dyDescent="0.25">
      <c r="M787" s="19"/>
    </row>
    <row r="788" spans="13:13" ht="9" customHeight="1" x14ac:dyDescent="0.25">
      <c r="M788" s="19"/>
    </row>
    <row r="789" spans="13:13" ht="9" customHeight="1" x14ac:dyDescent="0.25">
      <c r="M789" s="19"/>
    </row>
    <row r="790" spans="13:13" ht="9" customHeight="1" x14ac:dyDescent="0.25">
      <c r="M790" s="19"/>
    </row>
    <row r="791" spans="13:13" ht="9" customHeight="1" x14ac:dyDescent="0.25">
      <c r="M791" s="19"/>
    </row>
    <row r="792" spans="13:13" ht="9" customHeight="1" x14ac:dyDescent="0.25">
      <c r="M792" s="19"/>
    </row>
    <row r="793" spans="13:13" ht="9" customHeight="1" x14ac:dyDescent="0.25">
      <c r="M793" s="19"/>
    </row>
    <row r="794" spans="13:13" ht="9" customHeight="1" x14ac:dyDescent="0.25">
      <c r="M794" s="19"/>
    </row>
    <row r="795" spans="13:13" ht="9" customHeight="1" x14ac:dyDescent="0.25">
      <c r="M795" s="19"/>
    </row>
    <row r="796" spans="13:13" ht="9" customHeight="1" x14ac:dyDescent="0.25">
      <c r="M796" s="19"/>
    </row>
    <row r="797" spans="13:13" ht="9" customHeight="1" x14ac:dyDescent="0.25">
      <c r="M797" s="19"/>
    </row>
    <row r="798" spans="13:13" ht="9" customHeight="1" x14ac:dyDescent="0.25">
      <c r="M798" s="19"/>
    </row>
    <row r="799" spans="13:13" ht="9" customHeight="1" x14ac:dyDescent="0.25">
      <c r="M799" s="19"/>
    </row>
    <row r="800" spans="13:13" ht="9" customHeight="1" x14ac:dyDescent="0.25">
      <c r="M800" s="19"/>
    </row>
    <row r="801" spans="13:13" ht="9" customHeight="1" x14ac:dyDescent="0.25">
      <c r="M801" s="19"/>
    </row>
    <row r="802" spans="13:13" ht="9" customHeight="1" x14ac:dyDescent="0.25">
      <c r="M802" s="19"/>
    </row>
    <row r="803" spans="13:13" ht="9" customHeight="1" x14ac:dyDescent="0.25">
      <c r="M803" s="19"/>
    </row>
    <row r="804" spans="13:13" ht="9" customHeight="1" x14ac:dyDescent="0.25">
      <c r="M804" s="19"/>
    </row>
    <row r="805" spans="13:13" ht="9" customHeight="1" x14ac:dyDescent="0.25">
      <c r="M805" s="19"/>
    </row>
    <row r="806" spans="13:13" ht="9" customHeight="1" x14ac:dyDescent="0.25">
      <c r="M806" s="19"/>
    </row>
    <row r="807" spans="13:13" ht="9" customHeight="1" x14ac:dyDescent="0.25">
      <c r="M807" s="19"/>
    </row>
    <row r="808" spans="13:13" ht="9" customHeight="1" x14ac:dyDescent="0.25">
      <c r="M808" s="19"/>
    </row>
    <row r="809" spans="13:13" ht="9" customHeight="1" x14ac:dyDescent="0.25">
      <c r="M809" s="19"/>
    </row>
    <row r="810" spans="13:13" ht="9" customHeight="1" x14ac:dyDescent="0.25">
      <c r="M810" s="19"/>
    </row>
    <row r="811" spans="13:13" ht="9" customHeight="1" x14ac:dyDescent="0.25">
      <c r="M811" s="19"/>
    </row>
    <row r="812" spans="13:13" ht="9" customHeight="1" x14ac:dyDescent="0.25">
      <c r="M812" s="19"/>
    </row>
    <row r="813" spans="13:13" ht="9" customHeight="1" x14ac:dyDescent="0.25">
      <c r="M813" s="19"/>
    </row>
    <row r="814" spans="13:13" ht="9" customHeight="1" x14ac:dyDescent="0.25">
      <c r="M814" s="19"/>
    </row>
    <row r="815" spans="13:13" ht="9" customHeight="1" x14ac:dyDescent="0.25">
      <c r="M815" s="19"/>
    </row>
    <row r="816" spans="13:13" ht="9" customHeight="1" x14ac:dyDescent="0.25">
      <c r="M816" s="19"/>
    </row>
    <row r="817" spans="13:13" ht="9" customHeight="1" x14ac:dyDescent="0.25">
      <c r="M817" s="19"/>
    </row>
    <row r="818" spans="13:13" ht="9" customHeight="1" x14ac:dyDescent="0.25">
      <c r="M818" s="19"/>
    </row>
    <row r="819" spans="13:13" ht="9" customHeight="1" x14ac:dyDescent="0.25">
      <c r="M819" s="19"/>
    </row>
    <row r="820" spans="13:13" ht="9" customHeight="1" x14ac:dyDescent="0.25">
      <c r="M820" s="19"/>
    </row>
    <row r="821" spans="13:13" ht="9" customHeight="1" x14ac:dyDescent="0.25">
      <c r="M821" s="19"/>
    </row>
    <row r="822" spans="13:13" ht="9" customHeight="1" x14ac:dyDescent="0.25">
      <c r="M822" s="19"/>
    </row>
    <row r="823" spans="13:13" ht="9" customHeight="1" x14ac:dyDescent="0.25">
      <c r="M823" s="19"/>
    </row>
    <row r="824" spans="13:13" ht="9" customHeight="1" x14ac:dyDescent="0.25">
      <c r="M824" s="19"/>
    </row>
    <row r="825" spans="13:13" ht="9" customHeight="1" x14ac:dyDescent="0.25">
      <c r="M825" s="19"/>
    </row>
    <row r="826" spans="13:13" ht="9" customHeight="1" x14ac:dyDescent="0.25">
      <c r="M826" s="19"/>
    </row>
    <row r="827" spans="13:13" ht="9" customHeight="1" x14ac:dyDescent="0.25">
      <c r="M827" s="19"/>
    </row>
    <row r="828" spans="13:13" ht="9" customHeight="1" x14ac:dyDescent="0.25">
      <c r="M828" s="19"/>
    </row>
    <row r="829" spans="13:13" ht="9" customHeight="1" x14ac:dyDescent="0.25">
      <c r="M829" s="19"/>
    </row>
    <row r="830" spans="13:13" ht="9" customHeight="1" x14ac:dyDescent="0.25">
      <c r="M830" s="19"/>
    </row>
    <row r="831" spans="13:13" ht="9" customHeight="1" x14ac:dyDescent="0.25">
      <c r="M831" s="19"/>
    </row>
    <row r="832" spans="13:13" ht="9" customHeight="1" x14ac:dyDescent="0.25">
      <c r="M832" s="19"/>
    </row>
    <row r="833" spans="13:13" ht="9" customHeight="1" x14ac:dyDescent="0.25">
      <c r="M833" s="19"/>
    </row>
    <row r="834" spans="13:13" ht="9" customHeight="1" x14ac:dyDescent="0.25">
      <c r="M834" s="19"/>
    </row>
    <row r="835" spans="13:13" ht="9" customHeight="1" x14ac:dyDescent="0.25">
      <c r="M835" s="19"/>
    </row>
    <row r="836" spans="13:13" ht="9" customHeight="1" x14ac:dyDescent="0.25">
      <c r="M836" s="19"/>
    </row>
    <row r="837" spans="13:13" ht="9" customHeight="1" x14ac:dyDescent="0.25">
      <c r="M837" s="19"/>
    </row>
    <row r="838" spans="13:13" ht="9" customHeight="1" x14ac:dyDescent="0.25">
      <c r="M838" s="19"/>
    </row>
    <row r="839" spans="13:13" ht="9" customHeight="1" x14ac:dyDescent="0.25">
      <c r="M839" s="19"/>
    </row>
    <row r="840" spans="13:13" ht="9" customHeight="1" x14ac:dyDescent="0.25">
      <c r="M840" s="19"/>
    </row>
    <row r="841" spans="13:13" ht="9" customHeight="1" x14ac:dyDescent="0.25">
      <c r="M841" s="19"/>
    </row>
    <row r="842" spans="13:13" ht="9" customHeight="1" x14ac:dyDescent="0.25">
      <c r="M842" s="19"/>
    </row>
    <row r="843" spans="13:13" ht="9" customHeight="1" x14ac:dyDescent="0.25">
      <c r="M843" s="19"/>
    </row>
    <row r="844" spans="13:13" ht="9" customHeight="1" x14ac:dyDescent="0.25">
      <c r="M844" s="19"/>
    </row>
    <row r="845" spans="13:13" ht="9" customHeight="1" x14ac:dyDescent="0.25">
      <c r="M845" s="19"/>
    </row>
    <row r="846" spans="13:13" ht="9" customHeight="1" x14ac:dyDescent="0.25">
      <c r="M846" s="19"/>
    </row>
    <row r="847" spans="13:13" ht="9" customHeight="1" x14ac:dyDescent="0.25">
      <c r="M847" s="19"/>
    </row>
    <row r="848" spans="13:13" ht="9" customHeight="1" x14ac:dyDescent="0.25">
      <c r="M848" s="19"/>
    </row>
    <row r="849" spans="13:13" ht="9" customHeight="1" x14ac:dyDescent="0.25">
      <c r="M849" s="19"/>
    </row>
    <row r="850" spans="13:13" ht="9" customHeight="1" x14ac:dyDescent="0.25">
      <c r="M850" s="19"/>
    </row>
    <row r="851" spans="13:13" ht="9" customHeight="1" x14ac:dyDescent="0.25">
      <c r="M851" s="19"/>
    </row>
    <row r="852" spans="13:13" ht="9" customHeight="1" x14ac:dyDescent="0.25">
      <c r="M852" s="19"/>
    </row>
    <row r="853" spans="13:13" ht="9" customHeight="1" x14ac:dyDescent="0.25">
      <c r="M853" s="19"/>
    </row>
    <row r="854" spans="13:13" ht="9" customHeight="1" x14ac:dyDescent="0.25">
      <c r="M854" s="19"/>
    </row>
    <row r="855" spans="13:13" ht="9" customHeight="1" x14ac:dyDescent="0.25">
      <c r="M855" s="19"/>
    </row>
    <row r="856" spans="13:13" ht="9" customHeight="1" x14ac:dyDescent="0.25">
      <c r="M856" s="19"/>
    </row>
    <row r="857" spans="13:13" ht="9" customHeight="1" x14ac:dyDescent="0.25">
      <c r="M857" s="19"/>
    </row>
    <row r="858" spans="13:13" ht="9" customHeight="1" x14ac:dyDescent="0.25">
      <c r="M858" s="19"/>
    </row>
    <row r="859" spans="13:13" ht="9" customHeight="1" x14ac:dyDescent="0.25">
      <c r="M859" s="19"/>
    </row>
    <row r="860" spans="13:13" ht="9" customHeight="1" x14ac:dyDescent="0.25">
      <c r="M860" s="19"/>
    </row>
    <row r="861" spans="13:13" ht="9" customHeight="1" x14ac:dyDescent="0.25">
      <c r="M861" s="19"/>
    </row>
    <row r="862" spans="13:13" ht="9" customHeight="1" x14ac:dyDescent="0.25">
      <c r="M862" s="19"/>
    </row>
    <row r="863" spans="13:13" ht="9" customHeight="1" x14ac:dyDescent="0.25">
      <c r="M863" s="19"/>
    </row>
    <row r="864" spans="13:13" ht="9" customHeight="1" x14ac:dyDescent="0.25">
      <c r="M864" s="19"/>
    </row>
    <row r="865" spans="13:13" ht="9" customHeight="1" x14ac:dyDescent="0.25">
      <c r="M865" s="19"/>
    </row>
    <row r="866" spans="13:13" ht="9" customHeight="1" x14ac:dyDescent="0.25">
      <c r="M866" s="19"/>
    </row>
    <row r="867" spans="13:13" ht="9" customHeight="1" x14ac:dyDescent="0.25">
      <c r="M867" s="19"/>
    </row>
    <row r="868" spans="13:13" ht="9" customHeight="1" x14ac:dyDescent="0.25">
      <c r="M868" s="19"/>
    </row>
    <row r="869" spans="13:13" ht="9" customHeight="1" x14ac:dyDescent="0.25">
      <c r="M869" s="19"/>
    </row>
    <row r="870" spans="13:13" ht="9" customHeight="1" x14ac:dyDescent="0.25">
      <c r="M870" s="19"/>
    </row>
    <row r="871" spans="13:13" ht="9" customHeight="1" x14ac:dyDescent="0.25">
      <c r="M871" s="19"/>
    </row>
    <row r="872" spans="13:13" ht="9" customHeight="1" x14ac:dyDescent="0.25">
      <c r="M872" s="19"/>
    </row>
    <row r="873" spans="13:13" ht="9" customHeight="1" x14ac:dyDescent="0.25">
      <c r="M873" s="19"/>
    </row>
    <row r="874" spans="13:13" ht="9" customHeight="1" x14ac:dyDescent="0.25">
      <c r="M874" s="19"/>
    </row>
    <row r="875" spans="13:13" ht="9" customHeight="1" x14ac:dyDescent="0.25">
      <c r="M875" s="19"/>
    </row>
    <row r="876" spans="13:13" ht="9" customHeight="1" x14ac:dyDescent="0.25">
      <c r="M876" s="19"/>
    </row>
    <row r="877" spans="13:13" ht="9" customHeight="1" x14ac:dyDescent="0.25">
      <c r="M877" s="19"/>
    </row>
    <row r="878" spans="13:13" ht="9" customHeight="1" x14ac:dyDescent="0.25">
      <c r="M878" s="19"/>
    </row>
    <row r="879" spans="13:13" ht="9" customHeight="1" x14ac:dyDescent="0.25">
      <c r="M879" s="19"/>
    </row>
    <row r="880" spans="13:13" ht="9" customHeight="1" x14ac:dyDescent="0.25">
      <c r="M880" s="19"/>
    </row>
    <row r="881" spans="13:13" ht="9" customHeight="1" x14ac:dyDescent="0.25">
      <c r="M881" s="19"/>
    </row>
    <row r="882" spans="13:13" ht="9" customHeight="1" x14ac:dyDescent="0.25">
      <c r="M882" s="19"/>
    </row>
    <row r="883" spans="13:13" ht="9" customHeight="1" x14ac:dyDescent="0.25">
      <c r="M883" s="19"/>
    </row>
    <row r="884" spans="13:13" ht="9" customHeight="1" x14ac:dyDescent="0.25">
      <c r="M884" s="19"/>
    </row>
    <row r="885" spans="13:13" ht="9" customHeight="1" x14ac:dyDescent="0.25">
      <c r="M885" s="19"/>
    </row>
    <row r="886" spans="13:13" ht="9" customHeight="1" x14ac:dyDescent="0.25">
      <c r="M886" s="19"/>
    </row>
    <row r="887" spans="13:13" ht="9" customHeight="1" x14ac:dyDescent="0.25">
      <c r="M887" s="19"/>
    </row>
    <row r="888" spans="13:13" ht="9" customHeight="1" x14ac:dyDescent="0.25">
      <c r="M888" s="19"/>
    </row>
    <row r="889" spans="13:13" ht="9" customHeight="1" x14ac:dyDescent="0.25">
      <c r="M889" s="19"/>
    </row>
    <row r="890" spans="13:13" ht="9" customHeight="1" x14ac:dyDescent="0.25">
      <c r="M890" s="19"/>
    </row>
    <row r="891" spans="13:13" ht="9" customHeight="1" x14ac:dyDescent="0.25">
      <c r="M891" s="19"/>
    </row>
    <row r="892" spans="13:13" ht="9" customHeight="1" x14ac:dyDescent="0.25">
      <c r="M892" s="19"/>
    </row>
    <row r="893" spans="13:13" ht="9" customHeight="1" x14ac:dyDescent="0.25">
      <c r="M893" s="19"/>
    </row>
    <row r="894" spans="13:13" ht="9" customHeight="1" x14ac:dyDescent="0.25">
      <c r="M894" s="19"/>
    </row>
    <row r="895" spans="13:13" ht="9" customHeight="1" x14ac:dyDescent="0.25">
      <c r="M895" s="19"/>
    </row>
    <row r="896" spans="13:13" ht="9" customHeight="1" x14ac:dyDescent="0.25">
      <c r="M896" s="19"/>
    </row>
    <row r="897" spans="13:13" ht="9" customHeight="1" x14ac:dyDescent="0.25">
      <c r="M897" s="19"/>
    </row>
    <row r="898" spans="13:13" ht="9" customHeight="1" x14ac:dyDescent="0.25">
      <c r="M898" s="19"/>
    </row>
    <row r="899" spans="13:13" ht="9" customHeight="1" x14ac:dyDescent="0.25">
      <c r="M899" s="19"/>
    </row>
    <row r="900" spans="13:13" ht="9" customHeight="1" x14ac:dyDescent="0.25">
      <c r="M900" s="19"/>
    </row>
    <row r="901" spans="13:13" ht="9" customHeight="1" x14ac:dyDescent="0.25">
      <c r="M901" s="19"/>
    </row>
    <row r="902" spans="13:13" ht="9" customHeight="1" x14ac:dyDescent="0.25">
      <c r="M902" s="19"/>
    </row>
    <row r="903" spans="13:13" ht="9" customHeight="1" x14ac:dyDescent="0.25">
      <c r="M903" s="19"/>
    </row>
    <row r="904" spans="13:13" ht="9" customHeight="1" x14ac:dyDescent="0.25">
      <c r="M904" s="19"/>
    </row>
    <row r="905" spans="13:13" ht="9" customHeight="1" x14ac:dyDescent="0.25">
      <c r="M905" s="19"/>
    </row>
    <row r="906" spans="13:13" ht="9" customHeight="1" x14ac:dyDescent="0.25">
      <c r="M906" s="19"/>
    </row>
    <row r="907" spans="13:13" ht="9" customHeight="1" x14ac:dyDescent="0.25">
      <c r="M907" s="19"/>
    </row>
    <row r="908" spans="13:13" ht="9" customHeight="1" x14ac:dyDescent="0.25">
      <c r="M908" s="19"/>
    </row>
    <row r="909" spans="13:13" ht="9" customHeight="1" x14ac:dyDescent="0.25">
      <c r="M909" s="19"/>
    </row>
    <row r="910" spans="13:13" ht="9" customHeight="1" x14ac:dyDescent="0.25">
      <c r="M910" s="19"/>
    </row>
    <row r="911" spans="13:13" ht="9" customHeight="1" x14ac:dyDescent="0.25">
      <c r="M911" s="19"/>
    </row>
    <row r="912" spans="13:13" ht="9" customHeight="1" x14ac:dyDescent="0.25">
      <c r="M912" s="19"/>
    </row>
    <row r="913" spans="13:13" ht="9" customHeight="1" x14ac:dyDescent="0.25">
      <c r="M913" s="19"/>
    </row>
    <row r="914" spans="13:13" ht="9" customHeight="1" x14ac:dyDescent="0.25">
      <c r="M914" s="19"/>
    </row>
    <row r="915" spans="13:13" ht="9" customHeight="1" x14ac:dyDescent="0.25">
      <c r="M915" s="19"/>
    </row>
    <row r="916" spans="13:13" ht="9" customHeight="1" x14ac:dyDescent="0.25">
      <c r="M916" s="19"/>
    </row>
    <row r="917" spans="13:13" ht="9" customHeight="1" x14ac:dyDescent="0.25">
      <c r="M917" s="19"/>
    </row>
    <row r="918" spans="13:13" ht="9" customHeight="1" x14ac:dyDescent="0.25">
      <c r="M918" s="19"/>
    </row>
    <row r="919" spans="13:13" ht="9" customHeight="1" x14ac:dyDescent="0.25">
      <c r="M919" s="19"/>
    </row>
    <row r="920" spans="13:13" ht="9" customHeight="1" x14ac:dyDescent="0.25">
      <c r="M920" s="19"/>
    </row>
    <row r="921" spans="13:13" ht="9" customHeight="1" x14ac:dyDescent="0.25">
      <c r="M921" s="19"/>
    </row>
    <row r="922" spans="13:13" ht="9" customHeight="1" x14ac:dyDescent="0.25">
      <c r="M922" s="19"/>
    </row>
    <row r="923" spans="13:13" ht="9" customHeight="1" x14ac:dyDescent="0.25">
      <c r="M923" s="19"/>
    </row>
    <row r="924" spans="13:13" ht="9" customHeight="1" x14ac:dyDescent="0.25">
      <c r="M924" s="19"/>
    </row>
    <row r="925" spans="13:13" ht="9" customHeight="1" x14ac:dyDescent="0.25">
      <c r="M925" s="19"/>
    </row>
    <row r="926" spans="13:13" ht="9" customHeight="1" x14ac:dyDescent="0.25">
      <c r="M926" s="19"/>
    </row>
    <row r="927" spans="13:13" ht="9" customHeight="1" x14ac:dyDescent="0.25">
      <c r="M927" s="19"/>
    </row>
    <row r="928" spans="13:13" ht="9" customHeight="1" x14ac:dyDescent="0.25">
      <c r="M928" s="19"/>
    </row>
    <row r="929" spans="13:13" ht="9" customHeight="1" x14ac:dyDescent="0.25">
      <c r="M929" s="19"/>
    </row>
    <row r="930" spans="13:13" ht="9" customHeight="1" x14ac:dyDescent="0.25">
      <c r="M930" s="19"/>
    </row>
    <row r="931" spans="13:13" ht="9" customHeight="1" x14ac:dyDescent="0.25">
      <c r="M931" s="19"/>
    </row>
    <row r="932" spans="13:13" ht="9" customHeight="1" x14ac:dyDescent="0.25">
      <c r="M932" s="19"/>
    </row>
    <row r="933" spans="13:13" ht="9" customHeight="1" x14ac:dyDescent="0.25">
      <c r="M933" s="19"/>
    </row>
    <row r="934" spans="13:13" ht="9" customHeight="1" x14ac:dyDescent="0.25">
      <c r="M934" s="19"/>
    </row>
    <row r="935" spans="13:13" ht="9" customHeight="1" x14ac:dyDescent="0.25">
      <c r="M935" s="19"/>
    </row>
    <row r="936" spans="13:13" ht="9" customHeight="1" x14ac:dyDescent="0.25">
      <c r="M936" s="19"/>
    </row>
    <row r="937" spans="13:13" ht="9" customHeight="1" x14ac:dyDescent="0.25">
      <c r="M937" s="19"/>
    </row>
    <row r="938" spans="13:13" ht="9" customHeight="1" x14ac:dyDescent="0.25">
      <c r="M938" s="19"/>
    </row>
    <row r="939" spans="13:13" ht="9" customHeight="1" x14ac:dyDescent="0.25">
      <c r="M939" s="19"/>
    </row>
    <row r="940" spans="13:13" ht="9" customHeight="1" x14ac:dyDescent="0.25">
      <c r="M940" s="19"/>
    </row>
    <row r="941" spans="13:13" ht="9" customHeight="1" x14ac:dyDescent="0.25">
      <c r="M941" s="19"/>
    </row>
    <row r="942" spans="13:13" ht="9" customHeight="1" x14ac:dyDescent="0.25">
      <c r="M942" s="19"/>
    </row>
    <row r="943" spans="13:13" ht="9" customHeight="1" x14ac:dyDescent="0.25">
      <c r="M943" s="19"/>
    </row>
    <row r="944" spans="13:13" ht="9" customHeight="1" x14ac:dyDescent="0.25">
      <c r="M944" s="19"/>
    </row>
    <row r="945" spans="13:13" ht="9" customHeight="1" x14ac:dyDescent="0.25">
      <c r="M945" s="19"/>
    </row>
    <row r="946" spans="13:13" ht="9" customHeight="1" x14ac:dyDescent="0.25">
      <c r="M946" s="19"/>
    </row>
    <row r="947" spans="13:13" ht="9" customHeight="1" x14ac:dyDescent="0.25">
      <c r="M947" s="19"/>
    </row>
    <row r="948" spans="13:13" ht="9" customHeight="1" x14ac:dyDescent="0.25">
      <c r="M948" s="19"/>
    </row>
    <row r="949" spans="13:13" ht="9" customHeight="1" x14ac:dyDescent="0.25">
      <c r="M949" s="19"/>
    </row>
    <row r="950" spans="13:13" ht="9" customHeight="1" x14ac:dyDescent="0.25">
      <c r="M950" s="19"/>
    </row>
    <row r="951" spans="13:13" ht="9" customHeight="1" x14ac:dyDescent="0.25">
      <c r="M951" s="19"/>
    </row>
    <row r="952" spans="13:13" ht="9" customHeight="1" x14ac:dyDescent="0.25">
      <c r="M952" s="19"/>
    </row>
    <row r="953" spans="13:13" ht="9" customHeight="1" x14ac:dyDescent="0.25">
      <c r="M953" s="19"/>
    </row>
    <row r="954" spans="13:13" ht="9" customHeight="1" x14ac:dyDescent="0.25">
      <c r="M954" s="19"/>
    </row>
    <row r="955" spans="13:13" ht="9" customHeight="1" x14ac:dyDescent="0.25">
      <c r="M955" s="19"/>
    </row>
    <row r="956" spans="13:13" ht="9" customHeight="1" x14ac:dyDescent="0.25">
      <c r="M956" s="19"/>
    </row>
    <row r="957" spans="13:13" ht="9" customHeight="1" x14ac:dyDescent="0.25">
      <c r="M957" s="19"/>
    </row>
    <row r="958" spans="13:13" ht="9" customHeight="1" x14ac:dyDescent="0.25">
      <c r="M958" s="19"/>
    </row>
    <row r="959" spans="13:13" ht="9" customHeight="1" x14ac:dyDescent="0.25">
      <c r="M959" s="19"/>
    </row>
    <row r="960" spans="13:13" ht="9" customHeight="1" x14ac:dyDescent="0.25">
      <c r="M960" s="19"/>
    </row>
    <row r="961" spans="13:13" ht="9" customHeight="1" x14ac:dyDescent="0.25">
      <c r="M961" s="19"/>
    </row>
    <row r="962" spans="13:13" ht="9" customHeight="1" x14ac:dyDescent="0.25">
      <c r="M962" s="19"/>
    </row>
    <row r="963" spans="13:13" ht="9" customHeight="1" x14ac:dyDescent="0.25">
      <c r="M963" s="19"/>
    </row>
    <row r="964" spans="13:13" ht="9" customHeight="1" x14ac:dyDescent="0.25">
      <c r="M964" s="19"/>
    </row>
    <row r="965" spans="13:13" ht="9" customHeight="1" x14ac:dyDescent="0.25">
      <c r="M965" s="19"/>
    </row>
    <row r="966" spans="13:13" ht="9" customHeight="1" x14ac:dyDescent="0.25">
      <c r="M966" s="19"/>
    </row>
    <row r="967" spans="13:13" ht="9" customHeight="1" x14ac:dyDescent="0.25">
      <c r="M967" s="19"/>
    </row>
    <row r="968" spans="13:13" ht="9" customHeight="1" x14ac:dyDescent="0.25">
      <c r="M968" s="19"/>
    </row>
    <row r="969" spans="13:13" ht="9" customHeight="1" x14ac:dyDescent="0.25">
      <c r="M969" s="19"/>
    </row>
    <row r="970" spans="13:13" ht="9" customHeight="1" x14ac:dyDescent="0.25">
      <c r="M970" s="19"/>
    </row>
    <row r="971" spans="13:13" ht="9" customHeight="1" x14ac:dyDescent="0.25">
      <c r="M971" s="19"/>
    </row>
    <row r="972" spans="13:13" ht="9" customHeight="1" x14ac:dyDescent="0.25">
      <c r="M972" s="19"/>
    </row>
    <row r="973" spans="13:13" ht="9" customHeight="1" x14ac:dyDescent="0.25">
      <c r="M973" s="19"/>
    </row>
    <row r="974" spans="13:13" ht="9" customHeight="1" x14ac:dyDescent="0.25">
      <c r="M974" s="19"/>
    </row>
    <row r="975" spans="13:13" ht="9" customHeight="1" x14ac:dyDescent="0.25">
      <c r="M975" s="19"/>
    </row>
    <row r="976" spans="13:13" ht="9" customHeight="1" x14ac:dyDescent="0.25">
      <c r="M976" s="19"/>
    </row>
    <row r="977" spans="13:13" ht="9" customHeight="1" x14ac:dyDescent="0.25">
      <c r="M977" s="19"/>
    </row>
    <row r="978" spans="13:13" ht="9" customHeight="1" x14ac:dyDescent="0.25">
      <c r="M978" s="19"/>
    </row>
    <row r="979" spans="13:13" ht="9" customHeight="1" x14ac:dyDescent="0.25">
      <c r="M979" s="19"/>
    </row>
    <row r="980" spans="13:13" ht="9" customHeight="1" x14ac:dyDescent="0.25">
      <c r="M980" s="19"/>
    </row>
    <row r="981" spans="13:13" ht="9" customHeight="1" x14ac:dyDescent="0.25">
      <c r="M981" s="19"/>
    </row>
    <row r="982" spans="13:13" ht="9" customHeight="1" x14ac:dyDescent="0.25">
      <c r="M982" s="19"/>
    </row>
    <row r="983" spans="13:13" ht="9" customHeight="1" x14ac:dyDescent="0.25">
      <c r="M983" s="19"/>
    </row>
    <row r="984" spans="13:13" ht="9" customHeight="1" x14ac:dyDescent="0.25">
      <c r="M984" s="19"/>
    </row>
    <row r="985" spans="13:13" ht="9" customHeight="1" x14ac:dyDescent="0.25">
      <c r="M985" s="19"/>
    </row>
    <row r="986" spans="13:13" ht="9" customHeight="1" x14ac:dyDescent="0.25">
      <c r="M986" s="19"/>
    </row>
    <row r="987" spans="13:13" ht="9" customHeight="1" x14ac:dyDescent="0.25">
      <c r="M987" s="19"/>
    </row>
    <row r="988" spans="13:13" ht="9" customHeight="1" x14ac:dyDescent="0.25">
      <c r="M988" s="19"/>
    </row>
    <row r="989" spans="13:13" ht="9" customHeight="1" x14ac:dyDescent="0.25">
      <c r="M989" s="19"/>
    </row>
    <row r="990" spans="13:13" ht="9" customHeight="1" x14ac:dyDescent="0.25">
      <c r="M990" s="19"/>
    </row>
    <row r="991" spans="13:13" ht="9" customHeight="1" x14ac:dyDescent="0.25">
      <c r="M991" s="19"/>
    </row>
    <row r="992" spans="13:13" ht="9" customHeight="1" x14ac:dyDescent="0.25">
      <c r="M992" s="19"/>
    </row>
    <row r="993" spans="13:13" ht="9" customHeight="1" x14ac:dyDescent="0.25">
      <c r="M993" s="19"/>
    </row>
    <row r="994" spans="13:13" ht="9" customHeight="1" x14ac:dyDescent="0.25">
      <c r="M994" s="19"/>
    </row>
    <row r="995" spans="13:13" ht="9" customHeight="1" x14ac:dyDescent="0.25">
      <c r="M995" s="19"/>
    </row>
    <row r="996" spans="13:13" ht="9" customHeight="1" x14ac:dyDescent="0.25">
      <c r="M996" s="19"/>
    </row>
    <row r="997" spans="13:13" ht="9" customHeight="1" x14ac:dyDescent="0.25">
      <c r="M997" s="19"/>
    </row>
    <row r="998" spans="13:13" ht="9" customHeight="1" x14ac:dyDescent="0.25">
      <c r="M998" s="19"/>
    </row>
    <row r="999" spans="13:13" ht="9" customHeight="1" x14ac:dyDescent="0.25">
      <c r="M999" s="19"/>
    </row>
    <row r="1000" spans="13:13" ht="9" customHeight="1" x14ac:dyDescent="0.25">
      <c r="M1000" s="19"/>
    </row>
    <row r="1001" spans="13:13" ht="9" customHeight="1" x14ac:dyDescent="0.25">
      <c r="M1001" s="19"/>
    </row>
    <row r="1002" spans="13:13" ht="9" customHeight="1" x14ac:dyDescent="0.25">
      <c r="M1002" s="19"/>
    </row>
    <row r="1003" spans="13:13" ht="9" customHeight="1" x14ac:dyDescent="0.25">
      <c r="M1003" s="19"/>
    </row>
    <row r="1004" spans="13:13" ht="9" customHeight="1" x14ac:dyDescent="0.25">
      <c r="M1004" s="19"/>
    </row>
    <row r="1005" spans="13:13" ht="9" customHeight="1" x14ac:dyDescent="0.25">
      <c r="M1005" s="19"/>
    </row>
    <row r="1006" spans="13:13" ht="9" customHeight="1" x14ac:dyDescent="0.25">
      <c r="M1006" s="19"/>
    </row>
    <row r="1007" spans="13:13" ht="9" customHeight="1" x14ac:dyDescent="0.25">
      <c r="M1007" s="19"/>
    </row>
    <row r="1008" spans="13:13" ht="9" customHeight="1" x14ac:dyDescent="0.25">
      <c r="M1008" s="19"/>
    </row>
    <row r="1009" spans="13:13" ht="9" customHeight="1" x14ac:dyDescent="0.25">
      <c r="M1009" s="19"/>
    </row>
    <row r="1010" spans="13:13" ht="9" customHeight="1" x14ac:dyDescent="0.25">
      <c r="M1010" s="19"/>
    </row>
    <row r="1011" spans="13:13" ht="9" customHeight="1" x14ac:dyDescent="0.25">
      <c r="M1011" s="19"/>
    </row>
    <row r="1012" spans="13:13" ht="9" customHeight="1" x14ac:dyDescent="0.25">
      <c r="M1012" s="19"/>
    </row>
    <row r="1013" spans="13:13" ht="9" customHeight="1" x14ac:dyDescent="0.25">
      <c r="M1013" s="19"/>
    </row>
    <row r="1014" spans="13:13" ht="9" customHeight="1" x14ac:dyDescent="0.25">
      <c r="M1014" s="19"/>
    </row>
    <row r="1015" spans="13:13" ht="9" customHeight="1" x14ac:dyDescent="0.25">
      <c r="M1015" s="19"/>
    </row>
    <row r="1016" spans="13:13" ht="9" customHeight="1" x14ac:dyDescent="0.25">
      <c r="M1016" s="19"/>
    </row>
    <row r="1017" spans="13:13" ht="9" customHeight="1" x14ac:dyDescent="0.25">
      <c r="M1017" s="19"/>
    </row>
    <row r="1018" spans="13:13" ht="9" customHeight="1" x14ac:dyDescent="0.25">
      <c r="M1018" s="19"/>
    </row>
    <row r="1019" spans="13:13" ht="9" customHeight="1" x14ac:dyDescent="0.25">
      <c r="M1019" s="19"/>
    </row>
    <row r="1020" spans="13:13" ht="9" customHeight="1" x14ac:dyDescent="0.25">
      <c r="M1020" s="19"/>
    </row>
    <row r="1021" spans="13:13" ht="9" customHeight="1" x14ac:dyDescent="0.25">
      <c r="M1021" s="19"/>
    </row>
    <row r="1022" spans="13:13" ht="9" customHeight="1" x14ac:dyDescent="0.25">
      <c r="M1022" s="19"/>
    </row>
    <row r="1023" spans="13:13" ht="9" customHeight="1" x14ac:dyDescent="0.25">
      <c r="M1023" s="19"/>
    </row>
    <row r="1024" spans="13:13" ht="9" customHeight="1" x14ac:dyDescent="0.25">
      <c r="M1024" s="19"/>
    </row>
    <row r="1025" spans="13:13" ht="9" customHeight="1" x14ac:dyDescent="0.25">
      <c r="M1025" s="19"/>
    </row>
    <row r="1026" spans="13:13" ht="9" customHeight="1" x14ac:dyDescent="0.25">
      <c r="M1026" s="19"/>
    </row>
    <row r="1027" spans="13:13" ht="9" customHeight="1" x14ac:dyDescent="0.25">
      <c r="M1027" s="19"/>
    </row>
    <row r="1028" spans="13:13" ht="9" customHeight="1" x14ac:dyDescent="0.25">
      <c r="M1028" s="19"/>
    </row>
    <row r="1029" spans="13:13" ht="9" customHeight="1" x14ac:dyDescent="0.25">
      <c r="M1029" s="19"/>
    </row>
    <row r="1030" spans="13:13" ht="9" customHeight="1" x14ac:dyDescent="0.25">
      <c r="M1030" s="19"/>
    </row>
    <row r="1031" spans="13:13" ht="9" customHeight="1" x14ac:dyDescent="0.25">
      <c r="M1031" s="19"/>
    </row>
    <row r="1032" spans="13:13" ht="9" customHeight="1" x14ac:dyDescent="0.25">
      <c r="M1032" s="19"/>
    </row>
    <row r="1033" spans="13:13" ht="9" customHeight="1" x14ac:dyDescent="0.25">
      <c r="M1033" s="19"/>
    </row>
    <row r="1034" spans="13:13" ht="9" customHeight="1" x14ac:dyDescent="0.25">
      <c r="M1034" s="19"/>
    </row>
    <row r="1035" spans="13:13" ht="9" customHeight="1" x14ac:dyDescent="0.25">
      <c r="M1035" s="19"/>
    </row>
    <row r="1036" spans="13:13" ht="9" customHeight="1" x14ac:dyDescent="0.25">
      <c r="M1036" s="19"/>
    </row>
    <row r="1037" spans="13:13" ht="9" customHeight="1" x14ac:dyDescent="0.25">
      <c r="M1037" s="19"/>
    </row>
    <row r="1038" spans="13:13" ht="9" customHeight="1" x14ac:dyDescent="0.25">
      <c r="M1038" s="19"/>
    </row>
    <row r="1039" spans="13:13" ht="9" customHeight="1" x14ac:dyDescent="0.25">
      <c r="M1039" s="19"/>
    </row>
    <row r="1040" spans="13:13" ht="9" customHeight="1" x14ac:dyDescent="0.25">
      <c r="M1040" s="19"/>
    </row>
    <row r="1041" spans="13:13" ht="9" customHeight="1" x14ac:dyDescent="0.25">
      <c r="M1041" s="19"/>
    </row>
    <row r="1042" spans="13:13" ht="9" customHeight="1" x14ac:dyDescent="0.25">
      <c r="M1042" s="19"/>
    </row>
    <row r="1043" spans="13:13" ht="9" customHeight="1" x14ac:dyDescent="0.25">
      <c r="M1043" s="19"/>
    </row>
    <row r="1044" spans="13:13" ht="9" customHeight="1" x14ac:dyDescent="0.25">
      <c r="M1044" s="19"/>
    </row>
    <row r="1045" spans="13:13" ht="9" customHeight="1" x14ac:dyDescent="0.25">
      <c r="M1045" s="19"/>
    </row>
    <row r="1046" spans="13:13" ht="9" customHeight="1" x14ac:dyDescent="0.25">
      <c r="M1046" s="19"/>
    </row>
    <row r="1047" spans="13:13" ht="9" customHeight="1" x14ac:dyDescent="0.25">
      <c r="M1047" s="19"/>
    </row>
    <row r="1048" spans="13:13" ht="9" customHeight="1" x14ac:dyDescent="0.25">
      <c r="M1048" s="19"/>
    </row>
    <row r="1049" spans="13:13" ht="9" customHeight="1" x14ac:dyDescent="0.25">
      <c r="M1049" s="19"/>
    </row>
    <row r="1050" spans="13:13" ht="9" customHeight="1" x14ac:dyDescent="0.25">
      <c r="M1050" s="19"/>
    </row>
    <row r="1051" spans="13:13" ht="9" customHeight="1" x14ac:dyDescent="0.25">
      <c r="M1051" s="19"/>
    </row>
    <row r="1052" spans="13:13" ht="9" customHeight="1" x14ac:dyDescent="0.25">
      <c r="M1052" s="19"/>
    </row>
    <row r="1053" spans="13:13" ht="9" customHeight="1" x14ac:dyDescent="0.25">
      <c r="M1053" s="19"/>
    </row>
    <row r="1054" spans="13:13" ht="9" customHeight="1" x14ac:dyDescent="0.25">
      <c r="M1054" s="19"/>
    </row>
    <row r="1055" spans="13:13" ht="9" customHeight="1" x14ac:dyDescent="0.25">
      <c r="M1055" s="19"/>
    </row>
    <row r="1056" spans="13:13" ht="9" customHeight="1" x14ac:dyDescent="0.25">
      <c r="M1056" s="19"/>
    </row>
    <row r="1057" spans="13:13" ht="9" customHeight="1" x14ac:dyDescent="0.25">
      <c r="M1057" s="19"/>
    </row>
    <row r="1058" spans="13:13" ht="9" customHeight="1" x14ac:dyDescent="0.25">
      <c r="M1058" s="19"/>
    </row>
    <row r="1059" spans="13:13" ht="9" customHeight="1" x14ac:dyDescent="0.25">
      <c r="M1059" s="19"/>
    </row>
    <row r="1060" spans="13:13" ht="9" customHeight="1" x14ac:dyDescent="0.25">
      <c r="M1060" s="19"/>
    </row>
    <row r="1061" spans="13:13" ht="9" customHeight="1" x14ac:dyDescent="0.25">
      <c r="M1061" s="19"/>
    </row>
    <row r="1062" spans="13:13" ht="9" customHeight="1" x14ac:dyDescent="0.25">
      <c r="M1062" s="19"/>
    </row>
    <row r="1063" spans="13:13" ht="9" customHeight="1" x14ac:dyDescent="0.25">
      <c r="M1063" s="19"/>
    </row>
    <row r="1064" spans="13:13" ht="9" customHeight="1" x14ac:dyDescent="0.25">
      <c r="M1064" s="19"/>
    </row>
    <row r="1065" spans="13:13" ht="9" customHeight="1" x14ac:dyDescent="0.25">
      <c r="M1065" s="19"/>
    </row>
    <row r="1066" spans="13:13" ht="9" customHeight="1" x14ac:dyDescent="0.25">
      <c r="M1066" s="19"/>
    </row>
    <row r="1067" spans="13:13" ht="9" customHeight="1" x14ac:dyDescent="0.25">
      <c r="M1067" s="19"/>
    </row>
    <row r="1068" spans="13:13" ht="9" customHeight="1" x14ac:dyDescent="0.25">
      <c r="M1068" s="19"/>
    </row>
    <row r="1069" spans="13:13" ht="9" customHeight="1" x14ac:dyDescent="0.25">
      <c r="M1069" s="19"/>
    </row>
    <row r="1070" spans="13:13" ht="9" customHeight="1" x14ac:dyDescent="0.25">
      <c r="M1070" s="19"/>
    </row>
    <row r="1071" spans="13:13" ht="9" customHeight="1" x14ac:dyDescent="0.25">
      <c r="M1071" s="19"/>
    </row>
    <row r="1072" spans="13:13" ht="9" customHeight="1" x14ac:dyDescent="0.25">
      <c r="M1072" s="19"/>
    </row>
    <row r="1073" spans="13:13" ht="9" customHeight="1" x14ac:dyDescent="0.25">
      <c r="M1073" s="19"/>
    </row>
    <row r="1074" spans="13:13" ht="9" customHeight="1" x14ac:dyDescent="0.25">
      <c r="M1074" s="19"/>
    </row>
    <row r="1075" spans="13:13" ht="9" customHeight="1" x14ac:dyDescent="0.25">
      <c r="M1075" s="19"/>
    </row>
    <row r="1076" spans="13:13" ht="9" customHeight="1" x14ac:dyDescent="0.25">
      <c r="M1076" s="19"/>
    </row>
    <row r="1077" spans="13:13" ht="9" customHeight="1" x14ac:dyDescent="0.25">
      <c r="M1077" s="19"/>
    </row>
    <row r="1078" spans="13:13" ht="9" customHeight="1" x14ac:dyDescent="0.25">
      <c r="M1078" s="19"/>
    </row>
    <row r="1079" spans="13:13" ht="9" customHeight="1" x14ac:dyDescent="0.25">
      <c r="M1079" s="19"/>
    </row>
    <row r="1080" spans="13:13" ht="9" customHeight="1" x14ac:dyDescent="0.25">
      <c r="M1080" s="19"/>
    </row>
    <row r="1081" spans="13:13" ht="9" customHeight="1" x14ac:dyDescent="0.25">
      <c r="M1081" s="19"/>
    </row>
    <row r="1082" spans="13:13" ht="9" customHeight="1" x14ac:dyDescent="0.25">
      <c r="M1082" s="19"/>
    </row>
    <row r="1083" spans="13:13" ht="9" customHeight="1" x14ac:dyDescent="0.25">
      <c r="M1083" s="19"/>
    </row>
    <row r="1084" spans="13:13" ht="9" customHeight="1" x14ac:dyDescent="0.25">
      <c r="M1084" s="19"/>
    </row>
    <row r="1085" spans="13:13" ht="9" customHeight="1" x14ac:dyDescent="0.25">
      <c r="M1085" s="19"/>
    </row>
    <row r="1086" spans="13:13" ht="9" customHeight="1" x14ac:dyDescent="0.25">
      <c r="M1086" s="19"/>
    </row>
    <row r="1087" spans="13:13" ht="9" customHeight="1" x14ac:dyDescent="0.25">
      <c r="M1087" s="19"/>
    </row>
    <row r="1088" spans="13:13" ht="9" customHeight="1" x14ac:dyDescent="0.25">
      <c r="M1088" s="19"/>
    </row>
    <row r="1089" spans="13:13" ht="9" customHeight="1" x14ac:dyDescent="0.25">
      <c r="M1089" s="19"/>
    </row>
    <row r="1090" spans="13:13" ht="9" customHeight="1" x14ac:dyDescent="0.25">
      <c r="M1090" s="19"/>
    </row>
    <row r="1091" spans="13:13" ht="9" customHeight="1" x14ac:dyDescent="0.25">
      <c r="M1091" s="19"/>
    </row>
    <row r="1092" spans="13:13" ht="9" customHeight="1" x14ac:dyDescent="0.25">
      <c r="M1092" s="19"/>
    </row>
    <row r="1093" spans="13:13" ht="9" customHeight="1" x14ac:dyDescent="0.25">
      <c r="M1093" s="19"/>
    </row>
    <row r="1094" spans="13:13" ht="9" customHeight="1" x14ac:dyDescent="0.25">
      <c r="M1094" s="19"/>
    </row>
    <row r="1095" spans="13:13" ht="9" customHeight="1" x14ac:dyDescent="0.25">
      <c r="M1095" s="19"/>
    </row>
    <row r="1096" spans="13:13" ht="9" customHeight="1" x14ac:dyDescent="0.25">
      <c r="M1096" s="19"/>
    </row>
    <row r="1097" spans="13:13" ht="9" customHeight="1" x14ac:dyDescent="0.25">
      <c r="M1097" s="19"/>
    </row>
    <row r="1098" spans="13:13" ht="9" customHeight="1" x14ac:dyDescent="0.25">
      <c r="M1098" s="19"/>
    </row>
    <row r="1099" spans="13:13" ht="9" customHeight="1" x14ac:dyDescent="0.25">
      <c r="M1099" s="19"/>
    </row>
    <row r="1100" spans="13:13" ht="9" customHeight="1" x14ac:dyDescent="0.25">
      <c r="M1100" s="19"/>
    </row>
    <row r="1101" spans="13:13" ht="9" customHeight="1" x14ac:dyDescent="0.25">
      <c r="M1101" s="19"/>
    </row>
    <row r="1102" spans="13:13" ht="9" customHeight="1" x14ac:dyDescent="0.25">
      <c r="M1102" s="19"/>
    </row>
    <row r="1103" spans="13:13" ht="9" customHeight="1" x14ac:dyDescent="0.25">
      <c r="M1103" s="19"/>
    </row>
    <row r="1104" spans="13:13" ht="9" customHeight="1" x14ac:dyDescent="0.25">
      <c r="M1104" s="19"/>
    </row>
    <row r="1105" spans="13:13" ht="9" customHeight="1" x14ac:dyDescent="0.25">
      <c r="M1105" s="19"/>
    </row>
    <row r="1106" spans="13:13" ht="9" customHeight="1" x14ac:dyDescent="0.25">
      <c r="M1106" s="19"/>
    </row>
    <row r="1107" spans="13:13" ht="9" customHeight="1" x14ac:dyDescent="0.25">
      <c r="M1107" s="19"/>
    </row>
    <row r="1108" spans="13:13" ht="9" customHeight="1" x14ac:dyDescent="0.25">
      <c r="M1108" s="19"/>
    </row>
    <row r="1109" spans="13:13" ht="9" customHeight="1" x14ac:dyDescent="0.25">
      <c r="M1109" s="19"/>
    </row>
    <row r="1110" spans="13:13" ht="9" customHeight="1" x14ac:dyDescent="0.25">
      <c r="M1110" s="19"/>
    </row>
    <row r="1111" spans="13:13" ht="9" customHeight="1" x14ac:dyDescent="0.25">
      <c r="M1111" s="19"/>
    </row>
    <row r="1112" spans="13:13" ht="9" customHeight="1" x14ac:dyDescent="0.25">
      <c r="M1112" s="19"/>
    </row>
    <row r="1113" spans="13:13" ht="9" customHeight="1" x14ac:dyDescent="0.25">
      <c r="M1113" s="19"/>
    </row>
    <row r="1114" spans="13:13" ht="9" customHeight="1" x14ac:dyDescent="0.25">
      <c r="M1114" s="19"/>
    </row>
    <row r="1115" spans="13:13" ht="9" customHeight="1" x14ac:dyDescent="0.25">
      <c r="M1115" s="19"/>
    </row>
    <row r="1116" spans="13:13" ht="9" customHeight="1" x14ac:dyDescent="0.25">
      <c r="M1116" s="19"/>
    </row>
    <row r="1117" spans="13:13" ht="9" customHeight="1" x14ac:dyDescent="0.25">
      <c r="M1117" s="19"/>
    </row>
    <row r="1118" spans="13:13" ht="9" customHeight="1" x14ac:dyDescent="0.25">
      <c r="M1118" s="19"/>
    </row>
    <row r="1119" spans="13:13" ht="9" customHeight="1" x14ac:dyDescent="0.25">
      <c r="M1119" s="19"/>
    </row>
    <row r="1120" spans="13:13" ht="9" customHeight="1" x14ac:dyDescent="0.25">
      <c r="M1120" s="19"/>
    </row>
    <row r="1121" spans="13:13" ht="9" customHeight="1" x14ac:dyDescent="0.25">
      <c r="M1121" s="19"/>
    </row>
    <row r="1122" spans="13:13" ht="9" customHeight="1" x14ac:dyDescent="0.25">
      <c r="M1122" s="19"/>
    </row>
    <row r="1123" spans="13:13" ht="9" customHeight="1" x14ac:dyDescent="0.25">
      <c r="M1123" s="19"/>
    </row>
    <row r="1124" spans="13:13" ht="9" customHeight="1" x14ac:dyDescent="0.25">
      <c r="M1124" s="19"/>
    </row>
    <row r="1125" spans="13:13" ht="9" customHeight="1" x14ac:dyDescent="0.25">
      <c r="M1125" s="19"/>
    </row>
    <row r="1126" spans="13:13" ht="9" customHeight="1" x14ac:dyDescent="0.25">
      <c r="M1126" s="19"/>
    </row>
    <row r="1127" spans="13:13" ht="9" customHeight="1" x14ac:dyDescent="0.25">
      <c r="M1127" s="19"/>
    </row>
    <row r="1128" spans="13:13" ht="9" customHeight="1" x14ac:dyDescent="0.25">
      <c r="M1128" s="19"/>
    </row>
    <row r="1129" spans="13:13" ht="9" customHeight="1" x14ac:dyDescent="0.25">
      <c r="M1129" s="19"/>
    </row>
    <row r="1130" spans="13:13" ht="9" customHeight="1" x14ac:dyDescent="0.25">
      <c r="M1130" s="19"/>
    </row>
    <row r="1131" spans="13:13" ht="9" customHeight="1" x14ac:dyDescent="0.25">
      <c r="M1131" s="19"/>
    </row>
    <row r="1132" spans="13:13" ht="9" customHeight="1" x14ac:dyDescent="0.25">
      <c r="M1132" s="19"/>
    </row>
    <row r="1133" spans="13:13" ht="9" customHeight="1" x14ac:dyDescent="0.25">
      <c r="M1133" s="19"/>
    </row>
    <row r="1134" spans="13:13" ht="9" customHeight="1" x14ac:dyDescent="0.25">
      <c r="M1134" s="19"/>
    </row>
    <row r="1135" spans="13:13" ht="9" customHeight="1" x14ac:dyDescent="0.25">
      <c r="M1135" s="19"/>
    </row>
    <row r="1136" spans="13:13" ht="9" customHeight="1" x14ac:dyDescent="0.25">
      <c r="M1136" s="19"/>
    </row>
    <row r="1137" spans="13:13" ht="9" customHeight="1" x14ac:dyDescent="0.25">
      <c r="M1137" s="19"/>
    </row>
    <row r="1138" spans="13:13" ht="9" customHeight="1" x14ac:dyDescent="0.25">
      <c r="M1138" s="19"/>
    </row>
    <row r="1139" spans="13:13" ht="9" customHeight="1" x14ac:dyDescent="0.25">
      <c r="M1139" s="19"/>
    </row>
    <row r="1140" spans="13:13" ht="9" customHeight="1" x14ac:dyDescent="0.25">
      <c r="M1140" s="19"/>
    </row>
    <row r="1141" spans="13:13" ht="9" customHeight="1" x14ac:dyDescent="0.25">
      <c r="M1141" s="19"/>
    </row>
    <row r="1142" spans="13:13" ht="9" customHeight="1" x14ac:dyDescent="0.25">
      <c r="M1142" s="19"/>
    </row>
    <row r="1143" spans="13:13" ht="9" customHeight="1" x14ac:dyDescent="0.25">
      <c r="M1143" s="19"/>
    </row>
    <row r="1144" spans="13:13" ht="9" customHeight="1" x14ac:dyDescent="0.25">
      <c r="M1144" s="19"/>
    </row>
    <row r="1145" spans="13:13" ht="9" customHeight="1" x14ac:dyDescent="0.25">
      <c r="M1145" s="19"/>
    </row>
    <row r="1146" spans="13:13" ht="9" customHeight="1" x14ac:dyDescent="0.25">
      <c r="M1146" s="19"/>
    </row>
    <row r="1147" spans="13:13" ht="9" customHeight="1" x14ac:dyDescent="0.25">
      <c r="M1147" s="19"/>
    </row>
    <row r="1148" spans="13:13" ht="9" customHeight="1" x14ac:dyDescent="0.25">
      <c r="M1148" s="19"/>
    </row>
    <row r="1149" spans="13:13" ht="9" customHeight="1" x14ac:dyDescent="0.25">
      <c r="M1149" s="19"/>
    </row>
    <row r="1150" spans="13:13" ht="9" customHeight="1" x14ac:dyDescent="0.25">
      <c r="M1150" s="19"/>
    </row>
    <row r="1151" spans="13:13" ht="9" customHeight="1" x14ac:dyDescent="0.25">
      <c r="M1151" s="19"/>
    </row>
    <row r="1152" spans="13:13" ht="9" customHeight="1" x14ac:dyDescent="0.25">
      <c r="M1152" s="19"/>
    </row>
    <row r="1153" spans="13:13" ht="9" customHeight="1" x14ac:dyDescent="0.25">
      <c r="M1153" s="19"/>
    </row>
    <row r="1154" spans="13:13" ht="9" customHeight="1" x14ac:dyDescent="0.25">
      <c r="M1154" s="19"/>
    </row>
    <row r="1155" spans="13:13" ht="9" customHeight="1" x14ac:dyDescent="0.25">
      <c r="M1155" s="19"/>
    </row>
    <row r="1156" spans="13:13" ht="9" customHeight="1" x14ac:dyDescent="0.25">
      <c r="M1156" s="19"/>
    </row>
    <row r="1157" spans="13:13" ht="9" customHeight="1" x14ac:dyDescent="0.25">
      <c r="M1157" s="19"/>
    </row>
    <row r="1158" spans="13:13" ht="9" customHeight="1" x14ac:dyDescent="0.25">
      <c r="M1158" s="19"/>
    </row>
    <row r="1159" spans="13:13" ht="9" customHeight="1" x14ac:dyDescent="0.25">
      <c r="M1159" s="19"/>
    </row>
    <row r="1160" spans="13:13" ht="9" customHeight="1" x14ac:dyDescent="0.25">
      <c r="M1160" s="19"/>
    </row>
    <row r="1161" spans="13:13" ht="9" customHeight="1" x14ac:dyDescent="0.25">
      <c r="M1161" s="19"/>
    </row>
    <row r="1162" spans="13:13" ht="9" customHeight="1" x14ac:dyDescent="0.25">
      <c r="M1162" s="19"/>
    </row>
    <row r="1163" spans="13:13" ht="9" customHeight="1" x14ac:dyDescent="0.25">
      <c r="M1163" s="19"/>
    </row>
    <row r="1164" spans="13:13" ht="9" customHeight="1" x14ac:dyDescent="0.25">
      <c r="M1164" s="19"/>
    </row>
    <row r="1165" spans="13:13" ht="9" customHeight="1" x14ac:dyDescent="0.25">
      <c r="M1165" s="19"/>
    </row>
    <row r="1166" spans="13:13" ht="9" customHeight="1" x14ac:dyDescent="0.25">
      <c r="M1166" s="19"/>
    </row>
    <row r="1167" spans="13:13" ht="9" customHeight="1" x14ac:dyDescent="0.25">
      <c r="M1167" s="19"/>
    </row>
    <row r="1168" spans="13:13" ht="9" customHeight="1" x14ac:dyDescent="0.25">
      <c r="M1168" s="19"/>
    </row>
    <row r="1169" spans="13:13" ht="9" customHeight="1" x14ac:dyDescent="0.25">
      <c r="M1169" s="19"/>
    </row>
    <row r="1170" spans="13:13" ht="9" customHeight="1" x14ac:dyDescent="0.25">
      <c r="M1170" s="19"/>
    </row>
    <row r="1171" spans="13:13" ht="9" customHeight="1" x14ac:dyDescent="0.25">
      <c r="M1171" s="19"/>
    </row>
    <row r="1172" spans="13:13" ht="9" customHeight="1" x14ac:dyDescent="0.25">
      <c r="M1172" s="19"/>
    </row>
    <row r="1173" spans="13:13" ht="9" customHeight="1" x14ac:dyDescent="0.25">
      <c r="M1173" s="19"/>
    </row>
    <row r="1174" spans="13:13" ht="9" customHeight="1" x14ac:dyDescent="0.25">
      <c r="M1174" s="19"/>
    </row>
    <row r="1175" spans="13:13" ht="9" customHeight="1" x14ac:dyDescent="0.25">
      <c r="M1175" s="19"/>
    </row>
    <row r="1176" spans="13:13" ht="9" customHeight="1" x14ac:dyDescent="0.25">
      <c r="M1176" s="19"/>
    </row>
    <row r="1177" spans="13:13" ht="9" customHeight="1" x14ac:dyDescent="0.25">
      <c r="M1177" s="19"/>
    </row>
    <row r="1178" spans="13:13" ht="9" customHeight="1" x14ac:dyDescent="0.25">
      <c r="M1178" s="19"/>
    </row>
    <row r="1179" spans="13:13" ht="9" customHeight="1" x14ac:dyDescent="0.25">
      <c r="M1179" s="19"/>
    </row>
    <row r="1180" spans="13:13" ht="9" customHeight="1" x14ac:dyDescent="0.25">
      <c r="M1180" s="19"/>
    </row>
    <row r="1181" spans="13:13" ht="9" customHeight="1" x14ac:dyDescent="0.25">
      <c r="M1181" s="19"/>
    </row>
    <row r="1182" spans="13:13" ht="9" customHeight="1" x14ac:dyDescent="0.25">
      <c r="M1182" s="19"/>
    </row>
    <row r="1183" spans="13:13" ht="9" customHeight="1" x14ac:dyDescent="0.25">
      <c r="M1183" s="19"/>
    </row>
    <row r="1184" spans="13:13" ht="9" customHeight="1" x14ac:dyDescent="0.25">
      <c r="M1184" s="19"/>
    </row>
    <row r="1185" spans="13:13" ht="9" customHeight="1" x14ac:dyDescent="0.25">
      <c r="M1185" s="19"/>
    </row>
    <row r="1186" spans="13:13" ht="9" customHeight="1" x14ac:dyDescent="0.25">
      <c r="M1186" s="19"/>
    </row>
    <row r="1187" spans="13:13" ht="9" customHeight="1" x14ac:dyDescent="0.25">
      <c r="M1187" s="19"/>
    </row>
    <row r="1188" spans="13:13" ht="9" customHeight="1" x14ac:dyDescent="0.25">
      <c r="M1188" s="19"/>
    </row>
    <row r="1189" spans="13:13" ht="9" customHeight="1" x14ac:dyDescent="0.25">
      <c r="M1189" s="19"/>
    </row>
    <row r="1190" spans="13:13" ht="9" customHeight="1" x14ac:dyDescent="0.25">
      <c r="M1190" s="19"/>
    </row>
    <row r="1191" spans="13:13" ht="9" customHeight="1" x14ac:dyDescent="0.25">
      <c r="M1191" s="19"/>
    </row>
    <row r="1192" spans="13:13" ht="9" customHeight="1" x14ac:dyDescent="0.25">
      <c r="M1192" s="19"/>
    </row>
    <row r="1193" spans="13:13" ht="9" customHeight="1" x14ac:dyDescent="0.25">
      <c r="M1193" s="19"/>
    </row>
    <row r="1194" spans="13:13" ht="9" customHeight="1" x14ac:dyDescent="0.25">
      <c r="M1194" s="19"/>
    </row>
    <row r="1195" spans="13:13" ht="9" customHeight="1" x14ac:dyDescent="0.25">
      <c r="M1195" s="19"/>
    </row>
    <row r="1196" spans="13:13" ht="9" customHeight="1" x14ac:dyDescent="0.25">
      <c r="M1196" s="19"/>
    </row>
    <row r="1197" spans="13:13" ht="9" customHeight="1" x14ac:dyDescent="0.25">
      <c r="M1197" s="19"/>
    </row>
    <row r="1198" spans="13:13" ht="9" customHeight="1" x14ac:dyDescent="0.25">
      <c r="M1198" s="19"/>
    </row>
    <row r="1199" spans="13:13" ht="9" customHeight="1" x14ac:dyDescent="0.25">
      <c r="M1199" s="19"/>
    </row>
    <row r="1200" spans="13:13" ht="9" customHeight="1" x14ac:dyDescent="0.25">
      <c r="M1200" s="19"/>
    </row>
    <row r="1201" spans="13:13" ht="9" customHeight="1" x14ac:dyDescent="0.25">
      <c r="M1201" s="19"/>
    </row>
    <row r="1202" spans="13:13" ht="9" customHeight="1" x14ac:dyDescent="0.25">
      <c r="M1202" s="19"/>
    </row>
    <row r="1203" spans="13:13" ht="9" customHeight="1" x14ac:dyDescent="0.25">
      <c r="M1203" s="19"/>
    </row>
    <row r="1204" spans="13:13" ht="9" customHeight="1" x14ac:dyDescent="0.25">
      <c r="M1204" s="19"/>
    </row>
    <row r="1205" spans="13:13" ht="9" customHeight="1" x14ac:dyDescent="0.25">
      <c r="M1205" s="19"/>
    </row>
    <row r="1206" spans="13:13" ht="9" customHeight="1" x14ac:dyDescent="0.25">
      <c r="M1206" s="19"/>
    </row>
    <row r="1207" spans="13:13" ht="9" customHeight="1" x14ac:dyDescent="0.25">
      <c r="M1207" s="19"/>
    </row>
    <row r="1208" spans="13:13" ht="9" customHeight="1" x14ac:dyDescent="0.25">
      <c r="M1208" s="19"/>
    </row>
    <row r="1209" spans="13:13" ht="9" customHeight="1" x14ac:dyDescent="0.25">
      <c r="M1209" s="19"/>
    </row>
    <row r="1210" spans="13:13" ht="9" customHeight="1" x14ac:dyDescent="0.25">
      <c r="M1210" s="19"/>
    </row>
    <row r="1211" spans="13:13" ht="9" customHeight="1" x14ac:dyDescent="0.25">
      <c r="M1211" s="19"/>
    </row>
    <row r="1212" spans="13:13" ht="9" customHeight="1" x14ac:dyDescent="0.25">
      <c r="M1212" s="19"/>
    </row>
    <row r="1213" spans="13:13" ht="9" customHeight="1" x14ac:dyDescent="0.25">
      <c r="M1213" s="19"/>
    </row>
    <row r="1214" spans="13:13" ht="9" customHeight="1" x14ac:dyDescent="0.25">
      <c r="M1214" s="19"/>
    </row>
    <row r="1215" spans="13:13" ht="9" customHeight="1" x14ac:dyDescent="0.25">
      <c r="M1215" s="19"/>
    </row>
    <row r="1216" spans="13:13" ht="9" customHeight="1" x14ac:dyDescent="0.25">
      <c r="M1216" s="19"/>
    </row>
    <row r="1217" spans="13:13" ht="9" customHeight="1" x14ac:dyDescent="0.25">
      <c r="M1217" s="19"/>
    </row>
    <row r="1218" spans="13:13" ht="9" customHeight="1" x14ac:dyDescent="0.25">
      <c r="M1218" s="19"/>
    </row>
    <row r="1219" spans="13:13" ht="9" customHeight="1" x14ac:dyDescent="0.25">
      <c r="M1219" s="19"/>
    </row>
    <row r="1220" spans="13:13" ht="9" customHeight="1" x14ac:dyDescent="0.25">
      <c r="M1220" s="19"/>
    </row>
    <row r="1221" spans="13:13" ht="9" customHeight="1" x14ac:dyDescent="0.25">
      <c r="M1221" s="19"/>
    </row>
    <row r="1222" spans="13:13" ht="9" customHeight="1" x14ac:dyDescent="0.25">
      <c r="M1222" s="19"/>
    </row>
    <row r="1223" spans="13:13" ht="9" customHeight="1" x14ac:dyDescent="0.25">
      <c r="M1223" s="19"/>
    </row>
    <row r="1224" spans="13:13" ht="9" customHeight="1" x14ac:dyDescent="0.25">
      <c r="M1224" s="19"/>
    </row>
    <row r="1225" spans="13:13" ht="9" customHeight="1" x14ac:dyDescent="0.25">
      <c r="M1225" s="19"/>
    </row>
    <row r="1226" spans="13:13" ht="9" customHeight="1" x14ac:dyDescent="0.25">
      <c r="M1226" s="19"/>
    </row>
    <row r="1227" spans="13:13" ht="9" customHeight="1" x14ac:dyDescent="0.25">
      <c r="M1227" s="19"/>
    </row>
    <row r="1228" spans="13:13" ht="9" customHeight="1" x14ac:dyDescent="0.25">
      <c r="M1228" s="19"/>
    </row>
    <row r="1229" spans="13:13" ht="9" customHeight="1" x14ac:dyDescent="0.25">
      <c r="M1229" s="19"/>
    </row>
    <row r="1230" spans="13:13" ht="9" customHeight="1" x14ac:dyDescent="0.25">
      <c r="M1230" s="19"/>
    </row>
    <row r="1231" spans="13:13" ht="9" customHeight="1" x14ac:dyDescent="0.25">
      <c r="M1231" s="19"/>
    </row>
    <row r="1232" spans="13:13" ht="9" customHeight="1" x14ac:dyDescent="0.25">
      <c r="M1232" s="19"/>
    </row>
    <row r="1233" spans="13:13" ht="9" customHeight="1" x14ac:dyDescent="0.25">
      <c r="M1233" s="19"/>
    </row>
    <row r="1234" spans="13:13" ht="9" customHeight="1" x14ac:dyDescent="0.25">
      <c r="M1234" s="19"/>
    </row>
    <row r="1235" spans="13:13" ht="9" customHeight="1" x14ac:dyDescent="0.25">
      <c r="M1235" s="19"/>
    </row>
    <row r="1236" spans="13:13" ht="9" customHeight="1" x14ac:dyDescent="0.25">
      <c r="M1236" s="19"/>
    </row>
    <row r="1237" spans="13:13" ht="9" customHeight="1" x14ac:dyDescent="0.25">
      <c r="M1237" s="19"/>
    </row>
    <row r="1238" spans="13:13" ht="9" customHeight="1" x14ac:dyDescent="0.25">
      <c r="M1238" s="19"/>
    </row>
    <row r="1239" spans="13:13" ht="9" customHeight="1" x14ac:dyDescent="0.25">
      <c r="M1239" s="19"/>
    </row>
    <row r="1240" spans="13:13" ht="9" customHeight="1" x14ac:dyDescent="0.25">
      <c r="M1240" s="19"/>
    </row>
    <row r="1241" spans="13:13" ht="9" customHeight="1" x14ac:dyDescent="0.25">
      <c r="M1241" s="19"/>
    </row>
    <row r="1242" spans="13:13" ht="9" customHeight="1" x14ac:dyDescent="0.25">
      <c r="M1242" s="19"/>
    </row>
    <row r="1243" spans="13:13" ht="9" customHeight="1" x14ac:dyDescent="0.25">
      <c r="M1243" s="19"/>
    </row>
    <row r="1244" spans="13:13" ht="9" customHeight="1" x14ac:dyDescent="0.25">
      <c r="M1244" s="19"/>
    </row>
    <row r="1245" spans="13:13" ht="9" customHeight="1" x14ac:dyDescent="0.25">
      <c r="M1245" s="19"/>
    </row>
    <row r="1246" spans="13:13" ht="9" customHeight="1" x14ac:dyDescent="0.25">
      <c r="M1246" s="19"/>
    </row>
    <row r="1247" spans="13:13" ht="9" customHeight="1" x14ac:dyDescent="0.25">
      <c r="M1247" s="19"/>
    </row>
    <row r="1248" spans="13:13" ht="9" customHeight="1" x14ac:dyDescent="0.25">
      <c r="M1248" s="19"/>
    </row>
    <row r="1249" spans="13:13" ht="9" customHeight="1" x14ac:dyDescent="0.25">
      <c r="M1249" s="19"/>
    </row>
    <row r="1250" spans="13:13" ht="9" customHeight="1" x14ac:dyDescent="0.25">
      <c r="M1250" s="19"/>
    </row>
    <row r="1251" spans="13:13" ht="9" customHeight="1" x14ac:dyDescent="0.25">
      <c r="M1251" s="19"/>
    </row>
    <row r="1252" spans="13:13" ht="9" customHeight="1" x14ac:dyDescent="0.25">
      <c r="M1252" s="19"/>
    </row>
    <row r="1253" spans="13:13" ht="9" customHeight="1" x14ac:dyDescent="0.25">
      <c r="M1253" s="19"/>
    </row>
    <row r="1254" spans="13:13" ht="9" customHeight="1" x14ac:dyDescent="0.25">
      <c r="M1254" s="19"/>
    </row>
    <row r="1255" spans="13:13" ht="9" customHeight="1" x14ac:dyDescent="0.25">
      <c r="M1255" s="19"/>
    </row>
    <row r="1256" spans="13:13" ht="9" customHeight="1" x14ac:dyDescent="0.25">
      <c r="M1256" s="19"/>
    </row>
    <row r="1257" spans="13:13" ht="9" customHeight="1" x14ac:dyDescent="0.25">
      <c r="M1257" s="19"/>
    </row>
    <row r="1258" spans="13:13" ht="9" customHeight="1" x14ac:dyDescent="0.25">
      <c r="M1258" s="19"/>
    </row>
    <row r="1259" spans="13:13" ht="9" customHeight="1" x14ac:dyDescent="0.25">
      <c r="M1259" s="19"/>
    </row>
    <row r="1260" spans="13:13" ht="9" customHeight="1" x14ac:dyDescent="0.25">
      <c r="M1260" s="19"/>
    </row>
    <row r="1261" spans="13:13" ht="9" customHeight="1" x14ac:dyDescent="0.25">
      <c r="M1261" s="19"/>
    </row>
    <row r="1262" spans="13:13" ht="9" customHeight="1" x14ac:dyDescent="0.25">
      <c r="M1262" s="19"/>
    </row>
    <row r="1263" spans="13:13" ht="9" customHeight="1" x14ac:dyDescent="0.25">
      <c r="M1263" s="19"/>
    </row>
    <row r="1264" spans="13:13" ht="9" customHeight="1" x14ac:dyDescent="0.25">
      <c r="M1264" s="19"/>
    </row>
    <row r="1265" spans="13:13" ht="9" customHeight="1" x14ac:dyDescent="0.25">
      <c r="M1265" s="19"/>
    </row>
    <row r="1266" spans="13:13" ht="9" customHeight="1" x14ac:dyDescent="0.25">
      <c r="M1266" s="19"/>
    </row>
    <row r="1267" spans="13:13" ht="9" customHeight="1" x14ac:dyDescent="0.25">
      <c r="M1267" s="19"/>
    </row>
    <row r="1268" spans="13:13" ht="9" customHeight="1" x14ac:dyDescent="0.25">
      <c r="M1268" s="19"/>
    </row>
    <row r="1269" spans="13:13" ht="9" customHeight="1" x14ac:dyDescent="0.25">
      <c r="M1269" s="19"/>
    </row>
    <row r="1270" spans="13:13" ht="9" customHeight="1" x14ac:dyDescent="0.25">
      <c r="M1270" s="19"/>
    </row>
    <row r="1271" spans="13:13" ht="9" customHeight="1" x14ac:dyDescent="0.25">
      <c r="M1271" s="19"/>
    </row>
    <row r="1272" spans="13:13" ht="9" customHeight="1" x14ac:dyDescent="0.25">
      <c r="M1272" s="19"/>
    </row>
    <row r="1273" spans="13:13" ht="9" customHeight="1" x14ac:dyDescent="0.25">
      <c r="M1273" s="19"/>
    </row>
    <row r="1274" spans="13:13" ht="9" customHeight="1" x14ac:dyDescent="0.25">
      <c r="M1274" s="19"/>
    </row>
    <row r="1275" spans="13:13" ht="9" customHeight="1" x14ac:dyDescent="0.25">
      <c r="M1275" s="19"/>
    </row>
    <row r="1276" spans="13:13" ht="9" customHeight="1" x14ac:dyDescent="0.25">
      <c r="M1276" s="19"/>
    </row>
    <row r="1277" spans="13:13" ht="9" customHeight="1" x14ac:dyDescent="0.25">
      <c r="M1277" s="19"/>
    </row>
    <row r="1278" spans="13:13" ht="9" customHeight="1" x14ac:dyDescent="0.25">
      <c r="M1278" s="19"/>
    </row>
    <row r="1279" spans="13:13" ht="9" customHeight="1" x14ac:dyDescent="0.25">
      <c r="M1279" s="19"/>
    </row>
    <row r="1280" spans="13:13" ht="9" customHeight="1" x14ac:dyDescent="0.25">
      <c r="M1280" s="19"/>
    </row>
    <row r="1281" spans="13:13" ht="9" customHeight="1" x14ac:dyDescent="0.25">
      <c r="M1281" s="19"/>
    </row>
    <row r="1282" spans="13:13" ht="9" customHeight="1" x14ac:dyDescent="0.25">
      <c r="M1282" s="19"/>
    </row>
    <row r="1283" spans="13:13" ht="9" customHeight="1" x14ac:dyDescent="0.25">
      <c r="M1283" s="19"/>
    </row>
    <row r="1284" spans="13:13" ht="9" customHeight="1" x14ac:dyDescent="0.25">
      <c r="M1284" s="19"/>
    </row>
    <row r="1285" spans="13:13" ht="9" customHeight="1" x14ac:dyDescent="0.25">
      <c r="M1285" s="19"/>
    </row>
    <row r="1286" spans="13:13" ht="9" customHeight="1" x14ac:dyDescent="0.25">
      <c r="M1286" s="19"/>
    </row>
    <row r="1287" spans="13:13" ht="9" customHeight="1" x14ac:dyDescent="0.25">
      <c r="M1287" s="19"/>
    </row>
    <row r="1288" spans="13:13" ht="9" customHeight="1" x14ac:dyDescent="0.25">
      <c r="M1288" s="19"/>
    </row>
    <row r="1289" spans="13:13" ht="9" customHeight="1" x14ac:dyDescent="0.25">
      <c r="M1289" s="19"/>
    </row>
    <row r="1290" spans="13:13" ht="9" customHeight="1" x14ac:dyDescent="0.25">
      <c r="M1290" s="19"/>
    </row>
    <row r="1291" spans="13:13" ht="9" customHeight="1" x14ac:dyDescent="0.25">
      <c r="M1291" s="19"/>
    </row>
    <row r="1292" spans="13:13" ht="9" customHeight="1" x14ac:dyDescent="0.25">
      <c r="M1292" s="19"/>
    </row>
    <row r="1293" spans="13:13" ht="9" customHeight="1" x14ac:dyDescent="0.25">
      <c r="M1293" s="19"/>
    </row>
    <row r="1294" spans="13:13" ht="9" customHeight="1" x14ac:dyDescent="0.25">
      <c r="M1294" s="19"/>
    </row>
    <row r="1295" spans="13:13" ht="9" customHeight="1" x14ac:dyDescent="0.25">
      <c r="M1295" s="19"/>
    </row>
    <row r="1296" spans="13:13" ht="9" customHeight="1" x14ac:dyDescent="0.25">
      <c r="M1296" s="19"/>
    </row>
    <row r="1297" spans="13:13" ht="9" customHeight="1" x14ac:dyDescent="0.25">
      <c r="M1297" s="19"/>
    </row>
    <row r="1298" spans="13:13" ht="9" customHeight="1" x14ac:dyDescent="0.25">
      <c r="M1298" s="19"/>
    </row>
    <row r="1299" spans="13:13" ht="9" customHeight="1" x14ac:dyDescent="0.25">
      <c r="M1299" s="19"/>
    </row>
    <row r="1300" spans="13:13" ht="9" customHeight="1" x14ac:dyDescent="0.25">
      <c r="M1300" s="19"/>
    </row>
    <row r="1301" spans="13:13" ht="9" customHeight="1" x14ac:dyDescent="0.25">
      <c r="M1301" s="19"/>
    </row>
    <row r="1302" spans="13:13" ht="9" customHeight="1" x14ac:dyDescent="0.25">
      <c r="M1302" s="19"/>
    </row>
    <row r="1303" spans="13:13" ht="9" customHeight="1" x14ac:dyDescent="0.25">
      <c r="M1303" s="19"/>
    </row>
    <row r="1304" spans="13:13" ht="9" customHeight="1" x14ac:dyDescent="0.25">
      <c r="M1304" s="19"/>
    </row>
    <row r="1305" spans="13:13" ht="9" customHeight="1" x14ac:dyDescent="0.25">
      <c r="M1305" s="19"/>
    </row>
    <row r="1306" spans="13:13" ht="9" customHeight="1" x14ac:dyDescent="0.25">
      <c r="M1306" s="19"/>
    </row>
    <row r="1307" spans="13:13" ht="9" customHeight="1" x14ac:dyDescent="0.25">
      <c r="M1307" s="19"/>
    </row>
    <row r="1308" spans="13:13" ht="9" customHeight="1" x14ac:dyDescent="0.25">
      <c r="M1308" s="19"/>
    </row>
    <row r="1309" spans="13:13" ht="9" customHeight="1" x14ac:dyDescent="0.25">
      <c r="M1309" s="19"/>
    </row>
    <row r="1310" spans="13:13" ht="9" customHeight="1" x14ac:dyDescent="0.25">
      <c r="M1310" s="19"/>
    </row>
    <row r="1311" spans="13:13" ht="9" customHeight="1" x14ac:dyDescent="0.25">
      <c r="M1311" s="19"/>
    </row>
    <row r="1312" spans="13:13" ht="9" customHeight="1" x14ac:dyDescent="0.25">
      <c r="M1312" s="19"/>
    </row>
    <row r="1313" spans="13:13" ht="9" customHeight="1" x14ac:dyDescent="0.25">
      <c r="M1313" s="19"/>
    </row>
    <row r="1314" spans="13:13" ht="9" customHeight="1" x14ac:dyDescent="0.25">
      <c r="M1314" s="19"/>
    </row>
    <row r="1315" spans="13:13" ht="9" customHeight="1" x14ac:dyDescent="0.25">
      <c r="M1315" s="19"/>
    </row>
    <row r="1316" spans="13:13" ht="9" customHeight="1" x14ac:dyDescent="0.25">
      <c r="M1316" s="19"/>
    </row>
    <row r="1317" spans="13:13" ht="9" customHeight="1" x14ac:dyDescent="0.25">
      <c r="M1317" s="19"/>
    </row>
    <row r="1318" spans="13:13" ht="9" customHeight="1" x14ac:dyDescent="0.25">
      <c r="M1318" s="19"/>
    </row>
    <row r="1319" spans="13:13" ht="9" customHeight="1" x14ac:dyDescent="0.25">
      <c r="M1319" s="19"/>
    </row>
    <row r="1320" spans="13:13" ht="9" customHeight="1" x14ac:dyDescent="0.25">
      <c r="M1320" s="19"/>
    </row>
    <row r="1321" spans="13:13" ht="9" customHeight="1" x14ac:dyDescent="0.25">
      <c r="M1321" s="19"/>
    </row>
    <row r="1322" spans="13:13" ht="9" customHeight="1" x14ac:dyDescent="0.25">
      <c r="M1322" s="19"/>
    </row>
    <row r="1323" spans="13:13" ht="9" customHeight="1" x14ac:dyDescent="0.25">
      <c r="M1323" s="19"/>
    </row>
    <row r="1324" spans="13:13" ht="9" customHeight="1" x14ac:dyDescent="0.25">
      <c r="M1324" s="19"/>
    </row>
    <row r="1325" spans="13:13" ht="9" customHeight="1" x14ac:dyDescent="0.25">
      <c r="M1325" s="19"/>
    </row>
    <row r="1326" spans="13:13" ht="9" customHeight="1" x14ac:dyDescent="0.25">
      <c r="M1326" s="19"/>
    </row>
    <row r="1327" spans="13:13" ht="9" customHeight="1" x14ac:dyDescent="0.25">
      <c r="M1327" s="19"/>
    </row>
    <row r="1328" spans="13:13" ht="9" customHeight="1" x14ac:dyDescent="0.25">
      <c r="M1328" s="19"/>
    </row>
    <row r="1329" spans="13:13" ht="9" customHeight="1" x14ac:dyDescent="0.25">
      <c r="M1329" s="19"/>
    </row>
    <row r="1330" spans="13:13" ht="9" customHeight="1" x14ac:dyDescent="0.25">
      <c r="M1330" s="19"/>
    </row>
    <row r="1331" spans="13:13" ht="9" customHeight="1" x14ac:dyDescent="0.25">
      <c r="M1331" s="19"/>
    </row>
    <row r="1332" spans="13:13" ht="9" customHeight="1" x14ac:dyDescent="0.25">
      <c r="M1332" s="19"/>
    </row>
    <row r="1333" spans="13:13" ht="9" customHeight="1" x14ac:dyDescent="0.25">
      <c r="M1333" s="19"/>
    </row>
    <row r="1334" spans="13:13" ht="9" customHeight="1" x14ac:dyDescent="0.25">
      <c r="M1334" s="19"/>
    </row>
    <row r="1335" spans="13:13" ht="9" customHeight="1" x14ac:dyDescent="0.25">
      <c r="M1335" s="19"/>
    </row>
    <row r="1336" spans="13:13" ht="9" customHeight="1" x14ac:dyDescent="0.25">
      <c r="M1336" s="19"/>
    </row>
    <row r="1337" spans="13:13" ht="9" customHeight="1" x14ac:dyDescent="0.25">
      <c r="M1337" s="19"/>
    </row>
    <row r="1338" spans="13:13" ht="9" customHeight="1" x14ac:dyDescent="0.25">
      <c r="M1338" s="19"/>
    </row>
    <row r="1339" spans="13:13" ht="9" customHeight="1" x14ac:dyDescent="0.25">
      <c r="M1339" s="19"/>
    </row>
    <row r="1340" spans="13:13" ht="9" customHeight="1" x14ac:dyDescent="0.25">
      <c r="M1340" s="19"/>
    </row>
    <row r="1341" spans="13:13" ht="9" customHeight="1" x14ac:dyDescent="0.25">
      <c r="M1341" s="19"/>
    </row>
    <row r="1342" spans="13:13" ht="9" customHeight="1" x14ac:dyDescent="0.25">
      <c r="M1342" s="19"/>
    </row>
    <row r="1343" spans="13:13" ht="9" customHeight="1" x14ac:dyDescent="0.25">
      <c r="M1343" s="19"/>
    </row>
    <row r="1344" spans="13:13" ht="9" customHeight="1" x14ac:dyDescent="0.25">
      <c r="M1344" s="19"/>
    </row>
    <row r="1345" spans="13:13" ht="9" customHeight="1" x14ac:dyDescent="0.25">
      <c r="M1345" s="19"/>
    </row>
    <row r="1346" spans="13:13" ht="9" customHeight="1" x14ac:dyDescent="0.25">
      <c r="M1346" s="19"/>
    </row>
    <row r="1347" spans="13:13" ht="9" customHeight="1" x14ac:dyDescent="0.25">
      <c r="M1347" s="19"/>
    </row>
    <row r="1348" spans="13:13" ht="9" customHeight="1" x14ac:dyDescent="0.25">
      <c r="M1348" s="19"/>
    </row>
    <row r="1349" spans="13:13" ht="9" customHeight="1" x14ac:dyDescent="0.25">
      <c r="M1349" s="19"/>
    </row>
    <row r="1350" spans="13:13" ht="9" customHeight="1" x14ac:dyDescent="0.25">
      <c r="M1350" s="19"/>
    </row>
    <row r="1351" spans="13:13" ht="9" customHeight="1" x14ac:dyDescent="0.25">
      <c r="M1351" s="19"/>
    </row>
    <row r="1352" spans="13:13" ht="9" customHeight="1" x14ac:dyDescent="0.25">
      <c r="M1352" s="19"/>
    </row>
    <row r="1353" spans="13:13" ht="9" customHeight="1" x14ac:dyDescent="0.25">
      <c r="M1353" s="19"/>
    </row>
    <row r="1354" spans="13:13" ht="9" customHeight="1" x14ac:dyDescent="0.25">
      <c r="M1354" s="19"/>
    </row>
    <row r="1355" spans="13:13" ht="9" customHeight="1" x14ac:dyDescent="0.25">
      <c r="M1355" s="19"/>
    </row>
    <row r="1356" spans="13:13" ht="9" customHeight="1" x14ac:dyDescent="0.25">
      <c r="M1356" s="19"/>
    </row>
    <row r="1357" spans="13:13" ht="9" customHeight="1" x14ac:dyDescent="0.25">
      <c r="M1357" s="19"/>
    </row>
    <row r="1358" spans="13:13" ht="9" customHeight="1" x14ac:dyDescent="0.25">
      <c r="M1358" s="19"/>
    </row>
    <row r="1359" spans="13:13" ht="9" customHeight="1" x14ac:dyDescent="0.25">
      <c r="M1359" s="19"/>
    </row>
    <row r="1360" spans="13:13" ht="9" customHeight="1" x14ac:dyDescent="0.25">
      <c r="M1360" s="19"/>
    </row>
    <row r="1361" spans="13:13" ht="9" customHeight="1" x14ac:dyDescent="0.25">
      <c r="M1361" s="19"/>
    </row>
    <row r="1362" spans="13:13" ht="9" customHeight="1" x14ac:dyDescent="0.25">
      <c r="M1362" s="19"/>
    </row>
    <row r="1363" spans="13:13" ht="9" customHeight="1" x14ac:dyDescent="0.25">
      <c r="M1363" s="19"/>
    </row>
    <row r="1364" spans="13:13" ht="9" customHeight="1" x14ac:dyDescent="0.25">
      <c r="M1364" s="19"/>
    </row>
    <row r="1365" spans="13:13" ht="9" customHeight="1" x14ac:dyDescent="0.25">
      <c r="M1365" s="19"/>
    </row>
    <row r="1366" spans="13:13" ht="9" customHeight="1" x14ac:dyDescent="0.25">
      <c r="M1366" s="19"/>
    </row>
    <row r="1367" spans="13:13" ht="9" customHeight="1" x14ac:dyDescent="0.25">
      <c r="M1367" s="19"/>
    </row>
    <row r="1368" spans="13:13" ht="9" customHeight="1" x14ac:dyDescent="0.25">
      <c r="M1368" s="19"/>
    </row>
    <row r="1369" spans="13:13" ht="9" customHeight="1" x14ac:dyDescent="0.25">
      <c r="M1369" s="19"/>
    </row>
    <row r="1370" spans="13:13" ht="9" customHeight="1" x14ac:dyDescent="0.25">
      <c r="M1370" s="19"/>
    </row>
    <row r="1371" spans="13:13" ht="9" customHeight="1" x14ac:dyDescent="0.25">
      <c r="M1371" s="19"/>
    </row>
    <row r="1372" spans="13:13" ht="9" customHeight="1" x14ac:dyDescent="0.25">
      <c r="M1372" s="19"/>
    </row>
    <row r="1373" spans="13:13" ht="9" customHeight="1" x14ac:dyDescent="0.25">
      <c r="M1373" s="19"/>
    </row>
    <row r="1374" spans="13:13" ht="9" customHeight="1" x14ac:dyDescent="0.25">
      <c r="M1374" s="19"/>
    </row>
    <row r="1375" spans="13:13" ht="9" customHeight="1" x14ac:dyDescent="0.25">
      <c r="M1375" s="19"/>
    </row>
    <row r="1376" spans="13:13" ht="9" customHeight="1" x14ac:dyDescent="0.25">
      <c r="M1376" s="19"/>
    </row>
    <row r="1377" spans="13:13" ht="9" customHeight="1" x14ac:dyDescent="0.25">
      <c r="M1377" s="19"/>
    </row>
    <row r="1378" spans="13:13" ht="9" customHeight="1" x14ac:dyDescent="0.25">
      <c r="M1378" s="19"/>
    </row>
    <row r="1379" spans="13:13" ht="9" customHeight="1" x14ac:dyDescent="0.25">
      <c r="M1379" s="19"/>
    </row>
    <row r="1380" spans="13:13" ht="9" customHeight="1" x14ac:dyDescent="0.25">
      <c r="M1380" s="19"/>
    </row>
    <row r="1381" spans="13:13" ht="9" customHeight="1" x14ac:dyDescent="0.25">
      <c r="M1381" s="19"/>
    </row>
    <row r="1382" spans="13:13" ht="9" customHeight="1" x14ac:dyDescent="0.25">
      <c r="M1382" s="19"/>
    </row>
    <row r="1383" spans="13:13" ht="9" customHeight="1" x14ac:dyDescent="0.25">
      <c r="M1383" s="19"/>
    </row>
    <row r="1384" spans="13:13" ht="9" customHeight="1" x14ac:dyDescent="0.25">
      <c r="M1384" s="19"/>
    </row>
    <row r="1385" spans="13:13" ht="9" customHeight="1" x14ac:dyDescent="0.25">
      <c r="M1385" s="19"/>
    </row>
    <row r="1386" spans="13:13" ht="9" customHeight="1" x14ac:dyDescent="0.25">
      <c r="M1386" s="19"/>
    </row>
    <row r="1387" spans="13:13" ht="9" customHeight="1" x14ac:dyDescent="0.25">
      <c r="M1387" s="19"/>
    </row>
    <row r="1388" spans="13:13" ht="9" customHeight="1" x14ac:dyDescent="0.25">
      <c r="M1388" s="19"/>
    </row>
    <row r="1389" spans="13:13" ht="9" customHeight="1" x14ac:dyDescent="0.25">
      <c r="M1389" s="19"/>
    </row>
    <row r="1390" spans="13:13" ht="9" customHeight="1" x14ac:dyDescent="0.25">
      <c r="M1390" s="19"/>
    </row>
    <row r="1391" spans="13:13" ht="9" customHeight="1" x14ac:dyDescent="0.25">
      <c r="M1391" s="19"/>
    </row>
    <row r="1392" spans="13:13" ht="9" customHeight="1" x14ac:dyDescent="0.25">
      <c r="M1392" s="19"/>
    </row>
    <row r="1393" spans="13:13" ht="9" customHeight="1" x14ac:dyDescent="0.25">
      <c r="M1393" s="19"/>
    </row>
    <row r="1394" spans="13:13" ht="9" customHeight="1" x14ac:dyDescent="0.25">
      <c r="M1394" s="19"/>
    </row>
    <row r="1395" spans="13:13" ht="9" customHeight="1" x14ac:dyDescent="0.25">
      <c r="M1395" s="19"/>
    </row>
    <row r="1396" spans="13:13" ht="9" customHeight="1" x14ac:dyDescent="0.25">
      <c r="M1396" s="19"/>
    </row>
    <row r="1397" spans="13:13" ht="9" customHeight="1" x14ac:dyDescent="0.25">
      <c r="M1397" s="19"/>
    </row>
    <row r="1398" spans="13:13" ht="9" customHeight="1" x14ac:dyDescent="0.25">
      <c r="M1398" s="19"/>
    </row>
    <row r="1399" spans="13:13" ht="9" customHeight="1" x14ac:dyDescent="0.25">
      <c r="M1399" s="19"/>
    </row>
    <row r="1400" spans="13:13" ht="9" customHeight="1" x14ac:dyDescent="0.25">
      <c r="M1400" s="19"/>
    </row>
    <row r="1401" spans="13:13" ht="9" customHeight="1" x14ac:dyDescent="0.25">
      <c r="M1401" s="19"/>
    </row>
    <row r="1402" spans="13:13" ht="9" customHeight="1" x14ac:dyDescent="0.25">
      <c r="M1402" s="19"/>
    </row>
    <row r="1403" spans="13:13" ht="9" customHeight="1" x14ac:dyDescent="0.25">
      <c r="M1403" s="19"/>
    </row>
    <row r="1404" spans="13:13" ht="9" customHeight="1" x14ac:dyDescent="0.25">
      <c r="M1404" s="19"/>
    </row>
    <row r="1405" spans="13:13" ht="9" customHeight="1" x14ac:dyDescent="0.25">
      <c r="M1405" s="19"/>
    </row>
    <row r="1406" spans="13:13" ht="9" customHeight="1" x14ac:dyDescent="0.25">
      <c r="M1406" s="19"/>
    </row>
    <row r="1407" spans="13:13" ht="9" customHeight="1" x14ac:dyDescent="0.25">
      <c r="M1407" s="19"/>
    </row>
    <row r="1408" spans="13:13" ht="9" customHeight="1" x14ac:dyDescent="0.25">
      <c r="M1408" s="19"/>
    </row>
    <row r="1409" spans="13:13" ht="9" customHeight="1" x14ac:dyDescent="0.25">
      <c r="M1409" s="19"/>
    </row>
    <row r="1410" spans="13:13" ht="9" customHeight="1" x14ac:dyDescent="0.25">
      <c r="M1410" s="19"/>
    </row>
    <row r="1411" spans="13:13" ht="9" customHeight="1" x14ac:dyDescent="0.25">
      <c r="M1411" s="19"/>
    </row>
    <row r="1412" spans="13:13" ht="9" customHeight="1" x14ac:dyDescent="0.25">
      <c r="M1412" s="19"/>
    </row>
    <row r="1413" spans="13:13" ht="9" customHeight="1" x14ac:dyDescent="0.25">
      <c r="M1413" s="19"/>
    </row>
    <row r="1414" spans="13:13" ht="9" customHeight="1" x14ac:dyDescent="0.25">
      <c r="M1414" s="19"/>
    </row>
    <row r="1415" spans="13:13" ht="9" customHeight="1" x14ac:dyDescent="0.25">
      <c r="M1415" s="19"/>
    </row>
    <row r="1416" spans="13:13" ht="9" customHeight="1" x14ac:dyDescent="0.25">
      <c r="M1416" s="19"/>
    </row>
    <row r="1417" spans="13:13" ht="9" customHeight="1" x14ac:dyDescent="0.25">
      <c r="M1417" s="19"/>
    </row>
    <row r="1418" spans="13:13" ht="9" customHeight="1" x14ac:dyDescent="0.25">
      <c r="M1418" s="19"/>
    </row>
    <row r="1419" spans="13:13" ht="9" customHeight="1" x14ac:dyDescent="0.25">
      <c r="M1419" s="19"/>
    </row>
    <row r="1420" spans="13:13" ht="9" customHeight="1" x14ac:dyDescent="0.25">
      <c r="M1420" s="19"/>
    </row>
    <row r="1421" spans="13:13" ht="9" customHeight="1" x14ac:dyDescent="0.25">
      <c r="M1421" s="19"/>
    </row>
    <row r="1422" spans="13:13" ht="9" customHeight="1" x14ac:dyDescent="0.25">
      <c r="M1422" s="19"/>
    </row>
    <row r="1423" spans="13:13" ht="9" customHeight="1" x14ac:dyDescent="0.25">
      <c r="M1423" s="19"/>
    </row>
    <row r="1424" spans="13:13" ht="9" customHeight="1" x14ac:dyDescent="0.25">
      <c r="M1424" s="19"/>
    </row>
    <row r="1425" spans="13:13" ht="9" customHeight="1" x14ac:dyDescent="0.25">
      <c r="M1425" s="19"/>
    </row>
    <row r="1426" spans="13:13" ht="9" customHeight="1" x14ac:dyDescent="0.25">
      <c r="M1426" s="19"/>
    </row>
    <row r="1427" spans="13:13" ht="9" customHeight="1" x14ac:dyDescent="0.25">
      <c r="M1427" s="19"/>
    </row>
    <row r="1428" spans="13:13" ht="9" customHeight="1" x14ac:dyDescent="0.25">
      <c r="M1428" s="19"/>
    </row>
    <row r="1429" spans="13:13" ht="9" customHeight="1" x14ac:dyDescent="0.25">
      <c r="M1429" s="19"/>
    </row>
    <row r="1430" spans="13:13" ht="9" customHeight="1" x14ac:dyDescent="0.25">
      <c r="M1430" s="19"/>
    </row>
    <row r="1431" spans="13:13" ht="9" customHeight="1" x14ac:dyDescent="0.25">
      <c r="M1431" s="19"/>
    </row>
    <row r="1432" spans="13:13" ht="9" customHeight="1" x14ac:dyDescent="0.25">
      <c r="M1432" s="19"/>
    </row>
    <row r="1433" spans="13:13" ht="9" customHeight="1" x14ac:dyDescent="0.25">
      <c r="M1433" s="19"/>
    </row>
    <row r="1434" spans="13:13" ht="9" customHeight="1" x14ac:dyDescent="0.25">
      <c r="M1434" s="19"/>
    </row>
    <row r="1435" spans="13:13" ht="9" customHeight="1" x14ac:dyDescent="0.25">
      <c r="M1435" s="19"/>
    </row>
    <row r="1436" spans="13:13" ht="9" customHeight="1" x14ac:dyDescent="0.25">
      <c r="M1436" s="19"/>
    </row>
    <row r="1437" spans="13:13" ht="9" customHeight="1" x14ac:dyDescent="0.25">
      <c r="M1437" s="19"/>
    </row>
    <row r="1438" spans="13:13" ht="9" customHeight="1" x14ac:dyDescent="0.25">
      <c r="M1438" s="19"/>
    </row>
    <row r="1439" spans="13:13" ht="9" customHeight="1" x14ac:dyDescent="0.25">
      <c r="M1439" s="19"/>
    </row>
    <row r="1440" spans="13:13" ht="9" customHeight="1" x14ac:dyDescent="0.25">
      <c r="M1440" s="19"/>
    </row>
    <row r="1441" spans="13:13" ht="9" customHeight="1" x14ac:dyDescent="0.25">
      <c r="M1441" s="19"/>
    </row>
    <row r="1442" spans="13:13" ht="9" customHeight="1" x14ac:dyDescent="0.25">
      <c r="M1442" s="19"/>
    </row>
    <row r="1443" spans="13:13" ht="9" customHeight="1" x14ac:dyDescent="0.25">
      <c r="M1443" s="19"/>
    </row>
    <row r="1444" spans="13:13" ht="9" customHeight="1" x14ac:dyDescent="0.25">
      <c r="M1444" s="19"/>
    </row>
    <row r="1445" spans="13:13" ht="9" customHeight="1" x14ac:dyDescent="0.25">
      <c r="M1445" s="19"/>
    </row>
    <row r="1446" spans="13:13" ht="9" customHeight="1" x14ac:dyDescent="0.25">
      <c r="M1446" s="19"/>
    </row>
    <row r="1447" spans="13:13" ht="9" customHeight="1" x14ac:dyDescent="0.25">
      <c r="M1447" s="19"/>
    </row>
    <row r="1448" spans="13:13" ht="9" customHeight="1" x14ac:dyDescent="0.25">
      <c r="M1448" s="19"/>
    </row>
    <row r="1449" spans="13:13" ht="9" customHeight="1" x14ac:dyDescent="0.25">
      <c r="M1449" s="19"/>
    </row>
    <row r="1450" spans="13:13" ht="9" customHeight="1" x14ac:dyDescent="0.25">
      <c r="M1450" s="19"/>
    </row>
    <row r="1451" spans="13:13" ht="9" customHeight="1" x14ac:dyDescent="0.25">
      <c r="M1451" s="19"/>
    </row>
    <row r="1452" spans="13:13" ht="9" customHeight="1" x14ac:dyDescent="0.25">
      <c r="M1452" s="19"/>
    </row>
    <row r="1453" spans="13:13" ht="9" customHeight="1" x14ac:dyDescent="0.25">
      <c r="M1453" s="19"/>
    </row>
    <row r="1454" spans="13:13" ht="9" customHeight="1" x14ac:dyDescent="0.25">
      <c r="M1454" s="19"/>
    </row>
    <row r="1455" spans="13:13" ht="9" customHeight="1" x14ac:dyDescent="0.25">
      <c r="M1455" s="19"/>
    </row>
    <row r="1456" spans="13:13" ht="9" customHeight="1" x14ac:dyDescent="0.25">
      <c r="M1456" s="19"/>
    </row>
    <row r="1457" spans="13:13" ht="9" customHeight="1" x14ac:dyDescent="0.25">
      <c r="M1457" s="19"/>
    </row>
    <row r="1458" spans="13:13" ht="9" customHeight="1" x14ac:dyDescent="0.25">
      <c r="M1458" s="19"/>
    </row>
    <row r="1459" spans="13:13" ht="9" customHeight="1" x14ac:dyDescent="0.25">
      <c r="M1459" s="19"/>
    </row>
    <row r="1460" spans="13:13" ht="9" customHeight="1" x14ac:dyDescent="0.25">
      <c r="M1460" s="19"/>
    </row>
    <row r="1461" spans="13:13" ht="9" customHeight="1" x14ac:dyDescent="0.25">
      <c r="M1461" s="19"/>
    </row>
    <row r="1462" spans="13:13" ht="9" customHeight="1" x14ac:dyDescent="0.25">
      <c r="M1462" s="19"/>
    </row>
    <row r="1463" spans="13:13" ht="9" customHeight="1" x14ac:dyDescent="0.25">
      <c r="M1463" s="19"/>
    </row>
    <row r="1464" spans="13:13" ht="9" customHeight="1" x14ac:dyDescent="0.25">
      <c r="M1464" s="19"/>
    </row>
    <row r="1465" spans="13:13" ht="9" customHeight="1" x14ac:dyDescent="0.25">
      <c r="M1465" s="19"/>
    </row>
    <row r="1466" spans="13:13" ht="9" customHeight="1" x14ac:dyDescent="0.25">
      <c r="M1466" s="19"/>
    </row>
    <row r="1467" spans="13:13" ht="9" customHeight="1" x14ac:dyDescent="0.25">
      <c r="M1467" s="19"/>
    </row>
    <row r="1468" spans="13:13" ht="9" customHeight="1" x14ac:dyDescent="0.25">
      <c r="M1468" s="19"/>
    </row>
    <row r="1469" spans="13:13" ht="9" customHeight="1" x14ac:dyDescent="0.25">
      <c r="M1469" s="19"/>
    </row>
    <row r="1470" spans="13:13" ht="9" customHeight="1" x14ac:dyDescent="0.25">
      <c r="M1470" s="19"/>
    </row>
    <row r="1471" spans="13:13" ht="9" customHeight="1" x14ac:dyDescent="0.25">
      <c r="M1471" s="19"/>
    </row>
    <row r="1472" spans="13:13" ht="9" customHeight="1" x14ac:dyDescent="0.25">
      <c r="M1472" s="19"/>
    </row>
    <row r="1473" spans="13:13" ht="9" customHeight="1" x14ac:dyDescent="0.25">
      <c r="M1473" s="19"/>
    </row>
    <row r="1474" spans="13:13" ht="9" customHeight="1" x14ac:dyDescent="0.25">
      <c r="M1474" s="19"/>
    </row>
    <row r="1475" spans="13:13" ht="9" customHeight="1" x14ac:dyDescent="0.25">
      <c r="M1475" s="19"/>
    </row>
    <row r="1476" spans="13:13" ht="9" customHeight="1" x14ac:dyDescent="0.25">
      <c r="M1476" s="19"/>
    </row>
    <row r="1477" spans="13:13" ht="9" customHeight="1" x14ac:dyDescent="0.25">
      <c r="M1477" s="19"/>
    </row>
    <row r="1478" spans="13:13" ht="9" customHeight="1" x14ac:dyDescent="0.25">
      <c r="M1478" s="19"/>
    </row>
    <row r="1479" spans="13:13" ht="9" customHeight="1" x14ac:dyDescent="0.25">
      <c r="M1479" s="19"/>
    </row>
    <row r="1480" spans="13:13" ht="9" customHeight="1" x14ac:dyDescent="0.25">
      <c r="M1480" s="19"/>
    </row>
    <row r="1481" spans="13:13" ht="9" customHeight="1" x14ac:dyDescent="0.25">
      <c r="M1481" s="19"/>
    </row>
    <row r="1482" spans="13:13" ht="9" customHeight="1" x14ac:dyDescent="0.25">
      <c r="M1482" s="19"/>
    </row>
    <row r="1483" spans="13:13" ht="9" customHeight="1" x14ac:dyDescent="0.25">
      <c r="M1483" s="19"/>
    </row>
    <row r="1484" spans="13:13" ht="9" customHeight="1" x14ac:dyDescent="0.25">
      <c r="M1484" s="19"/>
    </row>
    <row r="1485" spans="13:13" ht="9" customHeight="1" x14ac:dyDescent="0.25">
      <c r="M1485" s="19"/>
    </row>
    <row r="1486" spans="13:13" ht="9" customHeight="1" x14ac:dyDescent="0.25">
      <c r="M1486" s="19"/>
    </row>
    <row r="1487" spans="13:13" ht="9" customHeight="1" x14ac:dyDescent="0.25">
      <c r="M1487" s="19"/>
    </row>
    <row r="1488" spans="13:13" ht="9" customHeight="1" x14ac:dyDescent="0.25">
      <c r="M1488" s="19"/>
    </row>
    <row r="1489" spans="13:13" ht="9" customHeight="1" x14ac:dyDescent="0.25">
      <c r="M1489" s="19"/>
    </row>
    <row r="1490" spans="13:13" ht="9" customHeight="1" x14ac:dyDescent="0.25">
      <c r="M1490" s="19"/>
    </row>
    <row r="1491" spans="13:13" ht="9" customHeight="1" x14ac:dyDescent="0.25">
      <c r="M1491" s="19"/>
    </row>
    <row r="1492" spans="13:13" ht="9" customHeight="1" x14ac:dyDescent="0.25">
      <c r="M1492" s="19"/>
    </row>
    <row r="1493" spans="13:13" ht="9" customHeight="1" x14ac:dyDescent="0.25">
      <c r="M1493" s="19"/>
    </row>
    <row r="1494" spans="13:13" ht="9" customHeight="1" x14ac:dyDescent="0.25">
      <c r="M1494" s="19"/>
    </row>
    <row r="1495" spans="13:13" ht="9" customHeight="1" x14ac:dyDescent="0.25">
      <c r="M1495" s="19"/>
    </row>
    <row r="1496" spans="13:13" ht="9" customHeight="1" x14ac:dyDescent="0.25">
      <c r="M1496" s="19"/>
    </row>
    <row r="1497" spans="13:13" ht="9" customHeight="1" x14ac:dyDescent="0.25">
      <c r="M1497" s="19"/>
    </row>
    <row r="1498" spans="13:13" ht="9" customHeight="1" x14ac:dyDescent="0.25">
      <c r="M1498" s="19"/>
    </row>
    <row r="1499" spans="13:13" ht="9" customHeight="1" x14ac:dyDescent="0.25">
      <c r="M1499" s="19"/>
    </row>
    <row r="1500" spans="13:13" ht="9" customHeight="1" x14ac:dyDescent="0.25">
      <c r="M1500" s="19"/>
    </row>
    <row r="1501" spans="13:13" ht="9" customHeight="1" x14ac:dyDescent="0.25">
      <c r="M1501" s="19"/>
    </row>
    <row r="1502" spans="13:13" ht="9" customHeight="1" x14ac:dyDescent="0.25">
      <c r="M1502" s="19"/>
    </row>
    <row r="1503" spans="13:13" ht="9" customHeight="1" x14ac:dyDescent="0.25">
      <c r="M1503" s="19"/>
    </row>
    <row r="1504" spans="13:13" ht="9" customHeight="1" x14ac:dyDescent="0.25">
      <c r="M1504" s="19"/>
    </row>
    <row r="1505" spans="13:13" ht="9" customHeight="1" x14ac:dyDescent="0.25">
      <c r="M1505" s="19"/>
    </row>
    <row r="1506" spans="13:13" ht="9" customHeight="1" x14ac:dyDescent="0.25">
      <c r="M1506" s="19"/>
    </row>
    <row r="1507" spans="13:13" ht="9" customHeight="1" x14ac:dyDescent="0.25">
      <c r="M1507" s="19"/>
    </row>
    <row r="1508" spans="13:13" ht="9" customHeight="1" x14ac:dyDescent="0.25">
      <c r="M1508" s="19"/>
    </row>
  </sheetData>
  <mergeCells count="4">
    <mergeCell ref="K27:O28"/>
    <mergeCell ref="A73:C73"/>
    <mergeCell ref="B3:D3"/>
    <mergeCell ref="D28:F28"/>
  </mergeCells>
  <phoneticPr fontId="1" type="noConversion"/>
  <dataValidations count="1">
    <dataValidation type="list" allowBlank="1" showInputMessage="1" showErrorMessage="1" sqref="F2:U2" xr:uid="{4F32EADE-1D59-45F9-9EDA-DB3CA4F13482}">
      <formula1>quart</formula1>
    </dataValidation>
  </dataValidations>
  <pageMargins left="0.7" right="0.7" top="0.75" bottom="0.75" header="0.3" footer="0.3"/>
  <pageSetup paperSize="9" orientation="portrait" verticalDpi="598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0763D-0641-4829-873F-5D669FFD3DD0}">
  <sheetPr codeName="Feuil5"/>
  <dimension ref="A1:T1720"/>
  <sheetViews>
    <sheetView zoomScaleNormal="100" workbookViewId="0">
      <selection activeCell="C47" sqref="C47"/>
    </sheetView>
  </sheetViews>
  <sheetFormatPr baseColWidth="10" defaultColWidth="9.54296875" defaultRowHeight="9.65" customHeight="1" x14ac:dyDescent="0.35"/>
  <cols>
    <col min="1" max="3" width="9.54296875" style="54"/>
    <col min="4" max="4" width="9.54296875" style="55"/>
    <col min="5" max="5" width="9.54296875" style="51"/>
    <col min="6" max="6" width="9.54296875" style="55"/>
    <col min="7" max="11" width="9.54296875" style="54"/>
    <col min="12" max="12" width="9.54296875" style="56"/>
    <col min="13" max="16384" width="9.54296875" style="54"/>
  </cols>
  <sheetData>
    <row r="1" spans="1:20" ht="30" customHeight="1" thickBot="1" x14ac:dyDescent="0.4">
      <c r="E1" s="330" t="s">
        <v>42</v>
      </c>
      <c r="F1" s="330"/>
      <c r="G1" s="330"/>
      <c r="H1" s="330"/>
      <c r="I1" s="330"/>
      <c r="J1" s="330"/>
      <c r="K1" s="330"/>
      <c r="L1" s="330"/>
      <c r="M1" s="330"/>
      <c r="N1" s="330"/>
      <c r="O1" s="330"/>
    </row>
    <row r="2" spans="1:20" s="57" customFormat="1" ht="16.5" customHeight="1" thickBot="1" x14ac:dyDescent="0.4">
      <c r="A2" s="215">
        <f>COUNTA(A4:A22)</f>
        <v>19</v>
      </c>
      <c r="B2" s="60"/>
      <c r="C2" s="216"/>
      <c r="D2" s="58" t="str">
        <f>gréve!F4</f>
        <v>06/06/2023</v>
      </c>
      <c r="E2" s="59" t="str">
        <f>gréve!G4</f>
        <v>12/06/2023</v>
      </c>
      <c r="F2" s="60" t="str">
        <f>gréve!H4</f>
        <v>13/06/2023</v>
      </c>
      <c r="G2" s="61" t="str">
        <f>gréve!I4</f>
        <v>14/06/2023</v>
      </c>
      <c r="H2" s="59" t="str">
        <f>gréve!J4</f>
        <v>15/06/2023</v>
      </c>
      <c r="I2" s="60" t="str">
        <f>gréve!K4</f>
        <v>16/06/2023</v>
      </c>
      <c r="J2" s="61" t="str">
        <f>gréve!L4</f>
        <v>17/06/2023</v>
      </c>
      <c r="K2" s="58" t="str">
        <f>gréve!M4</f>
        <v>18/06/2023</v>
      </c>
      <c r="L2" s="59">
        <f>gréve!N4</f>
        <v>0</v>
      </c>
      <c r="M2" s="60">
        <f>gréve!O4</f>
        <v>0</v>
      </c>
      <c r="N2" s="61">
        <f>gréve!P4</f>
        <v>0</v>
      </c>
      <c r="O2" s="58">
        <f>gréve!Q4</f>
        <v>0</v>
      </c>
      <c r="P2" s="58">
        <f>gréve!R4</f>
        <v>0</v>
      </c>
      <c r="Q2" s="59">
        <f>gréve!S4</f>
        <v>0</v>
      </c>
      <c r="R2" s="60"/>
    </row>
    <row r="3" spans="1:20" ht="9.65" customHeight="1" thickBot="1" x14ac:dyDescent="0.4">
      <c r="A3" s="214" t="s">
        <v>0</v>
      </c>
      <c r="B3" s="63" t="s">
        <v>1</v>
      </c>
      <c r="C3" s="64" t="s">
        <v>5</v>
      </c>
      <c r="D3" s="65"/>
      <c r="E3" s="66"/>
      <c r="F3" s="16"/>
      <c r="G3" s="147"/>
      <c r="H3" s="144"/>
      <c r="I3" s="16"/>
      <c r="J3" s="147"/>
      <c r="K3" s="151"/>
      <c r="L3" s="144"/>
      <c r="M3" s="16"/>
      <c r="N3" s="68"/>
      <c r="O3" s="69"/>
      <c r="P3" s="70"/>
      <c r="Q3" s="21"/>
      <c r="R3" s="16"/>
    </row>
    <row r="4" spans="1:20" ht="9.65" customHeight="1" x14ac:dyDescent="0.35">
      <c r="A4" s="16">
        <v>1</v>
      </c>
      <c r="B4" s="67" t="str">
        <f>gréve!C5</f>
        <v>AGT</v>
      </c>
      <c r="C4" s="72">
        <f>gréve!D5</f>
        <v>13.08</v>
      </c>
      <c r="D4" s="73">
        <f ca="1">gréve!F$26*(data!$G4/100)</f>
        <v>25.460676112026359</v>
      </c>
      <c r="E4" s="74">
        <f ca="1">gréve!G$26*(data!$G4/100)</f>
        <v>18.886916639209225</v>
      </c>
      <c r="F4" s="73">
        <f ca="1">gréve!H$26*(data!$G4/100)</f>
        <v>23.42117298187809</v>
      </c>
      <c r="G4" s="73">
        <f ca="1">gréve!I$26*(data!$G4/100)</f>
        <v>20.673726523887975</v>
      </c>
      <c r="H4" s="74">
        <f ca="1">gréve!J$26*(data!$G4/100)</f>
        <v>18.084015815485998</v>
      </c>
      <c r="I4" s="73">
        <f ca="1">gréve!K$26*(data!$G4/100)</f>
        <v>27.562382866556838</v>
      </c>
      <c r="J4" s="73">
        <f ca="1">gréve!L$26*(data!$G4/100)</f>
        <v>26.084867215815486</v>
      </c>
      <c r="K4" s="73">
        <f ca="1">gréve!M$26*(data!$G4/100)</f>
        <v>24.970804612850081</v>
      </c>
      <c r="L4" s="149">
        <f ca="1">gréve!N$26*(data!$G4/100)</f>
        <v>0</v>
      </c>
      <c r="M4" s="75">
        <f ca="1">gréve!O$26*(data!$G4/100)</f>
        <v>0</v>
      </c>
      <c r="N4" s="76">
        <f ca="1">gréve!P$26*(data!$G4/100)</f>
        <v>0</v>
      </c>
      <c r="O4" s="77">
        <f ca="1">gréve!Q$26*(data!$G4/100)</f>
        <v>0</v>
      </c>
      <c r="P4" s="77">
        <f ca="1">gréve!R$26*(data!$G4/100)</f>
        <v>0</v>
      </c>
      <c r="Q4" s="77">
        <f ca="1">gréve!S$26*(data!$G4/100)</f>
        <v>0</v>
      </c>
      <c r="R4" s="78">
        <f ca="1">SUM(D4:Q4)</f>
        <v>185.14456276771006</v>
      </c>
      <c r="T4" s="165"/>
    </row>
    <row r="5" spans="1:20" ht="9.65" customHeight="1" x14ac:dyDescent="0.35">
      <c r="A5" s="16">
        <v>2</v>
      </c>
      <c r="B5" s="67" t="str">
        <f>gréve!C6</f>
        <v>AGT</v>
      </c>
      <c r="C5" s="72">
        <f>gréve!D6</f>
        <v>15.04</v>
      </c>
      <c r="D5" s="79">
        <f ca="1">gréve!F$26*(data!$G5/100)</f>
        <v>29.27588445908841</v>
      </c>
      <c r="E5" s="133">
        <f ca="1">gréve!G$26*(data!$G5/100)</f>
        <v>21.717066227347608</v>
      </c>
      <c r="F5" s="79">
        <f ca="1">gréve!H$26*(data!$G5/100)</f>
        <v>26.93076771004942</v>
      </c>
      <c r="G5" s="79">
        <f ca="1">gréve!I$26*(data!$G5/100)</f>
        <v>23.771624382207577</v>
      </c>
      <c r="H5" s="83">
        <f ca="1">gréve!J$26*(data!$G5/100)</f>
        <v>20.793853047775944</v>
      </c>
      <c r="I5" s="79">
        <f ca="1">gréve!K$26*(data!$G5/100)</f>
        <v>31.692525864909388</v>
      </c>
      <c r="J5" s="79">
        <f ca="1">gréve!L$26*(data!$G5/100)</f>
        <v>29.993608786381106</v>
      </c>
      <c r="K5" s="134">
        <f ca="1">gréve!M$26*(data!$G5/100)</f>
        <v>28.712607138934647</v>
      </c>
      <c r="L5" s="150">
        <f ca="1">gréve!N$26*(data!$G5/100)</f>
        <v>0</v>
      </c>
      <c r="M5" s="81">
        <f ca="1">gréve!O$26*(data!$G5/100)</f>
        <v>0</v>
      </c>
      <c r="N5" s="80">
        <f ca="1">gréve!P$26*(data!$G5/100)</f>
        <v>0</v>
      </c>
      <c r="O5" s="82">
        <f ca="1">gréve!Q$26*(data!$G5/100)</f>
        <v>0</v>
      </c>
      <c r="P5" s="82">
        <f ca="1">gréve!R$26*(data!$G5/100)</f>
        <v>0</v>
      </c>
      <c r="Q5" s="82">
        <f ca="1">gréve!S$26*(data!$G5/100)</f>
        <v>0</v>
      </c>
      <c r="R5" s="78">
        <f t="shared" ref="R5:R22" ca="1" si="0">SUM(D5:Q5)</f>
        <v>212.88793761669413</v>
      </c>
    </row>
    <row r="6" spans="1:20" ht="9.65" customHeight="1" x14ac:dyDescent="0.35">
      <c r="A6" s="16">
        <v>3</v>
      </c>
      <c r="B6" s="67" t="str">
        <f>gréve!C7</f>
        <v>AGT</v>
      </c>
      <c r="C6" s="72">
        <f>gréve!D7</f>
        <v>16.309999999999999</v>
      </c>
      <c r="D6" s="79">
        <f ca="1">gréve!F$26*(data!$G6/100)</f>
        <v>31.747983745194944</v>
      </c>
      <c r="E6" s="83">
        <f ca="1">gréve!G$26*(data!$G6/100)</f>
        <v>23.550887644151562</v>
      </c>
      <c r="F6" s="79">
        <f ca="1">gréve!H$26*(data!$G6/100)</f>
        <v>29.204841845140031</v>
      </c>
      <c r="G6" s="79">
        <f ca="1">gréve!I$26*(data!$G6/100)</f>
        <v>25.778935749588136</v>
      </c>
      <c r="H6" s="83">
        <f ca="1">gréve!J$26*(data!$G6/100)</f>
        <v>22.549716968698515</v>
      </c>
      <c r="I6" s="79">
        <f ca="1">gréve!K$26*(data!$G6/100)</f>
        <v>34.368689950576602</v>
      </c>
      <c r="J6" s="79">
        <f ca="1">gréve!L$26*(data!$G6/100)</f>
        <v>32.526313783635359</v>
      </c>
      <c r="K6" s="79">
        <f ca="1">gréve!M$26*(data!$G6/100)</f>
        <v>31.137142449203729</v>
      </c>
      <c r="L6" s="150">
        <f ca="1">gréve!N$26*(data!$G6/100)</f>
        <v>0</v>
      </c>
      <c r="M6" s="81">
        <f ca="1">gréve!O$26*(data!$G6/100)</f>
        <v>0</v>
      </c>
      <c r="N6" s="80">
        <f ca="1">gréve!P$26*(data!$G6/100)</f>
        <v>0</v>
      </c>
      <c r="O6" s="82">
        <f ca="1">gréve!Q$26*(data!$G6/100)</f>
        <v>0</v>
      </c>
      <c r="P6" s="82">
        <f ca="1">gréve!R$26*(data!$G6/100)</f>
        <v>0</v>
      </c>
      <c r="Q6" s="82">
        <f ca="1">gréve!S$26*(data!$G6/100)</f>
        <v>0</v>
      </c>
      <c r="R6" s="78">
        <f t="shared" ca="1" si="0"/>
        <v>230.86451213618886</v>
      </c>
    </row>
    <row r="7" spans="1:20" ht="9.65" customHeight="1" x14ac:dyDescent="0.35">
      <c r="A7" s="16">
        <v>4</v>
      </c>
      <c r="B7" s="67" t="str">
        <f>gréve!C8</f>
        <v>AGT</v>
      </c>
      <c r="C7" s="72">
        <f>gréve!D8</f>
        <v>14.9</v>
      </c>
      <c r="D7" s="79">
        <f ca="1">gréve!F$26*(data!$G7/100)</f>
        <v>40.87723228995057</v>
      </c>
      <c r="E7" s="83">
        <f ca="1">gréve!G$26*(data!$G7/100)</f>
        <v>30.323031301482697</v>
      </c>
      <c r="F7" s="79">
        <f ca="1">gréve!H$26*(data!$G7/100)</f>
        <v>37.60280065897858</v>
      </c>
      <c r="G7" s="79">
        <f ca="1">gréve!I$26*(data!$G7/100)</f>
        <v>33.191762767710046</v>
      </c>
      <c r="H7" s="83">
        <f ca="1">gréve!J$26*(data!$G7/100)</f>
        <v>29.033970345963752</v>
      </c>
      <c r="I7" s="134">
        <f ca="1">gréve!K$26*(data!$G7/100)</f>
        <v>44.251532125205927</v>
      </c>
      <c r="J7" s="134">
        <f ca="1">gréve!L$26*(data!$G7/100)</f>
        <v>41.879373970345952</v>
      </c>
      <c r="K7" s="79">
        <f ca="1">gréve!M$26*(data!$G7/100)</f>
        <v>40.090741350906086</v>
      </c>
      <c r="L7" s="150">
        <f ca="1">gréve!N$26*(data!$G7/100)</f>
        <v>0</v>
      </c>
      <c r="M7" s="81">
        <f ca="1">gréve!O$26*(data!$G7/100)</f>
        <v>0</v>
      </c>
      <c r="N7" s="80">
        <f ca="1">gréve!P$26*(data!$G7/100)</f>
        <v>0</v>
      </c>
      <c r="O7" s="82">
        <f ca="1">gréve!Q$26*(data!$G7/100)</f>
        <v>0</v>
      </c>
      <c r="P7" s="82">
        <f ca="1">gréve!R$26*(data!$G7/100)</f>
        <v>0</v>
      </c>
      <c r="Q7" s="82">
        <f ca="1">gréve!S$26*(data!$G7/100)</f>
        <v>0</v>
      </c>
      <c r="R7" s="78">
        <f t="shared" ca="1" si="0"/>
        <v>297.25044481054363</v>
      </c>
    </row>
    <row r="8" spans="1:20" ht="9.65" customHeight="1" x14ac:dyDescent="0.35">
      <c r="A8" s="16">
        <v>5</v>
      </c>
      <c r="B8" s="67" t="str">
        <f>gréve!C9</f>
        <v>AGT</v>
      </c>
      <c r="C8" s="72">
        <f>gréve!D9</f>
        <v>12.86</v>
      </c>
      <c r="D8" s="79">
        <f ca="1">gréve!F$26*(data!$G8/100)</f>
        <v>25.032438440417351</v>
      </c>
      <c r="E8" s="83">
        <f ca="1">gréve!G$26*(data!$G8/100)</f>
        <v>18.569246787479404</v>
      </c>
      <c r="F8" s="79">
        <f ca="1">gréve!H$26*(data!$G8/100)</f>
        <v>23.027238879736409</v>
      </c>
      <c r="G8" s="79">
        <f ca="1">gréve!I$26*(data!$G8/100)</f>
        <v>20.326003294892914</v>
      </c>
      <c r="H8" s="83">
        <f ca="1">gréve!J$26*(data!$G8/100)</f>
        <v>17.779850411861613</v>
      </c>
      <c r="I8" s="134">
        <f ca="1">gréve!K$26*(data!$G8/100)</f>
        <v>27.098795387149917</v>
      </c>
      <c r="J8" s="134">
        <f ca="1">gréve!L$26*(data!$G8/100)</f>
        <v>25.646130917078526</v>
      </c>
      <c r="K8" s="134">
        <f ca="1">gréve!M$26*(data!$G8/100)</f>
        <v>24.550806370126303</v>
      </c>
      <c r="L8" s="150">
        <f ca="1">gréve!N$26*(data!$G8/100)</f>
        <v>0</v>
      </c>
      <c r="M8" s="81">
        <f ca="1">gréve!O$26*(data!$G8/100)</f>
        <v>0</v>
      </c>
      <c r="N8" s="80">
        <f ca="1">gréve!P$26*(data!$G8/100)</f>
        <v>0</v>
      </c>
      <c r="O8" s="82">
        <f ca="1">gréve!Q$26*(data!$G8/100)</f>
        <v>0</v>
      </c>
      <c r="P8" s="82">
        <f ca="1">gréve!R$26*(data!$G8/100)</f>
        <v>0</v>
      </c>
      <c r="Q8" s="82">
        <f ca="1">gréve!S$26*(data!$G8/100)</f>
        <v>0</v>
      </c>
      <c r="R8" s="78">
        <f t="shared" ca="1" si="0"/>
        <v>182.03051048874244</v>
      </c>
    </row>
    <row r="9" spans="1:20" ht="9.65" customHeight="1" x14ac:dyDescent="0.35">
      <c r="A9" s="16">
        <v>6</v>
      </c>
      <c r="B9" s="67" t="str">
        <f>gréve!C10</f>
        <v>AGT</v>
      </c>
      <c r="C9" s="72">
        <f>gréve!D10</f>
        <v>14.34</v>
      </c>
      <c r="D9" s="79">
        <f ca="1">gréve!F$26*(data!$G9/100)</f>
        <v>27.913310049423391</v>
      </c>
      <c r="E9" s="83">
        <f ca="1">gréve!G$26*(data!$G9/100)</f>
        <v>20.706298517298187</v>
      </c>
      <c r="F9" s="79">
        <f ca="1">gréve!H$26*(data!$G9/100)</f>
        <v>25.677341021416801</v>
      </c>
      <c r="G9" s="79">
        <f ca="1">gréve!I$26*(data!$G9/100)</f>
        <v>22.665232289950573</v>
      </c>
      <c r="H9" s="83">
        <f ca="1">gréve!J$26*(data!$G9/100)</f>
        <v>19.826054036243821</v>
      </c>
      <c r="I9" s="79">
        <f ca="1">gréve!K$26*(data!$G9/100)</f>
        <v>30.21747479406919</v>
      </c>
      <c r="J9" s="134">
        <f ca="1">gréve!L$26*(data!$G9/100)</f>
        <v>28.59762965403624</v>
      </c>
      <c r="K9" s="79">
        <f ca="1">gréve!M$26*(data!$G9/100)</f>
        <v>27.376249093904445</v>
      </c>
      <c r="L9" s="150">
        <f ca="1">gréve!N$26*(data!$G9/100)</f>
        <v>0</v>
      </c>
      <c r="M9" s="81">
        <f ca="1">gréve!O$26*(data!$G9/100)</f>
        <v>0</v>
      </c>
      <c r="N9" s="80">
        <f ca="1">gréve!P$26*(data!$G9/100)</f>
        <v>0</v>
      </c>
      <c r="O9" s="82">
        <f ca="1">gréve!Q$26*(data!$G9/100)</f>
        <v>0</v>
      </c>
      <c r="P9" s="82">
        <f ca="1">gréve!R$26*(data!$G9/100)</f>
        <v>0</v>
      </c>
      <c r="Q9" s="82">
        <f ca="1">gréve!S$26*(data!$G9/100)</f>
        <v>0</v>
      </c>
      <c r="R9" s="78">
        <f t="shared" ca="1" si="0"/>
        <v>202.97958945634267</v>
      </c>
    </row>
    <row r="10" spans="1:20" ht="9.65" customHeight="1" x14ac:dyDescent="0.35">
      <c r="A10" s="16">
        <v>7</v>
      </c>
      <c r="B10" s="67" t="str">
        <f>gréve!C11</f>
        <v>HMT</v>
      </c>
      <c r="C10" s="72">
        <f>gréve!D11</f>
        <v>18</v>
      </c>
      <c r="D10" s="79">
        <f ca="1">gréve!F$26*(data!$G10/100)</f>
        <v>35.037627677100495</v>
      </c>
      <c r="E10" s="83">
        <f ca="1">gréve!G$26*(data!$G10/100)</f>
        <v>25.99116968698517</v>
      </c>
      <c r="F10" s="79">
        <f ca="1">gréve!H$26*(data!$G10/100)</f>
        <v>32.230971993410215</v>
      </c>
      <c r="G10" s="79">
        <f ca="1">gréve!I$26*(data!$G10/100)</f>
        <v>28.4500823723229</v>
      </c>
      <c r="H10" s="83">
        <f ca="1">gréve!J$26*(data!$G10/100)</f>
        <v>24.88626029654036</v>
      </c>
      <c r="I10" s="79">
        <f ca="1">gréve!K$26*(data!$G10/100)</f>
        <v>37.929884678747939</v>
      </c>
      <c r="J10" s="134">
        <f ca="1">gréve!L$26*(data!$G10/100)</f>
        <v>35.896606260296537</v>
      </c>
      <c r="K10" s="134">
        <f ca="1">gréve!M$26*(data!$G10/100)</f>
        <v>34.363492586490935</v>
      </c>
      <c r="L10" s="150">
        <f ca="1">gréve!N$26*(data!$G10/100)</f>
        <v>0</v>
      </c>
      <c r="M10" s="81">
        <f ca="1">gréve!O$26*(data!$G10/100)</f>
        <v>0</v>
      </c>
      <c r="N10" s="80">
        <f ca="1">gréve!P$26*(data!$G10/100)</f>
        <v>0</v>
      </c>
      <c r="O10" s="82">
        <f ca="1">gréve!Q$26*(data!$G10/100)</f>
        <v>0</v>
      </c>
      <c r="P10" s="82">
        <f ca="1">gréve!R$26*(data!$G10/100)</f>
        <v>0</v>
      </c>
      <c r="Q10" s="82">
        <f ca="1">gréve!S$26*(data!$G10/100)</f>
        <v>0</v>
      </c>
      <c r="R10" s="78">
        <f t="shared" ca="1" si="0"/>
        <v>254.78609555189459</v>
      </c>
    </row>
    <row r="11" spans="1:20" ht="9.65" customHeight="1" x14ac:dyDescent="0.35">
      <c r="A11" s="16">
        <v>8</v>
      </c>
      <c r="B11" s="67" t="str">
        <f>gréve!C12</f>
        <v>OP</v>
      </c>
      <c r="C11" s="72">
        <f>gréve!D12</f>
        <v>21.25</v>
      </c>
      <c r="D11" s="79">
        <f ca="1">gréve!F$26*(data!$G11/100)</f>
        <v>41.363866007688081</v>
      </c>
      <c r="E11" s="83">
        <f ca="1">gréve!G$26*(data!$G11/100)</f>
        <v>30.684019769357491</v>
      </c>
      <c r="F11" s="79">
        <f ca="1">gréve!H$26*(data!$G11/100)</f>
        <v>38.050453047775946</v>
      </c>
      <c r="G11" s="134">
        <f ca="1">gréve!I$26*(data!$G11/100)</f>
        <v>33.586902800658976</v>
      </c>
      <c r="H11" s="133">
        <f ca="1">gréve!J$26*(data!$G11/100)</f>
        <v>29.379612850082371</v>
      </c>
      <c r="I11" s="79">
        <f ca="1">gréve!K$26*(data!$G11/100)</f>
        <v>44.778336079077427</v>
      </c>
      <c r="J11" s="79">
        <f ca="1">gréve!L$26*(data!$G11/100)</f>
        <v>42.377937946183408</v>
      </c>
      <c r="K11" s="134">
        <f ca="1">gréve!M$26*(data!$G11/100)</f>
        <v>40.56801208127402</v>
      </c>
      <c r="L11" s="150">
        <f ca="1">gréve!N$26*(data!$G11/100)</f>
        <v>0</v>
      </c>
      <c r="M11" s="81">
        <f ca="1">gréve!O$26*(data!$G11/100)</f>
        <v>0</v>
      </c>
      <c r="N11" s="80">
        <f ca="1">gréve!P$26*(data!$G11/100)</f>
        <v>0</v>
      </c>
      <c r="O11" s="82">
        <f ca="1">gréve!Q$26*(data!$G11/100)</f>
        <v>0</v>
      </c>
      <c r="P11" s="82">
        <f ca="1">gréve!R$26*(data!$G11/100)</f>
        <v>0</v>
      </c>
      <c r="Q11" s="82">
        <f ca="1">gréve!S$26*(data!$G11/100)</f>
        <v>0</v>
      </c>
      <c r="R11" s="78">
        <f t="shared" ca="1" si="0"/>
        <v>300.78914058209773</v>
      </c>
    </row>
    <row r="12" spans="1:20" ht="9.65" customHeight="1" x14ac:dyDescent="0.35">
      <c r="A12" s="16">
        <v>9</v>
      </c>
      <c r="B12" s="67" t="str">
        <f>gréve!C13</f>
        <v>OP</v>
      </c>
      <c r="C12" s="72">
        <f>gréve!D13</f>
        <v>22.99</v>
      </c>
      <c r="D12" s="134">
        <f ca="1">gréve!F$26*(data!$G12/100)</f>
        <v>44.750836683141124</v>
      </c>
      <c r="E12" s="133">
        <f ca="1">gréve!G$26*(data!$G12/100)</f>
        <v>33.196499505766056</v>
      </c>
      <c r="F12" s="134">
        <f ca="1">gréve!H$26*(data!$G12/100)</f>
        <v>41.166113673805597</v>
      </c>
      <c r="G12" s="134">
        <f ca="1">gréve!I$26*(data!$G12/100)</f>
        <v>36.337077429983523</v>
      </c>
      <c r="H12" s="133">
        <f ca="1">gréve!J$26*(data!$G12/100)</f>
        <v>31.785284678747935</v>
      </c>
      <c r="I12" s="134">
        <f ca="1">gréve!K$26*(data!$G12/100)</f>
        <v>48.444891598023055</v>
      </c>
      <c r="J12" s="79">
        <f ca="1">gréve!L$26*(data!$G12/100)</f>
        <v>45.84794321801207</v>
      </c>
      <c r="K12" s="79">
        <f ca="1">gréve!M$26*(data!$G12/100)</f>
        <v>43.889816364634811</v>
      </c>
      <c r="L12" s="150">
        <f ca="1">gréve!N$26*(data!$G12/100)</f>
        <v>0</v>
      </c>
      <c r="M12" s="81">
        <f ca="1">gréve!O$26*(data!$G12/100)</f>
        <v>0</v>
      </c>
      <c r="N12" s="80">
        <f ca="1">gréve!P$26*(data!$G12/100)</f>
        <v>0</v>
      </c>
      <c r="O12" s="82">
        <f ca="1">gréve!Q$26*(data!$G12/100)</f>
        <v>0</v>
      </c>
      <c r="P12" s="82">
        <f ca="1">gréve!R$26*(data!$G12/100)</f>
        <v>0</v>
      </c>
      <c r="Q12" s="82">
        <f ca="1">gréve!S$26*(data!$G12/100)</f>
        <v>0</v>
      </c>
      <c r="R12" s="78">
        <f t="shared" ca="1" si="0"/>
        <v>325.4184631521141</v>
      </c>
    </row>
    <row r="13" spans="1:20" ht="9.65" customHeight="1" x14ac:dyDescent="0.35">
      <c r="A13" s="16">
        <v>10</v>
      </c>
      <c r="B13" s="67" t="str">
        <f>gréve!C14</f>
        <v>OP</v>
      </c>
      <c r="C13" s="72">
        <f>gréve!D14</f>
        <v>20.03</v>
      </c>
      <c r="D13" s="79">
        <f ca="1">gréve!F$26*(data!$G13/100)</f>
        <v>38.989093465129045</v>
      </c>
      <c r="E13" s="133">
        <f ca="1">gréve!G$26*(data!$G13/100)</f>
        <v>28.922396046128494</v>
      </c>
      <c r="F13" s="79">
        <f ca="1">gréve!H$26*(data!$G13/100)</f>
        <v>35.865909390444806</v>
      </c>
      <c r="G13" s="79">
        <f ca="1">gréve!I$26*(data!$G13/100)</f>
        <v>31.6586194398682</v>
      </c>
      <c r="H13" s="83">
        <f ca="1">gréve!J$26*(data!$G13/100)</f>
        <v>27.692877429983522</v>
      </c>
      <c r="I13" s="79">
        <f ca="1">gréve!K$26*(data!$G13/100)</f>
        <v>42.207532784184508</v>
      </c>
      <c r="J13" s="79">
        <f ca="1">gréve!L$26*(data!$G13/100)</f>
        <v>39.944945744096643</v>
      </c>
      <c r="K13" s="79">
        <f ca="1">gréve!M$26*(data!$G13/100)</f>
        <v>38.23893091707852</v>
      </c>
      <c r="L13" s="150">
        <f ca="1">gréve!N$26*(data!$G13/100)</f>
        <v>0</v>
      </c>
      <c r="M13" s="81">
        <f ca="1">gréve!O$26*(data!$G13/100)</f>
        <v>0</v>
      </c>
      <c r="N13" s="80">
        <f ca="1">gréve!P$26*(data!$G13/100)</f>
        <v>0</v>
      </c>
      <c r="O13" s="82">
        <f ca="1">gréve!Q$26*(data!$G13/100)</f>
        <v>0</v>
      </c>
      <c r="P13" s="82">
        <f ca="1">gréve!R$26*(data!$G13/100)</f>
        <v>0</v>
      </c>
      <c r="Q13" s="82">
        <f ca="1">gréve!S$26*(data!$G13/100)</f>
        <v>0</v>
      </c>
      <c r="R13" s="78">
        <f t="shared" ca="1" si="0"/>
        <v>283.52030521691375</v>
      </c>
    </row>
    <row r="14" spans="1:20" ht="9.65" customHeight="1" x14ac:dyDescent="0.35">
      <c r="A14" s="16">
        <v>11</v>
      </c>
      <c r="B14" s="67" t="str">
        <f>gréve!C15</f>
        <v>OP</v>
      </c>
      <c r="C14" s="72">
        <f>gréve!D15</f>
        <v>20.03</v>
      </c>
      <c r="D14" s="134">
        <f ca="1">gréve!F$26*(data!$G14/100)</f>
        <v>38.989093465129045</v>
      </c>
      <c r="E14" s="83">
        <f ca="1">gréve!G$26*(data!$G14/100)</f>
        <v>28.922396046128494</v>
      </c>
      <c r="F14" s="79">
        <f ca="1">gréve!H$26*(data!$G14/100)</f>
        <v>35.865909390444806</v>
      </c>
      <c r="G14" s="79">
        <f ca="1">gréve!I$26*(data!$G14/100)</f>
        <v>31.6586194398682</v>
      </c>
      <c r="H14" s="133">
        <f ca="1">gréve!J$26*(data!$G14/100)</f>
        <v>27.692877429983522</v>
      </c>
      <c r="I14" s="79">
        <f ca="1">gréve!K$26*(data!$G14/100)</f>
        <v>42.207532784184508</v>
      </c>
      <c r="J14" s="79">
        <f ca="1">gréve!L$26*(data!$G14/100)</f>
        <v>39.944945744096643</v>
      </c>
      <c r="K14" s="79">
        <f ca="1">gréve!M$26*(data!$G14/100)</f>
        <v>38.23893091707852</v>
      </c>
      <c r="L14" s="150">
        <f ca="1">gréve!N$26*(data!$G14/100)</f>
        <v>0</v>
      </c>
      <c r="M14" s="81">
        <f ca="1">gréve!O$26*(data!$G14/100)</f>
        <v>0</v>
      </c>
      <c r="N14" s="80">
        <f ca="1">gréve!P$26*(data!$G14/100)</f>
        <v>0</v>
      </c>
      <c r="O14" s="82">
        <f ca="1">gréve!Q$26*(data!$G14/100)</f>
        <v>0</v>
      </c>
      <c r="P14" s="82">
        <f ca="1">gréve!R$26*(data!$G14/100)</f>
        <v>0</v>
      </c>
      <c r="Q14" s="82">
        <f ca="1">gréve!S$26*(data!$G14/100)</f>
        <v>0</v>
      </c>
      <c r="R14" s="78">
        <f t="shared" ca="1" si="0"/>
        <v>283.52030521691375</v>
      </c>
    </row>
    <row r="15" spans="1:20" ht="9.65" customHeight="1" x14ac:dyDescent="0.35">
      <c r="A15" s="16">
        <v>12</v>
      </c>
      <c r="B15" s="67" t="str">
        <f>gréve!C16</f>
        <v>OP</v>
      </c>
      <c r="C15" s="72">
        <f>gréve!D16</f>
        <v>24.11</v>
      </c>
      <c r="D15" s="134">
        <f ca="1">gréve!F$26*(data!$G15/100)</f>
        <v>46.930955738605164</v>
      </c>
      <c r="E15" s="133">
        <f ca="1">gréve!G$26*(data!$G15/100)</f>
        <v>34.813727841845136</v>
      </c>
      <c r="F15" s="134">
        <f ca="1">gréve!H$26*(data!$G15/100)</f>
        <v>43.171596375617789</v>
      </c>
      <c r="G15" s="134">
        <f ca="1">gréve!I$26*(data!$G15/100)</f>
        <v>38.107304777594727</v>
      </c>
      <c r="H15" s="133">
        <f ca="1">gréve!J$26*(data!$G15/100)</f>
        <v>33.333763097199338</v>
      </c>
      <c r="I15" s="134">
        <f ca="1">gréve!K$26*(data!$G15/100)</f>
        <v>50.804973311367377</v>
      </c>
      <c r="J15" s="134">
        <f ca="1">gréve!L$26*(data!$G15/100)</f>
        <v>48.08150982976386</v>
      </c>
      <c r="K15" s="134">
        <f ca="1">gréve!M$26*(data!$G15/100)</f>
        <v>46.02798923668314</v>
      </c>
      <c r="L15" s="150">
        <f ca="1">gréve!N$26*(data!$G15/100)</f>
        <v>0</v>
      </c>
      <c r="M15" s="81">
        <f ca="1">gréve!O$26*(data!$G15/100)</f>
        <v>0</v>
      </c>
      <c r="N15" s="80">
        <f ca="1">gréve!P$26*(data!$G15/100)</f>
        <v>0</v>
      </c>
      <c r="O15" s="82">
        <f ca="1">gréve!Q$26*(data!$G15/100)</f>
        <v>0</v>
      </c>
      <c r="P15" s="82">
        <f ca="1">gréve!R$26*(data!$G15/100)</f>
        <v>0</v>
      </c>
      <c r="Q15" s="82">
        <f ca="1">gréve!S$26*(data!$G15/100)</f>
        <v>0</v>
      </c>
      <c r="R15" s="78">
        <f t="shared" ca="1" si="0"/>
        <v>341.2718202086765</v>
      </c>
    </row>
    <row r="16" spans="1:20" ht="9.65" customHeight="1" x14ac:dyDescent="0.35">
      <c r="A16" s="16">
        <v>13</v>
      </c>
      <c r="B16" s="67" t="str">
        <f>gréve!C17</f>
        <v>op</v>
      </c>
      <c r="C16" s="72">
        <f>gréve!D17</f>
        <v>25.96</v>
      </c>
      <c r="D16" s="134">
        <f ca="1">gréve!F$26*(data!$G16/100)</f>
        <v>50.532045249862705</v>
      </c>
      <c r="E16" s="133">
        <f ca="1">gréve!G$26*(data!$G16/100)</f>
        <v>37.485042504118603</v>
      </c>
      <c r="F16" s="134">
        <f ca="1">gréve!H$26*(data!$G16/100)</f>
        <v>46.484224052718275</v>
      </c>
      <c r="G16" s="134">
        <f ca="1">gréve!I$26*(data!$G16/100)</f>
        <v>41.031341021416793</v>
      </c>
      <c r="H16" s="133">
        <f ca="1">gréve!J$26*(data!$G16/100)</f>
        <v>35.891517627677089</v>
      </c>
      <c r="I16" s="134">
        <f ca="1">gréve!K$26*(data!$G16/100)</f>
        <v>54.703322570016461</v>
      </c>
      <c r="J16" s="134">
        <f ca="1">gréve!L$26*(data!$G16/100)</f>
        <v>51.770883250960999</v>
      </c>
      <c r="K16" s="134">
        <f ca="1">gréve!M$26*(data!$G16/100)</f>
        <v>49.559792641405807</v>
      </c>
      <c r="L16" s="150">
        <f ca="1">gréve!N$26*(data!$G16/100)</f>
        <v>0</v>
      </c>
      <c r="M16" s="81">
        <f ca="1">gréve!O$26*(data!$G16/100)</f>
        <v>0</v>
      </c>
      <c r="N16" s="80">
        <f ca="1">gréve!P$26*(data!$G16/100)</f>
        <v>0</v>
      </c>
      <c r="O16" s="82">
        <f ca="1">gréve!Q$26*(data!$G16/100)</f>
        <v>0</v>
      </c>
      <c r="P16" s="82">
        <f ca="1">gréve!R$26*(data!$G16/100)</f>
        <v>0</v>
      </c>
      <c r="Q16" s="82">
        <f ca="1">gréve!S$26*(data!$G16/100)</f>
        <v>0</v>
      </c>
      <c r="R16" s="78">
        <f t="shared" ca="1" si="0"/>
        <v>367.45816891817674</v>
      </c>
    </row>
    <row r="17" spans="1:19" ht="9.65" customHeight="1" x14ac:dyDescent="0.35">
      <c r="A17" s="16">
        <v>14</v>
      </c>
      <c r="B17" s="67" t="str">
        <f>gréve!C18</f>
        <v>pt</v>
      </c>
      <c r="C17" s="72">
        <f>gréve!D18</f>
        <v>25.28</v>
      </c>
      <c r="D17" s="134">
        <f ca="1">gréve!F$26*(data!$G17/100)</f>
        <v>49.208401537616695</v>
      </c>
      <c r="E17" s="133">
        <f ca="1">gréve!G$26*(data!$G17/100)</f>
        <v>36.503153871499173</v>
      </c>
      <c r="F17" s="134">
        <f ca="1">gréve!H$26*(data!$G17/100)</f>
        <v>45.266609555189454</v>
      </c>
      <c r="G17" s="134">
        <f ca="1">gréve!I$26*(data!$G17/100)</f>
        <v>39.956560131795719</v>
      </c>
      <c r="H17" s="133">
        <f ca="1">gréve!J$26*(data!$G17/100)</f>
        <v>34.951370016474463</v>
      </c>
      <c r="I17" s="134">
        <f ca="1">gréve!K$26*(data!$G17/100)</f>
        <v>53.270415815485997</v>
      </c>
      <c r="J17" s="134">
        <f ca="1">gréve!L$26*(data!$G17/100)</f>
        <v>50.414789236683141</v>
      </c>
      <c r="K17" s="134">
        <f ca="1">gréve!M$26*(data!$G17/100)</f>
        <v>48.261616254805055</v>
      </c>
      <c r="L17" s="150">
        <f ca="1">gréve!N$26*(data!$G17/100)</f>
        <v>0</v>
      </c>
      <c r="M17" s="81">
        <f ca="1">gréve!O$26*(data!$G17/100)</f>
        <v>0</v>
      </c>
      <c r="N17" s="80">
        <f ca="1">gréve!P$26*(data!$G17/100)</f>
        <v>0</v>
      </c>
      <c r="O17" s="82">
        <f ca="1">gréve!Q$26*(data!$G17/100)</f>
        <v>0</v>
      </c>
      <c r="P17" s="82">
        <f ca="1">gréve!R$26*(data!$G17/100)</f>
        <v>0</v>
      </c>
      <c r="Q17" s="82">
        <f ca="1">gréve!S$26*(data!$G17/100)</f>
        <v>0</v>
      </c>
      <c r="R17" s="78">
        <f t="shared" ca="1" si="0"/>
        <v>357.83291641954975</v>
      </c>
    </row>
    <row r="18" spans="1:19" ht="9.65" customHeight="1" x14ac:dyDescent="0.35">
      <c r="A18" s="16">
        <v>15</v>
      </c>
      <c r="B18" s="67" t="str">
        <f>gréve!C19</f>
        <v>pt</v>
      </c>
      <c r="C18" s="72">
        <f>gréve!D19</f>
        <v>23.68</v>
      </c>
      <c r="D18" s="134">
        <f ca="1">gréve!F$26*(data!$G18/100)</f>
        <v>46.093945744096651</v>
      </c>
      <c r="E18" s="133">
        <f ca="1">gréve!G$26*(data!$G18/100)</f>
        <v>34.192827677100489</v>
      </c>
      <c r="F18" s="134">
        <f ca="1">gréve!H$26*(data!$G18/100)</f>
        <v>42.401634266886326</v>
      </c>
      <c r="G18" s="134">
        <f ca="1">gréve!I$26*(data!$G18/100)</f>
        <v>37.427663920922569</v>
      </c>
      <c r="H18" s="133">
        <f ca="1">gréve!J$26*(data!$G18/100)</f>
        <v>32.73925799011532</v>
      </c>
      <c r="I18" s="134">
        <f ca="1">gréve!K$26*(data!$G18/100)</f>
        <v>49.898870510708399</v>
      </c>
      <c r="J18" s="134">
        <f ca="1">gréve!L$26*(data!$G18/100)</f>
        <v>47.223979791323444</v>
      </c>
      <c r="K18" s="134">
        <f ca="1">gréve!M$26*(data!$G18/100)</f>
        <v>45.207083580450302</v>
      </c>
      <c r="L18" s="150">
        <f ca="1">gréve!N$26*(data!$G18/100)</f>
        <v>0</v>
      </c>
      <c r="M18" s="81">
        <f ca="1">gréve!O$26*(data!$G18/100)</f>
        <v>0</v>
      </c>
      <c r="N18" s="80">
        <f ca="1">gréve!P$26*(data!$G18/100)</f>
        <v>0</v>
      </c>
      <c r="O18" s="82">
        <f ca="1">gréve!Q$26*(data!$G18/100)</f>
        <v>0</v>
      </c>
      <c r="P18" s="82">
        <f ca="1">gréve!R$26*(data!$G18/100)</f>
        <v>0</v>
      </c>
      <c r="Q18" s="82">
        <f ca="1">gréve!S$26*(data!$G18/100)</f>
        <v>0</v>
      </c>
      <c r="R18" s="78">
        <f t="shared" ca="1" si="0"/>
        <v>335.18526348160356</v>
      </c>
    </row>
    <row r="19" spans="1:19" ht="9.65" customHeight="1" x14ac:dyDescent="0.35">
      <c r="A19" s="16">
        <v>16</v>
      </c>
      <c r="B19" s="67" t="str">
        <f>gréve!C20</f>
        <v>agt</v>
      </c>
      <c r="C19" s="72">
        <f>gréve!D20</f>
        <v>15.31</v>
      </c>
      <c r="D19" s="79">
        <f ca="1">gréve!F$26*(data!$G19/100)</f>
        <v>29.801448874244919</v>
      </c>
      <c r="E19" s="83">
        <f ca="1">gréve!G$26*(data!$G19/100)</f>
        <v>22.106933772652386</v>
      </c>
      <c r="F19" s="79">
        <f ca="1">gréve!H$26*(data!$G19/100)</f>
        <v>27.414232289950576</v>
      </c>
      <c r="G19" s="79">
        <f ca="1">gréve!I$26*(data!$G19/100)</f>
        <v>24.198375617792419</v>
      </c>
      <c r="H19" s="83">
        <f ca="1">gréve!J$26*(data!$G19/100)</f>
        <v>21.167146952224051</v>
      </c>
      <c r="I19" s="79">
        <f ca="1">gréve!K$26*(data!$G19/100)</f>
        <v>32.261474135090609</v>
      </c>
      <c r="J19" s="79">
        <f ca="1">gréve!L$26*(data!$G19/100)</f>
        <v>30.532057880285553</v>
      </c>
      <c r="K19" s="79">
        <f ca="1">gréve!M$26*(data!$G19/100)</f>
        <v>29.228059527732011</v>
      </c>
      <c r="L19" s="150">
        <f ca="1">gréve!N$26*(data!$G19/100)</f>
        <v>0</v>
      </c>
      <c r="M19" s="81">
        <f ca="1">gréve!O$26*(data!$G19/100)</f>
        <v>0</v>
      </c>
      <c r="N19" s="80">
        <f ca="1">gréve!P$26*(data!$G19/100)</f>
        <v>0</v>
      </c>
      <c r="O19" s="82">
        <f ca="1">gréve!Q$26*(data!$G19/100)</f>
        <v>0</v>
      </c>
      <c r="P19" s="82">
        <f ca="1">gréve!R$26*(data!$G19/100)</f>
        <v>0</v>
      </c>
      <c r="Q19" s="82">
        <f ca="1">gréve!S$26*(data!$G19/100)</f>
        <v>0</v>
      </c>
      <c r="R19" s="78">
        <f t="shared" ca="1" si="0"/>
        <v>216.70972904997251</v>
      </c>
    </row>
    <row r="20" spans="1:19" ht="9.65" customHeight="1" x14ac:dyDescent="0.35">
      <c r="A20" s="16">
        <v>17</v>
      </c>
      <c r="B20" s="67" t="str">
        <f>gréve!C21</f>
        <v>ce</v>
      </c>
      <c r="C20" s="72">
        <f>gréve!D21</f>
        <v>28</v>
      </c>
      <c r="D20" s="134">
        <f ca="1">gréve!F$26*(data!$G20/100)</f>
        <v>54.502976386600764</v>
      </c>
      <c r="E20" s="133">
        <f ca="1">gréve!G$26*(data!$G20/100)</f>
        <v>40.430708401976929</v>
      </c>
      <c r="F20" s="134">
        <f ca="1">gréve!H$26*(data!$G20/100)</f>
        <v>50.137067545304774</v>
      </c>
      <c r="G20" s="134">
        <f ca="1">gréve!I$26*(data!$G20/100)</f>
        <v>44.255683690280058</v>
      </c>
      <c r="H20" s="133">
        <f ca="1">gréve!J$26*(data!$G20/100)</f>
        <v>38.711960461285003</v>
      </c>
      <c r="I20" s="134">
        <f ca="1">gréve!K$26*(data!$G20/100)</f>
        <v>59.002042833607902</v>
      </c>
      <c r="J20" s="134">
        <f ca="1">gréve!L$26*(data!$G20/100)</f>
        <v>55.839165293794608</v>
      </c>
      <c r="K20" s="134">
        <f ca="1">gréve!M$26*(data!$G20/100)</f>
        <v>53.454321801208124</v>
      </c>
      <c r="L20" s="150">
        <f ca="1">gréve!N$26*(data!$G20/100)</f>
        <v>0</v>
      </c>
      <c r="M20" s="81">
        <f ca="1">gréve!O$26*(data!$G20/100)</f>
        <v>0</v>
      </c>
      <c r="N20" s="80">
        <f ca="1">gréve!P$26*(data!$G20/100)</f>
        <v>0</v>
      </c>
      <c r="O20" s="82">
        <f ca="1">gréve!Q$26*(data!$G20/100)</f>
        <v>0</v>
      </c>
      <c r="P20" s="82">
        <f ca="1">gréve!R$26*(data!$G20/100)</f>
        <v>0</v>
      </c>
      <c r="Q20" s="82">
        <f ca="1">gréve!S$26*(data!$G20/100)</f>
        <v>0</v>
      </c>
      <c r="R20" s="78">
        <f t="shared" ca="1" si="0"/>
        <v>396.33392641405817</v>
      </c>
    </row>
    <row r="21" spans="1:19" ht="9.65" customHeight="1" x14ac:dyDescent="0.35">
      <c r="A21" s="16">
        <v>18</v>
      </c>
      <c r="B21" s="67" t="str">
        <f>gréve!C22</f>
        <v>des</v>
      </c>
      <c r="C21" s="72">
        <f>gréve!D22</f>
        <v>21.03</v>
      </c>
      <c r="D21" s="134">
        <f ca="1">gréve!F$26*(data!$G21/100)</f>
        <v>40.935628336079077</v>
      </c>
      <c r="E21" s="133">
        <f ca="1">gréve!G$26*(data!$G21/100)</f>
        <v>30.366349917627677</v>
      </c>
      <c r="F21" s="134">
        <f ca="1">gréve!H$26*(data!$G21/100)</f>
        <v>37.656518945634268</v>
      </c>
      <c r="G21" s="134">
        <f ca="1">gréve!I$26*(data!$G21/100)</f>
        <v>33.239179571663918</v>
      </c>
      <c r="H21" s="133">
        <f ca="1">gréve!J$26*(data!$G21/100)</f>
        <v>29.075447446457989</v>
      </c>
      <c r="I21" s="79">
        <f ca="1">gréve!K$26*(data!$G21/100)</f>
        <v>44.314748599670509</v>
      </c>
      <c r="J21" s="79">
        <f ca="1">gréve!L$26*(data!$G21/100)</f>
        <v>41.939201647446453</v>
      </c>
      <c r="K21" s="79">
        <f ca="1">gréve!M$26*(data!$G21/100)</f>
        <v>40.148013838550249</v>
      </c>
      <c r="L21" s="150">
        <f ca="1">gréve!N$26*(data!$G21/100)</f>
        <v>0</v>
      </c>
      <c r="M21" s="81">
        <f ca="1">gréve!O$26*(data!$G21/100)</f>
        <v>0</v>
      </c>
      <c r="N21" s="80">
        <f ca="1">gréve!P$26*(data!$G21/100)</f>
        <v>0</v>
      </c>
      <c r="O21" s="82">
        <f ca="1">gréve!Q$26*(data!$G21/100)</f>
        <v>0</v>
      </c>
      <c r="P21" s="82">
        <f ca="1">gréve!R$26*(data!$G21/100)</f>
        <v>0</v>
      </c>
      <c r="Q21" s="82">
        <f ca="1">gréve!S$26*(data!$G21/100)</f>
        <v>0</v>
      </c>
      <c r="R21" s="78">
        <f t="shared" ca="1" si="0"/>
        <v>297.67508830313011</v>
      </c>
    </row>
    <row r="22" spans="1:19" ht="9.65" customHeight="1" thickBot="1" x14ac:dyDescent="0.4">
      <c r="A22" s="16">
        <v>19</v>
      </c>
      <c r="B22" s="67" t="str">
        <f>gréve!C23</f>
        <v>ced</v>
      </c>
      <c r="C22" s="72">
        <f>gréve!D23</f>
        <v>27.61</v>
      </c>
      <c r="D22" s="134">
        <f ca="1">gréve!F$26*(data!$G22/100)</f>
        <v>192.70695222405271</v>
      </c>
      <c r="E22" s="133">
        <f ca="1">gréve!G$26*(data!$G22/100)</f>
        <v>142.95143327841845</v>
      </c>
      <c r="F22" s="134">
        <f ca="1">gréve!H$26*(data!$G22/100)</f>
        <v>177.27034596375617</v>
      </c>
      <c r="G22" s="134">
        <f ca="1">gréve!I$26*(data!$G22/100)</f>
        <v>156.47545304777594</v>
      </c>
      <c r="H22" s="133">
        <f ca="1">gréve!J$26*(data!$G22/100)</f>
        <v>136.87443163097197</v>
      </c>
      <c r="I22" s="134">
        <f ca="1">gréve!K$26*(data!$G22/100)</f>
        <v>208.61436573311366</v>
      </c>
      <c r="J22" s="134">
        <f ca="1">gréve!L$26*(data!$G22/100)</f>
        <v>197.43133443163094</v>
      </c>
      <c r="K22" s="134">
        <f ca="1">gréve!M$26*(data!$G22/100)</f>
        <v>188.99920922570016</v>
      </c>
      <c r="L22" s="150">
        <f ca="1">gréve!N$26*(data!$G22/100)</f>
        <v>0</v>
      </c>
      <c r="M22" s="81">
        <f ca="1">gréve!O$26*(data!$G22/100)</f>
        <v>0</v>
      </c>
      <c r="N22" s="80">
        <f ca="1">gréve!P$26*(data!$G22/100)</f>
        <v>0</v>
      </c>
      <c r="O22" s="82">
        <f ca="1">gréve!Q$26*(data!$G22/100)</f>
        <v>0</v>
      </c>
      <c r="P22" s="82">
        <f ca="1">gréve!R$26*(data!$G22/100)</f>
        <v>0</v>
      </c>
      <c r="Q22" s="82">
        <f ca="1">gréve!S$26*(data!$G22/100)</f>
        <v>0</v>
      </c>
      <c r="R22" s="78">
        <f t="shared" ca="1" si="0"/>
        <v>1401.3235255354198</v>
      </c>
    </row>
    <row r="23" spans="1:19" ht="9.65" customHeight="1" thickBot="1" x14ac:dyDescent="0.4">
      <c r="A23" s="62" t="s">
        <v>30</v>
      </c>
      <c r="B23" s="85"/>
      <c r="C23" s="64">
        <f>AVERAGE(C4:C22)</f>
        <v>19.990000000000002</v>
      </c>
      <c r="D23" s="135"/>
      <c r="E23" s="84"/>
      <c r="F23" s="148"/>
      <c r="G23" s="146"/>
      <c r="H23" s="84"/>
      <c r="I23" s="148"/>
      <c r="J23" s="152"/>
      <c r="K23" s="146"/>
      <c r="L23" s="84"/>
      <c r="M23" s="86"/>
      <c r="N23" s="87"/>
      <c r="O23" s="88"/>
      <c r="P23" s="89"/>
      <c r="Q23" s="84"/>
    </row>
    <row r="24" spans="1:19" ht="19.5" customHeight="1" thickBot="1" x14ac:dyDescent="0.3">
      <c r="C24" s="136" t="s">
        <v>43</v>
      </c>
      <c r="D24" s="90">
        <f ca="1">SUM(D4:D22)</f>
        <v>890.15039648544757</v>
      </c>
      <c r="E24" s="91">
        <f t="shared" ref="E24:O24" ca="1" si="1">SUM(E4:E23)</f>
        <v>660.32010543657316</v>
      </c>
      <c r="F24" s="90">
        <f t="shared" ca="1" si="1"/>
        <v>818.84574958813835</v>
      </c>
      <c r="G24" s="92">
        <f t="shared" ca="1" si="1"/>
        <v>722.79014827018113</v>
      </c>
      <c r="H24" s="93">
        <f t="shared" ca="1" si="1"/>
        <v>632.24926853377269</v>
      </c>
      <c r="I24" s="90">
        <f t="shared" ca="1" si="1"/>
        <v>963.62979242174617</v>
      </c>
      <c r="J24" s="92">
        <f t="shared" ca="1" si="1"/>
        <v>911.97322460186706</v>
      </c>
      <c r="K24" s="90">
        <f t="shared" ca="1" si="1"/>
        <v>873.02361998901699</v>
      </c>
      <c r="L24" s="93">
        <f t="shared" ca="1" si="1"/>
        <v>0</v>
      </c>
      <c r="M24" s="90">
        <f t="shared" ca="1" si="1"/>
        <v>0</v>
      </c>
      <c r="N24" s="92">
        <f t="shared" ca="1" si="1"/>
        <v>0</v>
      </c>
      <c r="O24" s="93">
        <f t="shared" ca="1" si="1"/>
        <v>0</v>
      </c>
      <c r="P24" s="94"/>
      <c r="Q24" s="296"/>
      <c r="R24" s="297" t="s">
        <v>81</v>
      </c>
      <c r="S24" s="298" t="s">
        <v>82</v>
      </c>
    </row>
    <row r="25" spans="1:19" ht="9.65" customHeight="1" thickBot="1" x14ac:dyDescent="0.4">
      <c r="C25" s="95" t="s">
        <v>41</v>
      </c>
      <c r="D25" s="96" cm="1">
        <f t="array" aca="1" ref="D25" ca="1">sommesiCouleur(D4:D22)</f>
        <v>564.65083536518387</v>
      </c>
      <c r="E25" s="97" cm="1">
        <f t="array" aca="1" ref="E25" ca="1">sommesiCouleur(E4:E22)</f>
        <v>440.57920527182864</v>
      </c>
      <c r="F25" s="96" cm="1">
        <f t="array" aca="1" ref="F25" ca="1">sommesiCouleur(F4:F22)</f>
        <v>483.5541103789127</v>
      </c>
      <c r="G25" s="98" cm="1">
        <f t="array" aca="1" ref="G25" ca="1">sommesiCouleur(G4:G22)</f>
        <v>460.41716639209227</v>
      </c>
      <c r="H25" s="99" cm="1">
        <f t="array" aca="1" ref="H25" ca="1">sommesiCouleur(H4:H22)</f>
        <v>430.43552322899501</v>
      </c>
      <c r="I25" s="96" cm="1">
        <f t="array" aca="1" ref="I25" ca="1">sommesiCouleur(I4:I22)</f>
        <v>596.08920988467867</v>
      </c>
      <c r="J25" s="100" cm="1">
        <f t="array" aca="1" ref="J25" ca="1">sommesiCouleur(J4:J22)</f>
        <v>582.78140263591422</v>
      </c>
      <c r="K25" s="101" cm="1">
        <f t="array" aca="1" ref="K25" ca="1">sommesiCouleur(K4:K22)</f>
        <v>559.70493091707851</v>
      </c>
      <c r="L25" s="102" cm="1">
        <f t="array" aca="1" ref="L25" ca="1">sommesiCouleur(L4:L22)</f>
        <v>0</v>
      </c>
      <c r="M25" s="96" cm="1">
        <f t="array" aca="1" ref="M25" ca="1">sommesiCouleur(M4:M22)</f>
        <v>0</v>
      </c>
      <c r="N25" s="98" cm="1">
        <f t="array" aca="1" ref="N25" ca="1">sommesiCouleur(N4:N22)</f>
        <v>0</v>
      </c>
      <c r="O25" s="96" cm="1">
        <f t="array" aca="1" ref="O25" ca="1">sommesiCouleur(O4:O22)</f>
        <v>0</v>
      </c>
      <c r="P25" s="96" cm="1">
        <f t="array" aca="1" ref="P25" ca="1">sommesiCouleur(P4:P22)</f>
        <v>0</v>
      </c>
      <c r="Q25" s="99" cm="1">
        <f t="array" aca="1" ref="Q25" ca="1">sommesiCouleur(Q4:Q22)</f>
        <v>0</v>
      </c>
      <c r="R25" s="299">
        <f ca="1">SUM(R4:R22)</f>
        <v>6472.9823053267428</v>
      </c>
      <c r="S25" s="283">
        <f ca="1">R25*0.8</f>
        <v>5178.3858442613946</v>
      </c>
    </row>
    <row r="26" spans="1:19" ht="9.65" customHeight="1" x14ac:dyDescent="0.35">
      <c r="L26" s="103"/>
    </row>
    <row r="27" spans="1:19" ht="13.5" customHeight="1" thickBot="1" x14ac:dyDescent="0.4">
      <c r="L27" s="103"/>
    </row>
    <row r="28" spans="1:19" ht="20.5" customHeight="1" thickBot="1" x14ac:dyDescent="0.4">
      <c r="A28" s="20"/>
      <c r="B28" s="137" t="s">
        <v>23</v>
      </c>
      <c r="C28" s="137" t="s">
        <v>44</v>
      </c>
      <c r="D28" s="105"/>
      <c r="E28" s="104"/>
      <c r="F28" s="106"/>
      <c r="G28" s="106"/>
      <c r="H28" s="106"/>
      <c r="I28" s="106"/>
      <c r="J28" s="106"/>
      <c r="K28" s="107"/>
      <c r="L28" s="106"/>
      <c r="M28" s="106"/>
      <c r="N28" s="106"/>
      <c r="O28" s="106"/>
      <c r="P28" s="106"/>
      <c r="Q28" s="106"/>
      <c r="R28" s="108"/>
    </row>
    <row r="29" spans="1:19" ht="9.65" customHeight="1" x14ac:dyDescent="0.35">
      <c r="A29" s="21">
        <f>A4</f>
        <v>1</v>
      </c>
      <c r="B29" s="109" cm="1">
        <f t="array" aca="1" ref="B29" ca="1">sommesiCouleur(D29:Q29)</f>
        <v>442.69543723229003</v>
      </c>
      <c r="C29" s="138" cm="1">
        <f t="array" aca="1" ref="C29" ca="1">sommesiCouleur(D29:Q29)</f>
        <v>0</v>
      </c>
      <c r="D29" s="110">
        <f ca="1">gréve!F5-'à rembourser'!D4</f>
        <v>60.86732388797364</v>
      </c>
      <c r="E29" s="110">
        <f ca="1">gréve!G5-'à rembourser'!E4</f>
        <v>51.74508336079078</v>
      </c>
      <c r="F29" s="110">
        <f ca="1">gréve!H5-'à rembourser'!F4</f>
        <v>47.210827018121918</v>
      </c>
      <c r="G29" s="110">
        <f ca="1">gréve!I5-'à rembourser'!G4</f>
        <v>49.958273476112026</v>
      </c>
      <c r="H29" s="110">
        <f ca="1">gréve!J5-'à rembourser'!H4</f>
        <v>52.547984184514007</v>
      </c>
      <c r="I29" s="110">
        <f ca="1">gréve!K5-'à rembourser'!I4</f>
        <v>58.765617133443165</v>
      </c>
      <c r="J29" s="110">
        <f ca="1">gréve!L5-'à rembourser'!J4</f>
        <v>60.243132784184517</v>
      </c>
      <c r="K29" s="110">
        <f ca="1">gréve!M5-'à rembourser'!K4</f>
        <v>61.357195387149922</v>
      </c>
      <c r="L29" s="111">
        <f ca="1">gréve!N5-'à rembourser'!L4</f>
        <v>0</v>
      </c>
      <c r="M29" s="111">
        <f ca="1">gréve!O5-'à rembourser'!M4</f>
        <v>0</v>
      </c>
      <c r="N29" s="111">
        <f ca="1">gréve!P5-'à rembourser'!N4</f>
        <v>0</v>
      </c>
      <c r="O29" s="111">
        <f ca="1">gréve!Q5-'à rembourser'!O4</f>
        <v>0</v>
      </c>
      <c r="P29" s="111">
        <f ca="1">gréve!R5-'à rembourser'!P4</f>
        <v>0</v>
      </c>
      <c r="Q29" s="111">
        <f ca="1">gréve!S5-'à rembourser'!Q4</f>
        <v>0</v>
      </c>
      <c r="R29" s="112"/>
    </row>
    <row r="30" spans="1:19" ht="9.65" customHeight="1" x14ac:dyDescent="0.35">
      <c r="A30" s="21">
        <f t="shared" ref="A30:A47" si="2">A5</f>
        <v>2</v>
      </c>
      <c r="B30" s="109" cm="1">
        <f t="array" aca="1" ref="B30" ca="1">sommesiCouleur(D30:Q30)</f>
        <v>378.98173574958815</v>
      </c>
      <c r="C30" s="138" cm="1">
        <f t="array" aca="1" ref="C30" ca="1">sommesiCouleur(D30:Q30)</f>
        <v>130.05032663371773</v>
      </c>
      <c r="D30" s="113">
        <f ca="1">gréve!F6-'à rembourser'!D5</f>
        <v>69.988115540911593</v>
      </c>
      <c r="E30" s="132">
        <f ca="1">gréve!G6-'à rembourser'!E5</f>
        <v>59.498933772652386</v>
      </c>
      <c r="F30" s="113">
        <f ca="1">gréve!H6-'à rembourser'!F5</f>
        <v>54.285232289950571</v>
      </c>
      <c r="G30" s="113">
        <f ca="1">gréve!I6-'à rembourser'!G5</f>
        <v>57.444375617792417</v>
      </c>
      <c r="H30" s="113">
        <f ca="1">gréve!J6-'à rembourser'!H5</f>
        <v>60.422146952224054</v>
      </c>
      <c r="I30" s="113">
        <f ca="1">gréve!K6-'à rembourser'!I5</f>
        <v>67.571474135090611</v>
      </c>
      <c r="J30" s="113">
        <f ca="1">gréve!L6-'à rembourser'!J5</f>
        <v>69.270391213618893</v>
      </c>
      <c r="K30" s="132">
        <f ca="1">gréve!M6-'à rembourser'!K5</f>
        <v>70.551392861065352</v>
      </c>
      <c r="L30" s="114">
        <f ca="1">gréve!N6-'à rembourser'!L5</f>
        <v>0</v>
      </c>
      <c r="M30" s="114">
        <f ca="1">gréve!O6-'à rembourser'!M5</f>
        <v>0</v>
      </c>
      <c r="N30" s="114">
        <f ca="1">gréve!P6-'à rembourser'!N5</f>
        <v>0</v>
      </c>
      <c r="O30" s="114">
        <f ca="1">gréve!Q6-'à rembourser'!O5</f>
        <v>0</v>
      </c>
      <c r="P30" s="114">
        <f ca="1">gréve!R6-'à rembourser'!P5</f>
        <v>0</v>
      </c>
      <c r="Q30" s="114">
        <f ca="1">gréve!S6-'à rembourser'!Q5</f>
        <v>0</v>
      </c>
      <c r="R30" s="115"/>
    </row>
    <row r="31" spans="1:19" ht="9.65" customHeight="1" x14ac:dyDescent="0.35">
      <c r="A31" s="21">
        <f t="shared" si="2"/>
        <v>3</v>
      </c>
      <c r="B31" s="109" cm="1">
        <f t="array" aca="1" ref="B31" ca="1">sommesiCouleur(D31:Q31)</f>
        <v>552.01548786381102</v>
      </c>
      <c r="C31" s="138" cm="1">
        <f t="array" aca="1" ref="C31" ca="1">sommesiCouleur(D31:Q31)</f>
        <v>0</v>
      </c>
      <c r="D31" s="113">
        <f ca="1">gréve!F7-'à rembourser'!D6</f>
        <v>75.898016254805043</v>
      </c>
      <c r="E31" s="113">
        <f ca="1">gréve!G7-'à rembourser'!E6</f>
        <v>64.523112355848426</v>
      </c>
      <c r="F31" s="113">
        <f ca="1">gréve!H7-'à rembourser'!F6</f>
        <v>58.869158154859953</v>
      </c>
      <c r="G31" s="113">
        <f ca="1">gréve!I7-'à rembourser'!G6</f>
        <v>62.295064250411848</v>
      </c>
      <c r="H31" s="113">
        <f ca="1">gréve!J7-'à rembourser'!H6</f>
        <v>65.524283031301465</v>
      </c>
      <c r="I31" s="113">
        <f ca="1">gréve!K7-'à rembourser'!I6</f>
        <v>73.277310049423392</v>
      </c>
      <c r="J31" s="113">
        <f ca="1">gréve!L7-'à rembourser'!J6</f>
        <v>75.119686216364627</v>
      </c>
      <c r="K31" s="113">
        <f ca="1">gréve!M7-'à rembourser'!K6</f>
        <v>76.50885755079625</v>
      </c>
      <c r="L31" s="114">
        <f ca="1">gréve!N7-'à rembourser'!L6</f>
        <v>0</v>
      </c>
      <c r="M31" s="114">
        <f ca="1">gréve!O7-'à rembourser'!M6</f>
        <v>0</v>
      </c>
      <c r="N31" s="114">
        <f ca="1">gréve!P7-'à rembourser'!N6</f>
        <v>0</v>
      </c>
      <c r="O31" s="114">
        <f ca="1">gréve!Q7-'à rembourser'!O6</f>
        <v>0</v>
      </c>
      <c r="P31" s="114">
        <f ca="1">gréve!R7-'à rembourser'!P6</f>
        <v>0</v>
      </c>
      <c r="Q31" s="114">
        <f ca="1">gréve!S7-'à rembourser'!Q6</f>
        <v>0</v>
      </c>
      <c r="R31" s="115"/>
    </row>
    <row r="32" spans="1:19" ht="9.65" customHeight="1" x14ac:dyDescent="0.35">
      <c r="A32" s="21">
        <f t="shared" si="2"/>
        <v>4</v>
      </c>
      <c r="B32" s="109" cm="1">
        <f t="array" aca="1" ref="B32" ca="1">sommesiCouleur(D32:Q32)</f>
        <v>307.4004612850083</v>
      </c>
      <c r="C32" s="138" cm="1">
        <f t="array" aca="1" ref="C32" ca="1">sommesiCouleur(D32:Q32)</f>
        <v>110.54909390444813</v>
      </c>
      <c r="D32" s="113">
        <f ca="1">gréve!F8-'à rembourser'!D7</f>
        <v>57.462767710049434</v>
      </c>
      <c r="E32" s="113">
        <f ca="1">gréve!G8-'à rembourser'!E7</f>
        <v>50.136968698517308</v>
      </c>
      <c r="F32" s="113">
        <f ca="1">gréve!H8-'à rembourser'!F7</f>
        <v>42.857199341021428</v>
      </c>
      <c r="G32" s="113">
        <f ca="1">gréve!I8-'à rembourser'!G7</f>
        <v>47.268237232289962</v>
      </c>
      <c r="H32" s="113">
        <f ca="1">gréve!J8-'à rembourser'!H7</f>
        <v>51.426029654036256</v>
      </c>
      <c r="I32" s="132">
        <f ca="1">gréve!K8-'à rembourser'!I7</f>
        <v>54.088467874794077</v>
      </c>
      <c r="J32" s="132">
        <f ca="1">gréve!L8-'à rembourser'!J7</f>
        <v>56.460626029654051</v>
      </c>
      <c r="K32" s="113">
        <f ca="1">gréve!M8-'à rembourser'!K7</f>
        <v>58.249258649093917</v>
      </c>
      <c r="L32" s="114">
        <f ca="1">gréve!N8-'à rembourser'!L7</f>
        <v>0</v>
      </c>
      <c r="M32" s="114">
        <f ca="1">gréve!O8-'à rembourser'!M7</f>
        <v>0</v>
      </c>
      <c r="N32" s="114">
        <f ca="1">gréve!P8-'à rembourser'!N7</f>
        <v>0</v>
      </c>
      <c r="O32" s="114">
        <f ca="1">gréve!Q8-'à rembourser'!O7</f>
        <v>0</v>
      </c>
      <c r="P32" s="114">
        <f ca="1">gréve!R8-'à rembourser'!P7</f>
        <v>0</v>
      </c>
      <c r="Q32" s="114">
        <f ca="1">gréve!S8-'à rembourser'!Q7</f>
        <v>0</v>
      </c>
      <c r="R32" s="115"/>
    </row>
    <row r="33" spans="1:18" ht="9.65" customHeight="1" x14ac:dyDescent="0.35">
      <c r="A33" s="21">
        <f t="shared" si="2"/>
        <v>5</v>
      </c>
      <c r="B33" s="109" cm="1">
        <f t="array" aca="1" ref="B33" ca="1">sommesiCouleur(D33:Q33)</f>
        <v>257.91722218561222</v>
      </c>
      <c r="C33" s="138" cm="1">
        <f t="array" aca="1" ref="C33" ca="1">sommesiCouleur(D33:Q33)</f>
        <v>177.33226732564526</v>
      </c>
      <c r="D33" s="113">
        <f ca="1">gréve!F9-'à rembourser'!D8</f>
        <v>59.843561559582653</v>
      </c>
      <c r="E33" s="113">
        <f ca="1">gréve!G9-'à rembourser'!E8</f>
        <v>50.874753212520588</v>
      </c>
      <c r="F33" s="113">
        <f ca="1">gréve!H9-'à rembourser'!F8</f>
        <v>46.41676112026358</v>
      </c>
      <c r="G33" s="113">
        <f ca="1">gréve!I9-'à rembourser'!G8</f>
        <v>49.117996705107075</v>
      </c>
      <c r="H33" s="113">
        <f ca="1">gréve!J9-'à rembourser'!H8</f>
        <v>51.664149588138372</v>
      </c>
      <c r="I33" s="132">
        <f ca="1">gréve!K9-'à rembourser'!I8</f>
        <v>57.777204612850085</v>
      </c>
      <c r="J33" s="132">
        <f ca="1">gréve!L9-'à rembourser'!J8</f>
        <v>59.229869082921482</v>
      </c>
      <c r="K33" s="132">
        <f ca="1">gréve!M9-'à rembourser'!K8</f>
        <v>60.325193629873702</v>
      </c>
      <c r="L33" s="114">
        <f ca="1">gréve!N9-'à rembourser'!L8</f>
        <v>0</v>
      </c>
      <c r="M33" s="114">
        <f ca="1">gréve!O9-'à rembourser'!M8</f>
        <v>0</v>
      </c>
      <c r="N33" s="114">
        <f ca="1">gréve!P9-'à rembourser'!N8</f>
        <v>0</v>
      </c>
      <c r="O33" s="114">
        <f ca="1">gréve!Q9-'à rembourser'!O8</f>
        <v>0</v>
      </c>
      <c r="P33" s="114">
        <f ca="1">gréve!R9-'à rembourser'!P8</f>
        <v>0</v>
      </c>
      <c r="Q33" s="114">
        <f ca="1">gréve!S9-'à rembourser'!Q8</f>
        <v>0</v>
      </c>
      <c r="R33" s="115"/>
    </row>
    <row r="34" spans="1:18" ht="9.65" customHeight="1" x14ac:dyDescent="0.35">
      <c r="A34" s="21">
        <f t="shared" si="2"/>
        <v>6</v>
      </c>
      <c r="B34" s="109" cm="1">
        <f t="array" aca="1" ref="B34" ca="1">sommesiCouleur(D34:Q34)</f>
        <v>419.29404019769368</v>
      </c>
      <c r="C34" s="138" cm="1">
        <f t="array" aca="1" ref="C34" ca="1">sommesiCouleur(D34:Q34)</f>
        <v>66.046370345963751</v>
      </c>
      <c r="D34" s="113">
        <f ca="1">gréve!F10-'à rembourser'!D9</f>
        <v>66.730689950576604</v>
      </c>
      <c r="E34" s="113">
        <f ca="1">gréve!G10-'à rembourser'!E9</f>
        <v>56.72970148270182</v>
      </c>
      <c r="F34" s="113">
        <f ca="1">gréve!H10-'à rembourser'!F9</f>
        <v>51.758658978583206</v>
      </c>
      <c r="G34" s="113">
        <f ca="1">gréve!I10-'à rembourser'!G9</f>
        <v>54.770767710049434</v>
      </c>
      <c r="H34" s="113">
        <f ca="1">gréve!J10-'à rembourser'!H9</f>
        <v>57.609945963756189</v>
      </c>
      <c r="I34" s="113">
        <f ca="1">gréve!K10-'à rembourser'!I9</f>
        <v>64.426525205930801</v>
      </c>
      <c r="J34" s="132">
        <f ca="1">gréve!L10-'à rembourser'!J9</f>
        <v>66.046370345963751</v>
      </c>
      <c r="K34" s="113">
        <f ca="1">gréve!M10-'à rembourser'!K9</f>
        <v>67.267750906095543</v>
      </c>
      <c r="L34" s="114">
        <f ca="1">gréve!N10-'à rembourser'!L9</f>
        <v>0</v>
      </c>
      <c r="M34" s="114">
        <f ca="1">gréve!O10-'à rembourser'!M9</f>
        <v>0</v>
      </c>
      <c r="N34" s="114">
        <f ca="1">gréve!P10-'à rembourser'!N9</f>
        <v>0</v>
      </c>
      <c r="O34" s="114">
        <f ca="1">gréve!Q10-'à rembourser'!O9</f>
        <v>0</v>
      </c>
      <c r="P34" s="114">
        <f ca="1">gréve!R10-'à rembourser'!P9</f>
        <v>0</v>
      </c>
      <c r="Q34" s="114">
        <f ca="1">gréve!S10-'à rembourser'!Q9</f>
        <v>0</v>
      </c>
      <c r="R34" s="115"/>
    </row>
    <row r="35" spans="1:18" ht="9.65" customHeight="1" x14ac:dyDescent="0.35">
      <c r="A35" s="21">
        <f t="shared" si="2"/>
        <v>7</v>
      </c>
      <c r="B35" s="109" cm="1">
        <f t="array" aca="1" ref="B35" ca="1">sommesiCouleur(D35:Q35)</f>
        <v>441.87400329489293</v>
      </c>
      <c r="C35" s="138" cm="1">
        <f t="array" aca="1" ref="C35" ca="1">sommesiCouleur(D35:Q35)</f>
        <v>167.33990115321251</v>
      </c>
      <c r="D35" s="113">
        <f ca="1">gréve!F11-'à rembourser'!D10</f>
        <v>83.762372322899495</v>
      </c>
      <c r="E35" s="113">
        <f ca="1">gréve!G11-'à rembourser'!E10</f>
        <v>71.208830313014829</v>
      </c>
      <c r="F35" s="113">
        <f ca="1">gréve!H11-'à rembourser'!F10</f>
        <v>64.969028006589781</v>
      </c>
      <c r="G35" s="113">
        <f ca="1">gréve!I11-'à rembourser'!G10</f>
        <v>68.749917627677107</v>
      </c>
      <c r="H35" s="113">
        <f ca="1">gréve!J11-'à rembourser'!H10</f>
        <v>72.313739703459646</v>
      </c>
      <c r="I35" s="113">
        <f ca="1">gréve!K11-'à rembourser'!I10</f>
        <v>80.870115321252058</v>
      </c>
      <c r="J35" s="132">
        <f ca="1">gréve!L11-'à rembourser'!J10</f>
        <v>82.903393739703461</v>
      </c>
      <c r="K35" s="132">
        <f ca="1">gréve!M11-'à rembourser'!K10</f>
        <v>84.436507413509062</v>
      </c>
      <c r="L35" s="114">
        <f ca="1">gréve!N11-'à rembourser'!L10</f>
        <v>0</v>
      </c>
      <c r="M35" s="114">
        <f ca="1">gréve!O11-'à rembourser'!M10</f>
        <v>0</v>
      </c>
      <c r="N35" s="114">
        <f ca="1">gréve!P11-'à rembourser'!N10</f>
        <v>0</v>
      </c>
      <c r="O35" s="114">
        <f ca="1">gréve!Q11-'à rembourser'!O10</f>
        <v>0</v>
      </c>
      <c r="P35" s="114">
        <f ca="1">gréve!R11-'à rembourser'!P10</f>
        <v>0</v>
      </c>
      <c r="Q35" s="114">
        <f ca="1">gréve!S11-'à rembourser'!Q10</f>
        <v>0</v>
      </c>
      <c r="R35" s="115"/>
    </row>
    <row r="36" spans="1:18" ht="9.65" customHeight="1" x14ac:dyDescent="0.35">
      <c r="A36" s="21">
        <f t="shared" si="2"/>
        <v>8</v>
      </c>
      <c r="B36" s="109" cm="1">
        <f t="array" aca="1" ref="B36" ca="1">sommesiCouleur(D36:Q36)</f>
        <v>452.99538714991769</v>
      </c>
      <c r="C36" s="138" cm="1">
        <f t="array" aca="1" ref="C36" ca="1">sommesiCouleur(D36:Q36)</f>
        <v>266.21547226798464</v>
      </c>
      <c r="D36" s="113">
        <f ca="1">gréve!F12-'à rembourser'!D11</f>
        <v>98.886133992311926</v>
      </c>
      <c r="E36" s="113">
        <f ca="1">gréve!G12-'à rembourser'!E11</f>
        <v>84.065980230642509</v>
      </c>
      <c r="F36" s="113">
        <f ca="1">gréve!H12-'à rembourser'!F11</f>
        <v>76.699546952224054</v>
      </c>
      <c r="G36" s="132">
        <f ca="1">gréve!I12-'à rembourser'!G11</f>
        <v>81.163097199341024</v>
      </c>
      <c r="H36" s="132">
        <f ca="1">gréve!J12-'à rembourser'!H11</f>
        <v>85.370387149917633</v>
      </c>
      <c r="I36" s="113">
        <f ca="1">gréve!K12-'à rembourser'!I11</f>
        <v>95.471663920922566</v>
      </c>
      <c r="J36" s="113">
        <f ca="1">gréve!L12-'à rembourser'!J11</f>
        <v>97.872062053816592</v>
      </c>
      <c r="K36" s="132">
        <f ca="1">gréve!M12-'à rembourser'!K11</f>
        <v>99.68198791872598</v>
      </c>
      <c r="L36" s="114">
        <f ca="1">gréve!N12-'à rembourser'!L11</f>
        <v>0</v>
      </c>
      <c r="M36" s="114">
        <f ca="1">gréve!O12-'à rembourser'!M11</f>
        <v>0</v>
      </c>
      <c r="N36" s="114">
        <f ca="1">gréve!P12-'à rembourser'!N11</f>
        <v>0</v>
      </c>
      <c r="O36" s="114">
        <f ca="1">gréve!Q12-'à rembourser'!O11</f>
        <v>0</v>
      </c>
      <c r="P36" s="114">
        <f ca="1">gréve!R12-'à rembourser'!P11</f>
        <v>0</v>
      </c>
      <c r="Q36" s="114">
        <f ca="1">gréve!S12-'à rembourser'!Q11</f>
        <v>0</v>
      </c>
      <c r="R36" s="115"/>
    </row>
    <row r="37" spans="1:18" ht="9.65" customHeight="1" x14ac:dyDescent="0.35">
      <c r="A37" s="21">
        <f t="shared" si="2"/>
        <v>9</v>
      </c>
      <c r="B37" s="109" cm="1">
        <f t="array" aca="1" ref="B37" ca="1">sommesiCouleur(D37:Q37)</f>
        <v>213.73024041735309</v>
      </c>
      <c r="C37" s="138" cm="1">
        <f t="array" aca="1" ref="C37" ca="1">sommesiCouleur(D37:Q37)</f>
        <v>564.37129643053265</v>
      </c>
      <c r="D37" s="132">
        <f ca="1">gréve!F13-'à rembourser'!D12</f>
        <v>106.98316331685885</v>
      </c>
      <c r="E37" s="132">
        <f ca="1">gréve!G13-'à rembourser'!E12</f>
        <v>90.949500494233931</v>
      </c>
      <c r="F37" s="132">
        <f ca="1">gréve!H13-'à rembourser'!F12</f>
        <v>82.979886326194389</v>
      </c>
      <c r="G37" s="132">
        <f ca="1">gréve!I13-'à rembourser'!G12</f>
        <v>87.808922570016463</v>
      </c>
      <c r="H37" s="132">
        <f ca="1">gréve!J13-'à rembourser'!H12</f>
        <v>92.360715321252059</v>
      </c>
      <c r="I37" s="132">
        <f ca="1">gréve!K13-'à rembourser'!I12</f>
        <v>103.28910840197693</v>
      </c>
      <c r="J37" s="113">
        <f ca="1">gréve!L13-'à rembourser'!J12</f>
        <v>105.88605678198792</v>
      </c>
      <c r="K37" s="113">
        <f ca="1">gréve!M13-'à rembourser'!K12</f>
        <v>107.84418363536517</v>
      </c>
      <c r="L37" s="116">
        <f ca="1">gréve!N13-'à rembourser'!L12</f>
        <v>0</v>
      </c>
      <c r="M37" s="116">
        <f ca="1">gréve!O13-'à rembourser'!M12</f>
        <v>0</v>
      </c>
      <c r="N37" s="116">
        <f ca="1">gréve!P13-'à rembourser'!N12</f>
        <v>0</v>
      </c>
      <c r="O37" s="116">
        <f ca="1">gréve!Q13-'à rembourser'!O12</f>
        <v>0</v>
      </c>
      <c r="P37" s="116">
        <f ca="1">gréve!R13-'à rembourser'!P12</f>
        <v>0</v>
      </c>
      <c r="Q37" s="116">
        <f ca="1">gréve!S13-'à rembourser'!Q12</f>
        <v>0</v>
      </c>
      <c r="R37" s="115"/>
    </row>
    <row r="38" spans="1:18" ht="9.65" customHeight="1" x14ac:dyDescent="0.35">
      <c r="A38" s="21">
        <f t="shared" si="2"/>
        <v>10</v>
      </c>
      <c r="B38" s="109" cm="1">
        <f t="array" aca="1" ref="B38" ca="1">sommesiCouleur(D38:Q38)</f>
        <v>598.68009082921481</v>
      </c>
      <c r="C38" s="138" cm="1">
        <f t="array" aca="1" ref="C38" ca="1">sommesiCouleur(D38:Q38)</f>
        <v>79.239603953871509</v>
      </c>
      <c r="D38" s="113">
        <f ca="1">gréve!F14-'à rembourser'!D13</f>
        <v>93.208906534870962</v>
      </c>
      <c r="E38" s="132">
        <f ca="1">gréve!G14-'à rembourser'!E13</f>
        <v>79.239603953871509</v>
      </c>
      <c r="F38" s="113">
        <f ca="1">gréve!H14-'à rembourser'!F13</f>
        <v>72.296090609555193</v>
      </c>
      <c r="G38" s="113">
        <f ca="1">gréve!I14-'à rembourser'!G13</f>
        <v>76.503380560131802</v>
      </c>
      <c r="H38" s="113">
        <f ca="1">gréve!J14-'à rembourser'!H13</f>
        <v>80.469122570016481</v>
      </c>
      <c r="I38" s="113">
        <f ca="1">gréve!K14-'à rembourser'!I13</f>
        <v>89.990467215815499</v>
      </c>
      <c r="J38" s="113">
        <f ca="1">gréve!L14-'à rembourser'!J13</f>
        <v>92.253054255903365</v>
      </c>
      <c r="K38" s="113">
        <f ca="1">gréve!M14-'à rembourser'!K13</f>
        <v>93.959069082921488</v>
      </c>
      <c r="L38" s="116">
        <f ca="1">gréve!N14-'à rembourser'!L13</f>
        <v>0</v>
      </c>
      <c r="M38" s="116">
        <f ca="1">gréve!O14-'à rembourser'!M13</f>
        <v>0</v>
      </c>
      <c r="N38" s="116">
        <f ca="1">gréve!P14-'à rembourser'!N13</f>
        <v>0</v>
      </c>
      <c r="O38" s="116">
        <f ca="1">gréve!Q14-'à rembourser'!O13</f>
        <v>0</v>
      </c>
      <c r="P38" s="116">
        <f ca="1">gréve!R14-'à rembourser'!P13</f>
        <v>0</v>
      </c>
      <c r="Q38" s="116">
        <f ca="1">gréve!S14-'à rembourser'!Q13</f>
        <v>0</v>
      </c>
      <c r="R38" s="115"/>
    </row>
    <row r="39" spans="1:18" ht="9.65" customHeight="1" x14ac:dyDescent="0.35">
      <c r="A39" s="21">
        <f t="shared" si="2"/>
        <v>11</v>
      </c>
      <c r="B39" s="109" cm="1">
        <f t="array" aca="1" ref="B39" ca="1">sommesiCouleur(D39:Q39)</f>
        <v>504.24166567819884</v>
      </c>
      <c r="C39" s="138" cm="1">
        <f t="array" aca="1" ref="C39" ca="1">sommesiCouleur(D39:Q39)</f>
        <v>173.67802910488746</v>
      </c>
      <c r="D39" s="132">
        <f ca="1">gréve!F15-'à rembourser'!D14</f>
        <v>93.208906534870962</v>
      </c>
      <c r="E39" s="113">
        <f ca="1">gréve!G15-'à rembourser'!E14</f>
        <v>79.239603953871509</v>
      </c>
      <c r="F39" s="113">
        <f ca="1">gréve!H15-'à rembourser'!F14</f>
        <v>72.296090609555193</v>
      </c>
      <c r="G39" s="113">
        <f ca="1">gréve!I15-'à rembourser'!G14</f>
        <v>76.503380560131802</v>
      </c>
      <c r="H39" s="132">
        <f ca="1">gréve!J15-'à rembourser'!H14</f>
        <v>80.469122570016481</v>
      </c>
      <c r="I39" s="113">
        <f ca="1">gréve!K15-'à rembourser'!I14</f>
        <v>89.990467215815499</v>
      </c>
      <c r="J39" s="113">
        <f ca="1">gréve!L15-'à rembourser'!J14</f>
        <v>92.253054255903365</v>
      </c>
      <c r="K39" s="113">
        <f ca="1">gréve!M15-'à rembourser'!K14</f>
        <v>93.959069082921488</v>
      </c>
      <c r="L39" s="116">
        <f ca="1">gréve!N15-'à rembourser'!L14</f>
        <v>0</v>
      </c>
      <c r="M39" s="116">
        <f ca="1">gréve!O15-'à rembourser'!M14</f>
        <v>0</v>
      </c>
      <c r="N39" s="116">
        <f ca="1">gréve!P15-'à rembourser'!N14</f>
        <v>0</v>
      </c>
      <c r="O39" s="116">
        <f ca="1">gréve!Q15-'à rembourser'!O14</f>
        <v>0</v>
      </c>
      <c r="P39" s="116">
        <f ca="1">gréve!R15-'à rembourser'!P14</f>
        <v>0</v>
      </c>
      <c r="Q39" s="116">
        <f ca="1">gréve!S15-'à rembourser'!Q14</f>
        <v>0</v>
      </c>
      <c r="R39" s="115"/>
    </row>
    <row r="40" spans="1:18" ht="9.65" customHeight="1" x14ac:dyDescent="0.35">
      <c r="A40" s="21">
        <f t="shared" si="2"/>
        <v>12</v>
      </c>
      <c r="B40" s="109" cm="1">
        <f t="array" aca="1" ref="B40" ca="1">sommesiCouleur(D40:Q40)</f>
        <v>0</v>
      </c>
      <c r="C40" s="138" cm="1">
        <f t="array" aca="1" ref="C40" ca="1">sommesiCouleur(D40:Q40)</f>
        <v>816.00817979132364</v>
      </c>
      <c r="D40" s="132">
        <f ca="1">gréve!F16-'à rembourser'!D15</f>
        <v>112.19504426139484</v>
      </c>
      <c r="E40" s="132">
        <f ca="1">gréve!G16-'à rembourser'!E15</f>
        <v>95.380272158154881</v>
      </c>
      <c r="F40" s="132">
        <f ca="1">gréve!H16-'à rembourser'!F15</f>
        <v>87.022403624382235</v>
      </c>
      <c r="G40" s="132">
        <f ca="1">gréve!I16-'à rembourser'!G15</f>
        <v>92.086695222405297</v>
      </c>
      <c r="H40" s="132">
        <f ca="1">gréve!J16-'à rembourser'!H15</f>
        <v>96.860236902800679</v>
      </c>
      <c r="I40" s="132">
        <f ca="1">gréve!K16-'à rembourser'!I15</f>
        <v>108.32102668863263</v>
      </c>
      <c r="J40" s="132">
        <f ca="1">gréve!L16-'à rembourser'!J15</f>
        <v>111.04449017023614</v>
      </c>
      <c r="K40" s="132">
        <f ca="1">gréve!M16-'à rembourser'!K15</f>
        <v>113.09801076331686</v>
      </c>
      <c r="L40" s="116">
        <f ca="1">gréve!N16-'à rembourser'!L15</f>
        <v>0</v>
      </c>
      <c r="M40" s="116">
        <f ca="1">gréve!O16-'à rembourser'!M15</f>
        <v>0</v>
      </c>
      <c r="N40" s="116">
        <f ca="1">gréve!P16-'à rembourser'!N15</f>
        <v>0</v>
      </c>
      <c r="O40" s="116">
        <f ca="1">gréve!Q16-'à rembourser'!O15</f>
        <v>0</v>
      </c>
      <c r="P40" s="116">
        <f ca="1">gréve!R16-'à rembourser'!P15</f>
        <v>0</v>
      </c>
      <c r="Q40" s="116">
        <f ca="1">gréve!S16-'à rembourser'!Q15</f>
        <v>0</v>
      </c>
      <c r="R40" s="115"/>
    </row>
    <row r="41" spans="1:18" ht="9.65" customHeight="1" x14ac:dyDescent="0.35">
      <c r="A41" s="21">
        <f t="shared" si="2"/>
        <v>13</v>
      </c>
      <c r="B41" s="109" cm="1">
        <f t="array" aca="1" ref="B41" ca="1">sommesiCouleur(D41:Q41)</f>
        <v>0</v>
      </c>
      <c r="C41" s="138" cm="1">
        <f t="array" aca="1" ref="C41" ca="1">sommesiCouleur(D41:Q41)</f>
        <v>878.62183108182342</v>
      </c>
      <c r="D41" s="132">
        <f ca="1">gréve!F17-'à rembourser'!D16</f>
        <v>120.80395475013731</v>
      </c>
      <c r="E41" s="132">
        <f ca="1">gréve!G17-'à rembourser'!E16</f>
        <v>102.69895749588142</v>
      </c>
      <c r="F41" s="132">
        <f ca="1">gréve!H17-'à rembourser'!F16</f>
        <v>93.699775947281751</v>
      </c>
      <c r="G41" s="132">
        <f ca="1">gréve!I17-'à rembourser'!G16</f>
        <v>99.152658978583233</v>
      </c>
      <c r="H41" s="132">
        <f ca="1">gréve!J17-'à rembourser'!H16</f>
        <v>104.29248237232294</v>
      </c>
      <c r="I41" s="132">
        <f ca="1">gréve!K17-'à rembourser'!I16</f>
        <v>116.63267742998354</v>
      </c>
      <c r="J41" s="132">
        <f ca="1">gréve!L17-'à rembourser'!J16</f>
        <v>119.56511674903902</v>
      </c>
      <c r="K41" s="132">
        <f ca="1">gréve!M17-'à rembourser'!K16</f>
        <v>121.77620735859421</v>
      </c>
      <c r="L41" s="116">
        <f ca="1">gréve!N17-'à rembourser'!L16</f>
        <v>0</v>
      </c>
      <c r="M41" s="116">
        <f ca="1">gréve!O17-'à rembourser'!M16</f>
        <v>0</v>
      </c>
      <c r="N41" s="116">
        <f ca="1">gréve!P17-'à rembourser'!N16</f>
        <v>0</v>
      </c>
      <c r="O41" s="116">
        <f ca="1">gréve!Q17-'à rembourser'!O16</f>
        <v>0</v>
      </c>
      <c r="P41" s="116">
        <f ca="1">gréve!R17-'à rembourser'!P16</f>
        <v>0</v>
      </c>
      <c r="Q41" s="116">
        <f ca="1">gréve!S17-'à rembourser'!Q16</f>
        <v>0</v>
      </c>
      <c r="R41" s="115"/>
    </row>
    <row r="42" spans="1:18" ht="9.65" customHeight="1" x14ac:dyDescent="0.35">
      <c r="A42" s="21">
        <f t="shared" si="2"/>
        <v>14</v>
      </c>
      <c r="B42" s="109" cm="1">
        <f t="array" aca="1" ref="B42" ca="1">sommesiCouleur(D42:Q42)</f>
        <v>0</v>
      </c>
      <c r="C42" s="138" cm="1">
        <f t="array" aca="1" ref="C42" ca="1">sommesiCouleur(D42:Q42)</f>
        <v>855.60708358045031</v>
      </c>
      <c r="D42" s="132">
        <f ca="1">gréve!F18-'à rembourser'!D17</f>
        <v>117.63959846238332</v>
      </c>
      <c r="E42" s="132">
        <f ca="1">gréve!G18-'à rembourser'!E17</f>
        <v>100.00884612850083</v>
      </c>
      <c r="F42" s="132">
        <f ca="1">gréve!H18-'à rembourser'!F17</f>
        <v>91.245390444810539</v>
      </c>
      <c r="G42" s="132">
        <f ca="1">gréve!I18-'à rembourser'!G17</f>
        <v>96.555439868204274</v>
      </c>
      <c r="H42" s="132">
        <f ca="1">gréve!J18-'à rembourser'!H17</f>
        <v>101.56062998352553</v>
      </c>
      <c r="I42" s="132">
        <f ca="1">gréve!K18-'à rembourser'!I17</f>
        <v>113.57758418451402</v>
      </c>
      <c r="J42" s="132">
        <f ca="1">gréve!L18-'à rembourser'!J17</f>
        <v>116.43321076331688</v>
      </c>
      <c r="K42" s="132">
        <f ca="1">gréve!M18-'à rembourser'!K17</f>
        <v>118.58638374519495</v>
      </c>
      <c r="L42" s="116">
        <f ca="1">gréve!N18-'à rembourser'!L17</f>
        <v>0</v>
      </c>
      <c r="M42" s="116">
        <f ca="1">gréve!O18-'à rembourser'!M17</f>
        <v>0</v>
      </c>
      <c r="N42" s="116">
        <f ca="1">gréve!P18-'à rembourser'!N17</f>
        <v>0</v>
      </c>
      <c r="O42" s="116">
        <f ca="1">gréve!Q18-'à rembourser'!O17</f>
        <v>0</v>
      </c>
      <c r="P42" s="116">
        <f ca="1">gréve!R18-'à rembourser'!P17</f>
        <v>0</v>
      </c>
      <c r="Q42" s="116">
        <f ca="1">gréve!S18-'à rembourser'!Q17</f>
        <v>0</v>
      </c>
      <c r="R42" s="115"/>
    </row>
    <row r="43" spans="1:18" ht="9.65" customHeight="1" x14ac:dyDescent="0.35">
      <c r="A43" s="21">
        <f t="shared" si="2"/>
        <v>15</v>
      </c>
      <c r="B43" s="109" cm="1">
        <f t="array" aca="1" ref="B43" ca="1">sommesiCouleur(D43:Q43)</f>
        <v>0</v>
      </c>
      <c r="C43" s="138" cm="1">
        <f t="array" aca="1" ref="C43" ca="1">sommesiCouleur(D43:Q43)</f>
        <v>801.45473651839632</v>
      </c>
      <c r="D43" s="132">
        <f ca="1">gréve!F19-'à rembourser'!D18</f>
        <v>110.19405425590332</v>
      </c>
      <c r="E43" s="132">
        <f ca="1">gréve!G19-'à rembourser'!E18</f>
        <v>93.679172322899518</v>
      </c>
      <c r="F43" s="132">
        <f ca="1">gréve!H19-'à rembourser'!F18</f>
        <v>85.470365733113681</v>
      </c>
      <c r="G43" s="132">
        <f ca="1">gréve!I19-'à rembourser'!G18</f>
        <v>90.444336079077431</v>
      </c>
      <c r="H43" s="132">
        <f ca="1">gréve!J19-'à rembourser'!H18</f>
        <v>95.13274200988468</v>
      </c>
      <c r="I43" s="132">
        <f ca="1">gréve!K19-'à rembourser'!I18</f>
        <v>106.38912948929158</v>
      </c>
      <c r="J43" s="132">
        <f ca="1">gréve!L19-'à rembourser'!J18</f>
        <v>109.06402020867654</v>
      </c>
      <c r="K43" s="132">
        <f ca="1">gréve!M19-'à rembourser'!K18</f>
        <v>111.08091641954968</v>
      </c>
      <c r="L43" s="116">
        <f ca="1">gréve!N19-'à rembourser'!L18</f>
        <v>0</v>
      </c>
      <c r="M43" s="116">
        <f ca="1">gréve!O19-'à rembourser'!M18</f>
        <v>0</v>
      </c>
      <c r="N43" s="116">
        <f ca="1">gréve!P19-'à rembourser'!N18</f>
        <v>0</v>
      </c>
      <c r="O43" s="116">
        <f ca="1">gréve!Q19-'à rembourser'!O18</f>
        <v>0</v>
      </c>
      <c r="P43" s="116">
        <f ca="1">gréve!R19-'à rembourser'!P18</f>
        <v>0</v>
      </c>
      <c r="Q43" s="116">
        <f ca="1">gréve!S19-'à rembourser'!Q18</f>
        <v>0</v>
      </c>
      <c r="R43" s="115"/>
    </row>
    <row r="44" spans="1:18" ht="9.65" customHeight="1" x14ac:dyDescent="0.35">
      <c r="A44" s="21">
        <f t="shared" si="2"/>
        <v>16</v>
      </c>
      <c r="B44" s="109" cm="1">
        <f t="array" aca="1" ref="B44" ca="1">sommesiCouleur(D44:Q44)</f>
        <v>518.17027095002754</v>
      </c>
      <c r="C44" s="138" cm="1">
        <f t="array" aca="1" ref="C44" ca="1">sommesiCouleur(D44:Q44)</f>
        <v>0</v>
      </c>
      <c r="D44" s="113">
        <f ca="1">gréve!F20-'à rembourser'!D19</f>
        <v>71.244551125755095</v>
      </c>
      <c r="E44" s="113">
        <f ca="1">gréve!G20-'à rembourser'!E19</f>
        <v>60.567066227347624</v>
      </c>
      <c r="F44" s="113">
        <f ca="1">gréve!H20-'à rembourser'!F19</f>
        <v>55.259767710049431</v>
      </c>
      <c r="G44" s="113">
        <f ca="1">gréve!I20-'à rembourser'!G19</f>
        <v>58.475624382207585</v>
      </c>
      <c r="H44" s="113">
        <f ca="1">gréve!J20-'à rembourser'!H19</f>
        <v>61.506853047775955</v>
      </c>
      <c r="I44" s="113">
        <f ca="1">gréve!K20-'à rembourser'!I19</f>
        <v>68.784525864909398</v>
      </c>
      <c r="J44" s="113">
        <f ca="1">gréve!L20-'à rembourser'!J19</f>
        <v>70.513942119714457</v>
      </c>
      <c r="K44" s="113">
        <f ca="1">gréve!M20-'à rembourser'!K19</f>
        <v>71.817940472267992</v>
      </c>
      <c r="L44" s="114">
        <f ca="1">gréve!N20-'à rembourser'!L19</f>
        <v>0</v>
      </c>
      <c r="M44" s="114">
        <f ca="1">gréve!O20-'à rembourser'!M19</f>
        <v>0</v>
      </c>
      <c r="N44" s="114">
        <f ca="1">gréve!P20-'à rembourser'!N19</f>
        <v>0</v>
      </c>
      <c r="O44" s="114">
        <f ca="1">gréve!Q20-'à rembourser'!O19</f>
        <v>0</v>
      </c>
      <c r="P44" s="114">
        <f ca="1">gréve!R20-'à rembourser'!P19</f>
        <v>0</v>
      </c>
      <c r="Q44" s="114">
        <f ca="1">gréve!S20-'à rembourser'!Q19</f>
        <v>0</v>
      </c>
      <c r="R44" s="115"/>
    </row>
    <row r="45" spans="1:18" ht="9.65" customHeight="1" x14ac:dyDescent="0.35">
      <c r="A45" s="21">
        <f t="shared" si="2"/>
        <v>17</v>
      </c>
      <c r="B45" s="109" cm="1">
        <f t="array" aca="1" ref="B45" ca="1">sommesiCouleur(D45:Q45)</f>
        <v>0</v>
      </c>
      <c r="C45" s="138" cm="1">
        <f t="array" aca="1" ref="C45" ca="1">sommesiCouleur(D45:Q45)</f>
        <v>947.66607358594172</v>
      </c>
      <c r="D45" s="132">
        <f ca="1">gréve!F21-'à rembourser'!D20</f>
        <v>130.29702361339923</v>
      </c>
      <c r="E45" s="132">
        <f ca="1">gréve!G21-'à rembourser'!E20</f>
        <v>110.76929159802306</v>
      </c>
      <c r="F45" s="132">
        <f ca="1">gréve!H21-'à rembourser'!F20</f>
        <v>101.06293245469521</v>
      </c>
      <c r="G45" s="132">
        <f ca="1">gréve!I21-'à rembourser'!G20</f>
        <v>106.94431630971994</v>
      </c>
      <c r="H45" s="132">
        <f ca="1">gréve!J21-'à rembourser'!H20</f>
        <v>112.48803953871499</v>
      </c>
      <c r="I45" s="132">
        <f ca="1">gréve!K21-'à rembourser'!I20</f>
        <v>125.79795716639211</v>
      </c>
      <c r="J45" s="132">
        <f ca="1">gréve!L21-'à rembourser'!J20</f>
        <v>128.96083470620539</v>
      </c>
      <c r="K45" s="132">
        <f ca="1">gréve!M21-'à rembourser'!K20</f>
        <v>131.34567819879189</v>
      </c>
      <c r="L45" s="116">
        <f ca="1">gréve!N21-'à rembourser'!L20</f>
        <v>0</v>
      </c>
      <c r="M45" s="116">
        <f ca="1">gréve!O21-'à rembourser'!M20</f>
        <v>0</v>
      </c>
      <c r="N45" s="116">
        <f ca="1">gréve!P21-'à rembourser'!N20</f>
        <v>0</v>
      </c>
      <c r="O45" s="116">
        <f ca="1">gréve!Q21-'à rembourser'!O20</f>
        <v>0</v>
      </c>
      <c r="P45" s="116">
        <f ca="1">gréve!R21-'à rembourser'!P20</f>
        <v>0</v>
      </c>
      <c r="Q45" s="116">
        <f ca="1">gréve!S21-'à rembourser'!Q20</f>
        <v>0</v>
      </c>
      <c r="R45" s="115"/>
    </row>
    <row r="46" spans="1:18" ht="9.65" customHeight="1" x14ac:dyDescent="0.35">
      <c r="A46" s="21">
        <f t="shared" si="2"/>
        <v>18</v>
      </c>
      <c r="B46" s="109" cm="1">
        <f t="array" aca="1" ref="B46" ca="1">sommesiCouleur(D46:Q46)</f>
        <v>289.9920359143328</v>
      </c>
      <c r="C46" s="138" cm="1">
        <f t="array" aca="1" ref="C46" ca="1">sommesiCouleur(D46:Q46)</f>
        <v>421.77287578253714</v>
      </c>
      <c r="D46" s="132">
        <f ca="1">gréve!F22-'à rembourser'!D21</f>
        <v>97.862371663920925</v>
      </c>
      <c r="E46" s="132">
        <f ca="1">gréve!G22-'à rembourser'!E21</f>
        <v>83.195650082372339</v>
      </c>
      <c r="F46" s="132">
        <f ca="1">gréve!H22-'à rembourser'!F21</f>
        <v>75.905481054365737</v>
      </c>
      <c r="G46" s="132">
        <f ca="1">gréve!I22-'à rembourser'!G21</f>
        <v>80.322820428336087</v>
      </c>
      <c r="H46" s="132">
        <f ca="1">gréve!J22-'à rembourser'!H21</f>
        <v>84.486552553542026</v>
      </c>
      <c r="I46" s="113">
        <f ca="1">gréve!K22-'à rembourser'!I21</f>
        <v>94.483251400329493</v>
      </c>
      <c r="J46" s="113">
        <f ca="1">gréve!L22-'à rembourser'!J21</f>
        <v>96.858798352553549</v>
      </c>
      <c r="K46" s="113">
        <f ca="1">gréve!M22-'à rembourser'!K21</f>
        <v>98.64998616144976</v>
      </c>
      <c r="L46" s="116">
        <f ca="1">gréve!N22-'à rembourser'!L21</f>
        <v>0</v>
      </c>
      <c r="M46" s="116">
        <f ca="1">gréve!O22-'à rembourser'!M21</f>
        <v>0</v>
      </c>
      <c r="N46" s="116">
        <f ca="1">gréve!P22-'à rembourser'!N21</f>
        <v>0</v>
      </c>
      <c r="O46" s="116">
        <f ca="1">gréve!Q22-'à rembourser'!O21</f>
        <v>0</v>
      </c>
      <c r="P46" s="116">
        <f ca="1">gréve!R22-'à rembourser'!P21</f>
        <v>0</v>
      </c>
      <c r="Q46" s="116">
        <f ca="1">gréve!S22-'à rembourser'!Q21</f>
        <v>0</v>
      </c>
      <c r="R46" s="115"/>
    </row>
    <row r="47" spans="1:18" ht="11.5" customHeight="1" thickBot="1" x14ac:dyDescent="0.4">
      <c r="A47" s="21">
        <f t="shared" si="2"/>
        <v>19</v>
      </c>
      <c r="B47" s="109" cm="1">
        <f t="array" aca="1" ref="B47" ca="1">sommesiCouleur(D47:Q47)</f>
        <v>0</v>
      </c>
      <c r="C47" s="138" cm="1">
        <f t="array" aca="1" ref="C47" ca="1">sommesiCouleur(D47:Q47)</f>
        <v>-76.043525535420031</v>
      </c>
      <c r="D47" s="132">
        <f ca="1">gréve!F23-'à rembourser'!D22</f>
        <v>-10.480952224052714</v>
      </c>
      <c r="E47" s="132">
        <f ca="1">gréve!G23-'à rembourser'!E22</f>
        <v>6.1425667215815452</v>
      </c>
      <c r="F47" s="132">
        <f ca="1">gréve!H23-'à rembourser'!F22</f>
        <v>-28.176345963756177</v>
      </c>
      <c r="G47" s="132">
        <f ca="1">gréve!I23-'à rembourser'!G22</f>
        <v>-7.381453047775949</v>
      </c>
      <c r="H47" s="132">
        <f ca="1">gréve!J23-'à rembourser'!H22</f>
        <v>12.219568369028025</v>
      </c>
      <c r="I47" s="132">
        <f ca="1">gréve!K23-'à rembourser'!I22</f>
        <v>-26.388365733113659</v>
      </c>
      <c r="J47" s="132">
        <f ca="1">gréve!L23-'à rembourser'!J22</f>
        <v>-15.205334431630945</v>
      </c>
      <c r="K47" s="132">
        <f ca="1">gréve!M23-'à rembourser'!K22</f>
        <v>-6.7732092257001568</v>
      </c>
      <c r="L47" s="116">
        <f ca="1">gréve!N23-'à rembourser'!L22</f>
        <v>0</v>
      </c>
      <c r="M47" s="116">
        <f ca="1">gréve!O23-'à rembourser'!M22</f>
        <v>0</v>
      </c>
      <c r="N47" s="116">
        <f ca="1">gréve!P23-'à rembourser'!N22</f>
        <v>0</v>
      </c>
      <c r="O47" s="116">
        <f ca="1">gréve!Q23-'à rembourser'!O22</f>
        <v>0</v>
      </c>
      <c r="P47" s="116">
        <f ca="1">gréve!R23-'à rembourser'!P22</f>
        <v>0</v>
      </c>
      <c r="Q47" s="116">
        <f ca="1">gréve!S23-'à rembourser'!Q22</f>
        <v>0</v>
      </c>
      <c r="R47" s="115"/>
    </row>
    <row r="48" spans="1:18" ht="9.65" customHeight="1" thickBot="1" x14ac:dyDescent="0.4">
      <c r="A48" s="117"/>
      <c r="B48" s="309">
        <f ca="1">SUM(B30:B47)</f>
        <v>4935.2926415156508</v>
      </c>
      <c r="C48" s="310"/>
      <c r="D48" s="118" cm="1">
        <f t="array" aca="1" ref="D48" ca="1">sommesiCouleur(D29:D47)</f>
        <v>737.89243887973635</v>
      </c>
      <c r="E48" s="119" cm="1">
        <f t="array" aca="1" ref="E48" ca="1">sommesiCouleur(E29:E47)</f>
        <v>569.09109983525536</v>
      </c>
      <c r="F48" s="119" cm="1">
        <f t="array" aca="1" ref="F48" ca="1">sommesiCouleur(F29:F47)</f>
        <v>642.91836079077439</v>
      </c>
      <c r="G48" s="119" cm="1">
        <f t="array" aca="1" ref="G48" ca="1">sommesiCouleur(G29:G47)</f>
        <v>601.08701812191111</v>
      </c>
      <c r="H48" s="119" cm="1">
        <f t="array" aca="1" ref="H48" ca="1">sommesiCouleur(H29:H47)</f>
        <v>553.48425469522238</v>
      </c>
      <c r="I48" s="119" cm="1">
        <f t="array" aca="1" ref="I48" ca="1">sommesiCouleur(I29:I47)</f>
        <v>783.6314174629324</v>
      </c>
      <c r="J48" s="119" cm="1">
        <f t="array" aca="1" ref="J48" ca="1">sommesiCouleur(J29:J47)</f>
        <v>760.27017803404726</v>
      </c>
      <c r="K48" s="119" cm="1">
        <f t="array" aca="1" ref="K48" ca="1">sommesiCouleur(K29:K47)</f>
        <v>729.61331092806154</v>
      </c>
      <c r="L48" s="119" cm="1">
        <f t="array" aca="1" ref="L48" ca="1">sommesiCouleur(L29:L47)</f>
        <v>0</v>
      </c>
      <c r="M48" s="119" cm="1">
        <f t="array" aca="1" ref="M48" ca="1">sommesiCouleur(M29:M47)</f>
        <v>0</v>
      </c>
      <c r="N48" s="119" cm="1">
        <f t="array" aca="1" ref="N48" ca="1">sommesiCouleur(N29:N47)</f>
        <v>0</v>
      </c>
      <c r="O48" s="119" cm="1">
        <f t="array" aca="1" ref="O48" ca="1">sommesiCouleur(O29:O47)</f>
        <v>0</v>
      </c>
      <c r="P48" s="119" cm="1">
        <f t="array" aca="1" ref="P48" ca="1">sommesiCouleur(P29:P47)</f>
        <v>0</v>
      </c>
      <c r="Q48" s="120" cm="1">
        <f t="array" aca="1" ref="Q48" ca="1">sommesiCouleur(Q29:Q47)</f>
        <v>0</v>
      </c>
    </row>
    <row r="49" spans="1:19" ht="9.65" customHeight="1" x14ac:dyDescent="0.35">
      <c r="L49" s="103"/>
    </row>
    <row r="50" spans="1:19" ht="9.65" customHeight="1" thickBot="1" x14ac:dyDescent="0.4">
      <c r="L50" s="103"/>
    </row>
    <row r="51" spans="1:19" ht="9.65" customHeight="1" x14ac:dyDescent="0.35">
      <c r="A51" s="147">
        <f>A4</f>
        <v>1</v>
      </c>
      <c r="B51" s="287">
        <f ca="1">SUM(E51:R51)</f>
        <v>0</v>
      </c>
      <c r="C51" s="285"/>
      <c r="D51" s="280"/>
      <c r="E51" s="122" t="str">
        <f ca="1">IF(gréve!F31="","",D$48*gréve!F31)</f>
        <v/>
      </c>
      <c r="F51" s="122" t="str">
        <f ca="1">IF(gréve!G31="","",E$48*gréve!G31)</f>
        <v/>
      </c>
      <c r="G51" s="122" t="str">
        <f ca="1">IF(gréve!H31="","",F$48*gréve!H31)</f>
        <v/>
      </c>
      <c r="H51" s="122" t="str">
        <f ca="1">IF(gréve!I31="","",G$48*gréve!I31)</f>
        <v/>
      </c>
      <c r="I51" s="122" t="str">
        <f ca="1">IF(gréve!J31="","",H$48*gréve!J31)</f>
        <v/>
      </c>
      <c r="J51" s="122" t="str">
        <f ca="1">IF(gréve!K31="","",I$48*gréve!K31)</f>
        <v/>
      </c>
      <c r="K51" s="122" t="str">
        <f ca="1">IF(gréve!L31="","",J$48*gréve!L31)</f>
        <v/>
      </c>
      <c r="L51" s="122" t="str">
        <f ca="1">IF(gréve!M31="","",K$48*gréve!M31)</f>
        <v/>
      </c>
      <c r="M51" s="122" t="str">
        <f ca="1">IF(gréve!N30="","",L$48*gréve!N30)</f>
        <v/>
      </c>
      <c r="N51" s="122" t="str">
        <f ca="1">IF(gréve!O30="","",M$48*gréve!O30)</f>
        <v/>
      </c>
      <c r="O51" s="122" t="str">
        <f ca="1">IF(gréve!P30="","",N$48*gréve!P30)</f>
        <v/>
      </c>
      <c r="P51" s="122" t="str">
        <f ca="1">IF(gréve!Q30="","",O$48*gréve!Q30)</f>
        <v/>
      </c>
      <c r="Q51" s="122" t="str">
        <f ca="1">IF(gréve!R30="","",P$48*gréve!R30)</f>
        <v/>
      </c>
      <c r="R51" s="123" t="str">
        <f ca="1">IF(gréve!S30="","",Q$48*gréve!S30)</f>
        <v/>
      </c>
      <c r="S51" s="124" t="e">
        <f ca="1">SUM(B$70*(gréve!O78/gréve!#REF!))</f>
        <v>#REF!</v>
      </c>
    </row>
    <row r="52" spans="1:19" ht="9.65" customHeight="1" x14ac:dyDescent="0.35">
      <c r="A52" s="18">
        <f t="shared" ref="A52:A69" si="3">A5</f>
        <v>2</v>
      </c>
      <c r="B52" s="288">
        <f t="shared" ref="B52:B69" ca="1" si="4">SUM(E52:R52)</f>
        <v>86.09619337456914</v>
      </c>
      <c r="C52" s="121"/>
      <c r="D52" s="281"/>
      <c r="E52" s="125" t="str">
        <f ca="1">IF(gréve!F32="","",D$48*gréve!F32)</f>
        <v/>
      </c>
      <c r="F52" s="125">
        <f ca="1">IF(gréve!G32="","",E$48*gréve!G32)</f>
        <v>36.619732775091947</v>
      </c>
      <c r="G52" s="125" t="str">
        <f ca="1">IF(gréve!H32="","",F$48*gréve!H32)</f>
        <v/>
      </c>
      <c r="H52" s="125"/>
      <c r="I52" s="125" t="str">
        <f ca="1">IF(gréve!J32="","",H$48*gréve!J32)</f>
        <v/>
      </c>
      <c r="J52" s="125" t="str">
        <f ca="1">IF(gréve!K32="","",I$48*gréve!K32)</f>
        <v/>
      </c>
      <c r="K52" s="125" t="str">
        <f ca="1">IF(gréve!L32="","",J$48*gréve!L32)</f>
        <v/>
      </c>
      <c r="L52" s="125">
        <f ca="1">IF(gréve!M32="","",K$48*gréve!M32)</f>
        <v>49.476460599477186</v>
      </c>
      <c r="M52" s="125" t="str">
        <f ca="1">IF(gréve!N31="","",L$48*gréve!N31)</f>
        <v/>
      </c>
      <c r="N52" s="125" t="str">
        <f ca="1">IF(gréve!O31="","",M$48*gréve!O31)</f>
        <v/>
      </c>
      <c r="O52" s="125" t="str">
        <f ca="1">IF(gréve!P31="","",N$48*gréve!P31)</f>
        <v/>
      </c>
      <c r="P52" s="125" t="str">
        <f ca="1">IF(gréve!Q31="","",O$48*gréve!Q31)</f>
        <v/>
      </c>
      <c r="Q52" s="125" t="str">
        <f ca="1">IF(gréve!R31="","",P$48*gréve!R31)</f>
        <v/>
      </c>
      <c r="R52" s="71" t="str">
        <f ca="1">IF(gréve!S31="","",Q$48*gréve!S31)</f>
        <v/>
      </c>
      <c r="S52" s="126" t="e">
        <f ca="1">SUM(B$70*(gréve!O79/gréve!#REF!))</f>
        <v>#REF!</v>
      </c>
    </row>
    <row r="53" spans="1:19" ht="9.65" customHeight="1" x14ac:dyDescent="0.35">
      <c r="A53" s="18">
        <f t="shared" si="3"/>
        <v>3</v>
      </c>
      <c r="B53" s="288">
        <f t="shared" ca="1" si="4"/>
        <v>0</v>
      </c>
      <c r="C53" s="121"/>
      <c r="D53" s="281"/>
      <c r="E53" s="125" t="str">
        <f ca="1">IF(gréve!F33="","",D$48*gréve!F33)</f>
        <v/>
      </c>
      <c r="F53" s="125" t="str">
        <f ca="1">IF(gréve!G33="","",E$48*gréve!G33)</f>
        <v/>
      </c>
      <c r="G53" s="125" t="str">
        <f ca="1">IF(gréve!H33="","",F$48*gréve!H33)</f>
        <v/>
      </c>
      <c r="H53" s="125" t="str">
        <f ca="1">IF(gréve!I33="","",G$48*gréve!I33)</f>
        <v/>
      </c>
      <c r="I53" s="125" t="str">
        <f ca="1">IF(gréve!J33="","",H$48*gréve!J33)</f>
        <v/>
      </c>
      <c r="J53" s="125" t="str">
        <f ca="1">IF(gréve!K33="","",I$48*gréve!K33)</f>
        <v/>
      </c>
      <c r="K53" s="125" t="str">
        <f ca="1">IF(gréve!L33="","",J$48*gréve!L33)</f>
        <v/>
      </c>
      <c r="L53" s="125" t="str">
        <f ca="1">IF(gréve!M33="","",K$48*gréve!M33)</f>
        <v/>
      </c>
      <c r="M53" s="125" t="str">
        <f ca="1">IF(gréve!N32="","",L$48*gréve!N32)</f>
        <v/>
      </c>
      <c r="N53" s="125" t="str">
        <f ca="1">IF(gréve!O32="","",M$48*gréve!O32)</f>
        <v/>
      </c>
      <c r="O53" s="125" t="str">
        <f ca="1">IF(gréve!P32="","",N$48*gréve!P32)</f>
        <v/>
      </c>
      <c r="P53" s="125" t="str">
        <f ca="1">IF(gréve!Q32="","",O$48*gréve!Q32)</f>
        <v/>
      </c>
      <c r="Q53" s="125" t="str">
        <f ca="1">IF(gréve!R32="","",P$48*gréve!R32)</f>
        <v/>
      </c>
      <c r="R53" s="71" t="str">
        <f ca="1">IF(gréve!S32="","",Q$48*gréve!S32)</f>
        <v/>
      </c>
      <c r="S53" s="126" t="e">
        <f ca="1">SUM(B$70*(gréve!O80/gréve!#REF!))</f>
        <v>#REF!</v>
      </c>
    </row>
    <row r="54" spans="1:19" ht="9.65" customHeight="1" x14ac:dyDescent="0.35">
      <c r="A54" s="18">
        <f t="shared" si="3"/>
        <v>4</v>
      </c>
      <c r="B54" s="288">
        <f t="shared" ca="1" si="4"/>
        <v>109.60075908945194</v>
      </c>
      <c r="C54" s="121"/>
      <c r="D54" s="281"/>
      <c r="E54" s="125" t="str">
        <f ca="1">IF(gréve!F34="","",D$48*gréve!F34)</f>
        <v/>
      </c>
      <c r="F54" s="125" t="str">
        <f ca="1">IF(gréve!G34="","",E$48*gréve!G34)</f>
        <v/>
      </c>
      <c r="G54" s="125" t="str">
        <f ca="1">IF(gréve!H34="","",F$48*gréve!H34)</f>
        <v/>
      </c>
      <c r="H54" s="125" t="str">
        <f ca="1">IF(gréve!I34="","",G$48*gréve!I34)</f>
        <v/>
      </c>
      <c r="I54" s="125" t="str">
        <f ca="1">IF(gréve!J34="","",H$48*gréve!J34)</f>
        <v/>
      </c>
      <c r="J54" s="125">
        <f ca="1">IF(gréve!K34="","",I$48*gréve!K34)</f>
        <v>56.848474220739533</v>
      </c>
      <c r="K54" s="125">
        <f ca="1">IF(gréve!L34="","",J$48*gréve!L34)</f>
        <v>52.752284868712415</v>
      </c>
      <c r="L54" s="125" t="str">
        <f ca="1">IF(gréve!M34="","",K$48*gréve!M34)</f>
        <v/>
      </c>
      <c r="M54" s="125" t="str">
        <f ca="1">IF(gréve!N33="","",L$48*gréve!N33)</f>
        <v/>
      </c>
      <c r="N54" s="125" t="str">
        <f ca="1">IF(gréve!O33="","",M$48*gréve!O33)</f>
        <v/>
      </c>
      <c r="O54" s="125" t="str">
        <f ca="1">IF(gréve!P33="","",N$48*gréve!P33)</f>
        <v/>
      </c>
      <c r="P54" s="125" t="str">
        <f ca="1">IF(gréve!Q33="","",O$48*gréve!Q33)</f>
        <v/>
      </c>
      <c r="Q54" s="125" t="str">
        <f ca="1">IF(gréve!R33="","",P$48*gréve!R33)</f>
        <v/>
      </c>
      <c r="R54" s="71" t="str">
        <f ca="1">IF(gréve!S33="","",Q$48*gréve!S33)</f>
        <v/>
      </c>
      <c r="S54" s="126" t="e">
        <f ca="1">SUM(B$70*(gréve!O81/gréve!#REF!))</f>
        <v>#REF!</v>
      </c>
    </row>
    <row r="55" spans="1:19" ht="9.65" customHeight="1" x14ac:dyDescent="0.35">
      <c r="A55" s="18">
        <f t="shared" si="3"/>
        <v>5</v>
      </c>
      <c r="B55" s="288">
        <f t="shared" ca="1" si="4"/>
        <v>136.9000231157143</v>
      </c>
      <c r="C55" s="121"/>
      <c r="D55" s="281"/>
      <c r="E55" s="125" t="str">
        <f ca="1">IF(gréve!F35="","",D$48*gréve!F35)</f>
        <v/>
      </c>
      <c r="F55" s="125" t="str">
        <f ca="1">IF(gréve!G35="","",E$48*gréve!G35)</f>
        <v/>
      </c>
      <c r="G55" s="125" t="str">
        <f ca="1">IF(gréve!H35="","",F$48*gréve!H35)</f>
        <v/>
      </c>
      <c r="H55" s="125" t="str">
        <f ca="1">IF(gréve!I35="","",G$48*gréve!I35)</f>
        <v/>
      </c>
      <c r="I55" s="125" t="str">
        <f ca="1">IF(gréve!J35="","",H$48*gréve!J35)</f>
        <v/>
      </c>
      <c r="J55" s="125">
        <f ca="1">IF(gréve!K35="","",I$48*gréve!K35)</f>
        <v>49.065193186490632</v>
      </c>
      <c r="K55" s="125">
        <f ca="1">IF(gréve!L35="","",J$48*gréve!L35)</f>
        <v>45.529824390043061</v>
      </c>
      <c r="L55" s="125">
        <f ca="1">IF(gréve!M35="","",K$48*gréve!M35)</f>
        <v>42.305005539180627</v>
      </c>
      <c r="M55" s="125" t="str">
        <f ca="1">IF(gréve!N34="","",L$48*gréve!N34)</f>
        <v/>
      </c>
      <c r="N55" s="125" t="str">
        <f ca="1">IF(gréve!O34="","",M$48*gréve!O34)</f>
        <v/>
      </c>
      <c r="O55" s="125" t="str">
        <f ca="1">IF(gréve!P34="","",N$48*gréve!P34)</f>
        <v/>
      </c>
      <c r="P55" s="125" t="str">
        <f ca="1">IF(gréve!Q34="","",O$48*gréve!Q34)</f>
        <v/>
      </c>
      <c r="Q55" s="125" t="str">
        <f ca="1">IF(gréve!R34="","",P$48*gréve!R34)</f>
        <v/>
      </c>
      <c r="R55" s="71" t="str">
        <f ca="1">IF(gréve!S34="","",Q$48*gréve!S34)</f>
        <v/>
      </c>
      <c r="S55" s="126" t="e">
        <f ca="1">SUM(B$70*(gréve!O82/gréve!#REF!))</f>
        <v>#REF!</v>
      </c>
    </row>
    <row r="56" spans="1:19" ht="9.65" customHeight="1" x14ac:dyDescent="0.35">
      <c r="A56" s="18">
        <f t="shared" si="3"/>
        <v>6</v>
      </c>
      <c r="B56" s="288">
        <f t="shared" ca="1" si="4"/>
        <v>50.769648658881614</v>
      </c>
      <c r="C56" s="121"/>
      <c r="D56" s="281"/>
      <c r="E56" s="125" t="str">
        <f ca="1">IF(gréve!F36="","",D$48*gréve!F36)</f>
        <v/>
      </c>
      <c r="F56" s="125" t="str">
        <f ca="1">IF(gréve!G36="","",E$48*gréve!G36)</f>
        <v/>
      </c>
      <c r="G56" s="125" t="str">
        <f ca="1">IF(gréve!H36="","",F$48*gréve!H36)</f>
        <v/>
      </c>
      <c r="H56" s="125" t="str">
        <f ca="1">IF(gréve!I36="","",G$48*gréve!I36)</f>
        <v/>
      </c>
      <c r="I56" s="125" t="str">
        <f ca="1">IF(gréve!J36="","",H$48*gréve!J36)</f>
        <v/>
      </c>
      <c r="J56" s="125" t="str">
        <f ca="1">IF(gréve!K36="","",I$48*gréve!K36)</f>
        <v/>
      </c>
      <c r="K56" s="125">
        <f ca="1">IF(gréve!L36="","",J$48*gréve!L36)</f>
        <v>50.769648658881614</v>
      </c>
      <c r="L56" s="125" t="str">
        <f ca="1">IF(gréve!M36="","",K$48*gréve!M36)</f>
        <v/>
      </c>
      <c r="M56" s="125" t="str">
        <f ca="1">IF(gréve!N35="","",L$48*gréve!N35)</f>
        <v/>
      </c>
      <c r="N56" s="125" t="str">
        <f ca="1">IF(gréve!O35="","",M$48*gréve!O35)</f>
        <v/>
      </c>
      <c r="O56" s="125" t="str">
        <f ca="1">IF(gréve!P35="","",N$48*gréve!P35)</f>
        <v/>
      </c>
      <c r="P56" s="125" t="str">
        <f ca="1">IF(gréve!Q35="","",O$48*gréve!Q35)</f>
        <v/>
      </c>
      <c r="Q56" s="125" t="str">
        <f ca="1">IF(gréve!R35="","",P$48*gréve!R35)</f>
        <v/>
      </c>
      <c r="R56" s="71" t="str">
        <f ca="1">IF(gréve!S35="","",Q$48*gréve!S35)</f>
        <v/>
      </c>
      <c r="S56" s="126" t="e">
        <f ca="1">SUM(B$70*(gréve!O83/gréve!#REF!))</f>
        <v>#REF!</v>
      </c>
    </row>
    <row r="57" spans="1:19" ht="9.65" customHeight="1" x14ac:dyDescent="0.35">
      <c r="A57" s="18">
        <f t="shared" si="3"/>
        <v>7</v>
      </c>
      <c r="B57" s="288">
        <f t="shared" ca="1" si="4"/>
        <v>122.94144158056193</v>
      </c>
      <c r="C57" s="121"/>
      <c r="D57" s="281"/>
      <c r="E57" s="125" t="str">
        <f ca="1">IF(gréve!F37="","",D$48*gréve!F37)</f>
        <v/>
      </c>
      <c r="F57" s="125" t="str">
        <f ca="1">IF(gréve!G37="","",E$48*gréve!G37)</f>
        <v/>
      </c>
      <c r="G57" s="125" t="str">
        <f ca="1">IF(gréve!H37="","",F$48*gréve!H37)</f>
        <v/>
      </c>
      <c r="H57" s="125" t="str">
        <f ca="1">IF(gréve!I37="","",G$48*gréve!I37)</f>
        <v/>
      </c>
      <c r="I57" s="125" t="str">
        <f ca="1">IF(gréve!J37="","",H$48*gréve!J37)</f>
        <v/>
      </c>
      <c r="J57" s="125" t="str">
        <f ca="1">IF(gréve!K37="","",I$48*gréve!K37)</f>
        <v/>
      </c>
      <c r="K57" s="125">
        <f ca="1">IF(gréve!L37="","",J$48*gréve!L37)</f>
        <v>63.727592458847205</v>
      </c>
      <c r="L57" s="125">
        <f ca="1">IF(gréve!M37="","",K$48*gréve!M37)</f>
        <v>59.213849121714723</v>
      </c>
      <c r="M57" s="125" t="str">
        <f ca="1">IF(gréve!N36="","",L$48*gréve!N36)</f>
        <v/>
      </c>
      <c r="N57" s="125" t="str">
        <f ca="1">IF(gréve!O36="","",M$48*gréve!O36)</f>
        <v/>
      </c>
      <c r="O57" s="125" t="str">
        <f ca="1">IF(gréve!P36="","",N$48*gréve!P36)</f>
        <v/>
      </c>
      <c r="P57" s="125" t="str">
        <f ca="1">IF(gréve!Q36="","",O$48*gréve!Q36)</f>
        <v/>
      </c>
      <c r="Q57" s="125" t="str">
        <f ca="1">IF(gréve!R36="","",P$48*gréve!R36)</f>
        <v/>
      </c>
      <c r="R57" s="71" t="str">
        <f ca="1">IF(gréve!S36="","",Q$48*gréve!S36)</f>
        <v/>
      </c>
      <c r="S57" s="126" t="e">
        <f ca="1">SUM(B$70*(gréve!O84/gréve!#REF!))</f>
        <v>#REF!</v>
      </c>
    </row>
    <row r="58" spans="1:19" ht="9.65" customHeight="1" x14ac:dyDescent="0.35">
      <c r="A58" s="18">
        <f t="shared" si="3"/>
        <v>8</v>
      </c>
      <c r="B58" s="288">
        <f t="shared" ca="1" si="4"/>
        <v>177.00721447351978</v>
      </c>
      <c r="C58" s="121"/>
      <c r="D58" s="281"/>
      <c r="E58" s="125" t="str">
        <f ca="1">IF(gréve!F38="","",D$48*gréve!F38)</f>
        <v/>
      </c>
      <c r="F58" s="125" t="str">
        <f ca="1">IF(gréve!G38="","",E$48*gréve!G38)</f>
        <v/>
      </c>
      <c r="G58" s="125" t="str">
        <f ca="1">IF(gréve!H38="","",F$48*gréve!H38)</f>
        <v/>
      </c>
      <c r="H58" s="125">
        <f ca="1">IF(gréve!I38="","",G$48*gréve!I38)</f>
        <v>58.083302874315002</v>
      </c>
      <c r="I58" s="125">
        <f ca="1">IF(gréve!J38="","",H$48*gréve!J38)</f>
        <v>49.018673052735998</v>
      </c>
      <c r="J58" s="125" t="str">
        <f ca="1">IF(gréve!K38="","",I$48*gréve!K38)</f>
        <v/>
      </c>
      <c r="K58" s="125" t="str">
        <f ca="1">IF(gréve!L38="","",J$48*gréve!L38)</f>
        <v/>
      </c>
      <c r="L58" s="125">
        <f ca="1">IF(gréve!M38="","",K$48*gréve!M38)</f>
        <v>69.90523854646878</v>
      </c>
      <c r="M58" s="125" t="str">
        <f ca="1">IF(gréve!N37="","",L$48*gréve!N37)</f>
        <v/>
      </c>
      <c r="N58" s="125" t="str">
        <f ca="1">IF(gréve!O37="","",M$48*gréve!O37)</f>
        <v/>
      </c>
      <c r="O58" s="125" t="str">
        <f ca="1">IF(gréve!P37="","",N$48*gréve!P37)</f>
        <v/>
      </c>
      <c r="P58" s="125" t="str">
        <f ca="1">IF(gréve!Q37="","",O$48*gréve!Q37)</f>
        <v/>
      </c>
      <c r="Q58" s="125" t="str">
        <f ca="1">IF(gréve!R37="","",P$48*gréve!R37)</f>
        <v/>
      </c>
      <c r="R58" s="71" t="str">
        <f ca="1">IF(gréve!S37="","",Q$48*gréve!S37)</f>
        <v/>
      </c>
      <c r="S58" s="126" t="e">
        <f ca="1">SUM(B$70*(gréve!O85/gréve!#REF!))</f>
        <v>#REF!</v>
      </c>
    </row>
    <row r="59" spans="1:19" ht="9.65" customHeight="1" x14ac:dyDescent="0.35">
      <c r="A59" s="18">
        <f t="shared" si="3"/>
        <v>9</v>
      </c>
      <c r="B59" s="288">
        <f t="shared" ca="1" si="4"/>
        <v>411.53645817260644</v>
      </c>
      <c r="C59" s="121"/>
      <c r="D59" s="281"/>
      <c r="E59" s="125">
        <f ca="1">IF(gréve!F39="","",D$48*gréve!F39)</f>
        <v>77.571663861379747</v>
      </c>
      <c r="F59" s="125">
        <f ca="1">IF(gréve!G39="","",E$48*gréve!G39)</f>
        <v>55.976572905542803</v>
      </c>
      <c r="G59" s="125">
        <f ca="1">IF(gréve!H39="","",F$48*gréve!H39)</f>
        <v>74.401958696163817</v>
      </c>
      <c r="H59" s="125">
        <f ca="1">IF(gréve!I39="","",G$48*gréve!I39)</f>
        <v>62.839300380258912</v>
      </c>
      <c r="I59" s="125">
        <f ca="1">IF(gréve!J39="","",H$48*gréve!J39)</f>
        <v>53.03243734034826</v>
      </c>
      <c r="J59" s="125">
        <f ca="1">IF(gréve!K39="","",I$48*gréve!K39)</f>
        <v>87.714524988912871</v>
      </c>
      <c r="K59" s="125" t="str">
        <f ca="1">IF(gréve!L39="","",J$48*gréve!L39)</f>
        <v/>
      </c>
      <c r="L59" s="125" t="str">
        <f ca="1">IF(gréve!M39="","",K$48*gréve!M39)</f>
        <v/>
      </c>
      <c r="M59" s="125" t="str">
        <f ca="1">IF(gréve!N38="","",L$48*gréve!N38)</f>
        <v/>
      </c>
      <c r="N59" s="125" t="str">
        <f ca="1">IF(gréve!O38="","",M$48*gréve!O38)</f>
        <v/>
      </c>
      <c r="O59" s="125" t="str">
        <f ca="1">IF(gréve!P38="","",N$48*gréve!P38)</f>
        <v/>
      </c>
      <c r="P59" s="125" t="str">
        <f ca="1">IF(gréve!Q38="","",O$48*gréve!Q38)</f>
        <v/>
      </c>
      <c r="Q59" s="125" t="str">
        <f ca="1">IF(gréve!R38="","",P$48*gréve!R38)</f>
        <v/>
      </c>
      <c r="R59" s="71" t="str">
        <f ca="1">IF(gréve!S38="","",Q$48*gréve!S38)</f>
        <v/>
      </c>
      <c r="S59" s="126" t="e">
        <f ca="1">SUM(B$70*(gréve!O86/gréve!#REF!))</f>
        <v>#REF!</v>
      </c>
    </row>
    <row r="60" spans="1:19" ht="9.65" customHeight="1" x14ac:dyDescent="0.35">
      <c r="A60" s="18">
        <f t="shared" si="3"/>
        <v>10</v>
      </c>
      <c r="B60" s="288">
        <f t="shared" ca="1" si="4"/>
        <v>48.769497838104506</v>
      </c>
      <c r="C60" s="121"/>
      <c r="D60" s="281"/>
      <c r="E60" s="125" t="str">
        <f ca="1">IF(gréve!F40="","",D$48*gréve!F40)</f>
        <v/>
      </c>
      <c r="F60" s="125">
        <f ca="1">IF(gréve!G40="","",E$48*gréve!G40)</f>
        <v>48.769497838104506</v>
      </c>
      <c r="G60" s="125" t="str">
        <f ca="1">IF(gréve!H40="","",F$48*gréve!H40)</f>
        <v/>
      </c>
      <c r="H60" s="125" t="str">
        <f ca="1">IF(gréve!I40="","",G$48*gréve!I40)</f>
        <v/>
      </c>
      <c r="I60" s="125" t="str">
        <f ca="1">IF(gréve!J40="","",H$48*gréve!J40)</f>
        <v/>
      </c>
      <c r="J60" s="125" t="str">
        <f ca="1">IF(gréve!K40="","",I$48*gréve!K40)</f>
        <v/>
      </c>
      <c r="K60" s="125" t="str">
        <f ca="1">IF(gréve!L40="","",J$48*gréve!L40)</f>
        <v/>
      </c>
      <c r="L60" s="125" t="str">
        <f ca="1">IF(gréve!M40="","",K$48*gréve!M40)</f>
        <v/>
      </c>
      <c r="M60" s="125" t="str">
        <f ca="1">IF(gréve!N39="","",L$48*gréve!N39)</f>
        <v/>
      </c>
      <c r="N60" s="125" t="str">
        <f ca="1">IF(gréve!O39="","",M$48*gréve!O39)</f>
        <v/>
      </c>
      <c r="O60" s="125" t="str">
        <f ca="1">IF(gréve!P39="","",N$48*gréve!P39)</f>
        <v/>
      </c>
      <c r="P60" s="125" t="str">
        <f ca="1">IF(gréve!Q39="","",O$48*gréve!Q39)</f>
        <v/>
      </c>
      <c r="Q60" s="125" t="str">
        <f ca="1">IF(gréve!R39="","",P$48*gréve!R39)</f>
        <v/>
      </c>
      <c r="R60" s="71" t="str">
        <f ca="1">IF(gréve!S39="","",Q$48*gréve!S39)</f>
        <v/>
      </c>
      <c r="S60" s="126" t="e">
        <f ca="1">SUM(B$70*(gréve!O87/gréve!#REF!))</f>
        <v>#REF!</v>
      </c>
    </row>
    <row r="61" spans="1:19" ht="9.65" customHeight="1" x14ac:dyDescent="0.35">
      <c r="A61" s="18">
        <f t="shared" si="3"/>
        <v>11</v>
      </c>
      <c r="B61" s="288">
        <f t="shared" ca="1" si="4"/>
        <v>113.78861013791268</v>
      </c>
      <c r="C61" s="121"/>
      <c r="D61" s="281"/>
      <c r="E61" s="125">
        <f ca="1">IF(gréve!F41="","",D$48*gréve!F41)</f>
        <v>67.584185608674929</v>
      </c>
      <c r="F61" s="125" t="str">
        <f ca="1">IF(gréve!G41="","",E$48*gréve!G41)</f>
        <v/>
      </c>
      <c r="G61" s="125" t="str">
        <f ca="1">IF(gréve!H41="","",F$48*gréve!H41)</f>
        <v/>
      </c>
      <c r="H61" s="125" t="str">
        <f ca="1">IF(gréve!I41="","",G$48*gréve!I41)</f>
        <v/>
      </c>
      <c r="I61" s="125">
        <f ca="1">IF(gréve!J41="","",H$48*gréve!J41)</f>
        <v>46.204424529237748</v>
      </c>
      <c r="J61" s="125" t="str">
        <f ca="1">IF(gréve!K41="","",I$48*gréve!K41)</f>
        <v/>
      </c>
      <c r="K61" s="125" t="str">
        <f ca="1">IF(gréve!L41="","",J$48*gréve!L41)</f>
        <v/>
      </c>
      <c r="L61" s="125" t="str">
        <f ca="1">IF(gréve!M41="","",K$48*gréve!M41)</f>
        <v/>
      </c>
      <c r="M61" s="125" t="str">
        <f ca="1">IF(gréve!N40="","",L$48*gréve!N40)</f>
        <v/>
      </c>
      <c r="N61" s="125" t="str">
        <f ca="1">IF(gréve!O40="","",M$48*gréve!O40)</f>
        <v/>
      </c>
      <c r="O61" s="125" t="str">
        <f ca="1">IF(gréve!P40="","",N$48*gréve!P40)</f>
        <v/>
      </c>
      <c r="P61" s="125" t="str">
        <f ca="1">IF(gréve!Q40="","",O$48*gréve!Q40)</f>
        <v/>
      </c>
      <c r="Q61" s="125" t="str">
        <f ca="1">IF(gréve!R40="","",P$48*gréve!R40)</f>
        <v/>
      </c>
      <c r="R61" s="71" t="str">
        <f ca="1">IF(gréve!S40="","",Q$48*gréve!S40)</f>
        <v/>
      </c>
      <c r="S61" s="126" t="e">
        <f ca="1">SUM(B$70*(gréve!O88/gréve!#REF!))</f>
        <v>#REF!</v>
      </c>
    </row>
    <row r="62" spans="1:19" ht="9.65" customHeight="1" x14ac:dyDescent="0.35">
      <c r="A62" s="18">
        <f t="shared" si="3"/>
        <v>12</v>
      </c>
      <c r="B62" s="288">
        <f t="shared" ca="1" si="4"/>
        <v>596.25844216290091</v>
      </c>
      <c r="C62" s="121"/>
      <c r="D62" s="281"/>
      <c r="E62" s="125">
        <f ca="1">IF(gréve!F42="","",D$48*gréve!F42)</f>
        <v>81.350709686727527</v>
      </c>
      <c r="F62" s="125">
        <f ca="1">IF(gréve!G42="","",E$48*gréve!G42)</f>
        <v>58.70357428241136</v>
      </c>
      <c r="G62" s="125">
        <f ca="1">IF(gréve!H42="","",F$48*gréve!H42)</f>
        <v>78.026586523032165</v>
      </c>
      <c r="H62" s="125">
        <f ca="1">IF(gréve!I42="","",G$48*gréve!I42)</f>
        <v>65.900632108222808</v>
      </c>
      <c r="I62" s="125">
        <f ca="1">IF(gréve!J42="","",H$48*gréve!J42)</f>
        <v>55.616009755363052</v>
      </c>
      <c r="J62" s="125">
        <f ca="1">IF(gréve!K42="","",I$48*gréve!K42)</f>
        <v>91.98769889006914</v>
      </c>
      <c r="K62" s="125">
        <f ca="1">IF(gréve!L42="","",J$48*gréve!L42)</f>
        <v>85.359569676822559</v>
      </c>
      <c r="L62" s="125">
        <f ca="1">IF(gréve!M42="","",K$48*gréve!M42)</f>
        <v>79.31366124025233</v>
      </c>
      <c r="M62" s="125" t="str">
        <f ca="1">IF(gréve!N41="","",L$48*gréve!N41)</f>
        <v/>
      </c>
      <c r="N62" s="125" t="str">
        <f ca="1">IF(gréve!O41="","",M$48*gréve!O41)</f>
        <v/>
      </c>
      <c r="O62" s="125" t="str">
        <f ca="1">IF(gréve!P41="","",N$48*gréve!P41)</f>
        <v/>
      </c>
      <c r="P62" s="125" t="str">
        <f ca="1">IF(gréve!Q41="","",O$48*gréve!Q41)</f>
        <v/>
      </c>
      <c r="Q62" s="125" t="str">
        <f ca="1">IF(gréve!R41="","",P$48*gréve!R41)</f>
        <v/>
      </c>
      <c r="R62" s="71" t="str">
        <f ca="1">IF(gréve!S41="","",Q$48*gréve!S41)</f>
        <v/>
      </c>
      <c r="S62" s="126" t="e">
        <f ca="1">SUM(B$70*(gréve!O89/gréve!#REF!))</f>
        <v>#REF!</v>
      </c>
    </row>
    <row r="63" spans="1:19" ht="9.65" customHeight="1" x14ac:dyDescent="0.35">
      <c r="A63" s="18">
        <f t="shared" si="3"/>
        <v>13</v>
      </c>
      <c r="B63" s="288">
        <f t="shared" ca="1" si="4"/>
        <v>642.01033424093362</v>
      </c>
      <c r="C63" s="121"/>
      <c r="D63" s="281"/>
      <c r="E63" s="125">
        <f ca="1">IF(gréve!F43="","",D$48*gréve!F43)</f>
        <v>87.592883594668052</v>
      </c>
      <c r="F63" s="125">
        <f ca="1">IF(gréve!G43="","",E$48*gréve!G43)</f>
        <v>63.207996199560306</v>
      </c>
      <c r="G63" s="125">
        <f ca="1">IF(gréve!H43="","",F$48*gréve!H43)</f>
        <v>84.0136949870558</v>
      </c>
      <c r="H63" s="125">
        <f ca="1">IF(gréve!I43="","",G$48*gréve!I43)</f>
        <v>70.957296123163175</v>
      </c>
      <c r="I63" s="125">
        <f ca="1">IF(gréve!J43="","",H$48*gréve!J43)</f>
        <v>59.883517762307129</v>
      </c>
      <c r="J63" s="125">
        <f ca="1">IF(gréve!K43="","",I$48*gréve!K43)</f>
        <v>99.046066494657609</v>
      </c>
      <c r="K63" s="125">
        <f ca="1">IF(gréve!L43="","",J$48*gréve!L43)</f>
        <v>91.90935001287076</v>
      </c>
      <c r="L63" s="125">
        <f ca="1">IF(gréve!M43="","",K$48*gréve!M43)</f>
        <v>85.399529066650786</v>
      </c>
      <c r="M63" s="125" t="str">
        <f ca="1">IF(gréve!N42="","",L$48*gréve!N42)</f>
        <v/>
      </c>
      <c r="N63" s="125" t="str">
        <f ca="1">IF(gréve!O42="","",M$48*gréve!O42)</f>
        <v/>
      </c>
      <c r="O63" s="125" t="str">
        <f ca="1">IF(gréve!P42="","",N$48*gréve!P42)</f>
        <v/>
      </c>
      <c r="P63" s="125" t="str">
        <f ca="1">IF(gréve!Q42="","",O$48*gréve!Q42)</f>
        <v/>
      </c>
      <c r="Q63" s="125" t="str">
        <f ca="1">IF(gréve!R42="","",P$48*gréve!R42)</f>
        <v/>
      </c>
      <c r="R63" s="71" t="str">
        <f ca="1">IF(gréve!S42="","",Q$48*gréve!S42)</f>
        <v/>
      </c>
      <c r="S63" s="126" t="e">
        <f ca="1">SUM(B$70*(gréve!O90/gréve!#REF!))</f>
        <v>#REF!</v>
      </c>
    </row>
    <row r="64" spans="1:19" ht="9.65" customHeight="1" x14ac:dyDescent="0.35">
      <c r="A64" s="18">
        <f t="shared" si="3"/>
        <v>14</v>
      </c>
      <c r="B64" s="288">
        <f t="shared" ca="1" si="4"/>
        <v>625.19342255819731</v>
      </c>
      <c r="C64" s="121"/>
      <c r="D64" s="281"/>
      <c r="E64" s="125">
        <f ca="1">IF(gréve!F44="","",D$48*gréve!F44)</f>
        <v>85.298462914992626</v>
      </c>
      <c r="F64" s="125">
        <f ca="1">IF(gréve!G44="","",E$48*gréve!G44)</f>
        <v>61.55231679217583</v>
      </c>
      <c r="G64" s="125">
        <f ca="1">IF(gréve!H44="","",F$48*gréve!H44)</f>
        <v>81.81302809217145</v>
      </c>
      <c r="H64" s="125">
        <f ca="1">IF(gréve!I44="","",G$48*gréve!I44)</f>
        <v>69.098630431185086</v>
      </c>
      <c r="I64" s="125">
        <f ca="1">IF(gréve!J44="","",H$48*gréve!J44)</f>
        <v>58.314920224619577</v>
      </c>
      <c r="J64" s="125">
        <f ca="1">IF(gréve!K44="","",I$48*gréve!K44)</f>
        <v>96.451639483241323</v>
      </c>
      <c r="K64" s="125">
        <f ca="1">IF(gréve!L44="","",J$48*gréve!L44)</f>
        <v>89.501863186647654</v>
      </c>
      <c r="L64" s="125">
        <f ca="1">IF(gréve!M44="","",K$48*gréve!M44)</f>
        <v>83.162561433163788</v>
      </c>
      <c r="M64" s="125" t="str">
        <f ca="1">IF(gréve!N43="","",L$48*gréve!N43)</f>
        <v/>
      </c>
      <c r="N64" s="125" t="str">
        <f ca="1">IF(gréve!O43="","",M$48*gréve!O43)</f>
        <v/>
      </c>
      <c r="O64" s="125" t="str">
        <f ca="1">IF(gréve!P43="","",N$48*gréve!P43)</f>
        <v/>
      </c>
      <c r="P64" s="125" t="str">
        <f ca="1">IF(gréve!Q43="","",O$48*gréve!Q43)</f>
        <v/>
      </c>
      <c r="Q64" s="125" t="str">
        <f ca="1">IF(gréve!R43="","",P$48*gréve!R43)</f>
        <v/>
      </c>
      <c r="R64" s="71" t="str">
        <f ca="1">IF(gréve!S43="","",Q$48*gréve!S43)</f>
        <v/>
      </c>
      <c r="S64" s="126" t="e">
        <f ca="1">SUM(B$70*(gréve!O91/gréve!#REF!))</f>
        <v>#REF!</v>
      </c>
    </row>
    <row r="65" spans="1:19" ht="9.65" customHeight="1" x14ac:dyDescent="0.35">
      <c r="A65" s="18">
        <f t="shared" si="3"/>
        <v>15</v>
      </c>
      <c r="B65" s="288">
        <f t="shared" ca="1" si="4"/>
        <v>585.62421859881772</v>
      </c>
      <c r="C65" s="121"/>
      <c r="D65" s="281"/>
      <c r="E65" s="125">
        <f ca="1">IF(gréve!F45="","",D$48*gréve!F45)</f>
        <v>79.899826021638646</v>
      </c>
      <c r="F65" s="125">
        <f ca="1">IF(gréve!G45="","",E$48*gréve!G45)</f>
        <v>57.656600539506471</v>
      </c>
      <c r="G65" s="125">
        <f ca="1">IF(gréve!H45="","",F$48*gréve!H45)</f>
        <v>76.634988339502357</v>
      </c>
      <c r="H65" s="125">
        <f ca="1">IF(gréve!I45="","",G$48*gréve!I45)</f>
        <v>64.725299391236661</v>
      </c>
      <c r="I65" s="125">
        <f ca="1">IF(gréve!J45="","",H$48*gréve!J45)</f>
        <v>54.624102488884162</v>
      </c>
      <c r="J65" s="125">
        <f ca="1">IF(gréve!K45="","",I$48*gréve!K45)</f>
        <v>90.347105338732362</v>
      </c>
      <c r="K65" s="125">
        <f ca="1">IF(gréve!L45="","",J$48*gréve!L45)</f>
        <v>83.837188301416774</v>
      </c>
      <c r="L65" s="125">
        <f ca="1">IF(gréve!M45="","",K$48*gréve!M45)</f>
        <v>77.89910817790026</v>
      </c>
      <c r="M65" s="125" t="str">
        <f ca="1">IF(gréve!N44="","",L$48*gréve!N44)</f>
        <v/>
      </c>
      <c r="N65" s="125" t="str">
        <f ca="1">IF(gréve!O44="","",M$48*gréve!O44)</f>
        <v/>
      </c>
      <c r="O65" s="125" t="str">
        <f ca="1">IF(gréve!P44="","",N$48*gréve!P44)</f>
        <v/>
      </c>
      <c r="P65" s="125" t="str">
        <f ca="1">IF(gréve!Q44="","",O$48*gréve!Q44)</f>
        <v/>
      </c>
      <c r="Q65" s="125" t="str">
        <f ca="1">IF(gréve!R44="","",P$48*gréve!R44)</f>
        <v/>
      </c>
      <c r="R65" s="71" t="str">
        <f ca="1">IF(gréve!S44="","",Q$48*gréve!S44)</f>
        <v/>
      </c>
      <c r="S65" s="126" t="e">
        <f ca="1">SUM(B$70*(gréve!O92/gréve!#REF!))</f>
        <v>#REF!</v>
      </c>
    </row>
    <row r="66" spans="1:19" ht="9.65" customHeight="1" x14ac:dyDescent="0.35">
      <c r="A66" s="18">
        <f t="shared" si="3"/>
        <v>16</v>
      </c>
      <c r="B66" s="288">
        <f t="shared" ca="1" si="4"/>
        <v>0</v>
      </c>
      <c r="C66" s="121"/>
      <c r="D66" s="281"/>
      <c r="E66" s="125" t="str">
        <f ca="1">IF(gréve!F46="","",D$48*gréve!F46)</f>
        <v/>
      </c>
      <c r="F66" s="125" t="str">
        <f ca="1">IF(gréve!G46="","",E$48*gréve!G46)</f>
        <v/>
      </c>
      <c r="G66" s="125" t="str">
        <f ca="1">IF(gréve!H46="","",F$48*gréve!H46)</f>
        <v/>
      </c>
      <c r="H66" s="125" t="str">
        <f ca="1">IF(gréve!I46="","",G$48*gréve!I46)</f>
        <v/>
      </c>
      <c r="I66" s="125" t="str">
        <f ca="1">IF(gréve!J46="","",H$48*gréve!J46)</f>
        <v/>
      </c>
      <c r="J66" s="125" t="str">
        <f ca="1">IF(gréve!K46="","",I$48*gréve!K46)</f>
        <v/>
      </c>
      <c r="K66" s="125" t="str">
        <f ca="1">IF(gréve!L46="","",J$48*gréve!L46)</f>
        <v/>
      </c>
      <c r="L66" s="125" t="str">
        <f ca="1">IF(gréve!M46="","",K$48*gréve!M46)</f>
        <v/>
      </c>
      <c r="M66" s="125" t="str">
        <f ca="1">IF(gréve!N45="","",L$48*gréve!N45)</f>
        <v/>
      </c>
      <c r="N66" s="125" t="str">
        <f ca="1">IF(gréve!O45="","",M$48*gréve!O45)</f>
        <v/>
      </c>
      <c r="O66" s="125" t="str">
        <f ca="1">IF(gréve!P45="","",N$48*gréve!P45)</f>
        <v/>
      </c>
      <c r="P66" s="125" t="str">
        <f ca="1">IF(gréve!Q45="","",O$48*gréve!Q45)</f>
        <v/>
      </c>
      <c r="Q66" s="125" t="str">
        <f ca="1">IF(gréve!R45="","",P$48*gréve!R45)</f>
        <v/>
      </c>
      <c r="R66" s="71" t="str">
        <f ca="1">IF(gréve!S45="","",Q$48*gréve!S45)</f>
        <v/>
      </c>
      <c r="S66" s="126" t="e">
        <f ca="1">SUM(B$70*(gréve!O93/gréve!#REF!))</f>
        <v>#REF!</v>
      </c>
    </row>
    <row r="67" spans="1:19" ht="9.65" customHeight="1" x14ac:dyDescent="0.35">
      <c r="A67" s="18">
        <f t="shared" si="3"/>
        <v>17</v>
      </c>
      <c r="B67" s="288">
        <f t="shared" ca="1" si="4"/>
        <v>692.46106928914264</v>
      </c>
      <c r="C67" s="121"/>
      <c r="D67" s="281"/>
      <c r="E67" s="125">
        <f ca="1">IF(gréve!F47="","",D$48*gréve!F47)</f>
        <v>94.476145633694344</v>
      </c>
      <c r="F67" s="125">
        <f ca="1">IF(gréve!G47="","",E$48*gréve!G47)</f>
        <v>68.175034421713733</v>
      </c>
      <c r="G67" s="125">
        <f ca="1">IF(gréve!H47="","",F$48*gréve!H47)</f>
        <v>90.615695671708863</v>
      </c>
      <c r="H67" s="125">
        <f ca="1">IF(gréve!I47="","",G$48*gréve!I47)</f>
        <v>76.533293199097415</v>
      </c>
      <c r="I67" s="125">
        <f ca="1">IF(gréve!J47="","",H$48*gréve!J47)</f>
        <v>64.589310375369791</v>
      </c>
      <c r="J67" s="125">
        <f ca="1">IF(gréve!K47="","",I$48*gréve!K47)</f>
        <v>106.82934752890651</v>
      </c>
      <c r="K67" s="125">
        <f ca="1">IF(gréve!L47="","",J$48*gréve!L47)</f>
        <v>99.131810491540108</v>
      </c>
      <c r="L67" s="125">
        <f ca="1">IF(gréve!M47="","",K$48*gréve!M47)</f>
        <v>92.110431967111793</v>
      </c>
      <c r="M67" s="125" t="str">
        <f ca="1">IF(gréve!N46="","",L$48*gréve!N46)</f>
        <v/>
      </c>
      <c r="N67" s="125" t="str">
        <f ca="1">IF(gréve!O46="","",M$48*gréve!O46)</f>
        <v/>
      </c>
      <c r="O67" s="125" t="str">
        <f ca="1">IF(gréve!P46="","",N$48*gréve!P46)</f>
        <v/>
      </c>
      <c r="P67" s="125" t="str">
        <f ca="1">IF(gréve!Q46="","",O$48*gréve!Q46)</f>
        <v/>
      </c>
      <c r="Q67" s="125" t="str">
        <f ca="1">IF(gréve!R46="","",P$48*gréve!R46)</f>
        <v/>
      </c>
      <c r="R67" s="71" t="str">
        <f ca="1">IF(gréve!S46="","",Q$48*gréve!S46)</f>
        <v/>
      </c>
      <c r="S67" s="126" t="e">
        <f ca="1">SUM(B$70*(gréve!O94/gréve!#REF!))</f>
        <v>#REF!</v>
      </c>
    </row>
    <row r="68" spans="1:19" ht="9.65" customHeight="1" x14ac:dyDescent="0.35">
      <c r="A68" s="18">
        <f t="shared" si="3"/>
        <v>18</v>
      </c>
      <c r="B68" s="288">
        <f t="shared" ca="1" si="4"/>
        <v>296.21466963258268</v>
      </c>
      <c r="C68" s="121"/>
      <c r="D68" s="281"/>
      <c r="E68" s="125">
        <f ca="1">IF(gréve!F48="","",D$48*gréve!F48)</f>
        <v>70.958333667021151</v>
      </c>
      <c r="F68" s="125">
        <f ca="1">IF(gréve!G48="","",E$48*gréve!G48)</f>
        <v>51.204320496022859</v>
      </c>
      <c r="G68" s="125">
        <f ca="1">IF(gréve!H48="","",F$48*gréve!H48)</f>
        <v>68.05885999914419</v>
      </c>
      <c r="H68" s="125">
        <f ca="1">IF(gréve!I48="","",G$48*gréve!I48)</f>
        <v>57.481969856322095</v>
      </c>
      <c r="I68" s="125">
        <f ca="1">IF(gréve!J48="","",H$48*gréve!J48)</f>
        <v>48.511185614072382</v>
      </c>
      <c r="J68" s="125" t="str">
        <f ca="1">IF(gréve!K48="","",I$48*gréve!K48)</f>
        <v/>
      </c>
      <c r="K68" s="125" t="str">
        <f ca="1">IF(gréve!L48="","",J$48*gréve!L48)</f>
        <v/>
      </c>
      <c r="L68" s="125" t="str">
        <f ca="1">IF(gréve!M48="","",K$48*gréve!M48)</f>
        <v/>
      </c>
      <c r="M68" s="125" t="str">
        <f ca="1">IF(gréve!N47="","",L$48*gréve!N47)</f>
        <v/>
      </c>
      <c r="N68" s="125" t="str">
        <f ca="1">IF(gréve!O47="","",M$48*gréve!O47)</f>
        <v/>
      </c>
      <c r="O68" s="125" t="str">
        <f ca="1">IF(gréve!P47="","",N$48*gréve!P47)</f>
        <v/>
      </c>
      <c r="P68" s="125" t="str">
        <f ca="1">IF(gréve!Q47="","",O$48*gréve!Q47)</f>
        <v/>
      </c>
      <c r="Q68" s="125" t="str">
        <f ca="1">IF(gréve!R47="","",P$48*gréve!R47)</f>
        <v/>
      </c>
      <c r="R68" s="71" t="str">
        <f ca="1">IF(gréve!S47="","",Q$48*gréve!S47)</f>
        <v/>
      </c>
      <c r="S68" s="126" t="e">
        <f ca="1">SUM(B$70*(gréve!O95/gréve!#REF!))</f>
        <v>#REF!</v>
      </c>
    </row>
    <row r="69" spans="1:19" ht="9.65" customHeight="1" thickBot="1" x14ac:dyDescent="0.4">
      <c r="A69" s="148">
        <f t="shared" si="3"/>
        <v>19</v>
      </c>
      <c r="B69" s="289">
        <f t="shared" ca="1" si="4"/>
        <v>682.81607582404376</v>
      </c>
      <c r="C69" s="121"/>
      <c r="D69" s="281"/>
      <c r="E69" s="127">
        <f ca="1">IF(gréve!F49="","",D$48*gréve!F49)</f>
        <v>93.160227890939325</v>
      </c>
      <c r="F69" s="127">
        <f ca="1">IF(gréve!G49="","",E$48*gréve!G49)</f>
        <v>67.225453585125578</v>
      </c>
      <c r="G69" s="125">
        <f ca="1">IF(gréve!H49="","",F$48*gréve!H49)</f>
        <v>89.353548481995787</v>
      </c>
      <c r="H69" s="125">
        <f ca="1">IF(gréve!I49="","",G$48*gréve!I49)</f>
        <v>75.467293758109989</v>
      </c>
      <c r="I69" s="125">
        <f ca="1">IF(gréve!J49="","",H$48*gréve!J49)</f>
        <v>63.689673552284276</v>
      </c>
      <c r="J69" s="125">
        <f ca="1">IF(gréve!K49="","",I$48*gréve!K49)</f>
        <v>105.34136733118245</v>
      </c>
      <c r="K69" s="125">
        <f ca="1">IF(gréve!L49="","",J$48*gréve!L49)</f>
        <v>97.751045988265091</v>
      </c>
      <c r="L69" s="125">
        <f ca="1">IF(gréve!M49="","",K$48*gréve!M49)</f>
        <v>90.827465236141308</v>
      </c>
      <c r="M69" s="125" t="str">
        <f ca="1">IF(gréve!N48="","",L$48*gréve!N48)</f>
        <v/>
      </c>
      <c r="N69" s="125" t="str">
        <f ca="1">IF(gréve!O48="","",M$48*gréve!O48)</f>
        <v/>
      </c>
      <c r="O69" s="125" t="str">
        <f ca="1">IF(gréve!P48="","",N$48*gréve!P48)</f>
        <v/>
      </c>
      <c r="P69" s="125" t="str">
        <f ca="1">IF(gréve!Q48="","",O$48*gréve!Q48)</f>
        <v/>
      </c>
      <c r="Q69" s="125" t="str">
        <f ca="1">IF(gréve!R48="","",P$48*gréve!R48)</f>
        <v/>
      </c>
      <c r="R69" s="71" t="str">
        <f ca="1">IF(gréve!S48="","",Q$48*gréve!S48)</f>
        <v/>
      </c>
      <c r="S69" s="126" t="e">
        <f ca="1">SUM(B$70*(gréve!O96/gréve!#REF!))</f>
        <v>#REF!</v>
      </c>
    </row>
    <row r="70" spans="1:19" ht="9.65" customHeight="1" thickBot="1" x14ac:dyDescent="0.4">
      <c r="A70" s="284"/>
      <c r="B70" s="286">
        <f ca="1">SUM(B51:B69)</f>
        <v>5377.9880787479406</v>
      </c>
      <c r="C70" s="282"/>
      <c r="D70" s="283"/>
      <c r="E70" s="128">
        <f t="shared" ref="E70:L70" ca="1" si="5">SUM(E51:E69)</f>
        <v>737.89243887973635</v>
      </c>
      <c r="F70" s="128">
        <f t="shared" ca="1" si="5"/>
        <v>569.09109983525536</v>
      </c>
      <c r="G70" s="128">
        <f t="shared" ca="1" si="5"/>
        <v>642.91836079077439</v>
      </c>
      <c r="H70" s="128">
        <f t="shared" ca="1" si="5"/>
        <v>601.08701812191111</v>
      </c>
      <c r="I70" s="128">
        <f t="shared" ca="1" si="5"/>
        <v>553.48425469522238</v>
      </c>
      <c r="J70" s="128">
        <f t="shared" ca="1" si="5"/>
        <v>783.63141746293252</v>
      </c>
      <c r="K70" s="128">
        <f t="shared" ca="1" si="5"/>
        <v>760.27017803404726</v>
      </c>
      <c r="L70" s="128">
        <f t="shared" ca="1" si="5"/>
        <v>729.61331092806165</v>
      </c>
      <c r="M70" s="129"/>
      <c r="N70" s="129"/>
      <c r="O70" s="129"/>
      <c r="P70" s="129"/>
      <c r="Q70" s="129"/>
      <c r="R70" s="130"/>
      <c r="S70" s="131" t="e">
        <f ca="1">SUM(S51:S69)</f>
        <v>#REF!</v>
      </c>
    </row>
    <row r="71" spans="1:19" ht="9.65" customHeight="1" x14ac:dyDescent="0.35">
      <c r="L71" s="103"/>
      <c r="S71" s="55"/>
    </row>
    <row r="72" spans="1:19" ht="9.65" customHeight="1" x14ac:dyDescent="0.35">
      <c r="L72" s="103"/>
    </row>
    <row r="73" spans="1:19" ht="9.65" customHeight="1" x14ac:dyDescent="0.35">
      <c r="L73" s="103"/>
    </row>
    <row r="74" spans="1:19" ht="9.65" customHeight="1" x14ac:dyDescent="0.35">
      <c r="L74" s="103"/>
    </row>
    <row r="75" spans="1:19" ht="9.65" customHeight="1" x14ac:dyDescent="0.35">
      <c r="L75" s="103"/>
    </row>
    <row r="76" spans="1:19" ht="9.65" customHeight="1" x14ac:dyDescent="0.35">
      <c r="L76" s="103"/>
    </row>
    <row r="77" spans="1:19" ht="9.65" customHeight="1" x14ac:dyDescent="0.35">
      <c r="L77" s="103"/>
    </row>
    <row r="78" spans="1:19" ht="9.65" customHeight="1" x14ac:dyDescent="0.35">
      <c r="L78" s="103"/>
    </row>
    <row r="79" spans="1:19" ht="9.65" customHeight="1" x14ac:dyDescent="0.35">
      <c r="L79" s="103"/>
    </row>
    <row r="80" spans="1:19" ht="9.65" customHeight="1" x14ac:dyDescent="0.35">
      <c r="L80" s="103"/>
    </row>
    <row r="81" spans="12:12" ht="9.65" customHeight="1" x14ac:dyDescent="0.35">
      <c r="L81" s="103"/>
    </row>
    <row r="82" spans="12:12" ht="9.65" customHeight="1" x14ac:dyDescent="0.35">
      <c r="L82" s="103"/>
    </row>
    <row r="83" spans="12:12" ht="9.65" customHeight="1" x14ac:dyDescent="0.35">
      <c r="L83" s="103"/>
    </row>
    <row r="84" spans="12:12" ht="9.65" customHeight="1" x14ac:dyDescent="0.35">
      <c r="L84" s="103"/>
    </row>
    <row r="85" spans="12:12" ht="9.65" customHeight="1" x14ac:dyDescent="0.35">
      <c r="L85" s="103"/>
    </row>
    <row r="86" spans="12:12" ht="9.65" customHeight="1" x14ac:dyDescent="0.35">
      <c r="L86" s="103"/>
    </row>
    <row r="87" spans="12:12" ht="9.65" customHeight="1" x14ac:dyDescent="0.35">
      <c r="L87" s="103"/>
    </row>
    <row r="88" spans="12:12" ht="9.65" customHeight="1" x14ac:dyDescent="0.35">
      <c r="L88" s="103"/>
    </row>
    <row r="89" spans="12:12" ht="9.65" customHeight="1" x14ac:dyDescent="0.35">
      <c r="L89" s="103"/>
    </row>
    <row r="90" spans="12:12" ht="9.65" customHeight="1" x14ac:dyDescent="0.35">
      <c r="L90" s="103"/>
    </row>
    <row r="91" spans="12:12" ht="9.65" customHeight="1" x14ac:dyDescent="0.35">
      <c r="L91" s="103"/>
    </row>
    <row r="92" spans="12:12" ht="9.65" customHeight="1" x14ac:dyDescent="0.35">
      <c r="L92" s="103"/>
    </row>
    <row r="93" spans="12:12" ht="9.65" customHeight="1" x14ac:dyDescent="0.35">
      <c r="L93" s="103"/>
    </row>
    <row r="94" spans="12:12" ht="9.65" customHeight="1" x14ac:dyDescent="0.35">
      <c r="L94" s="103"/>
    </row>
    <row r="95" spans="12:12" ht="9.65" customHeight="1" x14ac:dyDescent="0.35">
      <c r="L95" s="103"/>
    </row>
    <row r="96" spans="12:12" ht="9.65" customHeight="1" x14ac:dyDescent="0.35">
      <c r="L96" s="103"/>
    </row>
    <row r="97" spans="12:12" ht="9.65" customHeight="1" x14ac:dyDescent="0.35">
      <c r="L97" s="103"/>
    </row>
    <row r="98" spans="12:12" ht="9.65" customHeight="1" x14ac:dyDescent="0.35">
      <c r="L98" s="103"/>
    </row>
    <row r="99" spans="12:12" ht="9.65" customHeight="1" x14ac:dyDescent="0.35">
      <c r="L99" s="103"/>
    </row>
    <row r="100" spans="12:12" ht="9.65" customHeight="1" x14ac:dyDescent="0.35">
      <c r="L100" s="103"/>
    </row>
    <row r="101" spans="12:12" ht="9.65" customHeight="1" x14ac:dyDescent="0.35">
      <c r="L101" s="103"/>
    </row>
    <row r="102" spans="12:12" ht="9.65" customHeight="1" x14ac:dyDescent="0.35">
      <c r="L102" s="103"/>
    </row>
    <row r="103" spans="12:12" ht="9.65" customHeight="1" x14ac:dyDescent="0.35">
      <c r="L103" s="103"/>
    </row>
    <row r="104" spans="12:12" ht="9.65" customHeight="1" x14ac:dyDescent="0.35">
      <c r="L104" s="103"/>
    </row>
    <row r="105" spans="12:12" ht="9.65" customHeight="1" x14ac:dyDescent="0.35">
      <c r="L105" s="103"/>
    </row>
    <row r="106" spans="12:12" ht="9.65" customHeight="1" x14ac:dyDescent="0.35">
      <c r="L106" s="103"/>
    </row>
    <row r="107" spans="12:12" ht="9.65" customHeight="1" x14ac:dyDescent="0.35">
      <c r="L107" s="103"/>
    </row>
    <row r="108" spans="12:12" ht="9.65" customHeight="1" x14ac:dyDescent="0.35">
      <c r="L108" s="103"/>
    </row>
    <row r="109" spans="12:12" ht="9.65" customHeight="1" x14ac:dyDescent="0.35">
      <c r="L109" s="103"/>
    </row>
    <row r="110" spans="12:12" ht="9.65" customHeight="1" x14ac:dyDescent="0.35">
      <c r="L110" s="103"/>
    </row>
    <row r="111" spans="12:12" ht="9.65" customHeight="1" x14ac:dyDescent="0.35">
      <c r="L111" s="103"/>
    </row>
    <row r="112" spans="12:12" ht="9.65" customHeight="1" x14ac:dyDescent="0.35">
      <c r="L112" s="103"/>
    </row>
    <row r="113" spans="12:12" ht="9.65" customHeight="1" x14ac:dyDescent="0.35">
      <c r="L113" s="103"/>
    </row>
    <row r="114" spans="12:12" ht="9.65" customHeight="1" x14ac:dyDescent="0.35">
      <c r="L114" s="103"/>
    </row>
    <row r="115" spans="12:12" ht="9.65" customHeight="1" x14ac:dyDescent="0.35">
      <c r="L115" s="103"/>
    </row>
    <row r="116" spans="12:12" ht="9.65" customHeight="1" x14ac:dyDescent="0.35">
      <c r="L116" s="103"/>
    </row>
    <row r="117" spans="12:12" ht="9.65" customHeight="1" x14ac:dyDescent="0.35">
      <c r="L117" s="103"/>
    </row>
    <row r="118" spans="12:12" ht="9.65" customHeight="1" x14ac:dyDescent="0.35">
      <c r="L118" s="103"/>
    </row>
    <row r="119" spans="12:12" ht="9.65" customHeight="1" x14ac:dyDescent="0.35">
      <c r="L119" s="103"/>
    </row>
    <row r="120" spans="12:12" ht="9.65" customHeight="1" x14ac:dyDescent="0.35">
      <c r="L120" s="103"/>
    </row>
    <row r="121" spans="12:12" ht="9.65" customHeight="1" x14ac:dyDescent="0.35">
      <c r="L121" s="103"/>
    </row>
    <row r="122" spans="12:12" ht="9.65" customHeight="1" x14ac:dyDescent="0.35">
      <c r="L122" s="103"/>
    </row>
    <row r="123" spans="12:12" ht="9.65" customHeight="1" x14ac:dyDescent="0.35">
      <c r="L123" s="103"/>
    </row>
    <row r="124" spans="12:12" ht="9.65" customHeight="1" x14ac:dyDescent="0.35">
      <c r="L124" s="103"/>
    </row>
    <row r="125" spans="12:12" ht="9.65" customHeight="1" x14ac:dyDescent="0.35">
      <c r="L125" s="103"/>
    </row>
    <row r="126" spans="12:12" ht="9.65" customHeight="1" x14ac:dyDescent="0.35">
      <c r="L126" s="103"/>
    </row>
    <row r="127" spans="12:12" ht="9.65" customHeight="1" x14ac:dyDescent="0.35">
      <c r="L127" s="103"/>
    </row>
    <row r="128" spans="12:12" ht="9.65" customHeight="1" x14ac:dyDescent="0.35">
      <c r="L128" s="103"/>
    </row>
    <row r="129" spans="12:12" ht="9.65" customHeight="1" x14ac:dyDescent="0.35">
      <c r="L129" s="103"/>
    </row>
    <row r="130" spans="12:12" ht="9.65" customHeight="1" x14ac:dyDescent="0.35">
      <c r="L130" s="103"/>
    </row>
    <row r="131" spans="12:12" ht="9.65" customHeight="1" x14ac:dyDescent="0.35">
      <c r="L131" s="103"/>
    </row>
    <row r="132" spans="12:12" ht="9.65" customHeight="1" x14ac:dyDescent="0.35">
      <c r="L132" s="103"/>
    </row>
    <row r="133" spans="12:12" ht="9.65" customHeight="1" x14ac:dyDescent="0.35">
      <c r="L133" s="103"/>
    </row>
    <row r="134" spans="12:12" ht="9.65" customHeight="1" x14ac:dyDescent="0.35">
      <c r="L134" s="103"/>
    </row>
    <row r="135" spans="12:12" ht="9.65" customHeight="1" x14ac:dyDescent="0.35">
      <c r="L135" s="103"/>
    </row>
    <row r="136" spans="12:12" ht="9.65" customHeight="1" x14ac:dyDescent="0.35">
      <c r="L136" s="103"/>
    </row>
    <row r="137" spans="12:12" ht="9.65" customHeight="1" x14ac:dyDescent="0.35">
      <c r="L137" s="103"/>
    </row>
    <row r="138" spans="12:12" ht="9.65" customHeight="1" x14ac:dyDescent="0.35">
      <c r="L138" s="103"/>
    </row>
    <row r="139" spans="12:12" ht="9.65" customHeight="1" x14ac:dyDescent="0.35">
      <c r="L139" s="103"/>
    </row>
    <row r="140" spans="12:12" ht="9.65" customHeight="1" x14ac:dyDescent="0.35">
      <c r="L140" s="103"/>
    </row>
    <row r="141" spans="12:12" ht="9.65" customHeight="1" x14ac:dyDescent="0.35">
      <c r="L141" s="103"/>
    </row>
    <row r="142" spans="12:12" ht="9.65" customHeight="1" x14ac:dyDescent="0.35">
      <c r="L142" s="103"/>
    </row>
    <row r="143" spans="12:12" ht="9.65" customHeight="1" x14ac:dyDescent="0.35">
      <c r="L143" s="103"/>
    </row>
    <row r="144" spans="12:12" ht="9.65" customHeight="1" x14ac:dyDescent="0.35">
      <c r="L144" s="103"/>
    </row>
    <row r="145" spans="12:12" ht="9.65" customHeight="1" x14ac:dyDescent="0.35">
      <c r="L145" s="103"/>
    </row>
    <row r="146" spans="12:12" ht="9.65" customHeight="1" x14ac:dyDescent="0.35">
      <c r="L146" s="103"/>
    </row>
    <row r="147" spans="12:12" ht="9.65" customHeight="1" x14ac:dyDescent="0.35">
      <c r="L147" s="103"/>
    </row>
    <row r="148" spans="12:12" ht="9.65" customHeight="1" x14ac:dyDescent="0.35">
      <c r="L148" s="103"/>
    </row>
    <row r="149" spans="12:12" ht="9.65" customHeight="1" x14ac:dyDescent="0.35">
      <c r="L149" s="103"/>
    </row>
    <row r="150" spans="12:12" ht="9.65" customHeight="1" x14ac:dyDescent="0.35">
      <c r="L150" s="103"/>
    </row>
    <row r="151" spans="12:12" ht="9.65" customHeight="1" x14ac:dyDescent="0.35">
      <c r="L151" s="103"/>
    </row>
    <row r="152" spans="12:12" ht="9.65" customHeight="1" x14ac:dyDescent="0.35">
      <c r="L152" s="103"/>
    </row>
    <row r="153" spans="12:12" ht="9.65" customHeight="1" x14ac:dyDescent="0.35">
      <c r="L153" s="103"/>
    </row>
    <row r="154" spans="12:12" ht="9.65" customHeight="1" x14ac:dyDescent="0.35">
      <c r="L154" s="103"/>
    </row>
    <row r="155" spans="12:12" ht="9.65" customHeight="1" x14ac:dyDescent="0.35">
      <c r="L155" s="103"/>
    </row>
    <row r="156" spans="12:12" ht="9.65" customHeight="1" x14ac:dyDescent="0.35">
      <c r="L156" s="103"/>
    </row>
    <row r="157" spans="12:12" ht="9.65" customHeight="1" x14ac:dyDescent="0.35">
      <c r="L157" s="103"/>
    </row>
    <row r="158" spans="12:12" ht="9.65" customHeight="1" x14ac:dyDescent="0.35">
      <c r="L158" s="103"/>
    </row>
    <row r="159" spans="12:12" ht="9.65" customHeight="1" x14ac:dyDescent="0.35">
      <c r="L159" s="103"/>
    </row>
    <row r="160" spans="12:12" ht="9.65" customHeight="1" x14ac:dyDescent="0.35">
      <c r="L160" s="103"/>
    </row>
    <row r="161" spans="12:12" ht="9.65" customHeight="1" x14ac:dyDescent="0.35">
      <c r="L161" s="103"/>
    </row>
    <row r="162" spans="12:12" ht="9.65" customHeight="1" x14ac:dyDescent="0.35">
      <c r="L162" s="103"/>
    </row>
    <row r="163" spans="12:12" ht="9.65" customHeight="1" x14ac:dyDescent="0.35">
      <c r="L163" s="103"/>
    </row>
    <row r="164" spans="12:12" ht="9.65" customHeight="1" x14ac:dyDescent="0.35">
      <c r="L164" s="103"/>
    </row>
    <row r="165" spans="12:12" ht="9.65" customHeight="1" x14ac:dyDescent="0.35">
      <c r="L165" s="103"/>
    </row>
    <row r="166" spans="12:12" ht="9.65" customHeight="1" x14ac:dyDescent="0.35">
      <c r="L166" s="103"/>
    </row>
    <row r="167" spans="12:12" ht="9.65" customHeight="1" x14ac:dyDescent="0.35">
      <c r="L167" s="103"/>
    </row>
    <row r="168" spans="12:12" ht="9.65" customHeight="1" x14ac:dyDescent="0.35">
      <c r="L168" s="103"/>
    </row>
    <row r="169" spans="12:12" ht="9.65" customHeight="1" x14ac:dyDescent="0.35">
      <c r="L169" s="103"/>
    </row>
    <row r="170" spans="12:12" ht="9.65" customHeight="1" x14ac:dyDescent="0.35">
      <c r="L170" s="103"/>
    </row>
    <row r="171" spans="12:12" ht="9.65" customHeight="1" x14ac:dyDescent="0.35">
      <c r="L171" s="103"/>
    </row>
    <row r="172" spans="12:12" ht="9.65" customHeight="1" x14ac:dyDescent="0.35">
      <c r="L172" s="103"/>
    </row>
    <row r="173" spans="12:12" ht="9.65" customHeight="1" x14ac:dyDescent="0.35">
      <c r="L173" s="103"/>
    </row>
    <row r="174" spans="12:12" ht="9.65" customHeight="1" x14ac:dyDescent="0.35">
      <c r="L174" s="103"/>
    </row>
    <row r="175" spans="12:12" ht="9.65" customHeight="1" x14ac:dyDescent="0.35">
      <c r="L175" s="103"/>
    </row>
    <row r="176" spans="12:12" ht="9.65" customHeight="1" x14ac:dyDescent="0.35">
      <c r="L176" s="103"/>
    </row>
    <row r="177" spans="12:12" ht="9.65" customHeight="1" x14ac:dyDescent="0.35">
      <c r="L177" s="103"/>
    </row>
    <row r="178" spans="12:12" ht="9.65" customHeight="1" x14ac:dyDescent="0.35">
      <c r="L178" s="103"/>
    </row>
    <row r="179" spans="12:12" ht="9.65" customHeight="1" x14ac:dyDescent="0.35">
      <c r="L179" s="103"/>
    </row>
    <row r="180" spans="12:12" ht="9.65" customHeight="1" x14ac:dyDescent="0.35">
      <c r="L180" s="103"/>
    </row>
    <row r="181" spans="12:12" ht="9.65" customHeight="1" x14ac:dyDescent="0.35">
      <c r="L181" s="103"/>
    </row>
    <row r="182" spans="12:12" ht="9.65" customHeight="1" x14ac:dyDescent="0.35">
      <c r="L182" s="103"/>
    </row>
    <row r="183" spans="12:12" ht="9.65" customHeight="1" x14ac:dyDescent="0.35">
      <c r="L183" s="103"/>
    </row>
    <row r="184" spans="12:12" ht="9.65" customHeight="1" x14ac:dyDescent="0.35">
      <c r="L184" s="103"/>
    </row>
    <row r="185" spans="12:12" ht="9.65" customHeight="1" x14ac:dyDescent="0.35">
      <c r="L185" s="103"/>
    </row>
    <row r="186" spans="12:12" ht="9.65" customHeight="1" x14ac:dyDescent="0.35">
      <c r="L186" s="103"/>
    </row>
    <row r="187" spans="12:12" ht="9.65" customHeight="1" x14ac:dyDescent="0.35">
      <c r="L187" s="103"/>
    </row>
    <row r="188" spans="12:12" ht="9.65" customHeight="1" x14ac:dyDescent="0.35">
      <c r="L188" s="103"/>
    </row>
    <row r="189" spans="12:12" ht="9.65" customHeight="1" x14ac:dyDescent="0.35">
      <c r="L189" s="103"/>
    </row>
    <row r="190" spans="12:12" ht="9.65" customHeight="1" x14ac:dyDescent="0.35">
      <c r="L190" s="103"/>
    </row>
    <row r="191" spans="12:12" ht="9.65" customHeight="1" x14ac:dyDescent="0.35">
      <c r="L191" s="103"/>
    </row>
    <row r="192" spans="12:12" ht="9.65" customHeight="1" x14ac:dyDescent="0.35">
      <c r="L192" s="103"/>
    </row>
    <row r="193" spans="12:12" ht="9.65" customHeight="1" x14ac:dyDescent="0.35">
      <c r="L193" s="103"/>
    </row>
    <row r="194" spans="12:12" ht="9.65" customHeight="1" x14ac:dyDescent="0.35">
      <c r="L194" s="103"/>
    </row>
    <row r="195" spans="12:12" ht="9.65" customHeight="1" x14ac:dyDescent="0.35">
      <c r="L195" s="103"/>
    </row>
    <row r="196" spans="12:12" ht="9.65" customHeight="1" x14ac:dyDescent="0.35">
      <c r="L196" s="103"/>
    </row>
    <row r="197" spans="12:12" ht="9.65" customHeight="1" x14ac:dyDescent="0.35">
      <c r="L197" s="103"/>
    </row>
    <row r="198" spans="12:12" ht="9.65" customHeight="1" x14ac:dyDescent="0.35">
      <c r="L198" s="103"/>
    </row>
    <row r="199" spans="12:12" ht="9.65" customHeight="1" x14ac:dyDescent="0.35">
      <c r="L199" s="103"/>
    </row>
    <row r="200" spans="12:12" ht="9.65" customHeight="1" x14ac:dyDescent="0.35">
      <c r="L200" s="103"/>
    </row>
    <row r="201" spans="12:12" ht="9.65" customHeight="1" x14ac:dyDescent="0.35">
      <c r="L201" s="103"/>
    </row>
    <row r="202" spans="12:12" ht="9.65" customHeight="1" x14ac:dyDescent="0.35">
      <c r="L202" s="103"/>
    </row>
    <row r="203" spans="12:12" ht="9.65" customHeight="1" x14ac:dyDescent="0.35">
      <c r="L203" s="103"/>
    </row>
    <row r="204" spans="12:12" ht="9.65" customHeight="1" x14ac:dyDescent="0.35">
      <c r="L204" s="103"/>
    </row>
    <row r="205" spans="12:12" ht="9.65" customHeight="1" x14ac:dyDescent="0.35">
      <c r="L205" s="103"/>
    </row>
    <row r="206" spans="12:12" ht="9.65" customHeight="1" x14ac:dyDescent="0.35">
      <c r="L206" s="103"/>
    </row>
    <row r="207" spans="12:12" ht="9.65" customHeight="1" x14ac:dyDescent="0.35">
      <c r="L207" s="103"/>
    </row>
    <row r="208" spans="12:12" ht="9.65" customHeight="1" x14ac:dyDescent="0.35">
      <c r="L208" s="103"/>
    </row>
    <row r="209" spans="12:12" ht="9.65" customHeight="1" x14ac:dyDescent="0.35">
      <c r="L209" s="103"/>
    </row>
    <row r="210" spans="12:12" ht="9.65" customHeight="1" x14ac:dyDescent="0.35">
      <c r="L210" s="103"/>
    </row>
    <row r="211" spans="12:12" ht="9.65" customHeight="1" x14ac:dyDescent="0.35">
      <c r="L211" s="103"/>
    </row>
    <row r="212" spans="12:12" ht="9.65" customHeight="1" x14ac:dyDescent="0.35">
      <c r="L212" s="103"/>
    </row>
    <row r="213" spans="12:12" ht="9.65" customHeight="1" x14ac:dyDescent="0.35">
      <c r="L213" s="103"/>
    </row>
    <row r="214" spans="12:12" ht="9.65" customHeight="1" x14ac:dyDescent="0.35">
      <c r="L214" s="103"/>
    </row>
    <row r="215" spans="12:12" ht="9.65" customHeight="1" x14ac:dyDescent="0.35">
      <c r="L215" s="103"/>
    </row>
    <row r="216" spans="12:12" ht="9.65" customHeight="1" x14ac:dyDescent="0.35">
      <c r="L216" s="103"/>
    </row>
    <row r="217" spans="12:12" ht="9.65" customHeight="1" x14ac:dyDescent="0.35">
      <c r="L217" s="103"/>
    </row>
    <row r="218" spans="12:12" ht="9.65" customHeight="1" x14ac:dyDescent="0.35">
      <c r="L218" s="103"/>
    </row>
    <row r="219" spans="12:12" ht="9.65" customHeight="1" x14ac:dyDescent="0.35">
      <c r="L219" s="103"/>
    </row>
    <row r="220" spans="12:12" ht="9.65" customHeight="1" x14ac:dyDescent="0.35">
      <c r="L220" s="103"/>
    </row>
    <row r="221" spans="12:12" ht="9.65" customHeight="1" x14ac:dyDescent="0.35">
      <c r="L221" s="103"/>
    </row>
    <row r="222" spans="12:12" ht="9.65" customHeight="1" x14ac:dyDescent="0.35">
      <c r="L222" s="103"/>
    </row>
    <row r="223" spans="12:12" ht="9.65" customHeight="1" x14ac:dyDescent="0.35">
      <c r="L223" s="103"/>
    </row>
    <row r="224" spans="12:12" ht="9.65" customHeight="1" x14ac:dyDescent="0.35">
      <c r="L224" s="103"/>
    </row>
    <row r="225" spans="12:12" ht="9.65" customHeight="1" x14ac:dyDescent="0.35">
      <c r="L225" s="103"/>
    </row>
    <row r="226" spans="12:12" ht="9.65" customHeight="1" x14ac:dyDescent="0.35">
      <c r="L226" s="103"/>
    </row>
    <row r="227" spans="12:12" ht="9.65" customHeight="1" x14ac:dyDescent="0.35">
      <c r="L227" s="103"/>
    </row>
    <row r="228" spans="12:12" ht="9.65" customHeight="1" x14ac:dyDescent="0.35">
      <c r="L228" s="103"/>
    </row>
    <row r="229" spans="12:12" ht="9.65" customHeight="1" x14ac:dyDescent="0.35">
      <c r="L229" s="103"/>
    </row>
    <row r="230" spans="12:12" ht="9.65" customHeight="1" x14ac:dyDescent="0.35">
      <c r="L230" s="103"/>
    </row>
    <row r="231" spans="12:12" ht="9.65" customHeight="1" x14ac:dyDescent="0.35">
      <c r="L231" s="103"/>
    </row>
    <row r="232" spans="12:12" ht="9.65" customHeight="1" x14ac:dyDescent="0.35">
      <c r="L232" s="103"/>
    </row>
    <row r="233" spans="12:12" ht="9.65" customHeight="1" x14ac:dyDescent="0.35">
      <c r="L233" s="103"/>
    </row>
    <row r="234" spans="12:12" ht="9.65" customHeight="1" x14ac:dyDescent="0.35">
      <c r="L234" s="103"/>
    </row>
    <row r="235" spans="12:12" ht="9.65" customHeight="1" x14ac:dyDescent="0.35">
      <c r="L235" s="103"/>
    </row>
    <row r="236" spans="12:12" ht="9.65" customHeight="1" x14ac:dyDescent="0.35">
      <c r="L236" s="103"/>
    </row>
    <row r="237" spans="12:12" ht="9.65" customHeight="1" x14ac:dyDescent="0.35">
      <c r="L237" s="103"/>
    </row>
    <row r="238" spans="12:12" ht="9.65" customHeight="1" x14ac:dyDescent="0.35">
      <c r="L238" s="103"/>
    </row>
    <row r="239" spans="12:12" ht="9.65" customHeight="1" x14ac:dyDescent="0.35">
      <c r="L239" s="103"/>
    </row>
    <row r="240" spans="12:12" ht="9.65" customHeight="1" x14ac:dyDescent="0.35">
      <c r="L240" s="103"/>
    </row>
    <row r="241" spans="12:12" ht="9.65" customHeight="1" x14ac:dyDescent="0.35">
      <c r="L241" s="103"/>
    </row>
    <row r="242" spans="12:12" ht="9.65" customHeight="1" x14ac:dyDescent="0.35">
      <c r="L242" s="103"/>
    </row>
    <row r="243" spans="12:12" ht="9.65" customHeight="1" x14ac:dyDescent="0.35">
      <c r="L243" s="103"/>
    </row>
    <row r="244" spans="12:12" ht="9.65" customHeight="1" x14ac:dyDescent="0.35">
      <c r="L244" s="103"/>
    </row>
    <row r="245" spans="12:12" ht="9.65" customHeight="1" x14ac:dyDescent="0.35">
      <c r="L245" s="103"/>
    </row>
    <row r="246" spans="12:12" ht="9.65" customHeight="1" x14ac:dyDescent="0.35">
      <c r="L246" s="103"/>
    </row>
    <row r="247" spans="12:12" ht="9.65" customHeight="1" x14ac:dyDescent="0.35">
      <c r="L247" s="103"/>
    </row>
    <row r="248" spans="12:12" ht="9.65" customHeight="1" x14ac:dyDescent="0.35">
      <c r="L248" s="103"/>
    </row>
    <row r="249" spans="12:12" ht="9.65" customHeight="1" x14ac:dyDescent="0.35">
      <c r="L249" s="103"/>
    </row>
    <row r="250" spans="12:12" ht="9.65" customHeight="1" x14ac:dyDescent="0.35">
      <c r="L250" s="103"/>
    </row>
    <row r="251" spans="12:12" ht="9.65" customHeight="1" x14ac:dyDescent="0.35">
      <c r="L251" s="103"/>
    </row>
    <row r="252" spans="12:12" ht="9.65" customHeight="1" x14ac:dyDescent="0.35">
      <c r="L252" s="103"/>
    </row>
    <row r="253" spans="12:12" ht="9.65" customHeight="1" x14ac:dyDescent="0.35">
      <c r="L253" s="103"/>
    </row>
    <row r="254" spans="12:12" ht="9.65" customHeight="1" x14ac:dyDescent="0.35">
      <c r="L254" s="103"/>
    </row>
    <row r="255" spans="12:12" ht="9.65" customHeight="1" x14ac:dyDescent="0.35">
      <c r="L255" s="103"/>
    </row>
    <row r="256" spans="12:12" ht="9.65" customHeight="1" x14ac:dyDescent="0.35">
      <c r="L256" s="103"/>
    </row>
    <row r="257" spans="12:12" ht="9.65" customHeight="1" x14ac:dyDescent="0.35">
      <c r="L257" s="103"/>
    </row>
    <row r="258" spans="12:12" ht="9.65" customHeight="1" x14ac:dyDescent="0.35">
      <c r="L258" s="103"/>
    </row>
    <row r="259" spans="12:12" ht="9.65" customHeight="1" x14ac:dyDescent="0.35">
      <c r="L259" s="103"/>
    </row>
    <row r="260" spans="12:12" ht="9.65" customHeight="1" x14ac:dyDescent="0.35">
      <c r="L260" s="103"/>
    </row>
    <row r="261" spans="12:12" ht="9.65" customHeight="1" x14ac:dyDescent="0.35">
      <c r="L261" s="103"/>
    </row>
    <row r="262" spans="12:12" ht="9.65" customHeight="1" x14ac:dyDescent="0.35">
      <c r="L262" s="103"/>
    </row>
    <row r="263" spans="12:12" ht="9.65" customHeight="1" x14ac:dyDescent="0.35">
      <c r="L263" s="103"/>
    </row>
    <row r="264" spans="12:12" ht="9.65" customHeight="1" x14ac:dyDescent="0.35">
      <c r="L264" s="103"/>
    </row>
    <row r="265" spans="12:12" ht="9.65" customHeight="1" x14ac:dyDescent="0.35">
      <c r="L265" s="103"/>
    </row>
    <row r="266" spans="12:12" ht="9.65" customHeight="1" x14ac:dyDescent="0.35">
      <c r="L266" s="103"/>
    </row>
    <row r="267" spans="12:12" ht="9.65" customHeight="1" x14ac:dyDescent="0.35">
      <c r="L267" s="103"/>
    </row>
    <row r="268" spans="12:12" ht="9.65" customHeight="1" x14ac:dyDescent="0.35">
      <c r="L268" s="103"/>
    </row>
    <row r="269" spans="12:12" ht="9.65" customHeight="1" x14ac:dyDescent="0.35">
      <c r="L269" s="103"/>
    </row>
    <row r="270" spans="12:12" ht="9.65" customHeight="1" x14ac:dyDescent="0.35">
      <c r="L270" s="103"/>
    </row>
    <row r="271" spans="12:12" ht="9.65" customHeight="1" x14ac:dyDescent="0.35">
      <c r="L271" s="103"/>
    </row>
    <row r="272" spans="12:12" ht="9.65" customHeight="1" x14ac:dyDescent="0.35">
      <c r="L272" s="103"/>
    </row>
    <row r="273" spans="12:12" ht="9.65" customHeight="1" x14ac:dyDescent="0.35">
      <c r="L273" s="103"/>
    </row>
    <row r="274" spans="12:12" ht="9.65" customHeight="1" x14ac:dyDescent="0.35">
      <c r="L274" s="103"/>
    </row>
    <row r="275" spans="12:12" ht="9.65" customHeight="1" x14ac:dyDescent="0.35">
      <c r="L275" s="103"/>
    </row>
    <row r="276" spans="12:12" ht="9.65" customHeight="1" x14ac:dyDescent="0.35">
      <c r="L276" s="103"/>
    </row>
    <row r="277" spans="12:12" ht="9.65" customHeight="1" x14ac:dyDescent="0.35">
      <c r="L277" s="103"/>
    </row>
    <row r="278" spans="12:12" ht="9.65" customHeight="1" x14ac:dyDescent="0.35">
      <c r="L278" s="103"/>
    </row>
    <row r="279" spans="12:12" ht="9.65" customHeight="1" x14ac:dyDescent="0.35">
      <c r="L279" s="103"/>
    </row>
    <row r="280" spans="12:12" ht="9.65" customHeight="1" x14ac:dyDescent="0.35">
      <c r="L280" s="103"/>
    </row>
    <row r="281" spans="12:12" ht="9.65" customHeight="1" x14ac:dyDescent="0.35">
      <c r="L281" s="103"/>
    </row>
    <row r="282" spans="12:12" ht="9.65" customHeight="1" x14ac:dyDescent="0.35">
      <c r="L282" s="103"/>
    </row>
    <row r="283" spans="12:12" ht="9.65" customHeight="1" x14ac:dyDescent="0.35">
      <c r="L283" s="103"/>
    </row>
    <row r="284" spans="12:12" ht="9.65" customHeight="1" x14ac:dyDescent="0.35">
      <c r="L284" s="103"/>
    </row>
    <row r="285" spans="12:12" ht="9.65" customHeight="1" x14ac:dyDescent="0.35">
      <c r="L285" s="103"/>
    </row>
    <row r="286" spans="12:12" ht="9.65" customHeight="1" x14ac:dyDescent="0.35">
      <c r="L286" s="103"/>
    </row>
    <row r="287" spans="12:12" ht="9.65" customHeight="1" x14ac:dyDescent="0.35">
      <c r="L287" s="103"/>
    </row>
    <row r="288" spans="12:12" ht="9.65" customHeight="1" x14ac:dyDescent="0.35">
      <c r="L288" s="103"/>
    </row>
    <row r="289" spans="12:12" ht="9.65" customHeight="1" x14ac:dyDescent="0.35">
      <c r="L289" s="103"/>
    </row>
    <row r="290" spans="12:12" ht="9.65" customHeight="1" x14ac:dyDescent="0.35">
      <c r="L290" s="103"/>
    </row>
    <row r="291" spans="12:12" ht="9.65" customHeight="1" x14ac:dyDescent="0.35">
      <c r="L291" s="103"/>
    </row>
    <row r="292" spans="12:12" ht="9.65" customHeight="1" x14ac:dyDescent="0.35">
      <c r="L292" s="103"/>
    </row>
    <row r="293" spans="12:12" ht="9.65" customHeight="1" x14ac:dyDescent="0.35">
      <c r="L293" s="103"/>
    </row>
    <row r="294" spans="12:12" ht="9.65" customHeight="1" x14ac:dyDescent="0.35">
      <c r="L294" s="103"/>
    </row>
    <row r="295" spans="12:12" ht="9.65" customHeight="1" x14ac:dyDescent="0.35">
      <c r="L295" s="103"/>
    </row>
    <row r="296" spans="12:12" ht="9.65" customHeight="1" x14ac:dyDescent="0.35">
      <c r="L296" s="103"/>
    </row>
    <row r="297" spans="12:12" ht="9.65" customHeight="1" x14ac:dyDescent="0.35">
      <c r="L297" s="103"/>
    </row>
    <row r="298" spans="12:12" ht="9.65" customHeight="1" x14ac:dyDescent="0.35">
      <c r="L298" s="103"/>
    </row>
    <row r="299" spans="12:12" ht="9.65" customHeight="1" x14ac:dyDescent="0.35">
      <c r="L299" s="103"/>
    </row>
    <row r="300" spans="12:12" ht="9.65" customHeight="1" x14ac:dyDescent="0.35">
      <c r="L300" s="103"/>
    </row>
    <row r="301" spans="12:12" ht="9.65" customHeight="1" x14ac:dyDescent="0.35">
      <c r="L301" s="103"/>
    </row>
    <row r="302" spans="12:12" ht="9.65" customHeight="1" x14ac:dyDescent="0.35">
      <c r="L302" s="103"/>
    </row>
    <row r="303" spans="12:12" ht="9.65" customHeight="1" x14ac:dyDescent="0.35">
      <c r="L303" s="103"/>
    </row>
    <row r="304" spans="12:12" ht="9.65" customHeight="1" x14ac:dyDescent="0.35">
      <c r="L304" s="103"/>
    </row>
    <row r="305" spans="12:12" ht="9.65" customHeight="1" x14ac:dyDescent="0.35">
      <c r="L305" s="103"/>
    </row>
    <row r="306" spans="12:12" ht="9.65" customHeight="1" x14ac:dyDescent="0.35">
      <c r="L306" s="103"/>
    </row>
    <row r="307" spans="12:12" ht="9.65" customHeight="1" x14ac:dyDescent="0.35">
      <c r="L307" s="103"/>
    </row>
    <row r="308" spans="12:12" ht="9.65" customHeight="1" x14ac:dyDescent="0.35">
      <c r="L308" s="103"/>
    </row>
    <row r="309" spans="12:12" ht="9.65" customHeight="1" x14ac:dyDescent="0.35">
      <c r="L309" s="103"/>
    </row>
    <row r="310" spans="12:12" ht="9.65" customHeight="1" x14ac:dyDescent="0.35">
      <c r="L310" s="103"/>
    </row>
    <row r="311" spans="12:12" ht="9.65" customHeight="1" x14ac:dyDescent="0.35">
      <c r="L311" s="103"/>
    </row>
    <row r="312" spans="12:12" ht="9.65" customHeight="1" x14ac:dyDescent="0.35">
      <c r="L312" s="103"/>
    </row>
    <row r="313" spans="12:12" ht="9.65" customHeight="1" x14ac:dyDescent="0.35">
      <c r="L313" s="103"/>
    </row>
    <row r="314" spans="12:12" ht="9.65" customHeight="1" x14ac:dyDescent="0.35">
      <c r="L314" s="103"/>
    </row>
    <row r="315" spans="12:12" ht="9.65" customHeight="1" x14ac:dyDescent="0.35">
      <c r="L315" s="103"/>
    </row>
    <row r="316" spans="12:12" ht="9.65" customHeight="1" x14ac:dyDescent="0.35">
      <c r="L316" s="103"/>
    </row>
    <row r="317" spans="12:12" ht="9.65" customHeight="1" x14ac:dyDescent="0.35">
      <c r="L317" s="103"/>
    </row>
    <row r="318" spans="12:12" ht="9.65" customHeight="1" x14ac:dyDescent="0.35">
      <c r="L318" s="103"/>
    </row>
    <row r="319" spans="12:12" ht="9.65" customHeight="1" x14ac:dyDescent="0.35">
      <c r="L319" s="103"/>
    </row>
    <row r="320" spans="12:12" ht="9.65" customHeight="1" x14ac:dyDescent="0.35">
      <c r="L320" s="103"/>
    </row>
    <row r="321" spans="12:12" ht="9.65" customHeight="1" x14ac:dyDescent="0.35">
      <c r="L321" s="103"/>
    </row>
    <row r="322" spans="12:12" ht="9.65" customHeight="1" x14ac:dyDescent="0.35">
      <c r="L322" s="103"/>
    </row>
    <row r="323" spans="12:12" ht="9.65" customHeight="1" x14ac:dyDescent="0.35">
      <c r="L323" s="103"/>
    </row>
    <row r="324" spans="12:12" ht="9.65" customHeight="1" x14ac:dyDescent="0.35">
      <c r="L324" s="103"/>
    </row>
    <row r="325" spans="12:12" ht="9.65" customHeight="1" x14ac:dyDescent="0.35">
      <c r="L325" s="103"/>
    </row>
    <row r="326" spans="12:12" ht="9.65" customHeight="1" x14ac:dyDescent="0.35">
      <c r="L326" s="103"/>
    </row>
    <row r="327" spans="12:12" ht="9.65" customHeight="1" x14ac:dyDescent="0.35">
      <c r="L327" s="103"/>
    </row>
    <row r="328" spans="12:12" ht="9.65" customHeight="1" x14ac:dyDescent="0.35">
      <c r="L328" s="103"/>
    </row>
    <row r="329" spans="12:12" ht="9.65" customHeight="1" x14ac:dyDescent="0.35">
      <c r="L329" s="103"/>
    </row>
    <row r="330" spans="12:12" ht="9.65" customHeight="1" x14ac:dyDescent="0.35">
      <c r="L330" s="103"/>
    </row>
    <row r="331" spans="12:12" ht="9.65" customHeight="1" x14ac:dyDescent="0.35">
      <c r="L331" s="103"/>
    </row>
    <row r="332" spans="12:12" ht="9.65" customHeight="1" x14ac:dyDescent="0.35">
      <c r="L332" s="103"/>
    </row>
    <row r="333" spans="12:12" ht="9.65" customHeight="1" x14ac:dyDescent="0.35">
      <c r="L333" s="103"/>
    </row>
    <row r="334" spans="12:12" ht="9.65" customHeight="1" x14ac:dyDescent="0.35">
      <c r="L334" s="103"/>
    </row>
    <row r="335" spans="12:12" ht="9.65" customHeight="1" x14ac:dyDescent="0.35">
      <c r="L335" s="103"/>
    </row>
    <row r="336" spans="12:12" ht="9.65" customHeight="1" x14ac:dyDescent="0.35">
      <c r="L336" s="103"/>
    </row>
    <row r="337" spans="12:12" ht="9.65" customHeight="1" x14ac:dyDescent="0.35">
      <c r="L337" s="103"/>
    </row>
    <row r="338" spans="12:12" ht="9.65" customHeight="1" x14ac:dyDescent="0.35">
      <c r="L338" s="103"/>
    </row>
    <row r="339" spans="12:12" ht="9.65" customHeight="1" x14ac:dyDescent="0.35">
      <c r="L339" s="103"/>
    </row>
    <row r="340" spans="12:12" ht="9.65" customHeight="1" x14ac:dyDescent="0.35">
      <c r="L340" s="103"/>
    </row>
    <row r="341" spans="12:12" ht="9.65" customHeight="1" x14ac:dyDescent="0.35">
      <c r="L341" s="103"/>
    </row>
    <row r="342" spans="12:12" ht="9.65" customHeight="1" x14ac:dyDescent="0.35">
      <c r="L342" s="103"/>
    </row>
    <row r="343" spans="12:12" ht="9.65" customHeight="1" x14ac:dyDescent="0.35">
      <c r="L343" s="103"/>
    </row>
    <row r="344" spans="12:12" ht="9.65" customHeight="1" x14ac:dyDescent="0.35">
      <c r="L344" s="103"/>
    </row>
    <row r="345" spans="12:12" ht="9.65" customHeight="1" x14ac:dyDescent="0.35">
      <c r="L345" s="103"/>
    </row>
    <row r="346" spans="12:12" ht="9.65" customHeight="1" x14ac:dyDescent="0.35">
      <c r="L346" s="103"/>
    </row>
    <row r="347" spans="12:12" ht="9.65" customHeight="1" x14ac:dyDescent="0.35">
      <c r="L347" s="103"/>
    </row>
    <row r="348" spans="12:12" ht="9.65" customHeight="1" x14ac:dyDescent="0.35">
      <c r="L348" s="103"/>
    </row>
    <row r="349" spans="12:12" ht="9.65" customHeight="1" x14ac:dyDescent="0.35">
      <c r="L349" s="103"/>
    </row>
    <row r="350" spans="12:12" ht="9.65" customHeight="1" x14ac:dyDescent="0.35">
      <c r="L350" s="103"/>
    </row>
    <row r="351" spans="12:12" ht="9.65" customHeight="1" x14ac:dyDescent="0.35">
      <c r="L351" s="103"/>
    </row>
    <row r="352" spans="12:12" ht="9.65" customHeight="1" x14ac:dyDescent="0.35">
      <c r="L352" s="103"/>
    </row>
    <row r="353" spans="12:12" ht="9.65" customHeight="1" x14ac:dyDescent="0.35">
      <c r="L353" s="103"/>
    </row>
    <row r="354" spans="12:12" ht="9.65" customHeight="1" x14ac:dyDescent="0.35">
      <c r="L354" s="103"/>
    </row>
    <row r="355" spans="12:12" ht="9.65" customHeight="1" x14ac:dyDescent="0.35">
      <c r="L355" s="103"/>
    </row>
    <row r="356" spans="12:12" ht="9.65" customHeight="1" x14ac:dyDescent="0.35">
      <c r="L356" s="103"/>
    </row>
    <row r="357" spans="12:12" ht="9.65" customHeight="1" x14ac:dyDescent="0.35">
      <c r="L357" s="103"/>
    </row>
    <row r="358" spans="12:12" ht="9.65" customHeight="1" x14ac:dyDescent="0.35">
      <c r="L358" s="103"/>
    </row>
    <row r="359" spans="12:12" ht="9.65" customHeight="1" x14ac:dyDescent="0.35">
      <c r="L359" s="103"/>
    </row>
    <row r="360" spans="12:12" ht="9.65" customHeight="1" x14ac:dyDescent="0.35">
      <c r="L360" s="103"/>
    </row>
    <row r="361" spans="12:12" ht="9.65" customHeight="1" x14ac:dyDescent="0.35">
      <c r="L361" s="103"/>
    </row>
    <row r="362" spans="12:12" ht="9.65" customHeight="1" x14ac:dyDescent="0.35">
      <c r="L362" s="103"/>
    </row>
    <row r="363" spans="12:12" ht="9.65" customHeight="1" x14ac:dyDescent="0.35">
      <c r="L363" s="103"/>
    </row>
    <row r="364" spans="12:12" ht="9.65" customHeight="1" x14ac:dyDescent="0.35">
      <c r="L364" s="103"/>
    </row>
    <row r="365" spans="12:12" ht="9.65" customHeight="1" x14ac:dyDescent="0.35">
      <c r="L365" s="103"/>
    </row>
    <row r="366" spans="12:12" ht="9.65" customHeight="1" x14ac:dyDescent="0.35">
      <c r="L366" s="103"/>
    </row>
    <row r="367" spans="12:12" ht="9.65" customHeight="1" x14ac:dyDescent="0.35">
      <c r="L367" s="103"/>
    </row>
    <row r="368" spans="12:12" ht="9.65" customHeight="1" x14ac:dyDescent="0.35">
      <c r="L368" s="103"/>
    </row>
    <row r="369" spans="12:12" ht="9.65" customHeight="1" x14ac:dyDescent="0.35">
      <c r="L369" s="103"/>
    </row>
    <row r="370" spans="12:12" ht="9.65" customHeight="1" x14ac:dyDescent="0.35">
      <c r="L370" s="103"/>
    </row>
    <row r="371" spans="12:12" ht="9.65" customHeight="1" x14ac:dyDescent="0.35">
      <c r="L371" s="103"/>
    </row>
    <row r="372" spans="12:12" ht="9.65" customHeight="1" x14ac:dyDescent="0.35">
      <c r="L372" s="103"/>
    </row>
    <row r="373" spans="12:12" ht="9.65" customHeight="1" x14ac:dyDescent="0.35">
      <c r="L373" s="103"/>
    </row>
    <row r="374" spans="12:12" ht="9.65" customHeight="1" x14ac:dyDescent="0.35">
      <c r="L374" s="103"/>
    </row>
    <row r="375" spans="12:12" ht="9.65" customHeight="1" x14ac:dyDescent="0.35">
      <c r="L375" s="103"/>
    </row>
    <row r="376" spans="12:12" ht="9.65" customHeight="1" x14ac:dyDescent="0.35">
      <c r="L376" s="103"/>
    </row>
    <row r="377" spans="12:12" ht="9.65" customHeight="1" x14ac:dyDescent="0.35">
      <c r="L377" s="103"/>
    </row>
    <row r="378" spans="12:12" ht="9.65" customHeight="1" x14ac:dyDescent="0.35">
      <c r="L378" s="103"/>
    </row>
    <row r="379" spans="12:12" ht="9.65" customHeight="1" x14ac:dyDescent="0.35">
      <c r="L379" s="103"/>
    </row>
    <row r="380" spans="12:12" ht="9.65" customHeight="1" x14ac:dyDescent="0.35">
      <c r="L380" s="103"/>
    </row>
    <row r="381" spans="12:12" ht="9.65" customHeight="1" x14ac:dyDescent="0.35">
      <c r="L381" s="103"/>
    </row>
    <row r="382" spans="12:12" ht="9.65" customHeight="1" x14ac:dyDescent="0.35">
      <c r="L382" s="103"/>
    </row>
    <row r="383" spans="12:12" ht="9.65" customHeight="1" x14ac:dyDescent="0.35">
      <c r="L383" s="103"/>
    </row>
    <row r="384" spans="12:12" ht="9.65" customHeight="1" x14ac:dyDescent="0.35">
      <c r="L384" s="103"/>
    </row>
    <row r="385" spans="12:12" ht="9.65" customHeight="1" x14ac:dyDescent="0.35">
      <c r="L385" s="103"/>
    </row>
    <row r="386" spans="12:12" ht="9.65" customHeight="1" x14ac:dyDescent="0.35">
      <c r="L386" s="103"/>
    </row>
    <row r="387" spans="12:12" ht="9.65" customHeight="1" x14ac:dyDescent="0.35">
      <c r="L387" s="103"/>
    </row>
    <row r="388" spans="12:12" ht="9.65" customHeight="1" x14ac:dyDescent="0.35">
      <c r="L388" s="103"/>
    </row>
    <row r="389" spans="12:12" ht="9.65" customHeight="1" x14ac:dyDescent="0.35">
      <c r="L389" s="103"/>
    </row>
    <row r="390" spans="12:12" ht="9.65" customHeight="1" x14ac:dyDescent="0.35">
      <c r="L390" s="103"/>
    </row>
    <row r="391" spans="12:12" ht="9.65" customHeight="1" x14ac:dyDescent="0.35">
      <c r="L391" s="103"/>
    </row>
    <row r="392" spans="12:12" ht="9.65" customHeight="1" x14ac:dyDescent="0.35">
      <c r="L392" s="103"/>
    </row>
    <row r="393" spans="12:12" ht="9.65" customHeight="1" x14ac:dyDescent="0.35">
      <c r="L393" s="103"/>
    </row>
    <row r="394" spans="12:12" ht="9.65" customHeight="1" x14ac:dyDescent="0.35">
      <c r="L394" s="103"/>
    </row>
    <row r="395" spans="12:12" ht="9.65" customHeight="1" x14ac:dyDescent="0.35">
      <c r="L395" s="103"/>
    </row>
    <row r="396" spans="12:12" ht="9.65" customHeight="1" x14ac:dyDescent="0.35">
      <c r="L396" s="103"/>
    </row>
    <row r="397" spans="12:12" ht="9.65" customHeight="1" x14ac:dyDescent="0.35">
      <c r="L397" s="103"/>
    </row>
    <row r="398" spans="12:12" ht="9.65" customHeight="1" x14ac:dyDescent="0.35">
      <c r="L398" s="103"/>
    </row>
    <row r="399" spans="12:12" ht="9.65" customHeight="1" x14ac:dyDescent="0.35">
      <c r="L399" s="103"/>
    </row>
    <row r="400" spans="12:12" ht="9.65" customHeight="1" x14ac:dyDescent="0.35">
      <c r="L400" s="103"/>
    </row>
    <row r="401" spans="12:12" ht="9.65" customHeight="1" x14ac:dyDescent="0.35">
      <c r="L401" s="103"/>
    </row>
    <row r="402" spans="12:12" ht="9.65" customHeight="1" x14ac:dyDescent="0.35">
      <c r="L402" s="103"/>
    </row>
    <row r="403" spans="12:12" ht="9.65" customHeight="1" x14ac:dyDescent="0.35">
      <c r="L403" s="103"/>
    </row>
    <row r="404" spans="12:12" ht="9.65" customHeight="1" x14ac:dyDescent="0.35">
      <c r="L404" s="103"/>
    </row>
    <row r="405" spans="12:12" ht="9.65" customHeight="1" x14ac:dyDescent="0.35">
      <c r="L405" s="103"/>
    </row>
    <row r="406" spans="12:12" ht="9.65" customHeight="1" x14ac:dyDescent="0.35">
      <c r="L406" s="103"/>
    </row>
    <row r="407" spans="12:12" ht="9.65" customHeight="1" x14ac:dyDescent="0.35">
      <c r="L407" s="103"/>
    </row>
    <row r="408" spans="12:12" ht="9.65" customHeight="1" x14ac:dyDescent="0.35">
      <c r="L408" s="103"/>
    </row>
    <row r="409" spans="12:12" ht="9.65" customHeight="1" x14ac:dyDescent="0.35">
      <c r="L409" s="103"/>
    </row>
    <row r="410" spans="12:12" ht="9.65" customHeight="1" x14ac:dyDescent="0.35">
      <c r="L410" s="103"/>
    </row>
    <row r="411" spans="12:12" ht="9.65" customHeight="1" x14ac:dyDescent="0.35">
      <c r="L411" s="103"/>
    </row>
    <row r="412" spans="12:12" ht="9.65" customHeight="1" x14ac:dyDescent="0.35">
      <c r="L412" s="103"/>
    </row>
    <row r="413" spans="12:12" ht="9.65" customHeight="1" x14ac:dyDescent="0.35">
      <c r="L413" s="103"/>
    </row>
    <row r="414" spans="12:12" ht="9.65" customHeight="1" x14ac:dyDescent="0.35">
      <c r="L414" s="103"/>
    </row>
    <row r="415" spans="12:12" ht="9.65" customHeight="1" x14ac:dyDescent="0.35">
      <c r="L415" s="103"/>
    </row>
    <row r="416" spans="12:12" ht="9.65" customHeight="1" x14ac:dyDescent="0.35">
      <c r="L416" s="103"/>
    </row>
    <row r="417" spans="12:12" ht="9.65" customHeight="1" x14ac:dyDescent="0.35">
      <c r="L417" s="103"/>
    </row>
    <row r="418" spans="12:12" ht="9.65" customHeight="1" x14ac:dyDescent="0.35">
      <c r="L418" s="103"/>
    </row>
    <row r="419" spans="12:12" ht="9.65" customHeight="1" x14ac:dyDescent="0.35">
      <c r="L419" s="103"/>
    </row>
    <row r="420" spans="12:12" ht="9.65" customHeight="1" x14ac:dyDescent="0.35">
      <c r="L420" s="103"/>
    </row>
    <row r="421" spans="12:12" ht="9.65" customHeight="1" x14ac:dyDescent="0.35">
      <c r="L421" s="103"/>
    </row>
    <row r="422" spans="12:12" ht="9.65" customHeight="1" x14ac:dyDescent="0.35">
      <c r="L422" s="103"/>
    </row>
    <row r="423" spans="12:12" ht="9.65" customHeight="1" x14ac:dyDescent="0.35">
      <c r="L423" s="103"/>
    </row>
    <row r="424" spans="12:12" ht="9.65" customHeight="1" x14ac:dyDescent="0.35">
      <c r="L424" s="103"/>
    </row>
    <row r="425" spans="12:12" ht="9.65" customHeight="1" x14ac:dyDescent="0.35">
      <c r="L425" s="103"/>
    </row>
    <row r="426" spans="12:12" ht="9.65" customHeight="1" x14ac:dyDescent="0.35">
      <c r="L426" s="103"/>
    </row>
    <row r="427" spans="12:12" ht="9.65" customHeight="1" x14ac:dyDescent="0.35">
      <c r="L427" s="103"/>
    </row>
    <row r="428" spans="12:12" ht="9.65" customHeight="1" x14ac:dyDescent="0.35">
      <c r="L428" s="103"/>
    </row>
    <row r="429" spans="12:12" ht="9.65" customHeight="1" x14ac:dyDescent="0.35">
      <c r="L429" s="103"/>
    </row>
    <row r="430" spans="12:12" ht="9.65" customHeight="1" x14ac:dyDescent="0.35">
      <c r="L430" s="103"/>
    </row>
    <row r="431" spans="12:12" ht="9.65" customHeight="1" x14ac:dyDescent="0.35">
      <c r="L431" s="103"/>
    </row>
    <row r="432" spans="12:12" ht="9.65" customHeight="1" x14ac:dyDescent="0.35">
      <c r="L432" s="103"/>
    </row>
    <row r="433" spans="12:12" ht="9.65" customHeight="1" x14ac:dyDescent="0.35">
      <c r="L433" s="103"/>
    </row>
    <row r="434" spans="12:12" ht="9.65" customHeight="1" x14ac:dyDescent="0.35">
      <c r="L434" s="103"/>
    </row>
    <row r="435" spans="12:12" ht="9.65" customHeight="1" x14ac:dyDescent="0.35">
      <c r="L435" s="103"/>
    </row>
    <row r="436" spans="12:12" ht="9.65" customHeight="1" x14ac:dyDescent="0.35">
      <c r="L436" s="103"/>
    </row>
    <row r="437" spans="12:12" ht="9.65" customHeight="1" x14ac:dyDescent="0.35">
      <c r="L437" s="103"/>
    </row>
    <row r="438" spans="12:12" ht="9.65" customHeight="1" x14ac:dyDescent="0.35">
      <c r="L438" s="103"/>
    </row>
    <row r="439" spans="12:12" ht="9.65" customHeight="1" x14ac:dyDescent="0.35">
      <c r="L439" s="103"/>
    </row>
    <row r="440" spans="12:12" ht="9.65" customHeight="1" x14ac:dyDescent="0.35">
      <c r="L440" s="103"/>
    </row>
    <row r="441" spans="12:12" ht="9.65" customHeight="1" x14ac:dyDescent="0.35">
      <c r="L441" s="103"/>
    </row>
    <row r="442" spans="12:12" ht="9.65" customHeight="1" x14ac:dyDescent="0.35">
      <c r="L442" s="103"/>
    </row>
    <row r="443" spans="12:12" ht="9.65" customHeight="1" x14ac:dyDescent="0.35">
      <c r="L443" s="103"/>
    </row>
    <row r="444" spans="12:12" ht="9.65" customHeight="1" x14ac:dyDescent="0.35">
      <c r="L444" s="103"/>
    </row>
    <row r="445" spans="12:12" ht="9.65" customHeight="1" x14ac:dyDescent="0.35">
      <c r="L445" s="103"/>
    </row>
    <row r="446" spans="12:12" ht="9.65" customHeight="1" x14ac:dyDescent="0.35">
      <c r="L446" s="103"/>
    </row>
    <row r="447" spans="12:12" ht="9.65" customHeight="1" x14ac:dyDescent="0.35">
      <c r="L447" s="103"/>
    </row>
    <row r="448" spans="12:12" ht="9.65" customHeight="1" x14ac:dyDescent="0.35">
      <c r="L448" s="103"/>
    </row>
    <row r="449" spans="12:12" ht="9.65" customHeight="1" x14ac:dyDescent="0.35">
      <c r="L449" s="103"/>
    </row>
    <row r="450" spans="12:12" ht="9.65" customHeight="1" x14ac:dyDescent="0.35">
      <c r="L450" s="103"/>
    </row>
    <row r="451" spans="12:12" ht="9.65" customHeight="1" x14ac:dyDescent="0.35">
      <c r="L451" s="103"/>
    </row>
    <row r="452" spans="12:12" ht="9.65" customHeight="1" x14ac:dyDescent="0.35">
      <c r="L452" s="103"/>
    </row>
    <row r="453" spans="12:12" ht="9.65" customHeight="1" x14ac:dyDescent="0.35">
      <c r="L453" s="103"/>
    </row>
    <row r="454" spans="12:12" ht="9.65" customHeight="1" x14ac:dyDescent="0.35">
      <c r="L454" s="103"/>
    </row>
    <row r="455" spans="12:12" ht="9.65" customHeight="1" x14ac:dyDescent="0.35">
      <c r="L455" s="103"/>
    </row>
    <row r="456" spans="12:12" ht="9.65" customHeight="1" x14ac:dyDescent="0.35">
      <c r="L456" s="103"/>
    </row>
    <row r="457" spans="12:12" ht="9.65" customHeight="1" x14ac:dyDescent="0.35">
      <c r="L457" s="103"/>
    </row>
    <row r="458" spans="12:12" ht="9.65" customHeight="1" x14ac:dyDescent="0.35">
      <c r="L458" s="103"/>
    </row>
    <row r="459" spans="12:12" ht="9.65" customHeight="1" x14ac:dyDescent="0.35">
      <c r="L459" s="103"/>
    </row>
    <row r="460" spans="12:12" ht="9.65" customHeight="1" x14ac:dyDescent="0.35">
      <c r="L460" s="103"/>
    </row>
    <row r="461" spans="12:12" ht="9.65" customHeight="1" x14ac:dyDescent="0.35">
      <c r="L461" s="103"/>
    </row>
    <row r="462" spans="12:12" ht="9.65" customHeight="1" x14ac:dyDescent="0.35">
      <c r="L462" s="103"/>
    </row>
    <row r="463" spans="12:12" ht="9.65" customHeight="1" x14ac:dyDescent="0.35">
      <c r="L463" s="103"/>
    </row>
    <row r="464" spans="12:12" ht="9.65" customHeight="1" x14ac:dyDescent="0.35">
      <c r="L464" s="103"/>
    </row>
    <row r="465" spans="12:12" ht="9.65" customHeight="1" x14ac:dyDescent="0.35">
      <c r="L465" s="103"/>
    </row>
    <row r="466" spans="12:12" ht="9.65" customHeight="1" x14ac:dyDescent="0.35">
      <c r="L466" s="103"/>
    </row>
    <row r="467" spans="12:12" ht="9.65" customHeight="1" x14ac:dyDescent="0.35">
      <c r="L467" s="103"/>
    </row>
    <row r="468" spans="12:12" ht="9.65" customHeight="1" x14ac:dyDescent="0.35">
      <c r="L468" s="103"/>
    </row>
    <row r="469" spans="12:12" ht="9.65" customHeight="1" x14ac:dyDescent="0.35">
      <c r="L469" s="103"/>
    </row>
    <row r="470" spans="12:12" ht="9.65" customHeight="1" x14ac:dyDescent="0.35">
      <c r="L470" s="103"/>
    </row>
    <row r="471" spans="12:12" ht="9.65" customHeight="1" x14ac:dyDescent="0.35">
      <c r="L471" s="103"/>
    </row>
    <row r="472" spans="12:12" ht="9.65" customHeight="1" x14ac:dyDescent="0.35">
      <c r="L472" s="103"/>
    </row>
    <row r="473" spans="12:12" ht="9.65" customHeight="1" x14ac:dyDescent="0.35">
      <c r="L473" s="103"/>
    </row>
    <row r="474" spans="12:12" ht="9.65" customHeight="1" x14ac:dyDescent="0.35">
      <c r="L474" s="103"/>
    </row>
    <row r="475" spans="12:12" ht="9.65" customHeight="1" x14ac:dyDescent="0.35">
      <c r="L475" s="103"/>
    </row>
    <row r="476" spans="12:12" ht="9.65" customHeight="1" x14ac:dyDescent="0.35">
      <c r="L476" s="103"/>
    </row>
    <row r="477" spans="12:12" ht="9.65" customHeight="1" x14ac:dyDescent="0.35">
      <c r="L477" s="103"/>
    </row>
    <row r="478" spans="12:12" ht="9.65" customHeight="1" x14ac:dyDescent="0.35">
      <c r="L478" s="103"/>
    </row>
    <row r="479" spans="12:12" ht="9.65" customHeight="1" x14ac:dyDescent="0.35">
      <c r="L479" s="103"/>
    </row>
    <row r="480" spans="12:12" ht="9.65" customHeight="1" x14ac:dyDescent="0.35">
      <c r="L480" s="103"/>
    </row>
    <row r="481" spans="12:12" ht="9.65" customHeight="1" x14ac:dyDescent="0.35">
      <c r="L481" s="103"/>
    </row>
    <row r="482" spans="12:12" ht="9.65" customHeight="1" x14ac:dyDescent="0.35">
      <c r="L482" s="103"/>
    </row>
    <row r="483" spans="12:12" ht="9.65" customHeight="1" x14ac:dyDescent="0.35">
      <c r="L483" s="103"/>
    </row>
    <row r="484" spans="12:12" ht="9.65" customHeight="1" x14ac:dyDescent="0.35">
      <c r="L484" s="103"/>
    </row>
    <row r="485" spans="12:12" ht="9.65" customHeight="1" x14ac:dyDescent="0.35">
      <c r="L485" s="103"/>
    </row>
    <row r="486" spans="12:12" ht="9.65" customHeight="1" x14ac:dyDescent="0.35">
      <c r="L486" s="103"/>
    </row>
    <row r="487" spans="12:12" ht="9.65" customHeight="1" x14ac:dyDescent="0.35">
      <c r="L487" s="103"/>
    </row>
    <row r="488" spans="12:12" ht="9.65" customHeight="1" x14ac:dyDescent="0.35">
      <c r="L488" s="103"/>
    </row>
    <row r="489" spans="12:12" ht="9.65" customHeight="1" x14ac:dyDescent="0.35">
      <c r="L489" s="103"/>
    </row>
    <row r="490" spans="12:12" ht="9.65" customHeight="1" x14ac:dyDescent="0.35">
      <c r="L490" s="103"/>
    </row>
    <row r="491" spans="12:12" ht="9.65" customHeight="1" x14ac:dyDescent="0.35">
      <c r="L491" s="103"/>
    </row>
    <row r="492" spans="12:12" ht="9.65" customHeight="1" x14ac:dyDescent="0.35">
      <c r="L492" s="103"/>
    </row>
    <row r="493" spans="12:12" ht="9.65" customHeight="1" x14ac:dyDescent="0.35">
      <c r="L493" s="103"/>
    </row>
    <row r="494" spans="12:12" ht="9.65" customHeight="1" x14ac:dyDescent="0.35">
      <c r="L494" s="103"/>
    </row>
    <row r="495" spans="12:12" ht="9.65" customHeight="1" x14ac:dyDescent="0.35">
      <c r="L495" s="103"/>
    </row>
    <row r="496" spans="12:12" ht="9.65" customHeight="1" x14ac:dyDescent="0.35">
      <c r="L496" s="103"/>
    </row>
    <row r="497" spans="12:12" ht="9.65" customHeight="1" x14ac:dyDescent="0.35">
      <c r="L497" s="103"/>
    </row>
    <row r="498" spans="12:12" ht="9.65" customHeight="1" x14ac:dyDescent="0.35">
      <c r="L498" s="103"/>
    </row>
    <row r="499" spans="12:12" ht="9.65" customHeight="1" x14ac:dyDescent="0.35">
      <c r="L499" s="103"/>
    </row>
    <row r="500" spans="12:12" ht="9.65" customHeight="1" x14ac:dyDescent="0.35">
      <c r="L500" s="103"/>
    </row>
    <row r="501" spans="12:12" ht="9.65" customHeight="1" x14ac:dyDescent="0.35">
      <c r="L501" s="103"/>
    </row>
    <row r="502" spans="12:12" ht="9.65" customHeight="1" x14ac:dyDescent="0.35">
      <c r="L502" s="103"/>
    </row>
    <row r="503" spans="12:12" ht="9.65" customHeight="1" x14ac:dyDescent="0.35">
      <c r="L503" s="103"/>
    </row>
    <row r="504" spans="12:12" ht="9.65" customHeight="1" x14ac:dyDescent="0.35">
      <c r="L504" s="103"/>
    </row>
    <row r="505" spans="12:12" ht="9.65" customHeight="1" x14ac:dyDescent="0.35">
      <c r="L505" s="103"/>
    </row>
    <row r="506" spans="12:12" ht="9.65" customHeight="1" x14ac:dyDescent="0.35">
      <c r="L506" s="103"/>
    </row>
    <row r="507" spans="12:12" ht="9.65" customHeight="1" x14ac:dyDescent="0.35">
      <c r="L507" s="103"/>
    </row>
    <row r="508" spans="12:12" ht="9.65" customHeight="1" x14ac:dyDescent="0.35">
      <c r="L508" s="103"/>
    </row>
    <row r="509" spans="12:12" ht="9.65" customHeight="1" x14ac:dyDescent="0.35">
      <c r="L509" s="103"/>
    </row>
    <row r="510" spans="12:12" ht="9.65" customHeight="1" x14ac:dyDescent="0.35">
      <c r="L510" s="103"/>
    </row>
    <row r="511" spans="12:12" ht="9.65" customHeight="1" x14ac:dyDescent="0.35">
      <c r="L511" s="103"/>
    </row>
    <row r="512" spans="12:12" ht="9.65" customHeight="1" x14ac:dyDescent="0.35">
      <c r="L512" s="103"/>
    </row>
    <row r="513" spans="12:12" ht="9.65" customHeight="1" x14ac:dyDescent="0.35">
      <c r="L513" s="103"/>
    </row>
    <row r="514" spans="12:12" ht="9.65" customHeight="1" x14ac:dyDescent="0.35">
      <c r="L514" s="103"/>
    </row>
    <row r="515" spans="12:12" ht="9.65" customHeight="1" x14ac:dyDescent="0.35">
      <c r="L515" s="103"/>
    </row>
    <row r="516" spans="12:12" ht="9.65" customHeight="1" x14ac:dyDescent="0.35">
      <c r="L516" s="103"/>
    </row>
    <row r="517" spans="12:12" ht="9.65" customHeight="1" x14ac:dyDescent="0.35">
      <c r="L517" s="103"/>
    </row>
    <row r="518" spans="12:12" ht="9.65" customHeight="1" x14ac:dyDescent="0.35">
      <c r="L518" s="103"/>
    </row>
    <row r="519" spans="12:12" ht="9.65" customHeight="1" x14ac:dyDescent="0.35">
      <c r="L519" s="103"/>
    </row>
    <row r="520" spans="12:12" ht="9.65" customHeight="1" x14ac:dyDescent="0.35">
      <c r="L520" s="103"/>
    </row>
    <row r="521" spans="12:12" ht="9.65" customHeight="1" x14ac:dyDescent="0.35">
      <c r="L521" s="103"/>
    </row>
    <row r="522" spans="12:12" ht="9.65" customHeight="1" x14ac:dyDescent="0.35">
      <c r="L522" s="103"/>
    </row>
    <row r="523" spans="12:12" ht="9.65" customHeight="1" x14ac:dyDescent="0.35">
      <c r="L523" s="103"/>
    </row>
    <row r="524" spans="12:12" ht="9.65" customHeight="1" x14ac:dyDescent="0.35">
      <c r="L524" s="103"/>
    </row>
    <row r="525" spans="12:12" ht="9.65" customHeight="1" x14ac:dyDescent="0.35">
      <c r="L525" s="103"/>
    </row>
    <row r="526" spans="12:12" ht="9.65" customHeight="1" x14ac:dyDescent="0.35">
      <c r="L526" s="103"/>
    </row>
    <row r="527" spans="12:12" ht="9.65" customHeight="1" x14ac:dyDescent="0.35">
      <c r="L527" s="103"/>
    </row>
    <row r="528" spans="12:12" ht="9.65" customHeight="1" x14ac:dyDescent="0.35">
      <c r="L528" s="103"/>
    </row>
    <row r="529" spans="12:12" ht="9.65" customHeight="1" x14ac:dyDescent="0.35">
      <c r="L529" s="103"/>
    </row>
    <row r="530" spans="12:12" ht="9.65" customHeight="1" x14ac:dyDescent="0.35">
      <c r="L530" s="103"/>
    </row>
    <row r="531" spans="12:12" ht="9.65" customHeight="1" x14ac:dyDescent="0.35">
      <c r="L531" s="103"/>
    </row>
    <row r="532" spans="12:12" ht="9.65" customHeight="1" x14ac:dyDescent="0.35">
      <c r="L532" s="103"/>
    </row>
    <row r="533" spans="12:12" ht="9.65" customHeight="1" x14ac:dyDescent="0.35">
      <c r="L533" s="103"/>
    </row>
    <row r="534" spans="12:12" ht="9.65" customHeight="1" x14ac:dyDescent="0.35">
      <c r="L534" s="103"/>
    </row>
    <row r="535" spans="12:12" ht="9.65" customHeight="1" x14ac:dyDescent="0.35">
      <c r="L535" s="103"/>
    </row>
    <row r="536" spans="12:12" ht="9.65" customHeight="1" x14ac:dyDescent="0.35">
      <c r="L536" s="103"/>
    </row>
    <row r="537" spans="12:12" ht="9.65" customHeight="1" x14ac:dyDescent="0.35">
      <c r="L537" s="103"/>
    </row>
    <row r="538" spans="12:12" ht="9.65" customHeight="1" x14ac:dyDescent="0.35">
      <c r="L538" s="103"/>
    </row>
    <row r="539" spans="12:12" ht="9.65" customHeight="1" x14ac:dyDescent="0.35">
      <c r="L539" s="103"/>
    </row>
    <row r="540" spans="12:12" ht="9.65" customHeight="1" x14ac:dyDescent="0.35">
      <c r="L540" s="103"/>
    </row>
    <row r="541" spans="12:12" ht="9.65" customHeight="1" x14ac:dyDescent="0.35">
      <c r="L541" s="103"/>
    </row>
    <row r="542" spans="12:12" ht="9.65" customHeight="1" x14ac:dyDescent="0.35">
      <c r="L542" s="103"/>
    </row>
    <row r="543" spans="12:12" ht="9.65" customHeight="1" x14ac:dyDescent="0.35">
      <c r="L543" s="103"/>
    </row>
    <row r="544" spans="12:12" ht="9.65" customHeight="1" x14ac:dyDescent="0.35">
      <c r="L544" s="103"/>
    </row>
    <row r="545" spans="12:12" ht="9.65" customHeight="1" x14ac:dyDescent="0.35">
      <c r="L545" s="103"/>
    </row>
    <row r="546" spans="12:12" ht="9.65" customHeight="1" x14ac:dyDescent="0.35">
      <c r="L546" s="103"/>
    </row>
    <row r="547" spans="12:12" ht="9.65" customHeight="1" x14ac:dyDescent="0.35">
      <c r="L547" s="103"/>
    </row>
    <row r="548" spans="12:12" ht="9.65" customHeight="1" x14ac:dyDescent="0.35">
      <c r="L548" s="103"/>
    </row>
    <row r="549" spans="12:12" ht="9.65" customHeight="1" x14ac:dyDescent="0.35">
      <c r="L549" s="103"/>
    </row>
    <row r="550" spans="12:12" ht="9.65" customHeight="1" x14ac:dyDescent="0.35">
      <c r="L550" s="103"/>
    </row>
    <row r="551" spans="12:12" ht="9.65" customHeight="1" x14ac:dyDescent="0.35">
      <c r="L551" s="103"/>
    </row>
    <row r="552" spans="12:12" ht="9.65" customHeight="1" x14ac:dyDescent="0.35">
      <c r="L552" s="103"/>
    </row>
    <row r="553" spans="12:12" ht="9.65" customHeight="1" x14ac:dyDescent="0.35">
      <c r="L553" s="103"/>
    </row>
    <row r="554" spans="12:12" ht="9.65" customHeight="1" x14ac:dyDescent="0.35">
      <c r="L554" s="103"/>
    </row>
    <row r="555" spans="12:12" ht="9.65" customHeight="1" x14ac:dyDescent="0.35">
      <c r="L555" s="103"/>
    </row>
    <row r="556" spans="12:12" ht="9.65" customHeight="1" x14ac:dyDescent="0.35">
      <c r="L556" s="103"/>
    </row>
    <row r="557" spans="12:12" ht="9.65" customHeight="1" x14ac:dyDescent="0.35">
      <c r="L557" s="103"/>
    </row>
    <row r="558" spans="12:12" ht="9.65" customHeight="1" x14ac:dyDescent="0.35">
      <c r="L558" s="103"/>
    </row>
    <row r="559" spans="12:12" ht="9.65" customHeight="1" x14ac:dyDescent="0.35">
      <c r="L559" s="103"/>
    </row>
    <row r="560" spans="12:12" ht="9.65" customHeight="1" x14ac:dyDescent="0.35">
      <c r="L560" s="103"/>
    </row>
    <row r="561" spans="12:12" ht="9.65" customHeight="1" x14ac:dyDescent="0.35">
      <c r="L561" s="103"/>
    </row>
    <row r="562" spans="12:12" ht="9.65" customHeight="1" x14ac:dyDescent="0.35">
      <c r="L562" s="103"/>
    </row>
    <row r="563" spans="12:12" ht="9.65" customHeight="1" x14ac:dyDescent="0.35">
      <c r="L563" s="103"/>
    </row>
    <row r="564" spans="12:12" ht="9.65" customHeight="1" x14ac:dyDescent="0.35">
      <c r="L564" s="103"/>
    </row>
    <row r="565" spans="12:12" ht="9.65" customHeight="1" x14ac:dyDescent="0.35">
      <c r="L565" s="103"/>
    </row>
    <row r="566" spans="12:12" ht="9.65" customHeight="1" x14ac:dyDescent="0.35">
      <c r="L566" s="103"/>
    </row>
    <row r="567" spans="12:12" ht="9.65" customHeight="1" x14ac:dyDescent="0.35">
      <c r="L567" s="103"/>
    </row>
    <row r="568" spans="12:12" ht="9.65" customHeight="1" x14ac:dyDescent="0.35">
      <c r="L568" s="103"/>
    </row>
    <row r="569" spans="12:12" ht="9.65" customHeight="1" x14ac:dyDescent="0.35">
      <c r="L569" s="103"/>
    </row>
    <row r="570" spans="12:12" ht="9.65" customHeight="1" x14ac:dyDescent="0.35">
      <c r="L570" s="103"/>
    </row>
    <row r="571" spans="12:12" ht="9.65" customHeight="1" x14ac:dyDescent="0.35">
      <c r="L571" s="103"/>
    </row>
    <row r="572" spans="12:12" ht="9.65" customHeight="1" x14ac:dyDescent="0.35">
      <c r="L572" s="103"/>
    </row>
    <row r="573" spans="12:12" ht="9.65" customHeight="1" x14ac:dyDescent="0.35">
      <c r="L573" s="103"/>
    </row>
    <row r="574" spans="12:12" ht="9.65" customHeight="1" x14ac:dyDescent="0.35">
      <c r="L574" s="103"/>
    </row>
    <row r="575" spans="12:12" ht="9.65" customHeight="1" x14ac:dyDescent="0.35">
      <c r="L575" s="103"/>
    </row>
    <row r="576" spans="12:12" ht="9.65" customHeight="1" x14ac:dyDescent="0.35">
      <c r="L576" s="103"/>
    </row>
    <row r="577" spans="12:12" ht="9.65" customHeight="1" x14ac:dyDescent="0.35">
      <c r="L577" s="103"/>
    </row>
    <row r="578" spans="12:12" ht="9.65" customHeight="1" x14ac:dyDescent="0.35">
      <c r="L578" s="103"/>
    </row>
    <row r="579" spans="12:12" ht="9.65" customHeight="1" x14ac:dyDescent="0.35">
      <c r="L579" s="103"/>
    </row>
    <row r="580" spans="12:12" ht="9.65" customHeight="1" x14ac:dyDescent="0.35">
      <c r="L580" s="103"/>
    </row>
    <row r="581" spans="12:12" ht="9.65" customHeight="1" x14ac:dyDescent="0.35">
      <c r="L581" s="103"/>
    </row>
    <row r="582" spans="12:12" ht="9.65" customHeight="1" x14ac:dyDescent="0.35">
      <c r="L582" s="103"/>
    </row>
    <row r="583" spans="12:12" ht="9.65" customHeight="1" x14ac:dyDescent="0.35">
      <c r="L583" s="103"/>
    </row>
    <row r="584" spans="12:12" ht="9.65" customHeight="1" x14ac:dyDescent="0.35">
      <c r="L584" s="103"/>
    </row>
    <row r="585" spans="12:12" ht="9.65" customHeight="1" x14ac:dyDescent="0.35">
      <c r="L585" s="103"/>
    </row>
    <row r="586" spans="12:12" ht="9.65" customHeight="1" x14ac:dyDescent="0.35">
      <c r="L586" s="103"/>
    </row>
    <row r="587" spans="12:12" ht="9.65" customHeight="1" x14ac:dyDescent="0.35">
      <c r="L587" s="103"/>
    </row>
    <row r="588" spans="12:12" ht="9.65" customHeight="1" x14ac:dyDescent="0.35">
      <c r="L588" s="103"/>
    </row>
    <row r="589" spans="12:12" ht="9.65" customHeight="1" x14ac:dyDescent="0.35">
      <c r="L589" s="103"/>
    </row>
    <row r="590" spans="12:12" ht="9.65" customHeight="1" x14ac:dyDescent="0.35">
      <c r="L590" s="103"/>
    </row>
    <row r="591" spans="12:12" ht="9.65" customHeight="1" x14ac:dyDescent="0.35">
      <c r="L591" s="103"/>
    </row>
    <row r="592" spans="12:12" ht="9.65" customHeight="1" x14ac:dyDescent="0.35">
      <c r="L592" s="103"/>
    </row>
    <row r="593" spans="12:12" ht="9.65" customHeight="1" x14ac:dyDescent="0.35">
      <c r="L593" s="103"/>
    </row>
    <row r="594" spans="12:12" ht="9.65" customHeight="1" x14ac:dyDescent="0.35">
      <c r="L594" s="103"/>
    </row>
    <row r="595" spans="12:12" ht="9.65" customHeight="1" x14ac:dyDescent="0.35">
      <c r="L595" s="103"/>
    </row>
    <row r="596" spans="12:12" ht="9.65" customHeight="1" x14ac:dyDescent="0.35">
      <c r="L596" s="103"/>
    </row>
    <row r="597" spans="12:12" ht="9.65" customHeight="1" x14ac:dyDescent="0.35">
      <c r="L597" s="103"/>
    </row>
    <row r="598" spans="12:12" ht="9.65" customHeight="1" x14ac:dyDescent="0.35">
      <c r="L598" s="103"/>
    </row>
    <row r="599" spans="12:12" ht="9.65" customHeight="1" x14ac:dyDescent="0.35">
      <c r="L599" s="103"/>
    </row>
    <row r="600" spans="12:12" ht="9.65" customHeight="1" x14ac:dyDescent="0.35">
      <c r="L600" s="103"/>
    </row>
    <row r="601" spans="12:12" ht="9.65" customHeight="1" x14ac:dyDescent="0.35">
      <c r="L601" s="103"/>
    </row>
    <row r="602" spans="12:12" ht="9.65" customHeight="1" x14ac:dyDescent="0.35">
      <c r="L602" s="103"/>
    </row>
    <row r="603" spans="12:12" ht="9.65" customHeight="1" x14ac:dyDescent="0.35">
      <c r="L603" s="103"/>
    </row>
    <row r="604" spans="12:12" ht="9.65" customHeight="1" x14ac:dyDescent="0.35">
      <c r="L604" s="103"/>
    </row>
    <row r="605" spans="12:12" ht="9.65" customHeight="1" x14ac:dyDescent="0.35">
      <c r="L605" s="103"/>
    </row>
    <row r="606" spans="12:12" ht="9.65" customHeight="1" x14ac:dyDescent="0.35">
      <c r="L606" s="103"/>
    </row>
    <row r="607" spans="12:12" ht="9.65" customHeight="1" x14ac:dyDescent="0.35">
      <c r="L607" s="103"/>
    </row>
    <row r="608" spans="12:12" ht="9.65" customHeight="1" x14ac:dyDescent="0.35">
      <c r="L608" s="103"/>
    </row>
    <row r="609" spans="12:12" ht="9.65" customHeight="1" x14ac:dyDescent="0.35">
      <c r="L609" s="103"/>
    </row>
    <row r="610" spans="12:12" ht="9.65" customHeight="1" x14ac:dyDescent="0.35">
      <c r="L610" s="103"/>
    </row>
    <row r="611" spans="12:12" ht="9.65" customHeight="1" x14ac:dyDescent="0.35">
      <c r="L611" s="103"/>
    </row>
    <row r="612" spans="12:12" ht="9.65" customHeight="1" x14ac:dyDescent="0.35">
      <c r="L612" s="103"/>
    </row>
    <row r="613" spans="12:12" ht="9.65" customHeight="1" x14ac:dyDescent="0.35">
      <c r="L613" s="103"/>
    </row>
    <row r="614" spans="12:12" ht="9.65" customHeight="1" x14ac:dyDescent="0.35">
      <c r="L614" s="103"/>
    </row>
    <row r="615" spans="12:12" ht="9.65" customHeight="1" x14ac:dyDescent="0.35">
      <c r="L615" s="103"/>
    </row>
    <row r="616" spans="12:12" ht="9.65" customHeight="1" x14ac:dyDescent="0.35">
      <c r="L616" s="103"/>
    </row>
    <row r="617" spans="12:12" ht="9.65" customHeight="1" x14ac:dyDescent="0.35">
      <c r="L617" s="103"/>
    </row>
    <row r="618" spans="12:12" ht="9.65" customHeight="1" x14ac:dyDescent="0.35">
      <c r="L618" s="103"/>
    </row>
    <row r="619" spans="12:12" ht="9.65" customHeight="1" x14ac:dyDescent="0.35">
      <c r="L619" s="103"/>
    </row>
    <row r="620" spans="12:12" ht="9.65" customHeight="1" x14ac:dyDescent="0.35">
      <c r="L620" s="103"/>
    </row>
    <row r="621" spans="12:12" ht="9.65" customHeight="1" x14ac:dyDescent="0.35">
      <c r="L621" s="103"/>
    </row>
    <row r="622" spans="12:12" ht="9.65" customHeight="1" x14ac:dyDescent="0.35">
      <c r="L622" s="103"/>
    </row>
    <row r="623" spans="12:12" ht="9.65" customHeight="1" x14ac:dyDescent="0.35">
      <c r="L623" s="103"/>
    </row>
    <row r="624" spans="12:12" ht="9.65" customHeight="1" x14ac:dyDescent="0.35">
      <c r="L624" s="103"/>
    </row>
    <row r="625" spans="12:12" ht="9.65" customHeight="1" x14ac:dyDescent="0.35">
      <c r="L625" s="103"/>
    </row>
    <row r="626" spans="12:12" ht="9.65" customHeight="1" x14ac:dyDescent="0.35">
      <c r="L626" s="103"/>
    </row>
    <row r="627" spans="12:12" ht="9.65" customHeight="1" x14ac:dyDescent="0.35">
      <c r="L627" s="103"/>
    </row>
    <row r="628" spans="12:12" ht="9.65" customHeight="1" x14ac:dyDescent="0.35">
      <c r="L628" s="103"/>
    </row>
    <row r="629" spans="12:12" ht="9.65" customHeight="1" x14ac:dyDescent="0.35">
      <c r="L629" s="103"/>
    </row>
    <row r="630" spans="12:12" ht="9.65" customHeight="1" x14ac:dyDescent="0.35">
      <c r="L630" s="103"/>
    </row>
    <row r="631" spans="12:12" ht="9.65" customHeight="1" x14ac:dyDescent="0.35">
      <c r="L631" s="103"/>
    </row>
    <row r="632" spans="12:12" ht="9.65" customHeight="1" x14ac:dyDescent="0.35">
      <c r="L632" s="103"/>
    </row>
    <row r="633" spans="12:12" ht="9.65" customHeight="1" x14ac:dyDescent="0.35">
      <c r="L633" s="103"/>
    </row>
    <row r="634" spans="12:12" ht="9.65" customHeight="1" x14ac:dyDescent="0.35">
      <c r="L634" s="103"/>
    </row>
    <row r="635" spans="12:12" ht="9.65" customHeight="1" x14ac:dyDescent="0.35">
      <c r="L635" s="103"/>
    </row>
    <row r="636" spans="12:12" ht="9.65" customHeight="1" x14ac:dyDescent="0.35">
      <c r="L636" s="103"/>
    </row>
    <row r="637" spans="12:12" ht="9.65" customHeight="1" x14ac:dyDescent="0.35">
      <c r="L637" s="103"/>
    </row>
    <row r="638" spans="12:12" ht="9.65" customHeight="1" x14ac:dyDescent="0.35">
      <c r="L638" s="103"/>
    </row>
    <row r="639" spans="12:12" ht="9.65" customHeight="1" x14ac:dyDescent="0.35">
      <c r="L639" s="103"/>
    </row>
    <row r="640" spans="12:12" ht="9.65" customHeight="1" x14ac:dyDescent="0.35">
      <c r="L640" s="103"/>
    </row>
    <row r="641" spans="12:12" ht="9.65" customHeight="1" x14ac:dyDescent="0.35">
      <c r="L641" s="103"/>
    </row>
    <row r="642" spans="12:12" ht="9.65" customHeight="1" x14ac:dyDescent="0.35">
      <c r="L642" s="103"/>
    </row>
    <row r="643" spans="12:12" ht="9.65" customHeight="1" x14ac:dyDescent="0.35">
      <c r="L643" s="103"/>
    </row>
    <row r="644" spans="12:12" ht="9.65" customHeight="1" x14ac:dyDescent="0.35">
      <c r="L644" s="103"/>
    </row>
    <row r="645" spans="12:12" ht="9.65" customHeight="1" x14ac:dyDescent="0.35">
      <c r="L645" s="103"/>
    </row>
    <row r="646" spans="12:12" ht="9.65" customHeight="1" x14ac:dyDescent="0.35">
      <c r="L646" s="103"/>
    </row>
    <row r="647" spans="12:12" ht="9.65" customHeight="1" x14ac:dyDescent="0.35">
      <c r="L647" s="103"/>
    </row>
    <row r="648" spans="12:12" ht="9.65" customHeight="1" x14ac:dyDescent="0.35">
      <c r="L648" s="103"/>
    </row>
    <row r="649" spans="12:12" ht="9.65" customHeight="1" x14ac:dyDescent="0.35">
      <c r="L649" s="103"/>
    </row>
    <row r="650" spans="12:12" ht="9.65" customHeight="1" x14ac:dyDescent="0.35">
      <c r="L650" s="103"/>
    </row>
    <row r="651" spans="12:12" ht="9.65" customHeight="1" x14ac:dyDescent="0.35">
      <c r="L651" s="103"/>
    </row>
    <row r="652" spans="12:12" ht="9.65" customHeight="1" x14ac:dyDescent="0.35">
      <c r="L652" s="103"/>
    </row>
    <row r="653" spans="12:12" ht="9.65" customHeight="1" x14ac:dyDescent="0.35">
      <c r="L653" s="103"/>
    </row>
    <row r="654" spans="12:12" ht="9.65" customHeight="1" x14ac:dyDescent="0.35">
      <c r="L654" s="103"/>
    </row>
    <row r="655" spans="12:12" ht="9.65" customHeight="1" x14ac:dyDescent="0.35">
      <c r="L655" s="103"/>
    </row>
    <row r="656" spans="12:12" ht="9.65" customHeight="1" x14ac:dyDescent="0.35">
      <c r="L656" s="103"/>
    </row>
    <row r="657" spans="12:12" ht="9.65" customHeight="1" x14ac:dyDescent="0.35">
      <c r="L657" s="103"/>
    </row>
    <row r="658" spans="12:12" ht="9.65" customHeight="1" x14ac:dyDescent="0.35">
      <c r="L658" s="103"/>
    </row>
    <row r="659" spans="12:12" ht="9.65" customHeight="1" x14ac:dyDescent="0.35">
      <c r="L659" s="103"/>
    </row>
    <row r="660" spans="12:12" ht="9.65" customHeight="1" x14ac:dyDescent="0.35">
      <c r="L660" s="103"/>
    </row>
    <row r="661" spans="12:12" ht="9.65" customHeight="1" x14ac:dyDescent="0.35">
      <c r="L661" s="103"/>
    </row>
    <row r="662" spans="12:12" ht="9.65" customHeight="1" x14ac:dyDescent="0.35">
      <c r="L662" s="103"/>
    </row>
    <row r="663" spans="12:12" ht="9.65" customHeight="1" x14ac:dyDescent="0.35">
      <c r="L663" s="103"/>
    </row>
    <row r="664" spans="12:12" ht="9.65" customHeight="1" x14ac:dyDescent="0.35">
      <c r="L664" s="103"/>
    </row>
    <row r="665" spans="12:12" ht="9.65" customHeight="1" x14ac:dyDescent="0.35">
      <c r="L665" s="103"/>
    </row>
    <row r="666" spans="12:12" ht="9.65" customHeight="1" x14ac:dyDescent="0.35">
      <c r="L666" s="103"/>
    </row>
    <row r="667" spans="12:12" ht="9.65" customHeight="1" x14ac:dyDescent="0.35">
      <c r="L667" s="103"/>
    </row>
    <row r="668" spans="12:12" ht="9.65" customHeight="1" x14ac:dyDescent="0.35">
      <c r="L668" s="103"/>
    </row>
    <row r="669" spans="12:12" ht="9.65" customHeight="1" x14ac:dyDescent="0.35">
      <c r="L669" s="103"/>
    </row>
    <row r="670" spans="12:12" ht="9.65" customHeight="1" x14ac:dyDescent="0.35">
      <c r="L670" s="103"/>
    </row>
    <row r="671" spans="12:12" ht="9.65" customHeight="1" x14ac:dyDescent="0.35">
      <c r="L671" s="103"/>
    </row>
    <row r="672" spans="12:12" ht="9.65" customHeight="1" x14ac:dyDescent="0.35">
      <c r="L672" s="103"/>
    </row>
    <row r="673" spans="12:12" ht="9.65" customHeight="1" x14ac:dyDescent="0.35">
      <c r="L673" s="103"/>
    </row>
    <row r="674" spans="12:12" ht="9.65" customHeight="1" x14ac:dyDescent="0.35">
      <c r="L674" s="103"/>
    </row>
    <row r="675" spans="12:12" ht="9.65" customHeight="1" x14ac:dyDescent="0.35">
      <c r="L675" s="103"/>
    </row>
    <row r="676" spans="12:12" ht="9.65" customHeight="1" x14ac:dyDescent="0.35">
      <c r="L676" s="103"/>
    </row>
    <row r="677" spans="12:12" ht="9.65" customHeight="1" x14ac:dyDescent="0.35">
      <c r="L677" s="103"/>
    </row>
    <row r="678" spans="12:12" ht="9.65" customHeight="1" x14ac:dyDescent="0.35">
      <c r="L678" s="103"/>
    </row>
    <row r="679" spans="12:12" ht="9.65" customHeight="1" x14ac:dyDescent="0.35">
      <c r="L679" s="103"/>
    </row>
    <row r="680" spans="12:12" ht="9.65" customHeight="1" x14ac:dyDescent="0.35">
      <c r="L680" s="103"/>
    </row>
    <row r="681" spans="12:12" ht="9.65" customHeight="1" x14ac:dyDescent="0.35">
      <c r="L681" s="103"/>
    </row>
    <row r="682" spans="12:12" ht="9.65" customHeight="1" x14ac:dyDescent="0.35">
      <c r="L682" s="103"/>
    </row>
    <row r="683" spans="12:12" ht="9.65" customHeight="1" x14ac:dyDescent="0.35">
      <c r="L683" s="103"/>
    </row>
    <row r="684" spans="12:12" ht="9.65" customHeight="1" x14ac:dyDescent="0.35">
      <c r="L684" s="103"/>
    </row>
    <row r="685" spans="12:12" ht="9.65" customHeight="1" x14ac:dyDescent="0.35">
      <c r="L685" s="103"/>
    </row>
    <row r="686" spans="12:12" ht="9.65" customHeight="1" x14ac:dyDescent="0.35">
      <c r="L686" s="103"/>
    </row>
    <row r="687" spans="12:12" ht="9.65" customHeight="1" x14ac:dyDescent="0.35">
      <c r="L687" s="103"/>
    </row>
    <row r="688" spans="12:12" ht="9.65" customHeight="1" x14ac:dyDescent="0.35">
      <c r="L688" s="103"/>
    </row>
    <row r="689" spans="12:12" ht="9.65" customHeight="1" x14ac:dyDescent="0.35">
      <c r="L689" s="103"/>
    </row>
    <row r="690" spans="12:12" ht="9.65" customHeight="1" x14ac:dyDescent="0.35">
      <c r="L690" s="103"/>
    </row>
    <row r="691" spans="12:12" ht="9.65" customHeight="1" x14ac:dyDescent="0.35">
      <c r="L691" s="103"/>
    </row>
    <row r="692" spans="12:12" ht="9.65" customHeight="1" x14ac:dyDescent="0.35">
      <c r="L692" s="103"/>
    </row>
    <row r="693" spans="12:12" ht="9.65" customHeight="1" x14ac:dyDescent="0.35">
      <c r="L693" s="103"/>
    </row>
    <row r="694" spans="12:12" ht="9.65" customHeight="1" x14ac:dyDescent="0.35">
      <c r="L694" s="103"/>
    </row>
    <row r="695" spans="12:12" ht="9.65" customHeight="1" x14ac:dyDescent="0.35">
      <c r="L695" s="103"/>
    </row>
    <row r="696" spans="12:12" ht="9.65" customHeight="1" x14ac:dyDescent="0.35">
      <c r="L696" s="103"/>
    </row>
    <row r="697" spans="12:12" ht="9.65" customHeight="1" x14ac:dyDescent="0.35">
      <c r="L697" s="103"/>
    </row>
    <row r="698" spans="12:12" ht="9.65" customHeight="1" x14ac:dyDescent="0.35">
      <c r="L698" s="103"/>
    </row>
    <row r="699" spans="12:12" ht="9.65" customHeight="1" x14ac:dyDescent="0.35">
      <c r="L699" s="103"/>
    </row>
    <row r="700" spans="12:12" ht="9.65" customHeight="1" x14ac:dyDescent="0.35">
      <c r="L700" s="103"/>
    </row>
    <row r="701" spans="12:12" ht="9.65" customHeight="1" x14ac:dyDescent="0.35">
      <c r="L701" s="103"/>
    </row>
    <row r="702" spans="12:12" ht="9.65" customHeight="1" x14ac:dyDescent="0.35">
      <c r="L702" s="103"/>
    </row>
    <row r="703" spans="12:12" ht="9.65" customHeight="1" x14ac:dyDescent="0.35">
      <c r="L703" s="103"/>
    </row>
    <row r="704" spans="12:12" ht="9.65" customHeight="1" x14ac:dyDescent="0.35">
      <c r="L704" s="103"/>
    </row>
    <row r="705" spans="12:12" ht="9.65" customHeight="1" x14ac:dyDescent="0.35">
      <c r="L705" s="103"/>
    </row>
    <row r="706" spans="12:12" ht="9.65" customHeight="1" x14ac:dyDescent="0.35">
      <c r="L706" s="103"/>
    </row>
    <row r="707" spans="12:12" ht="9.65" customHeight="1" x14ac:dyDescent="0.35">
      <c r="L707" s="103"/>
    </row>
    <row r="708" spans="12:12" ht="9.65" customHeight="1" x14ac:dyDescent="0.35">
      <c r="L708" s="103"/>
    </row>
    <row r="709" spans="12:12" ht="9.65" customHeight="1" x14ac:dyDescent="0.35">
      <c r="L709" s="103"/>
    </row>
    <row r="710" spans="12:12" ht="9.65" customHeight="1" x14ac:dyDescent="0.35">
      <c r="L710" s="103"/>
    </row>
    <row r="711" spans="12:12" ht="9.65" customHeight="1" x14ac:dyDescent="0.35">
      <c r="L711" s="103"/>
    </row>
    <row r="712" spans="12:12" ht="9.65" customHeight="1" x14ac:dyDescent="0.35">
      <c r="L712" s="103"/>
    </row>
    <row r="713" spans="12:12" ht="9.65" customHeight="1" x14ac:dyDescent="0.35">
      <c r="L713" s="103"/>
    </row>
    <row r="714" spans="12:12" ht="9.65" customHeight="1" x14ac:dyDescent="0.35">
      <c r="L714" s="103"/>
    </row>
    <row r="715" spans="12:12" ht="9.65" customHeight="1" x14ac:dyDescent="0.35">
      <c r="L715" s="103"/>
    </row>
    <row r="716" spans="12:12" ht="9.65" customHeight="1" x14ac:dyDescent="0.35">
      <c r="L716" s="103"/>
    </row>
    <row r="717" spans="12:12" ht="9.65" customHeight="1" x14ac:dyDescent="0.35">
      <c r="L717" s="103"/>
    </row>
    <row r="718" spans="12:12" ht="9.65" customHeight="1" x14ac:dyDescent="0.35">
      <c r="L718" s="103"/>
    </row>
    <row r="719" spans="12:12" ht="9.65" customHeight="1" x14ac:dyDescent="0.35">
      <c r="L719" s="103"/>
    </row>
    <row r="720" spans="12:12" ht="9.65" customHeight="1" x14ac:dyDescent="0.35">
      <c r="L720" s="103"/>
    </row>
    <row r="721" spans="12:12" ht="9.65" customHeight="1" x14ac:dyDescent="0.35">
      <c r="L721" s="103"/>
    </row>
    <row r="722" spans="12:12" ht="9.65" customHeight="1" x14ac:dyDescent="0.35">
      <c r="L722" s="103"/>
    </row>
    <row r="723" spans="12:12" ht="9.65" customHeight="1" x14ac:dyDescent="0.35">
      <c r="L723" s="103"/>
    </row>
    <row r="724" spans="12:12" ht="9.65" customHeight="1" x14ac:dyDescent="0.35">
      <c r="L724" s="103"/>
    </row>
    <row r="725" spans="12:12" ht="9.65" customHeight="1" x14ac:dyDescent="0.35">
      <c r="L725" s="103"/>
    </row>
    <row r="726" spans="12:12" ht="9.65" customHeight="1" x14ac:dyDescent="0.35">
      <c r="L726" s="103"/>
    </row>
    <row r="727" spans="12:12" ht="9.65" customHeight="1" x14ac:dyDescent="0.35">
      <c r="L727" s="103"/>
    </row>
    <row r="728" spans="12:12" ht="9.65" customHeight="1" x14ac:dyDescent="0.35">
      <c r="L728" s="103"/>
    </row>
    <row r="729" spans="12:12" ht="9.65" customHeight="1" x14ac:dyDescent="0.35">
      <c r="L729" s="103"/>
    </row>
    <row r="730" spans="12:12" ht="9.65" customHeight="1" x14ac:dyDescent="0.35">
      <c r="L730" s="103"/>
    </row>
    <row r="731" spans="12:12" ht="9.65" customHeight="1" x14ac:dyDescent="0.35">
      <c r="L731" s="103"/>
    </row>
    <row r="732" spans="12:12" ht="9.65" customHeight="1" x14ac:dyDescent="0.35">
      <c r="L732" s="103"/>
    </row>
    <row r="733" spans="12:12" ht="9.65" customHeight="1" x14ac:dyDescent="0.35">
      <c r="L733" s="103"/>
    </row>
    <row r="734" spans="12:12" ht="9.65" customHeight="1" x14ac:dyDescent="0.35">
      <c r="L734" s="103"/>
    </row>
    <row r="735" spans="12:12" ht="9.65" customHeight="1" x14ac:dyDescent="0.35">
      <c r="L735" s="103"/>
    </row>
    <row r="736" spans="12:12" ht="9.65" customHeight="1" x14ac:dyDescent="0.35">
      <c r="L736" s="103"/>
    </row>
    <row r="737" spans="12:12" ht="9.65" customHeight="1" x14ac:dyDescent="0.35">
      <c r="L737" s="103"/>
    </row>
    <row r="738" spans="12:12" ht="9.65" customHeight="1" x14ac:dyDescent="0.35">
      <c r="L738" s="103"/>
    </row>
    <row r="739" spans="12:12" ht="9.65" customHeight="1" x14ac:dyDescent="0.35">
      <c r="L739" s="103"/>
    </row>
    <row r="740" spans="12:12" ht="9.65" customHeight="1" x14ac:dyDescent="0.35">
      <c r="L740" s="103"/>
    </row>
    <row r="741" spans="12:12" ht="9.65" customHeight="1" x14ac:dyDescent="0.35">
      <c r="L741" s="103"/>
    </row>
    <row r="742" spans="12:12" ht="9.65" customHeight="1" x14ac:dyDescent="0.35">
      <c r="L742" s="103"/>
    </row>
    <row r="743" spans="12:12" ht="9.65" customHeight="1" x14ac:dyDescent="0.35">
      <c r="L743" s="103"/>
    </row>
    <row r="744" spans="12:12" ht="9.65" customHeight="1" x14ac:dyDescent="0.35">
      <c r="L744" s="103"/>
    </row>
    <row r="745" spans="12:12" ht="9.65" customHeight="1" x14ac:dyDescent="0.35">
      <c r="L745" s="103"/>
    </row>
    <row r="746" spans="12:12" ht="9.65" customHeight="1" x14ac:dyDescent="0.35">
      <c r="L746" s="103"/>
    </row>
    <row r="747" spans="12:12" ht="9.65" customHeight="1" x14ac:dyDescent="0.35">
      <c r="L747" s="103"/>
    </row>
    <row r="748" spans="12:12" ht="9.65" customHeight="1" x14ac:dyDescent="0.35">
      <c r="L748" s="103"/>
    </row>
    <row r="749" spans="12:12" ht="9.65" customHeight="1" x14ac:dyDescent="0.35">
      <c r="L749" s="103"/>
    </row>
    <row r="750" spans="12:12" ht="9.65" customHeight="1" x14ac:dyDescent="0.35">
      <c r="L750" s="103"/>
    </row>
    <row r="751" spans="12:12" ht="9.65" customHeight="1" x14ac:dyDescent="0.35">
      <c r="L751" s="103"/>
    </row>
    <row r="752" spans="12:12" ht="9.65" customHeight="1" x14ac:dyDescent="0.35">
      <c r="L752" s="103"/>
    </row>
    <row r="753" spans="12:12" ht="9.65" customHeight="1" x14ac:dyDescent="0.35">
      <c r="L753" s="103"/>
    </row>
    <row r="754" spans="12:12" ht="9.65" customHeight="1" x14ac:dyDescent="0.35">
      <c r="L754" s="103"/>
    </row>
    <row r="755" spans="12:12" ht="9.65" customHeight="1" x14ac:dyDescent="0.35">
      <c r="L755" s="103"/>
    </row>
    <row r="756" spans="12:12" ht="9.65" customHeight="1" x14ac:dyDescent="0.35">
      <c r="L756" s="103"/>
    </row>
    <row r="757" spans="12:12" ht="9.65" customHeight="1" x14ac:dyDescent="0.35">
      <c r="L757" s="103"/>
    </row>
    <row r="758" spans="12:12" ht="9.65" customHeight="1" x14ac:dyDescent="0.35">
      <c r="L758" s="103"/>
    </row>
    <row r="759" spans="12:12" ht="9.65" customHeight="1" x14ac:dyDescent="0.35">
      <c r="L759" s="103"/>
    </row>
    <row r="760" spans="12:12" ht="9.65" customHeight="1" x14ac:dyDescent="0.35">
      <c r="L760" s="103"/>
    </row>
    <row r="761" spans="12:12" ht="9.65" customHeight="1" x14ac:dyDescent="0.35">
      <c r="L761" s="103"/>
    </row>
    <row r="762" spans="12:12" ht="9.65" customHeight="1" x14ac:dyDescent="0.35">
      <c r="L762" s="103"/>
    </row>
    <row r="763" spans="12:12" ht="9.65" customHeight="1" x14ac:dyDescent="0.35">
      <c r="L763" s="103"/>
    </row>
    <row r="764" spans="12:12" ht="9.65" customHeight="1" x14ac:dyDescent="0.35">
      <c r="L764" s="103"/>
    </row>
    <row r="765" spans="12:12" ht="9.65" customHeight="1" x14ac:dyDescent="0.35">
      <c r="L765" s="103"/>
    </row>
    <row r="766" spans="12:12" ht="9.65" customHeight="1" x14ac:dyDescent="0.35">
      <c r="L766" s="103"/>
    </row>
    <row r="767" spans="12:12" ht="9.65" customHeight="1" x14ac:dyDescent="0.35">
      <c r="L767" s="103"/>
    </row>
    <row r="768" spans="12:12" ht="9.65" customHeight="1" x14ac:dyDescent="0.35">
      <c r="L768" s="103"/>
    </row>
    <row r="769" spans="12:12" ht="9.65" customHeight="1" x14ac:dyDescent="0.35">
      <c r="L769" s="103"/>
    </row>
    <row r="770" spans="12:12" ht="9.65" customHeight="1" x14ac:dyDescent="0.35">
      <c r="L770" s="103"/>
    </row>
    <row r="771" spans="12:12" ht="9.65" customHeight="1" x14ac:dyDescent="0.35">
      <c r="L771" s="103"/>
    </row>
    <row r="772" spans="12:12" ht="9.65" customHeight="1" x14ac:dyDescent="0.35">
      <c r="L772" s="103"/>
    </row>
    <row r="773" spans="12:12" ht="9.65" customHeight="1" x14ac:dyDescent="0.35">
      <c r="L773" s="103"/>
    </row>
    <row r="774" spans="12:12" ht="9.65" customHeight="1" x14ac:dyDescent="0.35">
      <c r="L774" s="103"/>
    </row>
    <row r="775" spans="12:12" ht="9.65" customHeight="1" x14ac:dyDescent="0.35">
      <c r="L775" s="103"/>
    </row>
    <row r="776" spans="12:12" ht="9.65" customHeight="1" x14ac:dyDescent="0.35">
      <c r="L776" s="103"/>
    </row>
    <row r="777" spans="12:12" ht="9.65" customHeight="1" x14ac:dyDescent="0.35">
      <c r="L777" s="103"/>
    </row>
    <row r="778" spans="12:12" ht="9.65" customHeight="1" x14ac:dyDescent="0.35">
      <c r="L778" s="103"/>
    </row>
    <row r="779" spans="12:12" ht="9.65" customHeight="1" x14ac:dyDescent="0.35">
      <c r="L779" s="103"/>
    </row>
    <row r="780" spans="12:12" ht="9.65" customHeight="1" x14ac:dyDescent="0.35">
      <c r="L780" s="103"/>
    </row>
    <row r="781" spans="12:12" ht="9.65" customHeight="1" x14ac:dyDescent="0.35">
      <c r="L781" s="103"/>
    </row>
    <row r="782" spans="12:12" ht="9.65" customHeight="1" x14ac:dyDescent="0.35">
      <c r="L782" s="103"/>
    </row>
    <row r="783" spans="12:12" ht="9.65" customHeight="1" x14ac:dyDescent="0.35">
      <c r="L783" s="103"/>
    </row>
    <row r="784" spans="12:12" ht="9.65" customHeight="1" x14ac:dyDescent="0.35">
      <c r="L784" s="103"/>
    </row>
    <row r="785" spans="12:12" ht="9.65" customHeight="1" x14ac:dyDescent="0.35">
      <c r="L785" s="103"/>
    </row>
    <row r="786" spans="12:12" ht="9.65" customHeight="1" x14ac:dyDescent="0.35">
      <c r="L786" s="103"/>
    </row>
    <row r="787" spans="12:12" ht="9.65" customHeight="1" x14ac:dyDescent="0.35">
      <c r="L787" s="103"/>
    </row>
    <row r="788" spans="12:12" ht="9.65" customHeight="1" x14ac:dyDescent="0.35">
      <c r="L788" s="103"/>
    </row>
    <row r="789" spans="12:12" ht="9.65" customHeight="1" x14ac:dyDescent="0.35">
      <c r="L789" s="103"/>
    </row>
    <row r="790" spans="12:12" ht="9.65" customHeight="1" x14ac:dyDescent="0.35">
      <c r="L790" s="103"/>
    </row>
    <row r="791" spans="12:12" ht="9.65" customHeight="1" x14ac:dyDescent="0.35">
      <c r="L791" s="103"/>
    </row>
    <row r="792" spans="12:12" ht="9.65" customHeight="1" x14ac:dyDescent="0.35">
      <c r="L792" s="103"/>
    </row>
    <row r="793" spans="12:12" ht="9.65" customHeight="1" x14ac:dyDescent="0.35">
      <c r="L793" s="103"/>
    </row>
    <row r="794" spans="12:12" ht="9.65" customHeight="1" x14ac:dyDescent="0.35">
      <c r="L794" s="103"/>
    </row>
    <row r="795" spans="12:12" ht="9.65" customHeight="1" x14ac:dyDescent="0.35">
      <c r="L795" s="103"/>
    </row>
    <row r="796" spans="12:12" ht="9.65" customHeight="1" x14ac:dyDescent="0.35">
      <c r="L796" s="103"/>
    </row>
    <row r="797" spans="12:12" ht="9.65" customHeight="1" x14ac:dyDescent="0.35">
      <c r="L797" s="103"/>
    </row>
    <row r="798" spans="12:12" ht="9.65" customHeight="1" x14ac:dyDescent="0.35">
      <c r="L798" s="103"/>
    </row>
    <row r="799" spans="12:12" ht="9.65" customHeight="1" x14ac:dyDescent="0.35">
      <c r="L799" s="103"/>
    </row>
    <row r="800" spans="12:12" ht="9.65" customHeight="1" x14ac:dyDescent="0.35">
      <c r="L800" s="103"/>
    </row>
    <row r="801" spans="12:12" ht="9.65" customHeight="1" x14ac:dyDescent="0.35">
      <c r="L801" s="103"/>
    </row>
    <row r="802" spans="12:12" ht="9.65" customHeight="1" x14ac:dyDescent="0.35">
      <c r="L802" s="103"/>
    </row>
    <row r="803" spans="12:12" ht="9.65" customHeight="1" x14ac:dyDescent="0.35">
      <c r="L803" s="103"/>
    </row>
    <row r="804" spans="12:12" ht="9.65" customHeight="1" x14ac:dyDescent="0.35">
      <c r="L804" s="103"/>
    </row>
    <row r="805" spans="12:12" ht="9.65" customHeight="1" x14ac:dyDescent="0.35">
      <c r="L805" s="103"/>
    </row>
    <row r="806" spans="12:12" ht="9.65" customHeight="1" x14ac:dyDescent="0.35">
      <c r="L806" s="103"/>
    </row>
    <row r="807" spans="12:12" ht="9.65" customHeight="1" x14ac:dyDescent="0.35">
      <c r="L807" s="103"/>
    </row>
    <row r="808" spans="12:12" ht="9.65" customHeight="1" x14ac:dyDescent="0.35">
      <c r="L808" s="103"/>
    </row>
    <row r="809" spans="12:12" ht="9.65" customHeight="1" x14ac:dyDescent="0.35">
      <c r="L809" s="103"/>
    </row>
    <row r="810" spans="12:12" ht="9.65" customHeight="1" x14ac:dyDescent="0.35">
      <c r="L810" s="103"/>
    </row>
    <row r="811" spans="12:12" ht="9.65" customHeight="1" x14ac:dyDescent="0.35">
      <c r="L811" s="103"/>
    </row>
    <row r="812" spans="12:12" ht="9.65" customHeight="1" x14ac:dyDescent="0.35">
      <c r="L812" s="103"/>
    </row>
    <row r="813" spans="12:12" ht="9.65" customHeight="1" x14ac:dyDescent="0.35">
      <c r="L813" s="103"/>
    </row>
    <row r="814" spans="12:12" ht="9.65" customHeight="1" x14ac:dyDescent="0.35">
      <c r="L814" s="103"/>
    </row>
    <row r="815" spans="12:12" ht="9.65" customHeight="1" x14ac:dyDescent="0.35">
      <c r="L815" s="103"/>
    </row>
    <row r="816" spans="12:12" ht="9.65" customHeight="1" x14ac:dyDescent="0.35">
      <c r="L816" s="103"/>
    </row>
    <row r="817" spans="12:12" ht="9.65" customHeight="1" x14ac:dyDescent="0.35">
      <c r="L817" s="103"/>
    </row>
    <row r="818" spans="12:12" ht="9.65" customHeight="1" x14ac:dyDescent="0.35">
      <c r="L818" s="103"/>
    </row>
    <row r="819" spans="12:12" ht="9.65" customHeight="1" x14ac:dyDescent="0.35">
      <c r="L819" s="103"/>
    </row>
    <row r="820" spans="12:12" ht="9.65" customHeight="1" x14ac:dyDescent="0.35">
      <c r="L820" s="103"/>
    </row>
    <row r="821" spans="12:12" ht="9.65" customHeight="1" x14ac:dyDescent="0.35">
      <c r="L821" s="103"/>
    </row>
    <row r="822" spans="12:12" ht="9.65" customHeight="1" x14ac:dyDescent="0.35">
      <c r="L822" s="103"/>
    </row>
    <row r="823" spans="12:12" ht="9.65" customHeight="1" x14ac:dyDescent="0.35">
      <c r="L823" s="103"/>
    </row>
    <row r="824" spans="12:12" ht="9.65" customHeight="1" x14ac:dyDescent="0.35">
      <c r="L824" s="103"/>
    </row>
    <row r="825" spans="12:12" ht="9.65" customHeight="1" x14ac:dyDescent="0.35">
      <c r="L825" s="103"/>
    </row>
    <row r="826" spans="12:12" ht="9.65" customHeight="1" x14ac:dyDescent="0.35">
      <c r="L826" s="103"/>
    </row>
    <row r="827" spans="12:12" ht="9.65" customHeight="1" x14ac:dyDescent="0.35">
      <c r="L827" s="103"/>
    </row>
    <row r="828" spans="12:12" ht="9.65" customHeight="1" x14ac:dyDescent="0.35">
      <c r="L828" s="103"/>
    </row>
    <row r="829" spans="12:12" ht="9.65" customHeight="1" x14ac:dyDescent="0.35">
      <c r="L829" s="103"/>
    </row>
    <row r="830" spans="12:12" ht="9.65" customHeight="1" x14ac:dyDescent="0.35">
      <c r="L830" s="103"/>
    </row>
    <row r="831" spans="12:12" ht="9.65" customHeight="1" x14ac:dyDescent="0.35">
      <c r="L831" s="103"/>
    </row>
    <row r="832" spans="12:12" ht="9.65" customHeight="1" x14ac:dyDescent="0.35">
      <c r="L832" s="103"/>
    </row>
    <row r="833" spans="12:12" ht="9.65" customHeight="1" x14ac:dyDescent="0.35">
      <c r="L833" s="103"/>
    </row>
    <row r="834" spans="12:12" ht="9.65" customHeight="1" x14ac:dyDescent="0.35">
      <c r="L834" s="103"/>
    </row>
    <row r="835" spans="12:12" ht="9.65" customHeight="1" x14ac:dyDescent="0.35">
      <c r="L835" s="103"/>
    </row>
    <row r="836" spans="12:12" ht="9.65" customHeight="1" x14ac:dyDescent="0.35">
      <c r="L836" s="103"/>
    </row>
    <row r="837" spans="12:12" ht="9.65" customHeight="1" x14ac:dyDescent="0.35">
      <c r="L837" s="103"/>
    </row>
    <row r="838" spans="12:12" ht="9.65" customHeight="1" x14ac:dyDescent="0.35">
      <c r="L838" s="103"/>
    </row>
    <row r="839" spans="12:12" ht="9.65" customHeight="1" x14ac:dyDescent="0.35">
      <c r="L839" s="103"/>
    </row>
    <row r="840" spans="12:12" ht="9.65" customHeight="1" x14ac:dyDescent="0.35">
      <c r="L840" s="103"/>
    </row>
    <row r="841" spans="12:12" ht="9.65" customHeight="1" x14ac:dyDescent="0.35">
      <c r="L841" s="103"/>
    </row>
    <row r="842" spans="12:12" ht="9.65" customHeight="1" x14ac:dyDescent="0.35">
      <c r="L842" s="103"/>
    </row>
    <row r="843" spans="12:12" ht="9.65" customHeight="1" x14ac:dyDescent="0.35">
      <c r="L843" s="103"/>
    </row>
    <row r="844" spans="12:12" ht="9.65" customHeight="1" x14ac:dyDescent="0.35">
      <c r="L844" s="103"/>
    </row>
    <row r="845" spans="12:12" ht="9.65" customHeight="1" x14ac:dyDescent="0.35">
      <c r="L845" s="103"/>
    </row>
    <row r="846" spans="12:12" ht="9.65" customHeight="1" x14ac:dyDescent="0.35">
      <c r="L846" s="103"/>
    </row>
    <row r="847" spans="12:12" ht="9.65" customHeight="1" x14ac:dyDescent="0.35">
      <c r="L847" s="103"/>
    </row>
    <row r="848" spans="12:12" ht="9.65" customHeight="1" x14ac:dyDescent="0.35">
      <c r="L848" s="103"/>
    </row>
    <row r="849" spans="12:12" ht="9.65" customHeight="1" x14ac:dyDescent="0.35">
      <c r="L849" s="103"/>
    </row>
    <row r="850" spans="12:12" ht="9.65" customHeight="1" x14ac:dyDescent="0.35">
      <c r="L850" s="103"/>
    </row>
    <row r="851" spans="12:12" ht="9.65" customHeight="1" x14ac:dyDescent="0.35">
      <c r="L851" s="103"/>
    </row>
    <row r="852" spans="12:12" ht="9.65" customHeight="1" x14ac:dyDescent="0.35">
      <c r="L852" s="103"/>
    </row>
    <row r="853" spans="12:12" ht="9.65" customHeight="1" x14ac:dyDescent="0.35">
      <c r="L853" s="103"/>
    </row>
    <row r="854" spans="12:12" ht="9.65" customHeight="1" x14ac:dyDescent="0.35">
      <c r="L854" s="103"/>
    </row>
    <row r="855" spans="12:12" ht="9.65" customHeight="1" x14ac:dyDescent="0.35">
      <c r="L855" s="103"/>
    </row>
    <row r="856" spans="12:12" ht="9.65" customHeight="1" x14ac:dyDescent="0.35">
      <c r="L856" s="103"/>
    </row>
    <row r="857" spans="12:12" ht="9.65" customHeight="1" x14ac:dyDescent="0.35">
      <c r="L857" s="103"/>
    </row>
    <row r="858" spans="12:12" ht="9.65" customHeight="1" x14ac:dyDescent="0.35">
      <c r="L858" s="103"/>
    </row>
    <row r="859" spans="12:12" ht="9.65" customHeight="1" x14ac:dyDescent="0.35">
      <c r="L859" s="103"/>
    </row>
    <row r="860" spans="12:12" ht="9.65" customHeight="1" x14ac:dyDescent="0.35">
      <c r="L860" s="103"/>
    </row>
    <row r="861" spans="12:12" ht="9.65" customHeight="1" x14ac:dyDescent="0.35">
      <c r="L861" s="103"/>
    </row>
    <row r="862" spans="12:12" ht="9.65" customHeight="1" x14ac:dyDescent="0.35">
      <c r="L862" s="103"/>
    </row>
    <row r="863" spans="12:12" ht="9.65" customHeight="1" x14ac:dyDescent="0.35">
      <c r="L863" s="103"/>
    </row>
    <row r="864" spans="12:12" ht="9.65" customHeight="1" x14ac:dyDescent="0.35">
      <c r="L864" s="103"/>
    </row>
    <row r="865" spans="12:12" ht="9.65" customHeight="1" x14ac:dyDescent="0.35">
      <c r="L865" s="103"/>
    </row>
    <row r="866" spans="12:12" ht="9.65" customHeight="1" x14ac:dyDescent="0.35">
      <c r="L866" s="103"/>
    </row>
    <row r="867" spans="12:12" ht="9.65" customHeight="1" x14ac:dyDescent="0.35">
      <c r="L867" s="103"/>
    </row>
    <row r="868" spans="12:12" ht="9.65" customHeight="1" x14ac:dyDescent="0.35">
      <c r="L868" s="103"/>
    </row>
    <row r="869" spans="12:12" ht="9.65" customHeight="1" x14ac:dyDescent="0.35">
      <c r="L869" s="103"/>
    </row>
    <row r="870" spans="12:12" ht="9.65" customHeight="1" x14ac:dyDescent="0.35">
      <c r="L870" s="103"/>
    </row>
    <row r="871" spans="12:12" ht="9.65" customHeight="1" x14ac:dyDescent="0.35">
      <c r="L871" s="103"/>
    </row>
    <row r="872" spans="12:12" ht="9.65" customHeight="1" x14ac:dyDescent="0.35">
      <c r="L872" s="103"/>
    </row>
    <row r="873" spans="12:12" ht="9.65" customHeight="1" x14ac:dyDescent="0.35">
      <c r="L873" s="103"/>
    </row>
    <row r="874" spans="12:12" ht="9.65" customHeight="1" x14ac:dyDescent="0.35">
      <c r="L874" s="103"/>
    </row>
    <row r="875" spans="12:12" ht="9.65" customHeight="1" x14ac:dyDescent="0.35">
      <c r="L875" s="103"/>
    </row>
    <row r="876" spans="12:12" ht="9.65" customHeight="1" x14ac:dyDescent="0.35">
      <c r="L876" s="103"/>
    </row>
    <row r="877" spans="12:12" ht="9.65" customHeight="1" x14ac:dyDescent="0.35">
      <c r="L877" s="103"/>
    </row>
    <row r="878" spans="12:12" ht="9.65" customHeight="1" x14ac:dyDescent="0.35">
      <c r="L878" s="103"/>
    </row>
    <row r="879" spans="12:12" ht="9.65" customHeight="1" x14ac:dyDescent="0.35">
      <c r="L879" s="103"/>
    </row>
    <row r="880" spans="12:12" ht="9.65" customHeight="1" x14ac:dyDescent="0.35">
      <c r="L880" s="103"/>
    </row>
    <row r="881" spans="12:12" ht="9.65" customHeight="1" x14ac:dyDescent="0.35">
      <c r="L881" s="103"/>
    </row>
    <row r="882" spans="12:12" ht="9.65" customHeight="1" x14ac:dyDescent="0.35">
      <c r="L882" s="103"/>
    </row>
    <row r="883" spans="12:12" ht="9.65" customHeight="1" x14ac:dyDescent="0.35">
      <c r="L883" s="103"/>
    </row>
    <row r="884" spans="12:12" ht="9.65" customHeight="1" x14ac:dyDescent="0.35">
      <c r="L884" s="103"/>
    </row>
    <row r="885" spans="12:12" ht="9.65" customHeight="1" x14ac:dyDescent="0.35">
      <c r="L885" s="103"/>
    </row>
    <row r="886" spans="12:12" ht="9.65" customHeight="1" x14ac:dyDescent="0.35">
      <c r="L886" s="103"/>
    </row>
    <row r="887" spans="12:12" ht="9.65" customHeight="1" x14ac:dyDescent="0.35">
      <c r="L887" s="103"/>
    </row>
    <row r="888" spans="12:12" ht="9.65" customHeight="1" x14ac:dyDescent="0.35">
      <c r="L888" s="103"/>
    </row>
    <row r="889" spans="12:12" ht="9.65" customHeight="1" x14ac:dyDescent="0.35">
      <c r="L889" s="103"/>
    </row>
    <row r="890" spans="12:12" ht="9.65" customHeight="1" x14ac:dyDescent="0.35">
      <c r="L890" s="103"/>
    </row>
    <row r="891" spans="12:12" ht="9.65" customHeight="1" x14ac:dyDescent="0.35">
      <c r="L891" s="103"/>
    </row>
    <row r="892" spans="12:12" ht="9.65" customHeight="1" x14ac:dyDescent="0.35">
      <c r="L892" s="103"/>
    </row>
    <row r="893" spans="12:12" ht="9.65" customHeight="1" x14ac:dyDescent="0.35">
      <c r="L893" s="103"/>
    </row>
    <row r="894" spans="12:12" ht="9.65" customHeight="1" x14ac:dyDescent="0.35">
      <c r="L894" s="103"/>
    </row>
    <row r="895" spans="12:12" ht="9.65" customHeight="1" x14ac:dyDescent="0.35">
      <c r="L895" s="103"/>
    </row>
    <row r="896" spans="12:12" ht="9.65" customHeight="1" x14ac:dyDescent="0.35">
      <c r="L896" s="103"/>
    </row>
    <row r="897" spans="12:12" ht="9.65" customHeight="1" x14ac:dyDescent="0.35">
      <c r="L897" s="103"/>
    </row>
    <row r="898" spans="12:12" ht="9.65" customHeight="1" x14ac:dyDescent="0.35">
      <c r="L898" s="103"/>
    </row>
    <row r="899" spans="12:12" ht="9.65" customHeight="1" x14ac:dyDescent="0.35">
      <c r="L899" s="103"/>
    </row>
    <row r="900" spans="12:12" ht="9.65" customHeight="1" x14ac:dyDescent="0.35">
      <c r="L900" s="103"/>
    </row>
    <row r="901" spans="12:12" ht="9.65" customHeight="1" x14ac:dyDescent="0.35">
      <c r="L901" s="103"/>
    </row>
    <row r="902" spans="12:12" ht="9.65" customHeight="1" x14ac:dyDescent="0.35">
      <c r="L902" s="103"/>
    </row>
    <row r="903" spans="12:12" ht="9.65" customHeight="1" x14ac:dyDescent="0.35">
      <c r="L903" s="103"/>
    </row>
    <row r="904" spans="12:12" ht="9.65" customHeight="1" x14ac:dyDescent="0.35">
      <c r="L904" s="103"/>
    </row>
    <row r="905" spans="12:12" ht="9.65" customHeight="1" x14ac:dyDescent="0.35">
      <c r="L905" s="103"/>
    </row>
    <row r="906" spans="12:12" ht="9.65" customHeight="1" x14ac:dyDescent="0.35">
      <c r="L906" s="103"/>
    </row>
    <row r="907" spans="12:12" ht="9.65" customHeight="1" x14ac:dyDescent="0.35">
      <c r="L907" s="103"/>
    </row>
    <row r="908" spans="12:12" ht="9.65" customHeight="1" x14ac:dyDescent="0.35">
      <c r="L908" s="103"/>
    </row>
    <row r="909" spans="12:12" ht="9.65" customHeight="1" x14ac:dyDescent="0.35">
      <c r="L909" s="103"/>
    </row>
    <row r="910" spans="12:12" ht="9.65" customHeight="1" x14ac:dyDescent="0.35">
      <c r="L910" s="103"/>
    </row>
    <row r="911" spans="12:12" ht="9.65" customHeight="1" x14ac:dyDescent="0.35">
      <c r="L911" s="103"/>
    </row>
    <row r="912" spans="12:12" ht="9.65" customHeight="1" x14ac:dyDescent="0.35">
      <c r="L912" s="103"/>
    </row>
    <row r="913" spans="12:12" ht="9.65" customHeight="1" x14ac:dyDescent="0.35">
      <c r="L913" s="103"/>
    </row>
    <row r="914" spans="12:12" ht="9.65" customHeight="1" x14ac:dyDescent="0.35">
      <c r="L914" s="103"/>
    </row>
    <row r="915" spans="12:12" ht="9.65" customHeight="1" x14ac:dyDescent="0.35">
      <c r="L915" s="103"/>
    </row>
    <row r="916" spans="12:12" ht="9.65" customHeight="1" x14ac:dyDescent="0.35">
      <c r="L916" s="103"/>
    </row>
    <row r="917" spans="12:12" ht="9.65" customHeight="1" x14ac:dyDescent="0.35">
      <c r="L917" s="103"/>
    </row>
    <row r="918" spans="12:12" ht="9.65" customHeight="1" x14ac:dyDescent="0.35">
      <c r="L918" s="103"/>
    </row>
    <row r="919" spans="12:12" ht="9.65" customHeight="1" x14ac:dyDescent="0.35">
      <c r="L919" s="103"/>
    </row>
    <row r="920" spans="12:12" ht="9.65" customHeight="1" x14ac:dyDescent="0.35">
      <c r="L920" s="103"/>
    </row>
    <row r="921" spans="12:12" ht="9.65" customHeight="1" x14ac:dyDescent="0.35">
      <c r="L921" s="103"/>
    </row>
    <row r="922" spans="12:12" ht="9.65" customHeight="1" x14ac:dyDescent="0.35">
      <c r="L922" s="103"/>
    </row>
    <row r="923" spans="12:12" ht="9.65" customHeight="1" x14ac:dyDescent="0.35">
      <c r="L923" s="103"/>
    </row>
    <row r="924" spans="12:12" ht="9.65" customHeight="1" x14ac:dyDescent="0.35">
      <c r="L924" s="103"/>
    </row>
    <row r="925" spans="12:12" ht="9.65" customHeight="1" x14ac:dyDescent="0.35">
      <c r="L925" s="103"/>
    </row>
    <row r="926" spans="12:12" ht="9.65" customHeight="1" x14ac:dyDescent="0.35">
      <c r="L926" s="103"/>
    </row>
    <row r="927" spans="12:12" ht="9.65" customHeight="1" x14ac:dyDescent="0.35">
      <c r="L927" s="103"/>
    </row>
    <row r="928" spans="12:12" ht="9.65" customHeight="1" x14ac:dyDescent="0.35">
      <c r="L928" s="103"/>
    </row>
    <row r="929" spans="12:12" ht="9.65" customHeight="1" x14ac:dyDescent="0.35">
      <c r="L929" s="103"/>
    </row>
    <row r="930" spans="12:12" ht="9.65" customHeight="1" x14ac:dyDescent="0.35">
      <c r="L930" s="103"/>
    </row>
    <row r="931" spans="12:12" ht="9.65" customHeight="1" x14ac:dyDescent="0.35">
      <c r="L931" s="103"/>
    </row>
    <row r="932" spans="12:12" ht="9.65" customHeight="1" x14ac:dyDescent="0.35">
      <c r="L932" s="103"/>
    </row>
    <row r="933" spans="12:12" ht="9.65" customHeight="1" x14ac:dyDescent="0.35">
      <c r="L933" s="103"/>
    </row>
    <row r="934" spans="12:12" ht="9.65" customHeight="1" x14ac:dyDescent="0.35">
      <c r="L934" s="103"/>
    </row>
    <row r="935" spans="12:12" ht="9.65" customHeight="1" x14ac:dyDescent="0.35">
      <c r="L935" s="103"/>
    </row>
    <row r="936" spans="12:12" ht="9.65" customHeight="1" x14ac:dyDescent="0.35">
      <c r="L936" s="103"/>
    </row>
    <row r="937" spans="12:12" ht="9.65" customHeight="1" x14ac:dyDescent="0.35">
      <c r="L937" s="103"/>
    </row>
    <row r="938" spans="12:12" ht="9.65" customHeight="1" x14ac:dyDescent="0.35">
      <c r="L938" s="103"/>
    </row>
    <row r="939" spans="12:12" ht="9.65" customHeight="1" x14ac:dyDescent="0.35">
      <c r="L939" s="103"/>
    </row>
    <row r="940" spans="12:12" ht="9.65" customHeight="1" x14ac:dyDescent="0.35">
      <c r="L940" s="103"/>
    </row>
    <row r="941" spans="12:12" ht="9.65" customHeight="1" x14ac:dyDescent="0.35">
      <c r="L941" s="103"/>
    </row>
    <row r="942" spans="12:12" ht="9.65" customHeight="1" x14ac:dyDescent="0.35">
      <c r="L942" s="103"/>
    </row>
    <row r="943" spans="12:12" ht="9.65" customHeight="1" x14ac:dyDescent="0.35">
      <c r="L943" s="103"/>
    </row>
    <row r="944" spans="12:12" ht="9.65" customHeight="1" x14ac:dyDescent="0.35">
      <c r="L944" s="103"/>
    </row>
    <row r="945" spans="12:12" ht="9.65" customHeight="1" x14ac:dyDescent="0.35">
      <c r="L945" s="103"/>
    </row>
    <row r="946" spans="12:12" ht="9.65" customHeight="1" x14ac:dyDescent="0.35">
      <c r="L946" s="103"/>
    </row>
    <row r="947" spans="12:12" ht="9.65" customHeight="1" x14ac:dyDescent="0.35">
      <c r="L947" s="103"/>
    </row>
    <row r="948" spans="12:12" ht="9.65" customHeight="1" x14ac:dyDescent="0.35">
      <c r="L948" s="103"/>
    </row>
    <row r="949" spans="12:12" ht="9.65" customHeight="1" x14ac:dyDescent="0.35">
      <c r="L949" s="103"/>
    </row>
    <row r="950" spans="12:12" ht="9.65" customHeight="1" x14ac:dyDescent="0.35">
      <c r="L950" s="103"/>
    </row>
    <row r="951" spans="12:12" ht="9.65" customHeight="1" x14ac:dyDescent="0.35">
      <c r="L951" s="103"/>
    </row>
    <row r="952" spans="12:12" ht="9.65" customHeight="1" x14ac:dyDescent="0.35">
      <c r="L952" s="103"/>
    </row>
    <row r="953" spans="12:12" ht="9.65" customHeight="1" x14ac:dyDescent="0.35">
      <c r="L953" s="103"/>
    </row>
    <row r="954" spans="12:12" ht="9.65" customHeight="1" x14ac:dyDescent="0.35">
      <c r="L954" s="103"/>
    </row>
    <row r="955" spans="12:12" ht="9.65" customHeight="1" x14ac:dyDescent="0.35">
      <c r="L955" s="103"/>
    </row>
    <row r="956" spans="12:12" ht="9.65" customHeight="1" x14ac:dyDescent="0.35">
      <c r="L956" s="103"/>
    </row>
    <row r="957" spans="12:12" ht="9.65" customHeight="1" x14ac:dyDescent="0.35">
      <c r="L957" s="103"/>
    </row>
    <row r="958" spans="12:12" ht="9.65" customHeight="1" x14ac:dyDescent="0.35">
      <c r="L958" s="103"/>
    </row>
    <row r="959" spans="12:12" ht="9.65" customHeight="1" x14ac:dyDescent="0.35">
      <c r="L959" s="103"/>
    </row>
    <row r="960" spans="12:12" ht="9.65" customHeight="1" x14ac:dyDescent="0.35">
      <c r="L960" s="103"/>
    </row>
    <row r="961" spans="12:12" ht="9.65" customHeight="1" x14ac:dyDescent="0.35">
      <c r="L961" s="103"/>
    </row>
    <row r="962" spans="12:12" ht="9.65" customHeight="1" x14ac:dyDescent="0.35">
      <c r="L962" s="103"/>
    </row>
    <row r="963" spans="12:12" ht="9.65" customHeight="1" x14ac:dyDescent="0.35">
      <c r="L963" s="103"/>
    </row>
    <row r="964" spans="12:12" ht="9.65" customHeight="1" x14ac:dyDescent="0.35">
      <c r="L964" s="103"/>
    </row>
    <row r="965" spans="12:12" ht="9.65" customHeight="1" x14ac:dyDescent="0.35">
      <c r="L965" s="103"/>
    </row>
    <row r="966" spans="12:12" ht="9.65" customHeight="1" x14ac:dyDescent="0.35">
      <c r="L966" s="103"/>
    </row>
    <row r="967" spans="12:12" ht="9.65" customHeight="1" x14ac:dyDescent="0.35">
      <c r="L967" s="103"/>
    </row>
    <row r="968" spans="12:12" ht="9.65" customHeight="1" x14ac:dyDescent="0.35">
      <c r="L968" s="103"/>
    </row>
    <row r="969" spans="12:12" ht="9.65" customHeight="1" x14ac:dyDescent="0.35">
      <c r="L969" s="103"/>
    </row>
    <row r="970" spans="12:12" ht="9.65" customHeight="1" x14ac:dyDescent="0.35">
      <c r="L970" s="103"/>
    </row>
    <row r="971" spans="12:12" ht="9.65" customHeight="1" x14ac:dyDescent="0.35">
      <c r="L971" s="103"/>
    </row>
    <row r="972" spans="12:12" ht="9.65" customHeight="1" x14ac:dyDescent="0.35">
      <c r="L972" s="103"/>
    </row>
    <row r="973" spans="12:12" ht="9.65" customHeight="1" x14ac:dyDescent="0.35">
      <c r="L973" s="103"/>
    </row>
    <row r="974" spans="12:12" ht="9.65" customHeight="1" x14ac:dyDescent="0.35">
      <c r="L974" s="103"/>
    </row>
    <row r="975" spans="12:12" ht="9.65" customHeight="1" x14ac:dyDescent="0.35">
      <c r="L975" s="103"/>
    </row>
    <row r="976" spans="12:12" ht="9.65" customHeight="1" x14ac:dyDescent="0.35">
      <c r="L976" s="103"/>
    </row>
    <row r="977" spans="12:12" ht="9.65" customHeight="1" x14ac:dyDescent="0.35">
      <c r="L977" s="103"/>
    </row>
    <row r="978" spans="12:12" ht="9.65" customHeight="1" x14ac:dyDescent="0.35">
      <c r="L978" s="103"/>
    </row>
    <row r="979" spans="12:12" ht="9.65" customHeight="1" x14ac:dyDescent="0.35">
      <c r="L979" s="103"/>
    </row>
    <row r="980" spans="12:12" ht="9.65" customHeight="1" x14ac:dyDescent="0.35">
      <c r="L980" s="103"/>
    </row>
    <row r="981" spans="12:12" ht="9.65" customHeight="1" x14ac:dyDescent="0.35">
      <c r="L981" s="103"/>
    </row>
    <row r="982" spans="12:12" ht="9.65" customHeight="1" x14ac:dyDescent="0.35">
      <c r="L982" s="103"/>
    </row>
    <row r="983" spans="12:12" ht="9.65" customHeight="1" x14ac:dyDescent="0.35">
      <c r="L983" s="103"/>
    </row>
    <row r="984" spans="12:12" ht="9.65" customHeight="1" x14ac:dyDescent="0.35">
      <c r="L984" s="103"/>
    </row>
    <row r="985" spans="12:12" ht="9.65" customHeight="1" x14ac:dyDescent="0.35">
      <c r="L985" s="103"/>
    </row>
    <row r="986" spans="12:12" ht="9.65" customHeight="1" x14ac:dyDescent="0.35">
      <c r="L986" s="103"/>
    </row>
    <row r="987" spans="12:12" ht="9.65" customHeight="1" x14ac:dyDescent="0.35">
      <c r="L987" s="103"/>
    </row>
    <row r="988" spans="12:12" ht="9.65" customHeight="1" x14ac:dyDescent="0.35">
      <c r="L988" s="103"/>
    </row>
    <row r="989" spans="12:12" ht="9.65" customHeight="1" x14ac:dyDescent="0.35">
      <c r="L989" s="103"/>
    </row>
    <row r="990" spans="12:12" ht="9.65" customHeight="1" x14ac:dyDescent="0.35">
      <c r="L990" s="103"/>
    </row>
    <row r="991" spans="12:12" ht="9.65" customHeight="1" x14ac:dyDescent="0.35">
      <c r="L991" s="103"/>
    </row>
    <row r="992" spans="12:12" ht="9.65" customHeight="1" x14ac:dyDescent="0.35">
      <c r="L992" s="103"/>
    </row>
    <row r="993" spans="12:12" ht="9.65" customHeight="1" x14ac:dyDescent="0.35">
      <c r="L993" s="103"/>
    </row>
    <row r="994" spans="12:12" ht="9.65" customHeight="1" x14ac:dyDescent="0.35">
      <c r="L994" s="103"/>
    </row>
    <row r="995" spans="12:12" ht="9.65" customHeight="1" x14ac:dyDescent="0.35">
      <c r="L995" s="103"/>
    </row>
    <row r="996" spans="12:12" ht="9.65" customHeight="1" x14ac:dyDescent="0.35">
      <c r="L996" s="103"/>
    </row>
    <row r="997" spans="12:12" ht="9.65" customHeight="1" x14ac:dyDescent="0.35">
      <c r="L997" s="103"/>
    </row>
    <row r="998" spans="12:12" ht="9.65" customHeight="1" x14ac:dyDescent="0.35">
      <c r="L998" s="103"/>
    </row>
    <row r="999" spans="12:12" ht="9.65" customHeight="1" x14ac:dyDescent="0.35">
      <c r="L999" s="103"/>
    </row>
    <row r="1000" spans="12:12" ht="9.65" customHeight="1" x14ac:dyDescent="0.35">
      <c r="L1000" s="103"/>
    </row>
    <row r="1001" spans="12:12" ht="9.65" customHeight="1" x14ac:dyDescent="0.35">
      <c r="L1001" s="103"/>
    </row>
    <row r="1002" spans="12:12" ht="9.65" customHeight="1" x14ac:dyDescent="0.35">
      <c r="L1002" s="103"/>
    </row>
    <row r="1003" spans="12:12" ht="9.65" customHeight="1" x14ac:dyDescent="0.35">
      <c r="L1003" s="103"/>
    </row>
    <row r="1004" spans="12:12" ht="9.65" customHeight="1" x14ac:dyDescent="0.35">
      <c r="L1004" s="103"/>
    </row>
    <row r="1005" spans="12:12" ht="9.65" customHeight="1" x14ac:dyDescent="0.35">
      <c r="L1005" s="103"/>
    </row>
    <row r="1006" spans="12:12" ht="9.65" customHeight="1" x14ac:dyDescent="0.35">
      <c r="L1006" s="103"/>
    </row>
    <row r="1007" spans="12:12" ht="9.65" customHeight="1" x14ac:dyDescent="0.35">
      <c r="L1007" s="103"/>
    </row>
    <row r="1008" spans="12:12" ht="9.65" customHeight="1" x14ac:dyDescent="0.35">
      <c r="L1008" s="103"/>
    </row>
    <row r="1009" spans="12:12" ht="9.65" customHeight="1" x14ac:dyDescent="0.35">
      <c r="L1009" s="103"/>
    </row>
    <row r="1010" spans="12:12" ht="9.65" customHeight="1" x14ac:dyDescent="0.35">
      <c r="L1010" s="103"/>
    </row>
    <row r="1011" spans="12:12" ht="9.65" customHeight="1" x14ac:dyDescent="0.35">
      <c r="L1011" s="103"/>
    </row>
    <row r="1012" spans="12:12" ht="9.65" customHeight="1" x14ac:dyDescent="0.35">
      <c r="L1012" s="103"/>
    </row>
    <row r="1013" spans="12:12" ht="9.65" customHeight="1" x14ac:dyDescent="0.35">
      <c r="L1013" s="103"/>
    </row>
    <row r="1014" spans="12:12" ht="9.65" customHeight="1" x14ac:dyDescent="0.35">
      <c r="L1014" s="103"/>
    </row>
    <row r="1015" spans="12:12" ht="9.65" customHeight="1" x14ac:dyDescent="0.35">
      <c r="L1015" s="103"/>
    </row>
    <row r="1016" spans="12:12" ht="9.65" customHeight="1" x14ac:dyDescent="0.35">
      <c r="L1016" s="103"/>
    </row>
    <row r="1017" spans="12:12" ht="9.65" customHeight="1" x14ac:dyDescent="0.35">
      <c r="L1017" s="103"/>
    </row>
    <row r="1018" spans="12:12" ht="9.65" customHeight="1" x14ac:dyDescent="0.35">
      <c r="L1018" s="103"/>
    </row>
    <row r="1019" spans="12:12" ht="9.65" customHeight="1" x14ac:dyDescent="0.35">
      <c r="L1019" s="103"/>
    </row>
    <row r="1020" spans="12:12" ht="9.65" customHeight="1" x14ac:dyDescent="0.35">
      <c r="L1020" s="103"/>
    </row>
    <row r="1021" spans="12:12" ht="9.65" customHeight="1" x14ac:dyDescent="0.35">
      <c r="L1021" s="103"/>
    </row>
    <row r="1022" spans="12:12" ht="9.65" customHeight="1" x14ac:dyDescent="0.35">
      <c r="L1022" s="103"/>
    </row>
    <row r="1023" spans="12:12" ht="9.65" customHeight="1" x14ac:dyDescent="0.35">
      <c r="L1023" s="103"/>
    </row>
    <row r="1024" spans="12:12" ht="9.65" customHeight="1" x14ac:dyDescent="0.35">
      <c r="L1024" s="103"/>
    </row>
    <row r="1025" spans="12:12" ht="9.65" customHeight="1" x14ac:dyDescent="0.35">
      <c r="L1025" s="103"/>
    </row>
    <row r="1026" spans="12:12" ht="9.65" customHeight="1" x14ac:dyDescent="0.35">
      <c r="L1026" s="103"/>
    </row>
    <row r="1027" spans="12:12" ht="9.65" customHeight="1" x14ac:dyDescent="0.35">
      <c r="L1027" s="103"/>
    </row>
    <row r="1028" spans="12:12" ht="9.65" customHeight="1" x14ac:dyDescent="0.35">
      <c r="L1028" s="103"/>
    </row>
    <row r="1029" spans="12:12" ht="9.65" customHeight="1" x14ac:dyDescent="0.35">
      <c r="L1029" s="103"/>
    </row>
    <row r="1030" spans="12:12" ht="9.65" customHeight="1" x14ac:dyDescent="0.35">
      <c r="L1030" s="103"/>
    </row>
    <row r="1031" spans="12:12" ht="9.65" customHeight="1" x14ac:dyDescent="0.35">
      <c r="L1031" s="103"/>
    </row>
    <row r="1032" spans="12:12" ht="9.65" customHeight="1" x14ac:dyDescent="0.35">
      <c r="L1032" s="103"/>
    </row>
    <row r="1033" spans="12:12" ht="9.65" customHeight="1" x14ac:dyDescent="0.35">
      <c r="L1033" s="103"/>
    </row>
    <row r="1034" spans="12:12" ht="9.65" customHeight="1" x14ac:dyDescent="0.35">
      <c r="L1034" s="103"/>
    </row>
    <row r="1035" spans="12:12" ht="9.65" customHeight="1" x14ac:dyDescent="0.35">
      <c r="L1035" s="103"/>
    </row>
    <row r="1036" spans="12:12" ht="9.65" customHeight="1" x14ac:dyDescent="0.35">
      <c r="L1036" s="103"/>
    </row>
    <row r="1037" spans="12:12" ht="9.65" customHeight="1" x14ac:dyDescent="0.35">
      <c r="L1037" s="103"/>
    </row>
    <row r="1038" spans="12:12" ht="9.65" customHeight="1" x14ac:dyDescent="0.35">
      <c r="L1038" s="103"/>
    </row>
    <row r="1039" spans="12:12" ht="9.65" customHeight="1" x14ac:dyDescent="0.35">
      <c r="L1039" s="103"/>
    </row>
    <row r="1040" spans="12:12" ht="9.65" customHeight="1" x14ac:dyDescent="0.35">
      <c r="L1040" s="103"/>
    </row>
    <row r="1041" spans="12:12" ht="9.65" customHeight="1" x14ac:dyDescent="0.35">
      <c r="L1041" s="103"/>
    </row>
    <row r="1042" spans="12:12" ht="9.65" customHeight="1" x14ac:dyDescent="0.35">
      <c r="L1042" s="103"/>
    </row>
    <row r="1043" spans="12:12" ht="9.65" customHeight="1" x14ac:dyDescent="0.35">
      <c r="L1043" s="103"/>
    </row>
    <row r="1044" spans="12:12" ht="9.65" customHeight="1" x14ac:dyDescent="0.35">
      <c r="L1044" s="103"/>
    </row>
    <row r="1045" spans="12:12" ht="9.65" customHeight="1" x14ac:dyDescent="0.35">
      <c r="L1045" s="103"/>
    </row>
    <row r="1046" spans="12:12" ht="9.65" customHeight="1" x14ac:dyDescent="0.35">
      <c r="L1046" s="103"/>
    </row>
    <row r="1047" spans="12:12" ht="9.65" customHeight="1" x14ac:dyDescent="0.35">
      <c r="L1047" s="103"/>
    </row>
    <row r="1048" spans="12:12" ht="9.65" customHeight="1" x14ac:dyDescent="0.35">
      <c r="L1048" s="103"/>
    </row>
    <row r="1049" spans="12:12" ht="9.65" customHeight="1" x14ac:dyDescent="0.35">
      <c r="L1049" s="103"/>
    </row>
    <row r="1050" spans="12:12" ht="9.65" customHeight="1" x14ac:dyDescent="0.35">
      <c r="L1050" s="103"/>
    </row>
    <row r="1051" spans="12:12" ht="9.65" customHeight="1" x14ac:dyDescent="0.35">
      <c r="L1051" s="103"/>
    </row>
    <row r="1052" spans="12:12" ht="9.65" customHeight="1" x14ac:dyDescent="0.35">
      <c r="L1052" s="103"/>
    </row>
    <row r="1053" spans="12:12" ht="9.65" customHeight="1" x14ac:dyDescent="0.35">
      <c r="L1053" s="103"/>
    </row>
    <row r="1054" spans="12:12" ht="9.65" customHeight="1" x14ac:dyDescent="0.35">
      <c r="L1054" s="103"/>
    </row>
    <row r="1055" spans="12:12" ht="9.65" customHeight="1" x14ac:dyDescent="0.35">
      <c r="L1055" s="103"/>
    </row>
    <row r="1056" spans="12:12" ht="9.65" customHeight="1" x14ac:dyDescent="0.35">
      <c r="L1056" s="103"/>
    </row>
    <row r="1057" spans="12:12" ht="9.65" customHeight="1" x14ac:dyDescent="0.35">
      <c r="L1057" s="103"/>
    </row>
    <row r="1058" spans="12:12" ht="9.65" customHeight="1" x14ac:dyDescent="0.35">
      <c r="L1058" s="103"/>
    </row>
    <row r="1059" spans="12:12" ht="9.65" customHeight="1" x14ac:dyDescent="0.35">
      <c r="L1059" s="103"/>
    </row>
    <row r="1060" spans="12:12" ht="9.65" customHeight="1" x14ac:dyDescent="0.35">
      <c r="L1060" s="103"/>
    </row>
    <row r="1061" spans="12:12" ht="9.65" customHeight="1" x14ac:dyDescent="0.35">
      <c r="L1061" s="103"/>
    </row>
    <row r="1062" spans="12:12" ht="9.65" customHeight="1" x14ac:dyDescent="0.35">
      <c r="L1062" s="103"/>
    </row>
    <row r="1063" spans="12:12" ht="9.65" customHeight="1" x14ac:dyDescent="0.35">
      <c r="L1063" s="103"/>
    </row>
    <row r="1064" spans="12:12" ht="9.65" customHeight="1" x14ac:dyDescent="0.35">
      <c r="L1064" s="103"/>
    </row>
    <row r="1065" spans="12:12" ht="9.65" customHeight="1" x14ac:dyDescent="0.35">
      <c r="L1065" s="103"/>
    </row>
    <row r="1066" spans="12:12" ht="9.65" customHeight="1" x14ac:dyDescent="0.35">
      <c r="L1066" s="103"/>
    </row>
    <row r="1067" spans="12:12" ht="9.65" customHeight="1" x14ac:dyDescent="0.35">
      <c r="L1067" s="103"/>
    </row>
    <row r="1068" spans="12:12" ht="9.65" customHeight="1" x14ac:dyDescent="0.35">
      <c r="L1068" s="103"/>
    </row>
    <row r="1069" spans="12:12" ht="9.65" customHeight="1" x14ac:dyDescent="0.35">
      <c r="L1069" s="103"/>
    </row>
    <row r="1070" spans="12:12" ht="9.65" customHeight="1" x14ac:dyDescent="0.35">
      <c r="L1070" s="103"/>
    </row>
    <row r="1071" spans="12:12" ht="9.65" customHeight="1" x14ac:dyDescent="0.35">
      <c r="L1071" s="103"/>
    </row>
    <row r="1072" spans="12:12" ht="9.65" customHeight="1" x14ac:dyDescent="0.35">
      <c r="L1072" s="103"/>
    </row>
    <row r="1073" spans="12:12" ht="9.65" customHeight="1" x14ac:dyDescent="0.35">
      <c r="L1073" s="103"/>
    </row>
    <row r="1074" spans="12:12" ht="9.65" customHeight="1" x14ac:dyDescent="0.35">
      <c r="L1074" s="103"/>
    </row>
    <row r="1075" spans="12:12" ht="9.65" customHeight="1" x14ac:dyDescent="0.35">
      <c r="L1075" s="103"/>
    </row>
    <row r="1076" spans="12:12" ht="9.65" customHeight="1" x14ac:dyDescent="0.35">
      <c r="L1076" s="103"/>
    </row>
    <row r="1077" spans="12:12" ht="9.65" customHeight="1" x14ac:dyDescent="0.35">
      <c r="L1077" s="103"/>
    </row>
    <row r="1078" spans="12:12" ht="9.65" customHeight="1" x14ac:dyDescent="0.35">
      <c r="L1078" s="103"/>
    </row>
    <row r="1079" spans="12:12" ht="9.65" customHeight="1" x14ac:dyDescent="0.35">
      <c r="L1079" s="103"/>
    </row>
    <row r="1080" spans="12:12" ht="9.65" customHeight="1" x14ac:dyDescent="0.35">
      <c r="L1080" s="103"/>
    </row>
    <row r="1081" spans="12:12" ht="9.65" customHeight="1" x14ac:dyDescent="0.35">
      <c r="L1081" s="103"/>
    </row>
    <row r="1082" spans="12:12" ht="9.65" customHeight="1" x14ac:dyDescent="0.35">
      <c r="L1082" s="103"/>
    </row>
    <row r="1083" spans="12:12" ht="9.65" customHeight="1" x14ac:dyDescent="0.35">
      <c r="L1083" s="103"/>
    </row>
    <row r="1084" spans="12:12" ht="9.65" customHeight="1" x14ac:dyDescent="0.35">
      <c r="L1084" s="103"/>
    </row>
    <row r="1085" spans="12:12" ht="9.65" customHeight="1" x14ac:dyDescent="0.35">
      <c r="L1085" s="103"/>
    </row>
    <row r="1086" spans="12:12" ht="9.65" customHeight="1" x14ac:dyDescent="0.35">
      <c r="L1086" s="103"/>
    </row>
    <row r="1087" spans="12:12" ht="9.65" customHeight="1" x14ac:dyDescent="0.35">
      <c r="L1087" s="103"/>
    </row>
    <row r="1088" spans="12:12" ht="9.65" customHeight="1" x14ac:dyDescent="0.35">
      <c r="L1088" s="103"/>
    </row>
    <row r="1089" spans="12:12" ht="9.65" customHeight="1" x14ac:dyDescent="0.35">
      <c r="L1089" s="103"/>
    </row>
    <row r="1090" spans="12:12" ht="9.65" customHeight="1" x14ac:dyDescent="0.35">
      <c r="L1090" s="103"/>
    </row>
    <row r="1091" spans="12:12" ht="9.65" customHeight="1" x14ac:dyDescent="0.35">
      <c r="L1091" s="103"/>
    </row>
    <row r="1092" spans="12:12" ht="9.65" customHeight="1" x14ac:dyDescent="0.35">
      <c r="L1092" s="103"/>
    </row>
    <row r="1093" spans="12:12" ht="9.65" customHeight="1" x14ac:dyDescent="0.35">
      <c r="L1093" s="103"/>
    </row>
    <row r="1094" spans="12:12" ht="9.65" customHeight="1" x14ac:dyDescent="0.35">
      <c r="L1094" s="103"/>
    </row>
    <row r="1095" spans="12:12" ht="9.65" customHeight="1" x14ac:dyDescent="0.35">
      <c r="L1095" s="103"/>
    </row>
    <row r="1096" spans="12:12" ht="9.65" customHeight="1" x14ac:dyDescent="0.35">
      <c r="L1096" s="103"/>
    </row>
    <row r="1097" spans="12:12" ht="9.65" customHeight="1" x14ac:dyDescent="0.35">
      <c r="L1097" s="103"/>
    </row>
    <row r="1098" spans="12:12" ht="9.65" customHeight="1" x14ac:dyDescent="0.35">
      <c r="L1098" s="103"/>
    </row>
    <row r="1099" spans="12:12" ht="9.65" customHeight="1" x14ac:dyDescent="0.35">
      <c r="L1099" s="103"/>
    </row>
    <row r="1100" spans="12:12" ht="9.65" customHeight="1" x14ac:dyDescent="0.35">
      <c r="L1100" s="103"/>
    </row>
    <row r="1101" spans="12:12" ht="9.65" customHeight="1" x14ac:dyDescent="0.35">
      <c r="L1101" s="103"/>
    </row>
    <row r="1102" spans="12:12" ht="9.65" customHeight="1" x14ac:dyDescent="0.35">
      <c r="L1102" s="103"/>
    </row>
    <row r="1103" spans="12:12" ht="9.65" customHeight="1" x14ac:dyDescent="0.35">
      <c r="L1103" s="103"/>
    </row>
    <row r="1104" spans="12:12" ht="9.65" customHeight="1" x14ac:dyDescent="0.35">
      <c r="L1104" s="103"/>
    </row>
    <row r="1105" spans="12:12" ht="9.65" customHeight="1" x14ac:dyDescent="0.35">
      <c r="L1105" s="103"/>
    </row>
    <row r="1106" spans="12:12" ht="9.65" customHeight="1" x14ac:dyDescent="0.35">
      <c r="L1106" s="103"/>
    </row>
    <row r="1107" spans="12:12" ht="9.65" customHeight="1" x14ac:dyDescent="0.35">
      <c r="L1107" s="103"/>
    </row>
    <row r="1108" spans="12:12" ht="9.65" customHeight="1" x14ac:dyDescent="0.35">
      <c r="L1108" s="103"/>
    </row>
    <row r="1109" spans="12:12" ht="9.65" customHeight="1" x14ac:dyDescent="0.35">
      <c r="L1109" s="103"/>
    </row>
    <row r="1110" spans="12:12" ht="9.65" customHeight="1" x14ac:dyDescent="0.35">
      <c r="L1110" s="103"/>
    </row>
    <row r="1111" spans="12:12" ht="9.65" customHeight="1" x14ac:dyDescent="0.35">
      <c r="L1111" s="103"/>
    </row>
    <row r="1112" spans="12:12" ht="9.65" customHeight="1" x14ac:dyDescent="0.35">
      <c r="L1112" s="103"/>
    </row>
    <row r="1113" spans="12:12" ht="9.65" customHeight="1" x14ac:dyDescent="0.35">
      <c r="L1113" s="103"/>
    </row>
    <row r="1114" spans="12:12" ht="9.65" customHeight="1" x14ac:dyDescent="0.35">
      <c r="L1114" s="103"/>
    </row>
    <row r="1115" spans="12:12" ht="9.65" customHeight="1" x14ac:dyDescent="0.35">
      <c r="L1115" s="103"/>
    </row>
    <row r="1116" spans="12:12" ht="9.65" customHeight="1" x14ac:dyDescent="0.35">
      <c r="L1116" s="103"/>
    </row>
    <row r="1117" spans="12:12" ht="9.65" customHeight="1" x14ac:dyDescent="0.35">
      <c r="L1117" s="103"/>
    </row>
    <row r="1118" spans="12:12" ht="9.65" customHeight="1" x14ac:dyDescent="0.35">
      <c r="L1118" s="103"/>
    </row>
    <row r="1119" spans="12:12" ht="9.65" customHeight="1" x14ac:dyDescent="0.35">
      <c r="L1119" s="103"/>
    </row>
    <row r="1120" spans="12:12" ht="9.65" customHeight="1" x14ac:dyDescent="0.35">
      <c r="L1120" s="103"/>
    </row>
    <row r="1121" spans="12:12" ht="9.65" customHeight="1" x14ac:dyDescent="0.35">
      <c r="L1121" s="103"/>
    </row>
    <row r="1122" spans="12:12" ht="9.65" customHeight="1" x14ac:dyDescent="0.35">
      <c r="L1122" s="103"/>
    </row>
    <row r="1123" spans="12:12" ht="9.65" customHeight="1" x14ac:dyDescent="0.35">
      <c r="L1123" s="103"/>
    </row>
    <row r="1124" spans="12:12" ht="9.65" customHeight="1" x14ac:dyDescent="0.35">
      <c r="L1124" s="103"/>
    </row>
    <row r="1125" spans="12:12" ht="9.65" customHeight="1" x14ac:dyDescent="0.35">
      <c r="L1125" s="103"/>
    </row>
    <row r="1126" spans="12:12" ht="9.65" customHeight="1" x14ac:dyDescent="0.35">
      <c r="L1126" s="103"/>
    </row>
    <row r="1127" spans="12:12" ht="9.65" customHeight="1" x14ac:dyDescent="0.35">
      <c r="L1127" s="103"/>
    </row>
    <row r="1128" spans="12:12" ht="9.65" customHeight="1" x14ac:dyDescent="0.35">
      <c r="L1128" s="103"/>
    </row>
    <row r="1129" spans="12:12" ht="9.65" customHeight="1" x14ac:dyDescent="0.35">
      <c r="L1129" s="103"/>
    </row>
    <row r="1130" spans="12:12" ht="9.65" customHeight="1" x14ac:dyDescent="0.35">
      <c r="L1130" s="103"/>
    </row>
    <row r="1131" spans="12:12" ht="9.65" customHeight="1" x14ac:dyDescent="0.35">
      <c r="L1131" s="103"/>
    </row>
    <row r="1132" spans="12:12" ht="9.65" customHeight="1" x14ac:dyDescent="0.35">
      <c r="L1132" s="103"/>
    </row>
    <row r="1133" spans="12:12" ht="9.65" customHeight="1" x14ac:dyDescent="0.35">
      <c r="L1133" s="103"/>
    </row>
    <row r="1134" spans="12:12" ht="9.65" customHeight="1" x14ac:dyDescent="0.35">
      <c r="L1134" s="103"/>
    </row>
    <row r="1135" spans="12:12" ht="9.65" customHeight="1" x14ac:dyDescent="0.35">
      <c r="L1135" s="103"/>
    </row>
    <row r="1136" spans="12:12" ht="9.65" customHeight="1" x14ac:dyDescent="0.35">
      <c r="L1136" s="103"/>
    </row>
    <row r="1137" spans="12:12" ht="9.65" customHeight="1" x14ac:dyDescent="0.35">
      <c r="L1137" s="103"/>
    </row>
    <row r="1138" spans="12:12" ht="9.65" customHeight="1" x14ac:dyDescent="0.35">
      <c r="L1138" s="103"/>
    </row>
    <row r="1139" spans="12:12" ht="9.65" customHeight="1" x14ac:dyDescent="0.35">
      <c r="L1139" s="103"/>
    </row>
    <row r="1140" spans="12:12" ht="9.65" customHeight="1" x14ac:dyDescent="0.35">
      <c r="L1140" s="103"/>
    </row>
    <row r="1141" spans="12:12" ht="9.65" customHeight="1" x14ac:dyDescent="0.35">
      <c r="L1141" s="103"/>
    </row>
    <row r="1142" spans="12:12" ht="9.65" customHeight="1" x14ac:dyDescent="0.35">
      <c r="L1142" s="103"/>
    </row>
    <row r="1143" spans="12:12" ht="9.65" customHeight="1" x14ac:dyDescent="0.35">
      <c r="L1143" s="103"/>
    </row>
    <row r="1144" spans="12:12" ht="9.65" customHeight="1" x14ac:dyDescent="0.35">
      <c r="L1144" s="103"/>
    </row>
    <row r="1145" spans="12:12" ht="9.65" customHeight="1" x14ac:dyDescent="0.35">
      <c r="L1145" s="103"/>
    </row>
    <row r="1146" spans="12:12" ht="9.65" customHeight="1" x14ac:dyDescent="0.35">
      <c r="L1146" s="103"/>
    </row>
    <row r="1147" spans="12:12" ht="9.65" customHeight="1" x14ac:dyDescent="0.35">
      <c r="L1147" s="103"/>
    </row>
    <row r="1148" spans="12:12" ht="9.65" customHeight="1" x14ac:dyDescent="0.35">
      <c r="L1148" s="103"/>
    </row>
    <row r="1149" spans="12:12" ht="9.65" customHeight="1" x14ac:dyDescent="0.35">
      <c r="L1149" s="103"/>
    </row>
    <row r="1150" spans="12:12" ht="9.65" customHeight="1" x14ac:dyDescent="0.35">
      <c r="L1150" s="103"/>
    </row>
    <row r="1151" spans="12:12" ht="9.65" customHeight="1" x14ac:dyDescent="0.35">
      <c r="L1151" s="103"/>
    </row>
    <row r="1152" spans="12:12" ht="9.65" customHeight="1" x14ac:dyDescent="0.35">
      <c r="L1152" s="103"/>
    </row>
    <row r="1153" spans="12:12" ht="9.65" customHeight="1" x14ac:dyDescent="0.35">
      <c r="L1153" s="103"/>
    </row>
    <row r="1154" spans="12:12" ht="9.65" customHeight="1" x14ac:dyDescent="0.35">
      <c r="L1154" s="103"/>
    </row>
    <row r="1155" spans="12:12" ht="9.65" customHeight="1" x14ac:dyDescent="0.35">
      <c r="L1155" s="103"/>
    </row>
    <row r="1156" spans="12:12" ht="9.65" customHeight="1" x14ac:dyDescent="0.35">
      <c r="L1156" s="103"/>
    </row>
    <row r="1157" spans="12:12" ht="9.65" customHeight="1" x14ac:dyDescent="0.35">
      <c r="L1157" s="103"/>
    </row>
    <row r="1158" spans="12:12" ht="9.65" customHeight="1" x14ac:dyDescent="0.35">
      <c r="L1158" s="103"/>
    </row>
    <row r="1159" spans="12:12" ht="9.65" customHeight="1" x14ac:dyDescent="0.35">
      <c r="L1159" s="103"/>
    </row>
    <row r="1160" spans="12:12" ht="9.65" customHeight="1" x14ac:dyDescent="0.35">
      <c r="L1160" s="103"/>
    </row>
    <row r="1161" spans="12:12" ht="9.65" customHeight="1" x14ac:dyDescent="0.35">
      <c r="L1161" s="103"/>
    </row>
    <row r="1162" spans="12:12" ht="9.65" customHeight="1" x14ac:dyDescent="0.35">
      <c r="L1162" s="103"/>
    </row>
    <row r="1163" spans="12:12" ht="9.65" customHeight="1" x14ac:dyDescent="0.35">
      <c r="L1163" s="103"/>
    </row>
    <row r="1164" spans="12:12" ht="9.65" customHeight="1" x14ac:dyDescent="0.35">
      <c r="L1164" s="103"/>
    </row>
    <row r="1165" spans="12:12" ht="9.65" customHeight="1" x14ac:dyDescent="0.35">
      <c r="L1165" s="103"/>
    </row>
    <row r="1166" spans="12:12" ht="9.65" customHeight="1" x14ac:dyDescent="0.35">
      <c r="L1166" s="103"/>
    </row>
    <row r="1167" spans="12:12" ht="9.65" customHeight="1" x14ac:dyDescent="0.35">
      <c r="L1167" s="103"/>
    </row>
    <row r="1168" spans="12:12" ht="9.65" customHeight="1" x14ac:dyDescent="0.35">
      <c r="L1168" s="103"/>
    </row>
    <row r="1169" spans="12:12" ht="9.65" customHeight="1" x14ac:dyDescent="0.35">
      <c r="L1169" s="103"/>
    </row>
    <row r="1170" spans="12:12" ht="9.65" customHeight="1" x14ac:dyDescent="0.35">
      <c r="L1170" s="103"/>
    </row>
    <row r="1171" spans="12:12" ht="9.65" customHeight="1" x14ac:dyDescent="0.35">
      <c r="L1171" s="103"/>
    </row>
    <row r="1172" spans="12:12" ht="9.65" customHeight="1" x14ac:dyDescent="0.35">
      <c r="L1172" s="103"/>
    </row>
    <row r="1173" spans="12:12" ht="9.65" customHeight="1" x14ac:dyDescent="0.35">
      <c r="L1173" s="103"/>
    </row>
    <row r="1174" spans="12:12" ht="9.65" customHeight="1" x14ac:dyDescent="0.35">
      <c r="L1174" s="103"/>
    </row>
    <row r="1175" spans="12:12" ht="9.65" customHeight="1" x14ac:dyDescent="0.35">
      <c r="L1175" s="103"/>
    </row>
    <row r="1176" spans="12:12" ht="9.65" customHeight="1" x14ac:dyDescent="0.35">
      <c r="L1176" s="103"/>
    </row>
    <row r="1177" spans="12:12" ht="9.65" customHeight="1" x14ac:dyDescent="0.35">
      <c r="L1177" s="103"/>
    </row>
    <row r="1178" spans="12:12" ht="9.65" customHeight="1" x14ac:dyDescent="0.35">
      <c r="L1178" s="103"/>
    </row>
    <row r="1179" spans="12:12" ht="9.65" customHeight="1" x14ac:dyDescent="0.35">
      <c r="L1179" s="103"/>
    </row>
    <row r="1180" spans="12:12" ht="9.65" customHeight="1" x14ac:dyDescent="0.35">
      <c r="L1180" s="103"/>
    </row>
    <row r="1181" spans="12:12" ht="9.65" customHeight="1" x14ac:dyDescent="0.35">
      <c r="L1181" s="103"/>
    </row>
    <row r="1182" spans="12:12" ht="9.65" customHeight="1" x14ac:dyDescent="0.35">
      <c r="L1182" s="103"/>
    </row>
    <row r="1183" spans="12:12" ht="9.65" customHeight="1" x14ac:dyDescent="0.35">
      <c r="L1183" s="103"/>
    </row>
    <row r="1184" spans="12:12" ht="9.65" customHeight="1" x14ac:dyDescent="0.35">
      <c r="L1184" s="103"/>
    </row>
    <row r="1185" spans="12:12" ht="9.65" customHeight="1" x14ac:dyDescent="0.35">
      <c r="L1185" s="103"/>
    </row>
    <row r="1186" spans="12:12" ht="9.65" customHeight="1" x14ac:dyDescent="0.35">
      <c r="L1186" s="103"/>
    </row>
    <row r="1187" spans="12:12" ht="9.65" customHeight="1" x14ac:dyDescent="0.35">
      <c r="L1187" s="103"/>
    </row>
    <row r="1188" spans="12:12" ht="9.65" customHeight="1" x14ac:dyDescent="0.35">
      <c r="L1188" s="103"/>
    </row>
    <row r="1189" spans="12:12" ht="9.65" customHeight="1" x14ac:dyDescent="0.35">
      <c r="L1189" s="103"/>
    </row>
    <row r="1190" spans="12:12" ht="9.65" customHeight="1" x14ac:dyDescent="0.35">
      <c r="L1190" s="103"/>
    </row>
    <row r="1191" spans="12:12" ht="9.65" customHeight="1" x14ac:dyDescent="0.35">
      <c r="L1191" s="103"/>
    </row>
    <row r="1192" spans="12:12" ht="9.65" customHeight="1" x14ac:dyDescent="0.35">
      <c r="L1192" s="103"/>
    </row>
    <row r="1193" spans="12:12" ht="9.65" customHeight="1" x14ac:dyDescent="0.35">
      <c r="L1193" s="103"/>
    </row>
    <row r="1194" spans="12:12" ht="9.65" customHeight="1" x14ac:dyDescent="0.35">
      <c r="L1194" s="103"/>
    </row>
    <row r="1195" spans="12:12" ht="9.65" customHeight="1" x14ac:dyDescent="0.35">
      <c r="L1195" s="103"/>
    </row>
    <row r="1196" spans="12:12" ht="9.65" customHeight="1" x14ac:dyDescent="0.35">
      <c r="L1196" s="103"/>
    </row>
    <row r="1197" spans="12:12" ht="9.65" customHeight="1" x14ac:dyDescent="0.35">
      <c r="L1197" s="103"/>
    </row>
    <row r="1198" spans="12:12" ht="9.65" customHeight="1" x14ac:dyDescent="0.35">
      <c r="L1198" s="103"/>
    </row>
    <row r="1199" spans="12:12" ht="9.65" customHeight="1" x14ac:dyDescent="0.35">
      <c r="L1199" s="103"/>
    </row>
    <row r="1200" spans="12:12" ht="9.65" customHeight="1" x14ac:dyDescent="0.35">
      <c r="L1200" s="103"/>
    </row>
    <row r="1201" spans="12:12" ht="9.65" customHeight="1" x14ac:dyDescent="0.35">
      <c r="L1201" s="103"/>
    </row>
    <row r="1202" spans="12:12" ht="9.65" customHeight="1" x14ac:dyDescent="0.35">
      <c r="L1202" s="103"/>
    </row>
    <row r="1203" spans="12:12" ht="9.65" customHeight="1" x14ac:dyDescent="0.35">
      <c r="L1203" s="103"/>
    </row>
    <row r="1204" spans="12:12" ht="9.65" customHeight="1" x14ac:dyDescent="0.35">
      <c r="L1204" s="103"/>
    </row>
    <row r="1205" spans="12:12" ht="9.65" customHeight="1" x14ac:dyDescent="0.35">
      <c r="L1205" s="103"/>
    </row>
    <row r="1206" spans="12:12" ht="9.65" customHeight="1" x14ac:dyDescent="0.35">
      <c r="L1206" s="103"/>
    </row>
    <row r="1207" spans="12:12" ht="9.65" customHeight="1" x14ac:dyDescent="0.35">
      <c r="L1207" s="103"/>
    </row>
    <row r="1208" spans="12:12" ht="9.65" customHeight="1" x14ac:dyDescent="0.35">
      <c r="L1208" s="103"/>
    </row>
    <row r="1209" spans="12:12" ht="9.65" customHeight="1" x14ac:dyDescent="0.35">
      <c r="L1209" s="103"/>
    </row>
    <row r="1210" spans="12:12" ht="9.65" customHeight="1" x14ac:dyDescent="0.35">
      <c r="L1210" s="103"/>
    </row>
    <row r="1211" spans="12:12" ht="9.65" customHeight="1" x14ac:dyDescent="0.35">
      <c r="L1211" s="103"/>
    </row>
    <row r="1212" spans="12:12" ht="9.65" customHeight="1" x14ac:dyDescent="0.35">
      <c r="L1212" s="103"/>
    </row>
    <row r="1213" spans="12:12" ht="9.65" customHeight="1" x14ac:dyDescent="0.35">
      <c r="L1213" s="103"/>
    </row>
    <row r="1214" spans="12:12" ht="9.65" customHeight="1" x14ac:dyDescent="0.35">
      <c r="L1214" s="103"/>
    </row>
    <row r="1215" spans="12:12" ht="9.65" customHeight="1" x14ac:dyDescent="0.35">
      <c r="L1215" s="103"/>
    </row>
    <row r="1216" spans="12:12" ht="9.65" customHeight="1" x14ac:dyDescent="0.35">
      <c r="L1216" s="103"/>
    </row>
    <row r="1217" spans="12:12" ht="9.65" customHeight="1" x14ac:dyDescent="0.35">
      <c r="L1217" s="103"/>
    </row>
    <row r="1218" spans="12:12" ht="9.65" customHeight="1" x14ac:dyDescent="0.35">
      <c r="L1218" s="103"/>
    </row>
    <row r="1219" spans="12:12" ht="9.65" customHeight="1" x14ac:dyDescent="0.35">
      <c r="L1219" s="103"/>
    </row>
    <row r="1220" spans="12:12" ht="9.65" customHeight="1" x14ac:dyDescent="0.35">
      <c r="L1220" s="103"/>
    </row>
    <row r="1221" spans="12:12" ht="9.65" customHeight="1" x14ac:dyDescent="0.35">
      <c r="L1221" s="103"/>
    </row>
    <row r="1222" spans="12:12" ht="9.65" customHeight="1" x14ac:dyDescent="0.35">
      <c r="L1222" s="103"/>
    </row>
    <row r="1223" spans="12:12" ht="9.65" customHeight="1" x14ac:dyDescent="0.35">
      <c r="L1223" s="103"/>
    </row>
    <row r="1224" spans="12:12" ht="9.65" customHeight="1" x14ac:dyDescent="0.35">
      <c r="L1224" s="103"/>
    </row>
    <row r="1225" spans="12:12" ht="9.65" customHeight="1" x14ac:dyDescent="0.35">
      <c r="L1225" s="103"/>
    </row>
    <row r="1226" spans="12:12" ht="9.65" customHeight="1" x14ac:dyDescent="0.35">
      <c r="L1226" s="103"/>
    </row>
    <row r="1227" spans="12:12" ht="9.65" customHeight="1" x14ac:dyDescent="0.35">
      <c r="L1227" s="103"/>
    </row>
    <row r="1228" spans="12:12" ht="9.65" customHeight="1" x14ac:dyDescent="0.35">
      <c r="L1228" s="103"/>
    </row>
    <row r="1229" spans="12:12" ht="9.65" customHeight="1" x14ac:dyDescent="0.35">
      <c r="L1229" s="103"/>
    </row>
    <row r="1230" spans="12:12" ht="9.65" customHeight="1" x14ac:dyDescent="0.35">
      <c r="L1230" s="103"/>
    </row>
    <row r="1231" spans="12:12" ht="9.65" customHeight="1" x14ac:dyDescent="0.35">
      <c r="L1231" s="103"/>
    </row>
    <row r="1232" spans="12:12" ht="9.65" customHeight="1" x14ac:dyDescent="0.35">
      <c r="L1232" s="103"/>
    </row>
    <row r="1233" spans="12:12" ht="9.65" customHeight="1" x14ac:dyDescent="0.35">
      <c r="L1233" s="103"/>
    </row>
    <row r="1234" spans="12:12" ht="9.65" customHeight="1" x14ac:dyDescent="0.35">
      <c r="L1234" s="103"/>
    </row>
    <row r="1235" spans="12:12" ht="9.65" customHeight="1" x14ac:dyDescent="0.35">
      <c r="L1235" s="103"/>
    </row>
    <row r="1236" spans="12:12" ht="9.65" customHeight="1" x14ac:dyDescent="0.35">
      <c r="L1236" s="103"/>
    </row>
    <row r="1237" spans="12:12" ht="9.65" customHeight="1" x14ac:dyDescent="0.35">
      <c r="L1237" s="103"/>
    </row>
    <row r="1238" spans="12:12" ht="9.65" customHeight="1" x14ac:dyDescent="0.35">
      <c r="L1238" s="103"/>
    </row>
    <row r="1239" spans="12:12" ht="9.65" customHeight="1" x14ac:dyDescent="0.35">
      <c r="L1239" s="103"/>
    </row>
    <row r="1240" spans="12:12" ht="9.65" customHeight="1" x14ac:dyDescent="0.35">
      <c r="L1240" s="103"/>
    </row>
    <row r="1241" spans="12:12" ht="9.65" customHeight="1" x14ac:dyDescent="0.35">
      <c r="L1241" s="103"/>
    </row>
    <row r="1242" spans="12:12" ht="9.65" customHeight="1" x14ac:dyDescent="0.35">
      <c r="L1242" s="103"/>
    </row>
    <row r="1243" spans="12:12" ht="9.65" customHeight="1" x14ac:dyDescent="0.35">
      <c r="L1243" s="103"/>
    </row>
    <row r="1244" spans="12:12" ht="9.65" customHeight="1" x14ac:dyDescent="0.35">
      <c r="L1244" s="103"/>
    </row>
    <row r="1245" spans="12:12" ht="9.65" customHeight="1" x14ac:dyDescent="0.35">
      <c r="L1245" s="103"/>
    </row>
    <row r="1246" spans="12:12" ht="9.65" customHeight="1" x14ac:dyDescent="0.35">
      <c r="L1246" s="103"/>
    </row>
    <row r="1247" spans="12:12" ht="9.65" customHeight="1" x14ac:dyDescent="0.35">
      <c r="L1247" s="103"/>
    </row>
    <row r="1248" spans="12:12" ht="9.65" customHeight="1" x14ac:dyDescent="0.35">
      <c r="L1248" s="103"/>
    </row>
    <row r="1249" spans="12:12" ht="9.65" customHeight="1" x14ac:dyDescent="0.35">
      <c r="L1249" s="103"/>
    </row>
    <row r="1250" spans="12:12" ht="9.65" customHeight="1" x14ac:dyDescent="0.35">
      <c r="L1250" s="103"/>
    </row>
    <row r="1251" spans="12:12" ht="9.65" customHeight="1" x14ac:dyDescent="0.35">
      <c r="L1251" s="103"/>
    </row>
    <row r="1252" spans="12:12" ht="9.65" customHeight="1" x14ac:dyDescent="0.35">
      <c r="L1252" s="103"/>
    </row>
    <row r="1253" spans="12:12" ht="9.65" customHeight="1" x14ac:dyDescent="0.35">
      <c r="L1253" s="103"/>
    </row>
    <row r="1254" spans="12:12" ht="9.65" customHeight="1" x14ac:dyDescent="0.35">
      <c r="L1254" s="103"/>
    </row>
    <row r="1255" spans="12:12" ht="9.65" customHeight="1" x14ac:dyDescent="0.35">
      <c r="L1255" s="103"/>
    </row>
    <row r="1256" spans="12:12" ht="9.65" customHeight="1" x14ac:dyDescent="0.35">
      <c r="L1256" s="103"/>
    </row>
    <row r="1257" spans="12:12" ht="9.65" customHeight="1" x14ac:dyDescent="0.35">
      <c r="L1257" s="103"/>
    </row>
    <row r="1258" spans="12:12" ht="9.65" customHeight="1" x14ac:dyDescent="0.35">
      <c r="L1258" s="103"/>
    </row>
    <row r="1259" spans="12:12" ht="9.65" customHeight="1" x14ac:dyDescent="0.35">
      <c r="L1259" s="103"/>
    </row>
    <row r="1260" spans="12:12" ht="9.65" customHeight="1" x14ac:dyDescent="0.35">
      <c r="L1260" s="103"/>
    </row>
    <row r="1261" spans="12:12" ht="9.65" customHeight="1" x14ac:dyDescent="0.35">
      <c r="L1261" s="103"/>
    </row>
    <row r="1262" spans="12:12" ht="9.65" customHeight="1" x14ac:dyDescent="0.35">
      <c r="L1262" s="103"/>
    </row>
    <row r="1263" spans="12:12" ht="9.65" customHeight="1" x14ac:dyDescent="0.35">
      <c r="L1263" s="103"/>
    </row>
    <row r="1264" spans="12:12" ht="9.65" customHeight="1" x14ac:dyDescent="0.35">
      <c r="L1264" s="103"/>
    </row>
    <row r="1265" spans="12:12" ht="9.65" customHeight="1" x14ac:dyDescent="0.35">
      <c r="L1265" s="103"/>
    </row>
    <row r="1266" spans="12:12" ht="9.65" customHeight="1" x14ac:dyDescent="0.35">
      <c r="L1266" s="103"/>
    </row>
    <row r="1267" spans="12:12" ht="9.65" customHeight="1" x14ac:dyDescent="0.35">
      <c r="L1267" s="103"/>
    </row>
    <row r="1268" spans="12:12" ht="9.65" customHeight="1" x14ac:dyDescent="0.35">
      <c r="L1268" s="103"/>
    </row>
    <row r="1269" spans="12:12" ht="9.65" customHeight="1" x14ac:dyDescent="0.35">
      <c r="L1269" s="103"/>
    </row>
    <row r="1270" spans="12:12" ht="9.65" customHeight="1" x14ac:dyDescent="0.35">
      <c r="L1270" s="103"/>
    </row>
    <row r="1271" spans="12:12" ht="9.65" customHeight="1" x14ac:dyDescent="0.35">
      <c r="L1271" s="103"/>
    </row>
    <row r="1272" spans="12:12" ht="9.65" customHeight="1" x14ac:dyDescent="0.35">
      <c r="L1272" s="103"/>
    </row>
    <row r="1273" spans="12:12" ht="9.65" customHeight="1" x14ac:dyDescent="0.35">
      <c r="L1273" s="103"/>
    </row>
    <row r="1274" spans="12:12" ht="9.65" customHeight="1" x14ac:dyDescent="0.35">
      <c r="L1274" s="103"/>
    </row>
    <row r="1275" spans="12:12" ht="9.65" customHeight="1" x14ac:dyDescent="0.35">
      <c r="L1275" s="103"/>
    </row>
    <row r="1276" spans="12:12" ht="9.65" customHeight="1" x14ac:dyDescent="0.35">
      <c r="L1276" s="103"/>
    </row>
    <row r="1277" spans="12:12" ht="9.65" customHeight="1" x14ac:dyDescent="0.35">
      <c r="L1277" s="103"/>
    </row>
    <row r="1278" spans="12:12" ht="9.65" customHeight="1" x14ac:dyDescent="0.35">
      <c r="L1278" s="103"/>
    </row>
    <row r="1279" spans="12:12" ht="9.65" customHeight="1" x14ac:dyDescent="0.35">
      <c r="L1279" s="103"/>
    </row>
    <row r="1280" spans="12:12" ht="9.65" customHeight="1" x14ac:dyDescent="0.35">
      <c r="L1280" s="103"/>
    </row>
    <row r="1281" spans="12:12" ht="9.65" customHeight="1" x14ac:dyDescent="0.35">
      <c r="L1281" s="103"/>
    </row>
    <row r="1282" spans="12:12" ht="9.65" customHeight="1" x14ac:dyDescent="0.35">
      <c r="L1282" s="103"/>
    </row>
    <row r="1283" spans="12:12" ht="9.65" customHeight="1" x14ac:dyDescent="0.35">
      <c r="L1283" s="103"/>
    </row>
    <row r="1284" spans="12:12" ht="9.65" customHeight="1" x14ac:dyDescent="0.35">
      <c r="L1284" s="103"/>
    </row>
    <row r="1285" spans="12:12" ht="9.65" customHeight="1" x14ac:dyDescent="0.35">
      <c r="L1285" s="103"/>
    </row>
    <row r="1286" spans="12:12" ht="9.65" customHeight="1" x14ac:dyDescent="0.35">
      <c r="L1286" s="103"/>
    </row>
    <row r="1287" spans="12:12" ht="9.65" customHeight="1" x14ac:dyDescent="0.35">
      <c r="L1287" s="103"/>
    </row>
    <row r="1288" spans="12:12" ht="9.65" customHeight="1" x14ac:dyDescent="0.35">
      <c r="L1288" s="103"/>
    </row>
    <row r="1289" spans="12:12" ht="9.65" customHeight="1" x14ac:dyDescent="0.35">
      <c r="L1289" s="103"/>
    </row>
    <row r="1290" spans="12:12" ht="9.65" customHeight="1" x14ac:dyDescent="0.35">
      <c r="L1290" s="103"/>
    </row>
    <row r="1291" spans="12:12" ht="9.65" customHeight="1" x14ac:dyDescent="0.35">
      <c r="L1291" s="103"/>
    </row>
    <row r="1292" spans="12:12" ht="9.65" customHeight="1" x14ac:dyDescent="0.35">
      <c r="L1292" s="103"/>
    </row>
    <row r="1293" spans="12:12" ht="9.65" customHeight="1" x14ac:dyDescent="0.35">
      <c r="L1293" s="103"/>
    </row>
    <row r="1294" spans="12:12" ht="9.65" customHeight="1" x14ac:dyDescent="0.35">
      <c r="L1294" s="103"/>
    </row>
    <row r="1295" spans="12:12" ht="9.65" customHeight="1" x14ac:dyDescent="0.35">
      <c r="L1295" s="103"/>
    </row>
    <row r="1296" spans="12:12" ht="9.65" customHeight="1" x14ac:dyDescent="0.35">
      <c r="L1296" s="103"/>
    </row>
    <row r="1297" spans="12:12" ht="9.65" customHeight="1" x14ac:dyDescent="0.35">
      <c r="L1297" s="103"/>
    </row>
    <row r="1298" spans="12:12" ht="9.65" customHeight="1" x14ac:dyDescent="0.35">
      <c r="L1298" s="103"/>
    </row>
    <row r="1299" spans="12:12" ht="9.65" customHeight="1" x14ac:dyDescent="0.35">
      <c r="L1299" s="103"/>
    </row>
    <row r="1300" spans="12:12" ht="9.65" customHeight="1" x14ac:dyDescent="0.35">
      <c r="L1300" s="103"/>
    </row>
    <row r="1301" spans="12:12" ht="9.65" customHeight="1" x14ac:dyDescent="0.35">
      <c r="L1301" s="103"/>
    </row>
    <row r="1302" spans="12:12" ht="9.65" customHeight="1" x14ac:dyDescent="0.35">
      <c r="L1302" s="103"/>
    </row>
    <row r="1303" spans="12:12" ht="9.65" customHeight="1" x14ac:dyDescent="0.35">
      <c r="L1303" s="103"/>
    </row>
    <row r="1304" spans="12:12" ht="9.65" customHeight="1" x14ac:dyDescent="0.35">
      <c r="L1304" s="103"/>
    </row>
    <row r="1305" spans="12:12" ht="9.65" customHeight="1" x14ac:dyDescent="0.35">
      <c r="L1305" s="103"/>
    </row>
    <row r="1306" spans="12:12" ht="9.65" customHeight="1" x14ac:dyDescent="0.35">
      <c r="L1306" s="103"/>
    </row>
    <row r="1307" spans="12:12" ht="9.65" customHeight="1" x14ac:dyDescent="0.35">
      <c r="L1307" s="103"/>
    </row>
    <row r="1308" spans="12:12" ht="9.65" customHeight="1" x14ac:dyDescent="0.35">
      <c r="L1308" s="103"/>
    </row>
    <row r="1309" spans="12:12" ht="9.65" customHeight="1" x14ac:dyDescent="0.35">
      <c r="L1309" s="103"/>
    </row>
    <row r="1310" spans="12:12" ht="9.65" customHeight="1" x14ac:dyDescent="0.35">
      <c r="L1310" s="103"/>
    </row>
    <row r="1311" spans="12:12" ht="9.65" customHeight="1" x14ac:dyDescent="0.35">
      <c r="L1311" s="103"/>
    </row>
    <row r="1312" spans="12:12" ht="9.65" customHeight="1" x14ac:dyDescent="0.35">
      <c r="L1312" s="103"/>
    </row>
    <row r="1313" spans="12:12" ht="9.65" customHeight="1" x14ac:dyDescent="0.35">
      <c r="L1313" s="103"/>
    </row>
    <row r="1314" spans="12:12" ht="9.65" customHeight="1" x14ac:dyDescent="0.35">
      <c r="L1314" s="103"/>
    </row>
    <row r="1315" spans="12:12" ht="9.65" customHeight="1" x14ac:dyDescent="0.35">
      <c r="L1315" s="103"/>
    </row>
    <row r="1316" spans="12:12" ht="9.65" customHeight="1" x14ac:dyDescent="0.35">
      <c r="L1316" s="103"/>
    </row>
    <row r="1317" spans="12:12" ht="9.65" customHeight="1" x14ac:dyDescent="0.35">
      <c r="L1317" s="103"/>
    </row>
    <row r="1318" spans="12:12" ht="9.65" customHeight="1" x14ac:dyDescent="0.35">
      <c r="L1318" s="103"/>
    </row>
    <row r="1319" spans="12:12" ht="9.65" customHeight="1" x14ac:dyDescent="0.35">
      <c r="L1319" s="103"/>
    </row>
    <row r="1320" spans="12:12" ht="9.65" customHeight="1" x14ac:dyDescent="0.35">
      <c r="L1320" s="103"/>
    </row>
    <row r="1321" spans="12:12" ht="9.65" customHeight="1" x14ac:dyDescent="0.35">
      <c r="L1321" s="103"/>
    </row>
    <row r="1322" spans="12:12" ht="9.65" customHeight="1" x14ac:dyDescent="0.35">
      <c r="L1322" s="103"/>
    </row>
    <row r="1323" spans="12:12" ht="9.65" customHeight="1" x14ac:dyDescent="0.35">
      <c r="L1323" s="103"/>
    </row>
    <row r="1324" spans="12:12" ht="9.65" customHeight="1" x14ac:dyDescent="0.35">
      <c r="L1324" s="103"/>
    </row>
    <row r="1325" spans="12:12" ht="9.65" customHeight="1" x14ac:dyDescent="0.35">
      <c r="L1325" s="103"/>
    </row>
    <row r="1326" spans="12:12" ht="9.65" customHeight="1" x14ac:dyDescent="0.35">
      <c r="L1326" s="103"/>
    </row>
    <row r="1327" spans="12:12" ht="9.65" customHeight="1" x14ac:dyDescent="0.35">
      <c r="L1327" s="103"/>
    </row>
    <row r="1328" spans="12:12" ht="9.65" customHeight="1" x14ac:dyDescent="0.35">
      <c r="L1328" s="103"/>
    </row>
    <row r="1329" spans="12:12" ht="9.65" customHeight="1" x14ac:dyDescent="0.35">
      <c r="L1329" s="103"/>
    </row>
    <row r="1330" spans="12:12" ht="9.65" customHeight="1" x14ac:dyDescent="0.35">
      <c r="L1330" s="103"/>
    </row>
    <row r="1331" spans="12:12" ht="9.65" customHeight="1" x14ac:dyDescent="0.35">
      <c r="L1331" s="103"/>
    </row>
    <row r="1332" spans="12:12" ht="9.65" customHeight="1" x14ac:dyDescent="0.35">
      <c r="L1332" s="103"/>
    </row>
    <row r="1333" spans="12:12" ht="9.65" customHeight="1" x14ac:dyDescent="0.35">
      <c r="L1333" s="103"/>
    </row>
    <row r="1334" spans="12:12" ht="9.65" customHeight="1" x14ac:dyDescent="0.35">
      <c r="L1334" s="103"/>
    </row>
    <row r="1335" spans="12:12" ht="9.65" customHeight="1" x14ac:dyDescent="0.35">
      <c r="L1335" s="103"/>
    </row>
    <row r="1336" spans="12:12" ht="9.65" customHeight="1" x14ac:dyDescent="0.35">
      <c r="L1336" s="103"/>
    </row>
    <row r="1337" spans="12:12" ht="9.65" customHeight="1" x14ac:dyDescent="0.35">
      <c r="L1337" s="103"/>
    </row>
    <row r="1338" spans="12:12" ht="9.65" customHeight="1" x14ac:dyDescent="0.35">
      <c r="L1338" s="103"/>
    </row>
    <row r="1339" spans="12:12" ht="9.65" customHeight="1" x14ac:dyDescent="0.35">
      <c r="L1339" s="103"/>
    </row>
    <row r="1340" spans="12:12" ht="9.65" customHeight="1" x14ac:dyDescent="0.35">
      <c r="L1340" s="103"/>
    </row>
    <row r="1341" spans="12:12" ht="9.65" customHeight="1" x14ac:dyDescent="0.35">
      <c r="L1341" s="103"/>
    </row>
    <row r="1342" spans="12:12" ht="9.65" customHeight="1" x14ac:dyDescent="0.35">
      <c r="L1342" s="103"/>
    </row>
    <row r="1343" spans="12:12" ht="9.65" customHeight="1" x14ac:dyDescent="0.35">
      <c r="L1343" s="103"/>
    </row>
    <row r="1344" spans="12:12" ht="9.65" customHeight="1" x14ac:dyDescent="0.35">
      <c r="L1344" s="103"/>
    </row>
    <row r="1345" spans="12:12" ht="9.65" customHeight="1" x14ac:dyDescent="0.35">
      <c r="L1345" s="103"/>
    </row>
    <row r="1346" spans="12:12" ht="9.65" customHeight="1" x14ac:dyDescent="0.35">
      <c r="L1346" s="103"/>
    </row>
    <row r="1347" spans="12:12" ht="9.65" customHeight="1" x14ac:dyDescent="0.35">
      <c r="L1347" s="103"/>
    </row>
    <row r="1348" spans="12:12" ht="9.65" customHeight="1" x14ac:dyDescent="0.35">
      <c r="L1348" s="103"/>
    </row>
    <row r="1349" spans="12:12" ht="9.65" customHeight="1" x14ac:dyDescent="0.35">
      <c r="L1349" s="103"/>
    </row>
    <row r="1350" spans="12:12" ht="9.65" customHeight="1" x14ac:dyDescent="0.35">
      <c r="L1350" s="103"/>
    </row>
    <row r="1351" spans="12:12" ht="9.65" customHeight="1" x14ac:dyDescent="0.35">
      <c r="L1351" s="103"/>
    </row>
    <row r="1352" spans="12:12" ht="9.65" customHeight="1" x14ac:dyDescent="0.35">
      <c r="L1352" s="103"/>
    </row>
    <row r="1353" spans="12:12" ht="9.65" customHeight="1" x14ac:dyDescent="0.35">
      <c r="L1353" s="103"/>
    </row>
    <row r="1354" spans="12:12" ht="9.65" customHeight="1" x14ac:dyDescent="0.35">
      <c r="L1354" s="103"/>
    </row>
    <row r="1355" spans="12:12" ht="9.65" customHeight="1" x14ac:dyDescent="0.35">
      <c r="L1355" s="103"/>
    </row>
    <row r="1356" spans="12:12" ht="9.65" customHeight="1" x14ac:dyDescent="0.35">
      <c r="L1356" s="103"/>
    </row>
    <row r="1357" spans="12:12" ht="9.65" customHeight="1" x14ac:dyDescent="0.35">
      <c r="L1357" s="103"/>
    </row>
    <row r="1358" spans="12:12" ht="9.65" customHeight="1" x14ac:dyDescent="0.35">
      <c r="L1358" s="103"/>
    </row>
    <row r="1359" spans="12:12" ht="9.65" customHeight="1" x14ac:dyDescent="0.35">
      <c r="L1359" s="103"/>
    </row>
    <row r="1360" spans="12:12" ht="9.65" customHeight="1" x14ac:dyDescent="0.35">
      <c r="L1360" s="103"/>
    </row>
    <row r="1361" spans="12:12" ht="9.65" customHeight="1" x14ac:dyDescent="0.35">
      <c r="L1361" s="103"/>
    </row>
    <row r="1362" spans="12:12" ht="9.65" customHeight="1" x14ac:dyDescent="0.35">
      <c r="L1362" s="103"/>
    </row>
    <row r="1363" spans="12:12" ht="9.65" customHeight="1" x14ac:dyDescent="0.35">
      <c r="L1363" s="103"/>
    </row>
    <row r="1364" spans="12:12" ht="9.65" customHeight="1" x14ac:dyDescent="0.35">
      <c r="L1364" s="103"/>
    </row>
    <row r="1365" spans="12:12" ht="9.65" customHeight="1" x14ac:dyDescent="0.35">
      <c r="L1365" s="103"/>
    </row>
    <row r="1366" spans="12:12" ht="9.65" customHeight="1" x14ac:dyDescent="0.35">
      <c r="L1366" s="103"/>
    </row>
    <row r="1367" spans="12:12" ht="9.65" customHeight="1" x14ac:dyDescent="0.35">
      <c r="L1367" s="103"/>
    </row>
    <row r="1368" spans="12:12" ht="9.65" customHeight="1" x14ac:dyDescent="0.35">
      <c r="L1368" s="103"/>
    </row>
    <row r="1369" spans="12:12" ht="9.65" customHeight="1" x14ac:dyDescent="0.35">
      <c r="L1369" s="103"/>
    </row>
    <row r="1370" spans="12:12" ht="9.65" customHeight="1" x14ac:dyDescent="0.35">
      <c r="L1370" s="103"/>
    </row>
    <row r="1371" spans="12:12" ht="9.65" customHeight="1" x14ac:dyDescent="0.35">
      <c r="L1371" s="103"/>
    </row>
    <row r="1372" spans="12:12" ht="9.65" customHeight="1" x14ac:dyDescent="0.35">
      <c r="L1372" s="103"/>
    </row>
    <row r="1373" spans="12:12" ht="9.65" customHeight="1" x14ac:dyDescent="0.35">
      <c r="L1373" s="103"/>
    </row>
    <row r="1374" spans="12:12" ht="9.65" customHeight="1" x14ac:dyDescent="0.35">
      <c r="L1374" s="103"/>
    </row>
    <row r="1375" spans="12:12" ht="9.65" customHeight="1" x14ac:dyDescent="0.35">
      <c r="L1375" s="103"/>
    </row>
    <row r="1376" spans="12:12" ht="9.65" customHeight="1" x14ac:dyDescent="0.35">
      <c r="L1376" s="103"/>
    </row>
    <row r="1377" spans="12:12" ht="9.65" customHeight="1" x14ac:dyDescent="0.35">
      <c r="L1377" s="103"/>
    </row>
    <row r="1378" spans="12:12" ht="9.65" customHeight="1" x14ac:dyDescent="0.35">
      <c r="L1378" s="103"/>
    </row>
    <row r="1379" spans="12:12" ht="9.65" customHeight="1" x14ac:dyDescent="0.35">
      <c r="L1379" s="103"/>
    </row>
    <row r="1380" spans="12:12" ht="9.65" customHeight="1" x14ac:dyDescent="0.35">
      <c r="L1380" s="103"/>
    </row>
    <row r="1381" spans="12:12" ht="9.65" customHeight="1" x14ac:dyDescent="0.35">
      <c r="L1381" s="103"/>
    </row>
    <row r="1382" spans="12:12" ht="9.65" customHeight="1" x14ac:dyDescent="0.35">
      <c r="L1382" s="103"/>
    </row>
    <row r="1383" spans="12:12" ht="9.65" customHeight="1" x14ac:dyDescent="0.35">
      <c r="L1383" s="103"/>
    </row>
    <row r="1384" spans="12:12" ht="9.65" customHeight="1" x14ac:dyDescent="0.35">
      <c r="L1384" s="103"/>
    </row>
    <row r="1385" spans="12:12" ht="9.65" customHeight="1" x14ac:dyDescent="0.35">
      <c r="L1385" s="103"/>
    </row>
    <row r="1386" spans="12:12" ht="9.65" customHeight="1" x14ac:dyDescent="0.35">
      <c r="L1386" s="103"/>
    </row>
    <row r="1387" spans="12:12" ht="9.65" customHeight="1" x14ac:dyDescent="0.35">
      <c r="L1387" s="103"/>
    </row>
    <row r="1388" spans="12:12" ht="9.65" customHeight="1" x14ac:dyDescent="0.35">
      <c r="L1388" s="103"/>
    </row>
    <row r="1389" spans="12:12" ht="9.65" customHeight="1" x14ac:dyDescent="0.35">
      <c r="L1389" s="103"/>
    </row>
    <row r="1390" spans="12:12" ht="9.65" customHeight="1" x14ac:dyDescent="0.35">
      <c r="L1390" s="103"/>
    </row>
    <row r="1391" spans="12:12" ht="9.65" customHeight="1" x14ac:dyDescent="0.35">
      <c r="L1391" s="103"/>
    </row>
    <row r="1392" spans="12:12" ht="9.65" customHeight="1" x14ac:dyDescent="0.35">
      <c r="L1392" s="103"/>
    </row>
    <row r="1393" spans="12:12" ht="9.65" customHeight="1" x14ac:dyDescent="0.35">
      <c r="L1393" s="103"/>
    </row>
    <row r="1394" spans="12:12" ht="9.65" customHeight="1" x14ac:dyDescent="0.35">
      <c r="L1394" s="103"/>
    </row>
    <row r="1395" spans="12:12" ht="9.65" customHeight="1" x14ac:dyDescent="0.35">
      <c r="L1395" s="103"/>
    </row>
    <row r="1396" spans="12:12" ht="9.65" customHeight="1" x14ac:dyDescent="0.35">
      <c r="L1396" s="103"/>
    </row>
    <row r="1397" spans="12:12" ht="9.65" customHeight="1" x14ac:dyDescent="0.35">
      <c r="L1397" s="103"/>
    </row>
    <row r="1398" spans="12:12" ht="9.65" customHeight="1" x14ac:dyDescent="0.35">
      <c r="L1398" s="103"/>
    </row>
    <row r="1399" spans="12:12" ht="9.65" customHeight="1" x14ac:dyDescent="0.35">
      <c r="L1399" s="103"/>
    </row>
    <row r="1400" spans="12:12" ht="9.65" customHeight="1" x14ac:dyDescent="0.35">
      <c r="L1400" s="103"/>
    </row>
    <row r="1401" spans="12:12" ht="9.65" customHeight="1" x14ac:dyDescent="0.35">
      <c r="L1401" s="103"/>
    </row>
    <row r="1402" spans="12:12" ht="9.65" customHeight="1" x14ac:dyDescent="0.35">
      <c r="L1402" s="103"/>
    </row>
    <row r="1403" spans="12:12" ht="9.65" customHeight="1" x14ac:dyDescent="0.35">
      <c r="L1403" s="103"/>
    </row>
    <row r="1404" spans="12:12" ht="9.65" customHeight="1" x14ac:dyDescent="0.35">
      <c r="L1404" s="103"/>
    </row>
    <row r="1405" spans="12:12" ht="9.65" customHeight="1" x14ac:dyDescent="0.35">
      <c r="L1405" s="103"/>
    </row>
    <row r="1406" spans="12:12" ht="9.65" customHeight="1" x14ac:dyDescent="0.35">
      <c r="L1406" s="103"/>
    </row>
    <row r="1407" spans="12:12" ht="9.65" customHeight="1" x14ac:dyDescent="0.35">
      <c r="L1407" s="103"/>
    </row>
    <row r="1408" spans="12:12" ht="9.65" customHeight="1" x14ac:dyDescent="0.35">
      <c r="L1408" s="103"/>
    </row>
    <row r="1409" spans="12:12" ht="9.65" customHeight="1" x14ac:dyDescent="0.35">
      <c r="L1409" s="103"/>
    </row>
    <row r="1410" spans="12:12" ht="9.65" customHeight="1" x14ac:dyDescent="0.35">
      <c r="L1410" s="103"/>
    </row>
    <row r="1411" spans="12:12" ht="9.65" customHeight="1" x14ac:dyDescent="0.35">
      <c r="L1411" s="103"/>
    </row>
    <row r="1412" spans="12:12" ht="9.65" customHeight="1" x14ac:dyDescent="0.35">
      <c r="L1412" s="103"/>
    </row>
    <row r="1413" spans="12:12" ht="9.65" customHeight="1" x14ac:dyDescent="0.35">
      <c r="L1413" s="103"/>
    </row>
    <row r="1414" spans="12:12" ht="9.65" customHeight="1" x14ac:dyDescent="0.35">
      <c r="L1414" s="103"/>
    </row>
    <row r="1415" spans="12:12" ht="9.65" customHeight="1" x14ac:dyDescent="0.35">
      <c r="L1415" s="103"/>
    </row>
    <row r="1416" spans="12:12" ht="9.65" customHeight="1" x14ac:dyDescent="0.35">
      <c r="L1416" s="103"/>
    </row>
    <row r="1417" spans="12:12" ht="9.65" customHeight="1" x14ac:dyDescent="0.35">
      <c r="L1417" s="103"/>
    </row>
    <row r="1418" spans="12:12" ht="9.65" customHeight="1" x14ac:dyDescent="0.35">
      <c r="L1418" s="103"/>
    </row>
    <row r="1419" spans="12:12" ht="9.65" customHeight="1" x14ac:dyDescent="0.35">
      <c r="L1419" s="103"/>
    </row>
    <row r="1420" spans="12:12" ht="9.65" customHeight="1" x14ac:dyDescent="0.35">
      <c r="L1420" s="103"/>
    </row>
    <row r="1421" spans="12:12" ht="9.65" customHeight="1" x14ac:dyDescent="0.35">
      <c r="L1421" s="103"/>
    </row>
    <row r="1422" spans="12:12" ht="9.65" customHeight="1" x14ac:dyDescent="0.35">
      <c r="L1422" s="103"/>
    </row>
    <row r="1423" spans="12:12" ht="9.65" customHeight="1" x14ac:dyDescent="0.35">
      <c r="L1423" s="103"/>
    </row>
    <row r="1424" spans="12:12" ht="9.65" customHeight="1" x14ac:dyDescent="0.35">
      <c r="L1424" s="103"/>
    </row>
    <row r="1425" spans="12:12" ht="9.65" customHeight="1" x14ac:dyDescent="0.35">
      <c r="L1425" s="103"/>
    </row>
    <row r="1426" spans="12:12" ht="9.65" customHeight="1" x14ac:dyDescent="0.35">
      <c r="L1426" s="103"/>
    </row>
    <row r="1427" spans="12:12" ht="9.65" customHeight="1" x14ac:dyDescent="0.35">
      <c r="L1427" s="103"/>
    </row>
    <row r="1428" spans="12:12" ht="9.65" customHeight="1" x14ac:dyDescent="0.35">
      <c r="L1428" s="103"/>
    </row>
    <row r="1429" spans="12:12" ht="9.65" customHeight="1" x14ac:dyDescent="0.35">
      <c r="L1429" s="103"/>
    </row>
    <row r="1430" spans="12:12" ht="9.65" customHeight="1" x14ac:dyDescent="0.35">
      <c r="L1430" s="103"/>
    </row>
    <row r="1431" spans="12:12" ht="9.65" customHeight="1" x14ac:dyDescent="0.35">
      <c r="L1431" s="103"/>
    </row>
    <row r="1432" spans="12:12" ht="9.65" customHeight="1" x14ac:dyDescent="0.35">
      <c r="L1432" s="103"/>
    </row>
    <row r="1433" spans="12:12" ht="9.65" customHeight="1" x14ac:dyDescent="0.35">
      <c r="L1433" s="103"/>
    </row>
    <row r="1434" spans="12:12" ht="9.65" customHeight="1" x14ac:dyDescent="0.35">
      <c r="L1434" s="103"/>
    </row>
    <row r="1435" spans="12:12" ht="9.65" customHeight="1" x14ac:dyDescent="0.35">
      <c r="L1435" s="103"/>
    </row>
    <row r="1436" spans="12:12" ht="9.65" customHeight="1" x14ac:dyDescent="0.35">
      <c r="L1436" s="103"/>
    </row>
    <row r="1437" spans="12:12" ht="9.65" customHeight="1" x14ac:dyDescent="0.35">
      <c r="L1437" s="103"/>
    </row>
    <row r="1438" spans="12:12" ht="9.65" customHeight="1" x14ac:dyDescent="0.35">
      <c r="L1438" s="103"/>
    </row>
    <row r="1439" spans="12:12" ht="9.65" customHeight="1" x14ac:dyDescent="0.35">
      <c r="L1439" s="103"/>
    </row>
    <row r="1440" spans="12:12" ht="9.65" customHeight="1" x14ac:dyDescent="0.35">
      <c r="L1440" s="103"/>
    </row>
    <row r="1441" spans="12:12" ht="9.65" customHeight="1" x14ac:dyDescent="0.35">
      <c r="L1441" s="103"/>
    </row>
    <row r="1442" spans="12:12" ht="9.65" customHeight="1" x14ac:dyDescent="0.35">
      <c r="L1442" s="103"/>
    </row>
    <row r="1443" spans="12:12" ht="9.65" customHeight="1" x14ac:dyDescent="0.35">
      <c r="L1443" s="103"/>
    </row>
    <row r="1444" spans="12:12" ht="9.65" customHeight="1" x14ac:dyDescent="0.35">
      <c r="L1444" s="103"/>
    </row>
    <row r="1445" spans="12:12" ht="9.65" customHeight="1" x14ac:dyDescent="0.35">
      <c r="L1445" s="103"/>
    </row>
    <row r="1446" spans="12:12" ht="9.65" customHeight="1" x14ac:dyDescent="0.35">
      <c r="L1446" s="103"/>
    </row>
    <row r="1447" spans="12:12" ht="9.65" customHeight="1" x14ac:dyDescent="0.35">
      <c r="L1447" s="103"/>
    </row>
    <row r="1448" spans="12:12" ht="9.65" customHeight="1" x14ac:dyDescent="0.35">
      <c r="L1448" s="103"/>
    </row>
    <row r="1449" spans="12:12" ht="9.65" customHeight="1" x14ac:dyDescent="0.35">
      <c r="L1449" s="103"/>
    </row>
    <row r="1450" spans="12:12" ht="9.65" customHeight="1" x14ac:dyDescent="0.35">
      <c r="L1450" s="103"/>
    </row>
    <row r="1451" spans="12:12" ht="9.65" customHeight="1" x14ac:dyDescent="0.35">
      <c r="L1451" s="103"/>
    </row>
    <row r="1452" spans="12:12" ht="9.65" customHeight="1" x14ac:dyDescent="0.35">
      <c r="L1452" s="103"/>
    </row>
    <row r="1453" spans="12:12" ht="9.65" customHeight="1" x14ac:dyDescent="0.35">
      <c r="L1453" s="103"/>
    </row>
    <row r="1454" spans="12:12" ht="9.65" customHeight="1" x14ac:dyDescent="0.35">
      <c r="L1454" s="103"/>
    </row>
    <row r="1455" spans="12:12" ht="9.65" customHeight="1" x14ac:dyDescent="0.35">
      <c r="L1455" s="103"/>
    </row>
    <row r="1456" spans="12:12" ht="9.65" customHeight="1" x14ac:dyDescent="0.35">
      <c r="L1456" s="103"/>
    </row>
    <row r="1457" spans="12:12" ht="9.65" customHeight="1" x14ac:dyDescent="0.35">
      <c r="L1457" s="103"/>
    </row>
    <row r="1458" spans="12:12" ht="9.65" customHeight="1" x14ac:dyDescent="0.35">
      <c r="L1458" s="103"/>
    </row>
    <row r="1459" spans="12:12" ht="9.65" customHeight="1" x14ac:dyDescent="0.35">
      <c r="L1459" s="103"/>
    </row>
    <row r="1460" spans="12:12" ht="9.65" customHeight="1" x14ac:dyDescent="0.35">
      <c r="L1460" s="103"/>
    </row>
    <row r="1461" spans="12:12" ht="9.65" customHeight="1" x14ac:dyDescent="0.35">
      <c r="L1461" s="103"/>
    </row>
    <row r="1462" spans="12:12" ht="9.65" customHeight="1" x14ac:dyDescent="0.35">
      <c r="L1462" s="103"/>
    </row>
    <row r="1463" spans="12:12" ht="9.65" customHeight="1" x14ac:dyDescent="0.35">
      <c r="L1463" s="103"/>
    </row>
    <row r="1464" spans="12:12" ht="9.65" customHeight="1" x14ac:dyDescent="0.35">
      <c r="L1464" s="103"/>
    </row>
    <row r="1465" spans="12:12" ht="9.65" customHeight="1" x14ac:dyDescent="0.35">
      <c r="L1465" s="103"/>
    </row>
    <row r="1466" spans="12:12" ht="9.65" customHeight="1" x14ac:dyDescent="0.35">
      <c r="L1466" s="103"/>
    </row>
    <row r="1467" spans="12:12" ht="9.65" customHeight="1" x14ac:dyDescent="0.35">
      <c r="L1467" s="103"/>
    </row>
    <row r="1468" spans="12:12" ht="9.65" customHeight="1" x14ac:dyDescent="0.35">
      <c r="L1468" s="103"/>
    </row>
    <row r="1469" spans="12:12" ht="9.65" customHeight="1" x14ac:dyDescent="0.35">
      <c r="L1469" s="103"/>
    </row>
    <row r="1470" spans="12:12" ht="9.65" customHeight="1" x14ac:dyDescent="0.35">
      <c r="L1470" s="103"/>
    </row>
    <row r="1471" spans="12:12" ht="9.65" customHeight="1" x14ac:dyDescent="0.35">
      <c r="L1471" s="103"/>
    </row>
    <row r="1472" spans="12:12" ht="9.65" customHeight="1" x14ac:dyDescent="0.35">
      <c r="L1472" s="103"/>
    </row>
    <row r="1473" spans="12:12" ht="9.65" customHeight="1" x14ac:dyDescent="0.35">
      <c r="L1473" s="103"/>
    </row>
    <row r="1474" spans="12:12" ht="9.65" customHeight="1" x14ac:dyDescent="0.35">
      <c r="L1474" s="103"/>
    </row>
    <row r="1475" spans="12:12" ht="9.65" customHeight="1" x14ac:dyDescent="0.35">
      <c r="L1475" s="103"/>
    </row>
    <row r="1476" spans="12:12" ht="9.65" customHeight="1" x14ac:dyDescent="0.35">
      <c r="L1476" s="103"/>
    </row>
    <row r="1477" spans="12:12" ht="9.65" customHeight="1" x14ac:dyDescent="0.35">
      <c r="L1477" s="103"/>
    </row>
    <row r="1478" spans="12:12" ht="9.65" customHeight="1" x14ac:dyDescent="0.35">
      <c r="L1478" s="103"/>
    </row>
    <row r="1479" spans="12:12" ht="9.65" customHeight="1" x14ac:dyDescent="0.35">
      <c r="L1479" s="103"/>
    </row>
    <row r="1480" spans="12:12" ht="9.65" customHeight="1" x14ac:dyDescent="0.35">
      <c r="L1480" s="103"/>
    </row>
    <row r="1481" spans="12:12" ht="9.65" customHeight="1" x14ac:dyDescent="0.35">
      <c r="L1481" s="103"/>
    </row>
    <row r="1482" spans="12:12" ht="9.65" customHeight="1" x14ac:dyDescent="0.35">
      <c r="L1482" s="103"/>
    </row>
    <row r="1483" spans="12:12" ht="9.65" customHeight="1" x14ac:dyDescent="0.35">
      <c r="L1483" s="103"/>
    </row>
    <row r="1484" spans="12:12" ht="9.65" customHeight="1" x14ac:dyDescent="0.35">
      <c r="L1484" s="103"/>
    </row>
    <row r="1485" spans="12:12" ht="9.65" customHeight="1" x14ac:dyDescent="0.35">
      <c r="L1485" s="103"/>
    </row>
    <row r="1486" spans="12:12" ht="9.65" customHeight="1" x14ac:dyDescent="0.35">
      <c r="L1486" s="103"/>
    </row>
    <row r="1487" spans="12:12" ht="9.65" customHeight="1" x14ac:dyDescent="0.35">
      <c r="L1487" s="103"/>
    </row>
    <row r="1488" spans="12:12" ht="9.65" customHeight="1" x14ac:dyDescent="0.35">
      <c r="L1488" s="103"/>
    </row>
    <row r="1489" spans="12:12" ht="9.65" customHeight="1" x14ac:dyDescent="0.35">
      <c r="L1489" s="103"/>
    </row>
    <row r="1490" spans="12:12" ht="9.65" customHeight="1" x14ac:dyDescent="0.35">
      <c r="L1490" s="103"/>
    </row>
    <row r="1491" spans="12:12" ht="9.65" customHeight="1" x14ac:dyDescent="0.35">
      <c r="L1491" s="103"/>
    </row>
    <row r="1492" spans="12:12" ht="9.65" customHeight="1" x14ac:dyDescent="0.35">
      <c r="L1492" s="103"/>
    </row>
    <row r="1493" spans="12:12" ht="9.65" customHeight="1" x14ac:dyDescent="0.35">
      <c r="L1493" s="103"/>
    </row>
    <row r="1494" spans="12:12" ht="9.65" customHeight="1" x14ac:dyDescent="0.35">
      <c r="L1494" s="103"/>
    </row>
    <row r="1495" spans="12:12" ht="9.65" customHeight="1" x14ac:dyDescent="0.35">
      <c r="L1495" s="103"/>
    </row>
    <row r="1496" spans="12:12" ht="9.65" customHeight="1" x14ac:dyDescent="0.35">
      <c r="L1496" s="103"/>
    </row>
    <row r="1497" spans="12:12" ht="9.65" customHeight="1" x14ac:dyDescent="0.35">
      <c r="L1497" s="103"/>
    </row>
    <row r="1498" spans="12:12" ht="9.65" customHeight="1" x14ac:dyDescent="0.35">
      <c r="L1498" s="103"/>
    </row>
    <row r="1499" spans="12:12" ht="9.65" customHeight="1" x14ac:dyDescent="0.35">
      <c r="L1499" s="103"/>
    </row>
    <row r="1500" spans="12:12" ht="9.65" customHeight="1" x14ac:dyDescent="0.35">
      <c r="L1500" s="103"/>
    </row>
    <row r="1501" spans="12:12" ht="9.65" customHeight="1" x14ac:dyDescent="0.35">
      <c r="L1501" s="103"/>
    </row>
    <row r="1502" spans="12:12" ht="9.65" customHeight="1" x14ac:dyDescent="0.35">
      <c r="L1502" s="103"/>
    </row>
    <row r="1503" spans="12:12" ht="9.65" customHeight="1" x14ac:dyDescent="0.35">
      <c r="L1503" s="103"/>
    </row>
    <row r="1504" spans="12:12" ht="9.65" customHeight="1" x14ac:dyDescent="0.35">
      <c r="L1504" s="103"/>
    </row>
    <row r="1505" spans="12:12" ht="9.65" customHeight="1" x14ac:dyDescent="0.35">
      <c r="L1505" s="103"/>
    </row>
    <row r="1506" spans="12:12" ht="9.65" customHeight="1" x14ac:dyDescent="0.35">
      <c r="L1506" s="103"/>
    </row>
    <row r="1507" spans="12:12" ht="9.65" customHeight="1" x14ac:dyDescent="0.35">
      <c r="L1507" s="103"/>
    </row>
    <row r="1508" spans="12:12" ht="9.65" customHeight="1" x14ac:dyDescent="0.35">
      <c r="L1508" s="103"/>
    </row>
    <row r="1509" spans="12:12" ht="9.65" customHeight="1" x14ac:dyDescent="0.35">
      <c r="L1509" s="103"/>
    </row>
    <row r="1510" spans="12:12" ht="9.65" customHeight="1" x14ac:dyDescent="0.35">
      <c r="L1510" s="103"/>
    </row>
    <row r="1511" spans="12:12" ht="9.65" customHeight="1" x14ac:dyDescent="0.35">
      <c r="L1511" s="103"/>
    </row>
    <row r="1512" spans="12:12" ht="9.65" customHeight="1" x14ac:dyDescent="0.35">
      <c r="L1512" s="103"/>
    </row>
    <row r="1513" spans="12:12" ht="9.65" customHeight="1" x14ac:dyDescent="0.35">
      <c r="L1513" s="103"/>
    </row>
    <row r="1514" spans="12:12" ht="9.65" customHeight="1" x14ac:dyDescent="0.35">
      <c r="L1514" s="103"/>
    </row>
    <row r="1515" spans="12:12" ht="9.65" customHeight="1" x14ac:dyDescent="0.35">
      <c r="L1515" s="103"/>
    </row>
    <row r="1516" spans="12:12" ht="9.65" customHeight="1" x14ac:dyDescent="0.35">
      <c r="L1516" s="103"/>
    </row>
    <row r="1517" spans="12:12" ht="9.65" customHeight="1" x14ac:dyDescent="0.35">
      <c r="L1517" s="103"/>
    </row>
    <row r="1518" spans="12:12" ht="9.65" customHeight="1" x14ac:dyDescent="0.35">
      <c r="L1518" s="103"/>
    </row>
    <row r="1519" spans="12:12" ht="9.65" customHeight="1" x14ac:dyDescent="0.35">
      <c r="L1519" s="103"/>
    </row>
    <row r="1520" spans="12:12" ht="9.65" customHeight="1" x14ac:dyDescent="0.35">
      <c r="L1520" s="103"/>
    </row>
    <row r="1521" spans="12:12" ht="9.65" customHeight="1" x14ac:dyDescent="0.35">
      <c r="L1521" s="103"/>
    </row>
    <row r="1522" spans="12:12" ht="9.65" customHeight="1" x14ac:dyDescent="0.35">
      <c r="L1522" s="103"/>
    </row>
    <row r="1523" spans="12:12" ht="9.65" customHeight="1" x14ac:dyDescent="0.35">
      <c r="L1523" s="103"/>
    </row>
    <row r="1524" spans="12:12" ht="9.65" customHeight="1" x14ac:dyDescent="0.35">
      <c r="L1524" s="103"/>
    </row>
    <row r="1525" spans="12:12" ht="9.65" customHeight="1" x14ac:dyDescent="0.35">
      <c r="L1525" s="103"/>
    </row>
    <row r="1526" spans="12:12" ht="9.65" customHeight="1" x14ac:dyDescent="0.35">
      <c r="L1526" s="103"/>
    </row>
    <row r="1527" spans="12:12" ht="9.65" customHeight="1" x14ac:dyDescent="0.35">
      <c r="L1527" s="103"/>
    </row>
    <row r="1528" spans="12:12" ht="9.65" customHeight="1" x14ac:dyDescent="0.35">
      <c r="L1528" s="103"/>
    </row>
    <row r="1529" spans="12:12" ht="9.65" customHeight="1" x14ac:dyDescent="0.35">
      <c r="L1529" s="103"/>
    </row>
    <row r="1530" spans="12:12" ht="9.65" customHeight="1" x14ac:dyDescent="0.35">
      <c r="L1530" s="103"/>
    </row>
    <row r="1531" spans="12:12" ht="9.65" customHeight="1" x14ac:dyDescent="0.35">
      <c r="L1531" s="103"/>
    </row>
    <row r="1532" spans="12:12" ht="9.65" customHeight="1" x14ac:dyDescent="0.35">
      <c r="L1532" s="103"/>
    </row>
    <row r="1533" spans="12:12" ht="9.65" customHeight="1" x14ac:dyDescent="0.35">
      <c r="L1533" s="103"/>
    </row>
    <row r="1534" spans="12:12" ht="9.65" customHeight="1" x14ac:dyDescent="0.35">
      <c r="L1534" s="103"/>
    </row>
    <row r="1535" spans="12:12" ht="9.65" customHeight="1" x14ac:dyDescent="0.35">
      <c r="L1535" s="103"/>
    </row>
    <row r="1536" spans="12:12" ht="9.65" customHeight="1" x14ac:dyDescent="0.35">
      <c r="L1536" s="103"/>
    </row>
    <row r="1537" spans="12:12" ht="9.65" customHeight="1" x14ac:dyDescent="0.35">
      <c r="L1537" s="103"/>
    </row>
    <row r="1538" spans="12:12" ht="9.65" customHeight="1" x14ac:dyDescent="0.35">
      <c r="L1538" s="103"/>
    </row>
    <row r="1539" spans="12:12" ht="9.65" customHeight="1" x14ac:dyDescent="0.35">
      <c r="L1539" s="103"/>
    </row>
    <row r="1540" spans="12:12" ht="9.65" customHeight="1" x14ac:dyDescent="0.35">
      <c r="L1540" s="103"/>
    </row>
    <row r="1541" spans="12:12" ht="9.65" customHeight="1" x14ac:dyDescent="0.35">
      <c r="L1541" s="103"/>
    </row>
    <row r="1542" spans="12:12" ht="9.65" customHeight="1" x14ac:dyDescent="0.35">
      <c r="L1542" s="103"/>
    </row>
    <row r="1543" spans="12:12" ht="9.65" customHeight="1" x14ac:dyDescent="0.35">
      <c r="L1543" s="103"/>
    </row>
    <row r="1544" spans="12:12" ht="9.65" customHeight="1" x14ac:dyDescent="0.35">
      <c r="L1544" s="103"/>
    </row>
    <row r="1545" spans="12:12" ht="9.65" customHeight="1" x14ac:dyDescent="0.35">
      <c r="L1545" s="103"/>
    </row>
    <row r="1546" spans="12:12" ht="9.65" customHeight="1" x14ac:dyDescent="0.35">
      <c r="L1546" s="103"/>
    </row>
    <row r="1547" spans="12:12" ht="9.65" customHeight="1" x14ac:dyDescent="0.35">
      <c r="L1547" s="103"/>
    </row>
    <row r="1548" spans="12:12" ht="9.65" customHeight="1" x14ac:dyDescent="0.35">
      <c r="L1548" s="103"/>
    </row>
    <row r="1549" spans="12:12" ht="9.65" customHeight="1" x14ac:dyDescent="0.35">
      <c r="L1549" s="103"/>
    </row>
    <row r="1550" spans="12:12" ht="9.65" customHeight="1" x14ac:dyDescent="0.35">
      <c r="L1550" s="103"/>
    </row>
    <row r="1551" spans="12:12" ht="9.65" customHeight="1" x14ac:dyDescent="0.35">
      <c r="L1551" s="103"/>
    </row>
    <row r="1552" spans="12:12" ht="9.65" customHeight="1" x14ac:dyDescent="0.35">
      <c r="L1552" s="103"/>
    </row>
    <row r="1553" spans="12:12" ht="9.65" customHeight="1" x14ac:dyDescent="0.35">
      <c r="L1553" s="103"/>
    </row>
    <row r="1554" spans="12:12" ht="9.65" customHeight="1" x14ac:dyDescent="0.35">
      <c r="L1554" s="103"/>
    </row>
    <row r="1555" spans="12:12" ht="9.65" customHeight="1" x14ac:dyDescent="0.35">
      <c r="L1555" s="103"/>
    </row>
    <row r="1556" spans="12:12" ht="9.65" customHeight="1" x14ac:dyDescent="0.35">
      <c r="L1556" s="103"/>
    </row>
    <row r="1557" spans="12:12" ht="9.65" customHeight="1" x14ac:dyDescent="0.35">
      <c r="L1557" s="103"/>
    </row>
    <row r="1558" spans="12:12" ht="9.65" customHeight="1" x14ac:dyDescent="0.35">
      <c r="L1558" s="103"/>
    </row>
    <row r="1559" spans="12:12" ht="9.65" customHeight="1" x14ac:dyDescent="0.35">
      <c r="L1559" s="103"/>
    </row>
    <row r="1560" spans="12:12" ht="9.65" customHeight="1" x14ac:dyDescent="0.35">
      <c r="L1560" s="103"/>
    </row>
    <row r="1561" spans="12:12" ht="9.65" customHeight="1" x14ac:dyDescent="0.35">
      <c r="L1561" s="103"/>
    </row>
    <row r="1562" spans="12:12" ht="9.65" customHeight="1" x14ac:dyDescent="0.35">
      <c r="L1562" s="103"/>
    </row>
    <row r="1563" spans="12:12" ht="9.65" customHeight="1" x14ac:dyDescent="0.35">
      <c r="L1563" s="103"/>
    </row>
    <row r="1564" spans="12:12" ht="9.65" customHeight="1" x14ac:dyDescent="0.35">
      <c r="L1564" s="103"/>
    </row>
    <row r="1565" spans="12:12" ht="9.65" customHeight="1" x14ac:dyDescent="0.35">
      <c r="L1565" s="103"/>
    </row>
    <row r="1566" spans="12:12" ht="9.65" customHeight="1" x14ac:dyDescent="0.35">
      <c r="L1566" s="103"/>
    </row>
    <row r="1567" spans="12:12" ht="9.65" customHeight="1" x14ac:dyDescent="0.35">
      <c r="L1567" s="103"/>
    </row>
    <row r="1568" spans="12:12" ht="9.65" customHeight="1" x14ac:dyDescent="0.35">
      <c r="L1568" s="103"/>
    </row>
    <row r="1569" spans="12:12" ht="9.65" customHeight="1" x14ac:dyDescent="0.35">
      <c r="L1569" s="103"/>
    </row>
    <row r="1570" spans="12:12" ht="9.65" customHeight="1" x14ac:dyDescent="0.35">
      <c r="L1570" s="103"/>
    </row>
    <row r="1571" spans="12:12" ht="9.65" customHeight="1" x14ac:dyDescent="0.35">
      <c r="L1571" s="103"/>
    </row>
    <row r="1572" spans="12:12" ht="9.65" customHeight="1" x14ac:dyDescent="0.35">
      <c r="L1572" s="103"/>
    </row>
    <row r="1573" spans="12:12" ht="9.65" customHeight="1" x14ac:dyDescent="0.35">
      <c r="L1573" s="103"/>
    </row>
    <row r="1574" spans="12:12" ht="9.65" customHeight="1" x14ac:dyDescent="0.35">
      <c r="L1574" s="103"/>
    </row>
    <row r="1575" spans="12:12" ht="9.65" customHeight="1" x14ac:dyDescent="0.35">
      <c r="L1575" s="103"/>
    </row>
    <row r="1576" spans="12:12" ht="9.65" customHeight="1" x14ac:dyDescent="0.35">
      <c r="L1576" s="103"/>
    </row>
    <row r="1577" spans="12:12" ht="9.65" customHeight="1" x14ac:dyDescent="0.35">
      <c r="L1577" s="103"/>
    </row>
    <row r="1578" spans="12:12" ht="9.65" customHeight="1" x14ac:dyDescent="0.35">
      <c r="L1578" s="103"/>
    </row>
    <row r="1579" spans="12:12" ht="9.65" customHeight="1" x14ac:dyDescent="0.35">
      <c r="L1579" s="103"/>
    </row>
    <row r="1580" spans="12:12" ht="9.65" customHeight="1" x14ac:dyDescent="0.35">
      <c r="L1580" s="103"/>
    </row>
    <row r="1581" spans="12:12" ht="9.65" customHeight="1" x14ac:dyDescent="0.35">
      <c r="L1581" s="103"/>
    </row>
    <row r="1582" spans="12:12" ht="9.65" customHeight="1" x14ac:dyDescent="0.35">
      <c r="L1582" s="103"/>
    </row>
    <row r="1583" spans="12:12" ht="9.65" customHeight="1" x14ac:dyDescent="0.35">
      <c r="L1583" s="103"/>
    </row>
    <row r="1584" spans="12:12" ht="9.65" customHeight="1" x14ac:dyDescent="0.35">
      <c r="L1584" s="103"/>
    </row>
    <row r="1585" spans="12:12" ht="9.65" customHeight="1" x14ac:dyDescent="0.35">
      <c r="L1585" s="103"/>
    </row>
    <row r="1586" spans="12:12" ht="9.65" customHeight="1" x14ac:dyDescent="0.35">
      <c r="L1586" s="103"/>
    </row>
    <row r="1587" spans="12:12" ht="9.65" customHeight="1" x14ac:dyDescent="0.35">
      <c r="L1587" s="103"/>
    </row>
    <row r="1588" spans="12:12" ht="9.65" customHeight="1" x14ac:dyDescent="0.35">
      <c r="L1588" s="103"/>
    </row>
    <row r="1589" spans="12:12" ht="9.65" customHeight="1" x14ac:dyDescent="0.35">
      <c r="L1589" s="103"/>
    </row>
    <row r="1590" spans="12:12" ht="9.65" customHeight="1" x14ac:dyDescent="0.35">
      <c r="L1590" s="103"/>
    </row>
    <row r="1591" spans="12:12" ht="9.65" customHeight="1" x14ac:dyDescent="0.35">
      <c r="L1591" s="103"/>
    </row>
    <row r="1592" spans="12:12" ht="9.65" customHeight="1" x14ac:dyDescent="0.35">
      <c r="L1592" s="103"/>
    </row>
    <row r="1593" spans="12:12" ht="9.65" customHeight="1" x14ac:dyDescent="0.35">
      <c r="L1593" s="103"/>
    </row>
    <row r="1594" spans="12:12" ht="9.65" customHeight="1" x14ac:dyDescent="0.35">
      <c r="L1594" s="103"/>
    </row>
    <row r="1595" spans="12:12" ht="9.65" customHeight="1" x14ac:dyDescent="0.35">
      <c r="L1595" s="103"/>
    </row>
    <row r="1596" spans="12:12" ht="9.65" customHeight="1" x14ac:dyDescent="0.35">
      <c r="L1596" s="103"/>
    </row>
    <row r="1597" spans="12:12" ht="9.65" customHeight="1" x14ac:dyDescent="0.35">
      <c r="L1597" s="103"/>
    </row>
    <row r="1598" spans="12:12" ht="9.65" customHeight="1" x14ac:dyDescent="0.35">
      <c r="L1598" s="103"/>
    </row>
    <row r="1599" spans="12:12" ht="9.65" customHeight="1" x14ac:dyDescent="0.35">
      <c r="L1599" s="103"/>
    </row>
    <row r="1600" spans="12:12" ht="9.65" customHeight="1" x14ac:dyDescent="0.35">
      <c r="L1600" s="103"/>
    </row>
    <row r="1601" spans="12:12" ht="9.65" customHeight="1" x14ac:dyDescent="0.35">
      <c r="L1601" s="103"/>
    </row>
    <row r="1602" spans="12:12" ht="9.65" customHeight="1" x14ac:dyDescent="0.35">
      <c r="L1602" s="103"/>
    </row>
    <row r="1603" spans="12:12" ht="9.65" customHeight="1" x14ac:dyDescent="0.35">
      <c r="L1603" s="103"/>
    </row>
    <row r="1604" spans="12:12" ht="9.65" customHeight="1" x14ac:dyDescent="0.35">
      <c r="L1604" s="103"/>
    </row>
    <row r="1605" spans="12:12" ht="9.65" customHeight="1" x14ac:dyDescent="0.35">
      <c r="L1605" s="103"/>
    </row>
    <row r="1606" spans="12:12" ht="9.65" customHeight="1" x14ac:dyDescent="0.35">
      <c r="L1606" s="103"/>
    </row>
    <row r="1607" spans="12:12" ht="9.65" customHeight="1" x14ac:dyDescent="0.35">
      <c r="L1607" s="103"/>
    </row>
    <row r="1608" spans="12:12" ht="9.65" customHeight="1" x14ac:dyDescent="0.35">
      <c r="L1608" s="103"/>
    </row>
    <row r="1609" spans="12:12" ht="9.65" customHeight="1" x14ac:dyDescent="0.35">
      <c r="L1609" s="103"/>
    </row>
    <row r="1610" spans="12:12" ht="9.65" customHeight="1" x14ac:dyDescent="0.35">
      <c r="L1610" s="103"/>
    </row>
    <row r="1611" spans="12:12" ht="9.65" customHeight="1" x14ac:dyDescent="0.35">
      <c r="L1611" s="103"/>
    </row>
    <row r="1612" spans="12:12" ht="9.65" customHeight="1" x14ac:dyDescent="0.35">
      <c r="L1612" s="103"/>
    </row>
    <row r="1613" spans="12:12" ht="9.65" customHeight="1" x14ac:dyDescent="0.35">
      <c r="L1613" s="103"/>
    </row>
    <row r="1614" spans="12:12" ht="9.65" customHeight="1" x14ac:dyDescent="0.35">
      <c r="L1614" s="103"/>
    </row>
    <row r="1615" spans="12:12" ht="9.65" customHeight="1" x14ac:dyDescent="0.35">
      <c r="L1615" s="103"/>
    </row>
    <row r="1616" spans="12:12" ht="9.65" customHeight="1" x14ac:dyDescent="0.35">
      <c r="L1616" s="103"/>
    </row>
    <row r="1617" spans="12:12" ht="9.65" customHeight="1" x14ac:dyDescent="0.35">
      <c r="L1617" s="103"/>
    </row>
    <row r="1618" spans="12:12" ht="9.65" customHeight="1" x14ac:dyDescent="0.35">
      <c r="L1618" s="103"/>
    </row>
    <row r="1619" spans="12:12" ht="9.65" customHeight="1" x14ac:dyDescent="0.35">
      <c r="L1619" s="103"/>
    </row>
    <row r="1620" spans="12:12" ht="9.65" customHeight="1" x14ac:dyDescent="0.35">
      <c r="L1620" s="103"/>
    </row>
    <row r="1621" spans="12:12" ht="9.65" customHeight="1" x14ac:dyDescent="0.35">
      <c r="L1621" s="103"/>
    </row>
    <row r="1622" spans="12:12" ht="9.65" customHeight="1" x14ac:dyDescent="0.35">
      <c r="L1622" s="103"/>
    </row>
    <row r="1623" spans="12:12" ht="9.65" customHeight="1" x14ac:dyDescent="0.35">
      <c r="L1623" s="103"/>
    </row>
    <row r="1624" spans="12:12" ht="9.65" customHeight="1" x14ac:dyDescent="0.35">
      <c r="L1624" s="103"/>
    </row>
    <row r="1625" spans="12:12" ht="9.65" customHeight="1" x14ac:dyDescent="0.35">
      <c r="L1625" s="103"/>
    </row>
    <row r="1626" spans="12:12" ht="9.65" customHeight="1" x14ac:dyDescent="0.35">
      <c r="L1626" s="103"/>
    </row>
    <row r="1627" spans="12:12" ht="9.65" customHeight="1" x14ac:dyDescent="0.35">
      <c r="L1627" s="103"/>
    </row>
    <row r="1628" spans="12:12" ht="9.65" customHeight="1" x14ac:dyDescent="0.35">
      <c r="L1628" s="103"/>
    </row>
    <row r="1629" spans="12:12" ht="9.65" customHeight="1" x14ac:dyDescent="0.35">
      <c r="L1629" s="103"/>
    </row>
    <row r="1630" spans="12:12" ht="9.65" customHeight="1" x14ac:dyDescent="0.35">
      <c r="L1630" s="103"/>
    </row>
    <row r="1631" spans="12:12" ht="9.65" customHeight="1" x14ac:dyDescent="0.35">
      <c r="L1631" s="103"/>
    </row>
    <row r="1632" spans="12:12" ht="9.65" customHeight="1" x14ac:dyDescent="0.35">
      <c r="L1632" s="103"/>
    </row>
    <row r="1633" spans="12:12" ht="9.65" customHeight="1" x14ac:dyDescent="0.35">
      <c r="L1633" s="103"/>
    </row>
    <row r="1634" spans="12:12" ht="9.65" customHeight="1" x14ac:dyDescent="0.35">
      <c r="L1634" s="103"/>
    </row>
    <row r="1635" spans="12:12" ht="9.65" customHeight="1" x14ac:dyDescent="0.35">
      <c r="L1635" s="103"/>
    </row>
    <row r="1636" spans="12:12" ht="9.65" customHeight="1" x14ac:dyDescent="0.35">
      <c r="L1636" s="103"/>
    </row>
    <row r="1637" spans="12:12" ht="9.65" customHeight="1" x14ac:dyDescent="0.35">
      <c r="L1637" s="103"/>
    </row>
    <row r="1638" spans="12:12" ht="9.65" customHeight="1" x14ac:dyDescent="0.35">
      <c r="L1638" s="103"/>
    </row>
    <row r="1639" spans="12:12" ht="9.65" customHeight="1" x14ac:dyDescent="0.35">
      <c r="L1639" s="103"/>
    </row>
    <row r="1640" spans="12:12" ht="9.65" customHeight="1" x14ac:dyDescent="0.35">
      <c r="L1640" s="103"/>
    </row>
    <row r="1641" spans="12:12" ht="9.65" customHeight="1" x14ac:dyDescent="0.35">
      <c r="L1641" s="103"/>
    </row>
    <row r="1642" spans="12:12" ht="9.65" customHeight="1" x14ac:dyDescent="0.35">
      <c r="L1642" s="103"/>
    </row>
    <row r="1643" spans="12:12" ht="9.65" customHeight="1" x14ac:dyDescent="0.35">
      <c r="L1643" s="103"/>
    </row>
    <row r="1644" spans="12:12" ht="9.65" customHeight="1" x14ac:dyDescent="0.35">
      <c r="L1644" s="103"/>
    </row>
    <row r="1645" spans="12:12" ht="9.65" customHeight="1" x14ac:dyDescent="0.35">
      <c r="L1645" s="103"/>
    </row>
    <row r="1646" spans="12:12" ht="9.65" customHeight="1" x14ac:dyDescent="0.35">
      <c r="L1646" s="103"/>
    </row>
    <row r="1647" spans="12:12" ht="9.65" customHeight="1" x14ac:dyDescent="0.35">
      <c r="L1647" s="103"/>
    </row>
    <row r="1648" spans="12:12" ht="9.65" customHeight="1" x14ac:dyDescent="0.35">
      <c r="L1648" s="103"/>
    </row>
    <row r="1649" spans="12:12" ht="9.65" customHeight="1" x14ac:dyDescent="0.35">
      <c r="L1649" s="103"/>
    </row>
    <row r="1650" spans="12:12" ht="9.65" customHeight="1" x14ac:dyDescent="0.35">
      <c r="L1650" s="103"/>
    </row>
    <row r="1651" spans="12:12" ht="9.65" customHeight="1" x14ac:dyDescent="0.35">
      <c r="L1651" s="103"/>
    </row>
    <row r="1652" spans="12:12" ht="9.65" customHeight="1" x14ac:dyDescent="0.35">
      <c r="L1652" s="103"/>
    </row>
    <row r="1653" spans="12:12" ht="9.65" customHeight="1" x14ac:dyDescent="0.35">
      <c r="L1653" s="103"/>
    </row>
    <row r="1654" spans="12:12" ht="9.65" customHeight="1" x14ac:dyDescent="0.35">
      <c r="L1654" s="103"/>
    </row>
    <row r="1655" spans="12:12" ht="9.65" customHeight="1" x14ac:dyDescent="0.35">
      <c r="L1655" s="103"/>
    </row>
    <row r="1656" spans="12:12" ht="9.65" customHeight="1" x14ac:dyDescent="0.35">
      <c r="L1656" s="103"/>
    </row>
    <row r="1657" spans="12:12" ht="9.65" customHeight="1" x14ac:dyDescent="0.35">
      <c r="L1657" s="103"/>
    </row>
    <row r="1658" spans="12:12" ht="9.65" customHeight="1" x14ac:dyDescent="0.35">
      <c r="L1658" s="103"/>
    </row>
    <row r="1659" spans="12:12" ht="9.65" customHeight="1" x14ac:dyDescent="0.35">
      <c r="L1659" s="103"/>
    </row>
    <row r="1660" spans="12:12" ht="9.65" customHeight="1" x14ac:dyDescent="0.35">
      <c r="L1660" s="103"/>
    </row>
    <row r="1661" spans="12:12" ht="9.65" customHeight="1" x14ac:dyDescent="0.35">
      <c r="L1661" s="103"/>
    </row>
    <row r="1662" spans="12:12" ht="9.65" customHeight="1" x14ac:dyDescent="0.35">
      <c r="L1662" s="103"/>
    </row>
    <row r="1663" spans="12:12" ht="9.65" customHeight="1" x14ac:dyDescent="0.35">
      <c r="L1663" s="103"/>
    </row>
    <row r="1664" spans="12:12" ht="9.65" customHeight="1" x14ac:dyDescent="0.35">
      <c r="L1664" s="103"/>
    </row>
    <row r="1665" spans="12:12" ht="9.65" customHeight="1" x14ac:dyDescent="0.35">
      <c r="L1665" s="103"/>
    </row>
    <row r="1666" spans="12:12" ht="9.65" customHeight="1" x14ac:dyDescent="0.35">
      <c r="L1666" s="103"/>
    </row>
    <row r="1667" spans="12:12" ht="9.65" customHeight="1" x14ac:dyDescent="0.35">
      <c r="L1667" s="103"/>
    </row>
    <row r="1668" spans="12:12" ht="9.65" customHeight="1" x14ac:dyDescent="0.35">
      <c r="L1668" s="103"/>
    </row>
    <row r="1669" spans="12:12" ht="9.65" customHeight="1" x14ac:dyDescent="0.35">
      <c r="L1669" s="103"/>
    </row>
    <row r="1670" spans="12:12" ht="9.65" customHeight="1" x14ac:dyDescent="0.35">
      <c r="L1670" s="103"/>
    </row>
    <row r="1671" spans="12:12" ht="9.65" customHeight="1" x14ac:dyDescent="0.35">
      <c r="L1671" s="103"/>
    </row>
    <row r="1672" spans="12:12" ht="9.65" customHeight="1" x14ac:dyDescent="0.35">
      <c r="L1672" s="103"/>
    </row>
    <row r="1673" spans="12:12" ht="9.65" customHeight="1" x14ac:dyDescent="0.35">
      <c r="L1673" s="103"/>
    </row>
    <row r="1674" spans="12:12" ht="9.65" customHeight="1" x14ac:dyDescent="0.35">
      <c r="L1674" s="103"/>
    </row>
    <row r="1675" spans="12:12" ht="9.65" customHeight="1" x14ac:dyDescent="0.35">
      <c r="L1675" s="103"/>
    </row>
    <row r="1676" spans="12:12" ht="9.65" customHeight="1" x14ac:dyDescent="0.35">
      <c r="L1676" s="103"/>
    </row>
    <row r="1677" spans="12:12" ht="9.65" customHeight="1" x14ac:dyDescent="0.35">
      <c r="L1677" s="103"/>
    </row>
    <row r="1678" spans="12:12" ht="9.65" customHeight="1" x14ac:dyDescent="0.35">
      <c r="L1678" s="103"/>
    </row>
    <row r="1679" spans="12:12" ht="9.65" customHeight="1" x14ac:dyDescent="0.35">
      <c r="L1679" s="103"/>
    </row>
    <row r="1680" spans="12:12" ht="9.65" customHeight="1" x14ac:dyDescent="0.35">
      <c r="L1680" s="103"/>
    </row>
    <row r="1681" spans="12:12" ht="9.65" customHeight="1" x14ac:dyDescent="0.35">
      <c r="L1681" s="103"/>
    </row>
    <row r="1682" spans="12:12" ht="9.65" customHeight="1" x14ac:dyDescent="0.35">
      <c r="L1682" s="103"/>
    </row>
    <row r="1683" spans="12:12" ht="9.65" customHeight="1" x14ac:dyDescent="0.35">
      <c r="L1683" s="103"/>
    </row>
    <row r="1684" spans="12:12" ht="9.65" customHeight="1" x14ac:dyDescent="0.35">
      <c r="L1684" s="103"/>
    </row>
    <row r="1685" spans="12:12" ht="9.65" customHeight="1" x14ac:dyDescent="0.35">
      <c r="L1685" s="103"/>
    </row>
    <row r="1686" spans="12:12" ht="9.65" customHeight="1" x14ac:dyDescent="0.35">
      <c r="L1686" s="103"/>
    </row>
    <row r="1687" spans="12:12" ht="9.65" customHeight="1" x14ac:dyDescent="0.35">
      <c r="L1687" s="103"/>
    </row>
    <row r="1688" spans="12:12" ht="9.65" customHeight="1" x14ac:dyDescent="0.35">
      <c r="L1688" s="103"/>
    </row>
    <row r="1689" spans="12:12" ht="9.65" customHeight="1" x14ac:dyDescent="0.35">
      <c r="L1689" s="103"/>
    </row>
    <row r="1690" spans="12:12" ht="9.65" customHeight="1" x14ac:dyDescent="0.35">
      <c r="L1690" s="103"/>
    </row>
    <row r="1691" spans="12:12" ht="9.65" customHeight="1" x14ac:dyDescent="0.35">
      <c r="L1691" s="103"/>
    </row>
    <row r="1692" spans="12:12" ht="9.65" customHeight="1" x14ac:dyDescent="0.35">
      <c r="L1692" s="103"/>
    </row>
    <row r="1693" spans="12:12" ht="9.65" customHeight="1" x14ac:dyDescent="0.35">
      <c r="L1693" s="103"/>
    </row>
    <row r="1694" spans="12:12" ht="9.65" customHeight="1" x14ac:dyDescent="0.35">
      <c r="L1694" s="103"/>
    </row>
    <row r="1695" spans="12:12" ht="9.65" customHeight="1" x14ac:dyDescent="0.35">
      <c r="L1695" s="103"/>
    </row>
    <row r="1696" spans="12:12" ht="9.65" customHeight="1" x14ac:dyDescent="0.35">
      <c r="L1696" s="103"/>
    </row>
    <row r="1697" spans="12:12" ht="9.65" customHeight="1" x14ac:dyDescent="0.35">
      <c r="L1697" s="103"/>
    </row>
    <row r="1698" spans="12:12" ht="9.65" customHeight="1" x14ac:dyDescent="0.35">
      <c r="L1698" s="103"/>
    </row>
    <row r="1699" spans="12:12" ht="9.65" customHeight="1" x14ac:dyDescent="0.35">
      <c r="L1699" s="103"/>
    </row>
    <row r="1700" spans="12:12" ht="9.65" customHeight="1" x14ac:dyDescent="0.35">
      <c r="L1700" s="103"/>
    </row>
    <row r="1701" spans="12:12" ht="9.65" customHeight="1" x14ac:dyDescent="0.35">
      <c r="L1701" s="103"/>
    </row>
    <row r="1702" spans="12:12" ht="9.65" customHeight="1" x14ac:dyDescent="0.35">
      <c r="L1702" s="103"/>
    </row>
    <row r="1703" spans="12:12" ht="9.65" customHeight="1" x14ac:dyDescent="0.35">
      <c r="L1703" s="103"/>
    </row>
    <row r="1704" spans="12:12" ht="9.65" customHeight="1" x14ac:dyDescent="0.35">
      <c r="L1704" s="103"/>
    </row>
    <row r="1705" spans="12:12" ht="9.65" customHeight="1" x14ac:dyDescent="0.35">
      <c r="L1705" s="103"/>
    </row>
    <row r="1706" spans="12:12" ht="9.65" customHeight="1" x14ac:dyDescent="0.35">
      <c r="L1706" s="103"/>
    </row>
    <row r="1707" spans="12:12" ht="9.65" customHeight="1" x14ac:dyDescent="0.35">
      <c r="L1707" s="103"/>
    </row>
    <row r="1708" spans="12:12" ht="9.65" customHeight="1" x14ac:dyDescent="0.35">
      <c r="L1708" s="103"/>
    </row>
    <row r="1709" spans="12:12" ht="9.65" customHeight="1" x14ac:dyDescent="0.35">
      <c r="L1709" s="103"/>
    </row>
    <row r="1710" spans="12:12" ht="9.65" customHeight="1" x14ac:dyDescent="0.35">
      <c r="L1710" s="103"/>
    </row>
    <row r="1711" spans="12:12" ht="9.65" customHeight="1" x14ac:dyDescent="0.35">
      <c r="L1711" s="103"/>
    </row>
    <row r="1712" spans="12:12" ht="9.65" customHeight="1" x14ac:dyDescent="0.35">
      <c r="L1712" s="103"/>
    </row>
    <row r="1713" spans="12:12" ht="9.65" customHeight="1" x14ac:dyDescent="0.35">
      <c r="L1713" s="103"/>
    </row>
    <row r="1714" spans="12:12" ht="9.65" customHeight="1" x14ac:dyDescent="0.35">
      <c r="L1714" s="103"/>
    </row>
    <row r="1715" spans="12:12" ht="9.65" customHeight="1" x14ac:dyDescent="0.35">
      <c r="L1715" s="103"/>
    </row>
    <row r="1716" spans="12:12" ht="9.65" customHeight="1" x14ac:dyDescent="0.35">
      <c r="L1716" s="103"/>
    </row>
    <row r="1717" spans="12:12" ht="9.65" customHeight="1" x14ac:dyDescent="0.35">
      <c r="L1717" s="103"/>
    </row>
    <row r="1718" spans="12:12" ht="9.65" customHeight="1" x14ac:dyDescent="0.35">
      <c r="L1718" s="103"/>
    </row>
    <row r="1719" spans="12:12" ht="9.65" customHeight="1" x14ac:dyDescent="0.35">
      <c r="L1719" s="103"/>
    </row>
    <row r="1720" spans="12:12" ht="9.65" customHeight="1" x14ac:dyDescent="0.35">
      <c r="L1720" s="103"/>
    </row>
  </sheetData>
  <mergeCells count="1">
    <mergeCell ref="E1:O1"/>
  </mergeCells>
  <phoneticPr fontId="1" type="noConversion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data</vt:lpstr>
      <vt:lpstr>Synthése</vt:lpstr>
      <vt:lpstr>gréve</vt:lpstr>
      <vt:lpstr>à rembourser</vt:lpstr>
      <vt:lpstr>Légende</vt:lpstr>
      <vt:lpstr>quart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cp:lastPrinted>2023-11-07T07:04:26Z</cp:lastPrinted>
  <dcterms:created xsi:type="dcterms:W3CDTF">2023-03-06T06:00:27Z</dcterms:created>
  <dcterms:modified xsi:type="dcterms:W3CDTF">2023-11-15T21:34:53Z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2023-03-06T06:00:28Z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c6fa2fac-4cbe-4c76-b13e-243ceb18578d</vt:lpwstr>
  </property>
  <property fmtid="{D5CDD505-2E9C-101B-9397-08002B2CF9AE}" pid="8" name="MSIP_Label_2d26f538-337a-4593-a7e6-123667b1a538_ContentBits">
    <vt:lpwstr>0</vt:lpwstr>
  </property>
</Properties>
</file>