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9E33C01-0C76-4BB2-82FD-085A90648A82}" xr6:coauthVersionLast="47" xr6:coauthVersionMax="47" xr10:uidLastSave="{00000000-0000-0000-0000-000000000000}"/>
  <bookViews>
    <workbookView xWindow="-108" yWindow="-108" windowWidth="23256" windowHeight="12576" tabRatio="895" xr2:uid="{BC96AF0A-616E-4737-825B-F68F5F0C43E1}"/>
  </bookViews>
  <sheets>
    <sheet name="2025" sheetId="3" r:id="rId1"/>
    <sheet name="Situation mensuelle" sheetId="15" r:id="rId2"/>
    <sheet name="Tcd 1" sheetId="19" r:id="rId3"/>
    <sheet name="Tcd 2" sheetId="20" r:id="rId4"/>
    <sheet name="Listes" sheetId="1" state="hidden" r:id="rId5"/>
    <sheet name="Accueil" sheetId="2" state="hidden" r:id="rId6"/>
  </sheets>
  <functionGroups builtInGroupCount="19"/>
  <definedNames>
    <definedName name="An">Accueil!$BG$14</definedName>
    <definedName name="DonnéesExternes_1" localSheetId="1" hidden="1">'Situation mensuelle'!$A$10:$I$19</definedName>
    <definedName name="_xlnm.Print_Titles" localSheetId="0">'2025'!$5:$5</definedName>
    <definedName name="_xlnm.Print_Titles" localSheetId="1">'Situation mensuelle'!$10:$10</definedName>
    <definedName name="Segment_Mois_comptable">#N/A</definedName>
  </definedNames>
  <calcPr calcId="191029"/>
  <pivotCaches>
    <pivotCache cacheId="68" r:id="rId7"/>
    <pivotCache cacheId="69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3" l="1"/>
  <c r="J8" i="3"/>
  <c r="J12" i="3"/>
  <c r="J13" i="3"/>
  <c r="J9" i="3"/>
  <c r="J10" i="3"/>
  <c r="J14" i="3"/>
  <c r="J11" i="3"/>
  <c r="J17" i="3"/>
  <c r="J18" i="3"/>
  <c r="J15" i="3"/>
  <c r="J16" i="3"/>
  <c r="J6" i="3"/>
  <c r="I9" i="15"/>
  <c r="H9" i="15"/>
  <c r="I4" i="3"/>
  <c r="H4" i="3"/>
  <c r="BG9" i="2"/>
  <c r="A4" i="3" a="1"/>
  <c r="B2" i="1" a="1"/>
  <c r="J4" i="3" l="1"/>
  <c r="K6" i="3"/>
  <c r="K7" i="3" s="1"/>
  <c r="K8" i="3" s="1"/>
  <c r="I6" i="15"/>
  <c r="K9" i="3" l="1"/>
  <c r="K10" i="3" s="1"/>
  <c r="K11" i="3" s="1"/>
  <c r="K12" i="3" s="1"/>
  <c r="K13" i="3" s="1"/>
  <c r="K14" i="3" s="1"/>
  <c r="K15" i="3" s="1"/>
  <c r="K16" i="3" s="1"/>
  <c r="K17" i="3" s="1"/>
  <c r="K18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Kergresse</author>
  </authors>
  <commentList>
    <comment ref="G5" authorId="0" shapeId="0" xr:uid="{4F742C35-FD5A-40AF-A072-E684138B4F97}">
      <text>
        <r>
          <rPr>
            <b/>
            <sz val="9"/>
            <color indexed="81"/>
            <rFont val="Tahoma"/>
            <family val="2"/>
          </rPr>
          <t>Eric Kergresse:</t>
        </r>
        <r>
          <rPr>
            <sz val="9"/>
            <color indexed="81"/>
            <rFont val="Tahoma"/>
            <family val="2"/>
          </rPr>
          <t xml:space="preserve">
Tri par date des valeurs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E2D5F0-FB15-4EFE-8E5B-4E73BD39311C}" keepAlive="1" name="Requête - t_MoisComptable" description="Connexion à la requête « t_MoisComptable » dans le classeur." type="5" refreshedVersion="8" background="1" saveData="1">
    <dbPr connection="Provider=Microsoft.Mashup.OleDb.1;Data Source=$Workbook$;Location=t_MoisComptable;Extended Properties=&quot;&quot;" command="SELECT * FROM [t_MoisComptable]"/>
  </connection>
  <connection id="2" xr16:uid="{771D366D-E40C-4BC9-8D8B-ED886EDBA66D}" keepAlive="1" name="Requête - Tableau mensuel" description="Connexion à la requête « Tableau mensuel » dans le classeur." type="5" refreshedVersion="8" saveData="1">
    <dbPr connection="Provider=Microsoft.Mashup.OleDb.1;Data Source=$Workbook$;Location=&quot;Tableau mensuel&quot;;Extended Properties=&quot;&quot;" command="SELECT * FROM [Tableau mensuel]"/>
  </connection>
  <connection id="3" xr16:uid="{A7E2BB65-5C1A-4901-BE4F-AD042ABAC5DC}" keepAlive="1" name="Requête - Tcd" description="Connexion à la requête « Tcd » dans le classeur." type="5" refreshedVersion="8" background="1">
    <dbPr connection="Provider=Microsoft.Mashup.OleDb.1;Data Source=$Workbook$;Location=Tcd;Extended Properties=&quot;&quot;" command="SELECT * FROM [Tcd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<sst xmlns="http://schemas.openxmlformats.org/spreadsheetml/2006/main" count="217" uniqueCount="96">
  <si>
    <t>dépenses</t>
  </si>
  <si>
    <t>Rentes</t>
  </si>
  <si>
    <t>Salaires</t>
  </si>
  <si>
    <t>Logement</t>
  </si>
  <si>
    <t>iD</t>
  </si>
  <si>
    <t>rubrique</t>
  </si>
  <si>
    <t>libellé</t>
  </si>
  <si>
    <t>mouvement</t>
  </si>
  <si>
    <t>notes</t>
  </si>
  <si>
    <t>Espèces</t>
  </si>
  <si>
    <t>Loyer</t>
  </si>
  <si>
    <t>Alimentation</t>
  </si>
  <si>
    <t>Santé</t>
  </si>
  <si>
    <t>Feuilles mois</t>
  </si>
  <si>
    <t>Autres feuilles</t>
  </si>
  <si>
    <t>TS_Onglets</t>
  </si>
  <si>
    <t>Janvier</t>
  </si>
  <si>
    <t>T01_Arc</t>
  </si>
  <si>
    <t>Banque BCGE</t>
  </si>
  <si>
    <t>Février</t>
  </si>
  <si>
    <t>T02_Arc</t>
  </si>
  <si>
    <t>Mars</t>
  </si>
  <si>
    <t>T03_Arc</t>
  </si>
  <si>
    <t>Avril</t>
  </si>
  <si>
    <t>T04_Arc</t>
  </si>
  <si>
    <t>Mai</t>
  </si>
  <si>
    <t>T05_Arc</t>
  </si>
  <si>
    <t>PostFinance</t>
  </si>
  <si>
    <t>Juin</t>
  </si>
  <si>
    <t>T06_Arc</t>
  </si>
  <si>
    <t>Virement bancaire</t>
  </si>
  <si>
    <t>Juillet</t>
  </si>
  <si>
    <t>T07_Arc</t>
  </si>
  <si>
    <t>Août</t>
  </si>
  <si>
    <t>T08_Arc</t>
  </si>
  <si>
    <t>Septembre</t>
  </si>
  <si>
    <t>T09_Arc</t>
  </si>
  <si>
    <t>Octobre</t>
  </si>
  <si>
    <t>T10_Arc</t>
  </si>
  <si>
    <t>Novembre</t>
  </si>
  <si>
    <t>T11_Arc</t>
  </si>
  <si>
    <t>Décembre</t>
  </si>
  <si>
    <t>T12_Arc</t>
  </si>
  <si>
    <t>Prime maladie 1</t>
  </si>
  <si>
    <t>Prime maladie 2</t>
  </si>
  <si>
    <t>Tables</t>
  </si>
  <si>
    <t>Archives</t>
  </si>
  <si>
    <t>Onglets</t>
  </si>
  <si>
    <t>TS_01</t>
  </si>
  <si>
    <t>TS_02</t>
  </si>
  <si>
    <t>TS_03</t>
  </si>
  <si>
    <t>TS_04</t>
  </si>
  <si>
    <t>TS_05</t>
  </si>
  <si>
    <t>TS_06</t>
  </si>
  <si>
    <t>TS_07</t>
  </si>
  <si>
    <t>TS_08</t>
  </si>
  <si>
    <t>TS_09</t>
  </si>
  <si>
    <t>TS_10</t>
  </si>
  <si>
    <t>TS_11</t>
  </si>
  <si>
    <t>TS_12</t>
  </si>
  <si>
    <t>Saisir l'année</t>
  </si>
  <si>
    <t>Semaine 1</t>
  </si>
  <si>
    <t>Salaire net 1</t>
  </si>
  <si>
    <t>Salaire net 2</t>
  </si>
  <si>
    <t>AVS net 1</t>
  </si>
  <si>
    <t>AVS net 2</t>
  </si>
  <si>
    <t>LPP net 1</t>
  </si>
  <si>
    <t>LPP net 2</t>
  </si>
  <si>
    <t>date valeur</t>
  </si>
  <si>
    <t>revenus</t>
  </si>
  <si>
    <t>Test 1</t>
  </si>
  <si>
    <t>Test 2</t>
  </si>
  <si>
    <t>Test 3</t>
  </si>
  <si>
    <t>Test 4</t>
  </si>
  <si>
    <t>Test 5</t>
  </si>
  <si>
    <t>Test 6</t>
  </si>
  <si>
    <t>Test 8</t>
  </si>
  <si>
    <t>Test 1 février</t>
  </si>
  <si>
    <t>Test 2 février</t>
  </si>
  <si>
    <t>Test 3 février</t>
  </si>
  <si>
    <t>Test 4 février</t>
  </si>
  <si>
    <t>Test 7</t>
  </si>
  <si>
    <t>accueil</t>
  </si>
  <si>
    <t>Mois comptable</t>
  </si>
  <si>
    <t>Solde 2024</t>
  </si>
  <si>
    <t>Solde</t>
  </si>
  <si>
    <t>Report 2024</t>
  </si>
  <si>
    <t xml:space="preserve">Solde : </t>
  </si>
  <si>
    <t>Total général</t>
  </si>
  <si>
    <t>(Tous)</t>
  </si>
  <si>
    <t>Valeur</t>
  </si>
  <si>
    <t>Somme de Valeur</t>
  </si>
  <si>
    <t>Rubriques</t>
  </si>
  <si>
    <t>Somme de revenus</t>
  </si>
  <si>
    <t>Somme de dépenses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</si>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</sst>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000"/>
    <numFmt numFmtId="165" formatCode="#,##0.00\ [$CHF-100C];\-#,##0.00\ [$CHF-100C]"/>
  </numFmts>
  <fonts count="22" x14ac:knownFonts="1">
    <font>
      <sz val="8"/>
      <color theme="1"/>
      <name val="Tahoma"/>
      <family val="2"/>
    </font>
    <font>
      <sz val="8"/>
      <name val="Tahoma"/>
      <family val="2"/>
    </font>
    <font>
      <sz val="7"/>
      <color theme="1"/>
      <name val="Tahoma"/>
      <family val="2"/>
    </font>
    <font>
      <b/>
      <sz val="7"/>
      <color theme="0"/>
      <name val="Tahoma"/>
      <family val="2"/>
    </font>
    <font>
      <b/>
      <sz val="7"/>
      <color theme="1"/>
      <name val="Tahoma"/>
      <family val="2"/>
    </font>
    <font>
      <sz val="7"/>
      <name val="Tahoma"/>
      <family val="2"/>
    </font>
    <font>
      <b/>
      <sz val="18"/>
      <color theme="1"/>
      <name val="Arial"/>
      <family val="2"/>
    </font>
    <font>
      <b/>
      <sz val="18"/>
      <color rgb="FFFFFF00"/>
      <name val="Arial"/>
      <family val="2"/>
    </font>
    <font>
      <sz val="7"/>
      <color theme="0" tint="-0.499984740745262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theme="1"/>
      <name val="Tahoma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i/>
      <sz val="7"/>
      <color theme="0" tint="-0.499984740745262"/>
      <name val="Arial"/>
      <family val="2"/>
    </font>
    <font>
      <sz val="7"/>
      <color theme="1"/>
      <name val="Arial"/>
      <family val="2"/>
    </font>
    <font>
      <b/>
      <sz val="7"/>
      <color rgb="FFFFFF00"/>
      <name val="Arial"/>
      <family val="2"/>
    </font>
    <font>
      <b/>
      <sz val="7"/>
      <color theme="1"/>
      <name val="Arial"/>
      <family val="2"/>
    </font>
    <font>
      <sz val="8"/>
      <color theme="1"/>
      <name val="Tahoma"/>
      <family val="2"/>
    </font>
    <font>
      <sz val="8"/>
      <color theme="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</borders>
  <cellStyleXfs count="2">
    <xf numFmtId="0" fontId="0" fillId="0" borderId="0"/>
    <xf numFmtId="43" fontId="18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 indent="1"/>
    </xf>
    <xf numFmtId="1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" fontId="2" fillId="4" borderId="4" xfId="0" applyNumberFormat="1" applyFont="1" applyFill="1" applyBorder="1" applyAlignment="1">
      <alignment horizontal="right" vertical="center"/>
    </xf>
    <xf numFmtId="0" fontId="2" fillId="4" borderId="5" xfId="0" applyFont="1" applyFill="1" applyBorder="1" applyAlignment="1">
      <alignment vertical="center"/>
    </xf>
    <xf numFmtId="4" fontId="2" fillId="4" borderId="6" xfId="0" applyNumberFormat="1" applyFont="1" applyFill="1" applyBorder="1" applyAlignment="1">
      <alignment horizontal="right" vertical="center"/>
    </xf>
    <xf numFmtId="0" fontId="2" fillId="4" borderId="7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164" fontId="3" fillId="5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vertical="center"/>
    </xf>
    <xf numFmtId="14" fontId="3" fillId="5" borderId="0" xfId="0" applyNumberFormat="1" applyFont="1" applyFill="1" applyAlignment="1">
      <alignment vertical="center"/>
    </xf>
    <xf numFmtId="4" fontId="3" fillId="5" borderId="0" xfId="0" applyNumberFormat="1" applyFont="1" applyFill="1" applyAlignment="1">
      <alignment horizontal="right" vertical="center"/>
    </xf>
    <xf numFmtId="0" fontId="2" fillId="5" borderId="0" xfId="0" applyFont="1" applyFill="1" applyAlignment="1">
      <alignment vertical="center"/>
    </xf>
    <xf numFmtId="4" fontId="2" fillId="5" borderId="0" xfId="0" applyNumberFormat="1" applyFont="1" applyFill="1" applyAlignment="1">
      <alignment horizontal="right" vertical="center"/>
    </xf>
    <xf numFmtId="164" fontId="2" fillId="5" borderId="0" xfId="0" quotePrefix="1" applyNumberFormat="1" applyFont="1" applyFill="1" applyAlignment="1">
      <alignment horizontal="center" vertical="center"/>
    </xf>
    <xf numFmtId="14" fontId="2" fillId="5" borderId="0" xfId="0" applyNumberFormat="1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0" fontId="5" fillId="5" borderId="0" xfId="0" applyFont="1" applyFill="1" applyAlignment="1">
      <alignment vertical="center"/>
    </xf>
    <xf numFmtId="4" fontId="5" fillId="5" borderId="0" xfId="0" applyNumberFormat="1" applyFont="1" applyFill="1" applyAlignment="1">
      <alignment horizontal="right" vertical="center"/>
    </xf>
    <xf numFmtId="0" fontId="4" fillId="5" borderId="0" xfId="0" applyFont="1" applyFill="1" applyAlignment="1">
      <alignment vertical="center"/>
    </xf>
    <xf numFmtId="4" fontId="4" fillId="5" borderId="0" xfId="0" applyNumberFormat="1" applyFont="1" applyFill="1" applyAlignment="1">
      <alignment horizontal="center" vertical="center"/>
    </xf>
    <xf numFmtId="14" fontId="2" fillId="5" borderId="0" xfId="0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6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4" fontId="9" fillId="4" borderId="1" xfId="0" applyNumberFormat="1" applyFont="1" applyFill="1" applyBorder="1" applyAlignment="1">
      <alignment horizontal="right" vertical="center"/>
    </xf>
    <xf numFmtId="0" fontId="9" fillId="4" borderId="2" xfId="0" applyFont="1" applyFill="1" applyBorder="1" applyAlignment="1">
      <alignment vertical="center"/>
    </xf>
    <xf numFmtId="4" fontId="9" fillId="4" borderId="2" xfId="0" applyNumberFormat="1" applyFont="1" applyFill="1" applyBorder="1" applyAlignment="1">
      <alignment horizontal="right" vertical="center"/>
    </xf>
    <xf numFmtId="0" fontId="9" fillId="4" borderId="3" xfId="0" applyFont="1" applyFill="1" applyBorder="1" applyAlignment="1">
      <alignment vertical="center"/>
    </xf>
    <xf numFmtId="0" fontId="9" fillId="5" borderId="0" xfId="0" applyFont="1" applyFill="1" applyAlignment="1">
      <alignment vertical="center"/>
    </xf>
    <xf numFmtId="0" fontId="9" fillId="4" borderId="1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0" fontId="6" fillId="5" borderId="0" xfId="0" applyFont="1" applyFill="1" applyAlignment="1">
      <alignment vertical="center"/>
    </xf>
    <xf numFmtId="0" fontId="6" fillId="6" borderId="0" xfId="0" applyFont="1" applyFill="1" applyAlignment="1">
      <alignment vertical="center"/>
    </xf>
    <xf numFmtId="0" fontId="12" fillId="2" borderId="0" xfId="0" applyFont="1" applyFill="1" applyAlignment="1">
      <alignment horizontal="left" vertical="center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/>
    </xf>
    <xf numFmtId="0" fontId="16" fillId="6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4" fontId="2" fillId="2" borderId="0" xfId="0" applyNumberFormat="1" applyFont="1" applyFill="1" applyAlignment="1">
      <alignment horizontal="center" vertical="center"/>
    </xf>
    <xf numFmtId="4" fontId="2" fillId="2" borderId="0" xfId="0" applyNumberFormat="1" applyFont="1" applyFill="1" applyAlignment="1">
      <alignment horizontal="right" vertical="center" indent="1"/>
    </xf>
    <xf numFmtId="0" fontId="14" fillId="2" borderId="0" xfId="0" applyFont="1" applyFill="1" applyAlignment="1">
      <alignment horizontal="center" vertical="top"/>
    </xf>
    <xf numFmtId="0" fontId="14" fillId="2" borderId="0" xfId="0" applyFont="1" applyFill="1" applyAlignment="1">
      <alignment vertical="top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top"/>
    </xf>
    <xf numFmtId="165" fontId="0" fillId="0" borderId="0" xfId="1" applyNumberFormat="1" applyFont="1"/>
    <xf numFmtId="165" fontId="19" fillId="8" borderId="0" xfId="1" applyNumberFormat="1" applyFont="1" applyFill="1"/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4" fontId="2" fillId="0" borderId="0" xfId="0" applyNumberFormat="1" applyFont="1"/>
    <xf numFmtId="3" fontId="0" fillId="0" borderId="0" xfId="0" applyNumberFormat="1"/>
    <xf numFmtId="4" fontId="10" fillId="2" borderId="0" xfId="0" applyNumberFormat="1" applyFont="1" applyFill="1" applyAlignment="1">
      <alignment horizontal="right" vertical="center" indent="1"/>
    </xf>
    <xf numFmtId="0" fontId="7" fillId="3" borderId="0" xfId="0" applyFont="1" applyFill="1" applyAlignment="1">
      <alignment horizontal="left" vertical="center"/>
    </xf>
    <xf numFmtId="0" fontId="7" fillId="3" borderId="0" xfId="0" applyFont="1" applyFill="1" applyAlignment="1">
      <alignment horizontal="center" vertical="center"/>
    </xf>
    <xf numFmtId="0" fontId="9" fillId="4" borderId="12" xfId="0" applyFont="1" applyFill="1" applyBorder="1" applyAlignment="1">
      <alignment horizontal="left" vertical="center"/>
    </xf>
    <xf numFmtId="4" fontId="11" fillId="2" borderId="9" xfId="0" applyNumberFormat="1" applyFont="1" applyFill="1" applyBorder="1" applyAlignment="1">
      <alignment horizontal="right" vertical="center" indent="1"/>
    </xf>
    <xf numFmtId="4" fontId="11" fillId="2" borderId="10" xfId="0" applyNumberFormat="1" applyFont="1" applyFill="1" applyBorder="1" applyAlignment="1">
      <alignment horizontal="right" vertical="center" indent="1"/>
    </xf>
    <xf numFmtId="4" fontId="11" fillId="2" borderId="11" xfId="0" applyNumberFormat="1" applyFont="1" applyFill="1" applyBorder="1" applyAlignment="1">
      <alignment horizontal="right" vertical="center" indent="1"/>
    </xf>
    <xf numFmtId="0" fontId="2" fillId="4" borderId="0" xfId="0" applyFont="1" applyFill="1" applyAlignment="1">
      <alignment horizontal="center" vertical="center"/>
    </xf>
    <xf numFmtId="0" fontId="11" fillId="2" borderId="9" xfId="0" applyFont="1" applyFill="1" applyBorder="1" applyAlignment="1">
      <alignment horizontal="right" vertical="center" indent="1"/>
    </xf>
    <xf numFmtId="0" fontId="11" fillId="2" borderId="10" xfId="0" applyFont="1" applyFill="1" applyBorder="1" applyAlignment="1">
      <alignment horizontal="right" vertical="center" indent="1"/>
    </xf>
    <xf numFmtId="0" fontId="11" fillId="2" borderId="11" xfId="0" applyFont="1" applyFill="1" applyBorder="1" applyAlignment="1">
      <alignment horizontal="right" vertical="center" indent="1"/>
    </xf>
  </cellXfs>
  <cellStyles count="2">
    <cellStyle name="Milliers" xfId="1" builtinId="3"/>
    <cellStyle name="Normal" xfId="0" builtinId="0"/>
  </cellStyles>
  <dxfs count="34">
    <dxf>
      <font>
        <strike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0000"/>
    </dxf>
    <dxf>
      <numFmt numFmtId="0" formatCode="General"/>
    </dxf>
    <dxf>
      <alignment horizontal="center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7"/>
        <color theme="1"/>
        <name val="Tahoma"/>
        <family val="2"/>
        <scheme val="none"/>
      </font>
    </dxf>
    <dxf>
      <font>
        <strike val="0"/>
        <outline val="0"/>
        <shadow val="0"/>
        <u val="none"/>
        <vertAlign val="baseline"/>
        <sz val="7"/>
        <color theme="1"/>
        <name val="Tahom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4" formatCode="#,##0.00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Tahoma"/>
        <family val="2"/>
        <scheme val="none"/>
      </font>
      <numFmt numFmtId="164" formatCode="0000"/>
      <alignment horizontal="center" vertical="center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7"/>
        <color theme="0" tint="-0.499984740745262"/>
        <name val="Arial"/>
        <family val="2"/>
        <scheme val="none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top" textRotation="0" wrapText="0" indent="0" justifyLastLine="0" shrinkToFit="0" readingOrder="0"/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[crud-1xusf-12xts-v2 - EK.xlsm]Tcd 1!Tableau croisé dynamique3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1'!$B$3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1'!$A$4:$A$10</c:f>
              <c:strCache>
                <c:ptCount val="6"/>
                <c:pt idx="0">
                  <c:v>Alimentation</c:v>
                </c:pt>
                <c:pt idx="1">
                  <c:v>Logement</c:v>
                </c:pt>
                <c:pt idx="2">
                  <c:v>Rentes</c:v>
                </c:pt>
                <c:pt idx="3">
                  <c:v>Report 2024</c:v>
                </c:pt>
                <c:pt idx="4">
                  <c:v>Salaires</c:v>
                </c:pt>
                <c:pt idx="5">
                  <c:v>Santé</c:v>
                </c:pt>
              </c:strCache>
            </c:strRef>
          </c:cat>
          <c:val>
            <c:numRef>
              <c:f>'Tcd 1'!$B$4:$B$10</c:f>
              <c:numCache>
                <c:formatCode>General</c:formatCode>
                <c:ptCount val="6"/>
                <c:pt idx="0">
                  <c:v>-378.05</c:v>
                </c:pt>
                <c:pt idx="1">
                  <c:v>-2982.43</c:v>
                </c:pt>
                <c:pt idx="2">
                  <c:v>6990.56</c:v>
                </c:pt>
                <c:pt idx="3">
                  <c:v>1001.99</c:v>
                </c:pt>
                <c:pt idx="4">
                  <c:v>8803.89</c:v>
                </c:pt>
                <c:pt idx="5">
                  <c:v>-2086.8599999999997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384-4544-A9A4-2FBA468542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3991120"/>
        <c:axId val="703997104"/>
      </c:barChart>
      <c:catAx>
        <c:axId val="70399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3997104"/>
        <c:crosses val="autoZero"/>
        <c:auto val="1"/>
        <c:lblAlgn val="ctr"/>
        <c:lblOffset val="100"/>
        <c:noMultiLvlLbl val="0"/>
      </c:catAx>
      <c:valAx>
        <c:axId val="703997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0399112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paperSize="9" orientation="landscape" horizontalDpi="-4" verticalDpi="1200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[crud-1xusf-12xts-v2 - EK.xlsm]Tcd 2!Tableau croisé dynamique1</c:name>
    <c:fmtId val="0"/>
  </c:pivotSource>
  <c:chart>
    <c:autoTitleDeleted val="1"/>
    <c:pivotFmts>
      <c:pivotFmt>
        <c:idx val="0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in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dLbl>
          <c:idx val="0"/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  <c:dLbl>
          <c:idx val="0"/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28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29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30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31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32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'Tcd 2'!$B$29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2BD-40E3-8625-0507165E23D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2BD-40E3-8625-0507165E23D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2BD-40E3-8625-0507165E23D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2BD-40E3-8625-0507165E23D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2BD-40E3-8625-0507165E23D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2BD-40E3-8625-0507165E23D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2'!$A$30:$A$36</c:f>
              <c:strCache>
                <c:ptCount val="6"/>
                <c:pt idx="0">
                  <c:v>Alimentation</c:v>
                </c:pt>
                <c:pt idx="1">
                  <c:v>Logement</c:v>
                </c:pt>
                <c:pt idx="2">
                  <c:v>Rentes</c:v>
                </c:pt>
                <c:pt idx="3">
                  <c:v>Report 2024</c:v>
                </c:pt>
                <c:pt idx="4">
                  <c:v>Salaires</c:v>
                </c:pt>
                <c:pt idx="5">
                  <c:v>Santé</c:v>
                </c:pt>
              </c:strCache>
            </c:strRef>
          </c:cat>
          <c:val>
            <c:numRef>
              <c:f>'Tcd 2'!$B$30:$B$36</c:f>
              <c:numCache>
                <c:formatCode>General</c:formatCode>
                <c:ptCount val="6"/>
                <c:pt idx="0">
                  <c:v>378.05</c:v>
                </c:pt>
                <c:pt idx="1">
                  <c:v>2982.43</c:v>
                </c:pt>
                <c:pt idx="5">
                  <c:v>2086.8599999999997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747D-4CE2-93C0-2B503C472061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[crud-1xusf-12xts-v2 - EK.xlsm]Tcd 2!Tableau croisé dynamique2</c:name>
    <c:fmtId val="19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End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317500" algn="ctr" rotWithShape="0">
              <a:prstClr val="black">
                <a:alpha val="25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'Tcd 2'!$G$29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074-4E10-8027-499DBAD61C5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9074-4E10-8027-499DBAD61C5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9074-4E10-8027-499DBAD61C5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9074-4E10-8027-499DBAD61C5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9074-4E10-8027-499DBAD61C5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9074-4E10-8027-499DBAD61C5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2'!$F$30:$F$36</c:f>
              <c:strCache>
                <c:ptCount val="6"/>
                <c:pt idx="0">
                  <c:v>Alimentation</c:v>
                </c:pt>
                <c:pt idx="1">
                  <c:v>Logement</c:v>
                </c:pt>
                <c:pt idx="2">
                  <c:v>Rentes</c:v>
                </c:pt>
                <c:pt idx="3">
                  <c:v>Report 2024</c:v>
                </c:pt>
                <c:pt idx="4">
                  <c:v>Salaires</c:v>
                </c:pt>
                <c:pt idx="5">
                  <c:v>Santé</c:v>
                </c:pt>
              </c:strCache>
            </c:strRef>
          </c:cat>
          <c:val>
            <c:numRef>
              <c:f>'Tcd 2'!$G$30:$G$36</c:f>
              <c:numCache>
                <c:formatCode>General</c:formatCode>
                <c:ptCount val="6"/>
                <c:pt idx="2">
                  <c:v>6990.56</c:v>
                </c:pt>
                <c:pt idx="3">
                  <c:v>1001.99</c:v>
                </c:pt>
                <c:pt idx="4">
                  <c:v>8803.89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808-48FC-8C6E-4B30F30DCEB5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[crud-1xusf-12xts-v2 - EK.xlsm]Tcd 2!Tableau croisé dynamique3</c:name>
    <c:fmtId val="23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2'!$K$29:$K$30</c:f>
              <c:strCache>
                <c:ptCount val="1"/>
                <c:pt idx="0">
                  <c:v>Janvier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2'!$J$31:$J$37</c:f>
              <c:strCache>
                <c:ptCount val="6"/>
                <c:pt idx="0">
                  <c:v>Alimentation</c:v>
                </c:pt>
                <c:pt idx="1">
                  <c:v>Logement</c:v>
                </c:pt>
                <c:pt idx="2">
                  <c:v>Rentes</c:v>
                </c:pt>
                <c:pt idx="3">
                  <c:v>Report 2024</c:v>
                </c:pt>
                <c:pt idx="4">
                  <c:v>Salaires</c:v>
                </c:pt>
                <c:pt idx="5">
                  <c:v>Santé</c:v>
                </c:pt>
              </c:strCache>
            </c:strRef>
          </c:cat>
          <c:val>
            <c:numRef>
              <c:f>'Tcd 2'!$K$31:$K$37</c:f>
              <c:numCache>
                <c:formatCode>#,##0</c:formatCode>
                <c:ptCount val="6"/>
                <c:pt idx="0">
                  <c:v>-378.05</c:v>
                </c:pt>
                <c:pt idx="1">
                  <c:v>-1890.1</c:v>
                </c:pt>
                <c:pt idx="2">
                  <c:v>6990.56</c:v>
                </c:pt>
                <c:pt idx="3">
                  <c:v>1001.99</c:v>
                </c:pt>
                <c:pt idx="5">
                  <c:v>-1190.8699999999999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411-4C9F-8E75-DF533BE8E3E2}"/>
            </c:ext>
          </c:extLst>
        </c:ser>
        <c:ser>
          <c:idx val="1"/>
          <c:order val="1"/>
          <c:tx>
            <c:strRef>
              <c:f>'Tcd 2'!$L$29:$L$30</c:f>
              <c:strCache>
                <c:ptCount val="1"/>
                <c:pt idx="0">
                  <c:v>Février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'Tcd 2'!$J$31:$J$37</c:f>
              <c:strCache>
                <c:ptCount val="6"/>
                <c:pt idx="0">
                  <c:v>Alimentation</c:v>
                </c:pt>
                <c:pt idx="1">
                  <c:v>Logement</c:v>
                </c:pt>
                <c:pt idx="2">
                  <c:v>Rentes</c:v>
                </c:pt>
                <c:pt idx="3">
                  <c:v>Report 2024</c:v>
                </c:pt>
                <c:pt idx="4">
                  <c:v>Salaires</c:v>
                </c:pt>
                <c:pt idx="5">
                  <c:v>Santé</c:v>
                </c:pt>
              </c:strCache>
            </c:strRef>
          </c:cat>
          <c:val>
            <c:numRef>
              <c:f>'Tcd 2'!$L$31:$L$37</c:f>
              <c:numCache>
                <c:formatCode>#,##0</c:formatCode>
                <c:ptCount val="6"/>
                <c:pt idx="1">
                  <c:v>-1092.33</c:v>
                </c:pt>
                <c:pt idx="4">
                  <c:v>8803.89</c:v>
                </c:pt>
                <c:pt idx="5">
                  <c:v>-895.99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411-4C9F-8E75-DF533BE8E3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860036624"/>
        <c:axId val="1860037680"/>
      </c:barChart>
      <c:catAx>
        <c:axId val="1860036624"/>
        <c:scaling>
          <c:orientation val="minMax"/>
        </c:scaling>
        <c:delete val="0"/>
        <c:axPos val="b"/>
        <c:numFmt formatCode="#,##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0037680"/>
        <c:crosses val="autoZero"/>
        <c:auto val="1"/>
        <c:lblAlgn val="ctr"/>
        <c:lblOffset val="100"/>
        <c:noMultiLvlLbl val="0"/>
      </c:catAx>
      <c:valAx>
        <c:axId val="1860037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0036624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paperSize="9" orientation="landscape" horizontalDpi="-4" verticalDpi="1200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0</xdr:row>
      <xdr:rowOff>76200</xdr:rowOff>
    </xdr:from>
    <xdr:to>
      <xdr:col>17</xdr:col>
      <xdr:colOff>541020</xdr:colOff>
      <xdr:row>24</xdr:row>
      <xdr:rowOff>121920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DA2E4E3-5893-6D5D-B77B-354E4C122D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57150</xdr:rowOff>
    </xdr:from>
    <xdr:to>
      <xdr:col>3</xdr:col>
      <xdr:colOff>502920</xdr:colOff>
      <xdr:row>22</xdr:row>
      <xdr:rowOff>91440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CCC889F-0869-083C-7E96-A677EE0349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312420</xdr:colOff>
      <xdr:row>28</xdr:row>
      <xdr:rowOff>22860</xdr:rowOff>
    </xdr:from>
    <xdr:to>
      <xdr:col>4</xdr:col>
      <xdr:colOff>167640</xdr:colOff>
      <xdr:row>42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 comptable">
              <a:extLst>
                <a:ext uri="{FF2B5EF4-FFF2-40B4-BE49-F238E27FC236}">
                  <a16:creationId xmlns:a16="http://schemas.microsoft.com/office/drawing/2014/main" id="{C6CF8240-68A4-5B60-1FBE-47E4297B89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comp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0260" y="3649980"/>
              <a:ext cx="1623060" cy="1905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243840</xdr:colOff>
      <xdr:row>2</xdr:row>
      <xdr:rowOff>80010</xdr:rowOff>
    </xdr:from>
    <xdr:to>
      <xdr:col>8</xdr:col>
      <xdr:colOff>594360</xdr:colOff>
      <xdr:row>22</xdr:row>
      <xdr:rowOff>121920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A3F2A110-55EC-9E2C-0623-D1DBD0EA3D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83820</xdr:colOff>
      <xdr:row>2</xdr:row>
      <xdr:rowOff>87630</xdr:rowOff>
    </xdr:from>
    <xdr:to>
      <xdr:col>17</xdr:col>
      <xdr:colOff>259080</xdr:colOff>
      <xdr:row>22</xdr:row>
      <xdr:rowOff>121920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1DB9A8D-70DE-21E2-3BC7-62197BC69B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122</xdr:col>
      <xdr:colOff>19050</xdr:colOff>
      <xdr:row>1</xdr:row>
      <xdr:rowOff>25400</xdr:rowOff>
    </xdr:from>
    <xdr:to>
      <xdr:col>133</xdr:col>
      <xdr:colOff>42700</xdr:colOff>
      <xdr:row>1</xdr:row>
      <xdr:rowOff>263000</xdr:rowOff>
    </xdr:to>
    <xdr:sp macro="[0]!ShowData" textlink="">
      <xdr:nvSpPr>
        <xdr:cNvPr id="3" name="Rectangle 2">
          <a:extLst>
            <a:ext uri="{FF2B5EF4-FFF2-40B4-BE49-F238E27FC236}">
              <a16:creationId xmlns:a16="http://schemas.microsoft.com/office/drawing/2014/main" id="{8480E7D7-A349-4F35-A8B2-BA1D8295E3A9}"/>
            </a:ext>
          </a:extLst>
        </xdr:cNvPr>
        <xdr:cNvSpPr/>
      </xdr:nvSpPr>
      <xdr:spPr>
        <a:xfrm>
          <a:off x="8502650" y="57150"/>
          <a:ext cx="792000" cy="237600"/>
        </a:xfrm>
        <a:prstGeom prst="rect">
          <a:avLst/>
        </a:prstGeom>
        <a:solidFill>
          <a:sysClr val="window" lastClr="FFFFFF">
            <a:lumMod val="85000"/>
          </a:sysClr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lIns="36000" tIns="36000" rIns="36000" bIns="3600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Tahoma" panose="020B0604030504040204" pitchFamily="34" charset="0"/>
              <a:cs typeface="Arial" panose="020B0604020202020204" pitchFamily="34" charset="0"/>
            </a:rPr>
            <a:t>formulaire</a:t>
          </a:r>
        </a:p>
      </xdr:txBody>
    </xdr:sp>
    <xdr:clientData fPrintsWithSheet="0"/>
  </xdr:twoCellAnchor>
  <xdr:twoCellAnchor>
    <xdr:from>
      <xdr:col>76</xdr:col>
      <xdr:colOff>0</xdr:colOff>
      <xdr:row>4</xdr:row>
      <xdr:rowOff>101600</xdr:rowOff>
    </xdr:from>
    <xdr:to>
      <xdr:col>135</xdr:col>
      <xdr:colOff>12700</xdr:colOff>
      <xdr:row>22</xdr:row>
      <xdr:rowOff>114300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4EF53250-7933-405E-A18F-06EE537B109A}"/>
            </a:ext>
          </a:extLst>
        </xdr:cNvPr>
        <xdr:cNvSpPr txBox="1"/>
      </xdr:nvSpPr>
      <xdr:spPr>
        <a:xfrm>
          <a:off x="5270500" y="603250"/>
          <a:ext cx="4133850" cy="2870200"/>
        </a:xfrm>
        <a:prstGeom prst="rect">
          <a:avLst/>
        </a:prstGeom>
        <a:solidFill>
          <a:srgbClr val="FFF2CC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Projet de réalistion d'un journal comptable familial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 une idée originale de AFEH excel-pratique.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Contribution mafraise excel-pratique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Adaptation jk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1. Objectif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comptabilité familiale.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répertorier les revenus et les dépenses pour chaque mois de l'année.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récapitulatif mensuel (feuille du mois).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récapitulatif annuel (feuille Recap).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2. Caractéristiques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un seul UserForm pour 12 tableaux structurés.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UserForm polyvalent (consultation; création; modification; suppression).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-navigation du formulaire (premier; précédent; suivant; dernier).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combobox en cascade (rubrique et libellé)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recherche intuitive type "google".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CH" sz="9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- calendrier pour la saisie de dates.</a:t>
          </a:r>
          <a:endParaRPr kumimoji="0" lang="fr-CH" sz="900" b="1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CH" sz="9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6202.328698263889" createdVersion="8" refreshedVersion="8" minRefreshableVersion="3" recordCount="13" xr:uid="{4E9C54E2-0DF5-430F-919B-F96D6600860B}">
  <cacheSource type="worksheet">
    <worksheetSource name="TS_01"/>
  </cacheSource>
  <cacheFields count="11">
    <cacheField name="Mois comptable" numFmtId="164">
      <sharedItems count="2">
        <s v="Janvier"/>
        <s v="Février"/>
      </sharedItems>
    </cacheField>
    <cacheField name="iD" numFmtId="164">
      <sharedItems containsSemiMixedTypes="0" containsString="0" containsNumber="1" containsInteger="1" minValue="0" maxValue="12"/>
    </cacheField>
    <cacheField name="rubrique" numFmtId="0">
      <sharedItems count="6">
        <s v="Report 2024"/>
        <s v="Rentes"/>
        <s v="Logement"/>
        <s v="Santé"/>
        <s v="Alimentation"/>
        <s v="Salaires"/>
      </sharedItems>
    </cacheField>
    <cacheField name="libellé" numFmtId="0">
      <sharedItems/>
    </cacheField>
    <cacheField name="notes" numFmtId="0">
      <sharedItems containsBlank="1"/>
    </cacheField>
    <cacheField name="mouvement" numFmtId="0">
      <sharedItems/>
    </cacheField>
    <cacheField name="date valeur" numFmtId="14">
      <sharedItems containsSemiMixedTypes="0" containsNonDate="0" containsDate="1" containsString="0" minDate="2024-12-31T00:00:00" maxDate="2025-02-04T00:00:00"/>
    </cacheField>
    <cacheField name="revenus" numFmtId="4">
      <sharedItems containsString="0" containsBlank="1" containsNumber="1" minValue="1001.99" maxValue="6348.01"/>
    </cacheField>
    <cacheField name="dépenses" numFmtId="4">
      <sharedItems containsString="0" containsBlank="1" containsNumber="1" minValue="378.05" maxValue="1890.1"/>
    </cacheField>
    <cacheField name="Valeur" numFmtId="4">
      <sharedItems containsSemiMixedTypes="0" containsString="0" containsNumber="1" minValue="-1890.1" maxValue="6348.01"/>
    </cacheField>
    <cacheField name="Solde" numFmtId="4">
      <sharedItems containsSemiMixedTypes="0" containsString="0" containsNumber="1" minValue="1001.99" maxValue="11349.100000000002"/>
    </cacheField>
  </cacheFields>
  <extLst>
    <ext xmlns:x14="http://schemas.microsoft.com/office/spreadsheetml/2009/9/main" uri="{725AE2AE-9491-48be-B2B4-4EB974FC3084}">
      <x14:pivotCacheDefinition pivotCacheId="173289400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 Kergresse" refreshedDate="46202.32870046296" backgroundQuery="1" createdVersion="8" refreshedVersion="8" minRefreshableVersion="3" recordCount="13" xr:uid="{8A4AF850-186B-450F-B685-C11AF74FA4A6}">
  <cacheSource type="external" connectionId="3"/>
  <cacheFields count="11">
    <cacheField name="Mois comptable" numFmtId="0">
      <sharedItems count="2">
        <s v="Janvier"/>
        <s v="Février"/>
      </sharedItems>
    </cacheField>
    <cacheField name="iD" numFmtId="0">
      <sharedItems containsSemiMixedTypes="0" containsString="0" containsNumber="1" containsInteger="1" minValue="0" maxValue="12" count="13">
        <n v="0"/>
        <n v="1"/>
        <n v="2"/>
        <n v="5"/>
        <n v="6"/>
        <n v="8"/>
        <n v="3"/>
        <n v="4"/>
        <n v="7"/>
        <n v="11"/>
        <n v="12"/>
        <n v="9"/>
        <n v="10"/>
      </sharedItems>
    </cacheField>
    <cacheField name="rubrique" numFmtId="0">
      <sharedItems count="6">
        <s v="Report 2024"/>
        <s v="Rentes"/>
        <s v="Logement"/>
        <s v="Santé"/>
        <s v="Alimentation"/>
        <s v="Salaires"/>
      </sharedItems>
    </cacheField>
    <cacheField name="libellé" numFmtId="0">
      <sharedItems count="11">
        <s v="Solde 2024"/>
        <s v="AVS net 1"/>
        <s v="AVS net 2"/>
        <s v="Loyer"/>
        <s v="Prime maladie 1"/>
        <s v="Semaine 1"/>
        <s v="LPP net 1"/>
        <s v="LPP net 2"/>
        <s v="Prime maladie 2"/>
        <s v="Salaire net 1"/>
        <s v="Salaire net 2"/>
      </sharedItems>
    </cacheField>
    <cacheField name="notes" numFmtId="0">
      <sharedItems containsBlank="1" count="13">
        <m/>
        <s v="Test 1"/>
        <s v="Test 2"/>
        <s v="Test 5"/>
        <s v="Test 6"/>
        <s v="Test 8"/>
        <s v="Test 3"/>
        <s v="Test 4"/>
        <s v="Test 7"/>
        <s v="Test 3 février"/>
        <s v="Test 4 février"/>
        <s v="Test 1 février"/>
        <s v="Test 2 février"/>
      </sharedItems>
    </cacheField>
    <cacheField name="mouvement" numFmtId="0">
      <sharedItems count="5">
        <s v="Solde"/>
        <s v="Virement bancaire"/>
        <s v="PostFinance"/>
        <s v="Espèces"/>
        <s v="Banque BCGE"/>
      </sharedItems>
    </cacheField>
    <cacheField name="date valeur" numFmtId="0">
      <sharedItems containsSemiMixedTypes="0" containsDate="1" containsString="0" minDate="2024-12-31T00:00:00" maxDate="2025-02-04T00:00:00" count="7">
        <d v="2024-12-31T00:00:00"/>
        <d v="2025-01-01T00:00:00"/>
        <d v="2025-01-02T00:00:00"/>
        <d v="2025-01-28T00:00:00"/>
        <d v="2025-02-01T00:00:00"/>
        <d v="2025-02-02T00:00:00"/>
        <d v="2025-02-03T00:00:00"/>
      </sharedItems>
    </cacheField>
    <cacheField name="revenus" numFmtId="0">
      <sharedItems containsString="0" containsBlank="1" containsNumber="1" minValue="1001.99" maxValue="6348.01" count="8">
        <n v="1001.99"/>
        <n v="1750"/>
        <n v="1890"/>
        <m/>
        <n v="1700.01"/>
        <n v="1650.55"/>
        <n v="6348.01"/>
        <n v="2455.88"/>
      </sharedItems>
    </cacheField>
    <cacheField name="dépenses" numFmtId="0">
      <sharedItems containsString="0" containsBlank="1" containsNumber="1" minValue="378.05" maxValue="1890.1" count="7">
        <m/>
        <n v="1890.1"/>
        <n v="595.99"/>
        <n v="378.05"/>
        <n v="594.88"/>
        <n v="1092.33"/>
        <n v="895.99"/>
      </sharedItems>
    </cacheField>
    <cacheField name="Valeur" numFmtId="0">
      <sharedItems containsSemiMixedTypes="0" containsString="0" containsNumber="1" minValue="-1890.1" maxValue="6348.01" count="13">
        <n v="1001.99"/>
        <n v="1750"/>
        <n v="1890"/>
        <n v="-1890.1"/>
        <n v="-595.99"/>
        <n v="-378.05"/>
        <n v="1700.01"/>
        <n v="1650.55"/>
        <n v="-594.88"/>
        <n v="-1092.33"/>
        <n v="-895.99"/>
        <n v="6348.01"/>
        <n v="2455.88"/>
      </sharedItems>
    </cacheField>
    <cacheField name="Solde" numFmtId="0">
      <sharedItems containsSemiMixedTypes="0" containsString="0" containsNumber="1" minValue="1001.99" maxValue="11349.100000000002" count="13">
        <n v="1001.99"/>
        <n v="2751.99"/>
        <n v="4641.99"/>
        <n v="2751.89"/>
        <n v="2155.8999999999996"/>
        <n v="1777.8499999999997"/>
        <n v="3477.8599999999997"/>
        <n v="5128.41"/>
        <n v="4533.53"/>
        <n v="3441.2"/>
        <n v="2545.21"/>
        <n v="8893.2200000000012"/>
        <n v="11349.1000000000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n v="0"/>
    <x v="0"/>
    <s v="Solde 2024"/>
    <m/>
    <s v="Solde"/>
    <d v="2024-12-31T00:00:00"/>
    <n v="1001.99"/>
    <m/>
    <n v="1001.99"/>
    <n v="1001.99"/>
  </r>
  <r>
    <x v="0"/>
    <n v="1"/>
    <x v="1"/>
    <s v="AVS net 1"/>
    <s v="Test 1"/>
    <s v="Virement bancaire"/>
    <d v="2025-01-01T00:00:00"/>
    <n v="1750"/>
    <m/>
    <n v="1750"/>
    <n v="2751.99"/>
  </r>
  <r>
    <x v="0"/>
    <n v="2"/>
    <x v="1"/>
    <s v="AVS net 2"/>
    <s v="Test 2"/>
    <s v="Virement bancaire"/>
    <d v="2025-01-01T00:00:00"/>
    <n v="1890"/>
    <m/>
    <n v="1890"/>
    <n v="4641.99"/>
  </r>
  <r>
    <x v="0"/>
    <n v="5"/>
    <x v="2"/>
    <s v="Loyer"/>
    <s v="Test 5"/>
    <s v="PostFinance"/>
    <d v="2025-01-01T00:00:00"/>
    <m/>
    <n v="1890.1"/>
    <n v="-1890.1"/>
    <n v="2751.89"/>
  </r>
  <r>
    <x v="0"/>
    <n v="6"/>
    <x v="3"/>
    <s v="Prime maladie 1"/>
    <s v="Test 6"/>
    <s v="PostFinance"/>
    <d v="2025-01-01T00:00:00"/>
    <m/>
    <n v="595.99"/>
    <n v="-595.99"/>
    <n v="2155.8999999999996"/>
  </r>
  <r>
    <x v="0"/>
    <n v="8"/>
    <x v="4"/>
    <s v="Semaine 1"/>
    <s v="Test 8"/>
    <s v="Espèces"/>
    <d v="2025-01-01T00:00:00"/>
    <m/>
    <n v="378.05"/>
    <n v="-378.05"/>
    <n v="1777.8499999999997"/>
  </r>
  <r>
    <x v="0"/>
    <n v="3"/>
    <x v="1"/>
    <s v="LPP net 1"/>
    <s v="Test 3"/>
    <s v="Virement bancaire"/>
    <d v="2025-01-02T00:00:00"/>
    <n v="1700.01"/>
    <m/>
    <n v="1700.01"/>
    <n v="3477.8599999999997"/>
  </r>
  <r>
    <x v="0"/>
    <n v="4"/>
    <x v="1"/>
    <s v="LPP net 2"/>
    <s v="Test 4"/>
    <s v="Virement bancaire"/>
    <d v="2025-01-02T00:00:00"/>
    <n v="1650.55"/>
    <m/>
    <n v="1650.55"/>
    <n v="5128.41"/>
  </r>
  <r>
    <x v="0"/>
    <n v="7"/>
    <x v="3"/>
    <s v="Prime maladie 2"/>
    <s v="Test 7"/>
    <s v="PostFinance"/>
    <d v="2025-01-02T00:00:00"/>
    <m/>
    <n v="594.88"/>
    <n v="-594.88"/>
    <n v="4533.53"/>
  </r>
  <r>
    <x v="1"/>
    <n v="11"/>
    <x v="2"/>
    <s v="Loyer"/>
    <s v="Test 3 février"/>
    <s v="PostFinance"/>
    <d v="2025-01-28T00:00:00"/>
    <m/>
    <n v="1092.33"/>
    <n v="-1092.33"/>
    <n v="3441.2"/>
  </r>
  <r>
    <x v="1"/>
    <n v="12"/>
    <x v="3"/>
    <s v="Prime maladie 1"/>
    <s v="Test 4 février"/>
    <s v="Banque BCGE"/>
    <d v="2025-02-01T00:00:00"/>
    <m/>
    <n v="895.99"/>
    <n v="-895.99"/>
    <n v="2545.21"/>
  </r>
  <r>
    <x v="1"/>
    <n v="9"/>
    <x v="5"/>
    <s v="Salaire net 1"/>
    <s v="Test 1 février"/>
    <s v="Virement bancaire"/>
    <d v="2025-02-02T00:00:00"/>
    <n v="6348.01"/>
    <m/>
    <n v="6348.01"/>
    <n v="8893.2200000000012"/>
  </r>
  <r>
    <x v="1"/>
    <n v="10"/>
    <x v="5"/>
    <s v="Salaire net 2"/>
    <s v="Test 2 février"/>
    <s v="Virement bancaire"/>
    <d v="2025-02-03T00:00:00"/>
    <n v="2455.88"/>
    <m/>
    <n v="2455.88"/>
    <n v="11349.1000000000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x v="0"/>
    <x v="0"/>
    <x v="0"/>
    <x v="0"/>
    <x v="0"/>
    <x v="0"/>
    <x v="0"/>
    <x v="0"/>
    <x v="0"/>
  </r>
  <r>
    <x v="0"/>
    <x v="1"/>
    <x v="1"/>
    <x v="1"/>
    <x v="1"/>
    <x v="1"/>
    <x v="1"/>
    <x v="1"/>
    <x v="0"/>
    <x v="1"/>
    <x v="1"/>
  </r>
  <r>
    <x v="0"/>
    <x v="2"/>
    <x v="1"/>
    <x v="2"/>
    <x v="2"/>
    <x v="1"/>
    <x v="1"/>
    <x v="2"/>
    <x v="0"/>
    <x v="2"/>
    <x v="2"/>
  </r>
  <r>
    <x v="0"/>
    <x v="3"/>
    <x v="2"/>
    <x v="3"/>
    <x v="3"/>
    <x v="2"/>
    <x v="1"/>
    <x v="3"/>
    <x v="1"/>
    <x v="3"/>
    <x v="3"/>
  </r>
  <r>
    <x v="0"/>
    <x v="4"/>
    <x v="3"/>
    <x v="4"/>
    <x v="4"/>
    <x v="2"/>
    <x v="1"/>
    <x v="3"/>
    <x v="2"/>
    <x v="4"/>
    <x v="4"/>
  </r>
  <r>
    <x v="0"/>
    <x v="5"/>
    <x v="4"/>
    <x v="5"/>
    <x v="5"/>
    <x v="3"/>
    <x v="1"/>
    <x v="3"/>
    <x v="3"/>
    <x v="5"/>
    <x v="5"/>
  </r>
  <r>
    <x v="0"/>
    <x v="6"/>
    <x v="1"/>
    <x v="6"/>
    <x v="6"/>
    <x v="1"/>
    <x v="2"/>
    <x v="4"/>
    <x v="0"/>
    <x v="6"/>
    <x v="6"/>
  </r>
  <r>
    <x v="0"/>
    <x v="7"/>
    <x v="1"/>
    <x v="7"/>
    <x v="7"/>
    <x v="1"/>
    <x v="2"/>
    <x v="5"/>
    <x v="0"/>
    <x v="7"/>
    <x v="7"/>
  </r>
  <r>
    <x v="0"/>
    <x v="8"/>
    <x v="3"/>
    <x v="8"/>
    <x v="8"/>
    <x v="2"/>
    <x v="2"/>
    <x v="3"/>
    <x v="4"/>
    <x v="8"/>
    <x v="8"/>
  </r>
  <r>
    <x v="1"/>
    <x v="9"/>
    <x v="2"/>
    <x v="3"/>
    <x v="9"/>
    <x v="2"/>
    <x v="3"/>
    <x v="3"/>
    <x v="5"/>
    <x v="9"/>
    <x v="9"/>
  </r>
  <r>
    <x v="1"/>
    <x v="10"/>
    <x v="3"/>
    <x v="4"/>
    <x v="10"/>
    <x v="4"/>
    <x v="4"/>
    <x v="3"/>
    <x v="6"/>
    <x v="10"/>
    <x v="10"/>
  </r>
  <r>
    <x v="1"/>
    <x v="11"/>
    <x v="5"/>
    <x v="9"/>
    <x v="11"/>
    <x v="1"/>
    <x v="5"/>
    <x v="6"/>
    <x v="0"/>
    <x v="11"/>
    <x v="11"/>
  </r>
  <r>
    <x v="1"/>
    <x v="12"/>
    <x v="5"/>
    <x v="10"/>
    <x v="12"/>
    <x v="1"/>
    <x v="6"/>
    <x v="7"/>
    <x v="0"/>
    <x v="1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F43323-4500-465C-8E47-8F303FEF3DB3}" name="Tableau croisé dynamique3" cacheId="69" dataOnRows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 rowHeaderCaption="Rubriques" fieldListSortAscending="1">
  <location ref="A3:B10" firstHeaderRow="1" firstDataRow="1" firstDataCol="1" rowPageCount="1" colPageCount="1"/>
  <pivotFields count="11">
    <pivotField axis="axisPage" showAll="0">
      <items count="3">
        <item x="0"/>
        <item x="1"/>
        <item t="default"/>
      </items>
    </pivotField>
    <pivotField showAll="0"/>
    <pivotField axis="axisRow" showAll="0">
      <items count="7">
        <item x="4"/>
        <item x="2"/>
        <item x="1"/>
        <item x="0"/>
        <item x="5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0" hier="-1"/>
  </pageFields>
  <dataFields count="1">
    <dataField name="Somme de Valeur" fld="9" baseField="0" baseItem="0"/>
  </dataFields>
  <chartFormats count="8"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C394A1-ACBD-4F07-A29F-8F60F353664C}" name="Tableau croisé dynamique1" cacheId="6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3" rowHeaderCaption="Rubriques">
  <location ref="A29:B36" firstHeaderRow="1" firstDataRow="1" firstDataCol="1"/>
  <pivotFields count="11">
    <pivotField showAll="0">
      <items count="3">
        <item x="0"/>
        <item x="1"/>
        <item t="default"/>
      </items>
    </pivotField>
    <pivotField numFmtId="164" showAll="0"/>
    <pivotField axis="axisRow" showAll="0">
      <items count="7">
        <item x="4"/>
        <item x="2"/>
        <item x="1"/>
        <item x="0"/>
        <item x="5"/>
        <item x="3"/>
        <item t="default"/>
      </items>
    </pivotField>
    <pivotField showAll="0"/>
    <pivotField showAll="0"/>
    <pivotField showAll="0"/>
    <pivotField numFmtId="14" showAll="0"/>
    <pivotField showAll="0"/>
    <pivotField dataField="1" showAll="0"/>
    <pivotField numFmtId="4" showAll="0"/>
    <pivotField numFmtId="4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dépenses" fld="8" baseField="0" baseItem="0"/>
  </dataFields>
  <chartFormats count="8">
    <chartFormat chart="18" format="4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7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28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9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30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3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32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87A69F-8F64-43D4-A80C-992E28739274}" name="Tableau croisé dynamique2" cacheId="6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3" rowHeaderCaption="Rubriques">
  <location ref="F29:G36" firstHeaderRow="1" firstDataRow="1" firstDataCol="1"/>
  <pivotFields count="11">
    <pivotField showAll="0">
      <items count="3">
        <item x="0"/>
        <item x="1"/>
        <item t="default"/>
      </items>
    </pivotField>
    <pivotField numFmtId="164" showAll="0"/>
    <pivotField axis="axisRow" showAll="0">
      <items count="7">
        <item x="4"/>
        <item x="2"/>
        <item x="1"/>
        <item x="0"/>
        <item x="5"/>
        <item x="3"/>
        <item t="default"/>
      </items>
    </pivotField>
    <pivotField showAll="0"/>
    <pivotField showAll="0"/>
    <pivotField showAll="0"/>
    <pivotField numFmtId="14" showAll="0"/>
    <pivotField dataField="1" showAll="0"/>
    <pivotField showAll="0"/>
    <pivotField numFmtId="4" showAll="0"/>
    <pivotField numFmtId="4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mme de revenus" fld="7" baseField="0" baseItem="0"/>
  </dataFields>
  <chartFormats count="7">
    <chartFormat chart="1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9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9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9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9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9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19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1363BEC-0577-40AC-9A00-EFCE79E6AD58}" name="Tableau croisé dynamique3" cacheId="6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3" rowHeaderCaption="Rubriques">
  <location ref="J29:M37" firstHeaderRow="1" firstDataRow="2" firstDataCol="1"/>
  <pivotFields count="11">
    <pivotField axis="axisCol" showAll="0">
      <items count="3">
        <item x="0"/>
        <item x="1"/>
        <item t="default"/>
      </items>
    </pivotField>
    <pivotField numFmtId="164" showAll="0"/>
    <pivotField axis="axisRow" showAll="0">
      <items count="7">
        <item x="4"/>
        <item x="2"/>
        <item x="1"/>
        <item x="0"/>
        <item x="5"/>
        <item x="3"/>
        <item t="default"/>
      </items>
    </pivotField>
    <pivotField showAll="0"/>
    <pivotField showAll="0"/>
    <pivotField showAll="0"/>
    <pivotField numFmtId="14" showAll="0"/>
    <pivotField showAll="0"/>
    <pivotField showAll="0"/>
    <pivotField dataField="1" numFmtId="4" showAll="0"/>
    <pivotField numFmtId="4" showAll="0"/>
  </pivotFields>
  <rowFields count="1"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me de Valeur" fld="9" baseField="0" baseItem="0" numFmtId="3"/>
  </dataFields>
  <chartFormats count="3">
    <chartFormat chart="23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3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23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8F179763-3CDA-409B-B6E5-6F2B3674B3CF}" autoFormatId="16" applyNumberFormats="0" applyBorderFormats="0" applyFontFormats="0" applyPatternFormats="0" applyAlignmentFormats="0" applyWidthHeightFormats="0">
  <queryTableRefresh nextId="11">
    <queryTableFields count="9">
      <queryTableField id="1" name="Mois comptable" tableColumnId="1"/>
      <queryTableField id="2" name="iD" tableColumnId="2"/>
      <queryTableField id="3" name="rubrique" tableColumnId="3"/>
      <queryTableField id="4" name="libellé" tableColumnId="4"/>
      <queryTableField id="5" name="notes" tableColumnId="5"/>
      <queryTableField id="6" name="mouvement" tableColumnId="6"/>
      <queryTableField id="7" name="date valeur" tableColumnId="7"/>
      <queryTableField id="8" name="revenus" tableColumnId="8"/>
      <queryTableField id="9" name="dépenses" tableColumnId="9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comptable" xr10:uid="{FAC65AB1-C538-4839-83CA-455847CAE0B2}" sourceName="Mois comptable">
  <pivotTables>
    <pivotTable tabId="20" name="Tableau croisé dynamique1"/>
    <pivotTable tabId="20" name="Tableau croisé dynamique2"/>
    <pivotTable tabId="20" name="Tableau croisé dynamique3"/>
  </pivotTables>
  <data>
    <tabular pivotCacheId="1732894007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comptable" xr10:uid="{A3D94F79-E396-4DB5-BC50-CF9F47884A91}" cache="Segment_Mois_comptable" caption="Mois comptable" rowHeight="18415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669C3F-17BB-4888-AA3D-DE7248AE77B9}" name="TS_01" displayName="TS_01" ref="A5:K18" totalsRowShown="0" headerRowDxfId="32">
  <autoFilter ref="A5:K18" xr:uid="{32669C3F-17BB-4888-AA3D-DE7248AE77B9}"/>
  <sortState xmlns:xlrd2="http://schemas.microsoft.com/office/spreadsheetml/2017/richdata2" ref="A6:K18">
    <sortCondition ref="G6:G18"/>
  </sortState>
  <tableColumns count="11">
    <tableColumn id="9" xr3:uid="{024A24B2-B4DD-401D-B144-200CD6744C03}" name="Mois comptable" dataDxfId="31"/>
    <tableColumn id="1" xr3:uid="{E3DA1900-3E0C-4170-9A06-26D0BF82B0E1}" name="iD" dataDxfId="30" totalsRowDxfId="29"/>
    <tableColumn id="2" xr3:uid="{BADB8C4E-E44C-4792-8D5F-5B118EC9A11C}" name="rubrique" dataDxfId="28" totalsRowDxfId="27"/>
    <tableColumn id="3" xr3:uid="{786870ED-9B06-413F-B77D-414CFA3C8230}" name="libellé" dataDxfId="26" totalsRowDxfId="25"/>
    <tableColumn id="4" xr3:uid="{FB89962D-451F-4AD8-8DA3-6FBFFEE609F5}" name="notes" dataDxfId="24" totalsRowDxfId="23"/>
    <tableColumn id="5" xr3:uid="{3EED345A-0DD7-4985-9E56-E039F2DCFE5A}" name="mouvement" dataDxfId="22" totalsRowDxfId="21"/>
    <tableColumn id="6" xr3:uid="{D6D6304D-6477-4A29-AF57-022A611AFA93}" name="date valeur" dataDxfId="20" totalsRowDxfId="19"/>
    <tableColumn id="7" xr3:uid="{4D1C6224-77B6-4EFE-B8F7-96535B15E6E7}" name="revenus" dataDxfId="18" totalsRowDxfId="17"/>
    <tableColumn id="8" xr3:uid="{F7775DE2-8F83-422E-8C6E-DC0E0A8A07AE}" name="dépenses" dataDxfId="16" totalsRowDxfId="15"/>
    <tableColumn id="10" xr3:uid="{FA8BB67D-0333-4D2E-865C-6A02C661D69E}" name="Valeur" dataDxfId="14">
      <calculatedColumnFormula>TS_01[[#This Row],[revenus]]-TS_01[[#This Row],[dépenses]]</calculatedColumnFormula>
    </tableColumn>
    <tableColumn id="11" xr3:uid="{C7E19562-0218-4A31-AD73-84B1C25A3DB1}" name="Solde" dataDxfId="13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0BBAA3-3DF5-4571-8CCE-BA8D109C62D3}" name="Tableau_mensuel" displayName="Tableau_mensuel" ref="A10:I19" tableType="queryTable" totalsRowShown="0" headerRowDxfId="12">
  <autoFilter ref="A10:I19" xr:uid="{DA0BBAA3-3DF5-4571-8CCE-BA8D109C62D3}"/>
  <tableColumns count="9">
    <tableColumn id="1" xr3:uid="{88D97712-2765-41F7-8E8A-BCE1736B433B}" uniqueName="1" name="Mois comptable" queryTableFieldId="1" dataDxfId="11"/>
    <tableColumn id="2" xr3:uid="{0A08DA3F-3F2B-47C4-A3CF-29935CEC0644}" uniqueName="2" name="iD" queryTableFieldId="2" dataDxfId="10"/>
    <tableColumn id="3" xr3:uid="{BD52F2F1-8C82-4CF4-8D87-2DCB277200E7}" uniqueName="3" name="rubrique" queryTableFieldId="3" dataDxfId="9"/>
    <tableColumn id="4" xr3:uid="{CF3C4CE4-F706-47A6-8093-35AE20AB8123}" uniqueName="4" name="libellé" queryTableFieldId="4" dataDxfId="8"/>
    <tableColumn id="5" xr3:uid="{A672ED4F-1CCC-4307-8583-43379646C0D0}" uniqueName="5" name="notes" queryTableFieldId="5" dataDxfId="7"/>
    <tableColumn id="6" xr3:uid="{75CA2570-F77D-4890-835F-532F31308012}" uniqueName="6" name="mouvement" queryTableFieldId="6" dataDxfId="6"/>
    <tableColumn id="7" xr3:uid="{F59C0582-8BB8-498A-84C8-85E6E7715938}" uniqueName="7" name="date valeur" queryTableFieldId="7" dataDxfId="5"/>
    <tableColumn id="8" xr3:uid="{8637543B-A714-42DD-B7AC-942E115A842F}" uniqueName="8" name="revenus" queryTableFieldId="8"/>
    <tableColumn id="9" xr3:uid="{DC534153-BF03-4B84-8296-879D64487E5A}" uniqueName="9" name="dépenses" queryTableFieldId="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D3E5035-3E11-4C02-BB88-05D375879FA4}" name="t_MoisComptable" displayName="t_MoisComptable" ref="A5:A6" totalsRowShown="0">
  <autoFilter ref="A5:A6" xr:uid="{7D3E5035-3E11-4C02-BB88-05D375879FA4}"/>
  <tableColumns count="1">
    <tableColumn id="1" xr3:uid="{6E402C86-2B3E-4926-8FE8-408C0A5298FF}" name="Mois comptabl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397DF53B-F60A-444E-B9A6-E5DF1C6C8C46}" name="TS_Onglets" displayName="TS_Onglets" ref="B5:D17" totalsRowShown="0" headerRowDxfId="4" dataDxfId="3">
  <autoFilter ref="B5:D17" xr:uid="{397DF53B-F60A-444E-B9A6-E5DF1C6C8C46}">
    <filterColumn colId="0" hiddenButton="1"/>
    <filterColumn colId="1" hiddenButton="1"/>
    <filterColumn colId="2" hiddenButton="1"/>
  </autoFilter>
  <tableColumns count="3">
    <tableColumn id="1" xr3:uid="{E1B74F62-6D38-459F-9A73-68082F038A10}" name="Onglets" dataDxfId="2"/>
    <tableColumn id="2" xr3:uid="{221A3FA0-B738-4D32-B276-501A64083156}" name="Tables" dataDxfId="1"/>
    <tableColumn id="3" xr3:uid="{BCBFF2DB-EA0E-4F3D-B0CF-8129845E0AED}" name="Archiv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microsoft.com/office/2007/relationships/slicer" Target="../slicers/slicer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4D92C-6C2E-47E2-992B-ED68B1515618}">
  <sheetPr codeName="Janvier">
    <pageSetUpPr fitToPage="1"/>
  </sheetPr>
  <dimension ref="A3:K97"/>
  <sheetViews>
    <sheetView showGridLines="0" tabSelected="1" zoomScale="117" zoomScaleNormal="117" workbookViewId="0">
      <pane ySplit="5" topLeftCell="A6" activePane="bottomLeft" state="frozen"/>
      <selection pane="bottomLeft" activeCell="D1" sqref="D1"/>
    </sheetView>
  </sheetViews>
  <sheetFormatPr baseColWidth="10" defaultColWidth="11.5703125" defaultRowHeight="11.55" customHeight="1" x14ac:dyDescent="0.2"/>
  <cols>
    <col min="1" max="1" width="15.140625" style="6" customWidth="1"/>
    <col min="2" max="2" width="13.7109375" style="1" customWidth="1"/>
    <col min="3" max="3" width="19.7109375" style="1" customWidth="1"/>
    <col min="4" max="4" width="18.140625" style="1" customWidth="1"/>
    <col min="5" max="5" width="20" style="1" customWidth="1"/>
    <col min="6" max="6" width="23.7109375" style="2" customWidth="1"/>
    <col min="7" max="7" width="14" style="3" customWidth="1"/>
    <col min="8" max="8" width="13.7109375" style="3" bestFit="1" customWidth="1"/>
    <col min="9" max="9" width="15" style="1" bestFit="1" customWidth="1"/>
    <col min="10" max="10" width="12.42578125" bestFit="1" customWidth="1"/>
  </cols>
  <sheetData>
    <row r="3" spans="1:11" ht="11.4" customHeight="1" x14ac:dyDescent="0.2"/>
    <row r="4" spans="1:11" ht="18.600000000000001" customHeight="1" x14ac:dyDescent="0.2">
      <c r="A4" s="48" t="str" cm="1">
        <f t="array" ref="A4">"Comptabilité" &amp;" " &amp;Nom_Onglet() &amp; " " &amp; An</f>
        <v>Comptabilité  2025</v>
      </c>
      <c r="B4" s="49"/>
      <c r="C4" s="49"/>
      <c r="D4" s="49"/>
      <c r="E4" s="49"/>
      <c r="F4" s="49"/>
      <c r="G4" s="50"/>
      <c r="H4" s="70">
        <f>SUBTOTAL(9,TS_01[revenus])</f>
        <v>16796.440000000002</v>
      </c>
      <c r="I4" s="70">
        <f>SUBTOTAL(9,TS_01[dépenses])</f>
        <v>5447.34</v>
      </c>
      <c r="J4" s="70">
        <f>SUBTOTAL(9,TS_01[Valeur])</f>
        <v>11349.100000000002</v>
      </c>
    </row>
    <row r="5" spans="1:11" ht="18.600000000000001" customHeight="1" x14ac:dyDescent="0.2">
      <c r="A5" s="58" t="s">
        <v>83</v>
      </c>
      <c r="B5" s="58" t="s">
        <v>4</v>
      </c>
      <c r="C5" s="59" t="s">
        <v>5</v>
      </c>
      <c r="D5" s="59" t="s">
        <v>6</v>
      </c>
      <c r="E5" s="59" t="s">
        <v>8</v>
      </c>
      <c r="F5" s="59" t="s">
        <v>7</v>
      </c>
      <c r="G5" s="58" t="s">
        <v>68</v>
      </c>
      <c r="H5" s="58" t="s">
        <v>69</v>
      </c>
      <c r="I5" s="58" t="s">
        <v>0</v>
      </c>
      <c r="J5" s="58" t="s">
        <v>90</v>
      </c>
      <c r="K5" s="58" t="s">
        <v>85</v>
      </c>
    </row>
    <row r="6" spans="1:11" ht="10.95" customHeight="1" x14ac:dyDescent="0.2">
      <c r="A6" s="54" t="s">
        <v>16</v>
      </c>
      <c r="B6" s="54">
        <v>0</v>
      </c>
      <c r="C6" s="55" t="s">
        <v>86</v>
      </c>
      <c r="D6" s="55" t="s">
        <v>84</v>
      </c>
      <c r="E6" s="55"/>
      <c r="F6" s="55" t="s">
        <v>85</v>
      </c>
      <c r="G6" s="56">
        <v>45657</v>
      </c>
      <c r="H6" s="57">
        <v>1001.99</v>
      </c>
      <c r="I6" s="57"/>
      <c r="J6" s="68">
        <f>TS_01[[#This Row],[revenus]]-TS_01[[#This Row],[dépenses]]</f>
        <v>1001.99</v>
      </c>
      <c r="K6" s="68">
        <f>TS_01[[#This Row],[Valeur]]</f>
        <v>1001.99</v>
      </c>
    </row>
    <row r="7" spans="1:11" ht="10.95" customHeight="1" x14ac:dyDescent="0.2">
      <c r="A7" s="6" t="s">
        <v>16</v>
      </c>
      <c r="B7" s="6">
        <v>1</v>
      </c>
      <c r="C7" s="1" t="s">
        <v>1</v>
      </c>
      <c r="D7" s="1" t="s">
        <v>64</v>
      </c>
      <c r="E7" s="1" t="s">
        <v>70</v>
      </c>
      <c r="F7" s="1" t="s">
        <v>30</v>
      </c>
      <c r="G7" s="2">
        <v>45658</v>
      </c>
      <c r="H7" s="3">
        <v>1750</v>
      </c>
      <c r="I7" s="3"/>
      <c r="J7" s="68">
        <f>TS_01[[#This Row],[revenus]]-TS_01[[#This Row],[dépenses]]</f>
        <v>1750</v>
      </c>
      <c r="K7" s="68">
        <f>K6+TS_01[[#This Row],[Valeur]]</f>
        <v>2751.99</v>
      </c>
    </row>
    <row r="8" spans="1:11" ht="10.95" customHeight="1" x14ac:dyDescent="0.2">
      <c r="A8" s="6" t="s">
        <v>16</v>
      </c>
      <c r="B8" s="6">
        <v>2</v>
      </c>
      <c r="C8" s="1" t="s">
        <v>1</v>
      </c>
      <c r="D8" s="1" t="s">
        <v>65</v>
      </c>
      <c r="E8" s="1" t="s">
        <v>71</v>
      </c>
      <c r="F8" s="1" t="s">
        <v>30</v>
      </c>
      <c r="G8" s="2">
        <v>45658</v>
      </c>
      <c r="H8" s="3">
        <v>1890</v>
      </c>
      <c r="I8" s="3"/>
      <c r="J8" s="68">
        <f>TS_01[[#This Row],[revenus]]-TS_01[[#This Row],[dépenses]]</f>
        <v>1890</v>
      </c>
      <c r="K8" s="68">
        <f>K7+TS_01[[#This Row],[Valeur]]</f>
        <v>4641.99</v>
      </c>
    </row>
    <row r="9" spans="1:11" ht="10.95" customHeight="1" x14ac:dyDescent="0.2">
      <c r="A9" s="6" t="s">
        <v>16</v>
      </c>
      <c r="B9" s="6">
        <v>5</v>
      </c>
      <c r="C9" s="1" t="s">
        <v>3</v>
      </c>
      <c r="D9" s="1" t="s">
        <v>10</v>
      </c>
      <c r="E9" s="1" t="s">
        <v>74</v>
      </c>
      <c r="F9" s="1" t="s">
        <v>27</v>
      </c>
      <c r="G9" s="2">
        <v>45658</v>
      </c>
      <c r="I9" s="3">
        <v>1890.1</v>
      </c>
      <c r="J9" s="68">
        <f>TS_01[[#This Row],[revenus]]-TS_01[[#This Row],[dépenses]]</f>
        <v>-1890.1</v>
      </c>
      <c r="K9" s="68">
        <f>K8+TS_01[[#This Row],[Valeur]]</f>
        <v>2751.89</v>
      </c>
    </row>
    <row r="10" spans="1:11" ht="10.95" customHeight="1" x14ac:dyDescent="0.2">
      <c r="A10" s="6" t="s">
        <v>16</v>
      </c>
      <c r="B10" s="6">
        <v>6</v>
      </c>
      <c r="C10" s="1" t="s">
        <v>12</v>
      </c>
      <c r="D10" s="1" t="s">
        <v>43</v>
      </c>
      <c r="E10" s="1" t="s">
        <v>75</v>
      </c>
      <c r="F10" s="1" t="s">
        <v>27</v>
      </c>
      <c r="G10" s="2">
        <v>45658</v>
      </c>
      <c r="I10" s="3">
        <v>595.99</v>
      </c>
      <c r="J10" s="68">
        <f>TS_01[[#This Row],[revenus]]-TS_01[[#This Row],[dépenses]]</f>
        <v>-595.99</v>
      </c>
      <c r="K10" s="68">
        <f>K9+TS_01[[#This Row],[Valeur]]</f>
        <v>2155.8999999999996</v>
      </c>
    </row>
    <row r="11" spans="1:11" ht="10.95" customHeight="1" x14ac:dyDescent="0.2">
      <c r="A11" s="6" t="s">
        <v>16</v>
      </c>
      <c r="B11" s="6">
        <v>8</v>
      </c>
      <c r="C11" s="1" t="s">
        <v>11</v>
      </c>
      <c r="D11" s="1" t="s">
        <v>61</v>
      </c>
      <c r="E11" s="1" t="s">
        <v>76</v>
      </c>
      <c r="F11" s="1" t="s">
        <v>9</v>
      </c>
      <c r="G11" s="2">
        <v>45658</v>
      </c>
      <c r="I11" s="3">
        <v>378.05</v>
      </c>
      <c r="J11" s="68">
        <f>TS_01[[#This Row],[revenus]]-TS_01[[#This Row],[dépenses]]</f>
        <v>-378.05</v>
      </c>
      <c r="K11" s="68">
        <f>K10+TS_01[[#This Row],[Valeur]]</f>
        <v>1777.8499999999997</v>
      </c>
    </row>
    <row r="12" spans="1:11" ht="10.95" customHeight="1" x14ac:dyDescent="0.2">
      <c r="A12" s="6" t="s">
        <v>16</v>
      </c>
      <c r="B12" s="6">
        <v>3</v>
      </c>
      <c r="C12" s="1" t="s">
        <v>1</v>
      </c>
      <c r="D12" s="1" t="s">
        <v>66</v>
      </c>
      <c r="E12" s="1" t="s">
        <v>72</v>
      </c>
      <c r="F12" s="1" t="s">
        <v>30</v>
      </c>
      <c r="G12" s="2">
        <v>45659</v>
      </c>
      <c r="H12" s="3">
        <v>1700.01</v>
      </c>
      <c r="I12" s="3"/>
      <c r="J12" s="68">
        <f>TS_01[[#This Row],[revenus]]-TS_01[[#This Row],[dépenses]]</f>
        <v>1700.01</v>
      </c>
      <c r="K12" s="68">
        <f>K11+TS_01[[#This Row],[Valeur]]</f>
        <v>3477.8599999999997</v>
      </c>
    </row>
    <row r="13" spans="1:11" ht="10.95" customHeight="1" x14ac:dyDescent="0.2">
      <c r="A13" s="6" t="s">
        <v>16</v>
      </c>
      <c r="B13" s="6">
        <v>4</v>
      </c>
      <c r="C13" s="1" t="s">
        <v>1</v>
      </c>
      <c r="D13" s="1" t="s">
        <v>67</v>
      </c>
      <c r="E13" s="1" t="s">
        <v>73</v>
      </c>
      <c r="F13" s="1" t="s">
        <v>30</v>
      </c>
      <c r="G13" s="2">
        <v>45659</v>
      </c>
      <c r="H13" s="3">
        <v>1650.55</v>
      </c>
      <c r="I13" s="3"/>
      <c r="J13" s="68">
        <f>TS_01[[#This Row],[revenus]]-TS_01[[#This Row],[dépenses]]</f>
        <v>1650.55</v>
      </c>
      <c r="K13" s="68">
        <f>K12+TS_01[[#This Row],[Valeur]]</f>
        <v>5128.41</v>
      </c>
    </row>
    <row r="14" spans="1:11" ht="10.95" customHeight="1" x14ac:dyDescent="0.2">
      <c r="A14" s="6" t="s">
        <v>16</v>
      </c>
      <c r="B14" s="6">
        <v>7</v>
      </c>
      <c r="C14" s="1" t="s">
        <v>12</v>
      </c>
      <c r="D14" s="1" t="s">
        <v>44</v>
      </c>
      <c r="E14" s="1" t="s">
        <v>81</v>
      </c>
      <c r="F14" s="1" t="s">
        <v>27</v>
      </c>
      <c r="G14" s="2">
        <v>45659</v>
      </c>
      <c r="I14" s="3">
        <v>594.88</v>
      </c>
      <c r="J14" s="68">
        <f>TS_01[[#This Row],[revenus]]-TS_01[[#This Row],[dépenses]]</f>
        <v>-594.88</v>
      </c>
      <c r="K14" s="68">
        <f>K13+TS_01[[#This Row],[Valeur]]</f>
        <v>4533.53</v>
      </c>
    </row>
    <row r="15" spans="1:11" ht="10.95" customHeight="1" x14ac:dyDescent="0.2">
      <c r="A15" s="6" t="s">
        <v>19</v>
      </c>
      <c r="B15" s="6">
        <v>11</v>
      </c>
      <c r="C15" s="1" t="s">
        <v>3</v>
      </c>
      <c r="D15" s="1" t="s">
        <v>10</v>
      </c>
      <c r="E15" s="1" t="s">
        <v>79</v>
      </c>
      <c r="F15" s="1" t="s">
        <v>27</v>
      </c>
      <c r="G15" s="2">
        <v>45685</v>
      </c>
      <c r="I15" s="3">
        <v>1092.33</v>
      </c>
      <c r="J15" s="68">
        <f>TS_01[[#This Row],[revenus]]-TS_01[[#This Row],[dépenses]]</f>
        <v>-1092.33</v>
      </c>
      <c r="K15" s="68">
        <f>K14+TS_01[[#This Row],[Valeur]]</f>
        <v>3441.2</v>
      </c>
    </row>
    <row r="16" spans="1:11" ht="10.95" customHeight="1" x14ac:dyDescent="0.2">
      <c r="A16" s="6" t="s">
        <v>19</v>
      </c>
      <c r="B16" s="6">
        <v>12</v>
      </c>
      <c r="C16" s="1" t="s">
        <v>12</v>
      </c>
      <c r="D16" s="1" t="s">
        <v>43</v>
      </c>
      <c r="E16" s="1" t="s">
        <v>80</v>
      </c>
      <c r="F16" s="1" t="s">
        <v>18</v>
      </c>
      <c r="G16" s="2">
        <v>45689</v>
      </c>
      <c r="I16" s="3">
        <v>895.99</v>
      </c>
      <c r="J16" s="68">
        <f>TS_01[[#This Row],[revenus]]-TS_01[[#This Row],[dépenses]]</f>
        <v>-895.99</v>
      </c>
      <c r="K16" s="68">
        <f>K15+TS_01[[#This Row],[Valeur]]</f>
        <v>2545.21</v>
      </c>
    </row>
    <row r="17" spans="1:11" ht="10.95" customHeight="1" x14ac:dyDescent="0.2">
      <c r="A17" s="6" t="s">
        <v>19</v>
      </c>
      <c r="B17" s="6">
        <v>9</v>
      </c>
      <c r="C17" s="1" t="s">
        <v>2</v>
      </c>
      <c r="D17" s="1" t="s">
        <v>62</v>
      </c>
      <c r="E17" s="1" t="s">
        <v>77</v>
      </c>
      <c r="F17" s="1" t="s">
        <v>30</v>
      </c>
      <c r="G17" s="2">
        <v>45690</v>
      </c>
      <c r="H17" s="3">
        <v>6348.01</v>
      </c>
      <c r="I17" s="3"/>
      <c r="J17" s="68">
        <f>TS_01[[#This Row],[revenus]]-TS_01[[#This Row],[dépenses]]</f>
        <v>6348.01</v>
      </c>
      <c r="K17" s="68">
        <f>K16+TS_01[[#This Row],[Valeur]]</f>
        <v>8893.2200000000012</v>
      </c>
    </row>
    <row r="18" spans="1:11" ht="10.95" customHeight="1" x14ac:dyDescent="0.2">
      <c r="A18" s="6" t="s">
        <v>19</v>
      </c>
      <c r="B18" s="6">
        <v>10</v>
      </c>
      <c r="C18" s="1" t="s">
        <v>2</v>
      </c>
      <c r="D18" s="1" t="s">
        <v>63</v>
      </c>
      <c r="E18" s="1" t="s">
        <v>78</v>
      </c>
      <c r="F18" s="1" t="s">
        <v>30</v>
      </c>
      <c r="G18" s="2">
        <v>45691</v>
      </c>
      <c r="H18" s="3">
        <v>2455.88</v>
      </c>
      <c r="I18" s="3"/>
      <c r="J18" s="68">
        <f>TS_01[[#This Row],[revenus]]-TS_01[[#This Row],[dépenses]]</f>
        <v>2455.88</v>
      </c>
      <c r="K18" s="68">
        <f>K17+TS_01[[#This Row],[Valeur]]</f>
        <v>11349.100000000002</v>
      </c>
    </row>
    <row r="19" spans="1:11" ht="10.95" customHeight="1" x14ac:dyDescent="0.2"/>
    <row r="20" spans="1:11" ht="10.95" customHeight="1" x14ac:dyDescent="0.2"/>
    <row r="21" spans="1:11" ht="10.95" customHeight="1" x14ac:dyDescent="0.2"/>
    <row r="22" spans="1:11" ht="10.95" customHeight="1" x14ac:dyDescent="0.2"/>
    <row r="23" spans="1:11" ht="10.95" customHeight="1" x14ac:dyDescent="0.2"/>
    <row r="24" spans="1:11" ht="10.95" customHeight="1" x14ac:dyDescent="0.2"/>
    <row r="25" spans="1:11" ht="10.95" customHeight="1" x14ac:dyDescent="0.2"/>
    <row r="26" spans="1:11" ht="10.95" customHeight="1" x14ac:dyDescent="0.2"/>
    <row r="27" spans="1:11" ht="10.95" customHeight="1" x14ac:dyDescent="0.2"/>
    <row r="28" spans="1:11" ht="10.95" customHeight="1" x14ac:dyDescent="0.2"/>
    <row r="29" spans="1:11" ht="10.95" customHeight="1" x14ac:dyDescent="0.2"/>
    <row r="30" spans="1:11" ht="10.95" customHeight="1" x14ac:dyDescent="0.2"/>
    <row r="31" spans="1:11" ht="10.95" customHeight="1" x14ac:dyDescent="0.2"/>
    <row r="32" spans="1:11" ht="10.95" customHeight="1" x14ac:dyDescent="0.2"/>
    <row r="33" ht="10.95" customHeight="1" x14ac:dyDescent="0.2"/>
    <row r="34" ht="10.95" customHeight="1" x14ac:dyDescent="0.2"/>
    <row r="35" ht="10.95" customHeight="1" x14ac:dyDescent="0.2"/>
    <row r="36" ht="10.95" customHeight="1" x14ac:dyDescent="0.2"/>
    <row r="37" ht="10.95" customHeight="1" x14ac:dyDescent="0.2"/>
    <row r="38" ht="10.95" customHeight="1" x14ac:dyDescent="0.2"/>
    <row r="39" ht="10.95" customHeight="1" x14ac:dyDescent="0.2"/>
    <row r="40" ht="10.95" customHeight="1" x14ac:dyDescent="0.2"/>
    <row r="41" ht="10.95" customHeight="1" x14ac:dyDescent="0.2"/>
    <row r="42" ht="10.95" customHeight="1" x14ac:dyDescent="0.2"/>
    <row r="43" ht="10.95" customHeight="1" x14ac:dyDescent="0.2"/>
    <row r="44" ht="10.95" customHeight="1" x14ac:dyDescent="0.2"/>
    <row r="45" ht="10.95" customHeight="1" x14ac:dyDescent="0.2"/>
    <row r="46" ht="10.95" customHeight="1" x14ac:dyDescent="0.2"/>
    <row r="47" ht="10.95" customHeight="1" x14ac:dyDescent="0.2"/>
    <row r="48" ht="10.95" customHeight="1" x14ac:dyDescent="0.2"/>
    <row r="49" ht="10.95" customHeight="1" x14ac:dyDescent="0.2"/>
    <row r="50" ht="10.95" customHeight="1" x14ac:dyDescent="0.2"/>
    <row r="51" ht="10.95" customHeight="1" x14ac:dyDescent="0.2"/>
    <row r="52" ht="10.95" customHeight="1" x14ac:dyDescent="0.2"/>
    <row r="53" ht="10.95" customHeight="1" x14ac:dyDescent="0.2"/>
    <row r="54" ht="10.95" customHeight="1" x14ac:dyDescent="0.2"/>
    <row r="55" ht="10.95" customHeight="1" x14ac:dyDescent="0.2"/>
    <row r="56" ht="10.95" customHeight="1" x14ac:dyDescent="0.2"/>
    <row r="57" ht="10.95" customHeight="1" x14ac:dyDescent="0.2"/>
    <row r="58" ht="10.95" customHeight="1" x14ac:dyDescent="0.2"/>
    <row r="59" ht="10.95" customHeight="1" x14ac:dyDescent="0.2"/>
    <row r="60" ht="10.95" customHeight="1" x14ac:dyDescent="0.2"/>
    <row r="61" ht="10.95" customHeight="1" x14ac:dyDescent="0.2"/>
    <row r="62" ht="10.95" customHeight="1" x14ac:dyDescent="0.2"/>
    <row r="63" ht="10.95" customHeight="1" x14ac:dyDescent="0.2"/>
    <row r="64" ht="10.95" customHeight="1" x14ac:dyDescent="0.2"/>
    <row r="65" ht="10.95" customHeight="1" x14ac:dyDescent="0.2"/>
    <row r="66" ht="10.95" customHeight="1" x14ac:dyDescent="0.2"/>
    <row r="67" ht="10.95" customHeight="1" x14ac:dyDescent="0.2"/>
    <row r="68" ht="10.95" customHeight="1" x14ac:dyDescent="0.2"/>
    <row r="69" ht="10.95" customHeight="1" x14ac:dyDescent="0.2"/>
    <row r="70" ht="10.95" customHeight="1" x14ac:dyDescent="0.2"/>
    <row r="71" ht="10.95" customHeight="1" x14ac:dyDescent="0.2"/>
    <row r="72" ht="10.95" customHeight="1" x14ac:dyDescent="0.2"/>
    <row r="73" ht="10.95" customHeight="1" x14ac:dyDescent="0.2"/>
    <row r="74" ht="10.95" customHeight="1" x14ac:dyDescent="0.2"/>
    <row r="75" ht="10.95" customHeight="1" x14ac:dyDescent="0.2"/>
    <row r="76" ht="10.95" customHeight="1" x14ac:dyDescent="0.2"/>
    <row r="77" ht="10.95" customHeight="1" x14ac:dyDescent="0.2"/>
    <row r="78" ht="10.95" customHeight="1" x14ac:dyDescent="0.2"/>
    <row r="79" ht="10.95" customHeight="1" x14ac:dyDescent="0.2"/>
    <row r="80" ht="10.95" customHeight="1" x14ac:dyDescent="0.2"/>
    <row r="81" ht="10.95" customHeight="1" x14ac:dyDescent="0.2"/>
    <row r="82" ht="10.95" customHeight="1" x14ac:dyDescent="0.2"/>
    <row r="83" ht="10.95" customHeight="1" x14ac:dyDescent="0.2"/>
    <row r="84" ht="10.95" customHeight="1" x14ac:dyDescent="0.2"/>
    <row r="85" ht="10.95" customHeight="1" x14ac:dyDescent="0.2"/>
    <row r="86" ht="10.95" customHeight="1" x14ac:dyDescent="0.2"/>
    <row r="87" ht="10.95" customHeight="1" x14ac:dyDescent="0.2"/>
    <row r="88" ht="10.95" customHeight="1" x14ac:dyDescent="0.2"/>
    <row r="89" ht="10.95" customHeight="1" x14ac:dyDescent="0.2"/>
    <row r="90" ht="10.95" customHeight="1" x14ac:dyDescent="0.2"/>
    <row r="91" ht="10.95" customHeight="1" x14ac:dyDescent="0.2"/>
    <row r="92" ht="10.95" customHeight="1" x14ac:dyDescent="0.2"/>
    <row r="93" ht="10.95" customHeight="1" x14ac:dyDescent="0.2"/>
    <row r="94" ht="10.95" customHeight="1" x14ac:dyDescent="0.2"/>
    <row r="95" ht="10.95" customHeight="1" x14ac:dyDescent="0.2"/>
    <row r="96" ht="10.95" customHeight="1" x14ac:dyDescent="0.2"/>
    <row r="97" ht="10.95" customHeight="1" x14ac:dyDescent="0.2"/>
  </sheetData>
  <conditionalFormatting sqref="K6:K1800">
    <cfRule type="expression" dxfId="33" priority="1">
      <formula>K6&lt;0</formula>
    </cfRule>
  </conditionalFormatting>
  <printOptions horizontalCentered="1"/>
  <pageMargins left="0.19685039370078741" right="0.19685039370078741" top="0.27559055118110237" bottom="0.19685039370078741" header="0" footer="0"/>
  <pageSetup paperSize="9" fitToHeight="0" orientation="landscape" r:id="rId1"/>
  <headerFooter>
    <oddHeader>&amp;R&amp;D</oddHeader>
    <oddFooter>&amp;R&amp;F - &amp;A</oddFoot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2FE0F-6D50-494B-B6DA-29AC26872A74}">
  <sheetPr codeName="Feuil3">
    <pageSetUpPr fitToPage="1"/>
  </sheetPr>
  <dimension ref="A5:J19"/>
  <sheetViews>
    <sheetView showGridLines="0" workbookViewId="0">
      <pane ySplit="10" topLeftCell="A11" activePane="bottomLeft" state="frozen"/>
      <selection pane="bottomLeft" activeCell="A10" sqref="A10:I19"/>
    </sheetView>
  </sheetViews>
  <sheetFormatPr baseColWidth="10" defaultRowHeight="10.199999999999999" x14ac:dyDescent="0.2"/>
  <cols>
    <col min="1" max="1" width="20.7109375" bestFit="1" customWidth="1"/>
    <col min="2" max="2" width="8.140625" bestFit="1" customWidth="1"/>
    <col min="3" max="3" width="14.28515625" bestFit="1" customWidth="1"/>
    <col min="4" max="4" width="14.42578125" bestFit="1" customWidth="1"/>
    <col min="5" max="5" width="11.7109375" bestFit="1" customWidth="1"/>
    <col min="6" max="6" width="17.28515625" bestFit="1" customWidth="1"/>
    <col min="7" max="7" width="17.140625" bestFit="1" customWidth="1"/>
    <col min="8" max="8" width="14" bestFit="1" customWidth="1"/>
    <col min="9" max="9" width="15.28515625" bestFit="1" customWidth="1"/>
    <col min="10" max="10" width="22.42578125" bestFit="1" customWidth="1"/>
  </cols>
  <sheetData>
    <row r="5" spans="1:10" x14ac:dyDescent="0.2">
      <c r="A5" t="s">
        <v>83</v>
      </c>
    </row>
    <row r="6" spans="1:10" x14ac:dyDescent="0.2">
      <c r="A6" t="s">
        <v>16</v>
      </c>
      <c r="H6" s="65" t="s">
        <v>87</v>
      </c>
      <c r="I6" s="64">
        <f>H9-I9</f>
        <v>4533.53</v>
      </c>
    </row>
    <row r="9" spans="1:10" x14ac:dyDescent="0.2">
      <c r="H9" s="63">
        <f>SUBTOTAL(9,Tableau_mensuel[revenus])</f>
        <v>7992.55</v>
      </c>
      <c r="I9" s="63">
        <f>SUBTOTAL(9,Tableau_mensuel[dépenses])</f>
        <v>3459.0200000000004</v>
      </c>
      <c r="J9" s="63"/>
    </row>
    <row r="10" spans="1:10" s="62" customFormat="1" x14ac:dyDescent="0.2">
      <c r="A10" s="62" t="s">
        <v>83</v>
      </c>
      <c r="B10" s="62" t="s">
        <v>4</v>
      </c>
      <c r="C10" s="62" t="s">
        <v>5</v>
      </c>
      <c r="D10" s="62" t="s">
        <v>6</v>
      </c>
      <c r="E10" s="62" t="s">
        <v>8</v>
      </c>
      <c r="F10" s="62" t="s">
        <v>7</v>
      </c>
      <c r="G10" s="62" t="s">
        <v>68</v>
      </c>
      <c r="H10" s="62" t="s">
        <v>69</v>
      </c>
      <c r="I10" s="62" t="s">
        <v>0</v>
      </c>
    </row>
    <row r="11" spans="1:10" x14ac:dyDescent="0.2">
      <c r="A11" t="s">
        <v>16</v>
      </c>
      <c r="B11" s="61">
        <v>0</v>
      </c>
      <c r="C11" t="s">
        <v>86</v>
      </c>
      <c r="D11" t="s">
        <v>84</v>
      </c>
      <c r="F11" t="s">
        <v>85</v>
      </c>
      <c r="G11" s="60">
        <v>45657</v>
      </c>
      <c r="H11">
        <v>1001.99</v>
      </c>
    </row>
    <row r="12" spans="1:10" x14ac:dyDescent="0.2">
      <c r="A12" t="s">
        <v>16</v>
      </c>
      <c r="B12" s="61">
        <v>1</v>
      </c>
      <c r="C12" t="s">
        <v>1</v>
      </c>
      <c r="D12" t="s">
        <v>64</v>
      </c>
      <c r="E12" t="s">
        <v>70</v>
      </c>
      <c r="F12" t="s">
        <v>30</v>
      </c>
      <c r="G12" s="60">
        <v>45658</v>
      </c>
      <c r="H12">
        <v>1750</v>
      </c>
    </row>
    <row r="13" spans="1:10" x14ac:dyDescent="0.2">
      <c r="A13" t="s">
        <v>16</v>
      </c>
      <c r="B13" s="61">
        <v>2</v>
      </c>
      <c r="C13" t="s">
        <v>1</v>
      </c>
      <c r="D13" t="s">
        <v>65</v>
      </c>
      <c r="E13" t="s">
        <v>71</v>
      </c>
      <c r="F13" t="s">
        <v>30</v>
      </c>
      <c r="G13" s="60">
        <v>45658</v>
      </c>
      <c r="H13">
        <v>1890</v>
      </c>
    </row>
    <row r="14" spans="1:10" x14ac:dyDescent="0.2">
      <c r="A14" t="s">
        <v>16</v>
      </c>
      <c r="B14" s="61">
        <v>5</v>
      </c>
      <c r="C14" t="s">
        <v>3</v>
      </c>
      <c r="D14" t="s">
        <v>10</v>
      </c>
      <c r="E14" t="s">
        <v>74</v>
      </c>
      <c r="F14" t="s">
        <v>27</v>
      </c>
      <c r="G14" s="60">
        <v>45658</v>
      </c>
      <c r="I14">
        <v>1890.1</v>
      </c>
    </row>
    <row r="15" spans="1:10" x14ac:dyDescent="0.2">
      <c r="A15" t="s">
        <v>16</v>
      </c>
      <c r="B15" s="61">
        <v>6</v>
      </c>
      <c r="C15" t="s">
        <v>12</v>
      </c>
      <c r="D15" t="s">
        <v>43</v>
      </c>
      <c r="E15" t="s">
        <v>75</v>
      </c>
      <c r="F15" t="s">
        <v>27</v>
      </c>
      <c r="G15" s="60">
        <v>45658</v>
      </c>
      <c r="I15">
        <v>595.99</v>
      </c>
    </row>
    <row r="16" spans="1:10" x14ac:dyDescent="0.2">
      <c r="A16" t="s">
        <v>16</v>
      </c>
      <c r="B16" s="61">
        <v>8</v>
      </c>
      <c r="C16" t="s">
        <v>11</v>
      </c>
      <c r="D16" t="s">
        <v>61</v>
      </c>
      <c r="E16" t="s">
        <v>76</v>
      </c>
      <c r="F16" t="s">
        <v>9</v>
      </c>
      <c r="G16" s="60">
        <v>45658</v>
      </c>
      <c r="I16">
        <v>378.05</v>
      </c>
    </row>
    <row r="17" spans="1:9" x14ac:dyDescent="0.2">
      <c r="A17" t="s">
        <v>16</v>
      </c>
      <c r="B17" s="61">
        <v>3</v>
      </c>
      <c r="C17" t="s">
        <v>1</v>
      </c>
      <c r="D17" t="s">
        <v>66</v>
      </c>
      <c r="E17" t="s">
        <v>72</v>
      </c>
      <c r="F17" t="s">
        <v>30</v>
      </c>
      <c r="G17" s="60">
        <v>45659</v>
      </c>
      <c r="H17">
        <v>1700.01</v>
      </c>
    </row>
    <row r="18" spans="1:9" x14ac:dyDescent="0.2">
      <c r="A18" t="s">
        <v>16</v>
      </c>
      <c r="B18" s="61">
        <v>4</v>
      </c>
      <c r="C18" t="s">
        <v>1</v>
      </c>
      <c r="D18" t="s">
        <v>67</v>
      </c>
      <c r="E18" t="s">
        <v>73</v>
      </c>
      <c r="F18" t="s">
        <v>30</v>
      </c>
      <c r="G18" s="60">
        <v>45659</v>
      </c>
      <c r="H18">
        <v>1650.55</v>
      </c>
    </row>
    <row r="19" spans="1:9" x14ac:dyDescent="0.2">
      <c r="A19" t="s">
        <v>16</v>
      </c>
      <c r="B19" s="61">
        <v>7</v>
      </c>
      <c r="C19" t="s">
        <v>12</v>
      </c>
      <c r="D19" t="s">
        <v>44</v>
      </c>
      <c r="E19" t="s">
        <v>81</v>
      </c>
      <c r="F19" t="s">
        <v>27</v>
      </c>
      <c r="G19" s="60">
        <v>45659</v>
      </c>
      <c r="I19">
        <v>594.88</v>
      </c>
    </row>
  </sheetData>
  <dataValidations count="1">
    <dataValidation type="list" allowBlank="1" showInputMessage="1" showErrorMessage="1" sqref="A6" xr:uid="{195198A1-31A4-472B-BFD3-7A4AF17F29DD}">
      <formula1>INDIRECT("TS_Onglets[Onglets]")</formula1>
    </dataValidation>
  </dataValidations>
  <pageMargins left="0.70866141732283472" right="0.70866141732283472" top="0.74803149606299213" bottom="0.74803149606299213" header="0.31496062992125984" footer="0.31496062992125984"/>
  <pageSetup paperSize="9" scale="84" fitToHeight="0" orientation="portrait" horizontalDpi="4294967292" verticalDpi="1200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3699A-E88C-435A-86D3-2913DAD6630D}">
  <sheetPr codeName="Feuil7"/>
  <dimension ref="A1:B10"/>
  <sheetViews>
    <sheetView workbookViewId="0">
      <selection activeCell="D14" sqref="D14"/>
    </sheetView>
  </sheetViews>
  <sheetFormatPr baseColWidth="10" defaultRowHeight="10.199999999999999" x14ac:dyDescent="0.2"/>
  <cols>
    <col min="1" max="1" width="13.7109375" bestFit="1" customWidth="1"/>
    <col min="2" max="2" width="17.140625" bestFit="1" customWidth="1"/>
    <col min="3" max="3" width="9" bestFit="1" customWidth="1"/>
    <col min="4" max="4" width="13.140625" bestFit="1" customWidth="1"/>
    <col min="5" max="5" width="12.5703125" bestFit="1" customWidth="1"/>
    <col min="6" max="6" width="9" bestFit="1" customWidth="1"/>
    <col min="7" max="7" width="9.85546875" bestFit="1" customWidth="1"/>
    <col min="8" max="8" width="13.140625" bestFit="1" customWidth="1"/>
  </cols>
  <sheetData>
    <row r="1" spans="1:2" x14ac:dyDescent="0.2">
      <c r="A1" s="66" t="s">
        <v>83</v>
      </c>
      <c r="B1" t="s">
        <v>89</v>
      </c>
    </row>
    <row r="3" spans="1:2" x14ac:dyDescent="0.2">
      <c r="A3" s="66" t="s">
        <v>92</v>
      </c>
      <c r="B3" t="s">
        <v>91</v>
      </c>
    </row>
    <row r="4" spans="1:2" x14ac:dyDescent="0.2">
      <c r="A4" s="67" t="s">
        <v>11</v>
      </c>
      <c r="B4">
        <v>-378.05</v>
      </c>
    </row>
    <row r="5" spans="1:2" x14ac:dyDescent="0.2">
      <c r="A5" s="67" t="s">
        <v>3</v>
      </c>
      <c r="B5">
        <v>-2982.43</v>
      </c>
    </row>
    <row r="6" spans="1:2" x14ac:dyDescent="0.2">
      <c r="A6" s="67" t="s">
        <v>1</v>
      </c>
      <c r="B6">
        <v>6990.56</v>
      </c>
    </row>
    <row r="7" spans="1:2" x14ac:dyDescent="0.2">
      <c r="A7" s="67" t="s">
        <v>86</v>
      </c>
      <c r="B7">
        <v>1001.99</v>
      </c>
    </row>
    <row r="8" spans="1:2" x14ac:dyDescent="0.2">
      <c r="A8" s="67" t="s">
        <v>2</v>
      </c>
      <c r="B8">
        <v>8803.89</v>
      </c>
    </row>
    <row r="9" spans="1:2" x14ac:dyDescent="0.2">
      <c r="A9" s="67" t="s">
        <v>12</v>
      </c>
      <c r="B9">
        <v>-2086.8599999999997</v>
      </c>
    </row>
    <row r="10" spans="1:2" x14ac:dyDescent="0.2">
      <c r="A10" s="67" t="s">
        <v>88</v>
      </c>
      <c r="B10">
        <v>11349.099999999999</v>
      </c>
    </row>
  </sheetData>
  <pageMargins left="0.70866141732283472" right="0.70866141732283472" top="0.74803149606299213" bottom="0.74803149606299213" header="0.31496062992125984" footer="0.31496062992125984"/>
  <pageSetup paperSize="9" orientation="portrait" horizontalDpi="4294967292" verticalDpi="1200" r:id="rId2"/>
  <headerFooter>
    <oddHeader>&amp;R&amp;D</oddHeader>
    <oddFooter>&amp;R&amp;F - &amp;A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07DCD-A352-4289-B92B-C3DC01B30613}">
  <sheetPr codeName="Feuil4">
    <pageSetUpPr fitToPage="1"/>
  </sheetPr>
  <dimension ref="A29:M37"/>
  <sheetViews>
    <sheetView showGridLines="0" workbookViewId="0">
      <selection activeCell="L32" sqref="L32"/>
    </sheetView>
  </sheetViews>
  <sheetFormatPr baseColWidth="10" defaultRowHeight="10.199999999999999" x14ac:dyDescent="0.2"/>
  <cols>
    <col min="1" max="1" width="13.140625" bestFit="1" customWidth="1"/>
    <col min="2" max="3" width="20" bestFit="1" customWidth="1"/>
    <col min="4" max="4" width="13.140625" bestFit="1" customWidth="1"/>
    <col min="5" max="5" width="9.85546875" bestFit="1" customWidth="1"/>
    <col min="6" max="6" width="13.140625" bestFit="1" customWidth="1"/>
    <col min="7" max="7" width="18.7109375" bestFit="1" customWidth="1"/>
    <col min="8" max="8" width="14.5703125" bestFit="1" customWidth="1"/>
    <col min="9" max="9" width="13.42578125" bestFit="1" customWidth="1"/>
    <col min="10" max="10" width="17.140625" bestFit="1" customWidth="1"/>
    <col min="11" max="11" width="25.140625" bestFit="1" customWidth="1"/>
    <col min="12" max="12" width="7.42578125" bestFit="1" customWidth="1"/>
    <col min="13" max="13" width="13.140625" bestFit="1" customWidth="1"/>
  </cols>
  <sheetData>
    <row r="29" spans="1:13" x14ac:dyDescent="0.2">
      <c r="A29" s="66" t="s">
        <v>92</v>
      </c>
      <c r="B29" t="s">
        <v>94</v>
      </c>
      <c r="F29" s="66" t="s">
        <v>92</v>
      </c>
      <c r="G29" t="s">
        <v>93</v>
      </c>
      <c r="J29" s="66" t="s">
        <v>91</v>
      </c>
      <c r="K29" s="66" t="s">
        <v>95</v>
      </c>
    </row>
    <row r="30" spans="1:13" x14ac:dyDescent="0.2">
      <c r="A30" s="67" t="s">
        <v>11</v>
      </c>
      <c r="B30">
        <v>378.05</v>
      </c>
      <c r="F30" s="67" t="s">
        <v>11</v>
      </c>
      <c r="J30" s="66" t="s">
        <v>92</v>
      </c>
      <c r="K30" t="s">
        <v>16</v>
      </c>
      <c r="L30" t="s">
        <v>19</v>
      </c>
      <c r="M30" t="s">
        <v>88</v>
      </c>
    </row>
    <row r="31" spans="1:13" x14ac:dyDescent="0.2">
      <c r="A31" s="67" t="s">
        <v>3</v>
      </c>
      <c r="B31">
        <v>2982.43</v>
      </c>
      <c r="F31" s="67" t="s">
        <v>3</v>
      </c>
      <c r="J31" s="67" t="s">
        <v>11</v>
      </c>
      <c r="K31" s="69">
        <v>-378.05</v>
      </c>
      <c r="L31" s="69"/>
      <c r="M31" s="69">
        <v>-378.05</v>
      </c>
    </row>
    <row r="32" spans="1:13" x14ac:dyDescent="0.2">
      <c r="A32" s="67" t="s">
        <v>1</v>
      </c>
      <c r="F32" s="67" t="s">
        <v>1</v>
      </c>
      <c r="G32">
        <v>6990.56</v>
      </c>
      <c r="J32" s="67" t="s">
        <v>3</v>
      </c>
      <c r="K32" s="69">
        <v>-1890.1</v>
      </c>
      <c r="L32" s="69">
        <v>-1092.33</v>
      </c>
      <c r="M32" s="69">
        <v>-2982.43</v>
      </c>
    </row>
    <row r="33" spans="1:13" x14ac:dyDescent="0.2">
      <c r="A33" s="67" t="s">
        <v>86</v>
      </c>
      <c r="F33" s="67" t="s">
        <v>86</v>
      </c>
      <c r="G33">
        <v>1001.99</v>
      </c>
      <c r="J33" s="67" t="s">
        <v>1</v>
      </c>
      <c r="K33" s="69">
        <v>6990.56</v>
      </c>
      <c r="L33" s="69"/>
      <c r="M33" s="69">
        <v>6990.56</v>
      </c>
    </row>
    <row r="34" spans="1:13" x14ac:dyDescent="0.2">
      <c r="A34" s="67" t="s">
        <v>2</v>
      </c>
      <c r="F34" s="67" t="s">
        <v>2</v>
      </c>
      <c r="G34">
        <v>8803.89</v>
      </c>
      <c r="J34" s="67" t="s">
        <v>86</v>
      </c>
      <c r="K34" s="69">
        <v>1001.99</v>
      </c>
      <c r="L34" s="69"/>
      <c r="M34" s="69">
        <v>1001.99</v>
      </c>
    </row>
    <row r="35" spans="1:13" x14ac:dyDescent="0.2">
      <c r="A35" s="67" t="s">
        <v>12</v>
      </c>
      <c r="B35">
        <v>2086.8599999999997</v>
      </c>
      <c r="F35" s="67" t="s">
        <v>12</v>
      </c>
      <c r="J35" s="67" t="s">
        <v>2</v>
      </c>
      <c r="K35" s="69"/>
      <c r="L35" s="69">
        <v>8803.89</v>
      </c>
      <c r="M35" s="69">
        <v>8803.89</v>
      </c>
    </row>
    <row r="36" spans="1:13" x14ac:dyDescent="0.2">
      <c r="A36" s="67" t="s">
        <v>88</v>
      </c>
      <c r="B36">
        <v>5447.34</v>
      </c>
      <c r="F36" s="67" t="s">
        <v>88</v>
      </c>
      <c r="G36">
        <v>16796.439999999999</v>
      </c>
      <c r="J36" s="67" t="s">
        <v>12</v>
      </c>
      <c r="K36" s="69">
        <v>-1190.8699999999999</v>
      </c>
      <c r="L36" s="69">
        <v>-895.99</v>
      </c>
      <c r="M36" s="69">
        <v>-2086.8599999999997</v>
      </c>
    </row>
    <row r="37" spans="1:13" x14ac:dyDescent="0.2">
      <c r="J37" s="67" t="s">
        <v>88</v>
      </c>
      <c r="K37" s="69">
        <v>4533.53</v>
      </c>
      <c r="L37" s="69">
        <v>6815.57</v>
      </c>
      <c r="M37" s="69">
        <v>11349.099999999999</v>
      </c>
    </row>
  </sheetData>
  <pageMargins left="0.70866141732283472" right="0.70866141732283472" top="0.74803149606299213" bottom="0.74803149606299213" header="0.31496062992125984" footer="0.31496062992125984"/>
  <pageSetup paperSize="9" scale="66" orientation="landscape" horizontalDpi="4294967292" verticalDpi="120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C95A-591F-4AE5-A561-B4FFDEAB368C}">
  <sheetPr codeName="Feuil1"/>
  <dimension ref="B1:E28"/>
  <sheetViews>
    <sheetView workbookViewId="0">
      <selection activeCell="B8" sqref="B8"/>
    </sheetView>
  </sheetViews>
  <sheetFormatPr baseColWidth="10" defaultColWidth="11.5703125" defaultRowHeight="12.45" customHeight="1" x14ac:dyDescent="0.2"/>
  <cols>
    <col min="1" max="1" width="0.85546875" style="1" customWidth="1"/>
    <col min="2" max="4" width="19.42578125" style="1" customWidth="1"/>
    <col min="5" max="5" width="0.5703125" style="1" customWidth="1"/>
    <col min="6" max="16384" width="11.5703125" style="1"/>
  </cols>
  <sheetData>
    <row r="1" spans="2:5" ht="3" customHeight="1" x14ac:dyDescent="0.2"/>
    <row r="2" spans="2:5" s="52" customFormat="1" ht="22.05" customHeight="1" x14ac:dyDescent="0.2">
      <c r="B2" s="36" t="str" cm="1">
        <f t="array" ref="B2">Nom_Onglet()</f>
        <v/>
      </c>
      <c r="C2" s="51"/>
      <c r="D2" s="51"/>
      <c r="E2" s="51"/>
    </row>
    <row r="3" spans="2:5" ht="3" customHeight="1" x14ac:dyDescent="0.2"/>
    <row r="4" spans="2:5" ht="12.45" customHeight="1" x14ac:dyDescent="0.2">
      <c r="B4" s="35" t="s">
        <v>15</v>
      </c>
      <c r="C4" s="35"/>
      <c r="D4" s="35"/>
      <c r="E4" s="35"/>
    </row>
    <row r="5" spans="2:5" ht="12.45" customHeight="1" x14ac:dyDescent="0.2">
      <c r="B5" s="53" t="s">
        <v>47</v>
      </c>
      <c r="C5" s="53" t="s">
        <v>45</v>
      </c>
      <c r="D5" s="53" t="s">
        <v>46</v>
      </c>
      <c r="E5" s="53"/>
    </row>
    <row r="6" spans="2:5" ht="12.45" customHeight="1" x14ac:dyDescent="0.2">
      <c r="B6" s="53" t="s">
        <v>16</v>
      </c>
      <c r="C6" s="53" t="s">
        <v>48</v>
      </c>
      <c r="D6" s="53" t="s">
        <v>17</v>
      </c>
      <c r="E6" s="53"/>
    </row>
    <row r="7" spans="2:5" ht="12.45" customHeight="1" x14ac:dyDescent="0.2">
      <c r="B7" s="53" t="s">
        <v>19</v>
      </c>
      <c r="C7" s="53" t="s">
        <v>49</v>
      </c>
      <c r="D7" s="53" t="s">
        <v>20</v>
      </c>
      <c r="E7" s="53"/>
    </row>
    <row r="8" spans="2:5" ht="12.45" customHeight="1" x14ac:dyDescent="0.2">
      <c r="B8" s="53" t="s">
        <v>21</v>
      </c>
      <c r="C8" s="53" t="s">
        <v>50</v>
      </c>
      <c r="D8" s="53" t="s">
        <v>22</v>
      </c>
      <c r="E8" s="53"/>
    </row>
    <row r="9" spans="2:5" ht="12.45" customHeight="1" x14ac:dyDescent="0.2">
      <c r="B9" s="53" t="s">
        <v>23</v>
      </c>
      <c r="C9" s="53" t="s">
        <v>51</v>
      </c>
      <c r="D9" s="53" t="s">
        <v>24</v>
      </c>
      <c r="E9" s="53"/>
    </row>
    <row r="10" spans="2:5" ht="12.45" customHeight="1" x14ac:dyDescent="0.2">
      <c r="B10" s="53" t="s">
        <v>25</v>
      </c>
      <c r="C10" s="53" t="s">
        <v>52</v>
      </c>
      <c r="D10" s="53" t="s">
        <v>26</v>
      </c>
      <c r="E10" s="53"/>
    </row>
    <row r="11" spans="2:5" ht="12.45" customHeight="1" x14ac:dyDescent="0.2">
      <c r="B11" s="53" t="s">
        <v>28</v>
      </c>
      <c r="C11" s="53" t="s">
        <v>53</v>
      </c>
      <c r="D11" s="53" t="s">
        <v>29</v>
      </c>
      <c r="E11" s="53"/>
    </row>
    <row r="12" spans="2:5" ht="12.45" customHeight="1" x14ac:dyDescent="0.2">
      <c r="B12" s="53" t="s">
        <v>31</v>
      </c>
      <c r="C12" s="53" t="s">
        <v>54</v>
      </c>
      <c r="D12" s="53" t="s">
        <v>32</v>
      </c>
      <c r="E12" s="53"/>
    </row>
    <row r="13" spans="2:5" ht="12.45" customHeight="1" x14ac:dyDescent="0.2">
      <c r="B13" s="53" t="s">
        <v>33</v>
      </c>
      <c r="C13" s="53" t="s">
        <v>55</v>
      </c>
      <c r="D13" s="53" t="s">
        <v>34</v>
      </c>
      <c r="E13" s="53"/>
    </row>
    <row r="14" spans="2:5" ht="12.45" customHeight="1" x14ac:dyDescent="0.2">
      <c r="B14" s="53" t="s">
        <v>35</v>
      </c>
      <c r="C14" s="53" t="s">
        <v>56</v>
      </c>
      <c r="D14" s="53" t="s">
        <v>36</v>
      </c>
      <c r="E14" s="53"/>
    </row>
    <row r="15" spans="2:5" ht="12.45" customHeight="1" x14ac:dyDescent="0.2">
      <c r="B15" s="53" t="s">
        <v>37</v>
      </c>
      <c r="C15" s="53" t="s">
        <v>57</v>
      </c>
      <c r="D15" s="53" t="s">
        <v>38</v>
      </c>
      <c r="E15" s="53"/>
    </row>
    <row r="16" spans="2:5" ht="12.45" customHeight="1" x14ac:dyDescent="0.2">
      <c r="B16" s="53" t="s">
        <v>39</v>
      </c>
      <c r="C16" s="53" t="s">
        <v>58</v>
      </c>
      <c r="D16" s="53" t="s">
        <v>40</v>
      </c>
      <c r="E16" s="53"/>
    </row>
    <row r="17" spans="2:5" ht="12.45" customHeight="1" x14ac:dyDescent="0.2">
      <c r="B17" s="53" t="s">
        <v>41</v>
      </c>
      <c r="C17" s="53" t="s">
        <v>59</v>
      </c>
      <c r="D17" s="53" t="s">
        <v>42</v>
      </c>
      <c r="E17" s="53"/>
    </row>
    <row r="18" spans="2:5" ht="12.45" customHeight="1" x14ac:dyDescent="0.2">
      <c r="B18" s="53"/>
      <c r="C18" s="53"/>
      <c r="D18" s="53"/>
      <c r="E18" s="53"/>
    </row>
    <row r="19" spans="2:5" ht="12.45" customHeight="1" x14ac:dyDescent="0.2">
      <c r="B19" s="53"/>
      <c r="C19" s="53"/>
      <c r="D19" s="53"/>
      <c r="E19" s="53"/>
    </row>
    <row r="20" spans="2:5" ht="12.45" customHeight="1" x14ac:dyDescent="0.2">
      <c r="B20" s="53"/>
      <c r="C20" s="53"/>
      <c r="D20" s="53"/>
      <c r="E20" s="53"/>
    </row>
    <row r="21" spans="2:5" ht="12.45" customHeight="1" x14ac:dyDescent="0.2">
      <c r="B21" s="53"/>
      <c r="C21" s="53"/>
      <c r="D21" s="53"/>
      <c r="E21" s="53"/>
    </row>
    <row r="22" spans="2:5" ht="12.45" customHeight="1" x14ac:dyDescent="0.2">
      <c r="B22" s="53"/>
      <c r="C22" s="53"/>
      <c r="D22" s="53"/>
      <c r="E22" s="53"/>
    </row>
    <row r="23" spans="2:5" ht="12.45" customHeight="1" x14ac:dyDescent="0.2">
      <c r="B23" s="53"/>
      <c r="C23" s="53"/>
      <c r="D23" s="53"/>
      <c r="E23" s="53"/>
    </row>
    <row r="24" spans="2:5" ht="12.45" customHeight="1" x14ac:dyDescent="0.2">
      <c r="B24" s="53"/>
      <c r="C24" s="53"/>
      <c r="D24" s="53"/>
      <c r="E24" s="53"/>
    </row>
    <row r="25" spans="2:5" ht="12.45" customHeight="1" x14ac:dyDescent="0.2">
      <c r="B25" s="53"/>
      <c r="C25" s="53"/>
      <c r="D25" s="53"/>
      <c r="E25" s="53"/>
    </row>
    <row r="26" spans="2:5" ht="12.45" customHeight="1" x14ac:dyDescent="0.2">
      <c r="B26" s="53"/>
      <c r="C26" s="53"/>
      <c r="D26" s="53"/>
      <c r="E26" s="53"/>
    </row>
    <row r="27" spans="2:5" ht="12.45" customHeight="1" x14ac:dyDescent="0.2">
      <c r="B27" s="53"/>
      <c r="C27" s="53"/>
      <c r="D27" s="53"/>
      <c r="E27" s="53"/>
    </row>
    <row r="28" spans="2:5" ht="12.45" customHeight="1" x14ac:dyDescent="0.2">
      <c r="B28" s="53"/>
      <c r="C28" s="53"/>
      <c r="D28" s="53"/>
      <c r="E28" s="53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0B025-6E14-4215-9D1D-8B769237C358}">
  <sheetPr codeName="Feuil2"/>
  <dimension ref="B1:GJ65"/>
  <sheetViews>
    <sheetView workbookViewId="0"/>
  </sheetViews>
  <sheetFormatPr baseColWidth="10" defaultColWidth="11.5703125" defaultRowHeight="11.55" customHeight="1" x14ac:dyDescent="0.2"/>
  <cols>
    <col min="1" max="1" width="0.5703125" style="1" customWidth="1"/>
    <col min="2" max="2" width="1.28515625" style="6" customWidth="1"/>
    <col min="3" max="5" width="1.28515625" style="1" customWidth="1"/>
    <col min="6" max="6" width="1.28515625" style="4" customWidth="1"/>
    <col min="7" max="7" width="1.28515625" style="1" customWidth="1"/>
    <col min="8" max="9" width="1.28515625" style="5" customWidth="1"/>
    <col min="10" max="11" width="1.28515625" style="1" customWidth="1"/>
    <col min="12" max="12" width="1.28515625" style="5" customWidth="1"/>
    <col min="13" max="221" width="1.28515625" style="1" customWidth="1"/>
    <col min="222" max="16384" width="11.5703125" style="1"/>
  </cols>
  <sheetData>
    <row r="1" spans="2:192" ht="2.5499999999999998" customHeight="1" x14ac:dyDescent="0.2"/>
    <row r="2" spans="2:192" s="11" customFormat="1" ht="22.05" customHeight="1" x14ac:dyDescent="0.2">
      <c r="B2" s="71" t="s">
        <v>82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  <c r="AT2" s="71"/>
      <c r="AU2" s="71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72"/>
      <c r="CS2" s="72"/>
      <c r="CT2" s="72"/>
      <c r="CU2" s="72"/>
      <c r="CV2" s="72"/>
      <c r="CW2" s="72"/>
      <c r="CX2" s="72"/>
      <c r="CY2" s="72"/>
      <c r="CZ2" s="72"/>
      <c r="DA2" s="72"/>
      <c r="DB2" s="72"/>
      <c r="DC2" s="72"/>
      <c r="DD2" s="72"/>
      <c r="DE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/>
      <c r="DY2" s="72"/>
      <c r="DZ2" s="72"/>
      <c r="EA2" s="72"/>
      <c r="EB2" s="72"/>
      <c r="EC2" s="72"/>
      <c r="ED2" s="72"/>
      <c r="EE2" s="72"/>
      <c r="EF2" s="72"/>
      <c r="EG2" s="72"/>
      <c r="EH2" s="72"/>
      <c r="EI2" s="72"/>
      <c r="EJ2" s="72"/>
      <c r="EK2" s="72"/>
      <c r="EL2" s="72"/>
      <c r="EM2" s="72"/>
      <c r="EN2" s="72"/>
      <c r="EO2" s="72"/>
      <c r="EP2" s="72"/>
      <c r="EQ2" s="72"/>
      <c r="ER2" s="72"/>
      <c r="ES2" s="72"/>
      <c r="ET2" s="72"/>
      <c r="EU2" s="72"/>
      <c r="EV2" s="72"/>
      <c r="EW2" s="72"/>
      <c r="EX2" s="72"/>
      <c r="EY2" s="72"/>
      <c r="EZ2" s="72"/>
      <c r="FA2" s="72"/>
      <c r="FB2" s="72"/>
      <c r="FC2" s="72"/>
      <c r="FD2" s="72"/>
      <c r="FE2" s="72"/>
      <c r="FF2" s="72"/>
      <c r="FG2" s="72"/>
      <c r="FH2" s="72"/>
      <c r="FI2" s="72"/>
      <c r="FJ2" s="72"/>
      <c r="FK2" s="72"/>
      <c r="FL2" s="47"/>
      <c r="FM2" s="47"/>
      <c r="FN2" s="47"/>
      <c r="FO2" s="47"/>
      <c r="FP2" s="47"/>
      <c r="FQ2" s="47"/>
      <c r="FR2" s="47"/>
      <c r="FS2" s="46"/>
      <c r="FT2" s="46"/>
      <c r="FU2" s="46"/>
      <c r="FV2" s="46"/>
      <c r="FW2" s="46"/>
      <c r="FX2" s="46"/>
      <c r="FY2" s="46"/>
      <c r="FZ2" s="46"/>
      <c r="GA2" s="46"/>
      <c r="GB2" s="46"/>
      <c r="GC2" s="46"/>
      <c r="GD2" s="46"/>
      <c r="GE2" s="46"/>
      <c r="GF2" s="46"/>
      <c r="GG2" s="46"/>
      <c r="GH2" s="46"/>
      <c r="GI2" s="46"/>
      <c r="GJ2" s="46"/>
    </row>
    <row r="3" spans="2:192" ht="2.5499999999999998" customHeight="1" x14ac:dyDescent="0.2">
      <c r="B3" s="7"/>
      <c r="C3" s="7"/>
      <c r="D3" s="7"/>
      <c r="E3" s="7"/>
      <c r="G3" s="8"/>
      <c r="H3" s="10"/>
      <c r="I3" s="10"/>
      <c r="K3" s="7"/>
      <c r="L3" s="9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</row>
    <row r="4" spans="2:192" ht="12.45" customHeight="1" x14ac:dyDescent="0.2">
      <c r="B4" s="21"/>
      <c r="C4" s="22"/>
      <c r="D4" s="22"/>
      <c r="E4" s="22"/>
      <c r="F4" s="23"/>
      <c r="G4" s="22"/>
      <c r="H4" s="24"/>
      <c r="I4" s="24"/>
      <c r="J4" s="25"/>
      <c r="K4" s="25"/>
      <c r="L4" s="26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</row>
    <row r="5" spans="2:192" ht="12.45" customHeight="1" x14ac:dyDescent="0.2">
      <c r="B5" s="21"/>
      <c r="C5" s="22"/>
      <c r="D5" s="22"/>
      <c r="E5" s="22"/>
      <c r="F5" s="23"/>
      <c r="G5" s="22"/>
      <c r="H5" s="24"/>
      <c r="I5" s="24"/>
      <c r="J5" s="25"/>
      <c r="K5" s="25"/>
      <c r="L5" s="26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</row>
    <row r="6" spans="2:192" ht="12.45" customHeight="1" x14ac:dyDescent="0.2">
      <c r="B6" s="27"/>
      <c r="C6" s="25"/>
      <c r="D6" s="25"/>
      <c r="E6" s="25"/>
      <c r="F6" s="28"/>
      <c r="G6" s="25"/>
      <c r="H6" s="26"/>
      <c r="I6" s="26"/>
      <c r="J6" s="25"/>
      <c r="K6" s="25"/>
      <c r="L6" s="26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</row>
    <row r="7" spans="2:192" ht="12.45" customHeight="1" x14ac:dyDescent="0.2">
      <c r="B7" s="29"/>
      <c r="C7" s="25"/>
      <c r="D7" s="25"/>
      <c r="E7" s="25"/>
      <c r="F7" s="28"/>
      <c r="G7" s="25"/>
      <c r="H7" s="26"/>
      <c r="I7" s="26"/>
      <c r="J7" s="25"/>
      <c r="K7" s="30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</row>
    <row r="8" spans="2:192" ht="12.45" customHeight="1" thickBot="1" x14ac:dyDescent="0.25">
      <c r="B8" s="29"/>
      <c r="C8" s="25"/>
      <c r="D8" s="25"/>
      <c r="E8" s="25"/>
      <c r="F8" s="28"/>
      <c r="G8" s="25"/>
      <c r="H8" s="26"/>
      <c r="I8" s="26"/>
      <c r="J8" s="25"/>
      <c r="K8" s="32"/>
      <c r="L8" s="33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</row>
    <row r="9" spans="2:192" ht="12.45" customHeight="1" thickTop="1" x14ac:dyDescent="0.2">
      <c r="B9" s="29"/>
      <c r="C9" s="25"/>
      <c r="D9" s="25"/>
      <c r="E9" s="25"/>
      <c r="F9" s="34"/>
      <c r="G9" s="25"/>
      <c r="H9" s="26"/>
      <c r="I9" s="38"/>
      <c r="J9" s="39"/>
      <c r="K9" s="39" t="s">
        <v>13</v>
      </c>
      <c r="L9" s="40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41"/>
      <c r="AK9" s="42"/>
      <c r="AL9" s="37"/>
      <c r="AM9" s="42"/>
      <c r="AN9" s="43"/>
      <c r="AO9" s="39"/>
      <c r="AP9" s="39" t="s">
        <v>14</v>
      </c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41"/>
      <c r="BC9" s="42"/>
      <c r="BD9" s="42"/>
      <c r="BE9" s="42"/>
      <c r="BF9" s="43"/>
      <c r="BG9" s="73" t="str">
        <f>"Solde " &amp; An-1 &amp; " en CHF"</f>
        <v>Solde 2024 en CHF</v>
      </c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2"/>
      <c r="CE9" s="42"/>
      <c r="CF9" s="42"/>
      <c r="CG9" s="42"/>
      <c r="CH9" s="42"/>
      <c r="CI9" s="42"/>
      <c r="CJ9" s="42"/>
      <c r="CK9" s="42"/>
      <c r="CL9" s="42"/>
      <c r="CM9" s="42"/>
      <c r="CN9" s="42"/>
      <c r="CO9" s="42"/>
      <c r="CP9" s="42"/>
      <c r="CQ9" s="42"/>
      <c r="CR9" s="42"/>
      <c r="CS9" s="42"/>
      <c r="CT9" s="42"/>
      <c r="CU9" s="42"/>
      <c r="CV9" s="42"/>
      <c r="CW9" s="42"/>
      <c r="CX9" s="42"/>
      <c r="CY9" s="42"/>
      <c r="CZ9" s="42"/>
      <c r="DA9" s="42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</row>
    <row r="10" spans="2:192" ht="12.45" customHeight="1" x14ac:dyDescent="0.2">
      <c r="B10" s="29"/>
      <c r="C10" s="25"/>
      <c r="D10" s="25"/>
      <c r="E10" s="25"/>
      <c r="F10" s="34"/>
      <c r="G10" s="25"/>
      <c r="H10" s="26"/>
      <c r="I10" s="14"/>
      <c r="J10" s="13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13"/>
      <c r="X10" s="77"/>
      <c r="Y10" s="77"/>
      <c r="Z10" s="77"/>
      <c r="AA10" s="77"/>
      <c r="AB10" s="77"/>
      <c r="AC10" s="77"/>
      <c r="AD10" s="77"/>
      <c r="AE10" s="77"/>
      <c r="AF10" s="77"/>
      <c r="AG10" s="77"/>
      <c r="AH10" s="77"/>
      <c r="AI10" s="77"/>
      <c r="AJ10" s="15"/>
      <c r="AK10" s="25"/>
      <c r="AL10" s="25"/>
      <c r="AM10" s="25"/>
      <c r="AN10" s="19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5"/>
      <c r="BC10" s="25"/>
      <c r="BD10" s="25"/>
      <c r="BE10" s="25"/>
      <c r="BF10" s="19"/>
      <c r="BG10" s="74">
        <v>1001.99</v>
      </c>
      <c r="BH10" s="75"/>
      <c r="BI10" s="75"/>
      <c r="BJ10" s="75"/>
      <c r="BK10" s="75"/>
      <c r="BL10" s="75"/>
      <c r="BM10" s="75"/>
      <c r="BN10" s="75"/>
      <c r="BO10" s="75"/>
      <c r="BP10" s="75"/>
      <c r="BQ10" s="75"/>
      <c r="BR10" s="75"/>
      <c r="BS10" s="76"/>
      <c r="BT10" s="1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</row>
    <row r="11" spans="2:192" ht="12.45" customHeight="1" thickBot="1" x14ac:dyDescent="0.25">
      <c r="B11" s="29"/>
      <c r="C11" s="25"/>
      <c r="D11" s="25"/>
      <c r="E11" s="25"/>
      <c r="F11" s="34"/>
      <c r="G11" s="25"/>
      <c r="H11" s="26"/>
      <c r="I11" s="14"/>
      <c r="J11" s="13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13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15"/>
      <c r="AK11" s="25"/>
      <c r="AL11" s="25"/>
      <c r="AM11" s="25"/>
      <c r="AN11" s="19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5"/>
      <c r="BC11" s="25"/>
      <c r="BD11" s="25"/>
      <c r="BE11" s="25"/>
      <c r="BF11" s="20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8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</row>
    <row r="12" spans="2:192" ht="12.45" customHeight="1" thickTop="1" thickBot="1" x14ac:dyDescent="0.25">
      <c r="B12" s="29"/>
      <c r="C12" s="25"/>
      <c r="D12" s="25"/>
      <c r="E12" s="25"/>
      <c r="F12" s="34"/>
      <c r="G12" s="25"/>
      <c r="H12" s="26"/>
      <c r="I12" s="14"/>
      <c r="J12" s="13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13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15"/>
      <c r="AK12" s="25"/>
      <c r="AL12" s="25"/>
      <c r="AM12" s="25"/>
      <c r="AN12" s="19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5"/>
      <c r="BC12" s="25"/>
      <c r="BD12" s="25"/>
      <c r="BE12" s="25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</row>
    <row r="13" spans="2:192" ht="12.45" customHeight="1" thickTop="1" x14ac:dyDescent="0.2">
      <c r="B13" s="29"/>
      <c r="C13" s="25"/>
      <c r="D13" s="25"/>
      <c r="E13" s="25"/>
      <c r="F13" s="34"/>
      <c r="G13" s="25"/>
      <c r="H13" s="26"/>
      <c r="I13" s="14"/>
      <c r="J13" s="13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13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15"/>
      <c r="AK13" s="25"/>
      <c r="AL13" s="25"/>
      <c r="AM13" s="25"/>
      <c r="AN13" s="19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5"/>
      <c r="BC13" s="25"/>
      <c r="BD13" s="25"/>
      <c r="BE13" s="25"/>
      <c r="BF13" s="43"/>
      <c r="BG13" s="73" t="s">
        <v>60</v>
      </c>
      <c r="BH13" s="73"/>
      <c r="BI13" s="73"/>
      <c r="BJ13" s="73"/>
      <c r="BK13" s="73"/>
      <c r="BL13" s="73"/>
      <c r="BM13" s="73"/>
      <c r="BN13" s="73"/>
      <c r="BO13" s="73"/>
      <c r="BP13" s="73"/>
      <c r="BQ13" s="73"/>
      <c r="BR13" s="73"/>
      <c r="BS13" s="73"/>
      <c r="BT13" s="41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</row>
    <row r="14" spans="2:192" ht="12.45" customHeight="1" x14ac:dyDescent="0.2">
      <c r="B14" s="29"/>
      <c r="C14" s="25"/>
      <c r="D14" s="25"/>
      <c r="E14" s="25"/>
      <c r="F14" s="34"/>
      <c r="G14" s="25"/>
      <c r="H14" s="26"/>
      <c r="I14" s="14"/>
      <c r="J14" s="13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13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15"/>
      <c r="AK14" s="25"/>
      <c r="AL14" s="25"/>
      <c r="AM14" s="25"/>
      <c r="AN14" s="19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5"/>
      <c r="BC14" s="25"/>
      <c r="BD14" s="25"/>
      <c r="BE14" s="25"/>
      <c r="BF14" s="19"/>
      <c r="BG14" s="78">
        <v>2025</v>
      </c>
      <c r="BH14" s="79"/>
      <c r="BI14" s="79"/>
      <c r="BJ14" s="79"/>
      <c r="BK14" s="79"/>
      <c r="BL14" s="79"/>
      <c r="BM14" s="79"/>
      <c r="BN14" s="79"/>
      <c r="BO14" s="79"/>
      <c r="BP14" s="79"/>
      <c r="BQ14" s="79"/>
      <c r="BR14" s="79"/>
      <c r="BS14" s="80"/>
      <c r="BT14" s="1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</row>
    <row r="15" spans="2:192" ht="12.45" customHeight="1" thickBot="1" x14ac:dyDescent="0.25">
      <c r="B15" s="29"/>
      <c r="C15" s="25"/>
      <c r="D15" s="25"/>
      <c r="E15" s="25"/>
      <c r="F15" s="34"/>
      <c r="G15" s="25"/>
      <c r="H15" s="26"/>
      <c r="I15" s="14"/>
      <c r="J15" s="13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13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15"/>
      <c r="AK15" s="25"/>
      <c r="AL15" s="25"/>
      <c r="AM15" s="25"/>
      <c r="AN15" s="19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5"/>
      <c r="BC15" s="25"/>
      <c r="BD15" s="25"/>
      <c r="BE15" s="25"/>
      <c r="BF15" s="20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8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</row>
    <row r="16" spans="2:192" ht="12.45" customHeight="1" thickTop="1" x14ac:dyDescent="0.2">
      <c r="B16" s="29"/>
      <c r="C16" s="25"/>
      <c r="D16" s="25"/>
      <c r="E16" s="25"/>
      <c r="F16" s="34"/>
      <c r="G16" s="25"/>
      <c r="H16" s="26"/>
      <c r="I16" s="14"/>
      <c r="J16" s="13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13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15"/>
      <c r="AK16" s="25"/>
      <c r="AL16" s="25"/>
      <c r="AM16" s="25"/>
      <c r="AN16" s="19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5"/>
      <c r="BC16" s="25"/>
      <c r="BD16" s="25"/>
      <c r="BE16" s="2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</row>
    <row r="17" spans="2:192" ht="12.45" customHeight="1" x14ac:dyDescent="0.2">
      <c r="B17" s="29"/>
      <c r="C17" s="25"/>
      <c r="D17" s="25"/>
      <c r="E17" s="25"/>
      <c r="F17" s="34"/>
      <c r="G17" s="25"/>
      <c r="H17" s="26"/>
      <c r="I17" s="14"/>
      <c r="J17" s="13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13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15"/>
      <c r="AK17" s="25"/>
      <c r="AL17" s="25"/>
      <c r="AM17" s="25"/>
      <c r="AN17" s="19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5"/>
      <c r="BC17" s="25"/>
      <c r="BD17" s="25"/>
      <c r="BE17" s="2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</row>
    <row r="18" spans="2:192" ht="12.45" customHeight="1" thickBot="1" x14ac:dyDescent="0.25">
      <c r="B18" s="29"/>
      <c r="C18" s="25"/>
      <c r="D18" s="25"/>
      <c r="E18" s="25"/>
      <c r="F18" s="34"/>
      <c r="G18" s="25"/>
      <c r="H18" s="26"/>
      <c r="I18" s="14"/>
      <c r="J18" s="13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13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15"/>
      <c r="AK18" s="25"/>
      <c r="AL18" s="25"/>
      <c r="AM18" s="25"/>
      <c r="AN18" s="20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8"/>
      <c r="BC18" s="25"/>
      <c r="BD18" s="25"/>
      <c r="BE18" s="2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</row>
    <row r="19" spans="2:192" ht="12.45" customHeight="1" thickTop="1" x14ac:dyDescent="0.2">
      <c r="B19" s="29"/>
      <c r="C19" s="25"/>
      <c r="D19" s="25"/>
      <c r="E19" s="25"/>
      <c r="F19" s="34"/>
      <c r="G19" s="25"/>
      <c r="H19" s="26"/>
      <c r="I19" s="14"/>
      <c r="J19" s="13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13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1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</row>
    <row r="20" spans="2:192" ht="12.45" customHeight="1" x14ac:dyDescent="0.2">
      <c r="B20" s="29"/>
      <c r="C20" s="25"/>
      <c r="D20" s="25"/>
      <c r="E20" s="25"/>
      <c r="F20" s="34"/>
      <c r="G20" s="25"/>
      <c r="H20" s="26"/>
      <c r="I20" s="14"/>
      <c r="J20" s="13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13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1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</row>
    <row r="21" spans="2:192" ht="12.45" customHeight="1" x14ac:dyDescent="0.2">
      <c r="B21" s="29"/>
      <c r="C21" s="25"/>
      <c r="D21" s="25"/>
      <c r="E21" s="25"/>
      <c r="F21" s="34"/>
      <c r="G21" s="25"/>
      <c r="H21" s="26"/>
      <c r="I21" s="14"/>
      <c r="J21" s="13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13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1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</row>
    <row r="22" spans="2:192" ht="12.45" customHeight="1" thickBot="1" x14ac:dyDescent="0.25">
      <c r="B22" s="29"/>
      <c r="C22" s="25"/>
      <c r="D22" s="25"/>
      <c r="E22" s="25"/>
      <c r="F22" s="34"/>
      <c r="G22" s="25"/>
      <c r="H22" s="26"/>
      <c r="I22" s="16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8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</row>
    <row r="23" spans="2:192" ht="12.45" customHeight="1" thickTop="1" x14ac:dyDescent="0.2">
      <c r="B23" s="29"/>
      <c r="C23" s="25"/>
      <c r="D23" s="25"/>
      <c r="E23" s="25"/>
      <c r="F23" s="34"/>
      <c r="G23" s="25"/>
      <c r="H23" s="26"/>
      <c r="I23" s="26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</row>
    <row r="24" spans="2:192" ht="12.45" customHeight="1" x14ac:dyDescent="0.2">
      <c r="B24" s="29"/>
      <c r="C24" s="25"/>
      <c r="D24" s="25"/>
      <c r="E24" s="25"/>
      <c r="F24" s="34"/>
      <c r="G24" s="25"/>
      <c r="H24" s="26"/>
      <c r="I24" s="26"/>
      <c r="J24" s="25"/>
      <c r="K24" s="25"/>
      <c r="L24" s="26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</row>
    <row r="25" spans="2:192" ht="12.45" customHeight="1" x14ac:dyDescent="0.2">
      <c r="B25" s="29"/>
      <c r="C25" s="25"/>
      <c r="D25" s="25"/>
      <c r="E25" s="25"/>
      <c r="F25" s="34"/>
      <c r="G25" s="25"/>
      <c r="H25" s="26"/>
      <c r="I25" s="26"/>
      <c r="J25" s="25"/>
      <c r="K25" s="25"/>
      <c r="L25" s="26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</row>
    <row r="26" spans="2:192" ht="12.45" customHeight="1" x14ac:dyDescent="0.2">
      <c r="B26" s="29"/>
      <c r="C26" s="25"/>
      <c r="D26" s="25"/>
      <c r="E26" s="25"/>
      <c r="F26" s="34"/>
      <c r="G26" s="25"/>
      <c r="H26" s="26"/>
      <c r="I26" s="26"/>
      <c r="J26" s="25"/>
      <c r="K26" s="25"/>
      <c r="L26" s="26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</row>
    <row r="27" spans="2:192" ht="12.45" customHeight="1" x14ac:dyDescent="0.2">
      <c r="B27" s="29"/>
      <c r="C27" s="25"/>
      <c r="D27" s="25"/>
      <c r="E27" s="25"/>
      <c r="F27" s="34"/>
      <c r="G27" s="25"/>
      <c r="H27" s="26"/>
      <c r="I27" s="26"/>
      <c r="J27" s="25"/>
      <c r="K27" s="25"/>
      <c r="L27" s="26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</row>
    <row r="28" spans="2:192" ht="12.45" customHeight="1" x14ac:dyDescent="0.2">
      <c r="B28" s="29"/>
      <c r="C28" s="25"/>
      <c r="D28" s="25"/>
      <c r="E28" s="25"/>
      <c r="F28" s="34"/>
      <c r="G28" s="25"/>
      <c r="H28" s="26"/>
      <c r="I28" s="26"/>
      <c r="J28" s="25"/>
      <c r="K28" s="25"/>
      <c r="L28" s="26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</row>
    <row r="29" spans="2:192" ht="12.45" customHeight="1" x14ac:dyDescent="0.2">
      <c r="B29" s="29"/>
      <c r="C29" s="25"/>
      <c r="D29" s="25"/>
      <c r="E29" s="25"/>
      <c r="F29" s="34"/>
      <c r="G29" s="25"/>
      <c r="H29" s="26"/>
      <c r="I29" s="26"/>
      <c r="J29" s="25"/>
      <c r="K29" s="25"/>
      <c r="L29" s="26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</row>
    <row r="30" spans="2:192" ht="12.45" customHeight="1" x14ac:dyDescent="0.2">
      <c r="B30" s="29"/>
      <c r="C30" s="25"/>
      <c r="D30" s="25"/>
      <c r="E30" s="25"/>
      <c r="F30" s="34"/>
      <c r="G30" s="25"/>
      <c r="H30" s="26"/>
      <c r="I30" s="26"/>
      <c r="J30" s="25"/>
      <c r="K30" s="25"/>
      <c r="L30" s="26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</row>
    <row r="31" spans="2:192" ht="12.45" customHeight="1" x14ac:dyDescent="0.2">
      <c r="B31" s="29"/>
      <c r="C31" s="25"/>
      <c r="D31" s="25"/>
      <c r="E31" s="25"/>
      <c r="F31" s="34"/>
      <c r="G31" s="25"/>
      <c r="H31" s="26"/>
      <c r="I31" s="26"/>
      <c r="J31" s="25"/>
      <c r="K31" s="25"/>
      <c r="L31" s="26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</row>
    <row r="32" spans="2:192" ht="12.45" customHeight="1" x14ac:dyDescent="0.2">
      <c r="B32" s="29"/>
      <c r="C32" s="25"/>
      <c r="D32" s="25"/>
      <c r="E32" s="25"/>
      <c r="F32" s="34"/>
      <c r="G32" s="25"/>
      <c r="H32" s="26"/>
      <c r="I32" s="26"/>
      <c r="J32" s="25"/>
      <c r="K32" s="25"/>
      <c r="L32" s="26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</row>
    <row r="33" spans="2:192" ht="12.45" customHeight="1" x14ac:dyDescent="0.2">
      <c r="B33" s="29"/>
      <c r="C33" s="25"/>
      <c r="D33" s="25"/>
      <c r="E33" s="25"/>
      <c r="F33" s="34"/>
      <c r="G33" s="25"/>
      <c r="H33" s="26"/>
      <c r="I33" s="26"/>
      <c r="J33" s="25"/>
      <c r="K33" s="25"/>
      <c r="L33" s="26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</row>
    <row r="34" spans="2:192" ht="12.45" customHeight="1" x14ac:dyDescent="0.2">
      <c r="B34" s="29"/>
      <c r="C34" s="25"/>
      <c r="D34" s="25"/>
      <c r="E34" s="25"/>
      <c r="F34" s="34"/>
      <c r="G34" s="25"/>
      <c r="H34" s="26"/>
      <c r="I34" s="26"/>
      <c r="J34" s="25"/>
      <c r="K34" s="25"/>
      <c r="L34" s="26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</row>
    <row r="35" spans="2:192" ht="12.45" customHeight="1" x14ac:dyDescent="0.2">
      <c r="B35" s="29"/>
      <c r="C35" s="25"/>
      <c r="D35" s="25"/>
      <c r="E35" s="25"/>
      <c r="F35" s="34"/>
      <c r="G35" s="25"/>
      <c r="H35" s="26"/>
      <c r="I35" s="26"/>
      <c r="J35" s="25"/>
      <c r="K35" s="25"/>
      <c r="L35" s="26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</row>
    <row r="36" spans="2:192" ht="12.45" customHeight="1" x14ac:dyDescent="0.2">
      <c r="B36" s="29"/>
      <c r="C36" s="25"/>
      <c r="D36" s="25"/>
      <c r="E36" s="25"/>
      <c r="F36" s="34"/>
      <c r="G36" s="25"/>
      <c r="H36" s="26"/>
      <c r="I36" s="26"/>
      <c r="J36" s="25"/>
      <c r="K36" s="25"/>
      <c r="L36" s="26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</row>
    <row r="37" spans="2:192" ht="12.45" customHeight="1" x14ac:dyDescent="0.2">
      <c r="B37" s="29"/>
      <c r="C37" s="25"/>
      <c r="D37" s="25"/>
      <c r="E37" s="25"/>
      <c r="F37" s="34"/>
      <c r="G37" s="25"/>
      <c r="H37" s="26"/>
      <c r="I37" s="26"/>
      <c r="J37" s="25"/>
      <c r="K37" s="25"/>
      <c r="L37" s="26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</row>
    <row r="38" spans="2:192" ht="12.45" customHeight="1" x14ac:dyDescent="0.2">
      <c r="B38" s="29"/>
      <c r="C38" s="25"/>
      <c r="D38" s="25"/>
      <c r="E38" s="25"/>
      <c r="F38" s="34"/>
      <c r="G38" s="25"/>
      <c r="H38" s="26"/>
      <c r="I38" s="26"/>
      <c r="J38" s="25"/>
      <c r="K38" s="25"/>
      <c r="L38" s="26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</row>
    <row r="39" spans="2:192" ht="12.45" customHeight="1" x14ac:dyDescent="0.2">
      <c r="B39" s="29"/>
      <c r="C39" s="25"/>
      <c r="D39" s="25"/>
      <c r="E39" s="25"/>
      <c r="F39" s="34"/>
      <c r="G39" s="25"/>
      <c r="H39" s="26"/>
      <c r="I39" s="26"/>
      <c r="J39" s="25"/>
      <c r="K39" s="25"/>
      <c r="L39" s="26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</row>
    <row r="40" spans="2:192" ht="12.45" customHeight="1" x14ac:dyDescent="0.2">
      <c r="B40" s="29"/>
      <c r="C40" s="25"/>
      <c r="D40" s="25"/>
      <c r="E40" s="25"/>
      <c r="F40" s="34"/>
      <c r="G40" s="25"/>
      <c r="H40" s="26"/>
      <c r="I40" s="26"/>
      <c r="J40" s="25"/>
      <c r="K40" s="25"/>
      <c r="L40" s="26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</row>
    <row r="41" spans="2:192" ht="12.45" customHeight="1" x14ac:dyDescent="0.2">
      <c r="B41" s="29"/>
      <c r="C41" s="25"/>
      <c r="D41" s="25"/>
      <c r="E41" s="25"/>
      <c r="F41" s="34"/>
      <c r="G41" s="25"/>
      <c r="H41" s="26"/>
      <c r="I41" s="26"/>
      <c r="J41" s="25"/>
      <c r="K41" s="25"/>
      <c r="L41" s="26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</row>
    <row r="42" spans="2:192" ht="12.45" customHeight="1" x14ac:dyDescent="0.2">
      <c r="B42" s="29"/>
      <c r="C42" s="25"/>
      <c r="D42" s="25"/>
      <c r="E42" s="25"/>
      <c r="F42" s="34"/>
      <c r="G42" s="25"/>
      <c r="H42" s="26"/>
      <c r="I42" s="26"/>
      <c r="J42" s="25"/>
      <c r="K42" s="25"/>
      <c r="L42" s="26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</row>
    <row r="43" spans="2:192" ht="12.45" customHeight="1" x14ac:dyDescent="0.2">
      <c r="B43" s="29"/>
      <c r="C43" s="25"/>
      <c r="D43" s="25"/>
      <c r="E43" s="25"/>
      <c r="F43" s="34"/>
      <c r="G43" s="25"/>
      <c r="H43" s="26"/>
      <c r="I43" s="26"/>
      <c r="J43" s="25"/>
      <c r="K43" s="25"/>
      <c r="L43" s="26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</row>
    <row r="44" spans="2:192" ht="12.45" customHeight="1" x14ac:dyDescent="0.2">
      <c r="B44" s="29"/>
      <c r="C44" s="25"/>
      <c r="D44" s="25"/>
      <c r="E44" s="25"/>
      <c r="F44" s="34"/>
      <c r="G44" s="25"/>
      <c r="H44" s="26"/>
      <c r="I44" s="26"/>
      <c r="J44" s="25"/>
      <c r="K44" s="25"/>
      <c r="L44" s="26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</row>
    <row r="45" spans="2:192" ht="12.45" customHeight="1" x14ac:dyDescent="0.2">
      <c r="B45" s="29"/>
      <c r="C45" s="25"/>
      <c r="D45" s="25"/>
      <c r="E45" s="25"/>
      <c r="F45" s="34"/>
      <c r="G45" s="25"/>
      <c r="H45" s="26"/>
      <c r="I45" s="26"/>
      <c r="J45" s="25"/>
      <c r="K45" s="25"/>
      <c r="L45" s="26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</row>
    <row r="46" spans="2:192" ht="12.45" customHeight="1" x14ac:dyDescent="0.2">
      <c r="B46" s="29"/>
      <c r="C46" s="25"/>
      <c r="D46" s="25"/>
      <c r="E46" s="25"/>
      <c r="F46" s="34"/>
      <c r="G46" s="25"/>
      <c r="H46" s="26"/>
      <c r="I46" s="26"/>
      <c r="J46" s="25"/>
      <c r="K46" s="25"/>
      <c r="L46" s="26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5"/>
      <c r="BL46" s="25"/>
      <c r="BM46" s="25"/>
      <c r="BN46" s="25"/>
      <c r="BO46" s="25"/>
      <c r="BP46" s="25"/>
      <c r="BQ46" s="25"/>
      <c r="BR46" s="25"/>
      <c r="BS46" s="25"/>
      <c r="BT46" s="25"/>
      <c r="BU46" s="25"/>
      <c r="BV46" s="25"/>
      <c r="BW46" s="25"/>
      <c r="BX46" s="25"/>
      <c r="BY46" s="25"/>
      <c r="BZ46" s="25"/>
      <c r="CA46" s="25"/>
      <c r="CB46" s="25"/>
      <c r="CC46" s="25"/>
      <c r="CD46" s="25"/>
      <c r="CE46" s="25"/>
      <c r="CF46" s="25"/>
      <c r="CG46" s="25"/>
      <c r="CH46" s="25"/>
      <c r="CI46" s="25"/>
      <c r="CJ46" s="25"/>
      <c r="CK46" s="25"/>
      <c r="CL46" s="25"/>
      <c r="CM46" s="25"/>
      <c r="CN46" s="25"/>
      <c r="CO46" s="25"/>
      <c r="CP46" s="25"/>
      <c r="CQ46" s="25"/>
      <c r="CR46" s="25"/>
      <c r="CS46" s="25"/>
      <c r="CT46" s="25"/>
      <c r="CU46" s="25"/>
      <c r="CV46" s="25"/>
      <c r="CW46" s="25"/>
      <c r="CX46" s="25"/>
      <c r="CY46" s="25"/>
      <c r="CZ46" s="25"/>
      <c r="DA46" s="25"/>
      <c r="DB46" s="25"/>
      <c r="DC46" s="25"/>
      <c r="DD46" s="25"/>
      <c r="DE46" s="25"/>
      <c r="DF46" s="25"/>
      <c r="DG46" s="25"/>
      <c r="DH46" s="25"/>
      <c r="DI46" s="25"/>
      <c r="DJ46" s="25"/>
      <c r="DK46" s="25"/>
      <c r="DL46" s="25"/>
      <c r="DM46" s="25"/>
      <c r="DN46" s="25"/>
      <c r="DO46" s="25"/>
      <c r="DP46" s="25"/>
      <c r="DQ46" s="25"/>
      <c r="DR46" s="25"/>
      <c r="DS46" s="25"/>
      <c r="DT46" s="25"/>
      <c r="DU46" s="25"/>
      <c r="DV46" s="25"/>
      <c r="DW46" s="25"/>
      <c r="DX46" s="25"/>
      <c r="DY46" s="25"/>
      <c r="DZ46" s="25"/>
      <c r="EA46" s="25"/>
      <c r="EB46" s="25"/>
      <c r="EC46" s="25"/>
      <c r="ED46" s="25"/>
      <c r="EE46" s="25"/>
      <c r="EF46" s="25"/>
      <c r="EG46" s="25"/>
      <c r="EH46" s="25"/>
      <c r="EI46" s="25"/>
      <c r="EJ46" s="25"/>
      <c r="EK46" s="25"/>
      <c r="EL46" s="25"/>
      <c r="EM46" s="25"/>
      <c r="EN46" s="25"/>
      <c r="EO46" s="25"/>
      <c r="EP46" s="25"/>
      <c r="EQ46" s="25"/>
      <c r="ER46" s="25"/>
      <c r="ES46" s="25"/>
      <c r="ET46" s="25"/>
      <c r="EU46" s="25"/>
      <c r="EV46" s="25"/>
      <c r="EW46" s="25"/>
      <c r="EX46" s="25"/>
      <c r="EY46" s="25"/>
      <c r="EZ46" s="25"/>
      <c r="FA46" s="25"/>
      <c r="FB46" s="25"/>
      <c r="FC46" s="25"/>
      <c r="FD46" s="25"/>
      <c r="FE46" s="25"/>
      <c r="FF46" s="25"/>
      <c r="FG46" s="25"/>
      <c r="FH46" s="25"/>
      <c r="FI46" s="25"/>
      <c r="FJ46" s="25"/>
      <c r="FK46" s="25"/>
      <c r="FL46" s="25"/>
      <c r="FM46" s="25"/>
      <c r="FN46" s="25"/>
      <c r="FO46" s="25"/>
      <c r="FP46" s="25"/>
      <c r="FQ46" s="25"/>
      <c r="FR46" s="25"/>
      <c r="FS46" s="25"/>
      <c r="FT46" s="25"/>
      <c r="FU46" s="25"/>
      <c r="FV46" s="25"/>
      <c r="FW46" s="25"/>
      <c r="FX46" s="25"/>
      <c r="FY46" s="25"/>
      <c r="FZ46" s="25"/>
      <c r="GA46" s="25"/>
      <c r="GB46" s="25"/>
      <c r="GC46" s="25"/>
      <c r="GD46" s="25"/>
      <c r="GE46" s="25"/>
      <c r="GF46" s="25"/>
      <c r="GG46" s="25"/>
      <c r="GH46" s="25"/>
      <c r="GI46" s="25"/>
      <c r="GJ46" s="25"/>
    </row>
    <row r="47" spans="2:192" ht="12.45" customHeight="1" x14ac:dyDescent="0.2">
      <c r="B47" s="29"/>
      <c r="C47" s="25"/>
      <c r="D47" s="25"/>
      <c r="E47" s="25"/>
      <c r="F47" s="34"/>
      <c r="G47" s="25"/>
      <c r="H47" s="26"/>
      <c r="I47" s="26"/>
      <c r="J47" s="25"/>
      <c r="K47" s="25"/>
      <c r="L47" s="26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  <c r="BX47" s="25"/>
      <c r="BY47" s="25"/>
      <c r="BZ47" s="25"/>
      <c r="CA47" s="25"/>
      <c r="CB47" s="25"/>
      <c r="CC47" s="25"/>
      <c r="CD47" s="25"/>
      <c r="CE47" s="25"/>
      <c r="CF47" s="25"/>
      <c r="CG47" s="25"/>
      <c r="CH47" s="25"/>
      <c r="CI47" s="25"/>
      <c r="CJ47" s="25"/>
      <c r="CK47" s="25"/>
      <c r="CL47" s="25"/>
      <c r="CM47" s="25"/>
      <c r="CN47" s="25"/>
      <c r="CO47" s="25"/>
      <c r="CP47" s="25"/>
      <c r="CQ47" s="25"/>
      <c r="CR47" s="25"/>
      <c r="CS47" s="25"/>
      <c r="CT47" s="25"/>
      <c r="CU47" s="25"/>
      <c r="CV47" s="25"/>
      <c r="CW47" s="25"/>
      <c r="CX47" s="25"/>
      <c r="CY47" s="25"/>
      <c r="CZ47" s="25"/>
      <c r="DA47" s="25"/>
      <c r="DB47" s="25"/>
      <c r="DC47" s="25"/>
      <c r="DD47" s="25"/>
      <c r="DE47" s="25"/>
      <c r="DF47" s="25"/>
      <c r="DG47" s="25"/>
      <c r="DH47" s="25"/>
      <c r="DI47" s="25"/>
      <c r="DJ47" s="25"/>
      <c r="DK47" s="25"/>
      <c r="DL47" s="25"/>
      <c r="DM47" s="25"/>
      <c r="DN47" s="25"/>
      <c r="DO47" s="25"/>
      <c r="DP47" s="25"/>
      <c r="DQ47" s="25"/>
      <c r="DR47" s="25"/>
      <c r="DS47" s="25"/>
      <c r="DT47" s="25"/>
      <c r="DU47" s="25"/>
      <c r="DV47" s="25"/>
      <c r="DW47" s="25"/>
      <c r="DX47" s="25"/>
      <c r="DY47" s="25"/>
      <c r="DZ47" s="25"/>
      <c r="EA47" s="25"/>
      <c r="EB47" s="25"/>
      <c r="EC47" s="25"/>
      <c r="ED47" s="25"/>
      <c r="EE47" s="25"/>
      <c r="EF47" s="25"/>
      <c r="EG47" s="25"/>
      <c r="EH47" s="25"/>
      <c r="EI47" s="25"/>
      <c r="EJ47" s="25"/>
      <c r="EK47" s="25"/>
      <c r="EL47" s="25"/>
      <c r="EM47" s="25"/>
      <c r="EN47" s="25"/>
      <c r="EO47" s="25"/>
      <c r="EP47" s="25"/>
      <c r="EQ47" s="25"/>
      <c r="ER47" s="25"/>
      <c r="ES47" s="25"/>
      <c r="ET47" s="25"/>
      <c r="EU47" s="25"/>
      <c r="EV47" s="25"/>
      <c r="EW47" s="25"/>
      <c r="EX47" s="25"/>
      <c r="EY47" s="25"/>
      <c r="EZ47" s="25"/>
      <c r="FA47" s="25"/>
      <c r="FB47" s="25"/>
      <c r="FC47" s="25"/>
      <c r="FD47" s="25"/>
      <c r="FE47" s="25"/>
      <c r="FF47" s="25"/>
      <c r="FG47" s="25"/>
      <c r="FH47" s="25"/>
      <c r="FI47" s="25"/>
      <c r="FJ47" s="25"/>
      <c r="FK47" s="25"/>
      <c r="FL47" s="25"/>
      <c r="FM47" s="25"/>
      <c r="FN47" s="25"/>
      <c r="FO47" s="25"/>
      <c r="FP47" s="25"/>
      <c r="FQ47" s="25"/>
      <c r="FR47" s="25"/>
      <c r="FS47" s="25"/>
      <c r="FT47" s="25"/>
      <c r="FU47" s="25"/>
      <c r="FV47" s="25"/>
      <c r="FW47" s="25"/>
      <c r="FX47" s="25"/>
      <c r="FY47" s="25"/>
      <c r="FZ47" s="25"/>
      <c r="GA47" s="25"/>
      <c r="GB47" s="25"/>
      <c r="GC47" s="25"/>
      <c r="GD47" s="25"/>
      <c r="GE47" s="25"/>
      <c r="GF47" s="25"/>
      <c r="GG47" s="25"/>
      <c r="GH47" s="25"/>
      <c r="GI47" s="25"/>
      <c r="GJ47" s="25"/>
    </row>
    <row r="48" spans="2:192" ht="12.45" customHeight="1" x14ac:dyDescent="0.2">
      <c r="B48" s="29"/>
      <c r="C48" s="25"/>
      <c r="D48" s="25"/>
      <c r="E48" s="25"/>
      <c r="F48" s="34"/>
      <c r="G48" s="25"/>
      <c r="H48" s="26"/>
      <c r="I48" s="26"/>
      <c r="J48" s="25"/>
      <c r="K48" s="25"/>
      <c r="L48" s="26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</row>
    <row r="49" spans="2:192" ht="10.95" customHeight="1" x14ac:dyDescent="0.2">
      <c r="B49" s="29"/>
      <c r="C49" s="25"/>
      <c r="D49" s="25"/>
      <c r="E49" s="25"/>
      <c r="F49" s="34"/>
      <c r="G49" s="25"/>
      <c r="H49" s="26"/>
      <c r="I49" s="26"/>
      <c r="J49" s="25"/>
      <c r="K49" s="25"/>
      <c r="L49" s="26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</row>
    <row r="50" spans="2:192" ht="10.95" customHeight="1" x14ac:dyDescent="0.2">
      <c r="B50" s="29"/>
      <c r="C50" s="25"/>
      <c r="D50" s="25"/>
      <c r="E50" s="25"/>
      <c r="F50" s="34"/>
      <c r="G50" s="25"/>
      <c r="H50" s="26"/>
      <c r="I50" s="26"/>
      <c r="J50" s="25"/>
      <c r="K50" s="25"/>
      <c r="L50" s="26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</row>
    <row r="51" spans="2:192" ht="10.95" customHeight="1" x14ac:dyDescent="0.2">
      <c r="B51" s="29"/>
      <c r="C51" s="25"/>
      <c r="D51" s="25"/>
      <c r="E51" s="25"/>
      <c r="F51" s="34"/>
      <c r="G51" s="25"/>
      <c r="H51" s="26"/>
      <c r="I51" s="26"/>
      <c r="J51" s="25"/>
      <c r="K51" s="25"/>
      <c r="L51" s="26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/>
      <c r="BG51" s="25"/>
      <c r="BH51" s="25"/>
      <c r="BI51" s="25"/>
      <c r="BJ51" s="25"/>
      <c r="BK51" s="25"/>
      <c r="BL51" s="25"/>
      <c r="BM51" s="25"/>
      <c r="BN51" s="25"/>
      <c r="BO51" s="25"/>
      <c r="BP51" s="25"/>
      <c r="BQ51" s="25"/>
      <c r="BR51" s="25"/>
      <c r="BS51" s="25"/>
      <c r="BT51" s="25"/>
      <c r="BU51" s="25"/>
      <c r="BV51" s="25"/>
      <c r="BW51" s="25"/>
      <c r="BX51" s="25"/>
      <c r="BY51" s="25"/>
      <c r="BZ51" s="25"/>
      <c r="CA51" s="25"/>
      <c r="CB51" s="25"/>
      <c r="CC51" s="25"/>
      <c r="CD51" s="25"/>
      <c r="CE51" s="25"/>
      <c r="CF51" s="25"/>
      <c r="CG51" s="25"/>
      <c r="CH51" s="25"/>
      <c r="CI51" s="25"/>
      <c r="CJ51" s="25"/>
      <c r="CK51" s="25"/>
      <c r="CL51" s="25"/>
      <c r="CM51" s="25"/>
      <c r="CN51" s="25"/>
      <c r="CO51" s="25"/>
      <c r="CP51" s="25"/>
      <c r="CQ51" s="25"/>
      <c r="CR51" s="25"/>
      <c r="CS51" s="25"/>
      <c r="CT51" s="25"/>
      <c r="CU51" s="25"/>
      <c r="CV51" s="25"/>
      <c r="CW51" s="25"/>
      <c r="CX51" s="25"/>
      <c r="CY51" s="25"/>
      <c r="CZ51" s="25"/>
      <c r="DA51" s="25"/>
      <c r="DB51" s="25"/>
      <c r="DC51" s="25"/>
      <c r="DD51" s="25"/>
      <c r="DE51" s="25"/>
      <c r="DF51" s="25"/>
      <c r="DG51" s="25"/>
      <c r="DH51" s="25"/>
      <c r="DI51" s="25"/>
      <c r="DJ51" s="25"/>
      <c r="DK51" s="25"/>
      <c r="DL51" s="25"/>
      <c r="DM51" s="25"/>
      <c r="DN51" s="25"/>
      <c r="DO51" s="25"/>
      <c r="DP51" s="25"/>
      <c r="DQ51" s="25"/>
      <c r="DR51" s="25"/>
      <c r="DS51" s="25"/>
      <c r="DT51" s="25"/>
      <c r="DU51" s="25"/>
      <c r="DV51" s="25"/>
      <c r="DW51" s="25"/>
      <c r="DX51" s="25"/>
      <c r="DY51" s="25"/>
      <c r="DZ51" s="25"/>
      <c r="EA51" s="25"/>
      <c r="EB51" s="25"/>
      <c r="EC51" s="25"/>
      <c r="ED51" s="25"/>
      <c r="EE51" s="25"/>
      <c r="EF51" s="25"/>
      <c r="EG51" s="25"/>
      <c r="EH51" s="25"/>
      <c r="EI51" s="25"/>
      <c r="EJ51" s="25"/>
      <c r="EK51" s="25"/>
      <c r="EL51" s="25"/>
      <c r="EM51" s="25"/>
      <c r="EN51" s="25"/>
      <c r="EO51" s="25"/>
      <c r="EP51" s="25"/>
      <c r="EQ51" s="25"/>
      <c r="ER51" s="25"/>
      <c r="ES51" s="25"/>
      <c r="ET51" s="25"/>
      <c r="EU51" s="25"/>
      <c r="EV51" s="25"/>
      <c r="EW51" s="25"/>
      <c r="EX51" s="25"/>
      <c r="EY51" s="25"/>
      <c r="EZ51" s="25"/>
      <c r="FA51" s="25"/>
      <c r="FB51" s="25"/>
      <c r="FC51" s="25"/>
      <c r="FD51" s="25"/>
      <c r="FE51" s="25"/>
      <c r="FF51" s="25"/>
      <c r="FG51" s="25"/>
      <c r="FH51" s="25"/>
      <c r="FI51" s="25"/>
      <c r="FJ51" s="25"/>
      <c r="FK51" s="25"/>
      <c r="FL51" s="25"/>
      <c r="FM51" s="25"/>
      <c r="FN51" s="25"/>
      <c r="FO51" s="25"/>
      <c r="FP51" s="25"/>
      <c r="FQ51" s="25"/>
      <c r="FR51" s="25"/>
      <c r="FS51" s="25"/>
      <c r="FT51" s="25"/>
      <c r="FU51" s="25"/>
      <c r="FV51" s="25"/>
      <c r="FW51" s="25"/>
      <c r="FX51" s="25"/>
      <c r="FY51" s="25"/>
      <c r="FZ51" s="25"/>
      <c r="GA51" s="25"/>
      <c r="GB51" s="25"/>
      <c r="GC51" s="25"/>
      <c r="GD51" s="25"/>
      <c r="GE51" s="25"/>
      <c r="GF51" s="25"/>
      <c r="GG51" s="25"/>
      <c r="GH51" s="25"/>
      <c r="GI51" s="25"/>
      <c r="GJ51" s="25"/>
    </row>
    <row r="52" spans="2:192" ht="10.95" customHeight="1" x14ac:dyDescent="0.2">
      <c r="B52" s="29"/>
      <c r="C52" s="25"/>
      <c r="D52" s="25"/>
      <c r="E52" s="25"/>
      <c r="F52" s="34"/>
      <c r="G52" s="25"/>
      <c r="H52" s="26"/>
      <c r="I52" s="26"/>
      <c r="J52" s="25"/>
      <c r="K52" s="25"/>
      <c r="L52" s="26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</row>
    <row r="53" spans="2:192" ht="10.95" customHeight="1" x14ac:dyDescent="0.2">
      <c r="B53" s="29"/>
      <c r="C53" s="25"/>
      <c r="D53" s="25"/>
      <c r="E53" s="25"/>
      <c r="F53" s="34"/>
      <c r="G53" s="25"/>
      <c r="H53" s="26"/>
      <c r="I53" s="26"/>
      <c r="J53" s="25"/>
      <c r="K53" s="25"/>
      <c r="L53" s="26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</row>
    <row r="54" spans="2:192" ht="10.95" customHeight="1" x14ac:dyDescent="0.2">
      <c r="B54" s="29"/>
      <c r="C54" s="25"/>
      <c r="D54" s="25"/>
      <c r="E54" s="25"/>
      <c r="F54" s="34"/>
      <c r="G54" s="25"/>
      <c r="H54" s="26"/>
      <c r="I54" s="26"/>
      <c r="J54" s="25"/>
      <c r="K54" s="25"/>
      <c r="L54" s="26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</row>
    <row r="55" spans="2:192" ht="10.95" customHeight="1" x14ac:dyDescent="0.2">
      <c r="B55" s="29"/>
      <c r="C55" s="25"/>
      <c r="D55" s="25"/>
      <c r="E55" s="25"/>
      <c r="F55" s="34"/>
      <c r="G55" s="25"/>
      <c r="H55" s="26"/>
      <c r="I55" s="26"/>
      <c r="J55" s="25"/>
      <c r="K55" s="25"/>
      <c r="L55" s="26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</row>
    <row r="56" spans="2:192" ht="10.95" customHeight="1" x14ac:dyDescent="0.2">
      <c r="B56" s="29"/>
      <c r="C56" s="25"/>
      <c r="D56" s="25"/>
      <c r="E56" s="25"/>
      <c r="F56" s="34"/>
      <c r="G56" s="25"/>
      <c r="H56" s="26"/>
      <c r="I56" s="26"/>
      <c r="J56" s="25"/>
      <c r="K56" s="25"/>
      <c r="L56" s="26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</row>
    <row r="57" spans="2:192" ht="10.95" customHeight="1" x14ac:dyDescent="0.2">
      <c r="B57" s="29"/>
      <c r="C57" s="25"/>
      <c r="D57" s="25"/>
      <c r="E57" s="25"/>
      <c r="F57" s="34"/>
      <c r="G57" s="25"/>
      <c r="H57" s="26"/>
      <c r="I57" s="26"/>
      <c r="J57" s="25"/>
      <c r="K57" s="25"/>
      <c r="L57" s="26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</row>
    <row r="58" spans="2:192" ht="10.95" customHeight="1" x14ac:dyDescent="0.2">
      <c r="B58" s="29"/>
      <c r="C58" s="25"/>
      <c r="D58" s="25"/>
      <c r="E58" s="25"/>
      <c r="F58" s="34"/>
      <c r="G58" s="25"/>
      <c r="H58" s="26"/>
      <c r="I58" s="26"/>
      <c r="J58" s="25"/>
      <c r="K58" s="25"/>
      <c r="L58" s="26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</row>
    <row r="59" spans="2:192" ht="10.95" customHeight="1" x14ac:dyDescent="0.2"/>
    <row r="60" spans="2:192" ht="10.95" customHeight="1" x14ac:dyDescent="0.2"/>
    <row r="61" spans="2:192" ht="10.95" customHeight="1" x14ac:dyDescent="0.2"/>
    <row r="62" spans="2:192" ht="10.95" customHeight="1" x14ac:dyDescent="0.2"/>
    <row r="63" spans="2:192" ht="10.95" customHeight="1" x14ac:dyDescent="0.2"/>
    <row r="64" spans="2:192" ht="10.95" customHeight="1" x14ac:dyDescent="0.2"/>
    <row r="65" ht="10.95" customHeight="1" x14ac:dyDescent="0.2"/>
  </sheetData>
  <mergeCells count="23">
    <mergeCell ref="BG9:BS9"/>
    <mergeCell ref="BG13:BS13"/>
    <mergeCell ref="BG10:BS10"/>
    <mergeCell ref="K20:V21"/>
    <mergeCell ref="X10:AI11"/>
    <mergeCell ref="X12:AI13"/>
    <mergeCell ref="X14:AI15"/>
    <mergeCell ref="X16:AI17"/>
    <mergeCell ref="X18:AI19"/>
    <mergeCell ref="X20:AI21"/>
    <mergeCell ref="K10:V11"/>
    <mergeCell ref="K12:V13"/>
    <mergeCell ref="K14:V15"/>
    <mergeCell ref="K16:V17"/>
    <mergeCell ref="K18:V19"/>
    <mergeCell ref="BG14:BS14"/>
    <mergeCell ref="B2:AU2"/>
    <mergeCell ref="EZ2:FK2"/>
    <mergeCell ref="EN2:EY2"/>
    <mergeCell ref="CR2:DC2"/>
    <mergeCell ref="DD2:DO2"/>
    <mergeCell ref="DP2:EA2"/>
    <mergeCell ref="EB2:EM2"/>
  </mergeCells>
  <pageMargins left="0.19685039370078741" right="0.19685039370078741" top="0.19685039370078741" bottom="0.19685039370078741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42DD434-7D26-4F1B-B46A-5102B03A53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2025</vt:lpstr>
      <vt:lpstr>Situation mensuelle</vt:lpstr>
      <vt:lpstr>Tcd 1</vt:lpstr>
      <vt:lpstr>Tcd 2</vt:lpstr>
      <vt:lpstr>Listes</vt:lpstr>
      <vt:lpstr>Accueil</vt:lpstr>
      <vt:lpstr>An</vt:lpstr>
      <vt:lpstr>'2025'!Impression_des_titres</vt:lpstr>
      <vt:lpstr>'Situation mensuelle'!Impression_des_titres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Georg_1201</dc:creator>
  <cp:lastModifiedBy>Eric KERGRESSE</cp:lastModifiedBy>
  <cp:lastPrinted>2026-06-29T06:03:34Z</cp:lastPrinted>
  <dcterms:created xsi:type="dcterms:W3CDTF">2024-04-12T10:21:44Z</dcterms:created>
  <dcterms:modified xsi:type="dcterms:W3CDTF">2026-06-29T06:22:01Z</dcterms:modified>
</cp:coreProperties>
</file>