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57D6672F-8072-4109-9BF9-C5E23DCBA62C}" xr6:coauthVersionLast="47" xr6:coauthVersionMax="47" xr10:uidLastSave="{00000000-0000-0000-0000-000000000000}"/>
  <bookViews>
    <workbookView xWindow="-108" yWindow="-108" windowWidth="23256" windowHeight="12576" tabRatio="811" xr2:uid="{88721514-8770-46C8-B1E8-21BAFC147F8B}"/>
  </bookViews>
  <sheets>
    <sheet name="Datas" sheetId="11" r:id="rId1"/>
    <sheet name="Feuil1" sheetId="14" r:id="rId2"/>
    <sheet name="Tarifs" sheetId="13" state="hidden" r:id="rId3"/>
  </sheets>
  <functionGroups builtInGroupCount="19"/>
  <definedNames>
    <definedName name="_xlnm._FilterDatabase" localSheetId="0" hidden="1">Datas!$A$4:$AA$4</definedName>
    <definedName name="tranches">Tableau22[Tranches]</definedName>
    <definedName name="Zones">Tableau22[[#Headers],[Base]:[Zone 1]]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6" i="11" l="1" a="1"/>
  <c r="AA6" i="11" s="1"/>
  <c r="AA7" i="11" a="1"/>
  <c r="AA7" i="11" s="1"/>
  <c r="AA8" i="11" a="1"/>
  <c r="AA8" i="11" s="1"/>
  <c r="AA9" i="11" a="1"/>
  <c r="AA9" i="11" s="1"/>
  <c r="AA10" i="11" a="1"/>
  <c r="AA10" i="11" s="1"/>
  <c r="AA11" i="11" a="1"/>
  <c r="AA11" i="11" s="1"/>
  <c r="AA12" i="11" a="1"/>
  <c r="AA12" i="11" s="1"/>
  <c r="AA13" i="11" a="1"/>
  <c r="AA13" i="11" s="1"/>
  <c r="AA14" i="11" a="1"/>
  <c r="AA14" i="11" s="1"/>
  <c r="AA15" i="11" a="1"/>
  <c r="AA15" i="11" s="1"/>
  <c r="AA16" i="11" a="1"/>
  <c r="AA16" i="11" s="1"/>
  <c r="AA17" i="11" a="1"/>
  <c r="AA17" i="11" s="1"/>
  <c r="AA18" i="11" a="1"/>
  <c r="AA18" i="11" s="1"/>
  <c r="AA19" i="11" a="1"/>
  <c r="AA19" i="11" s="1"/>
  <c r="AA20" i="11" a="1"/>
  <c r="AA20" i="11" s="1"/>
  <c r="AA21" i="11" a="1"/>
  <c r="AA21" i="11" s="1"/>
  <c r="AA22" i="11" a="1"/>
  <c r="AA22" i="11" s="1"/>
  <c r="AA23" i="11" a="1"/>
  <c r="AA23" i="11" s="1"/>
  <c r="AA24" i="11" a="1"/>
  <c r="AA24" i="11" s="1"/>
  <c r="AA25" i="11" a="1"/>
  <c r="AA25" i="11" s="1"/>
  <c r="AA26" i="11" a="1"/>
  <c r="AA26" i="11" s="1"/>
  <c r="AA27" i="11" a="1"/>
  <c r="AA27" i="11" s="1"/>
  <c r="AA28" i="11" a="1"/>
  <c r="AA28" i="11" s="1"/>
  <c r="AA29" i="11" a="1"/>
  <c r="AA29" i="11" s="1"/>
  <c r="AA30" i="11" a="1"/>
  <c r="AA30" i="11" s="1"/>
  <c r="AA31" i="11" a="1"/>
  <c r="AA31" i="11" s="1"/>
  <c r="AA32" i="11" a="1"/>
  <c r="AA32" i="11" s="1"/>
  <c r="AA33" i="11" a="1"/>
  <c r="AA33" i="11" s="1"/>
  <c r="AA34" i="11" a="1"/>
  <c r="AA34" i="11" s="1"/>
  <c r="AA35" i="11" a="1"/>
  <c r="AA35" i="11" s="1"/>
  <c r="AA36" i="11" a="1"/>
  <c r="AA36" i="11" s="1"/>
  <c r="AA37" i="11" a="1"/>
  <c r="AA37" i="11" s="1"/>
  <c r="AA38" i="11" a="1"/>
  <c r="AA38" i="11" s="1"/>
  <c r="AA39" i="11" a="1"/>
  <c r="AA39" i="11" s="1"/>
  <c r="AA40" i="11" a="1"/>
  <c r="AA40" i="11" s="1"/>
  <c r="AA41" i="11" a="1"/>
  <c r="AA41" i="11" s="1"/>
  <c r="AA42" i="11" a="1"/>
  <c r="AA42" i="11" s="1"/>
  <c r="AA43" i="11" a="1"/>
  <c r="AA43" i="11" s="1"/>
  <c r="AA44" i="11" a="1"/>
  <c r="AA44" i="11" s="1"/>
  <c r="AA45" i="11" a="1"/>
  <c r="AA45" i="11" s="1"/>
  <c r="AA46" i="11" a="1"/>
  <c r="AA46" i="11" s="1"/>
  <c r="AA47" i="11" a="1"/>
  <c r="AA47" i="11" s="1"/>
  <c r="AA48" i="11" a="1"/>
  <c r="AA48" i="11" s="1"/>
  <c r="AA49" i="11" a="1"/>
  <c r="AA49" i="11" s="1"/>
  <c r="AA50" i="11" a="1"/>
  <c r="AA50" i="11" s="1"/>
  <c r="AA51" i="11" a="1"/>
  <c r="AA51" i="11" s="1"/>
  <c r="AA52" i="11" a="1"/>
  <c r="AA52" i="11" s="1"/>
  <c r="AA53" i="11" a="1"/>
  <c r="AA53" i="11" s="1"/>
  <c r="AA54" i="11" a="1"/>
  <c r="AA54" i="11" s="1"/>
  <c r="AA55" i="11" a="1"/>
  <c r="AA55" i="11" s="1"/>
  <c r="AA56" i="11" a="1"/>
  <c r="AA56" i="11" s="1"/>
  <c r="AA57" i="11" a="1"/>
  <c r="AA57" i="11" s="1"/>
  <c r="AA58" i="11" a="1"/>
  <c r="AA58" i="11" s="1"/>
  <c r="AA59" i="11" a="1"/>
  <c r="AA59" i="11" s="1"/>
  <c r="AA60" i="11" a="1"/>
  <c r="AA60" i="11" s="1"/>
  <c r="AA61" i="11" a="1"/>
  <c r="AA61" i="11" s="1"/>
  <c r="AA62" i="11" a="1"/>
  <c r="AA62" i="11" s="1"/>
  <c r="AA63" i="11" a="1"/>
  <c r="AA63" i="11" s="1"/>
  <c r="AA64" i="11" a="1"/>
  <c r="AA64" i="11" s="1"/>
  <c r="AA65" i="11" a="1"/>
  <c r="AA65" i="11" s="1"/>
  <c r="AA66" i="11" a="1"/>
  <c r="AA66" i="11" s="1"/>
  <c r="AA67" i="11" a="1"/>
  <c r="AA67" i="11" s="1"/>
  <c r="AA68" i="11" a="1"/>
  <c r="AA68" i="11" s="1"/>
  <c r="AA69" i="11" a="1"/>
  <c r="AA69" i="11" s="1"/>
  <c r="AA70" i="11" a="1"/>
  <c r="AA70" i="11" s="1"/>
  <c r="AA71" i="11" a="1"/>
  <c r="AA71" i="11" s="1"/>
  <c r="AA5" i="11" a="1"/>
  <c r="AA5" i="11" s="1"/>
  <c r="AL6" i="11"/>
  <c r="AL7" i="11"/>
  <c r="AL8" i="11"/>
  <c r="AL9" i="11"/>
  <c r="AL10" i="11"/>
  <c r="AL11" i="11"/>
  <c r="AL12" i="11"/>
  <c r="AL13" i="11"/>
  <c r="AL14" i="11"/>
  <c r="AL15" i="11"/>
  <c r="AL16" i="11"/>
  <c r="AL17" i="11"/>
  <c r="AL18" i="11"/>
  <c r="AL5" i="11"/>
  <c r="AJ5" i="11"/>
  <c r="AJ6" i="11"/>
  <c r="AJ7" i="11"/>
  <c r="AJ8" i="11"/>
  <c r="AJ9" i="11"/>
  <c r="AJ10" i="11"/>
  <c r="AJ11" i="11"/>
  <c r="AJ12" i="11"/>
  <c r="AJ13" i="11"/>
  <c r="AJ14" i="11"/>
  <c r="AJ15" i="11"/>
  <c r="AJ16" i="11"/>
  <c r="AJ17" i="11"/>
  <c r="AJ18" i="11"/>
  <c r="E71" i="14" a="1"/>
  <c r="E71" i="14" s="1"/>
  <c r="E70" i="14" a="1"/>
  <c r="E70" i="14" s="1"/>
  <c r="E69" i="14" a="1"/>
  <c r="E69" i="14" s="1"/>
  <c r="E68" i="14" a="1"/>
  <c r="E68" i="14" s="1"/>
  <c r="E67" i="14" a="1"/>
  <c r="E67" i="14" s="1"/>
  <c r="E66" i="14" a="1"/>
  <c r="E66" i="14" s="1"/>
  <c r="E65" i="14" a="1"/>
  <c r="E65" i="14" s="1"/>
  <c r="E64" i="14" a="1"/>
  <c r="E64" i="14" s="1"/>
  <c r="E63" i="14" a="1"/>
  <c r="E63" i="14" s="1"/>
  <c r="E62" i="14" a="1"/>
  <c r="E62" i="14" s="1"/>
  <c r="E61" i="14" a="1"/>
  <c r="E61" i="14" s="1"/>
  <c r="E60" i="14" a="1"/>
  <c r="E60" i="14" s="1"/>
  <c r="E59" i="14" a="1"/>
  <c r="E59" i="14" s="1"/>
  <c r="E58" i="14" a="1"/>
  <c r="E58" i="14" s="1"/>
  <c r="E57" i="14" a="1"/>
  <c r="E57" i="14" s="1"/>
  <c r="E56" i="14" a="1"/>
  <c r="E56" i="14" s="1"/>
  <c r="E55" i="14" a="1"/>
  <c r="E55" i="14" s="1"/>
  <c r="E54" i="14" a="1"/>
  <c r="E54" i="14" s="1"/>
  <c r="E53" i="14" a="1"/>
  <c r="E53" i="14" s="1"/>
  <c r="E52" i="14" a="1"/>
  <c r="E52" i="14" s="1"/>
  <c r="E51" i="14" a="1"/>
  <c r="E51" i="14" s="1"/>
  <c r="E50" i="14" a="1"/>
  <c r="E50" i="14" s="1"/>
  <c r="E49" i="14" a="1"/>
  <c r="E49" i="14" s="1"/>
  <c r="E48" i="14" a="1"/>
  <c r="E48" i="14" s="1"/>
  <c r="E47" i="14" a="1"/>
  <c r="E47" i="14" s="1"/>
  <c r="E46" i="14" a="1"/>
  <c r="E46" i="14" s="1"/>
  <c r="E45" i="14" a="1"/>
  <c r="E45" i="14" s="1"/>
  <c r="E44" i="14" a="1"/>
  <c r="E44" i="14" s="1"/>
  <c r="E43" i="14" a="1"/>
  <c r="E43" i="14" s="1"/>
  <c r="E42" i="14" a="1"/>
  <c r="E42" i="14" s="1"/>
  <c r="E41" i="14" a="1"/>
  <c r="E41" i="14" s="1"/>
  <c r="E40" i="14" a="1"/>
  <c r="E40" i="14" s="1"/>
  <c r="E39" i="14" a="1"/>
  <c r="E39" i="14" s="1"/>
  <c r="E38" i="14" a="1"/>
  <c r="E38" i="14" s="1"/>
  <c r="E37" i="14" a="1"/>
  <c r="E37" i="14" s="1"/>
  <c r="E36" i="14" a="1"/>
  <c r="E36" i="14" s="1"/>
  <c r="E35" i="14" a="1"/>
  <c r="E35" i="14" s="1"/>
  <c r="E34" i="14" a="1"/>
  <c r="E34" i="14" s="1"/>
  <c r="E33" i="14" a="1"/>
  <c r="E33" i="14" s="1"/>
  <c r="E32" i="14" a="1"/>
  <c r="E32" i="14" s="1"/>
  <c r="E31" i="14" a="1"/>
  <c r="E31" i="14" s="1"/>
  <c r="E30" i="14" a="1"/>
  <c r="E30" i="14" s="1"/>
  <c r="E29" i="14" a="1"/>
  <c r="E29" i="14" s="1"/>
  <c r="E28" i="14" a="1"/>
  <c r="E28" i="14" s="1"/>
  <c r="E27" i="14" a="1"/>
  <c r="E27" i="14" s="1"/>
  <c r="E26" i="14" a="1"/>
  <c r="E26" i="14" s="1"/>
  <c r="E25" i="14" a="1"/>
  <c r="E25" i="14" s="1"/>
  <c r="E24" i="14" a="1"/>
  <c r="E24" i="14" s="1"/>
  <c r="E23" i="14" a="1"/>
  <c r="E23" i="14" s="1"/>
  <c r="E22" i="14" a="1"/>
  <c r="E22" i="14" s="1"/>
  <c r="E21" i="14" a="1"/>
  <c r="E21" i="14" s="1"/>
  <c r="E20" i="14" a="1"/>
  <c r="E20" i="14" s="1"/>
  <c r="E19" i="14" a="1"/>
  <c r="E19" i="14" s="1"/>
  <c r="E18" i="14" a="1"/>
  <c r="E18" i="14" s="1"/>
  <c r="E17" i="14" a="1"/>
  <c r="E17" i="14" s="1"/>
  <c r="E16" i="14" a="1"/>
  <c r="E16" i="14" s="1"/>
  <c r="E15" i="14" a="1"/>
  <c r="E15" i="14" s="1"/>
  <c r="E14" i="14" a="1"/>
  <c r="E14" i="14" s="1"/>
  <c r="E13" i="14" a="1"/>
  <c r="E13" i="14" s="1"/>
  <c r="E12" i="14" a="1"/>
  <c r="E12" i="14" s="1"/>
  <c r="E11" i="14" a="1"/>
  <c r="E11" i="14" s="1"/>
  <c r="E10" i="14" a="1"/>
  <c r="E10" i="14" s="1"/>
  <c r="E9" i="14" a="1"/>
  <c r="E9" i="14" s="1"/>
  <c r="E8" i="14" a="1"/>
  <c r="E8" i="14" s="1"/>
  <c r="E7" i="14" a="1"/>
  <c r="E7" i="14" s="1"/>
  <c r="E6" i="14" a="1"/>
  <c r="E6" i="14" s="1"/>
  <c r="E5" i="14" a="1"/>
  <c r="E5" i="14" s="1"/>
  <c r="AH18" i="11"/>
  <c r="AH17" i="11"/>
  <c r="AH16" i="11"/>
  <c r="AH15" i="11"/>
  <c r="AH14" i="11"/>
  <c r="AH13" i="11"/>
  <c r="AH12" i="11"/>
  <c r="AH11" i="11"/>
  <c r="AH10" i="11"/>
  <c r="AH9" i="11"/>
  <c r="AH8" i="11"/>
  <c r="AH7" i="11"/>
  <c r="AH6" i="11"/>
  <c r="AH5" i="11"/>
  <c r="D2" i="13"/>
  <c r="D3" i="13"/>
  <c r="D4" i="13"/>
  <c r="D5" i="13"/>
  <c r="D6" i="13"/>
  <c r="D7" i="13"/>
  <c r="D8" i="13"/>
  <c r="D9" i="13"/>
  <c r="D10" i="13"/>
  <c r="D11" i="13"/>
  <c r="D12" i="13"/>
  <c r="D13" i="13"/>
  <c r="D14" i="13"/>
  <c r="D15" i="13"/>
  <c r="D16" i="13"/>
  <c r="L69" i="14" l="1" a="1"/>
  <c r="L69" i="14" s="1"/>
  <c r="L68" i="14" a="1"/>
  <c r="L68" i="14" s="1"/>
  <c r="L66" i="14" a="1"/>
  <c r="L66" i="14" s="1"/>
  <c r="L64" i="14" a="1"/>
  <c r="L64" i="14" s="1"/>
  <c r="L62" i="14" a="1"/>
  <c r="L62" i="14" s="1"/>
  <c r="L60" i="14" a="1"/>
  <c r="L60" i="14" s="1"/>
  <c r="L57" i="14" a="1"/>
  <c r="L57" i="14" s="1"/>
  <c r="L56" i="14" a="1"/>
  <c r="L56" i="14" s="1"/>
  <c r="L54" i="14" a="1"/>
  <c r="L54" i="14" s="1"/>
  <c r="L51" i="14" a="1"/>
  <c r="L51" i="14" s="1"/>
  <c r="L49" i="14" a="1"/>
  <c r="L49" i="14" s="1"/>
  <c r="L47" i="14" a="1"/>
  <c r="L47" i="14" s="1"/>
  <c r="L45" i="14" a="1"/>
  <c r="L45" i="14" s="1"/>
  <c r="L43" i="14" a="1"/>
  <c r="L43" i="14" s="1"/>
  <c r="L41" i="14" a="1"/>
  <c r="L41" i="14" s="1"/>
  <c r="L39" i="14" a="1"/>
  <c r="L39" i="14" s="1"/>
  <c r="L37" i="14" a="1"/>
  <c r="L37" i="14" s="1"/>
  <c r="L35" i="14" a="1"/>
  <c r="L35" i="14" s="1"/>
  <c r="L33" i="14" a="1"/>
  <c r="L33" i="14" s="1"/>
  <c r="L31" i="14" a="1"/>
  <c r="L31" i="14" s="1"/>
  <c r="L29" i="14" a="1"/>
  <c r="L29" i="14" s="1"/>
  <c r="L27" i="14" a="1"/>
  <c r="L27" i="14" s="1"/>
  <c r="L25" i="14" a="1"/>
  <c r="L25" i="14" s="1"/>
  <c r="L23" i="14" a="1"/>
  <c r="L23" i="14" s="1"/>
  <c r="L20" i="14" a="1"/>
  <c r="L20" i="14" s="1"/>
  <c r="L19" i="14" a="1"/>
  <c r="L19" i="14" s="1"/>
  <c r="L17" i="14" a="1"/>
  <c r="L17" i="14" s="1"/>
  <c r="L14" i="14" a="1"/>
  <c r="L14" i="14" s="1"/>
  <c r="L12" i="14" a="1"/>
  <c r="L12" i="14" s="1"/>
  <c r="L11" i="14" a="1"/>
  <c r="L11" i="14" s="1"/>
  <c r="L8" i="14" a="1"/>
  <c r="L8" i="14" s="1"/>
  <c r="L6" i="14" a="1"/>
  <c r="L6" i="14" s="1"/>
  <c r="L71" i="14" a="1"/>
  <c r="L71" i="14" s="1"/>
  <c r="L70" i="14" a="1"/>
  <c r="L70" i="14" s="1"/>
  <c r="L67" i="14" a="1"/>
  <c r="L67" i="14" s="1"/>
  <c r="L65" i="14" a="1"/>
  <c r="L65" i="14" s="1"/>
  <c r="L63" i="14" a="1"/>
  <c r="L63" i="14" s="1"/>
  <c r="L61" i="14" a="1"/>
  <c r="L61" i="14" s="1"/>
  <c r="L59" i="14" a="1"/>
  <c r="L59" i="14" s="1"/>
  <c r="L58" i="14" a="1"/>
  <c r="L58" i="14" s="1"/>
  <c r="L55" i="14" a="1"/>
  <c r="L55" i="14" s="1"/>
  <c r="L53" i="14" a="1"/>
  <c r="L53" i="14" s="1"/>
  <c r="L52" i="14" a="1"/>
  <c r="L52" i="14" s="1"/>
  <c r="L50" i="14" a="1"/>
  <c r="L50" i="14" s="1"/>
  <c r="L48" i="14" a="1"/>
  <c r="L48" i="14" s="1"/>
  <c r="L46" i="14" a="1"/>
  <c r="L46" i="14" s="1"/>
  <c r="L44" i="14" a="1"/>
  <c r="L44" i="14" s="1"/>
  <c r="L42" i="14" a="1"/>
  <c r="L42" i="14" s="1"/>
  <c r="L40" i="14" a="1"/>
  <c r="L40" i="14" s="1"/>
  <c r="L38" i="14" a="1"/>
  <c r="L38" i="14" s="1"/>
  <c r="L36" i="14" a="1"/>
  <c r="L36" i="14" s="1"/>
  <c r="L34" i="14" a="1"/>
  <c r="L34" i="14" s="1"/>
  <c r="L32" i="14" a="1"/>
  <c r="L32" i="14" s="1"/>
  <c r="L30" i="14" a="1"/>
  <c r="L30" i="14" s="1"/>
  <c r="L28" i="14" a="1"/>
  <c r="L28" i="14" s="1"/>
  <c r="L26" i="14" a="1"/>
  <c r="L26" i="14" s="1"/>
  <c r="L24" i="14" a="1"/>
  <c r="L24" i="14" s="1"/>
  <c r="L22" i="14" a="1"/>
  <c r="L22" i="14" s="1"/>
  <c r="L21" i="14" a="1"/>
  <c r="L21" i="14" s="1"/>
  <c r="L18" i="14" a="1"/>
  <c r="L18" i="14" s="1"/>
  <c r="L16" i="14" a="1"/>
  <c r="L16" i="14" s="1"/>
  <c r="L15" i="14" a="1"/>
  <c r="L15" i="14" s="1"/>
  <c r="L13" i="14" a="1"/>
  <c r="L13" i="14" s="1"/>
  <c r="L10" i="14" a="1"/>
  <c r="L10" i="14" s="1"/>
  <c r="L9" i="14" a="1"/>
  <c r="L9" i="14" s="1"/>
  <c r="L7" i="14" a="1"/>
  <c r="L7" i="14" s="1"/>
  <c r="L5" i="14" a="1"/>
  <c r="L5" i="14" s="1"/>
  <c r="Z5" i="11" a="1"/>
  <c r="Z5" i="11" s="1"/>
  <c r="Z6" i="11" a="1"/>
  <c r="Z6" i="11" s="1"/>
  <c r="Z7" i="11" a="1"/>
  <c r="Z7" i="11" s="1"/>
  <c r="Z8" i="11" a="1"/>
  <c r="Z8" i="11" s="1"/>
  <c r="Z9" i="11" a="1"/>
  <c r="Z9" i="11" s="1"/>
  <c r="Z10" i="11" a="1"/>
  <c r="Z10" i="11" s="1"/>
  <c r="Z11" i="11" a="1"/>
  <c r="Z11" i="11" s="1"/>
  <c r="Z12" i="11" a="1"/>
  <c r="Z12" i="11" s="1"/>
  <c r="Z13" i="11" a="1"/>
  <c r="Z13" i="11" s="1"/>
  <c r="Z14" i="11" a="1"/>
  <c r="Z14" i="11" s="1"/>
  <c r="Z15" i="11" a="1"/>
  <c r="Z15" i="11" s="1"/>
  <c r="Z16" i="11" a="1"/>
  <c r="Z16" i="11" s="1"/>
  <c r="Z17" i="11" a="1"/>
  <c r="Z17" i="11" s="1"/>
  <c r="Z18" i="11" a="1"/>
  <c r="Z18" i="11" s="1"/>
  <c r="Z19" i="11" a="1"/>
  <c r="Z19" i="11" s="1"/>
  <c r="Z20" i="11" a="1"/>
  <c r="Z20" i="11" s="1"/>
  <c r="Z21" i="11" a="1"/>
  <c r="Z21" i="11" s="1"/>
  <c r="Z22" i="11" a="1"/>
  <c r="Z22" i="11" s="1"/>
  <c r="Z23" i="11" a="1"/>
  <c r="Z23" i="11" s="1"/>
  <c r="Z42" i="11" a="1"/>
  <c r="Z42" i="11" s="1"/>
  <c r="Z60" i="11" a="1"/>
  <c r="Z60" i="11" s="1"/>
  <c r="Z63" i="11" a="1"/>
  <c r="Z63" i="11" s="1"/>
  <c r="Z66" i="11" a="1"/>
  <c r="Z66" i="11" s="1"/>
  <c r="Z69" i="11" a="1"/>
  <c r="Z69" i="11" s="1"/>
  <c r="Z24" i="11" a="1"/>
  <c r="Z24" i="11" s="1"/>
  <c r="Z25" i="11" a="1"/>
  <c r="Z25" i="11" s="1"/>
  <c r="Z26" i="11" a="1"/>
  <c r="Z26" i="11" s="1"/>
  <c r="Z27" i="11" a="1"/>
  <c r="Z27" i="11" s="1"/>
  <c r="Z28" i="11" a="1"/>
  <c r="Z28" i="11" s="1"/>
  <c r="Z29" i="11" a="1"/>
  <c r="Z29" i="11" s="1"/>
  <c r="Z30" i="11" a="1"/>
  <c r="Z30" i="11" s="1"/>
  <c r="Z31" i="11" a="1"/>
  <c r="Z31" i="11" s="1"/>
  <c r="Z32" i="11" a="1"/>
  <c r="Z32" i="11" s="1"/>
  <c r="Z33" i="11" a="1"/>
  <c r="Z33" i="11" s="1"/>
  <c r="Z34" i="11" a="1"/>
  <c r="Z34" i="11" s="1"/>
  <c r="Z35" i="11" a="1"/>
  <c r="Z35" i="11" s="1"/>
  <c r="Z36" i="11" a="1"/>
  <c r="Z36" i="11" s="1"/>
  <c r="Z37" i="11" a="1"/>
  <c r="Z37" i="11" s="1"/>
  <c r="Z38" i="11" a="1"/>
  <c r="Z38" i="11" s="1"/>
  <c r="Z39" i="11" a="1"/>
  <c r="Z39" i="11" s="1"/>
  <c r="Z40" i="11" a="1"/>
  <c r="Z40" i="11" s="1"/>
  <c r="Z41" i="11" a="1"/>
  <c r="Z41" i="11" s="1"/>
  <c r="Z43" i="11" a="1"/>
  <c r="Z43" i="11" s="1"/>
  <c r="Z61" i="11" a="1"/>
  <c r="Z61" i="11" s="1"/>
  <c r="Z64" i="11" a="1"/>
  <c r="Z64" i="11" s="1"/>
  <c r="Z67" i="11" a="1"/>
  <c r="Z67" i="11" s="1"/>
  <c r="Z70" i="11" a="1"/>
  <c r="Z70" i="11" s="1"/>
  <c r="Z44" i="11" a="1"/>
  <c r="Z44" i="11" s="1"/>
  <c r="Z45" i="11" a="1"/>
  <c r="Z45" i="11" s="1"/>
  <c r="Z46" i="11" a="1"/>
  <c r="Z46" i="11" s="1"/>
  <c r="Z47" i="11" a="1"/>
  <c r="Z47" i="11" s="1"/>
  <c r="Z48" i="11" a="1"/>
  <c r="Z48" i="11" s="1"/>
  <c r="Z49" i="11" a="1"/>
  <c r="Z49" i="11" s="1"/>
  <c r="Z50" i="11" a="1"/>
  <c r="Z50" i="11" s="1"/>
  <c r="Z51" i="11" a="1"/>
  <c r="Z51" i="11" s="1"/>
  <c r="Z52" i="11" a="1"/>
  <c r="Z52" i="11" s="1"/>
  <c r="Z53" i="11" a="1"/>
  <c r="Z53" i="11" s="1"/>
  <c r="Z54" i="11" a="1"/>
  <c r="Z54" i="11" s="1"/>
  <c r="Z55" i="11" a="1"/>
  <c r="Z55" i="11" s="1"/>
  <c r="Z56" i="11" a="1"/>
  <c r="Z56" i="11" s="1"/>
  <c r="Z57" i="11" a="1"/>
  <c r="Z57" i="11" s="1"/>
  <c r="Z58" i="11" a="1"/>
  <c r="Z58" i="11" s="1"/>
  <c r="Z59" i="11" a="1"/>
  <c r="Z59" i="11" s="1"/>
  <c r="Z62" i="11" a="1"/>
  <c r="Z62" i="11" s="1"/>
  <c r="Z65" i="11" a="1"/>
  <c r="Z65" i="11" s="1"/>
  <c r="Z68" i="11" a="1"/>
  <c r="Z68" i="11" s="1"/>
  <c r="Z71" i="11" a="1"/>
  <c r="Z71" i="11" s="1"/>
  <c r="S5" i="11" a="1"/>
  <c r="S5" i="11" s="1"/>
  <c r="S6" i="11" a="1"/>
  <c r="S6" i="11" s="1"/>
  <c r="S7" i="11" a="1"/>
  <c r="S7" i="11" s="1"/>
  <c r="S8" i="11" a="1"/>
  <c r="S8" i="11" s="1"/>
  <c r="S9" i="11" a="1"/>
  <c r="S9" i="11" s="1"/>
  <c r="S10" i="11" a="1"/>
  <c r="S10" i="11" s="1"/>
  <c r="S11" i="11" a="1"/>
  <c r="S11" i="11" s="1"/>
  <c r="S12" i="11" a="1"/>
  <c r="S12" i="11" s="1"/>
  <c r="S13" i="11" a="1"/>
  <c r="S13" i="11" s="1"/>
  <c r="S14" i="11" a="1"/>
  <c r="S14" i="11" s="1"/>
  <c r="S15" i="11" a="1"/>
  <c r="S15" i="11" s="1"/>
  <c r="S16" i="11" a="1"/>
  <c r="S16" i="11" s="1"/>
  <c r="S17" i="11" a="1"/>
  <c r="S17" i="11" s="1"/>
  <c r="S18" i="11" a="1"/>
  <c r="S18" i="11" s="1"/>
  <c r="S19" i="11" a="1"/>
  <c r="S19" i="11" s="1"/>
  <c r="S20" i="11" a="1"/>
  <c r="S20" i="11" s="1"/>
  <c r="S21" i="11" a="1"/>
  <c r="S21" i="11" s="1"/>
  <c r="S22" i="11" a="1"/>
  <c r="S22" i="11" s="1"/>
  <c r="S23" i="11" a="1"/>
  <c r="S23" i="11" s="1"/>
  <c r="S24" i="11" a="1"/>
  <c r="S24" i="11" s="1"/>
  <c r="S25" i="11" a="1"/>
  <c r="S25" i="11" s="1"/>
  <c r="S26" i="11" a="1"/>
  <c r="S26" i="11" s="1"/>
  <c r="S27" i="11" a="1"/>
  <c r="S27" i="11" s="1"/>
  <c r="S28" i="11" a="1"/>
  <c r="S28" i="11" s="1"/>
  <c r="S29" i="11" a="1"/>
  <c r="S29" i="11" s="1"/>
  <c r="S30" i="11" a="1"/>
  <c r="S30" i="11" s="1"/>
  <c r="S31" i="11" a="1"/>
  <c r="S31" i="11" s="1"/>
  <c r="S32" i="11" a="1"/>
  <c r="S32" i="11" s="1"/>
  <c r="S33" i="11" a="1"/>
  <c r="S33" i="11" s="1"/>
  <c r="S34" i="11" a="1"/>
  <c r="S34" i="11" s="1"/>
  <c r="S35" i="11" a="1"/>
  <c r="S35" i="11" s="1"/>
  <c r="S36" i="11" a="1"/>
  <c r="S36" i="11" s="1"/>
  <c r="S37" i="11" a="1"/>
  <c r="S37" i="11" s="1"/>
  <c r="S38" i="11" a="1"/>
  <c r="S38" i="11" s="1"/>
  <c r="S39" i="11" a="1"/>
  <c r="S39" i="11" s="1"/>
  <c r="S40" i="11" a="1"/>
  <c r="S40" i="11" s="1"/>
  <c r="S41" i="11" a="1"/>
  <c r="S41" i="11" s="1"/>
  <c r="S42" i="11" a="1"/>
  <c r="S42" i="11" s="1"/>
  <c r="S43" i="11" a="1"/>
  <c r="S43" i="11" s="1"/>
  <c r="S44" i="11" a="1"/>
  <c r="S44" i="11" s="1"/>
  <c r="S45" i="11" a="1"/>
  <c r="S45" i="11" s="1"/>
  <c r="S46" i="11" a="1"/>
  <c r="S46" i="11" s="1"/>
  <c r="S47" i="11" a="1"/>
  <c r="S47" i="11" s="1"/>
  <c r="S48" i="11" a="1"/>
  <c r="S48" i="11" s="1"/>
  <c r="S49" i="11" a="1"/>
  <c r="S49" i="11" s="1"/>
  <c r="S50" i="11" a="1"/>
  <c r="S50" i="11" s="1"/>
  <c r="S51" i="11" a="1"/>
  <c r="S51" i="11" s="1"/>
  <c r="S52" i="11" a="1"/>
  <c r="S52" i="11" s="1"/>
  <c r="S53" i="11" a="1"/>
  <c r="S53" i="11" s="1"/>
  <c r="S54" i="11" a="1"/>
  <c r="S54" i="11" s="1"/>
  <c r="S55" i="11" a="1"/>
  <c r="S55" i="11" s="1"/>
  <c r="S56" i="11" a="1"/>
  <c r="S56" i="11" s="1"/>
  <c r="S57" i="11" a="1"/>
  <c r="S57" i="11" s="1"/>
  <c r="S58" i="11" a="1"/>
  <c r="S58" i="11" s="1"/>
  <c r="S59" i="11" a="1"/>
  <c r="S59" i="11" s="1"/>
  <c r="S60" i="11" a="1"/>
  <c r="S60" i="11" s="1"/>
  <c r="S61" i="11" a="1"/>
  <c r="S61" i="11" s="1"/>
  <c r="S62" i="11" a="1"/>
  <c r="S62" i="11" s="1"/>
  <c r="S63" i="11" a="1"/>
  <c r="S63" i="11" s="1"/>
  <c r="S64" i="11" a="1"/>
  <c r="S64" i="11" s="1"/>
  <c r="S65" i="11" a="1"/>
  <c r="S65" i="11" s="1"/>
  <c r="S66" i="11" a="1"/>
  <c r="S66" i="11" s="1"/>
  <c r="S67" i="11" a="1"/>
  <c r="S67" i="11" s="1"/>
  <c r="S68" i="11" a="1"/>
  <c r="S68" i="11" s="1"/>
  <c r="S69" i="11" a="1"/>
  <c r="S69" i="11" s="1"/>
  <c r="S70" i="11" a="1"/>
  <c r="S70" i="11" s="1"/>
  <c r="S71" i="11" a="1"/>
  <c r="S71" i="11" s="1"/>
  <c r="M5" i="14" l="1"/>
  <c r="M6" i="14"/>
  <c r="M7" i="14"/>
  <c r="M8" i="14"/>
  <c r="M9" i="14"/>
  <c r="M10" i="14"/>
  <c r="M11" i="14"/>
  <c r="M12" i="14"/>
  <c r="M13" i="14"/>
  <c r="M14" i="14"/>
  <c r="M15" i="14"/>
  <c r="M16" i="14"/>
  <c r="M17" i="14"/>
  <c r="M18" i="14"/>
  <c r="M19" i="14"/>
  <c r="M20" i="14"/>
  <c r="M21" i="14"/>
  <c r="M22" i="14"/>
  <c r="M23" i="14"/>
  <c r="M42" i="14"/>
  <c r="M60" i="14"/>
  <c r="M63" i="14"/>
  <c r="M66" i="14"/>
  <c r="M69" i="14"/>
  <c r="M24" i="14"/>
  <c r="M25" i="14"/>
  <c r="M26" i="14"/>
  <c r="M27" i="14"/>
  <c r="M28" i="14"/>
  <c r="M29" i="14"/>
  <c r="M30" i="14"/>
  <c r="M31" i="14"/>
  <c r="M32" i="14"/>
  <c r="M33" i="14"/>
  <c r="M34" i="14"/>
  <c r="M35" i="14"/>
  <c r="M36" i="14"/>
  <c r="M37" i="14"/>
  <c r="M38" i="14"/>
  <c r="M39" i="14"/>
  <c r="M40" i="14"/>
  <c r="M41" i="14"/>
  <c r="M43" i="14"/>
  <c r="M61" i="14"/>
  <c r="M64" i="14"/>
  <c r="M67" i="14"/>
  <c r="M70" i="14"/>
  <c r="M44" i="14"/>
  <c r="M45" i="14"/>
  <c r="M46" i="14"/>
  <c r="M47" i="14"/>
  <c r="M48" i="14"/>
  <c r="M49" i="14"/>
  <c r="M50" i="14"/>
  <c r="M51" i="14"/>
  <c r="M52" i="14"/>
  <c r="M53" i="14"/>
  <c r="M54" i="14"/>
  <c r="M55" i="14"/>
  <c r="M56" i="14"/>
  <c r="M57" i="14"/>
  <c r="M58" i="14"/>
  <c r="M59" i="14"/>
  <c r="M62" i="14"/>
  <c r="M65" i="14"/>
  <c r="M68" i="14"/>
  <c r="M71" i="14"/>
  <c r="X5" i="11"/>
  <c r="J5" i="14"/>
  <c r="X6" i="11"/>
  <c r="J6" i="14"/>
  <c r="X7" i="11"/>
  <c r="J7" i="14"/>
  <c r="X8" i="11"/>
  <c r="J8" i="14"/>
  <c r="X9" i="11"/>
  <c r="J9" i="14"/>
  <c r="X10" i="11"/>
  <c r="J10" i="14"/>
  <c r="X11" i="11"/>
  <c r="J11" i="14"/>
  <c r="X12" i="11"/>
  <c r="J12" i="14"/>
  <c r="X13" i="11"/>
  <c r="J13" i="14"/>
  <c r="X14" i="11"/>
  <c r="J14" i="14"/>
  <c r="X15" i="11"/>
  <c r="J15" i="14"/>
  <c r="X16" i="11"/>
  <c r="J16" i="14"/>
  <c r="X17" i="11"/>
  <c r="J17" i="14"/>
  <c r="X18" i="11"/>
  <c r="J18" i="14"/>
  <c r="X19" i="11"/>
  <c r="J19" i="14"/>
  <c r="X20" i="11"/>
  <c r="J20" i="14"/>
  <c r="X21" i="11"/>
  <c r="J21" i="14"/>
  <c r="X22" i="11"/>
  <c r="J22" i="14"/>
  <c r="X23" i="11"/>
  <c r="J23" i="14"/>
  <c r="X24" i="11"/>
  <c r="J24" i="14"/>
  <c r="X25" i="11"/>
  <c r="J25" i="14"/>
  <c r="X26" i="11"/>
  <c r="J26" i="14"/>
  <c r="X27" i="11"/>
  <c r="J27" i="14"/>
  <c r="X28" i="11"/>
  <c r="J28" i="14"/>
  <c r="X29" i="11"/>
  <c r="J29" i="14"/>
  <c r="X30" i="11"/>
  <c r="J30" i="14"/>
  <c r="X31" i="11"/>
  <c r="J31" i="14"/>
  <c r="X32" i="11"/>
  <c r="J32" i="14"/>
  <c r="X33" i="11"/>
  <c r="J33" i="14"/>
  <c r="X34" i="11"/>
  <c r="J34" i="14"/>
  <c r="X35" i="11"/>
  <c r="J35" i="14"/>
  <c r="X36" i="11"/>
  <c r="J36" i="14"/>
  <c r="X37" i="11"/>
  <c r="J37" i="14"/>
  <c r="X38" i="11"/>
  <c r="J38" i="14"/>
  <c r="X39" i="11"/>
  <c r="J39" i="14"/>
  <c r="X40" i="11"/>
  <c r="J40" i="14"/>
  <c r="X41" i="11"/>
  <c r="J41" i="14"/>
  <c r="X42" i="11"/>
  <c r="J42" i="14"/>
  <c r="X43" i="11"/>
  <c r="J43" i="14"/>
  <c r="X44" i="11"/>
  <c r="J44" i="14"/>
  <c r="X45" i="11"/>
  <c r="J45" i="14"/>
  <c r="X46" i="11"/>
  <c r="J46" i="14"/>
  <c r="X47" i="11"/>
  <c r="J47" i="14"/>
  <c r="X48" i="11"/>
  <c r="J48" i="14"/>
  <c r="X49" i="11"/>
  <c r="J49" i="14"/>
  <c r="X50" i="11"/>
  <c r="J50" i="14"/>
  <c r="X51" i="11"/>
  <c r="J51" i="14"/>
  <c r="X52" i="11"/>
  <c r="J52" i="14"/>
  <c r="X53" i="11"/>
  <c r="J53" i="14"/>
  <c r="X54" i="11"/>
  <c r="J54" i="14"/>
  <c r="X55" i="11"/>
  <c r="J55" i="14"/>
  <c r="X56" i="11"/>
  <c r="J56" i="14"/>
  <c r="X57" i="11"/>
  <c r="J57" i="14"/>
  <c r="X58" i="11"/>
  <c r="J58" i="14"/>
  <c r="X59" i="11"/>
  <c r="J59" i="14"/>
  <c r="X60" i="11"/>
  <c r="J60" i="14"/>
  <c r="X61" i="11"/>
  <c r="J61" i="14"/>
  <c r="X62" i="11"/>
  <c r="J62" i="14"/>
  <c r="X63" i="11"/>
  <c r="J63" i="14"/>
  <c r="X64" i="11"/>
  <c r="J64" i="14"/>
  <c r="X65" i="11"/>
  <c r="J65" i="14"/>
  <c r="X66" i="11"/>
  <c r="J66" i="14"/>
  <c r="X67" i="11"/>
  <c r="J67" i="14"/>
  <c r="X68" i="11"/>
  <c r="J68" i="14"/>
  <c r="X69" i="11"/>
  <c r="J69" i="14"/>
  <c r="X70" i="11"/>
  <c r="J70" i="14"/>
  <c r="X71" i="11"/>
  <c r="J71" i="14"/>
  <c r="K5" i="14" l="1"/>
  <c r="Y5" i="11"/>
  <c r="K6" i="14"/>
  <c r="Y6" i="11"/>
  <c r="K7" i="14"/>
  <c r="Y7" i="11"/>
  <c r="K8" i="14"/>
  <c r="Y8" i="11"/>
  <c r="K9" i="14"/>
  <c r="Y9" i="11"/>
  <c r="K10" i="14"/>
  <c r="Y10" i="11"/>
  <c r="K11" i="14"/>
  <c r="Y11" i="11"/>
  <c r="K12" i="14"/>
  <c r="Y12" i="11"/>
  <c r="K13" i="14"/>
  <c r="Y13" i="11"/>
  <c r="K14" i="14"/>
  <c r="Y14" i="11"/>
  <c r="K15" i="14"/>
  <c r="Y15" i="11"/>
  <c r="K16" i="14"/>
  <c r="Y16" i="11"/>
  <c r="K17" i="14"/>
  <c r="Y17" i="11"/>
  <c r="K18" i="14"/>
  <c r="Y18" i="11"/>
  <c r="K19" i="14"/>
  <c r="Y19" i="11"/>
  <c r="K20" i="14"/>
  <c r="Y20" i="11"/>
  <c r="K21" i="14"/>
  <c r="Y21" i="11"/>
  <c r="K22" i="14"/>
  <c r="Y22" i="11"/>
  <c r="K23" i="14"/>
  <c r="Y23" i="11"/>
  <c r="K24" i="14"/>
  <c r="Y24" i="11"/>
  <c r="K25" i="14"/>
  <c r="Y25" i="11"/>
  <c r="K26" i="14"/>
  <c r="Y26" i="11"/>
  <c r="K27" i="14"/>
  <c r="Y27" i="11"/>
  <c r="K28" i="14"/>
  <c r="Y28" i="11"/>
  <c r="K29" i="14"/>
  <c r="Y29" i="11"/>
  <c r="K30" i="14"/>
  <c r="Y30" i="11"/>
  <c r="K31" i="14"/>
  <c r="Y31" i="11"/>
  <c r="K32" i="14"/>
  <c r="Y32" i="11"/>
  <c r="K33" i="14"/>
  <c r="Y33" i="11"/>
  <c r="K34" i="14"/>
  <c r="Y34" i="11"/>
  <c r="K35" i="14"/>
  <c r="Y35" i="11"/>
  <c r="K36" i="14"/>
  <c r="Y36" i="11"/>
  <c r="K37" i="14"/>
  <c r="Y37" i="11"/>
  <c r="K38" i="14"/>
  <c r="Y38" i="11"/>
  <c r="K39" i="14"/>
  <c r="Y39" i="11"/>
  <c r="K40" i="14"/>
  <c r="Y40" i="11"/>
  <c r="K41" i="14"/>
  <c r="Y41" i="11"/>
  <c r="K42" i="14"/>
  <c r="Y42" i="11"/>
  <c r="K43" i="14"/>
  <c r="Y43" i="11"/>
  <c r="K44" i="14"/>
  <c r="Y44" i="11"/>
  <c r="K45" i="14"/>
  <c r="Y45" i="11"/>
  <c r="K46" i="14"/>
  <c r="Y46" i="11"/>
  <c r="K47" i="14"/>
  <c r="Y47" i="11"/>
  <c r="K48" i="14"/>
  <c r="Y48" i="11"/>
  <c r="K49" i="14"/>
  <c r="Y49" i="11"/>
  <c r="K50" i="14"/>
  <c r="Y50" i="11"/>
  <c r="K51" i="14"/>
  <c r="Y51" i="11"/>
  <c r="K52" i="14"/>
  <c r="Y52" i="11"/>
  <c r="K53" i="14"/>
  <c r="Y53" i="11"/>
  <c r="K54" i="14"/>
  <c r="Y54" i="11"/>
  <c r="K55" i="14"/>
  <c r="Y55" i="11"/>
  <c r="K56" i="14"/>
  <c r="Y56" i="11"/>
  <c r="K57" i="14"/>
  <c r="Y57" i="11"/>
  <c r="K58" i="14"/>
  <c r="Y58" i="11"/>
  <c r="K59" i="14"/>
  <c r="Y59" i="11"/>
  <c r="K60" i="14"/>
  <c r="Y60" i="11"/>
  <c r="K61" i="14"/>
  <c r="Y61" i="11"/>
  <c r="K62" i="14"/>
  <c r="Y62" i="11"/>
  <c r="K63" i="14"/>
  <c r="Y63" i="11"/>
  <c r="K64" i="14"/>
  <c r="Y64" i="11"/>
  <c r="K65" i="14"/>
  <c r="Y65" i="11"/>
  <c r="K66" i="14"/>
  <c r="Y66" i="11"/>
  <c r="K67" i="14"/>
  <c r="Y67" i="11"/>
  <c r="K68" i="14"/>
  <c r="Y68" i="11"/>
  <c r="K69" i="14"/>
  <c r="Y69" i="11"/>
  <c r="K70" i="14"/>
  <c r="Y70" i="11"/>
  <c r="K71" i="14"/>
  <c r="Y71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<sst xmlns="http://schemas.openxmlformats.org/spreadsheetml/2006/main" count="454" uniqueCount="50">
  <si>
    <t>Devise</t>
  </si>
  <si>
    <t>Nombre d'unite tarifaire</t>
  </si>
  <si>
    <t>Poids brut</t>
  </si>
  <si>
    <t>Impact CO2</t>
  </si>
  <si>
    <t>Surcout carburant</t>
  </si>
  <si>
    <t>EURO</t>
  </si>
  <si>
    <t>1</t>
  </si>
  <si>
    <t>7</t>
  </si>
  <si>
    <t>2</t>
  </si>
  <si>
    <t>4</t>
  </si>
  <si>
    <t>3</t>
  </si>
  <si>
    <t>14</t>
  </si>
  <si>
    <t>5</t>
  </si>
  <si>
    <t>9</t>
  </si>
  <si>
    <t>8</t>
  </si>
  <si>
    <t>12</t>
  </si>
  <si>
    <t>22</t>
  </si>
  <si>
    <t>11</t>
  </si>
  <si>
    <t>34</t>
  </si>
  <si>
    <t>24</t>
  </si>
  <si>
    <t>Tranches</t>
  </si>
  <si>
    <t>Colonne1</t>
  </si>
  <si>
    <t>Zone</t>
  </si>
  <si>
    <t>Zone 1</t>
  </si>
  <si>
    <t>Recherche tarif 2026</t>
  </si>
  <si>
    <t>% zone 1</t>
  </si>
  <si>
    <t>Base</t>
  </si>
  <si>
    <t>Cout livraison 2026</t>
  </si>
  <si>
    <t>Colonne2</t>
  </si>
  <si>
    <t>Calcul exactitude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</si>
  <si>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</si>
  <si>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</si>
  <si>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</si>
  <si>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</si>
  <si>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</si>
  <si>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</si>
  <si>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</si>
  <si>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</si>
  <si>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</si>
  <si>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</si>
  <si>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</si>
  <si>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</si>
  <si>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</si>
  <si>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</si>
  <si>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Cout total prestation</t>
  </si>
  <si>
    <t>Colonne17</t>
  </si>
  <si>
    <t>% zone 2</t>
  </si>
  <si>
    <t>Zone 2</t>
  </si>
  <si>
    <t>% zone 3</t>
  </si>
  <si>
    <t>Zone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</si>
</sst>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0,000"/>
    <numFmt numFmtId="165" formatCode="mm/dd/yyyy\ hh:mm:ss"/>
    <numFmt numFmtId="166" formatCode="0.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2" fontId="0" fillId="0" borderId="0" xfId="0" applyNumberFormat="1"/>
    <xf numFmtId="0" fontId="4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44" fontId="2" fillId="5" borderId="0" xfId="1" applyFont="1" applyFill="1" applyBorder="1" applyAlignment="1">
      <alignment horizontal="center"/>
    </xf>
    <xf numFmtId="2" fontId="3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44" fontId="2" fillId="0" borderId="0" xfId="1" applyFont="1" applyFill="1" applyBorder="1" applyAlignment="1">
      <alignment horizontal="center"/>
    </xf>
    <xf numFmtId="10" fontId="4" fillId="0" borderId="0" xfId="2" applyNumberFormat="1" applyFont="1" applyFill="1" applyBorder="1" applyAlignment="1">
      <alignment horizontal="center"/>
    </xf>
    <xf numFmtId="10" fontId="0" fillId="0" borderId="0" xfId="2" applyNumberFormat="1" applyFont="1"/>
    <xf numFmtId="166" fontId="4" fillId="0" borderId="0" xfId="0" applyNumberFormat="1" applyFont="1" applyAlignment="1">
      <alignment horizontal="center"/>
    </xf>
    <xf numFmtId="0" fontId="3" fillId="6" borderId="0" xfId="0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9" fontId="4" fillId="0" borderId="0" xfId="2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4" fillId="8" borderId="0" xfId="0" applyFont="1" applyFill="1" applyAlignment="1">
      <alignment horizontal="center" vertical="top"/>
    </xf>
    <xf numFmtId="0" fontId="4" fillId="9" borderId="0" xfId="0" applyFont="1" applyFill="1" applyAlignment="1">
      <alignment horizontal="center" vertical="top"/>
    </xf>
  </cellXfs>
  <cellStyles count="3">
    <cellStyle name="Monétaire" xfId="1" builtinId="4"/>
    <cellStyle name="Normal" xfId="0" builtinId="0"/>
    <cellStyle name="Pourcentage" xfId="2" builtinId="5"/>
  </cellStyles>
  <dxfs count="47">
    <dxf>
      <font>
        <color theme="0"/>
      </font>
      <fill>
        <patternFill>
          <bgColor theme="4" tint="-0.24994659260841701"/>
        </patternFill>
      </fill>
    </dxf>
    <dxf>
      <fill>
        <patternFill>
          <bgColor theme="5"/>
        </patternFill>
      </fill>
    </dxf>
    <dxf>
      <fill>
        <patternFill>
          <bgColor theme="8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5"/>
        </patternFill>
      </fill>
    </dxf>
    <dxf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0" formatCode="General"/>
    </dxf>
    <dxf>
      <numFmt numFmtId="14" formatCode="0.00%"/>
    </dxf>
    <dxf>
      <numFmt numFmtId="0" formatCode="General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rgb="FFFF66CC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165" formatCode="mm/dd/yyyy\ hh:mm:ss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165" formatCode="mm/dd/yyyy\ hh:mm:ss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165" formatCode="mm/dd/yyyy\ hh:mm:ss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indexed="8"/>
        </top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00D155-5EA6-40C6-86B2-4BEED690D790}" name="Tableau1" displayName="Tableau1" ref="A4:AA71" totalsRowShown="0" headerRowDxfId="46" dataDxfId="44" headerRowBorderDxfId="45" tableBorderDxfId="43" totalsRowBorderDxfId="42">
  <autoFilter ref="A4:AA71" xr:uid="{4E00D155-5EA6-40C6-86B2-4BEED690D790}"/>
  <tableColumns count="27">
    <tableColumn id="1" xr3:uid="{D16D7317-06A8-4492-A9BD-D3070DDE0E66}" name="Colonne3" dataDxfId="41"/>
    <tableColumn id="2" xr3:uid="{C675F6DC-690D-44B3-8A9F-4D209FFDF893}" name="Colonne4" dataDxfId="40"/>
    <tableColumn id="3" xr3:uid="{57D7E9CB-7E46-456B-9C29-E1D53D614166}" name="Colonne5" dataDxfId="39"/>
    <tableColumn id="4" xr3:uid="{3EDE7BC8-82A3-42F0-A0AD-686F7736CA30}" name="Colonne6" dataDxfId="38"/>
    <tableColumn id="5" xr3:uid="{13C8E8F4-0D3F-44FF-BF85-E88A235D2707}" name="Colonne7" dataDxfId="37"/>
    <tableColumn id="6" xr3:uid="{3A19C687-EB38-4433-8B55-D39983660699}" name="Colonne8" dataDxfId="36"/>
    <tableColumn id="7" xr3:uid="{BDBCC2AA-F746-4275-ACE3-5891665199D0}" name="Colonne9" dataDxfId="35"/>
    <tableColumn id="8" xr3:uid="{D70C26F8-9A79-41D0-98DB-0AB9BC545E8C}" name="Colonne10" dataDxfId="34"/>
    <tableColumn id="9" xr3:uid="{EC4A36FE-28CF-4C46-9137-9C0BD03D3121}" name="Colonne11" dataDxfId="33"/>
    <tableColumn id="10" xr3:uid="{44556599-11D4-4788-AA5E-892C1A6B7E49}" name="Colonne12" dataDxfId="32"/>
    <tableColumn id="11" xr3:uid="{2CE51333-7756-4998-8474-C481E90AB991}" name="Colonne13" dataDxfId="31"/>
    <tableColumn id="12" xr3:uid="{DECC11C1-F1E2-42FB-98BA-86AB6A8DD678}" name="Colonne14" dataDxfId="30"/>
    <tableColumn id="13" xr3:uid="{302786D0-277A-46C8-8011-BB9FEB846FE2}" name="Colonne15" dataDxfId="29"/>
    <tableColumn id="14" xr3:uid="{6C523A74-840F-495F-BE94-FEA7623C6B02}" name="Colonne16" dataDxfId="28"/>
    <tableColumn id="28" xr3:uid="{53A8FC44-87E8-45E5-BAFD-F6B920294E76}" name="Zone" dataDxfId="27"/>
    <tableColumn id="15" xr3:uid="{29C8E472-1F2C-48A6-B4A9-0314178CBD10}" name="Devise" dataDxfId="26"/>
    <tableColumn id="16" xr3:uid="{9ADE12B1-26D5-4350-A3E0-D47474DA8C9C}" name="Nombre d'unite tarifaire" dataDxfId="25"/>
    <tableColumn id="17" xr3:uid="{AF6B01A7-73A3-400B-911C-8653BFC483CA}" name="Poids brut" dataDxfId="24"/>
    <tableColumn id="30" xr3:uid="{DC0019AF-F8BB-46C6-8399-75DB4A8D5B0F}" name="Colonne1" dataDxfId="23">
      <calculatedColumnFormula array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calculatedColumnFormula>
    </tableColumn>
    <tableColumn id="18" xr3:uid="{FBC25A89-2325-48B7-8F94-2D508BEE653F}" name="Impact CO2" dataDxfId="22"/>
    <tableColumn id="19" xr3:uid="{483A5C7F-022A-49B7-9B81-70282213F9F3}" name="Cout total prestation" dataDxfId="21"/>
    <tableColumn id="20" xr3:uid="{DFAE9536-3F2E-46D2-831B-91EB4616FCB9}" name="Surcout carburant" dataDxfId="20"/>
    <tableColumn id="21" xr3:uid="{38075FF2-7296-407A-BC90-C7BA5622E6CF}" name="Colonne17" dataDxfId="19"/>
    <tableColumn id="31" xr3:uid="{59F342F0-87AF-49E8-A0F0-F99BFF745E66}" name="Calcul exactitude" dataDxfId="18">
      <calculatedColumnFormula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calculatedColumnFormula>
    </tableColumn>
    <tableColumn id="32" xr3:uid="{C970782F-A550-4A7D-ABBD-278B6BE0DE48}" name="Colonne2" dataDxfId="17">
      <calculatedColumnFormula>Tableau1[[#This Row],[Cout total prestation]]-Tableau1[[#This Row],[Calcul exactitude]]</calculatedColumnFormula>
    </tableColumn>
    <tableColumn id="27" xr3:uid="{70352BCC-2E7E-4BB5-86A2-47FA75A719AD}" name="Recherche tarif 2026" dataDxfId="16">
      <calculatedColumnFormula array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calculatedColumnFormula>
    </tableColumn>
    <tableColumn id="29" xr3:uid="{4DFBB7BA-39C0-44BB-9BE7-EA26BFD04EF7}" name="Cout livraison 2026" dataDxfId="15">
      <calculatedColumnFormula array="1">Livraisons2026(Tableau1[[#This Row],[Zone]],Tableau1[[#This Row],[Poids brut]])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461CAF-3531-4F59-968D-9ED2A1FEAEC5}" name="t_2026" displayName="t_2026" ref="AE4:AL19" totalsRowShown="0" headerRowDxfId="8">
  <autoFilter ref="AE4:AL19" xr:uid="{EF461CAF-3531-4F59-968D-9ED2A1FEAEC5}"/>
  <tableColumns count="8">
    <tableColumn id="1" xr3:uid="{0BD51608-6796-492F-A8AE-03BEC6AD70A6}" name="Tranches"/>
    <tableColumn id="4" xr3:uid="{7A94EC44-AE27-4B41-B136-EA26547E3F38}" name="Base"/>
    <tableColumn id="2" xr3:uid="{4F6B6C92-DA39-45B9-8934-FD4D0212DE61}" name="% zone 1" dataDxfId="14" dataCellStyle="Pourcentage"/>
    <tableColumn id="3" xr3:uid="{73862B35-0B1F-4DBE-91AF-09CB60EC972E}" name="Zone 1" dataDxfId="13">
      <calculatedColumnFormula>(1+t_2026[[#This Row],[% zone 1]])*t_2026[[#This Row],[Base]]</calculatedColumnFormula>
    </tableColumn>
    <tableColumn id="6" xr3:uid="{6015364A-7DEE-45BA-B60E-F4D1EAA8C835}" name="% zone 2" dataDxfId="10"/>
    <tableColumn id="7" xr3:uid="{918D6FEC-A4DB-462F-90C5-7DCC81C0A2F8}" name="Zone 2" dataDxfId="9">
      <calculatedColumnFormula>ROUND(t_2026[[#This Row],[Base]]*(1+t_2026[[#This Row],[% zone 2]]),2)</calculatedColumnFormula>
    </tableColumn>
    <tableColumn id="8" xr3:uid="{42021CFE-7CC9-470E-AFC0-30E0FB602A0D}" name="% zone 3" dataDxfId="7"/>
    <tableColumn id="9" xr3:uid="{EA76A6D1-850D-4B58-959E-45B0EB2A5FD1}" name="Zone 3" dataDxfId="6">
      <calculatedColumnFormula>ROUND(t_2026[[#This Row],[Base]]*(1+t_2026[[#This Row],[% zone 3]]),2)</calculatedColumnFormula>
    </tableColumn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62820A-1D1B-4F63-AC4D-F2978DDF88E9}" name="Tableau22" displayName="Tableau22" ref="A1:D16" totalsRowShown="0">
  <autoFilter ref="A1:D16" xr:uid="{3662820A-1D1B-4F63-AC4D-F2978DDF88E9}"/>
  <tableColumns count="4">
    <tableColumn id="1" xr3:uid="{03D53ACB-F83F-4D11-8974-E512AFDD0670}" name="Tranches"/>
    <tableColumn id="4" xr3:uid="{6FBCE3D8-2ACD-467F-9185-4E55C24EB2F2}" name="Base"/>
    <tableColumn id="2" xr3:uid="{30BE0118-21E6-49CB-BFBD-1B77802277A4}" name="% zone 1" dataDxfId="12" dataCellStyle="Pourcentage"/>
    <tableColumn id="3" xr3:uid="{C99CCFB8-377E-4DB3-A27B-FEF74695E9D2}" name="Zone 1" dataDxfId="11">
      <calculatedColumnFormula>(1+Tableau22[[#This Row],[% zone 1]])*Tableau22[[#This Row],[Base]]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AF04E-ABDB-49AE-8347-77001254E16D}">
  <sheetPr codeName="Feuil1">
    <tabColor rgb="FF00B050"/>
  </sheetPr>
  <dimension ref="A1:AL71"/>
  <sheetViews>
    <sheetView tabSelected="1" topLeftCell="O1" zoomScaleNormal="100" workbookViewId="0">
      <pane ySplit="4" topLeftCell="A5" activePane="bottomLeft" state="frozen"/>
      <selection pane="bottomLeft" activeCell="AC2" sqref="AC2"/>
    </sheetView>
  </sheetViews>
  <sheetFormatPr baseColWidth="10" defaultRowHeight="12" x14ac:dyDescent="0.25"/>
  <cols>
    <col min="1" max="1" width="16.5546875" style="2" hidden="1" customWidth="1"/>
    <col min="2" max="2" width="12.33203125" style="2" hidden="1" customWidth="1"/>
    <col min="3" max="3" width="9.6640625" style="2" hidden="1" customWidth="1"/>
    <col min="4" max="4" width="10.88671875" style="2" hidden="1" customWidth="1"/>
    <col min="5" max="5" width="17.109375" style="2" hidden="1" customWidth="1"/>
    <col min="6" max="6" width="20" style="2" hidden="1" customWidth="1"/>
    <col min="7" max="7" width="10.6640625" style="2" hidden="1" customWidth="1"/>
    <col min="8" max="8" width="10.88671875" style="2" hidden="1" customWidth="1"/>
    <col min="9" max="9" width="15.33203125" style="2" hidden="1" customWidth="1"/>
    <col min="10" max="10" width="15.109375" style="2" hidden="1" customWidth="1"/>
    <col min="11" max="11" width="20" style="2" hidden="1" customWidth="1"/>
    <col min="12" max="12" width="19.109375" style="2" hidden="1" customWidth="1"/>
    <col min="13" max="14" width="15" style="2" hidden="1" customWidth="1"/>
    <col min="15" max="15" width="15" style="2" customWidth="1"/>
    <col min="16" max="16" width="15" style="2" hidden="1" customWidth="1"/>
    <col min="17" max="17" width="9.6640625" style="2" hidden="1" customWidth="1"/>
    <col min="18" max="18" width="10.88671875" style="2" customWidth="1"/>
    <col min="19" max="19" width="10.88671875" style="2" hidden="1" customWidth="1"/>
    <col min="20" max="20" width="10.44140625" style="2" hidden="1" customWidth="1"/>
    <col min="21" max="21" width="16" style="2" hidden="1" customWidth="1"/>
    <col min="22" max="22" width="13.44140625" style="2" hidden="1" customWidth="1"/>
    <col min="23" max="26" width="15.44140625" style="2" hidden="1" customWidth="1"/>
    <col min="27" max="27" width="15.44140625" style="2" customWidth="1"/>
    <col min="28" max="31" width="9.109375" style="2" customWidth="1"/>
    <col min="32" max="32" width="11" style="2" customWidth="1"/>
    <col min="33" max="33" width="13.88671875" style="2" customWidth="1"/>
    <col min="34" max="257" width="9.109375" style="2" customWidth="1"/>
    <col min="258" max="261" width="15" style="2" customWidth="1"/>
    <col min="262" max="263" width="20" style="2" customWidth="1"/>
    <col min="264" max="265" width="15" style="2" customWidth="1"/>
    <col min="266" max="266" width="25" style="2" customWidth="1"/>
    <col min="267" max="268" width="20" style="2" customWidth="1"/>
    <col min="269" max="283" width="15" style="2" customWidth="1"/>
    <col min="284" max="513" width="9.109375" style="2" customWidth="1"/>
    <col min="514" max="517" width="15" style="2" customWidth="1"/>
    <col min="518" max="519" width="20" style="2" customWidth="1"/>
    <col min="520" max="521" width="15" style="2" customWidth="1"/>
    <col min="522" max="522" width="25" style="2" customWidth="1"/>
    <col min="523" max="524" width="20" style="2" customWidth="1"/>
    <col min="525" max="539" width="15" style="2" customWidth="1"/>
    <col min="540" max="769" width="9.109375" style="2" customWidth="1"/>
    <col min="770" max="773" width="15" style="2" customWidth="1"/>
    <col min="774" max="775" width="20" style="2" customWidth="1"/>
    <col min="776" max="777" width="15" style="2" customWidth="1"/>
    <col min="778" max="778" width="25" style="2" customWidth="1"/>
    <col min="779" max="780" width="20" style="2" customWidth="1"/>
    <col min="781" max="795" width="15" style="2" customWidth="1"/>
    <col min="796" max="1025" width="9.109375" style="2" customWidth="1"/>
    <col min="1026" max="1029" width="15" style="2" customWidth="1"/>
    <col min="1030" max="1031" width="20" style="2" customWidth="1"/>
    <col min="1032" max="1033" width="15" style="2" customWidth="1"/>
    <col min="1034" max="1034" width="25" style="2" customWidth="1"/>
    <col min="1035" max="1036" width="20" style="2" customWidth="1"/>
    <col min="1037" max="1051" width="15" style="2" customWidth="1"/>
    <col min="1052" max="1281" width="9.109375" style="2" customWidth="1"/>
    <col min="1282" max="1285" width="15" style="2" customWidth="1"/>
    <col min="1286" max="1287" width="20" style="2" customWidth="1"/>
    <col min="1288" max="1289" width="15" style="2" customWidth="1"/>
    <col min="1290" max="1290" width="25" style="2" customWidth="1"/>
    <col min="1291" max="1292" width="20" style="2" customWidth="1"/>
    <col min="1293" max="1307" width="15" style="2" customWidth="1"/>
    <col min="1308" max="1537" width="9.109375" style="2" customWidth="1"/>
    <col min="1538" max="1541" width="15" style="2" customWidth="1"/>
    <col min="1542" max="1543" width="20" style="2" customWidth="1"/>
    <col min="1544" max="1545" width="15" style="2" customWidth="1"/>
    <col min="1546" max="1546" width="25" style="2" customWidth="1"/>
    <col min="1547" max="1548" width="20" style="2" customWidth="1"/>
    <col min="1549" max="1563" width="15" style="2" customWidth="1"/>
    <col min="1564" max="1793" width="9.109375" style="2" customWidth="1"/>
    <col min="1794" max="1797" width="15" style="2" customWidth="1"/>
    <col min="1798" max="1799" width="20" style="2" customWidth="1"/>
    <col min="1800" max="1801" width="15" style="2" customWidth="1"/>
    <col min="1802" max="1802" width="25" style="2" customWidth="1"/>
    <col min="1803" max="1804" width="20" style="2" customWidth="1"/>
    <col min="1805" max="1819" width="15" style="2" customWidth="1"/>
    <col min="1820" max="2049" width="9.109375" style="2" customWidth="1"/>
    <col min="2050" max="2053" width="15" style="2" customWidth="1"/>
    <col min="2054" max="2055" width="20" style="2" customWidth="1"/>
    <col min="2056" max="2057" width="15" style="2" customWidth="1"/>
    <col min="2058" max="2058" width="25" style="2" customWidth="1"/>
    <col min="2059" max="2060" width="20" style="2" customWidth="1"/>
    <col min="2061" max="2075" width="15" style="2" customWidth="1"/>
    <col min="2076" max="2305" width="9.109375" style="2" customWidth="1"/>
    <col min="2306" max="2309" width="15" style="2" customWidth="1"/>
    <col min="2310" max="2311" width="20" style="2" customWidth="1"/>
    <col min="2312" max="2313" width="15" style="2" customWidth="1"/>
    <col min="2314" max="2314" width="25" style="2" customWidth="1"/>
    <col min="2315" max="2316" width="20" style="2" customWidth="1"/>
    <col min="2317" max="2331" width="15" style="2" customWidth="1"/>
    <col min="2332" max="2561" width="9.109375" style="2" customWidth="1"/>
    <col min="2562" max="2565" width="15" style="2" customWidth="1"/>
    <col min="2566" max="2567" width="20" style="2" customWidth="1"/>
    <col min="2568" max="2569" width="15" style="2" customWidth="1"/>
    <col min="2570" max="2570" width="25" style="2" customWidth="1"/>
    <col min="2571" max="2572" width="20" style="2" customWidth="1"/>
    <col min="2573" max="2587" width="15" style="2" customWidth="1"/>
    <col min="2588" max="2817" width="9.109375" style="2" customWidth="1"/>
    <col min="2818" max="2821" width="15" style="2" customWidth="1"/>
    <col min="2822" max="2823" width="20" style="2" customWidth="1"/>
    <col min="2824" max="2825" width="15" style="2" customWidth="1"/>
    <col min="2826" max="2826" width="25" style="2" customWidth="1"/>
    <col min="2827" max="2828" width="20" style="2" customWidth="1"/>
    <col min="2829" max="2843" width="15" style="2" customWidth="1"/>
    <col min="2844" max="3073" width="9.109375" style="2" customWidth="1"/>
    <col min="3074" max="3077" width="15" style="2" customWidth="1"/>
    <col min="3078" max="3079" width="20" style="2" customWidth="1"/>
    <col min="3080" max="3081" width="15" style="2" customWidth="1"/>
    <col min="3082" max="3082" width="25" style="2" customWidth="1"/>
    <col min="3083" max="3084" width="20" style="2" customWidth="1"/>
    <col min="3085" max="3099" width="15" style="2" customWidth="1"/>
    <col min="3100" max="3329" width="9.109375" style="2" customWidth="1"/>
    <col min="3330" max="3333" width="15" style="2" customWidth="1"/>
    <col min="3334" max="3335" width="20" style="2" customWidth="1"/>
    <col min="3336" max="3337" width="15" style="2" customWidth="1"/>
    <col min="3338" max="3338" width="25" style="2" customWidth="1"/>
    <col min="3339" max="3340" width="20" style="2" customWidth="1"/>
    <col min="3341" max="3355" width="15" style="2" customWidth="1"/>
    <col min="3356" max="3585" width="9.109375" style="2" customWidth="1"/>
    <col min="3586" max="3589" width="15" style="2" customWidth="1"/>
    <col min="3590" max="3591" width="20" style="2" customWidth="1"/>
    <col min="3592" max="3593" width="15" style="2" customWidth="1"/>
    <col min="3594" max="3594" width="25" style="2" customWidth="1"/>
    <col min="3595" max="3596" width="20" style="2" customWidth="1"/>
    <col min="3597" max="3611" width="15" style="2" customWidth="1"/>
    <col min="3612" max="3841" width="9.109375" style="2" customWidth="1"/>
    <col min="3842" max="3845" width="15" style="2" customWidth="1"/>
    <col min="3846" max="3847" width="20" style="2" customWidth="1"/>
    <col min="3848" max="3849" width="15" style="2" customWidth="1"/>
    <col min="3850" max="3850" width="25" style="2" customWidth="1"/>
    <col min="3851" max="3852" width="20" style="2" customWidth="1"/>
    <col min="3853" max="3867" width="15" style="2" customWidth="1"/>
    <col min="3868" max="4097" width="9.109375" style="2" customWidth="1"/>
    <col min="4098" max="4101" width="15" style="2" customWidth="1"/>
    <col min="4102" max="4103" width="20" style="2" customWidth="1"/>
    <col min="4104" max="4105" width="15" style="2" customWidth="1"/>
    <col min="4106" max="4106" width="25" style="2" customWidth="1"/>
    <col min="4107" max="4108" width="20" style="2" customWidth="1"/>
    <col min="4109" max="4123" width="15" style="2" customWidth="1"/>
    <col min="4124" max="4353" width="9.109375" style="2" customWidth="1"/>
    <col min="4354" max="4357" width="15" style="2" customWidth="1"/>
    <col min="4358" max="4359" width="20" style="2" customWidth="1"/>
    <col min="4360" max="4361" width="15" style="2" customWidth="1"/>
    <col min="4362" max="4362" width="25" style="2" customWidth="1"/>
    <col min="4363" max="4364" width="20" style="2" customWidth="1"/>
    <col min="4365" max="4379" width="15" style="2" customWidth="1"/>
    <col min="4380" max="4609" width="9.109375" style="2" customWidth="1"/>
    <col min="4610" max="4613" width="15" style="2" customWidth="1"/>
    <col min="4614" max="4615" width="20" style="2" customWidth="1"/>
    <col min="4616" max="4617" width="15" style="2" customWidth="1"/>
    <col min="4618" max="4618" width="25" style="2" customWidth="1"/>
    <col min="4619" max="4620" width="20" style="2" customWidth="1"/>
    <col min="4621" max="4635" width="15" style="2" customWidth="1"/>
    <col min="4636" max="4865" width="9.109375" style="2" customWidth="1"/>
    <col min="4866" max="4869" width="15" style="2" customWidth="1"/>
    <col min="4870" max="4871" width="20" style="2" customWidth="1"/>
    <col min="4872" max="4873" width="15" style="2" customWidth="1"/>
    <col min="4874" max="4874" width="25" style="2" customWidth="1"/>
    <col min="4875" max="4876" width="20" style="2" customWidth="1"/>
    <col min="4877" max="4891" width="15" style="2" customWidth="1"/>
    <col min="4892" max="5121" width="9.109375" style="2" customWidth="1"/>
    <col min="5122" max="5125" width="15" style="2" customWidth="1"/>
    <col min="5126" max="5127" width="20" style="2" customWidth="1"/>
    <col min="5128" max="5129" width="15" style="2" customWidth="1"/>
    <col min="5130" max="5130" width="25" style="2" customWidth="1"/>
    <col min="5131" max="5132" width="20" style="2" customWidth="1"/>
    <col min="5133" max="5147" width="15" style="2" customWidth="1"/>
    <col min="5148" max="5377" width="9.109375" style="2" customWidth="1"/>
    <col min="5378" max="5381" width="15" style="2" customWidth="1"/>
    <col min="5382" max="5383" width="20" style="2" customWidth="1"/>
    <col min="5384" max="5385" width="15" style="2" customWidth="1"/>
    <col min="5386" max="5386" width="25" style="2" customWidth="1"/>
    <col min="5387" max="5388" width="20" style="2" customWidth="1"/>
    <col min="5389" max="5403" width="15" style="2" customWidth="1"/>
    <col min="5404" max="5633" width="9.109375" style="2" customWidth="1"/>
    <col min="5634" max="5637" width="15" style="2" customWidth="1"/>
    <col min="5638" max="5639" width="20" style="2" customWidth="1"/>
    <col min="5640" max="5641" width="15" style="2" customWidth="1"/>
    <col min="5642" max="5642" width="25" style="2" customWidth="1"/>
    <col min="5643" max="5644" width="20" style="2" customWidth="1"/>
    <col min="5645" max="5659" width="15" style="2" customWidth="1"/>
    <col min="5660" max="5889" width="9.109375" style="2" customWidth="1"/>
    <col min="5890" max="5893" width="15" style="2" customWidth="1"/>
    <col min="5894" max="5895" width="20" style="2" customWidth="1"/>
    <col min="5896" max="5897" width="15" style="2" customWidth="1"/>
    <col min="5898" max="5898" width="25" style="2" customWidth="1"/>
    <col min="5899" max="5900" width="20" style="2" customWidth="1"/>
    <col min="5901" max="5915" width="15" style="2" customWidth="1"/>
    <col min="5916" max="6145" width="9.109375" style="2" customWidth="1"/>
    <col min="6146" max="6149" width="15" style="2" customWidth="1"/>
    <col min="6150" max="6151" width="20" style="2" customWidth="1"/>
    <col min="6152" max="6153" width="15" style="2" customWidth="1"/>
    <col min="6154" max="6154" width="25" style="2" customWidth="1"/>
    <col min="6155" max="6156" width="20" style="2" customWidth="1"/>
    <col min="6157" max="6171" width="15" style="2" customWidth="1"/>
    <col min="6172" max="6401" width="9.109375" style="2" customWidth="1"/>
    <col min="6402" max="6405" width="15" style="2" customWidth="1"/>
    <col min="6406" max="6407" width="20" style="2" customWidth="1"/>
    <col min="6408" max="6409" width="15" style="2" customWidth="1"/>
    <col min="6410" max="6410" width="25" style="2" customWidth="1"/>
    <col min="6411" max="6412" width="20" style="2" customWidth="1"/>
    <col min="6413" max="6427" width="15" style="2" customWidth="1"/>
    <col min="6428" max="6657" width="9.109375" style="2" customWidth="1"/>
    <col min="6658" max="6661" width="15" style="2" customWidth="1"/>
    <col min="6662" max="6663" width="20" style="2" customWidth="1"/>
    <col min="6664" max="6665" width="15" style="2" customWidth="1"/>
    <col min="6666" max="6666" width="25" style="2" customWidth="1"/>
    <col min="6667" max="6668" width="20" style="2" customWidth="1"/>
    <col min="6669" max="6683" width="15" style="2" customWidth="1"/>
    <col min="6684" max="6913" width="9.109375" style="2" customWidth="1"/>
    <col min="6914" max="6917" width="15" style="2" customWidth="1"/>
    <col min="6918" max="6919" width="20" style="2" customWidth="1"/>
    <col min="6920" max="6921" width="15" style="2" customWidth="1"/>
    <col min="6922" max="6922" width="25" style="2" customWidth="1"/>
    <col min="6923" max="6924" width="20" style="2" customWidth="1"/>
    <col min="6925" max="6939" width="15" style="2" customWidth="1"/>
    <col min="6940" max="7169" width="9.109375" style="2" customWidth="1"/>
    <col min="7170" max="7173" width="15" style="2" customWidth="1"/>
    <col min="7174" max="7175" width="20" style="2" customWidth="1"/>
    <col min="7176" max="7177" width="15" style="2" customWidth="1"/>
    <col min="7178" max="7178" width="25" style="2" customWidth="1"/>
    <col min="7179" max="7180" width="20" style="2" customWidth="1"/>
    <col min="7181" max="7195" width="15" style="2" customWidth="1"/>
    <col min="7196" max="7425" width="9.109375" style="2" customWidth="1"/>
    <col min="7426" max="7429" width="15" style="2" customWidth="1"/>
    <col min="7430" max="7431" width="20" style="2" customWidth="1"/>
    <col min="7432" max="7433" width="15" style="2" customWidth="1"/>
    <col min="7434" max="7434" width="25" style="2" customWidth="1"/>
    <col min="7435" max="7436" width="20" style="2" customWidth="1"/>
    <col min="7437" max="7451" width="15" style="2" customWidth="1"/>
    <col min="7452" max="7681" width="9.109375" style="2" customWidth="1"/>
    <col min="7682" max="7685" width="15" style="2" customWidth="1"/>
    <col min="7686" max="7687" width="20" style="2" customWidth="1"/>
    <col min="7688" max="7689" width="15" style="2" customWidth="1"/>
    <col min="7690" max="7690" width="25" style="2" customWidth="1"/>
    <col min="7691" max="7692" width="20" style="2" customWidth="1"/>
    <col min="7693" max="7707" width="15" style="2" customWidth="1"/>
    <col min="7708" max="7937" width="9.109375" style="2" customWidth="1"/>
    <col min="7938" max="7941" width="15" style="2" customWidth="1"/>
    <col min="7942" max="7943" width="20" style="2" customWidth="1"/>
    <col min="7944" max="7945" width="15" style="2" customWidth="1"/>
    <col min="7946" max="7946" width="25" style="2" customWidth="1"/>
    <col min="7947" max="7948" width="20" style="2" customWidth="1"/>
    <col min="7949" max="7963" width="15" style="2" customWidth="1"/>
    <col min="7964" max="8193" width="9.109375" style="2" customWidth="1"/>
    <col min="8194" max="8197" width="15" style="2" customWidth="1"/>
    <col min="8198" max="8199" width="20" style="2" customWidth="1"/>
    <col min="8200" max="8201" width="15" style="2" customWidth="1"/>
    <col min="8202" max="8202" width="25" style="2" customWidth="1"/>
    <col min="8203" max="8204" width="20" style="2" customWidth="1"/>
    <col min="8205" max="8219" width="15" style="2" customWidth="1"/>
    <col min="8220" max="8449" width="9.109375" style="2" customWidth="1"/>
    <col min="8450" max="8453" width="15" style="2" customWidth="1"/>
    <col min="8454" max="8455" width="20" style="2" customWidth="1"/>
    <col min="8456" max="8457" width="15" style="2" customWidth="1"/>
    <col min="8458" max="8458" width="25" style="2" customWidth="1"/>
    <col min="8459" max="8460" width="20" style="2" customWidth="1"/>
    <col min="8461" max="8475" width="15" style="2" customWidth="1"/>
    <col min="8476" max="8705" width="9.109375" style="2" customWidth="1"/>
    <col min="8706" max="8709" width="15" style="2" customWidth="1"/>
    <col min="8710" max="8711" width="20" style="2" customWidth="1"/>
    <col min="8712" max="8713" width="15" style="2" customWidth="1"/>
    <col min="8714" max="8714" width="25" style="2" customWidth="1"/>
    <col min="8715" max="8716" width="20" style="2" customWidth="1"/>
    <col min="8717" max="8731" width="15" style="2" customWidth="1"/>
    <col min="8732" max="8961" width="9.109375" style="2" customWidth="1"/>
    <col min="8962" max="8965" width="15" style="2" customWidth="1"/>
    <col min="8966" max="8967" width="20" style="2" customWidth="1"/>
    <col min="8968" max="8969" width="15" style="2" customWidth="1"/>
    <col min="8970" max="8970" width="25" style="2" customWidth="1"/>
    <col min="8971" max="8972" width="20" style="2" customWidth="1"/>
    <col min="8973" max="8987" width="15" style="2" customWidth="1"/>
    <col min="8988" max="9217" width="9.109375" style="2" customWidth="1"/>
    <col min="9218" max="9221" width="15" style="2" customWidth="1"/>
    <col min="9222" max="9223" width="20" style="2" customWidth="1"/>
    <col min="9224" max="9225" width="15" style="2" customWidth="1"/>
    <col min="9226" max="9226" width="25" style="2" customWidth="1"/>
    <col min="9227" max="9228" width="20" style="2" customWidth="1"/>
    <col min="9229" max="9243" width="15" style="2" customWidth="1"/>
    <col min="9244" max="9473" width="9.109375" style="2" customWidth="1"/>
    <col min="9474" max="9477" width="15" style="2" customWidth="1"/>
    <col min="9478" max="9479" width="20" style="2" customWidth="1"/>
    <col min="9480" max="9481" width="15" style="2" customWidth="1"/>
    <col min="9482" max="9482" width="25" style="2" customWidth="1"/>
    <col min="9483" max="9484" width="20" style="2" customWidth="1"/>
    <col min="9485" max="9499" width="15" style="2" customWidth="1"/>
    <col min="9500" max="9729" width="9.109375" style="2" customWidth="1"/>
    <col min="9730" max="9733" width="15" style="2" customWidth="1"/>
    <col min="9734" max="9735" width="20" style="2" customWidth="1"/>
    <col min="9736" max="9737" width="15" style="2" customWidth="1"/>
    <col min="9738" max="9738" width="25" style="2" customWidth="1"/>
    <col min="9739" max="9740" width="20" style="2" customWidth="1"/>
    <col min="9741" max="9755" width="15" style="2" customWidth="1"/>
    <col min="9756" max="9985" width="9.109375" style="2" customWidth="1"/>
    <col min="9986" max="9989" width="15" style="2" customWidth="1"/>
    <col min="9990" max="9991" width="20" style="2" customWidth="1"/>
    <col min="9992" max="9993" width="15" style="2" customWidth="1"/>
    <col min="9994" max="9994" width="25" style="2" customWidth="1"/>
    <col min="9995" max="9996" width="20" style="2" customWidth="1"/>
    <col min="9997" max="10011" width="15" style="2" customWidth="1"/>
    <col min="10012" max="10241" width="9.109375" style="2" customWidth="1"/>
    <col min="10242" max="10245" width="15" style="2" customWidth="1"/>
    <col min="10246" max="10247" width="20" style="2" customWidth="1"/>
    <col min="10248" max="10249" width="15" style="2" customWidth="1"/>
    <col min="10250" max="10250" width="25" style="2" customWidth="1"/>
    <col min="10251" max="10252" width="20" style="2" customWidth="1"/>
    <col min="10253" max="10267" width="15" style="2" customWidth="1"/>
    <col min="10268" max="10497" width="9.109375" style="2" customWidth="1"/>
    <col min="10498" max="10501" width="15" style="2" customWidth="1"/>
    <col min="10502" max="10503" width="20" style="2" customWidth="1"/>
    <col min="10504" max="10505" width="15" style="2" customWidth="1"/>
    <col min="10506" max="10506" width="25" style="2" customWidth="1"/>
    <col min="10507" max="10508" width="20" style="2" customWidth="1"/>
    <col min="10509" max="10523" width="15" style="2" customWidth="1"/>
    <col min="10524" max="10753" width="9.109375" style="2" customWidth="1"/>
    <col min="10754" max="10757" width="15" style="2" customWidth="1"/>
    <col min="10758" max="10759" width="20" style="2" customWidth="1"/>
    <col min="10760" max="10761" width="15" style="2" customWidth="1"/>
    <col min="10762" max="10762" width="25" style="2" customWidth="1"/>
    <col min="10763" max="10764" width="20" style="2" customWidth="1"/>
    <col min="10765" max="10779" width="15" style="2" customWidth="1"/>
    <col min="10780" max="11009" width="9.109375" style="2" customWidth="1"/>
    <col min="11010" max="11013" width="15" style="2" customWidth="1"/>
    <col min="11014" max="11015" width="20" style="2" customWidth="1"/>
    <col min="11016" max="11017" width="15" style="2" customWidth="1"/>
    <col min="11018" max="11018" width="25" style="2" customWidth="1"/>
    <col min="11019" max="11020" width="20" style="2" customWidth="1"/>
    <col min="11021" max="11035" width="15" style="2" customWidth="1"/>
    <col min="11036" max="11265" width="9.109375" style="2" customWidth="1"/>
    <col min="11266" max="11269" width="15" style="2" customWidth="1"/>
    <col min="11270" max="11271" width="20" style="2" customWidth="1"/>
    <col min="11272" max="11273" width="15" style="2" customWidth="1"/>
    <col min="11274" max="11274" width="25" style="2" customWidth="1"/>
    <col min="11275" max="11276" width="20" style="2" customWidth="1"/>
    <col min="11277" max="11291" width="15" style="2" customWidth="1"/>
    <col min="11292" max="11521" width="9.109375" style="2" customWidth="1"/>
    <col min="11522" max="11525" width="15" style="2" customWidth="1"/>
    <col min="11526" max="11527" width="20" style="2" customWidth="1"/>
    <col min="11528" max="11529" width="15" style="2" customWidth="1"/>
    <col min="11530" max="11530" width="25" style="2" customWidth="1"/>
    <col min="11531" max="11532" width="20" style="2" customWidth="1"/>
    <col min="11533" max="11547" width="15" style="2" customWidth="1"/>
    <col min="11548" max="11777" width="9.109375" style="2" customWidth="1"/>
    <col min="11778" max="11781" width="15" style="2" customWidth="1"/>
    <col min="11782" max="11783" width="20" style="2" customWidth="1"/>
    <col min="11784" max="11785" width="15" style="2" customWidth="1"/>
    <col min="11786" max="11786" width="25" style="2" customWidth="1"/>
    <col min="11787" max="11788" width="20" style="2" customWidth="1"/>
    <col min="11789" max="11803" width="15" style="2" customWidth="1"/>
    <col min="11804" max="12033" width="9.109375" style="2" customWidth="1"/>
    <col min="12034" max="12037" width="15" style="2" customWidth="1"/>
    <col min="12038" max="12039" width="20" style="2" customWidth="1"/>
    <col min="12040" max="12041" width="15" style="2" customWidth="1"/>
    <col min="12042" max="12042" width="25" style="2" customWidth="1"/>
    <col min="12043" max="12044" width="20" style="2" customWidth="1"/>
    <col min="12045" max="12059" width="15" style="2" customWidth="1"/>
    <col min="12060" max="12289" width="9.109375" style="2" customWidth="1"/>
    <col min="12290" max="12293" width="15" style="2" customWidth="1"/>
    <col min="12294" max="12295" width="20" style="2" customWidth="1"/>
    <col min="12296" max="12297" width="15" style="2" customWidth="1"/>
    <col min="12298" max="12298" width="25" style="2" customWidth="1"/>
    <col min="12299" max="12300" width="20" style="2" customWidth="1"/>
    <col min="12301" max="12315" width="15" style="2" customWidth="1"/>
    <col min="12316" max="12545" width="9.109375" style="2" customWidth="1"/>
    <col min="12546" max="12549" width="15" style="2" customWidth="1"/>
    <col min="12550" max="12551" width="20" style="2" customWidth="1"/>
    <col min="12552" max="12553" width="15" style="2" customWidth="1"/>
    <col min="12554" max="12554" width="25" style="2" customWidth="1"/>
    <col min="12555" max="12556" width="20" style="2" customWidth="1"/>
    <col min="12557" max="12571" width="15" style="2" customWidth="1"/>
    <col min="12572" max="12801" width="9.109375" style="2" customWidth="1"/>
    <col min="12802" max="12805" width="15" style="2" customWidth="1"/>
    <col min="12806" max="12807" width="20" style="2" customWidth="1"/>
    <col min="12808" max="12809" width="15" style="2" customWidth="1"/>
    <col min="12810" max="12810" width="25" style="2" customWidth="1"/>
    <col min="12811" max="12812" width="20" style="2" customWidth="1"/>
    <col min="12813" max="12827" width="15" style="2" customWidth="1"/>
    <col min="12828" max="13057" width="9.109375" style="2" customWidth="1"/>
    <col min="13058" max="13061" width="15" style="2" customWidth="1"/>
    <col min="13062" max="13063" width="20" style="2" customWidth="1"/>
    <col min="13064" max="13065" width="15" style="2" customWidth="1"/>
    <col min="13066" max="13066" width="25" style="2" customWidth="1"/>
    <col min="13067" max="13068" width="20" style="2" customWidth="1"/>
    <col min="13069" max="13083" width="15" style="2" customWidth="1"/>
    <col min="13084" max="13313" width="9.109375" style="2" customWidth="1"/>
    <col min="13314" max="13317" width="15" style="2" customWidth="1"/>
    <col min="13318" max="13319" width="20" style="2" customWidth="1"/>
    <col min="13320" max="13321" width="15" style="2" customWidth="1"/>
    <col min="13322" max="13322" width="25" style="2" customWidth="1"/>
    <col min="13323" max="13324" width="20" style="2" customWidth="1"/>
    <col min="13325" max="13339" width="15" style="2" customWidth="1"/>
    <col min="13340" max="13569" width="9.109375" style="2" customWidth="1"/>
    <col min="13570" max="13573" width="15" style="2" customWidth="1"/>
    <col min="13574" max="13575" width="20" style="2" customWidth="1"/>
    <col min="13576" max="13577" width="15" style="2" customWidth="1"/>
    <col min="13578" max="13578" width="25" style="2" customWidth="1"/>
    <col min="13579" max="13580" width="20" style="2" customWidth="1"/>
    <col min="13581" max="13595" width="15" style="2" customWidth="1"/>
    <col min="13596" max="13825" width="9.109375" style="2" customWidth="1"/>
    <col min="13826" max="13829" width="15" style="2" customWidth="1"/>
    <col min="13830" max="13831" width="20" style="2" customWidth="1"/>
    <col min="13832" max="13833" width="15" style="2" customWidth="1"/>
    <col min="13834" max="13834" width="25" style="2" customWidth="1"/>
    <col min="13835" max="13836" width="20" style="2" customWidth="1"/>
    <col min="13837" max="13851" width="15" style="2" customWidth="1"/>
    <col min="13852" max="14081" width="9.109375" style="2" customWidth="1"/>
    <col min="14082" max="14085" width="15" style="2" customWidth="1"/>
    <col min="14086" max="14087" width="20" style="2" customWidth="1"/>
    <col min="14088" max="14089" width="15" style="2" customWidth="1"/>
    <col min="14090" max="14090" width="25" style="2" customWidth="1"/>
    <col min="14091" max="14092" width="20" style="2" customWidth="1"/>
    <col min="14093" max="14107" width="15" style="2" customWidth="1"/>
    <col min="14108" max="14337" width="9.109375" style="2" customWidth="1"/>
    <col min="14338" max="14341" width="15" style="2" customWidth="1"/>
    <col min="14342" max="14343" width="20" style="2" customWidth="1"/>
    <col min="14344" max="14345" width="15" style="2" customWidth="1"/>
    <col min="14346" max="14346" width="25" style="2" customWidth="1"/>
    <col min="14347" max="14348" width="20" style="2" customWidth="1"/>
    <col min="14349" max="14363" width="15" style="2" customWidth="1"/>
    <col min="14364" max="14593" width="9.109375" style="2" customWidth="1"/>
    <col min="14594" max="14597" width="15" style="2" customWidth="1"/>
    <col min="14598" max="14599" width="20" style="2" customWidth="1"/>
    <col min="14600" max="14601" width="15" style="2" customWidth="1"/>
    <col min="14602" max="14602" width="25" style="2" customWidth="1"/>
    <col min="14603" max="14604" width="20" style="2" customWidth="1"/>
    <col min="14605" max="14619" width="15" style="2" customWidth="1"/>
    <col min="14620" max="14849" width="9.109375" style="2" customWidth="1"/>
    <col min="14850" max="14853" width="15" style="2" customWidth="1"/>
    <col min="14854" max="14855" width="20" style="2" customWidth="1"/>
    <col min="14856" max="14857" width="15" style="2" customWidth="1"/>
    <col min="14858" max="14858" width="25" style="2" customWidth="1"/>
    <col min="14859" max="14860" width="20" style="2" customWidth="1"/>
    <col min="14861" max="14875" width="15" style="2" customWidth="1"/>
    <col min="14876" max="15105" width="9.109375" style="2" customWidth="1"/>
    <col min="15106" max="15109" width="15" style="2" customWidth="1"/>
    <col min="15110" max="15111" width="20" style="2" customWidth="1"/>
    <col min="15112" max="15113" width="15" style="2" customWidth="1"/>
    <col min="15114" max="15114" width="25" style="2" customWidth="1"/>
    <col min="15115" max="15116" width="20" style="2" customWidth="1"/>
    <col min="15117" max="15131" width="15" style="2" customWidth="1"/>
    <col min="15132" max="15361" width="9.109375" style="2" customWidth="1"/>
    <col min="15362" max="15365" width="15" style="2" customWidth="1"/>
    <col min="15366" max="15367" width="20" style="2" customWidth="1"/>
    <col min="15368" max="15369" width="15" style="2" customWidth="1"/>
    <col min="15370" max="15370" width="25" style="2" customWidth="1"/>
    <col min="15371" max="15372" width="20" style="2" customWidth="1"/>
    <col min="15373" max="15387" width="15" style="2" customWidth="1"/>
    <col min="15388" max="15617" width="9.109375" style="2" customWidth="1"/>
    <col min="15618" max="15621" width="15" style="2" customWidth="1"/>
    <col min="15622" max="15623" width="20" style="2" customWidth="1"/>
    <col min="15624" max="15625" width="15" style="2" customWidth="1"/>
    <col min="15626" max="15626" width="25" style="2" customWidth="1"/>
    <col min="15627" max="15628" width="20" style="2" customWidth="1"/>
    <col min="15629" max="15643" width="15" style="2" customWidth="1"/>
    <col min="15644" max="15873" width="9.109375" style="2" customWidth="1"/>
    <col min="15874" max="15877" width="15" style="2" customWidth="1"/>
    <col min="15878" max="15879" width="20" style="2" customWidth="1"/>
    <col min="15880" max="15881" width="15" style="2" customWidth="1"/>
    <col min="15882" max="15882" width="25" style="2" customWidth="1"/>
    <col min="15883" max="15884" width="20" style="2" customWidth="1"/>
    <col min="15885" max="15899" width="15" style="2" customWidth="1"/>
    <col min="15900" max="16129" width="9.109375" style="2" customWidth="1"/>
    <col min="16130" max="16133" width="15" style="2" customWidth="1"/>
    <col min="16134" max="16135" width="20" style="2" customWidth="1"/>
    <col min="16136" max="16137" width="15" style="2" customWidth="1"/>
    <col min="16138" max="16138" width="25" style="2" customWidth="1"/>
    <col min="16139" max="16140" width="20" style="2" customWidth="1"/>
    <col min="16141" max="16155" width="15" style="2" customWidth="1"/>
    <col min="16156" max="16384" width="9.109375" style="2" customWidth="1"/>
  </cols>
  <sheetData>
    <row r="1" spans="1:38" ht="14.4" x14ac:dyDescent="0.3">
      <c r="U1" s="9"/>
      <c r="W1" s="9"/>
      <c r="X1" s="9"/>
      <c r="Y1" s="9"/>
      <c r="Z1" s="12"/>
      <c r="AA1" s="9"/>
    </row>
    <row r="2" spans="1:38" x14ac:dyDescent="0.25">
      <c r="AA2" s="13"/>
    </row>
    <row r="4" spans="1:38" ht="46.5" customHeight="1" x14ac:dyDescent="0.25">
      <c r="A4" s="3" t="s">
        <v>30</v>
      </c>
      <c r="B4" s="4" t="s">
        <v>31</v>
      </c>
      <c r="C4" s="4" t="s">
        <v>32</v>
      </c>
      <c r="D4" s="4" t="s">
        <v>33</v>
      </c>
      <c r="E4" s="4" t="s">
        <v>34</v>
      </c>
      <c r="F4" s="4" t="s">
        <v>35</v>
      </c>
      <c r="G4" s="4" t="s">
        <v>36</v>
      </c>
      <c r="H4" s="4" t="s">
        <v>37</v>
      </c>
      <c r="I4" s="4" t="s">
        <v>38</v>
      </c>
      <c r="J4" s="4" t="s">
        <v>39</v>
      </c>
      <c r="K4" s="4" t="s">
        <v>40</v>
      </c>
      <c r="L4" s="4" t="s">
        <v>41</v>
      </c>
      <c r="M4" s="4" t="s">
        <v>42</v>
      </c>
      <c r="N4" s="4" t="s">
        <v>43</v>
      </c>
      <c r="O4" s="4" t="s">
        <v>22</v>
      </c>
      <c r="P4" s="4" t="s">
        <v>0</v>
      </c>
      <c r="Q4" s="4" t="s">
        <v>1</v>
      </c>
      <c r="R4" s="4" t="s">
        <v>2</v>
      </c>
      <c r="S4" s="4" t="s">
        <v>21</v>
      </c>
      <c r="T4" s="4" t="s">
        <v>3</v>
      </c>
      <c r="U4" s="4" t="s">
        <v>44</v>
      </c>
      <c r="V4" s="4" t="s">
        <v>4</v>
      </c>
      <c r="W4" s="4" t="s">
        <v>45</v>
      </c>
      <c r="X4" s="4" t="s">
        <v>29</v>
      </c>
      <c r="Y4" s="4" t="s">
        <v>28</v>
      </c>
      <c r="Z4" s="4" t="s">
        <v>24</v>
      </c>
      <c r="AA4" s="4" t="s">
        <v>27</v>
      </c>
      <c r="AE4" s="20" t="s">
        <v>20</v>
      </c>
      <c r="AF4" s="21" t="s">
        <v>26</v>
      </c>
      <c r="AG4" s="20" t="s">
        <v>25</v>
      </c>
      <c r="AH4" s="20" t="s">
        <v>23</v>
      </c>
      <c r="AI4" s="22" t="s">
        <v>46</v>
      </c>
      <c r="AJ4" s="22" t="s">
        <v>47</v>
      </c>
      <c r="AK4" s="23" t="s">
        <v>48</v>
      </c>
      <c r="AL4" s="23" t="s">
        <v>49</v>
      </c>
    </row>
    <row r="5" spans="1:38" ht="14.4" x14ac:dyDescent="0.3">
      <c r="A5" s="4"/>
      <c r="B5" s="4"/>
      <c r="C5" s="4"/>
      <c r="D5" s="4"/>
      <c r="E5" s="5"/>
      <c r="F5" s="5"/>
      <c r="G5" s="4"/>
      <c r="H5" s="4"/>
      <c r="I5" s="4"/>
      <c r="J5" s="4"/>
      <c r="K5" s="5"/>
      <c r="L5" s="4"/>
      <c r="M5" s="4"/>
      <c r="N5" s="4"/>
      <c r="O5" s="7" t="s">
        <v>23</v>
      </c>
      <c r="P5" s="4" t="s">
        <v>5</v>
      </c>
      <c r="Q5" s="4" t="s">
        <v>10</v>
      </c>
      <c r="R5" s="17">
        <v>2.31</v>
      </c>
      <c r="S5" s="8" cm="1">
        <f t="array" aca="1" ref="S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5" s="4">
        <v>1.38E-2</v>
      </c>
      <c r="U5" s="7">
        <v>5.61</v>
      </c>
      <c r="V5" s="4">
        <v>-3.5900000000000001E-2</v>
      </c>
      <c r="W5" s="6"/>
      <c r="X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5" s="10">
        <f ca="1">Tableau1[[#This Row],[Cout total prestation]]-Tableau1[[#This Row],[Calcul exactitude]]</f>
        <v>0</v>
      </c>
      <c r="Z5" s="16" cm="1">
        <f t="array" aca="1" ref="Z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5" s="10" cm="1">
        <f t="array" ref="AA5">Livraisons2026(Tableau1[[#This Row],[Zone]],Tableau1[[#This Row],[Poids brut]])</f>
        <v>5.61</v>
      </c>
      <c r="AB5" s="15"/>
      <c r="AE5">
        <v>0</v>
      </c>
      <c r="AF5">
        <v>5.61</v>
      </c>
      <c r="AG5" s="14">
        <v>0</v>
      </c>
      <c r="AH5">
        <f>(1+t_2026[[#This Row],[% zone 1]])*t_2026[[#This Row],[Base]]</f>
        <v>5.61</v>
      </c>
      <c r="AI5" s="18">
        <v>0.1</v>
      </c>
      <c r="AJ5" s="19">
        <f>ROUND(t_2026[[#This Row],[Base]]*(1+t_2026[[#This Row],[% zone 2]]),2)</f>
        <v>6.17</v>
      </c>
      <c r="AK5" s="18">
        <v>0.2</v>
      </c>
      <c r="AL5" s="2">
        <f>ROUND(t_2026[[#This Row],[Base]]*(1+t_2026[[#This Row],[% zone 3]]),2)</f>
        <v>6.73</v>
      </c>
    </row>
    <row r="6" spans="1:38" ht="14.4" x14ac:dyDescent="0.3">
      <c r="A6" s="4"/>
      <c r="B6" s="4"/>
      <c r="C6" s="4"/>
      <c r="D6" s="4"/>
      <c r="E6" s="5"/>
      <c r="F6" s="5"/>
      <c r="G6" s="4"/>
      <c r="H6" s="4"/>
      <c r="I6" s="4"/>
      <c r="J6" s="4"/>
      <c r="K6" s="5"/>
      <c r="L6" s="4"/>
      <c r="M6" s="4"/>
      <c r="N6" s="4"/>
      <c r="O6" s="7" t="s">
        <v>47</v>
      </c>
      <c r="P6" s="4" t="s">
        <v>5</v>
      </c>
      <c r="Q6" s="4" t="s">
        <v>12</v>
      </c>
      <c r="R6" s="17">
        <v>8.3000000000000007</v>
      </c>
      <c r="S6" s="8" t="e" cm="1">
        <f t="array" aca="1" ref="S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#N/A</v>
      </c>
      <c r="T6" s="4">
        <v>8.3000000000000001E-3</v>
      </c>
      <c r="U6" s="7">
        <v>8.11</v>
      </c>
      <c r="V6" s="4">
        <v>-5.1900000000000002E-2</v>
      </c>
      <c r="W6" s="6"/>
      <c r="X6" s="10" t="e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#N/A</v>
      </c>
      <c r="Y6" s="10" t="e">
        <f ca="1">Tableau1[[#This Row],[Cout total prestation]]-Tableau1[[#This Row],[Calcul exactitude]]</f>
        <v>#N/A</v>
      </c>
      <c r="Z6" s="16" t="e" cm="1">
        <f t="array" aca="1" ref="Z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#N/A</v>
      </c>
      <c r="AA6" s="10" cm="1">
        <f t="array" ref="AA6">Livraisons2026(Tableau1[[#This Row],[Zone]],Tableau1[[#This Row],[Poids brut]])</f>
        <v>8.92</v>
      </c>
      <c r="AB6" s="15"/>
      <c r="AE6">
        <v>5</v>
      </c>
      <c r="AF6">
        <v>8.11</v>
      </c>
      <c r="AG6" s="14">
        <v>0</v>
      </c>
      <c r="AH6">
        <f>(1+t_2026[[#This Row],[% zone 1]])*t_2026[[#This Row],[Base]]</f>
        <v>8.11</v>
      </c>
      <c r="AI6" s="18">
        <v>0.1</v>
      </c>
      <c r="AJ6" s="19">
        <f>ROUND(t_2026[[#This Row],[Base]]*(1+t_2026[[#This Row],[% zone 2]]),2)</f>
        <v>8.92</v>
      </c>
      <c r="AK6" s="18">
        <v>0.2</v>
      </c>
      <c r="AL6" s="2">
        <f>ROUND(t_2026[[#This Row],[Base]]*(1+t_2026[[#This Row],[% zone 3]]),2)</f>
        <v>9.73</v>
      </c>
    </row>
    <row r="7" spans="1:38" ht="14.4" x14ac:dyDescent="0.3">
      <c r="A7" s="4"/>
      <c r="B7" s="4"/>
      <c r="C7" s="4"/>
      <c r="D7" s="4"/>
      <c r="E7" s="5"/>
      <c r="F7" s="5"/>
      <c r="G7" s="4"/>
      <c r="H7" s="4"/>
      <c r="I7" s="4"/>
      <c r="J7" s="4"/>
      <c r="K7" s="5"/>
      <c r="L7" s="4"/>
      <c r="M7" s="4"/>
      <c r="N7" s="4"/>
      <c r="O7" s="7" t="s">
        <v>49</v>
      </c>
      <c r="P7" s="4" t="s">
        <v>5</v>
      </c>
      <c r="Q7" s="4" t="s">
        <v>17</v>
      </c>
      <c r="R7" s="17">
        <v>42.3</v>
      </c>
      <c r="S7" s="8" t="e" cm="1">
        <f t="array" aca="1" ref="S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#N/A</v>
      </c>
      <c r="T7" s="4">
        <v>0</v>
      </c>
      <c r="U7" s="7">
        <v>11.95</v>
      </c>
      <c r="V7" s="4">
        <v>-7.6499999999999999E-2</v>
      </c>
      <c r="W7" s="6"/>
      <c r="X7" s="10" t="e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#N/A</v>
      </c>
      <c r="Y7" s="10" t="e">
        <f ca="1">Tableau1[[#This Row],[Cout total prestation]]-Tableau1[[#This Row],[Calcul exactitude]]</f>
        <v>#N/A</v>
      </c>
      <c r="Z7" s="16" t="e" cm="1">
        <f t="array" aca="1" ref="Z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#N/A</v>
      </c>
      <c r="AA7" s="10" cm="1">
        <f t="array" ref="AA7">Livraisons2026(Tableau1[[#This Row],[Zone]],Tableau1[[#This Row],[Poids brut]])</f>
        <v>14.34</v>
      </c>
      <c r="AB7" s="15"/>
      <c r="AE7">
        <v>10</v>
      </c>
      <c r="AF7">
        <v>8.7799999999999994</v>
      </c>
      <c r="AG7" s="14">
        <v>0</v>
      </c>
      <c r="AH7">
        <f>(1+t_2026[[#This Row],[% zone 1]])*t_2026[[#This Row],[Base]]</f>
        <v>8.7799999999999994</v>
      </c>
      <c r="AI7" s="18">
        <v>0.1</v>
      </c>
      <c r="AJ7" s="19">
        <f>ROUND(t_2026[[#This Row],[Base]]*(1+t_2026[[#This Row],[% zone 2]]),2)</f>
        <v>9.66</v>
      </c>
      <c r="AK7" s="18">
        <v>0.2</v>
      </c>
      <c r="AL7" s="2">
        <f>ROUND(t_2026[[#This Row],[Base]]*(1+t_2026[[#This Row],[% zone 3]]),2)</f>
        <v>10.54</v>
      </c>
    </row>
    <row r="8" spans="1:38" ht="14.4" x14ac:dyDescent="0.3">
      <c r="A8" s="4"/>
      <c r="B8" s="4"/>
      <c r="C8" s="4"/>
      <c r="D8" s="4"/>
      <c r="E8" s="5"/>
      <c r="F8" s="5"/>
      <c r="G8" s="4"/>
      <c r="H8" s="4"/>
      <c r="I8" s="4"/>
      <c r="J8" s="4"/>
      <c r="K8" s="5"/>
      <c r="L8" s="4"/>
      <c r="M8" s="4"/>
      <c r="N8" s="4"/>
      <c r="O8" s="7" t="s">
        <v>23</v>
      </c>
      <c r="P8" s="4" t="s">
        <v>5</v>
      </c>
      <c r="Q8" s="4" t="s">
        <v>8</v>
      </c>
      <c r="R8" s="17">
        <v>30.83</v>
      </c>
      <c r="S8" s="8" cm="1">
        <f t="array" aca="1" ref="S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11.62</v>
      </c>
      <c r="T8" s="4">
        <v>0.31730000000000003</v>
      </c>
      <c r="U8" s="7">
        <v>11.62</v>
      </c>
      <c r="V8" s="4">
        <v>-7.4399999999999994E-2</v>
      </c>
      <c r="W8" s="6"/>
      <c r="X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11.62</v>
      </c>
      <c r="Y8" s="10">
        <f ca="1">Tableau1[[#This Row],[Cout total prestation]]-Tableau1[[#This Row],[Calcul exactitude]]</f>
        <v>0</v>
      </c>
      <c r="Z8" s="16" cm="1">
        <f t="array" aca="1" ref="Z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11.62</v>
      </c>
      <c r="AA8" s="10" cm="1">
        <f t="array" ref="AA8">Livraisons2026(Tableau1[[#This Row],[Zone]],Tableau1[[#This Row],[Poids brut]])</f>
        <v>11.62</v>
      </c>
      <c r="AB8" s="15"/>
      <c r="AE8">
        <v>20</v>
      </c>
      <c r="AF8">
        <v>10.84</v>
      </c>
      <c r="AG8" s="14">
        <v>0</v>
      </c>
      <c r="AH8">
        <f>(1+t_2026[[#This Row],[% zone 1]])*t_2026[[#This Row],[Base]]</f>
        <v>10.84</v>
      </c>
      <c r="AI8" s="18">
        <v>0.1</v>
      </c>
      <c r="AJ8" s="19">
        <f>ROUND(t_2026[[#This Row],[Base]]*(1+t_2026[[#This Row],[% zone 2]]),2)</f>
        <v>11.92</v>
      </c>
      <c r="AK8" s="18">
        <v>0.2</v>
      </c>
      <c r="AL8" s="2">
        <f>ROUND(t_2026[[#This Row],[Base]]*(1+t_2026[[#This Row],[% zone 3]]),2)</f>
        <v>13.01</v>
      </c>
    </row>
    <row r="9" spans="1:38" ht="14.4" x14ac:dyDescent="0.3">
      <c r="A9" s="4"/>
      <c r="B9" s="4"/>
      <c r="C9" s="4"/>
      <c r="D9" s="4"/>
      <c r="E9" s="5"/>
      <c r="F9" s="5"/>
      <c r="G9" s="4"/>
      <c r="H9" s="4"/>
      <c r="I9" s="4"/>
      <c r="J9" s="4"/>
      <c r="K9" s="5"/>
      <c r="L9" s="4"/>
      <c r="M9" s="4"/>
      <c r="N9" s="4"/>
      <c r="O9" s="7" t="s">
        <v>49</v>
      </c>
      <c r="P9" s="4" t="s">
        <v>5</v>
      </c>
      <c r="Q9" s="4" t="s">
        <v>6</v>
      </c>
      <c r="R9" s="17">
        <v>20.00001</v>
      </c>
      <c r="S9" s="8" t="e" cm="1">
        <f t="array" aca="1" ref="S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#N/A</v>
      </c>
      <c r="T9" s="4">
        <v>8.0000000000000002E-3</v>
      </c>
      <c r="U9" s="7">
        <v>5.61</v>
      </c>
      <c r="V9" s="4">
        <v>-3.5900000000000001E-2</v>
      </c>
      <c r="W9" s="6"/>
      <c r="X9" s="10" t="e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#N/A</v>
      </c>
      <c r="Y9" s="10" t="e">
        <f ca="1">Tableau1[[#This Row],[Cout total prestation]]-Tableau1[[#This Row],[Calcul exactitude]]</f>
        <v>#N/A</v>
      </c>
      <c r="Z9" s="16" t="e" cm="1">
        <f t="array" aca="1" ref="Z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#N/A</v>
      </c>
      <c r="AA9" s="10" cm="1">
        <f t="array" ref="AA9">Livraisons2026(Tableau1[[#This Row],[Zone]],Tableau1[[#This Row],[Poids brut]])</f>
        <v>13.01</v>
      </c>
      <c r="AB9" s="15"/>
      <c r="AE9">
        <v>30</v>
      </c>
      <c r="AF9">
        <v>11.62</v>
      </c>
      <c r="AG9" s="14">
        <v>0</v>
      </c>
      <c r="AH9">
        <f>(1+t_2026[[#This Row],[% zone 1]])*t_2026[[#This Row],[Base]]</f>
        <v>11.62</v>
      </c>
      <c r="AI9" s="18">
        <v>0.1</v>
      </c>
      <c r="AJ9" s="19">
        <f>ROUND(t_2026[[#This Row],[Base]]*(1+t_2026[[#This Row],[% zone 2]]),2)</f>
        <v>12.78</v>
      </c>
      <c r="AK9" s="18">
        <v>0.2</v>
      </c>
      <c r="AL9" s="2">
        <f>ROUND(t_2026[[#This Row],[Base]]*(1+t_2026[[#This Row],[% zone 3]]),2)</f>
        <v>13.94</v>
      </c>
    </row>
    <row r="10" spans="1:38" ht="14.4" x14ac:dyDescent="0.3">
      <c r="A10" s="4"/>
      <c r="B10" s="4"/>
      <c r="C10" s="4"/>
      <c r="D10" s="4"/>
      <c r="E10" s="5"/>
      <c r="F10" s="5"/>
      <c r="G10" s="4"/>
      <c r="H10" s="4"/>
      <c r="I10" s="4"/>
      <c r="J10" s="4"/>
      <c r="K10" s="5"/>
      <c r="L10" s="4"/>
      <c r="M10" s="4"/>
      <c r="N10" s="4"/>
      <c r="O10" s="7" t="s">
        <v>23</v>
      </c>
      <c r="P10" s="4" t="s">
        <v>5</v>
      </c>
      <c r="Q10" s="4" t="s">
        <v>8</v>
      </c>
      <c r="R10" s="17">
        <v>12.31</v>
      </c>
      <c r="S10" s="8" cm="1">
        <f t="array" aca="1" ref="S1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T10" s="4">
        <v>0.17169999999999999</v>
      </c>
      <c r="U10" s="7">
        <v>8.7799999999999994</v>
      </c>
      <c r="V10" s="4">
        <v>-5.62E-2</v>
      </c>
      <c r="W10" s="6"/>
      <c r="X1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Y10" s="10">
        <f ca="1">Tableau1[[#This Row],[Cout total prestation]]-Tableau1[[#This Row],[Calcul exactitude]]</f>
        <v>0</v>
      </c>
      <c r="Z10" s="16" cm="1">
        <f t="array" aca="1" ref="Z1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AA10" s="10" cm="1">
        <f t="array" ref="AA10">Livraisons2026(Tableau1[[#This Row],[Zone]],Tableau1[[#This Row],[Poids brut]])</f>
        <v>8.7799999999999994</v>
      </c>
      <c r="AB10" s="15"/>
      <c r="AE10">
        <v>40</v>
      </c>
      <c r="AF10">
        <v>11.95</v>
      </c>
      <c r="AG10" s="14">
        <v>0</v>
      </c>
      <c r="AH10">
        <f>(1+t_2026[[#This Row],[% zone 1]])*t_2026[[#This Row],[Base]]</f>
        <v>11.95</v>
      </c>
      <c r="AI10" s="18">
        <v>0.1</v>
      </c>
      <c r="AJ10" s="19">
        <f>ROUND(t_2026[[#This Row],[Base]]*(1+t_2026[[#This Row],[% zone 2]]),2)</f>
        <v>13.15</v>
      </c>
      <c r="AK10" s="18">
        <v>0.2</v>
      </c>
      <c r="AL10" s="2">
        <f>ROUND(t_2026[[#This Row],[Base]]*(1+t_2026[[#This Row],[% zone 3]]),2)</f>
        <v>14.34</v>
      </c>
    </row>
    <row r="11" spans="1:38" ht="14.4" x14ac:dyDescent="0.3">
      <c r="A11" s="4"/>
      <c r="B11" s="4"/>
      <c r="C11" s="4"/>
      <c r="D11" s="4"/>
      <c r="E11" s="5"/>
      <c r="F11" s="5"/>
      <c r="G11" s="4"/>
      <c r="H11" s="4"/>
      <c r="I11" s="4"/>
      <c r="J11" s="4"/>
      <c r="K11" s="5"/>
      <c r="L11" s="4"/>
      <c r="M11" s="4"/>
      <c r="N11" s="4"/>
      <c r="O11" s="7" t="s">
        <v>23</v>
      </c>
      <c r="P11" s="4" t="s">
        <v>5</v>
      </c>
      <c r="Q11" s="4" t="s">
        <v>6</v>
      </c>
      <c r="R11" s="17">
        <v>0.4</v>
      </c>
      <c r="S11" s="8" cm="1">
        <f t="array" aca="1" ref="S1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11" s="4">
        <v>4.1000000000000003E-3</v>
      </c>
      <c r="U11" s="7">
        <v>5.61</v>
      </c>
      <c r="V11" s="4">
        <v>-3.5900000000000001E-2</v>
      </c>
      <c r="W11" s="6"/>
      <c r="X1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11" s="10">
        <f ca="1">Tableau1[[#This Row],[Cout total prestation]]-Tableau1[[#This Row],[Calcul exactitude]]</f>
        <v>0</v>
      </c>
      <c r="Z11" s="16" cm="1">
        <f t="array" aca="1" ref="Z1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11" s="10" cm="1">
        <f t="array" ref="AA11">Livraisons2026(Tableau1[[#This Row],[Zone]],Tableau1[[#This Row],[Poids brut]])</f>
        <v>5.61</v>
      </c>
      <c r="AB11" s="15"/>
      <c r="AE11">
        <v>50</v>
      </c>
      <c r="AF11">
        <v>11.95</v>
      </c>
      <c r="AG11" s="14">
        <v>0</v>
      </c>
      <c r="AH11">
        <f>(1+t_2026[[#This Row],[% zone 1]])*t_2026[[#This Row],[Base]]</f>
        <v>11.95</v>
      </c>
      <c r="AI11" s="18">
        <v>0.1</v>
      </c>
      <c r="AJ11" s="19">
        <f>ROUND(t_2026[[#This Row],[Base]]*(1+t_2026[[#This Row],[% zone 2]]),2)</f>
        <v>13.15</v>
      </c>
      <c r="AK11" s="18">
        <v>0.2</v>
      </c>
      <c r="AL11" s="2">
        <f>ROUND(t_2026[[#This Row],[Base]]*(1+t_2026[[#This Row],[% zone 3]]),2)</f>
        <v>14.34</v>
      </c>
    </row>
    <row r="12" spans="1:38" ht="14.4" x14ac:dyDescent="0.3">
      <c r="A12" s="4"/>
      <c r="B12" s="4"/>
      <c r="C12" s="4"/>
      <c r="D12" s="4"/>
      <c r="E12" s="5"/>
      <c r="F12" s="5"/>
      <c r="G12" s="4"/>
      <c r="H12" s="4"/>
      <c r="I12" s="4"/>
      <c r="J12" s="4"/>
      <c r="K12" s="5"/>
      <c r="L12" s="4"/>
      <c r="M12" s="4"/>
      <c r="N12" s="4"/>
      <c r="O12" s="7" t="s">
        <v>47</v>
      </c>
      <c r="P12" s="4" t="s">
        <v>5</v>
      </c>
      <c r="Q12" s="4" t="s">
        <v>6</v>
      </c>
      <c r="R12" s="17">
        <v>0.6225001</v>
      </c>
      <c r="S12" s="8" t="e" cm="1">
        <f t="array" aca="1" ref="S12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#N/A</v>
      </c>
      <c r="T12" s="4">
        <v>3.1099999999999999E-2</v>
      </c>
      <c r="U12" s="7">
        <v>5.61</v>
      </c>
      <c r="V12" s="4">
        <v>-3.5900000000000001E-2</v>
      </c>
      <c r="W12" s="6"/>
      <c r="X12" s="10" t="e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#N/A</v>
      </c>
      <c r="Y12" s="10" t="e">
        <f ca="1">Tableau1[[#This Row],[Cout total prestation]]-Tableau1[[#This Row],[Calcul exactitude]]</f>
        <v>#N/A</v>
      </c>
      <c r="Z12" s="16" t="e" cm="1">
        <f t="array" aca="1" ref="Z12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#N/A</v>
      </c>
      <c r="AA12" s="10" cm="1">
        <f t="array" ref="AA12">Livraisons2026(Tableau1[[#This Row],[Zone]],Tableau1[[#This Row],[Poids brut]])</f>
        <v>6.17</v>
      </c>
      <c r="AB12" s="15"/>
      <c r="AE12">
        <v>60</v>
      </c>
      <c r="AF12">
        <v>12.83</v>
      </c>
      <c r="AG12" s="14">
        <v>0</v>
      </c>
      <c r="AH12">
        <f>(1+t_2026[[#This Row],[% zone 1]])*t_2026[[#This Row],[Base]]</f>
        <v>12.83</v>
      </c>
      <c r="AI12" s="18">
        <v>0.1</v>
      </c>
      <c r="AJ12" s="19">
        <f>ROUND(t_2026[[#This Row],[Base]]*(1+t_2026[[#This Row],[% zone 2]]),2)</f>
        <v>14.11</v>
      </c>
      <c r="AK12" s="18">
        <v>0.2</v>
      </c>
      <c r="AL12" s="2">
        <f>ROUND(t_2026[[#This Row],[Base]]*(1+t_2026[[#This Row],[% zone 3]]),2)</f>
        <v>15.4</v>
      </c>
    </row>
    <row r="13" spans="1:38" ht="14.4" x14ac:dyDescent="0.3">
      <c r="A13" s="4"/>
      <c r="B13" s="4"/>
      <c r="C13" s="4"/>
      <c r="D13" s="4"/>
      <c r="E13" s="5"/>
      <c r="F13" s="5"/>
      <c r="G13" s="4"/>
      <c r="H13" s="4"/>
      <c r="I13" s="4"/>
      <c r="J13" s="4"/>
      <c r="K13" s="5"/>
      <c r="L13" s="4"/>
      <c r="M13" s="4"/>
      <c r="N13" s="4"/>
      <c r="O13" s="7" t="s">
        <v>23</v>
      </c>
      <c r="P13" s="4" t="s">
        <v>5</v>
      </c>
      <c r="Q13" s="4" t="s">
        <v>8</v>
      </c>
      <c r="R13" s="17">
        <v>2.3199999999999998</v>
      </c>
      <c r="S13" s="8" cm="1">
        <f t="array" aca="1" ref="S13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13" s="4">
        <v>1.77E-2</v>
      </c>
      <c r="U13" s="7">
        <v>5.61</v>
      </c>
      <c r="V13" s="4">
        <v>-3.5900000000000001E-2</v>
      </c>
      <c r="W13" s="6"/>
      <c r="X13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13" s="10">
        <f ca="1">Tableau1[[#This Row],[Cout total prestation]]-Tableau1[[#This Row],[Calcul exactitude]]</f>
        <v>0</v>
      </c>
      <c r="Z13" s="16" cm="1">
        <f t="array" aca="1" ref="Z13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13" s="10" cm="1">
        <f t="array" ref="AA13">Livraisons2026(Tableau1[[#This Row],[Zone]],Tableau1[[#This Row],[Poids brut]])</f>
        <v>5.61</v>
      </c>
      <c r="AB13" s="15"/>
      <c r="AE13">
        <v>70</v>
      </c>
      <c r="AF13">
        <v>12.83</v>
      </c>
      <c r="AG13" s="14">
        <v>0</v>
      </c>
      <c r="AH13">
        <f>(1+t_2026[[#This Row],[% zone 1]])*t_2026[[#This Row],[Base]]</f>
        <v>12.83</v>
      </c>
      <c r="AI13" s="18">
        <v>0.1</v>
      </c>
      <c r="AJ13" s="19">
        <f>ROUND(t_2026[[#This Row],[Base]]*(1+t_2026[[#This Row],[% zone 2]]),2)</f>
        <v>14.11</v>
      </c>
      <c r="AK13" s="18">
        <v>0.2</v>
      </c>
      <c r="AL13" s="2">
        <f>ROUND(t_2026[[#This Row],[Base]]*(1+t_2026[[#This Row],[% zone 3]]),2)</f>
        <v>15.4</v>
      </c>
    </row>
    <row r="14" spans="1:38" ht="14.4" x14ac:dyDescent="0.3">
      <c r="A14" s="4"/>
      <c r="B14" s="4"/>
      <c r="C14" s="4"/>
      <c r="D14" s="4"/>
      <c r="E14" s="5"/>
      <c r="F14" s="5"/>
      <c r="G14" s="4"/>
      <c r="H14" s="4"/>
      <c r="I14" s="4"/>
      <c r="J14" s="4"/>
      <c r="K14" s="5"/>
      <c r="L14" s="4"/>
      <c r="M14" s="4"/>
      <c r="N14" s="4"/>
      <c r="O14" s="7" t="s">
        <v>49</v>
      </c>
      <c r="P14" s="4" t="s">
        <v>5</v>
      </c>
      <c r="Q14" s="4" t="s">
        <v>9</v>
      </c>
      <c r="R14" s="17">
        <v>125.43</v>
      </c>
      <c r="S14" s="8" t="e" cm="1">
        <f t="array" aca="1" ref="S14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#N/A</v>
      </c>
      <c r="T14" s="4">
        <v>0.1666</v>
      </c>
      <c r="U14" s="7">
        <v>14.92</v>
      </c>
      <c r="V14" s="4">
        <v>-9.5500000000000002E-2</v>
      </c>
      <c r="W14" s="6"/>
      <c r="X14" s="10" t="e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#N/A</v>
      </c>
      <c r="Y14" s="10" t="e">
        <f ca="1">Tableau1[[#This Row],[Cout total prestation]]-Tableau1[[#This Row],[Calcul exactitude]]</f>
        <v>#N/A</v>
      </c>
      <c r="Z14" s="16" t="e" cm="1">
        <f t="array" aca="1" ref="Z14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#N/A</v>
      </c>
      <c r="AA14" s="10" cm="1">
        <f t="array" ref="AA14">Livraisons2026(Tableau1[[#This Row],[Zone]],Tableau1[[#This Row],[Poids brut]])</f>
        <v>13.78</v>
      </c>
      <c r="AB14" s="15"/>
      <c r="AE14">
        <v>80</v>
      </c>
      <c r="AF14">
        <v>12.83</v>
      </c>
      <c r="AG14" s="14">
        <v>0</v>
      </c>
      <c r="AH14">
        <f>(1+t_2026[[#This Row],[% zone 1]])*t_2026[[#This Row],[Base]]</f>
        <v>12.83</v>
      </c>
      <c r="AI14" s="18">
        <v>0.1</v>
      </c>
      <c r="AJ14" s="19">
        <f>ROUND(t_2026[[#This Row],[Base]]*(1+t_2026[[#This Row],[% zone 2]]),2)</f>
        <v>14.11</v>
      </c>
      <c r="AK14" s="18">
        <v>0.2</v>
      </c>
      <c r="AL14" s="2">
        <f>ROUND(t_2026[[#This Row],[Base]]*(1+t_2026[[#This Row],[% zone 3]]),2)</f>
        <v>15.4</v>
      </c>
    </row>
    <row r="15" spans="1:38" ht="14.4" x14ac:dyDescent="0.3">
      <c r="A15" s="4"/>
      <c r="B15" s="4"/>
      <c r="C15" s="4"/>
      <c r="D15" s="4"/>
      <c r="E15" s="5"/>
      <c r="F15" s="5"/>
      <c r="G15" s="4"/>
      <c r="H15" s="4"/>
      <c r="I15" s="4"/>
      <c r="J15" s="4"/>
      <c r="K15" s="5"/>
      <c r="L15" s="4"/>
      <c r="M15" s="4"/>
      <c r="N15" s="4"/>
      <c r="O15" s="7" t="s">
        <v>23</v>
      </c>
      <c r="P15" s="4" t="s">
        <v>5</v>
      </c>
      <c r="Q15" s="4" t="s">
        <v>10</v>
      </c>
      <c r="R15" s="17">
        <v>17.28</v>
      </c>
      <c r="S15" s="8" cm="1">
        <f t="array" aca="1" ref="S1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T15" s="4">
        <v>0.29830000000000001</v>
      </c>
      <c r="U15" s="7">
        <v>8.7799999999999994</v>
      </c>
      <c r="V15" s="4">
        <v>-5.62E-2</v>
      </c>
      <c r="W15" s="6"/>
      <c r="X1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Y15" s="10">
        <f ca="1">Tableau1[[#This Row],[Cout total prestation]]-Tableau1[[#This Row],[Calcul exactitude]]</f>
        <v>0</v>
      </c>
      <c r="Z15" s="16" cm="1">
        <f t="array" aca="1" ref="Z1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AA15" s="10" cm="1">
        <f t="array" ref="AA15">Livraisons2026(Tableau1[[#This Row],[Zone]],Tableau1[[#This Row],[Poids brut]])</f>
        <v>8.7799999999999994</v>
      </c>
      <c r="AB15" s="15"/>
      <c r="AE15">
        <v>90</v>
      </c>
      <c r="AF15">
        <v>12.83</v>
      </c>
      <c r="AG15" s="14">
        <v>0</v>
      </c>
      <c r="AH15">
        <f>(1+t_2026[[#This Row],[% zone 1]])*t_2026[[#This Row],[Base]]</f>
        <v>12.83</v>
      </c>
      <c r="AI15" s="18">
        <v>0.1</v>
      </c>
      <c r="AJ15" s="19">
        <f>ROUND(t_2026[[#This Row],[Base]]*(1+t_2026[[#This Row],[% zone 2]]),2)</f>
        <v>14.11</v>
      </c>
      <c r="AK15" s="18">
        <v>0.2</v>
      </c>
      <c r="AL15" s="2">
        <f>ROUND(t_2026[[#This Row],[Base]]*(1+t_2026[[#This Row],[% zone 3]]),2)</f>
        <v>15.4</v>
      </c>
    </row>
    <row r="16" spans="1:38" ht="14.4" x14ac:dyDescent="0.3">
      <c r="A16" s="4"/>
      <c r="B16" s="4"/>
      <c r="C16" s="4"/>
      <c r="D16" s="4"/>
      <c r="E16" s="5"/>
      <c r="F16" s="5"/>
      <c r="G16" s="4"/>
      <c r="H16" s="4"/>
      <c r="I16" s="4"/>
      <c r="J16" s="4"/>
      <c r="K16" s="5"/>
      <c r="L16" s="4"/>
      <c r="M16" s="4"/>
      <c r="N16" s="4"/>
      <c r="O16" s="7" t="s">
        <v>23</v>
      </c>
      <c r="P16" s="4" t="s">
        <v>5</v>
      </c>
      <c r="Q16" s="4" t="s">
        <v>12</v>
      </c>
      <c r="R16" s="17">
        <v>67.069999999999993</v>
      </c>
      <c r="S16" s="8" cm="1">
        <f t="array" aca="1" ref="S1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T16" s="4">
        <v>0.71260000000000001</v>
      </c>
      <c r="U16" s="7">
        <v>12.83</v>
      </c>
      <c r="V16" s="4">
        <v>-8.2100000000000006E-2</v>
      </c>
      <c r="W16" s="6"/>
      <c r="X16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Y16" s="10">
        <f ca="1">Tableau1[[#This Row],[Cout total prestation]]-Tableau1[[#This Row],[Calcul exactitude]]</f>
        <v>0</v>
      </c>
      <c r="Z16" s="16" cm="1">
        <f t="array" aca="1" ref="Z1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AA16" s="10" cm="1">
        <f t="array" ref="AA16">Livraisons2026(Tableau1[[#This Row],[Zone]],Tableau1[[#This Row],[Poids brut]])</f>
        <v>12.83</v>
      </c>
      <c r="AB16" s="15"/>
      <c r="AE16">
        <v>100</v>
      </c>
      <c r="AF16">
        <v>11.48</v>
      </c>
      <c r="AG16" s="14">
        <v>0</v>
      </c>
      <c r="AH16">
        <f>(1+t_2026[[#This Row],[% zone 1]])*t_2026[[#This Row],[Base]]</f>
        <v>11.48</v>
      </c>
      <c r="AI16" s="18">
        <v>0.1</v>
      </c>
      <c r="AJ16" s="19">
        <f>ROUND(t_2026[[#This Row],[Base]]*(1+t_2026[[#This Row],[% zone 2]]),2)</f>
        <v>12.63</v>
      </c>
      <c r="AK16" s="18">
        <v>0.2</v>
      </c>
      <c r="AL16" s="2">
        <f>ROUND(t_2026[[#This Row],[Base]]*(1+t_2026[[#This Row],[% zone 3]]),2)</f>
        <v>13.78</v>
      </c>
    </row>
    <row r="17" spans="1:38" ht="14.4" x14ac:dyDescent="0.3">
      <c r="A17" s="4"/>
      <c r="B17" s="4"/>
      <c r="C17" s="4"/>
      <c r="D17" s="4"/>
      <c r="E17" s="5"/>
      <c r="F17" s="5"/>
      <c r="G17" s="4"/>
      <c r="H17" s="4"/>
      <c r="I17" s="4"/>
      <c r="J17" s="4"/>
      <c r="K17" s="5"/>
      <c r="L17" s="4"/>
      <c r="M17" s="4"/>
      <c r="N17" s="4"/>
      <c r="O17" s="7" t="s">
        <v>23</v>
      </c>
      <c r="P17" s="4" t="s">
        <v>5</v>
      </c>
      <c r="Q17" s="4" t="s">
        <v>8</v>
      </c>
      <c r="R17" s="17">
        <v>253.01</v>
      </c>
      <c r="S17" s="8" cm="1">
        <f t="array" aca="1" ref="S1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11.48</v>
      </c>
      <c r="T17" s="4">
        <v>2.1</v>
      </c>
      <c r="U17" s="7">
        <v>29.85</v>
      </c>
      <c r="V17" s="4">
        <v>-0.191</v>
      </c>
      <c r="W17" s="6"/>
      <c r="X17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29.848000000000003</v>
      </c>
      <c r="Y17" s="10">
        <f ca="1">Tableau1[[#This Row],[Cout total prestation]]-Tableau1[[#This Row],[Calcul exactitude]]</f>
        <v>1.9999999999988916E-3</v>
      </c>
      <c r="Z17" s="16" cm="1">
        <f t="array" aca="1" ref="Z1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11.48</v>
      </c>
      <c r="AA17" s="10" cm="1">
        <f t="array" ref="AA17">Livraisons2026(Tableau1[[#This Row],[Zone]],Tableau1[[#This Row],[Poids brut]])</f>
        <v>11.48</v>
      </c>
      <c r="AB17" s="15"/>
      <c r="AE17">
        <v>500</v>
      </c>
      <c r="AF17">
        <v>11.23</v>
      </c>
      <c r="AG17" s="14">
        <v>0</v>
      </c>
      <c r="AH17">
        <f>(1+t_2026[[#This Row],[% zone 1]])*t_2026[[#This Row],[Base]]</f>
        <v>11.23</v>
      </c>
      <c r="AI17" s="18">
        <v>0.1</v>
      </c>
      <c r="AJ17" s="19">
        <f>ROUND(t_2026[[#This Row],[Base]]*(1+t_2026[[#This Row],[% zone 2]]),2)</f>
        <v>12.35</v>
      </c>
      <c r="AK17" s="18">
        <v>0.2</v>
      </c>
      <c r="AL17" s="2">
        <f>ROUND(t_2026[[#This Row],[Base]]*(1+t_2026[[#This Row],[% zone 3]]),2)</f>
        <v>13.48</v>
      </c>
    </row>
    <row r="18" spans="1:38" ht="14.4" x14ac:dyDescent="0.3">
      <c r="A18" s="4"/>
      <c r="B18" s="4"/>
      <c r="C18" s="4"/>
      <c r="D18" s="4"/>
      <c r="E18" s="5"/>
      <c r="F18" s="5"/>
      <c r="G18" s="4"/>
      <c r="H18" s="4"/>
      <c r="I18" s="4"/>
      <c r="J18" s="4"/>
      <c r="K18" s="5"/>
      <c r="L18" s="4"/>
      <c r="M18" s="4"/>
      <c r="N18" s="4"/>
      <c r="O18" s="7" t="s">
        <v>23</v>
      </c>
      <c r="P18" s="4" t="s">
        <v>5</v>
      </c>
      <c r="Q18" s="4" t="s">
        <v>15</v>
      </c>
      <c r="R18" s="17">
        <v>85.83</v>
      </c>
      <c r="S18" s="8" cm="1">
        <f t="array" aca="1" ref="S1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T18" s="4">
        <v>1.6527000000000001</v>
      </c>
      <c r="U18" s="7">
        <v>12.83</v>
      </c>
      <c r="V18" s="4">
        <v>-8.2100000000000006E-2</v>
      </c>
      <c r="W18" s="6"/>
      <c r="X1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Y18" s="10">
        <f ca="1">Tableau1[[#This Row],[Cout total prestation]]-Tableau1[[#This Row],[Calcul exactitude]]</f>
        <v>0</v>
      </c>
      <c r="Z18" s="16" cm="1">
        <f t="array" aca="1" ref="Z1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AA18" s="10" cm="1">
        <f t="array" ref="AA18">Livraisons2026(Tableau1[[#This Row],[Zone]],Tableau1[[#This Row],[Poids brut]])</f>
        <v>12.83</v>
      </c>
      <c r="AB18" s="15"/>
      <c r="AE18">
        <v>1000</v>
      </c>
      <c r="AF18">
        <v>11.23</v>
      </c>
      <c r="AG18" s="14">
        <v>0</v>
      </c>
      <c r="AH18">
        <f>(1+t_2026[[#This Row],[% zone 1]])*t_2026[[#This Row],[Base]]</f>
        <v>11.23</v>
      </c>
      <c r="AI18" s="18">
        <v>0.1</v>
      </c>
      <c r="AJ18" s="19">
        <f>ROUND(t_2026[[#This Row],[Base]]*(1+t_2026[[#This Row],[% zone 2]]),2)</f>
        <v>12.35</v>
      </c>
      <c r="AK18" s="18">
        <v>0.2</v>
      </c>
      <c r="AL18" s="2">
        <f>ROUND(t_2026[[#This Row],[Base]]*(1+t_2026[[#This Row],[% zone 3]]),2)</f>
        <v>13.48</v>
      </c>
    </row>
    <row r="19" spans="1:38" ht="14.4" x14ac:dyDescent="0.3">
      <c r="A19" s="4"/>
      <c r="B19" s="4"/>
      <c r="C19" s="4"/>
      <c r="D19" s="4"/>
      <c r="E19" s="5"/>
      <c r="F19" s="5"/>
      <c r="G19" s="4"/>
      <c r="H19" s="4"/>
      <c r="I19" s="4"/>
      <c r="J19" s="4"/>
      <c r="K19" s="5"/>
      <c r="L19" s="4"/>
      <c r="M19" s="4"/>
      <c r="N19" s="4"/>
      <c r="O19" s="7" t="s">
        <v>23</v>
      </c>
      <c r="P19" s="4" t="s">
        <v>5</v>
      </c>
      <c r="Q19" s="4" t="s">
        <v>6</v>
      </c>
      <c r="R19" s="17">
        <v>3.72</v>
      </c>
      <c r="S19" s="8" cm="1">
        <f t="array" aca="1" ref="S1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19" s="4">
        <v>0.1173</v>
      </c>
      <c r="U19" s="7">
        <v>5.61</v>
      </c>
      <c r="V19" s="4">
        <v>-3.5900000000000001E-2</v>
      </c>
      <c r="W19" s="6"/>
      <c r="X19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19" s="10">
        <f ca="1">Tableau1[[#This Row],[Cout total prestation]]-Tableau1[[#This Row],[Calcul exactitude]]</f>
        <v>0</v>
      </c>
      <c r="Z19" s="16" cm="1">
        <f t="array" aca="1" ref="Z1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19" s="10" cm="1">
        <f t="array" ref="AA19">Livraisons2026(Tableau1[[#This Row],[Zone]],Tableau1[[#This Row],[Poids brut]])</f>
        <v>5.61</v>
      </c>
      <c r="AB19" s="15"/>
      <c r="AE19">
        <v>3000</v>
      </c>
      <c r="AF19"/>
      <c r="AG19" s="14"/>
      <c r="AH19"/>
      <c r="AI19" s="18"/>
      <c r="AJ19" s="19"/>
      <c r="AK19" s="18"/>
    </row>
    <row r="20" spans="1:38" x14ac:dyDescent="0.25">
      <c r="A20" s="4"/>
      <c r="B20" s="4"/>
      <c r="C20" s="4"/>
      <c r="D20" s="4"/>
      <c r="E20" s="5"/>
      <c r="F20" s="5"/>
      <c r="G20" s="4"/>
      <c r="H20" s="4"/>
      <c r="I20" s="4"/>
      <c r="J20" s="4"/>
      <c r="K20" s="5"/>
      <c r="L20" s="4"/>
      <c r="M20" s="4"/>
      <c r="N20" s="4"/>
      <c r="O20" s="7" t="s">
        <v>23</v>
      </c>
      <c r="P20" s="4" t="s">
        <v>5</v>
      </c>
      <c r="Q20" s="4" t="s">
        <v>6</v>
      </c>
      <c r="R20" s="17">
        <v>0.26</v>
      </c>
      <c r="S20" s="8" cm="1">
        <f t="array" aca="1" ref="S2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20" s="4">
        <v>2.9999999999999997E-4</v>
      </c>
      <c r="U20" s="7">
        <v>5.61</v>
      </c>
      <c r="V20" s="4">
        <v>-3.5900000000000001E-2</v>
      </c>
      <c r="W20" s="6"/>
      <c r="X2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20" s="10">
        <f ca="1">Tableau1[[#This Row],[Cout total prestation]]-Tableau1[[#This Row],[Calcul exactitude]]</f>
        <v>0</v>
      </c>
      <c r="Z20" s="16" cm="1">
        <f t="array" aca="1" ref="Z2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20" s="10" cm="1">
        <f t="array" ref="AA20">Livraisons2026(Tableau1[[#This Row],[Zone]],Tableau1[[#This Row],[Poids brut]])</f>
        <v>5.61</v>
      </c>
      <c r="AB20" s="15"/>
    </row>
    <row r="21" spans="1:38" x14ac:dyDescent="0.25">
      <c r="A21" s="4"/>
      <c r="B21" s="4"/>
      <c r="C21" s="4"/>
      <c r="D21" s="4"/>
      <c r="E21" s="5"/>
      <c r="F21" s="5"/>
      <c r="G21" s="4"/>
      <c r="H21" s="4"/>
      <c r="I21" s="4"/>
      <c r="J21" s="4"/>
      <c r="K21" s="5"/>
      <c r="L21" s="4"/>
      <c r="M21" s="4"/>
      <c r="N21" s="4"/>
      <c r="O21" s="7" t="s">
        <v>23</v>
      </c>
      <c r="P21" s="4" t="s">
        <v>5</v>
      </c>
      <c r="Q21" s="4" t="s">
        <v>6</v>
      </c>
      <c r="R21" s="17">
        <v>1.1200000000000001</v>
      </c>
      <c r="S21" s="8" cm="1">
        <f t="array" aca="1" ref="S2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21" s="4">
        <v>2.1899999999999999E-2</v>
      </c>
      <c r="U21" s="7">
        <v>5.61</v>
      </c>
      <c r="V21" s="4">
        <v>-3.5900000000000001E-2</v>
      </c>
      <c r="W21" s="6"/>
      <c r="X2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21" s="10">
        <f ca="1">Tableau1[[#This Row],[Cout total prestation]]-Tableau1[[#This Row],[Calcul exactitude]]</f>
        <v>0</v>
      </c>
      <c r="Z21" s="16" cm="1">
        <f t="array" aca="1" ref="Z2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21" s="10" cm="1">
        <f t="array" ref="AA21">Livraisons2026(Tableau1[[#This Row],[Zone]],Tableau1[[#This Row],[Poids brut]])</f>
        <v>5.61</v>
      </c>
      <c r="AB21" s="15"/>
    </row>
    <row r="22" spans="1:38" x14ac:dyDescent="0.25">
      <c r="A22" s="4"/>
      <c r="B22" s="4"/>
      <c r="C22" s="4"/>
      <c r="D22" s="4"/>
      <c r="E22" s="5"/>
      <c r="F22" s="5"/>
      <c r="G22" s="4"/>
      <c r="H22" s="4"/>
      <c r="I22" s="4"/>
      <c r="J22" s="4"/>
      <c r="K22" s="5"/>
      <c r="L22" s="4"/>
      <c r="M22" s="4"/>
      <c r="N22" s="4"/>
      <c r="O22" s="7" t="s">
        <v>23</v>
      </c>
      <c r="P22" s="4" t="s">
        <v>5</v>
      </c>
      <c r="Q22" s="4" t="s">
        <v>6</v>
      </c>
      <c r="R22" s="17">
        <v>30</v>
      </c>
      <c r="S22" s="8" cm="1">
        <f t="array" aca="1" ref="S22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11.62</v>
      </c>
      <c r="T22" s="4">
        <v>2.0000000000000001E-4</v>
      </c>
      <c r="U22" s="7">
        <v>10.84</v>
      </c>
      <c r="V22" s="4">
        <v>-3.5900000000000001E-2</v>
      </c>
      <c r="W22" s="6"/>
      <c r="X22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11.62</v>
      </c>
      <c r="Y22" s="10">
        <f ca="1">Tableau1[[#This Row],[Cout total prestation]]-Tableau1[[#This Row],[Calcul exactitude]]</f>
        <v>-0.77999999999999936</v>
      </c>
      <c r="Z22" s="16" cm="1">
        <f t="array" aca="1" ref="Z22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11.62</v>
      </c>
      <c r="AA22" s="10" cm="1">
        <f t="array" ref="AA22">Livraisons2026(Tableau1[[#This Row],[Zone]],Tableau1[[#This Row],[Poids brut]])</f>
        <v>11.62</v>
      </c>
      <c r="AB22" s="15"/>
    </row>
    <row r="23" spans="1:38" x14ac:dyDescent="0.25">
      <c r="A23" s="4"/>
      <c r="B23" s="4"/>
      <c r="C23" s="4"/>
      <c r="D23" s="4"/>
      <c r="E23" s="5"/>
      <c r="F23" s="5"/>
      <c r="G23" s="4"/>
      <c r="H23" s="4"/>
      <c r="I23" s="4"/>
      <c r="J23" s="4"/>
      <c r="K23" s="5"/>
      <c r="L23" s="4"/>
      <c r="M23" s="4"/>
      <c r="N23" s="4"/>
      <c r="O23" s="7" t="s">
        <v>23</v>
      </c>
      <c r="P23" s="4" t="s">
        <v>5</v>
      </c>
      <c r="Q23" s="4" t="s">
        <v>8</v>
      </c>
      <c r="R23" s="17">
        <v>23.09</v>
      </c>
      <c r="S23" s="8" cm="1">
        <f t="array" aca="1" ref="S23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10.84</v>
      </c>
      <c r="T23" s="4">
        <v>0.20699999999999999</v>
      </c>
      <c r="U23" s="7">
        <v>10.84</v>
      </c>
      <c r="V23" s="4">
        <v>-6.9400000000000003E-2</v>
      </c>
      <c r="W23" s="6"/>
      <c r="X23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10.84</v>
      </c>
      <c r="Y23" s="10">
        <f ca="1">Tableau1[[#This Row],[Cout total prestation]]-Tableau1[[#This Row],[Calcul exactitude]]</f>
        <v>0</v>
      </c>
      <c r="Z23" s="16" cm="1">
        <f t="array" aca="1" ref="Z23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10.84</v>
      </c>
      <c r="AA23" s="10" cm="1">
        <f t="array" ref="AA23">Livraisons2026(Tableau1[[#This Row],[Zone]],Tableau1[[#This Row],[Poids brut]])</f>
        <v>10.84</v>
      </c>
      <c r="AB23" s="15"/>
    </row>
    <row r="24" spans="1:38" x14ac:dyDescent="0.25">
      <c r="A24" s="4"/>
      <c r="B24" s="4"/>
      <c r="C24" s="4"/>
      <c r="D24" s="4"/>
      <c r="E24" s="5"/>
      <c r="F24" s="5"/>
      <c r="G24" s="4"/>
      <c r="H24" s="4"/>
      <c r="I24" s="4"/>
      <c r="J24" s="4"/>
      <c r="K24" s="5"/>
      <c r="L24" s="4"/>
      <c r="M24" s="4"/>
      <c r="N24" s="4"/>
      <c r="O24" s="7" t="s">
        <v>23</v>
      </c>
      <c r="P24" s="4" t="s">
        <v>5</v>
      </c>
      <c r="Q24" s="4" t="s">
        <v>18</v>
      </c>
      <c r="R24" s="17">
        <v>71.709999999999994</v>
      </c>
      <c r="S24" s="8" cm="1">
        <f t="array" aca="1" ref="S24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T24" s="4">
        <v>0.23810000000000001</v>
      </c>
      <c r="U24" s="7">
        <v>12.83</v>
      </c>
      <c r="V24" s="4">
        <v>-8.2100000000000006E-2</v>
      </c>
      <c r="W24" s="6"/>
      <c r="X24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Y24" s="10">
        <f ca="1">Tableau1[[#This Row],[Cout total prestation]]-Tableau1[[#This Row],[Calcul exactitude]]</f>
        <v>0</v>
      </c>
      <c r="Z24" s="16" cm="1">
        <f t="array" aca="1" ref="Z24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AA24" s="10" cm="1">
        <f t="array" ref="AA24">Livraisons2026(Tableau1[[#This Row],[Zone]],Tableau1[[#This Row],[Poids brut]])</f>
        <v>12.83</v>
      </c>
      <c r="AB24" s="15"/>
    </row>
    <row r="25" spans="1:38" x14ac:dyDescent="0.25">
      <c r="A25" s="4"/>
      <c r="B25" s="4"/>
      <c r="C25" s="4"/>
      <c r="D25" s="4"/>
      <c r="E25" s="5"/>
      <c r="F25" s="5"/>
      <c r="G25" s="4"/>
      <c r="H25" s="4"/>
      <c r="I25" s="4"/>
      <c r="J25" s="4"/>
      <c r="K25" s="5"/>
      <c r="L25" s="4"/>
      <c r="M25" s="4"/>
      <c r="N25" s="4"/>
      <c r="O25" s="7" t="s">
        <v>23</v>
      </c>
      <c r="P25" s="4" t="s">
        <v>5</v>
      </c>
      <c r="Q25" s="4" t="s">
        <v>6</v>
      </c>
      <c r="R25" s="17">
        <v>1.48</v>
      </c>
      <c r="S25" s="8" cm="1">
        <f t="array" aca="1" ref="S2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25" s="4">
        <v>2.9000000000000001E-2</v>
      </c>
      <c r="U25" s="7">
        <v>5.61</v>
      </c>
      <c r="V25" s="4">
        <v>-3.5900000000000001E-2</v>
      </c>
      <c r="W25" s="6"/>
      <c r="X2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25" s="10">
        <f ca="1">Tableau1[[#This Row],[Cout total prestation]]-Tableau1[[#This Row],[Calcul exactitude]]</f>
        <v>0</v>
      </c>
      <c r="Z25" s="16" cm="1">
        <f t="array" aca="1" ref="Z2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25" s="10" cm="1">
        <f t="array" ref="AA25">Livraisons2026(Tableau1[[#This Row],[Zone]],Tableau1[[#This Row],[Poids brut]])</f>
        <v>5.61</v>
      </c>
      <c r="AB25" s="15"/>
    </row>
    <row r="26" spans="1:38" x14ac:dyDescent="0.25">
      <c r="A26" s="4"/>
      <c r="B26" s="4"/>
      <c r="C26" s="4"/>
      <c r="D26" s="4"/>
      <c r="E26" s="5"/>
      <c r="F26" s="5"/>
      <c r="G26" s="4"/>
      <c r="H26" s="4"/>
      <c r="I26" s="4"/>
      <c r="J26" s="4"/>
      <c r="K26" s="5"/>
      <c r="L26" s="4"/>
      <c r="M26" s="4"/>
      <c r="N26" s="4"/>
      <c r="O26" s="7" t="s">
        <v>23</v>
      </c>
      <c r="P26" s="4" t="s">
        <v>5</v>
      </c>
      <c r="Q26" s="4" t="s">
        <v>6</v>
      </c>
      <c r="R26" s="17">
        <v>765</v>
      </c>
      <c r="S26" s="8" cm="1">
        <f t="array" aca="1" ref="S2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11.23</v>
      </c>
      <c r="T26" s="4">
        <v>15.7468</v>
      </c>
      <c r="U26" s="7">
        <v>86.47</v>
      </c>
      <c r="V26" s="4">
        <v>-0.5534</v>
      </c>
      <c r="W26" s="6"/>
      <c r="X26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86.471000000000004</v>
      </c>
      <c r="Y26" s="10">
        <f ca="1">Tableau1[[#This Row],[Cout total prestation]]-Tableau1[[#This Row],[Calcul exactitude]]</f>
        <v>-1.0000000000047748E-3</v>
      </c>
      <c r="Z26" s="16" cm="1">
        <f t="array" aca="1" ref="Z2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11.23</v>
      </c>
      <c r="AA26" s="10" cm="1">
        <f t="array" ref="AA26">Livraisons2026(Tableau1[[#This Row],[Zone]],Tableau1[[#This Row],[Poids brut]])</f>
        <v>11.23</v>
      </c>
      <c r="AB26" s="15"/>
    </row>
    <row r="27" spans="1:38" x14ac:dyDescent="0.25">
      <c r="A27" s="4"/>
      <c r="B27" s="4"/>
      <c r="C27" s="4"/>
      <c r="D27" s="4"/>
      <c r="E27" s="5"/>
      <c r="F27" s="5"/>
      <c r="G27" s="4"/>
      <c r="H27" s="4"/>
      <c r="I27" s="4"/>
      <c r="J27" s="4"/>
      <c r="K27" s="5"/>
      <c r="L27" s="4"/>
      <c r="M27" s="4"/>
      <c r="N27" s="4"/>
      <c r="O27" s="7" t="s">
        <v>23</v>
      </c>
      <c r="P27" s="4" t="s">
        <v>5</v>
      </c>
      <c r="Q27" s="4" t="s">
        <v>6</v>
      </c>
      <c r="R27" s="17">
        <v>0.56000000000000005</v>
      </c>
      <c r="S27" s="8" cm="1">
        <f t="array" aca="1" ref="S2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27" s="4">
        <v>6.8999999999999999E-3</v>
      </c>
      <c r="U27" s="7">
        <v>5.61</v>
      </c>
      <c r="V27" s="4">
        <v>-3.5900000000000001E-2</v>
      </c>
      <c r="W27" s="6"/>
      <c r="X27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27" s="10">
        <f ca="1">Tableau1[[#This Row],[Cout total prestation]]-Tableau1[[#This Row],[Calcul exactitude]]</f>
        <v>0</v>
      </c>
      <c r="Z27" s="16" cm="1">
        <f t="array" aca="1" ref="Z2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27" s="10" cm="1">
        <f t="array" ref="AA27">Livraisons2026(Tableau1[[#This Row],[Zone]],Tableau1[[#This Row],[Poids brut]])</f>
        <v>5.61</v>
      </c>
      <c r="AB27" s="15"/>
    </row>
    <row r="28" spans="1:38" x14ac:dyDescent="0.25">
      <c r="A28" s="4"/>
      <c r="B28" s="4"/>
      <c r="C28" s="4"/>
      <c r="D28" s="4"/>
      <c r="E28" s="5"/>
      <c r="F28" s="5"/>
      <c r="G28" s="4"/>
      <c r="H28" s="4"/>
      <c r="I28" s="4"/>
      <c r="J28" s="4"/>
      <c r="K28" s="5"/>
      <c r="L28" s="4"/>
      <c r="M28" s="4"/>
      <c r="N28" s="4"/>
      <c r="O28" s="7" t="s">
        <v>23</v>
      </c>
      <c r="P28" s="4" t="s">
        <v>5</v>
      </c>
      <c r="Q28" s="4" t="s">
        <v>10</v>
      </c>
      <c r="R28" s="17">
        <v>19.8</v>
      </c>
      <c r="S28" s="8" cm="1">
        <f t="array" aca="1" ref="S2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T28" s="4">
        <v>0.43390000000000001</v>
      </c>
      <c r="U28" s="7">
        <v>8.7799999999999994</v>
      </c>
      <c r="V28" s="4">
        <v>-5.62E-2</v>
      </c>
      <c r="W28" s="6"/>
      <c r="X2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Y28" s="10">
        <f ca="1">Tableau1[[#This Row],[Cout total prestation]]-Tableau1[[#This Row],[Calcul exactitude]]</f>
        <v>0</v>
      </c>
      <c r="Z28" s="16" cm="1">
        <f t="array" aca="1" ref="Z2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AA28" s="10" cm="1">
        <f t="array" ref="AA28">Livraisons2026(Tableau1[[#This Row],[Zone]],Tableau1[[#This Row],[Poids brut]])</f>
        <v>8.7799999999999994</v>
      </c>
      <c r="AB28" s="15"/>
    </row>
    <row r="29" spans="1:38" x14ac:dyDescent="0.25">
      <c r="A29" s="4"/>
      <c r="B29" s="4"/>
      <c r="C29" s="4"/>
      <c r="D29" s="4"/>
      <c r="E29" s="5"/>
      <c r="F29" s="5"/>
      <c r="G29" s="4"/>
      <c r="H29" s="4"/>
      <c r="I29" s="4"/>
      <c r="J29" s="4"/>
      <c r="K29" s="5"/>
      <c r="L29" s="4"/>
      <c r="M29" s="4"/>
      <c r="N29" s="4"/>
      <c r="O29" s="7" t="s">
        <v>23</v>
      </c>
      <c r="P29" s="4" t="s">
        <v>5</v>
      </c>
      <c r="Q29" s="4" t="s">
        <v>15</v>
      </c>
      <c r="R29" s="17">
        <v>85.72</v>
      </c>
      <c r="S29" s="8" cm="1">
        <f t="array" aca="1" ref="S2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T29" s="4">
        <v>1.736</v>
      </c>
      <c r="U29" s="7">
        <v>12.83</v>
      </c>
      <c r="V29" s="4">
        <v>-8.2100000000000006E-2</v>
      </c>
      <c r="W29" s="6"/>
      <c r="X29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Y29" s="10">
        <f ca="1">Tableau1[[#This Row],[Cout total prestation]]-Tableau1[[#This Row],[Calcul exactitude]]</f>
        <v>0</v>
      </c>
      <c r="Z29" s="16" cm="1">
        <f t="array" aca="1" ref="Z2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AA29" s="10" cm="1">
        <f t="array" ref="AA29">Livraisons2026(Tableau1[[#This Row],[Zone]],Tableau1[[#This Row],[Poids brut]])</f>
        <v>12.83</v>
      </c>
      <c r="AB29" s="15"/>
    </row>
    <row r="30" spans="1:38" x14ac:dyDescent="0.25">
      <c r="A30" s="4"/>
      <c r="B30" s="4"/>
      <c r="C30" s="4"/>
      <c r="D30" s="4"/>
      <c r="E30" s="5"/>
      <c r="F30" s="5"/>
      <c r="G30" s="4"/>
      <c r="H30" s="4"/>
      <c r="I30" s="4"/>
      <c r="J30" s="4"/>
      <c r="K30" s="5"/>
      <c r="L30" s="4"/>
      <c r="M30" s="4"/>
      <c r="N30" s="4"/>
      <c r="O30" s="7" t="s">
        <v>23</v>
      </c>
      <c r="P30" s="4" t="s">
        <v>5</v>
      </c>
      <c r="Q30" s="4" t="s">
        <v>10</v>
      </c>
      <c r="R30" s="17">
        <v>81</v>
      </c>
      <c r="S30" s="8" cm="1">
        <f t="array" aca="1" ref="S3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T30" s="4">
        <v>1.5866</v>
      </c>
      <c r="U30" s="7">
        <v>12.83</v>
      </c>
      <c r="V30" s="4">
        <v>-8.2100000000000006E-2</v>
      </c>
      <c r="W30" s="6"/>
      <c r="X3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Y30" s="10">
        <f ca="1">Tableau1[[#This Row],[Cout total prestation]]-Tableau1[[#This Row],[Calcul exactitude]]</f>
        <v>0</v>
      </c>
      <c r="Z30" s="16" cm="1">
        <f t="array" aca="1" ref="Z3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AA30" s="10" cm="1">
        <f t="array" ref="AA30">Livraisons2026(Tableau1[[#This Row],[Zone]],Tableau1[[#This Row],[Poids brut]])</f>
        <v>12.83</v>
      </c>
      <c r="AB30" s="15"/>
    </row>
    <row r="31" spans="1:38" x14ac:dyDescent="0.25">
      <c r="A31" s="4"/>
      <c r="B31" s="4"/>
      <c r="C31" s="4"/>
      <c r="D31" s="4"/>
      <c r="E31" s="5"/>
      <c r="F31" s="5"/>
      <c r="G31" s="4"/>
      <c r="H31" s="4"/>
      <c r="I31" s="4"/>
      <c r="J31" s="4"/>
      <c r="K31" s="5"/>
      <c r="L31" s="4"/>
      <c r="M31" s="4"/>
      <c r="N31" s="4"/>
      <c r="O31" s="7" t="s">
        <v>23</v>
      </c>
      <c r="P31" s="4" t="s">
        <v>5</v>
      </c>
      <c r="Q31" s="4" t="s">
        <v>7</v>
      </c>
      <c r="R31" s="17">
        <v>41.78</v>
      </c>
      <c r="S31" s="8" cm="1">
        <f t="array" aca="1" ref="S3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11.95</v>
      </c>
      <c r="T31" s="4">
        <v>8.3199999999999996E-2</v>
      </c>
      <c r="U31" s="7">
        <v>11.95</v>
      </c>
      <c r="V31" s="4">
        <v>-7.6499999999999999E-2</v>
      </c>
      <c r="W31" s="6"/>
      <c r="X3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11.95</v>
      </c>
      <c r="Y31" s="10">
        <f ca="1">Tableau1[[#This Row],[Cout total prestation]]-Tableau1[[#This Row],[Calcul exactitude]]</f>
        <v>0</v>
      </c>
      <c r="Z31" s="16" cm="1">
        <f t="array" aca="1" ref="Z3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11.95</v>
      </c>
      <c r="AA31" s="10" cm="1">
        <f t="array" ref="AA31">Livraisons2026(Tableau1[[#This Row],[Zone]],Tableau1[[#This Row],[Poids brut]])</f>
        <v>11.95</v>
      </c>
      <c r="AB31" s="15"/>
    </row>
    <row r="32" spans="1:38" x14ac:dyDescent="0.25">
      <c r="A32" s="4"/>
      <c r="B32" s="4"/>
      <c r="C32" s="4"/>
      <c r="D32" s="4"/>
      <c r="E32" s="5"/>
      <c r="F32" s="5"/>
      <c r="G32" s="4"/>
      <c r="H32" s="4"/>
      <c r="I32" s="4"/>
      <c r="J32" s="4"/>
      <c r="K32" s="5"/>
      <c r="L32" s="4"/>
      <c r="M32" s="4"/>
      <c r="N32" s="4"/>
      <c r="O32" s="7" t="s">
        <v>23</v>
      </c>
      <c r="P32" s="4" t="s">
        <v>5</v>
      </c>
      <c r="Q32" s="4" t="s">
        <v>19</v>
      </c>
      <c r="R32" s="17">
        <v>114.93</v>
      </c>
      <c r="S32" s="8" cm="1">
        <f t="array" aca="1" ref="S32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11.48</v>
      </c>
      <c r="T32" s="4">
        <v>2.5565000000000002</v>
      </c>
      <c r="U32" s="7">
        <v>13.78</v>
      </c>
      <c r="V32" s="4">
        <v>-8.8200000000000001E-2</v>
      </c>
      <c r="W32" s="6"/>
      <c r="X32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13.776000000000002</v>
      </c>
      <c r="Y32" s="10">
        <f ca="1">Tableau1[[#This Row],[Cout total prestation]]-Tableau1[[#This Row],[Calcul exactitude]]</f>
        <v>3.9999999999977831E-3</v>
      </c>
      <c r="Z32" s="16" cm="1">
        <f t="array" aca="1" ref="Z32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11.48</v>
      </c>
      <c r="AA32" s="10" cm="1">
        <f t="array" ref="AA32">Livraisons2026(Tableau1[[#This Row],[Zone]],Tableau1[[#This Row],[Poids brut]])</f>
        <v>11.48</v>
      </c>
      <c r="AB32" s="15"/>
    </row>
    <row r="33" spans="1:28" x14ac:dyDescent="0.25">
      <c r="A33" s="4"/>
      <c r="B33" s="4"/>
      <c r="C33" s="4"/>
      <c r="D33" s="4"/>
      <c r="E33" s="5"/>
      <c r="F33" s="5"/>
      <c r="G33" s="4"/>
      <c r="H33" s="4"/>
      <c r="I33" s="4"/>
      <c r="J33" s="4"/>
      <c r="K33" s="5"/>
      <c r="L33" s="4"/>
      <c r="M33" s="4"/>
      <c r="N33" s="4"/>
      <c r="O33" s="7" t="s">
        <v>23</v>
      </c>
      <c r="P33" s="4" t="s">
        <v>5</v>
      </c>
      <c r="Q33" s="4" t="s">
        <v>8</v>
      </c>
      <c r="R33" s="17">
        <v>6.68</v>
      </c>
      <c r="S33" s="8" cm="1">
        <f t="array" aca="1" ref="S33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8.11</v>
      </c>
      <c r="T33" s="4">
        <v>0.1308</v>
      </c>
      <c r="U33" s="7">
        <v>8.11</v>
      </c>
      <c r="V33" s="4">
        <v>-5.1900000000000002E-2</v>
      </c>
      <c r="W33" s="6"/>
      <c r="X33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8.11</v>
      </c>
      <c r="Y33" s="10">
        <f ca="1">Tableau1[[#This Row],[Cout total prestation]]-Tableau1[[#This Row],[Calcul exactitude]]</f>
        <v>0</v>
      </c>
      <c r="Z33" s="16" cm="1">
        <f t="array" aca="1" ref="Z33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8.11</v>
      </c>
      <c r="AA33" s="10" cm="1">
        <f t="array" ref="AA33">Livraisons2026(Tableau1[[#This Row],[Zone]],Tableau1[[#This Row],[Poids brut]])</f>
        <v>8.11</v>
      </c>
      <c r="AB33" s="15"/>
    </row>
    <row r="34" spans="1:28" x14ac:dyDescent="0.25">
      <c r="A34" s="4"/>
      <c r="B34" s="4"/>
      <c r="C34" s="4"/>
      <c r="D34" s="4"/>
      <c r="E34" s="5"/>
      <c r="F34" s="5"/>
      <c r="G34" s="4"/>
      <c r="H34" s="4"/>
      <c r="I34" s="4"/>
      <c r="J34" s="4"/>
      <c r="K34" s="5"/>
      <c r="L34" s="4"/>
      <c r="M34" s="4"/>
      <c r="N34" s="4"/>
      <c r="O34" s="7" t="s">
        <v>23</v>
      </c>
      <c r="P34" s="4" t="s">
        <v>5</v>
      </c>
      <c r="Q34" s="4" t="s">
        <v>13</v>
      </c>
      <c r="R34" s="17">
        <v>86.53</v>
      </c>
      <c r="S34" s="8" cm="1">
        <f t="array" aca="1" ref="S34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T34" s="4">
        <v>1.3502000000000001</v>
      </c>
      <c r="U34" s="7">
        <v>12.83</v>
      </c>
      <c r="V34" s="4">
        <v>-8.2100000000000006E-2</v>
      </c>
      <c r="W34" s="6"/>
      <c r="X34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Y34" s="10">
        <f ca="1">Tableau1[[#This Row],[Cout total prestation]]-Tableau1[[#This Row],[Calcul exactitude]]</f>
        <v>0</v>
      </c>
      <c r="Z34" s="16" cm="1">
        <f t="array" aca="1" ref="Z34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AA34" s="10" cm="1">
        <f t="array" ref="AA34">Livraisons2026(Tableau1[[#This Row],[Zone]],Tableau1[[#This Row],[Poids brut]])</f>
        <v>12.83</v>
      </c>
      <c r="AB34" s="15"/>
    </row>
    <row r="35" spans="1:28" x14ac:dyDescent="0.25">
      <c r="A35" s="4"/>
      <c r="B35" s="4"/>
      <c r="C35" s="4"/>
      <c r="D35" s="4"/>
      <c r="E35" s="5"/>
      <c r="F35" s="5"/>
      <c r="G35" s="4"/>
      <c r="H35" s="4"/>
      <c r="I35" s="4"/>
      <c r="J35" s="4"/>
      <c r="K35" s="5"/>
      <c r="L35" s="4"/>
      <c r="M35" s="4"/>
      <c r="N35" s="4"/>
      <c r="O35" s="7" t="s">
        <v>23</v>
      </c>
      <c r="P35" s="4" t="s">
        <v>5</v>
      </c>
      <c r="Q35" s="4" t="s">
        <v>9</v>
      </c>
      <c r="R35" s="17">
        <v>15.49</v>
      </c>
      <c r="S35" s="8" cm="1">
        <f t="array" aca="1" ref="S3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T35" s="4">
        <v>0.31369999999999998</v>
      </c>
      <c r="U35" s="7">
        <v>8.7799999999999994</v>
      </c>
      <c r="V35" s="4">
        <v>-5.62E-2</v>
      </c>
      <c r="W35" s="6"/>
      <c r="X3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Y35" s="10">
        <f ca="1">Tableau1[[#This Row],[Cout total prestation]]-Tableau1[[#This Row],[Calcul exactitude]]</f>
        <v>0</v>
      </c>
      <c r="Z35" s="16" cm="1">
        <f t="array" aca="1" ref="Z3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AA35" s="10" cm="1">
        <f t="array" ref="AA35">Livraisons2026(Tableau1[[#This Row],[Zone]],Tableau1[[#This Row],[Poids brut]])</f>
        <v>8.7799999999999994</v>
      </c>
      <c r="AB35" s="15"/>
    </row>
    <row r="36" spans="1:28" x14ac:dyDescent="0.25">
      <c r="A36" s="4"/>
      <c r="B36" s="4"/>
      <c r="C36" s="4"/>
      <c r="D36" s="4"/>
      <c r="E36" s="5"/>
      <c r="F36" s="5"/>
      <c r="G36" s="4"/>
      <c r="H36" s="4"/>
      <c r="I36" s="4"/>
      <c r="J36" s="4"/>
      <c r="K36" s="5"/>
      <c r="L36" s="4"/>
      <c r="M36" s="4"/>
      <c r="N36" s="4"/>
      <c r="O36" s="7" t="s">
        <v>23</v>
      </c>
      <c r="P36" s="4" t="s">
        <v>5</v>
      </c>
      <c r="Q36" s="4" t="s">
        <v>9</v>
      </c>
      <c r="R36" s="17">
        <v>17.010000000000002</v>
      </c>
      <c r="S36" s="8" cm="1">
        <f t="array" aca="1" ref="S3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T36" s="4">
        <v>3.39E-2</v>
      </c>
      <c r="U36" s="7">
        <v>8.7799999999999994</v>
      </c>
      <c r="V36" s="4">
        <v>-5.62E-2</v>
      </c>
      <c r="W36" s="6"/>
      <c r="X36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Y36" s="10">
        <f ca="1">Tableau1[[#This Row],[Cout total prestation]]-Tableau1[[#This Row],[Calcul exactitude]]</f>
        <v>0</v>
      </c>
      <c r="Z36" s="16" cm="1">
        <f t="array" aca="1" ref="Z3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AA36" s="10" cm="1">
        <f t="array" ref="AA36">Livraisons2026(Tableau1[[#This Row],[Zone]],Tableau1[[#This Row],[Poids brut]])</f>
        <v>8.7799999999999994</v>
      </c>
      <c r="AB36" s="15"/>
    </row>
    <row r="37" spans="1:28" x14ac:dyDescent="0.25">
      <c r="A37" s="4"/>
      <c r="B37" s="4"/>
      <c r="C37" s="4"/>
      <c r="D37" s="4"/>
      <c r="E37" s="5"/>
      <c r="F37" s="5"/>
      <c r="G37" s="4"/>
      <c r="H37" s="4"/>
      <c r="I37" s="4"/>
      <c r="J37" s="4"/>
      <c r="K37" s="5"/>
      <c r="L37" s="4"/>
      <c r="M37" s="4"/>
      <c r="N37" s="4"/>
      <c r="O37" s="7" t="s">
        <v>23</v>
      </c>
      <c r="P37" s="4" t="s">
        <v>5</v>
      </c>
      <c r="Q37" s="4" t="s">
        <v>6</v>
      </c>
      <c r="R37" s="17">
        <v>2.2799999999999998</v>
      </c>
      <c r="S37" s="8" cm="1">
        <f t="array" aca="1" ref="S3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37" s="4">
        <v>7.6E-3</v>
      </c>
      <c r="U37" s="7">
        <v>5.61</v>
      </c>
      <c r="V37" s="4">
        <v>-3.5900000000000001E-2</v>
      </c>
      <c r="W37" s="6"/>
      <c r="X37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37" s="10">
        <f ca="1">Tableau1[[#This Row],[Cout total prestation]]-Tableau1[[#This Row],[Calcul exactitude]]</f>
        <v>0</v>
      </c>
      <c r="Z37" s="16" cm="1">
        <f t="array" aca="1" ref="Z3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37" s="10" cm="1">
        <f t="array" ref="AA37">Livraisons2026(Tableau1[[#This Row],[Zone]],Tableau1[[#This Row],[Poids brut]])</f>
        <v>5.61</v>
      </c>
      <c r="AB37" s="15"/>
    </row>
    <row r="38" spans="1:28" x14ac:dyDescent="0.25">
      <c r="A38" s="4"/>
      <c r="B38" s="4"/>
      <c r="C38" s="4"/>
      <c r="D38" s="4"/>
      <c r="E38" s="5"/>
      <c r="F38" s="5"/>
      <c r="G38" s="4"/>
      <c r="H38" s="4"/>
      <c r="I38" s="4"/>
      <c r="J38" s="4"/>
      <c r="K38" s="5"/>
      <c r="L38" s="4"/>
      <c r="M38" s="4"/>
      <c r="N38" s="4"/>
      <c r="O38" s="7" t="s">
        <v>23</v>
      </c>
      <c r="P38" s="4" t="s">
        <v>5</v>
      </c>
      <c r="Q38" s="4" t="s">
        <v>16</v>
      </c>
      <c r="R38" s="17">
        <v>251.02</v>
      </c>
      <c r="S38" s="8" cm="1">
        <f t="array" aca="1" ref="S3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11.48</v>
      </c>
      <c r="T38" s="4">
        <v>4.9169999999999998</v>
      </c>
      <c r="U38" s="7">
        <v>29.85</v>
      </c>
      <c r="V38" s="4">
        <v>-0.191</v>
      </c>
      <c r="W38" s="6"/>
      <c r="X3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29.848000000000003</v>
      </c>
      <c r="Y38" s="10">
        <f ca="1">Tableau1[[#This Row],[Cout total prestation]]-Tableau1[[#This Row],[Calcul exactitude]]</f>
        <v>1.9999999999988916E-3</v>
      </c>
      <c r="Z38" s="16" cm="1">
        <f t="array" aca="1" ref="Z3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11.48</v>
      </c>
      <c r="AA38" s="10" cm="1">
        <f t="array" ref="AA38">Livraisons2026(Tableau1[[#This Row],[Zone]],Tableau1[[#This Row],[Poids brut]])</f>
        <v>11.48</v>
      </c>
      <c r="AB38" s="15"/>
    </row>
    <row r="39" spans="1:28" x14ac:dyDescent="0.25">
      <c r="A39" s="4"/>
      <c r="B39" s="4"/>
      <c r="C39" s="4"/>
      <c r="D39" s="4"/>
      <c r="E39" s="5"/>
      <c r="F39" s="5"/>
      <c r="G39" s="4"/>
      <c r="H39" s="4"/>
      <c r="I39" s="4"/>
      <c r="J39" s="4"/>
      <c r="K39" s="5"/>
      <c r="L39" s="4"/>
      <c r="M39" s="4"/>
      <c r="N39" s="4"/>
      <c r="O39" s="7" t="s">
        <v>23</v>
      </c>
      <c r="P39" s="4" t="s">
        <v>5</v>
      </c>
      <c r="Q39" s="4" t="s">
        <v>6</v>
      </c>
      <c r="R39" s="17">
        <v>120</v>
      </c>
      <c r="S39" s="8" cm="1">
        <f t="array" aca="1" ref="S3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11.48</v>
      </c>
      <c r="T39" s="4">
        <v>2.4302000000000001</v>
      </c>
      <c r="U39" s="7">
        <v>13.78</v>
      </c>
      <c r="V39" s="4">
        <v>-8.8200000000000001E-2</v>
      </c>
      <c r="W39" s="6"/>
      <c r="X39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13.776000000000002</v>
      </c>
      <c r="Y39" s="10">
        <f ca="1">Tableau1[[#This Row],[Cout total prestation]]-Tableau1[[#This Row],[Calcul exactitude]]</f>
        <v>3.9999999999977831E-3</v>
      </c>
      <c r="Z39" s="16" cm="1">
        <f t="array" aca="1" ref="Z3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11.48</v>
      </c>
      <c r="AA39" s="10" cm="1">
        <f t="array" ref="AA39">Livraisons2026(Tableau1[[#This Row],[Zone]],Tableau1[[#This Row],[Poids brut]])</f>
        <v>11.48</v>
      </c>
      <c r="AB39" s="15"/>
    </row>
    <row r="40" spans="1:28" x14ac:dyDescent="0.25">
      <c r="A40" s="4"/>
      <c r="B40" s="4"/>
      <c r="C40" s="4"/>
      <c r="D40" s="4"/>
      <c r="E40" s="5"/>
      <c r="F40" s="5"/>
      <c r="G40" s="4"/>
      <c r="H40" s="4"/>
      <c r="I40" s="4"/>
      <c r="J40" s="4"/>
      <c r="K40" s="5"/>
      <c r="L40" s="4"/>
      <c r="M40" s="4"/>
      <c r="N40" s="4"/>
      <c r="O40" s="7" t="s">
        <v>23</v>
      </c>
      <c r="P40" s="4" t="s">
        <v>5</v>
      </c>
      <c r="Q40" s="4" t="s">
        <v>10</v>
      </c>
      <c r="R40" s="17">
        <v>10.62</v>
      </c>
      <c r="S40" s="8" cm="1">
        <f t="array" aca="1" ref="S4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T40" s="4">
        <v>0.1164</v>
      </c>
      <c r="U40" s="7">
        <v>8.7799999999999994</v>
      </c>
      <c r="V40" s="4">
        <v>-5.62E-2</v>
      </c>
      <c r="W40" s="6"/>
      <c r="X4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Y40" s="10">
        <f ca="1">Tableau1[[#This Row],[Cout total prestation]]-Tableau1[[#This Row],[Calcul exactitude]]</f>
        <v>0</v>
      </c>
      <c r="Z40" s="16" cm="1">
        <f t="array" aca="1" ref="Z4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AA40" s="10" cm="1">
        <f t="array" ref="AA40">Livraisons2026(Tableau1[[#This Row],[Zone]],Tableau1[[#This Row],[Poids brut]])</f>
        <v>8.7799999999999994</v>
      </c>
      <c r="AB40" s="15"/>
    </row>
    <row r="41" spans="1:28" x14ac:dyDescent="0.25">
      <c r="A41" s="4"/>
      <c r="B41" s="4"/>
      <c r="C41" s="4"/>
      <c r="D41" s="4"/>
      <c r="E41" s="5"/>
      <c r="F41" s="5"/>
      <c r="G41" s="4"/>
      <c r="H41" s="4"/>
      <c r="I41" s="4"/>
      <c r="J41" s="4"/>
      <c r="K41" s="5"/>
      <c r="L41" s="4"/>
      <c r="M41" s="4"/>
      <c r="N41" s="4"/>
      <c r="O41" s="7" t="s">
        <v>23</v>
      </c>
      <c r="P41" s="4" t="s">
        <v>5</v>
      </c>
      <c r="Q41" s="4" t="s">
        <v>10</v>
      </c>
      <c r="R41" s="17">
        <v>11</v>
      </c>
      <c r="S41" s="8" cm="1">
        <f t="array" aca="1" ref="S4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T41" s="4">
        <v>1.0999999999999999E-2</v>
      </c>
      <c r="U41" s="7">
        <v>8.7799999999999994</v>
      </c>
      <c r="V41" s="4">
        <v>-5.62E-2</v>
      </c>
      <c r="W41" s="6"/>
      <c r="X4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Y41" s="10">
        <f ca="1">Tableau1[[#This Row],[Cout total prestation]]-Tableau1[[#This Row],[Calcul exactitude]]</f>
        <v>0</v>
      </c>
      <c r="Z41" s="16" cm="1">
        <f t="array" aca="1" ref="Z4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AA41" s="10" cm="1">
        <f t="array" ref="AA41">Livraisons2026(Tableau1[[#This Row],[Zone]],Tableau1[[#This Row],[Poids brut]])</f>
        <v>8.7799999999999994</v>
      </c>
      <c r="AB41" s="15"/>
    </row>
    <row r="42" spans="1:28" x14ac:dyDescent="0.25">
      <c r="A42" s="4"/>
      <c r="B42" s="4"/>
      <c r="C42" s="4"/>
      <c r="D42" s="4"/>
      <c r="E42" s="5"/>
      <c r="F42" s="5"/>
      <c r="G42" s="4"/>
      <c r="H42" s="4"/>
      <c r="I42" s="4"/>
      <c r="J42" s="4"/>
      <c r="K42" s="5"/>
      <c r="L42" s="4"/>
      <c r="M42" s="4"/>
      <c r="N42" s="4"/>
      <c r="O42" s="7" t="s">
        <v>23</v>
      </c>
      <c r="P42" s="4" t="s">
        <v>5</v>
      </c>
      <c r="Q42" s="4" t="s">
        <v>6</v>
      </c>
      <c r="R42" s="17">
        <v>0.98</v>
      </c>
      <c r="S42" s="8" cm="1">
        <f t="array" aca="1" ref="S42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42" s="4">
        <v>0</v>
      </c>
      <c r="U42" s="7">
        <v>5.61</v>
      </c>
      <c r="V42" s="4">
        <v>-3.5900000000000001E-2</v>
      </c>
      <c r="W42" s="6"/>
      <c r="X42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42" s="10">
        <f ca="1">Tableau1[[#This Row],[Cout total prestation]]-Tableau1[[#This Row],[Calcul exactitude]]</f>
        <v>0</v>
      </c>
      <c r="Z42" s="16" cm="1">
        <f t="array" aca="1" ref="Z42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42" s="10" cm="1">
        <f t="array" ref="AA42">Livraisons2026(Tableau1[[#This Row],[Zone]],Tableau1[[#This Row],[Poids brut]])</f>
        <v>5.61</v>
      </c>
      <c r="AB42" s="15"/>
    </row>
    <row r="43" spans="1:28" x14ac:dyDescent="0.25">
      <c r="A43" s="4"/>
      <c r="B43" s="4"/>
      <c r="C43" s="4"/>
      <c r="D43" s="4"/>
      <c r="E43" s="5"/>
      <c r="F43" s="5"/>
      <c r="G43" s="4"/>
      <c r="H43" s="4"/>
      <c r="I43" s="4"/>
      <c r="J43" s="4"/>
      <c r="K43" s="5"/>
      <c r="L43" s="4"/>
      <c r="M43" s="4"/>
      <c r="N43" s="4"/>
      <c r="O43" s="7" t="s">
        <v>23</v>
      </c>
      <c r="P43" s="4" t="s">
        <v>5</v>
      </c>
      <c r="Q43" s="4" t="s">
        <v>6</v>
      </c>
      <c r="R43" s="17">
        <v>1.92</v>
      </c>
      <c r="S43" s="8" cm="1">
        <f t="array" aca="1" ref="S43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43" s="4">
        <v>3.6999999999999998E-2</v>
      </c>
      <c r="U43" s="7">
        <v>5.61</v>
      </c>
      <c r="V43" s="4">
        <v>-3.5900000000000001E-2</v>
      </c>
      <c r="W43" s="6"/>
      <c r="X43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43" s="10">
        <f ca="1">Tableau1[[#This Row],[Cout total prestation]]-Tableau1[[#This Row],[Calcul exactitude]]</f>
        <v>0</v>
      </c>
      <c r="Z43" s="16" cm="1">
        <f t="array" aca="1" ref="Z43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43" s="10" cm="1">
        <f t="array" ref="AA43">Livraisons2026(Tableau1[[#This Row],[Zone]],Tableau1[[#This Row],[Poids brut]])</f>
        <v>5.61</v>
      </c>
      <c r="AB43" s="15"/>
    </row>
    <row r="44" spans="1:28" x14ac:dyDescent="0.25">
      <c r="A44" s="4"/>
      <c r="B44" s="4"/>
      <c r="C44" s="4"/>
      <c r="D44" s="4"/>
      <c r="E44" s="5"/>
      <c r="F44" s="5"/>
      <c r="G44" s="4"/>
      <c r="H44" s="4"/>
      <c r="I44" s="4"/>
      <c r="J44" s="4"/>
      <c r="K44" s="5"/>
      <c r="L44" s="4"/>
      <c r="M44" s="4"/>
      <c r="N44" s="4"/>
      <c r="O44" s="7" t="s">
        <v>23</v>
      </c>
      <c r="P44" s="4" t="s">
        <v>5</v>
      </c>
      <c r="Q44" s="4" t="s">
        <v>10</v>
      </c>
      <c r="R44" s="17">
        <v>23.95</v>
      </c>
      <c r="S44" s="8" cm="1">
        <f t="array" aca="1" ref="S44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10.84</v>
      </c>
      <c r="T44" s="4">
        <v>0.46910000000000002</v>
      </c>
      <c r="U44" s="7">
        <v>10.84</v>
      </c>
      <c r="V44" s="4">
        <v>-6.9400000000000003E-2</v>
      </c>
      <c r="W44" s="6"/>
      <c r="X44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10.84</v>
      </c>
      <c r="Y44" s="10">
        <f ca="1">Tableau1[[#This Row],[Cout total prestation]]-Tableau1[[#This Row],[Calcul exactitude]]</f>
        <v>0</v>
      </c>
      <c r="Z44" s="16" cm="1">
        <f t="array" aca="1" ref="Z44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10.84</v>
      </c>
      <c r="AA44" s="10" cm="1">
        <f t="array" ref="AA44">Livraisons2026(Tableau1[[#This Row],[Zone]],Tableau1[[#This Row],[Poids brut]])</f>
        <v>10.84</v>
      </c>
      <c r="AB44" s="15"/>
    </row>
    <row r="45" spans="1:28" x14ac:dyDescent="0.25">
      <c r="A45" s="4"/>
      <c r="B45" s="4"/>
      <c r="C45" s="4"/>
      <c r="D45" s="4"/>
      <c r="E45" s="5"/>
      <c r="F45" s="5"/>
      <c r="G45" s="4"/>
      <c r="H45" s="4"/>
      <c r="I45" s="4"/>
      <c r="J45" s="4"/>
      <c r="K45" s="5"/>
      <c r="L45" s="4"/>
      <c r="M45" s="4"/>
      <c r="N45" s="4"/>
      <c r="O45" s="7" t="s">
        <v>23</v>
      </c>
      <c r="P45" s="4" t="s">
        <v>5</v>
      </c>
      <c r="Q45" s="4" t="s">
        <v>8</v>
      </c>
      <c r="R45" s="17">
        <v>3.66</v>
      </c>
      <c r="S45" s="8" cm="1">
        <f t="array" aca="1" ref="S4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45" s="4">
        <v>3.5999999999999999E-3</v>
      </c>
      <c r="U45" s="7">
        <v>5.61</v>
      </c>
      <c r="V45" s="4">
        <v>-3.5900000000000001E-2</v>
      </c>
      <c r="W45" s="6"/>
      <c r="X4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45" s="10">
        <f ca="1">Tableau1[[#This Row],[Cout total prestation]]-Tableau1[[#This Row],[Calcul exactitude]]</f>
        <v>0</v>
      </c>
      <c r="Z45" s="16" cm="1">
        <f t="array" aca="1" ref="Z4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45" s="10" cm="1">
        <f t="array" ref="AA45">Livraisons2026(Tableau1[[#This Row],[Zone]],Tableau1[[#This Row],[Poids brut]])</f>
        <v>5.61</v>
      </c>
      <c r="AB45" s="15"/>
    </row>
    <row r="46" spans="1:28" x14ac:dyDescent="0.25">
      <c r="A46" s="4"/>
      <c r="B46" s="4"/>
      <c r="C46" s="4"/>
      <c r="D46" s="4"/>
      <c r="E46" s="5"/>
      <c r="F46" s="5"/>
      <c r="G46" s="4"/>
      <c r="H46" s="4"/>
      <c r="I46" s="4"/>
      <c r="J46" s="4"/>
      <c r="K46" s="5"/>
      <c r="L46" s="4"/>
      <c r="M46" s="4"/>
      <c r="N46" s="4"/>
      <c r="O46" s="7" t="s">
        <v>23</v>
      </c>
      <c r="P46" s="4" t="s">
        <v>5</v>
      </c>
      <c r="Q46" s="4" t="s">
        <v>6</v>
      </c>
      <c r="R46" s="17">
        <v>26</v>
      </c>
      <c r="S46" s="8" cm="1">
        <f t="array" aca="1" ref="S4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10.84</v>
      </c>
      <c r="T46" s="4">
        <v>1.3292999999999999</v>
      </c>
      <c r="U46" s="7">
        <v>10.84</v>
      </c>
      <c r="V46" s="4">
        <v>-6.9400000000000003E-2</v>
      </c>
      <c r="W46" s="6"/>
      <c r="X46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10.84</v>
      </c>
      <c r="Y46" s="10">
        <f ca="1">Tableau1[[#This Row],[Cout total prestation]]-Tableau1[[#This Row],[Calcul exactitude]]</f>
        <v>0</v>
      </c>
      <c r="Z46" s="16" cm="1">
        <f t="array" aca="1" ref="Z4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10.84</v>
      </c>
      <c r="AA46" s="10" cm="1">
        <f t="array" ref="AA46">Livraisons2026(Tableau1[[#This Row],[Zone]],Tableau1[[#This Row],[Poids brut]])</f>
        <v>10.84</v>
      </c>
      <c r="AB46" s="15"/>
    </row>
    <row r="47" spans="1:28" x14ac:dyDescent="0.25">
      <c r="A47" s="4"/>
      <c r="B47" s="4"/>
      <c r="C47" s="4"/>
      <c r="D47" s="4"/>
      <c r="E47" s="5"/>
      <c r="F47" s="5"/>
      <c r="G47" s="4"/>
      <c r="H47" s="4"/>
      <c r="I47" s="4"/>
      <c r="J47" s="4"/>
      <c r="K47" s="5"/>
      <c r="L47" s="4"/>
      <c r="M47" s="4"/>
      <c r="N47" s="4"/>
      <c r="O47" s="7" t="s">
        <v>23</v>
      </c>
      <c r="P47" s="4" t="s">
        <v>5</v>
      </c>
      <c r="Q47" s="4" t="s">
        <v>6</v>
      </c>
      <c r="R47" s="17">
        <v>2.04</v>
      </c>
      <c r="S47" s="8" cm="1">
        <f t="array" aca="1" ref="S4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47" s="4">
        <v>1.4E-3</v>
      </c>
      <c r="U47" s="7">
        <v>5.61</v>
      </c>
      <c r="V47" s="4">
        <v>-3.5900000000000001E-2</v>
      </c>
      <c r="W47" s="6"/>
      <c r="X47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47" s="10">
        <f ca="1">Tableau1[[#This Row],[Cout total prestation]]-Tableau1[[#This Row],[Calcul exactitude]]</f>
        <v>0</v>
      </c>
      <c r="Z47" s="16" cm="1">
        <f t="array" aca="1" ref="Z4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47" s="10" cm="1">
        <f t="array" ref="AA47">Livraisons2026(Tableau1[[#This Row],[Zone]],Tableau1[[#This Row],[Poids brut]])</f>
        <v>5.61</v>
      </c>
      <c r="AB47" s="15"/>
    </row>
    <row r="48" spans="1:28" x14ac:dyDescent="0.25">
      <c r="A48" s="4"/>
      <c r="B48" s="4"/>
      <c r="C48" s="4"/>
      <c r="D48" s="4"/>
      <c r="E48" s="5"/>
      <c r="F48" s="5"/>
      <c r="G48" s="4"/>
      <c r="H48" s="4"/>
      <c r="I48" s="4"/>
      <c r="J48" s="4"/>
      <c r="K48" s="5"/>
      <c r="L48" s="4"/>
      <c r="M48" s="4"/>
      <c r="N48" s="4"/>
      <c r="O48" s="7" t="s">
        <v>23</v>
      </c>
      <c r="P48" s="4" t="s">
        <v>5</v>
      </c>
      <c r="Q48" s="4" t="s">
        <v>8</v>
      </c>
      <c r="R48" s="17">
        <v>2.69</v>
      </c>
      <c r="S48" s="8" cm="1">
        <f t="array" aca="1" ref="S4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48" s="4">
        <v>2.7000000000000001E-3</v>
      </c>
      <c r="U48" s="7">
        <v>5.61</v>
      </c>
      <c r="V48" s="4">
        <v>-3.5900000000000001E-2</v>
      </c>
      <c r="W48" s="6"/>
      <c r="X4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48" s="10">
        <f ca="1">Tableau1[[#This Row],[Cout total prestation]]-Tableau1[[#This Row],[Calcul exactitude]]</f>
        <v>0</v>
      </c>
      <c r="Z48" s="16" cm="1">
        <f t="array" aca="1" ref="Z4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48" s="10" cm="1">
        <f t="array" ref="AA48">Livraisons2026(Tableau1[[#This Row],[Zone]],Tableau1[[#This Row],[Poids brut]])</f>
        <v>5.61</v>
      </c>
      <c r="AB48" s="15"/>
    </row>
    <row r="49" spans="1:28" x14ac:dyDescent="0.25">
      <c r="A49" s="4"/>
      <c r="B49" s="4"/>
      <c r="C49" s="4"/>
      <c r="D49" s="4"/>
      <c r="E49" s="5"/>
      <c r="F49" s="5"/>
      <c r="G49" s="4"/>
      <c r="H49" s="4"/>
      <c r="I49" s="4"/>
      <c r="J49" s="4"/>
      <c r="K49" s="5"/>
      <c r="L49" s="4"/>
      <c r="M49" s="4"/>
      <c r="N49" s="4"/>
      <c r="O49" s="7" t="s">
        <v>23</v>
      </c>
      <c r="P49" s="4" t="s">
        <v>5</v>
      </c>
      <c r="Q49" s="4" t="s">
        <v>6</v>
      </c>
      <c r="R49" s="17">
        <v>3.42</v>
      </c>
      <c r="S49" s="8" cm="1">
        <f t="array" aca="1" ref="S4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49" s="4">
        <v>9.5399999999999999E-2</v>
      </c>
      <c r="U49" s="7">
        <v>5.61</v>
      </c>
      <c r="V49" s="4">
        <v>-3.5900000000000001E-2</v>
      </c>
      <c r="W49" s="6"/>
      <c r="X49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49" s="10">
        <f ca="1">Tableau1[[#This Row],[Cout total prestation]]-Tableau1[[#This Row],[Calcul exactitude]]</f>
        <v>0</v>
      </c>
      <c r="Z49" s="16" cm="1">
        <f t="array" aca="1" ref="Z4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49" s="10" cm="1">
        <f t="array" ref="AA49">Livraisons2026(Tableau1[[#This Row],[Zone]],Tableau1[[#This Row],[Poids brut]])</f>
        <v>5.61</v>
      </c>
      <c r="AB49" s="15"/>
    </row>
    <row r="50" spans="1:28" x14ac:dyDescent="0.25">
      <c r="A50" s="4"/>
      <c r="B50" s="4"/>
      <c r="C50" s="4"/>
      <c r="D50" s="4"/>
      <c r="E50" s="5"/>
      <c r="F50" s="5"/>
      <c r="G50" s="4"/>
      <c r="H50" s="4"/>
      <c r="I50" s="4"/>
      <c r="J50" s="4"/>
      <c r="K50" s="5"/>
      <c r="L50" s="4"/>
      <c r="M50" s="4"/>
      <c r="N50" s="4"/>
      <c r="O50" s="7" t="s">
        <v>23</v>
      </c>
      <c r="P50" s="4" t="s">
        <v>5</v>
      </c>
      <c r="Q50" s="4" t="s">
        <v>15</v>
      </c>
      <c r="R50" s="17">
        <v>34.71</v>
      </c>
      <c r="S50" s="8" cm="1">
        <f t="array" aca="1" ref="S5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11.62</v>
      </c>
      <c r="T50" s="4">
        <v>5.7599999999999998E-2</v>
      </c>
      <c r="U50" s="7">
        <v>11.62</v>
      </c>
      <c r="V50" s="4">
        <v>-7.4399999999999994E-2</v>
      </c>
      <c r="W50" s="6"/>
      <c r="X5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11.62</v>
      </c>
      <c r="Y50" s="10">
        <f ca="1">Tableau1[[#This Row],[Cout total prestation]]-Tableau1[[#This Row],[Calcul exactitude]]</f>
        <v>0</v>
      </c>
      <c r="Z50" s="16" cm="1">
        <f t="array" aca="1" ref="Z5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11.62</v>
      </c>
      <c r="AA50" s="10" cm="1">
        <f t="array" ref="AA50">Livraisons2026(Tableau1[[#This Row],[Zone]],Tableau1[[#This Row],[Poids brut]])</f>
        <v>11.62</v>
      </c>
      <c r="AB50" s="15"/>
    </row>
    <row r="51" spans="1:28" x14ac:dyDescent="0.25">
      <c r="A51" s="4"/>
      <c r="B51" s="4"/>
      <c r="C51" s="4"/>
      <c r="D51" s="4"/>
      <c r="E51" s="5"/>
      <c r="F51" s="5"/>
      <c r="G51" s="4"/>
      <c r="H51" s="4"/>
      <c r="I51" s="4"/>
      <c r="J51" s="4"/>
      <c r="K51" s="5"/>
      <c r="L51" s="4"/>
      <c r="M51" s="4"/>
      <c r="N51" s="4"/>
      <c r="O51" s="7" t="s">
        <v>23</v>
      </c>
      <c r="P51" s="4" t="s">
        <v>5</v>
      </c>
      <c r="Q51" s="4" t="s">
        <v>7</v>
      </c>
      <c r="R51" s="17">
        <v>10.94</v>
      </c>
      <c r="S51" s="8" cm="1">
        <f t="array" aca="1" ref="S5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T51" s="4">
        <v>0.17799999999999999</v>
      </c>
      <c r="U51" s="7">
        <v>8.7799999999999994</v>
      </c>
      <c r="V51" s="4">
        <v>-5.62E-2</v>
      </c>
      <c r="W51" s="6"/>
      <c r="X5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Y51" s="10">
        <f ca="1">Tableau1[[#This Row],[Cout total prestation]]-Tableau1[[#This Row],[Calcul exactitude]]</f>
        <v>0</v>
      </c>
      <c r="Z51" s="16" cm="1">
        <f t="array" aca="1" ref="Z5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AA51" s="10" cm="1">
        <f t="array" ref="AA51">Livraisons2026(Tableau1[[#This Row],[Zone]],Tableau1[[#This Row],[Poids brut]])</f>
        <v>8.7799999999999994</v>
      </c>
      <c r="AB51" s="15"/>
    </row>
    <row r="52" spans="1:28" x14ac:dyDescent="0.25">
      <c r="A52" s="4"/>
      <c r="B52" s="4"/>
      <c r="C52" s="4"/>
      <c r="D52" s="4"/>
      <c r="E52" s="5"/>
      <c r="F52" s="5"/>
      <c r="G52" s="4"/>
      <c r="H52" s="4"/>
      <c r="I52" s="4"/>
      <c r="J52" s="4"/>
      <c r="K52" s="5"/>
      <c r="L52" s="4"/>
      <c r="M52" s="4"/>
      <c r="N52" s="4"/>
      <c r="O52" s="7" t="s">
        <v>23</v>
      </c>
      <c r="P52" s="4" t="s">
        <v>5</v>
      </c>
      <c r="Q52" s="4" t="s">
        <v>8</v>
      </c>
      <c r="R52" s="17">
        <v>6.27</v>
      </c>
      <c r="S52" s="8" cm="1">
        <f t="array" aca="1" ref="S52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8.11</v>
      </c>
      <c r="T52" s="4">
        <v>8.7400000000000005E-2</v>
      </c>
      <c r="U52" s="7">
        <v>8.11</v>
      </c>
      <c r="V52" s="4">
        <v>-5.1900000000000002E-2</v>
      </c>
      <c r="W52" s="6"/>
      <c r="X52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8.11</v>
      </c>
      <c r="Y52" s="10">
        <f ca="1">Tableau1[[#This Row],[Cout total prestation]]-Tableau1[[#This Row],[Calcul exactitude]]</f>
        <v>0</v>
      </c>
      <c r="Z52" s="16" cm="1">
        <f t="array" aca="1" ref="Z52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8.11</v>
      </c>
      <c r="AA52" s="10" cm="1">
        <f t="array" ref="AA52">Livraisons2026(Tableau1[[#This Row],[Zone]],Tableau1[[#This Row],[Poids brut]])</f>
        <v>8.11</v>
      </c>
      <c r="AB52" s="15"/>
    </row>
    <row r="53" spans="1:28" x14ac:dyDescent="0.25">
      <c r="A53" s="4"/>
      <c r="B53" s="4"/>
      <c r="C53" s="4"/>
      <c r="D53" s="4"/>
      <c r="E53" s="5"/>
      <c r="F53" s="5"/>
      <c r="G53" s="4"/>
      <c r="H53" s="4"/>
      <c r="I53" s="4"/>
      <c r="J53" s="4"/>
      <c r="K53" s="5"/>
      <c r="L53" s="4"/>
      <c r="M53" s="4"/>
      <c r="N53" s="4"/>
      <c r="O53" s="7" t="s">
        <v>23</v>
      </c>
      <c r="P53" s="4" t="s">
        <v>5</v>
      </c>
      <c r="Q53" s="4" t="s">
        <v>6</v>
      </c>
      <c r="R53" s="17">
        <v>0.44</v>
      </c>
      <c r="S53" s="8" cm="1">
        <f t="array" aca="1" ref="S53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53" s="4">
        <v>8.9999999999999998E-4</v>
      </c>
      <c r="U53" s="7">
        <v>5.61</v>
      </c>
      <c r="V53" s="4">
        <v>-3.5900000000000001E-2</v>
      </c>
      <c r="W53" s="6"/>
      <c r="X53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53" s="10">
        <f ca="1">Tableau1[[#This Row],[Cout total prestation]]-Tableau1[[#This Row],[Calcul exactitude]]</f>
        <v>0</v>
      </c>
      <c r="Z53" s="16" cm="1">
        <f t="array" aca="1" ref="Z53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53" s="10" cm="1">
        <f t="array" ref="AA53">Livraisons2026(Tableau1[[#This Row],[Zone]],Tableau1[[#This Row],[Poids brut]])</f>
        <v>5.61</v>
      </c>
      <c r="AB53" s="15"/>
    </row>
    <row r="54" spans="1:28" x14ac:dyDescent="0.25">
      <c r="A54" s="4"/>
      <c r="B54" s="4"/>
      <c r="C54" s="4"/>
      <c r="D54" s="4"/>
      <c r="E54" s="5"/>
      <c r="F54" s="5"/>
      <c r="G54" s="4"/>
      <c r="H54" s="4"/>
      <c r="I54" s="4"/>
      <c r="J54" s="4"/>
      <c r="K54" s="5"/>
      <c r="L54" s="4"/>
      <c r="M54" s="4"/>
      <c r="N54" s="4"/>
      <c r="O54" s="7" t="s">
        <v>23</v>
      </c>
      <c r="P54" s="4" t="s">
        <v>5</v>
      </c>
      <c r="Q54" s="4" t="s">
        <v>6</v>
      </c>
      <c r="R54" s="17">
        <v>0.8</v>
      </c>
      <c r="S54" s="8" cm="1">
        <f t="array" aca="1" ref="S54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54" s="4">
        <v>1.5900000000000001E-2</v>
      </c>
      <c r="U54" s="7">
        <v>5.61</v>
      </c>
      <c r="V54" s="4">
        <v>-3.5900000000000001E-2</v>
      </c>
      <c r="W54" s="6"/>
      <c r="X54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54" s="10">
        <f ca="1">Tableau1[[#This Row],[Cout total prestation]]-Tableau1[[#This Row],[Calcul exactitude]]</f>
        <v>0</v>
      </c>
      <c r="Z54" s="16" cm="1">
        <f t="array" aca="1" ref="Z54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54" s="10" cm="1">
        <f t="array" ref="AA54">Livraisons2026(Tableau1[[#This Row],[Zone]],Tableau1[[#This Row],[Poids brut]])</f>
        <v>5.61</v>
      </c>
      <c r="AB54" s="15"/>
    </row>
    <row r="55" spans="1:28" x14ac:dyDescent="0.25">
      <c r="A55" s="4"/>
      <c r="B55" s="4"/>
      <c r="C55" s="4"/>
      <c r="D55" s="4"/>
      <c r="E55" s="5"/>
      <c r="F55" s="5"/>
      <c r="G55" s="4"/>
      <c r="H55" s="4"/>
      <c r="I55" s="4"/>
      <c r="J55" s="4"/>
      <c r="K55" s="5"/>
      <c r="L55" s="4"/>
      <c r="M55" s="4"/>
      <c r="N55" s="4"/>
      <c r="O55" s="7" t="s">
        <v>23</v>
      </c>
      <c r="P55" s="4" t="s">
        <v>5</v>
      </c>
      <c r="Q55" s="4" t="s">
        <v>14</v>
      </c>
      <c r="R55" s="17">
        <v>54.17</v>
      </c>
      <c r="S55" s="8" cm="1">
        <f t="array" aca="1" ref="S5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11.95</v>
      </c>
      <c r="T55" s="4">
        <v>0.1079</v>
      </c>
      <c r="U55" s="7">
        <v>11.95</v>
      </c>
      <c r="V55" s="4">
        <v>-7.6499999999999999E-2</v>
      </c>
      <c r="W55" s="6"/>
      <c r="X5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11.95</v>
      </c>
      <c r="Y55" s="10">
        <f ca="1">Tableau1[[#This Row],[Cout total prestation]]-Tableau1[[#This Row],[Calcul exactitude]]</f>
        <v>0</v>
      </c>
      <c r="Z55" s="16" cm="1">
        <f t="array" aca="1" ref="Z5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11.95</v>
      </c>
      <c r="AA55" s="10" cm="1">
        <f t="array" ref="AA55">Livraisons2026(Tableau1[[#This Row],[Zone]],Tableau1[[#This Row],[Poids brut]])</f>
        <v>11.95</v>
      </c>
      <c r="AB55" s="15"/>
    </row>
    <row r="56" spans="1:28" x14ac:dyDescent="0.25">
      <c r="A56" s="4"/>
      <c r="B56" s="4"/>
      <c r="C56" s="4"/>
      <c r="D56" s="4"/>
      <c r="E56" s="5"/>
      <c r="F56" s="5"/>
      <c r="G56" s="4"/>
      <c r="H56" s="4"/>
      <c r="I56" s="4"/>
      <c r="J56" s="4"/>
      <c r="K56" s="5"/>
      <c r="L56" s="4"/>
      <c r="M56" s="4"/>
      <c r="N56" s="4"/>
      <c r="O56" s="7" t="s">
        <v>23</v>
      </c>
      <c r="P56" s="4" t="s">
        <v>5</v>
      </c>
      <c r="Q56" s="4" t="s">
        <v>6</v>
      </c>
      <c r="R56" s="17">
        <v>2</v>
      </c>
      <c r="S56" s="8" cm="1">
        <f t="array" aca="1" ref="S5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56" s="4">
        <v>1.66E-2</v>
      </c>
      <c r="U56" s="7">
        <v>5.61</v>
      </c>
      <c r="V56" s="4">
        <v>-3.5900000000000001E-2</v>
      </c>
      <c r="W56" s="6"/>
      <c r="X56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56" s="10">
        <f ca="1">Tableau1[[#This Row],[Cout total prestation]]-Tableau1[[#This Row],[Calcul exactitude]]</f>
        <v>0</v>
      </c>
      <c r="Z56" s="16" cm="1">
        <f t="array" aca="1" ref="Z5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56" s="10" cm="1">
        <f t="array" ref="AA56">Livraisons2026(Tableau1[[#This Row],[Zone]],Tableau1[[#This Row],[Poids brut]])</f>
        <v>5.61</v>
      </c>
      <c r="AB56" s="15"/>
    </row>
    <row r="57" spans="1:28" x14ac:dyDescent="0.25">
      <c r="A57" s="4"/>
      <c r="B57" s="4"/>
      <c r="C57" s="4"/>
      <c r="D57" s="4"/>
      <c r="E57" s="5"/>
      <c r="F57" s="5"/>
      <c r="G57" s="4"/>
      <c r="H57" s="4"/>
      <c r="I57" s="4"/>
      <c r="J57" s="4"/>
      <c r="K57" s="5"/>
      <c r="L57" s="4"/>
      <c r="M57" s="4"/>
      <c r="N57" s="4"/>
      <c r="O57" s="7" t="s">
        <v>23</v>
      </c>
      <c r="P57" s="4" t="s">
        <v>5</v>
      </c>
      <c r="Q57" s="4" t="s">
        <v>6</v>
      </c>
      <c r="R57" s="17">
        <v>1.26</v>
      </c>
      <c r="S57" s="8" cm="1">
        <f t="array" aca="1" ref="S5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57" s="4">
        <v>6.5299999999999997E-2</v>
      </c>
      <c r="U57" s="7">
        <v>5.61</v>
      </c>
      <c r="V57" s="4">
        <v>-3.5900000000000001E-2</v>
      </c>
      <c r="W57" s="6"/>
      <c r="X57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57" s="10">
        <f ca="1">Tableau1[[#This Row],[Cout total prestation]]-Tableau1[[#This Row],[Calcul exactitude]]</f>
        <v>0</v>
      </c>
      <c r="Z57" s="16" cm="1">
        <f t="array" aca="1" ref="Z5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57" s="10" cm="1">
        <f t="array" ref="AA57">Livraisons2026(Tableau1[[#This Row],[Zone]],Tableau1[[#This Row],[Poids brut]])</f>
        <v>5.61</v>
      </c>
      <c r="AB57" s="15"/>
    </row>
    <row r="58" spans="1:28" x14ac:dyDescent="0.25">
      <c r="A58" s="4"/>
      <c r="B58" s="4"/>
      <c r="C58" s="4"/>
      <c r="D58" s="4"/>
      <c r="E58" s="5"/>
      <c r="F58" s="5"/>
      <c r="G58" s="4"/>
      <c r="H58" s="4"/>
      <c r="I58" s="4"/>
      <c r="J58" s="4"/>
      <c r="K58" s="5"/>
      <c r="L58" s="4"/>
      <c r="M58" s="4"/>
      <c r="N58" s="4"/>
      <c r="O58" s="7" t="s">
        <v>23</v>
      </c>
      <c r="P58" s="4" t="s">
        <v>5</v>
      </c>
      <c r="Q58" s="4" t="s">
        <v>6</v>
      </c>
      <c r="R58" s="17">
        <v>0.86</v>
      </c>
      <c r="S58" s="8" cm="1">
        <f t="array" aca="1" ref="S5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58" s="4">
        <v>1.37E-2</v>
      </c>
      <c r="U58" s="7">
        <v>5.61</v>
      </c>
      <c r="V58" s="4">
        <v>-3.5900000000000001E-2</v>
      </c>
      <c r="W58" s="6"/>
      <c r="X5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58" s="10">
        <f ca="1">Tableau1[[#This Row],[Cout total prestation]]-Tableau1[[#This Row],[Calcul exactitude]]</f>
        <v>0</v>
      </c>
      <c r="Z58" s="16" cm="1">
        <f t="array" aca="1" ref="Z5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58" s="10" cm="1">
        <f t="array" ref="AA58">Livraisons2026(Tableau1[[#This Row],[Zone]],Tableau1[[#This Row],[Poids brut]])</f>
        <v>5.61</v>
      </c>
      <c r="AB58" s="15"/>
    </row>
    <row r="59" spans="1:28" x14ac:dyDescent="0.25">
      <c r="A59" s="4"/>
      <c r="B59" s="4"/>
      <c r="C59" s="4"/>
      <c r="D59" s="4"/>
      <c r="E59" s="5"/>
      <c r="F59" s="5"/>
      <c r="G59" s="4"/>
      <c r="H59" s="4"/>
      <c r="I59" s="4"/>
      <c r="J59" s="4"/>
      <c r="K59" s="5"/>
      <c r="L59" s="4"/>
      <c r="M59" s="4"/>
      <c r="N59" s="4"/>
      <c r="O59" s="7" t="s">
        <v>23</v>
      </c>
      <c r="P59" s="4" t="s">
        <v>5</v>
      </c>
      <c r="Q59" s="4" t="s">
        <v>7</v>
      </c>
      <c r="R59" s="17">
        <v>61.7</v>
      </c>
      <c r="S59" s="8" cm="1">
        <f t="array" aca="1" ref="S5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T59" s="4">
        <v>6.1499999999999999E-2</v>
      </c>
      <c r="U59" s="7">
        <v>12.83</v>
      </c>
      <c r="V59" s="4">
        <v>-8.2100000000000006E-2</v>
      </c>
      <c r="W59" s="6"/>
      <c r="X59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Y59" s="10">
        <f ca="1">Tableau1[[#This Row],[Cout total prestation]]-Tableau1[[#This Row],[Calcul exactitude]]</f>
        <v>0</v>
      </c>
      <c r="Z59" s="16" cm="1">
        <f t="array" aca="1" ref="Z5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AA59" s="10" cm="1">
        <f t="array" ref="AA59">Livraisons2026(Tableau1[[#This Row],[Zone]],Tableau1[[#This Row],[Poids brut]])</f>
        <v>12.83</v>
      </c>
      <c r="AB59" s="15"/>
    </row>
    <row r="60" spans="1:28" x14ac:dyDescent="0.25">
      <c r="A60" s="4"/>
      <c r="B60" s="4"/>
      <c r="C60" s="4"/>
      <c r="D60" s="4"/>
      <c r="E60" s="5"/>
      <c r="F60" s="5"/>
      <c r="G60" s="4"/>
      <c r="H60" s="4"/>
      <c r="I60" s="4"/>
      <c r="J60" s="4"/>
      <c r="K60" s="5"/>
      <c r="L60" s="4"/>
      <c r="M60" s="4"/>
      <c r="N60" s="4"/>
      <c r="O60" s="7" t="s">
        <v>23</v>
      </c>
      <c r="P60" s="4" t="s">
        <v>5</v>
      </c>
      <c r="Q60" s="4" t="s">
        <v>8</v>
      </c>
      <c r="R60" s="17">
        <v>150.72999999999999</v>
      </c>
      <c r="S60" s="8" cm="1">
        <f t="array" aca="1" ref="S6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11.48</v>
      </c>
      <c r="T60" s="4">
        <v>2.8523999999999998</v>
      </c>
      <c r="U60" s="7">
        <v>18.37</v>
      </c>
      <c r="V60" s="4">
        <v>-0.1176</v>
      </c>
      <c r="W60" s="6"/>
      <c r="X6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18.368000000000002</v>
      </c>
      <c r="Y60" s="10">
        <f ca="1">Tableau1[[#This Row],[Cout total prestation]]-Tableau1[[#This Row],[Calcul exactitude]]</f>
        <v>1.9999999999988916E-3</v>
      </c>
      <c r="Z60" s="16" cm="1">
        <f t="array" aca="1" ref="Z6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11.48</v>
      </c>
      <c r="AA60" s="10" cm="1">
        <f t="array" ref="AA60">Livraisons2026(Tableau1[[#This Row],[Zone]],Tableau1[[#This Row],[Poids brut]])</f>
        <v>11.48</v>
      </c>
      <c r="AB60" s="15"/>
    </row>
    <row r="61" spans="1:28" x14ac:dyDescent="0.25">
      <c r="A61" s="4"/>
      <c r="B61" s="4"/>
      <c r="C61" s="4"/>
      <c r="D61" s="4"/>
      <c r="E61" s="5"/>
      <c r="F61" s="5"/>
      <c r="G61" s="4"/>
      <c r="H61" s="4"/>
      <c r="I61" s="4"/>
      <c r="J61" s="4"/>
      <c r="K61" s="5"/>
      <c r="L61" s="4"/>
      <c r="M61" s="4"/>
      <c r="N61" s="4"/>
      <c r="O61" s="7" t="s">
        <v>23</v>
      </c>
      <c r="P61" s="4" t="s">
        <v>5</v>
      </c>
      <c r="Q61" s="4" t="s">
        <v>7</v>
      </c>
      <c r="R61" s="17">
        <v>154</v>
      </c>
      <c r="S61" s="8" cm="1">
        <f t="array" aca="1" ref="S6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11.48</v>
      </c>
      <c r="T61" s="4">
        <v>0.1023</v>
      </c>
      <c r="U61" s="7">
        <v>18.37</v>
      </c>
      <c r="V61" s="4">
        <v>-0.1176</v>
      </c>
      <c r="W61" s="6"/>
      <c r="X6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18.368000000000002</v>
      </c>
      <c r="Y61" s="10">
        <f ca="1">Tableau1[[#This Row],[Cout total prestation]]-Tableau1[[#This Row],[Calcul exactitude]]</f>
        <v>1.9999999999988916E-3</v>
      </c>
      <c r="Z61" s="16" cm="1">
        <f t="array" aca="1" ref="Z6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11.48</v>
      </c>
      <c r="AA61" s="10" cm="1">
        <f t="array" ref="AA61">Livraisons2026(Tableau1[[#This Row],[Zone]],Tableau1[[#This Row],[Poids brut]])</f>
        <v>11.48</v>
      </c>
      <c r="AB61" s="15"/>
    </row>
    <row r="62" spans="1:28" x14ac:dyDescent="0.25">
      <c r="A62" s="4"/>
      <c r="B62" s="4"/>
      <c r="C62" s="4"/>
      <c r="D62" s="4"/>
      <c r="E62" s="5"/>
      <c r="F62" s="5"/>
      <c r="G62" s="4"/>
      <c r="H62" s="4"/>
      <c r="I62" s="4"/>
      <c r="J62" s="4"/>
      <c r="K62" s="5"/>
      <c r="L62" s="4"/>
      <c r="M62" s="4"/>
      <c r="N62" s="4"/>
      <c r="O62" s="7" t="s">
        <v>23</v>
      </c>
      <c r="P62" s="4" t="s">
        <v>5</v>
      </c>
      <c r="Q62" s="4" t="s">
        <v>10</v>
      </c>
      <c r="R62" s="17">
        <v>3.24</v>
      </c>
      <c r="S62" s="8" cm="1">
        <f t="array" aca="1" ref="S62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62" s="4">
        <v>3.2000000000000002E-3</v>
      </c>
      <c r="U62" s="7">
        <v>5.61</v>
      </c>
      <c r="V62" s="4">
        <v>-3.5900000000000001E-2</v>
      </c>
      <c r="W62" s="6"/>
      <c r="X62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62" s="10">
        <f ca="1">Tableau1[[#This Row],[Cout total prestation]]-Tableau1[[#This Row],[Calcul exactitude]]</f>
        <v>0</v>
      </c>
      <c r="Z62" s="16" cm="1">
        <f t="array" aca="1" ref="Z62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62" s="10" cm="1">
        <f t="array" ref="AA62">Livraisons2026(Tableau1[[#This Row],[Zone]],Tableau1[[#This Row],[Poids brut]])</f>
        <v>5.61</v>
      </c>
      <c r="AB62" s="15"/>
    </row>
    <row r="63" spans="1:28" x14ac:dyDescent="0.25">
      <c r="A63" s="4"/>
      <c r="B63" s="4"/>
      <c r="C63" s="4"/>
      <c r="D63" s="4"/>
      <c r="E63" s="5"/>
      <c r="F63" s="5"/>
      <c r="G63" s="4"/>
      <c r="H63" s="4"/>
      <c r="I63" s="4"/>
      <c r="J63" s="4"/>
      <c r="K63" s="5"/>
      <c r="L63" s="4"/>
      <c r="M63" s="4"/>
      <c r="N63" s="4"/>
      <c r="O63" s="7" t="s">
        <v>23</v>
      </c>
      <c r="P63" s="4" t="s">
        <v>5</v>
      </c>
      <c r="Q63" s="4" t="s">
        <v>8</v>
      </c>
      <c r="R63" s="17">
        <v>3.16</v>
      </c>
      <c r="S63" s="8" cm="1">
        <f t="array" aca="1" ref="S63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63" s="4">
        <v>6.4000000000000001E-2</v>
      </c>
      <c r="U63" s="7">
        <v>5.61</v>
      </c>
      <c r="V63" s="4">
        <v>-3.5900000000000001E-2</v>
      </c>
      <c r="W63" s="6"/>
      <c r="X63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63" s="10">
        <f ca="1">Tableau1[[#This Row],[Cout total prestation]]-Tableau1[[#This Row],[Calcul exactitude]]</f>
        <v>0</v>
      </c>
      <c r="Z63" s="16" cm="1">
        <f t="array" aca="1" ref="Z63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63" s="10" cm="1">
        <f t="array" ref="AA63">Livraisons2026(Tableau1[[#This Row],[Zone]],Tableau1[[#This Row],[Poids brut]])</f>
        <v>5.61</v>
      </c>
      <c r="AB63" s="15"/>
    </row>
    <row r="64" spans="1:28" x14ac:dyDescent="0.25">
      <c r="A64" s="4"/>
      <c r="B64" s="4"/>
      <c r="C64" s="4"/>
      <c r="D64" s="4"/>
      <c r="E64" s="5"/>
      <c r="F64" s="5"/>
      <c r="G64" s="4"/>
      <c r="H64" s="4"/>
      <c r="I64" s="4"/>
      <c r="J64" s="4"/>
      <c r="K64" s="5"/>
      <c r="L64" s="4"/>
      <c r="M64" s="4"/>
      <c r="N64" s="4"/>
      <c r="O64" s="7" t="s">
        <v>23</v>
      </c>
      <c r="P64" s="4" t="s">
        <v>5</v>
      </c>
      <c r="Q64" s="4" t="s">
        <v>6</v>
      </c>
      <c r="R64" s="17">
        <v>0.32</v>
      </c>
      <c r="S64" s="8" cm="1">
        <f t="array" aca="1" ref="S64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64" s="4">
        <v>4.0000000000000002E-4</v>
      </c>
      <c r="U64" s="7">
        <v>5.61</v>
      </c>
      <c r="V64" s="4">
        <v>-3.5900000000000001E-2</v>
      </c>
      <c r="W64" s="6"/>
      <c r="X64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64" s="10">
        <f ca="1">Tableau1[[#This Row],[Cout total prestation]]-Tableau1[[#This Row],[Calcul exactitude]]</f>
        <v>0</v>
      </c>
      <c r="Z64" s="16" cm="1">
        <f t="array" aca="1" ref="Z64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64" s="10" cm="1">
        <f t="array" ref="AA64">Livraisons2026(Tableau1[[#This Row],[Zone]],Tableau1[[#This Row],[Poids brut]])</f>
        <v>5.61</v>
      </c>
      <c r="AB64" s="15"/>
    </row>
    <row r="65" spans="1:28" x14ac:dyDescent="0.25">
      <c r="A65" s="4"/>
      <c r="B65" s="4"/>
      <c r="C65" s="4"/>
      <c r="D65" s="4"/>
      <c r="E65" s="5"/>
      <c r="F65" s="5"/>
      <c r="G65" s="4"/>
      <c r="H65" s="4"/>
      <c r="I65" s="4"/>
      <c r="J65" s="4"/>
      <c r="K65" s="5"/>
      <c r="L65" s="4"/>
      <c r="M65" s="4"/>
      <c r="N65" s="4"/>
      <c r="O65" s="7" t="s">
        <v>23</v>
      </c>
      <c r="P65" s="4" t="s">
        <v>5</v>
      </c>
      <c r="Q65" s="4" t="s">
        <v>6</v>
      </c>
      <c r="R65" s="17">
        <v>0.74</v>
      </c>
      <c r="S65" s="8" cm="1">
        <f t="array" aca="1" ref="S6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65" s="4">
        <v>6.9999999999999999E-4</v>
      </c>
      <c r="U65" s="7">
        <v>5.61</v>
      </c>
      <c r="V65" s="4">
        <v>-3.5900000000000001E-2</v>
      </c>
      <c r="W65" s="6"/>
      <c r="X6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65" s="10">
        <f ca="1">Tableau1[[#This Row],[Cout total prestation]]-Tableau1[[#This Row],[Calcul exactitude]]</f>
        <v>0</v>
      </c>
      <c r="Z65" s="16" cm="1">
        <f t="array" aca="1" ref="Z6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65" s="10" cm="1">
        <f t="array" ref="AA65">Livraisons2026(Tableau1[[#This Row],[Zone]],Tableau1[[#This Row],[Poids brut]])</f>
        <v>5.61</v>
      </c>
      <c r="AB65" s="15"/>
    </row>
    <row r="66" spans="1:28" x14ac:dyDescent="0.25">
      <c r="A66" s="4"/>
      <c r="B66" s="4"/>
      <c r="C66" s="4"/>
      <c r="D66" s="4"/>
      <c r="E66" s="5"/>
      <c r="F66" s="5"/>
      <c r="G66" s="4"/>
      <c r="H66" s="4"/>
      <c r="I66" s="4"/>
      <c r="J66" s="4"/>
      <c r="K66" s="5"/>
      <c r="L66" s="4"/>
      <c r="M66" s="4"/>
      <c r="N66" s="4"/>
      <c r="O66" s="7" t="s">
        <v>23</v>
      </c>
      <c r="P66" s="4" t="s">
        <v>5</v>
      </c>
      <c r="Q66" s="4" t="s">
        <v>9</v>
      </c>
      <c r="R66" s="17">
        <v>7.63</v>
      </c>
      <c r="S66" s="8" cm="1">
        <f t="array" aca="1" ref="S6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8.11</v>
      </c>
      <c r="T66" s="4">
        <v>8.1100000000000005E-2</v>
      </c>
      <c r="U66" s="7">
        <v>8.11</v>
      </c>
      <c r="V66" s="4">
        <v>-5.1900000000000002E-2</v>
      </c>
      <c r="W66" s="6"/>
      <c r="X66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8.11</v>
      </c>
      <c r="Y66" s="10">
        <f ca="1">Tableau1[[#This Row],[Cout total prestation]]-Tableau1[[#This Row],[Calcul exactitude]]</f>
        <v>0</v>
      </c>
      <c r="Z66" s="16" cm="1">
        <f t="array" aca="1" ref="Z6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8.11</v>
      </c>
      <c r="AA66" s="10" cm="1">
        <f t="array" ref="AA66">Livraisons2026(Tableau1[[#This Row],[Zone]],Tableau1[[#This Row],[Poids brut]])</f>
        <v>8.11</v>
      </c>
      <c r="AB66" s="15"/>
    </row>
    <row r="67" spans="1:28" x14ac:dyDescent="0.25">
      <c r="A67" s="4"/>
      <c r="B67" s="4"/>
      <c r="C67" s="4"/>
      <c r="D67" s="4"/>
      <c r="E67" s="5"/>
      <c r="F67" s="5"/>
      <c r="G67" s="4"/>
      <c r="H67" s="4"/>
      <c r="I67" s="4"/>
      <c r="J67" s="4"/>
      <c r="K67" s="5"/>
      <c r="L67" s="4"/>
      <c r="M67" s="4"/>
      <c r="N67" s="4"/>
      <c r="O67" s="7" t="s">
        <v>23</v>
      </c>
      <c r="P67" s="4" t="s">
        <v>5</v>
      </c>
      <c r="Q67" s="4" t="s">
        <v>6</v>
      </c>
      <c r="R67" s="17">
        <v>0.39</v>
      </c>
      <c r="S67" s="8" cm="1">
        <f t="array" aca="1" ref="S6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67" s="4">
        <v>7.6E-3</v>
      </c>
      <c r="U67" s="7">
        <v>5.61</v>
      </c>
      <c r="V67" s="4">
        <v>-3.5900000000000001E-2</v>
      </c>
      <c r="W67" s="6"/>
      <c r="X67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67" s="10">
        <f ca="1">Tableau1[[#This Row],[Cout total prestation]]-Tableau1[[#This Row],[Calcul exactitude]]</f>
        <v>0</v>
      </c>
      <c r="Z67" s="16" cm="1">
        <f t="array" aca="1" ref="Z6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67" s="10" cm="1">
        <f t="array" ref="AA67">Livraisons2026(Tableau1[[#This Row],[Zone]],Tableau1[[#This Row],[Poids brut]])</f>
        <v>5.61</v>
      </c>
      <c r="AB67" s="15"/>
    </row>
    <row r="68" spans="1:28" x14ac:dyDescent="0.25">
      <c r="A68" s="4"/>
      <c r="B68" s="4"/>
      <c r="C68" s="4"/>
      <c r="D68" s="4"/>
      <c r="E68" s="5"/>
      <c r="F68" s="5"/>
      <c r="G68" s="4"/>
      <c r="H68" s="4"/>
      <c r="I68" s="4"/>
      <c r="J68" s="4"/>
      <c r="K68" s="5"/>
      <c r="L68" s="4"/>
      <c r="M68" s="4"/>
      <c r="N68" s="4"/>
      <c r="O68" s="7" t="s">
        <v>23</v>
      </c>
      <c r="P68" s="4" t="s">
        <v>5</v>
      </c>
      <c r="Q68" s="4" t="s">
        <v>6</v>
      </c>
      <c r="R68" s="17">
        <v>0.96</v>
      </c>
      <c r="S68" s="8" cm="1">
        <f t="array" aca="1" ref="S6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68" s="4">
        <v>3.2000000000000002E-3</v>
      </c>
      <c r="U68" s="7">
        <v>5.61</v>
      </c>
      <c r="V68" s="4">
        <v>-3.5900000000000001E-2</v>
      </c>
      <c r="W68" s="6"/>
      <c r="X6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68" s="10">
        <f ca="1">Tableau1[[#This Row],[Cout total prestation]]-Tableau1[[#This Row],[Calcul exactitude]]</f>
        <v>0</v>
      </c>
      <c r="Z68" s="16" cm="1">
        <f t="array" aca="1" ref="Z6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68" s="10" cm="1">
        <f t="array" ref="AA68">Livraisons2026(Tableau1[[#This Row],[Zone]],Tableau1[[#This Row],[Poids brut]])</f>
        <v>5.61</v>
      </c>
      <c r="AB68" s="15"/>
    </row>
    <row r="69" spans="1:28" x14ac:dyDescent="0.25">
      <c r="A69" s="4"/>
      <c r="B69" s="4"/>
      <c r="C69" s="4"/>
      <c r="D69" s="4"/>
      <c r="E69" s="5"/>
      <c r="F69" s="5"/>
      <c r="G69" s="4"/>
      <c r="H69" s="4"/>
      <c r="I69" s="4"/>
      <c r="J69" s="4"/>
      <c r="K69" s="5"/>
      <c r="L69" s="4"/>
      <c r="M69" s="4"/>
      <c r="N69" s="4"/>
      <c r="O69" s="7" t="s">
        <v>23</v>
      </c>
      <c r="P69" s="4" t="s">
        <v>5</v>
      </c>
      <c r="Q69" s="4" t="s">
        <v>11</v>
      </c>
      <c r="R69" s="17">
        <v>42.86</v>
      </c>
      <c r="S69" s="8" cm="1">
        <f t="array" aca="1" ref="S6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11.95</v>
      </c>
      <c r="T69" s="4">
        <v>1.2522</v>
      </c>
      <c r="U69" s="7">
        <v>11.95</v>
      </c>
      <c r="V69" s="4">
        <v>-7.6499999999999999E-2</v>
      </c>
      <c r="W69" s="6"/>
      <c r="X69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11.95</v>
      </c>
      <c r="Y69" s="10">
        <f ca="1">Tableau1[[#This Row],[Cout total prestation]]-Tableau1[[#This Row],[Calcul exactitude]]</f>
        <v>0</v>
      </c>
      <c r="Z69" s="16" cm="1">
        <f t="array" aca="1" ref="Z6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11.95</v>
      </c>
      <c r="AA69" s="10" cm="1">
        <f t="array" ref="AA69">Livraisons2026(Tableau1[[#This Row],[Zone]],Tableau1[[#This Row],[Poids brut]])</f>
        <v>11.95</v>
      </c>
      <c r="AB69" s="15"/>
    </row>
    <row r="70" spans="1:28" x14ac:dyDescent="0.25">
      <c r="A70" s="4"/>
      <c r="B70" s="4"/>
      <c r="C70" s="4"/>
      <c r="D70" s="4"/>
      <c r="E70" s="5"/>
      <c r="F70" s="5"/>
      <c r="G70" s="4"/>
      <c r="H70" s="4"/>
      <c r="I70" s="4"/>
      <c r="J70" s="4"/>
      <c r="K70" s="5"/>
      <c r="L70" s="4"/>
      <c r="M70" s="4"/>
      <c r="N70" s="4"/>
      <c r="O70" s="7" t="s">
        <v>23</v>
      </c>
      <c r="P70" s="4" t="s">
        <v>5</v>
      </c>
      <c r="Q70" s="4" t="s">
        <v>6</v>
      </c>
      <c r="R70" s="17">
        <v>0.7</v>
      </c>
      <c r="S70" s="8" cm="1">
        <f t="array" aca="1" ref="S7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70" s="4">
        <v>0</v>
      </c>
      <c r="U70" s="7">
        <v>5.61</v>
      </c>
      <c r="V70" s="4">
        <v>-3.5900000000000001E-2</v>
      </c>
      <c r="W70" s="6"/>
      <c r="X7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70" s="10">
        <f ca="1">Tableau1[[#This Row],[Cout total prestation]]-Tableau1[[#This Row],[Calcul exactitude]]</f>
        <v>0</v>
      </c>
      <c r="Z70" s="16" cm="1">
        <f t="array" aca="1" ref="Z7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70" s="10" cm="1">
        <f t="array" ref="AA70">Livraisons2026(Tableau1[[#This Row],[Zone]],Tableau1[[#This Row],[Poids brut]])</f>
        <v>5.61</v>
      </c>
      <c r="AB70" s="15"/>
    </row>
    <row r="71" spans="1:28" x14ac:dyDescent="0.25">
      <c r="A71" s="4"/>
      <c r="B71" s="4"/>
      <c r="C71" s="4"/>
      <c r="D71" s="4"/>
      <c r="E71" s="5"/>
      <c r="F71" s="5"/>
      <c r="G71" s="4"/>
      <c r="H71" s="4"/>
      <c r="I71" s="4"/>
      <c r="J71" s="4"/>
      <c r="K71" s="5"/>
      <c r="L71" s="4"/>
      <c r="M71" s="4"/>
      <c r="N71" s="4"/>
      <c r="O71" s="7" t="s">
        <v>23</v>
      </c>
      <c r="P71" s="4" t="s">
        <v>5</v>
      </c>
      <c r="Q71" s="4" t="s">
        <v>6</v>
      </c>
      <c r="R71" s="17">
        <v>0.56000000000000005</v>
      </c>
      <c r="S71" s="8" cm="1">
        <f t="array" aca="1" ref="S7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T71" s="4">
        <v>1.1000000000000001E-3</v>
      </c>
      <c r="U71" s="7">
        <v>5.61</v>
      </c>
      <c r="V71" s="4">
        <v>-3.5900000000000001E-2</v>
      </c>
      <c r="W71" s="6"/>
      <c r="X7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Y71" s="10">
        <f ca="1">Tableau1[[#This Row],[Cout total prestation]]-Tableau1[[#This Row],[Calcul exactitude]]</f>
        <v>0</v>
      </c>
      <c r="Z71" s="16" cm="1">
        <f t="array" aca="1" ref="Z7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AA71" s="10" cm="1">
        <f t="array" ref="AA71">Livraisons2026(Tableau1[[#This Row],[Zone]],Tableau1[[#This Row],[Poids brut]])</f>
        <v>5.61</v>
      </c>
      <c r="AB71" s="15"/>
    </row>
  </sheetData>
  <phoneticPr fontId="5" type="noConversion"/>
  <conditionalFormatting sqref="O5:O1048576">
    <cfRule type="expression" dxfId="4" priority="3">
      <formula>O5="Zone 1"</formula>
    </cfRule>
    <cfRule type="expression" dxfId="3" priority="2">
      <formula>O5="Zone 2"</formula>
    </cfRule>
    <cfRule type="expression" dxfId="2" priority="1">
      <formula>O5="Zone 3"</formula>
    </cfRule>
  </conditionalFormatting>
  <pageMargins left="0.7" right="0.7" top="0.75" bottom="0.75" header="0.3" footer="0.3"/>
  <pageSetup paperSize="9" orientation="portrait" horizontalDpi="4294967292" verticalDpi="12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80B3F-2B29-449D-904C-7C7FFC0AEF65}">
  <sheetPr codeName="Feuil3"/>
  <dimension ref="A1:M71"/>
  <sheetViews>
    <sheetView workbookViewId="0">
      <selection activeCell="M6" sqref="M6"/>
    </sheetView>
  </sheetViews>
  <sheetFormatPr baseColWidth="10" defaultRowHeight="14.4" x14ac:dyDescent="0.3"/>
  <cols>
    <col min="1" max="1" width="15" style="2" customWidth="1"/>
    <col min="2" max="2" width="15" style="2" hidden="1" customWidth="1"/>
    <col min="3" max="3" width="9.6640625" style="2" hidden="1" customWidth="1"/>
    <col min="4" max="4" width="10.88671875" style="2" customWidth="1"/>
    <col min="5" max="5" width="10.88671875" style="2" hidden="1" customWidth="1"/>
    <col min="6" max="6" width="10.44140625" style="2" hidden="1" customWidth="1"/>
    <col min="7" max="7" width="16" style="2" hidden="1" customWidth="1"/>
    <col min="8" max="8" width="13.44140625" style="2" hidden="1" customWidth="1"/>
    <col min="9" max="11" width="15.44140625" style="2" hidden="1" customWidth="1"/>
    <col min="12" max="13" width="15.44140625" style="2" customWidth="1"/>
  </cols>
  <sheetData>
    <row r="1" spans="1:13" x14ac:dyDescent="0.3">
      <c r="G1" s="9"/>
      <c r="I1" s="9"/>
      <c r="J1" s="9"/>
      <c r="K1" s="9"/>
      <c r="L1" s="12"/>
      <c r="M1" s="9"/>
    </row>
    <row r="2" spans="1:13" x14ac:dyDescent="0.3">
      <c r="M2" s="13"/>
    </row>
    <row r="4" spans="1:13" ht="34.200000000000003" x14ac:dyDescent="0.3">
      <c r="A4" s="4" t="s">
        <v>22</v>
      </c>
      <c r="B4" s="4" t="s">
        <v>0</v>
      </c>
      <c r="C4" s="4" t="s">
        <v>1</v>
      </c>
      <c r="D4" s="4" t="s">
        <v>2</v>
      </c>
      <c r="E4" s="4" t="s">
        <v>21</v>
      </c>
      <c r="F4" s="4" t="s">
        <v>3</v>
      </c>
      <c r="G4" s="4" t="s">
        <v>44</v>
      </c>
      <c r="H4" s="4" t="s">
        <v>4</v>
      </c>
      <c r="I4" s="4" t="s">
        <v>45</v>
      </c>
      <c r="J4" s="4" t="s">
        <v>29</v>
      </c>
      <c r="K4" s="4" t="s">
        <v>28</v>
      </c>
      <c r="L4" s="4" t="s">
        <v>24</v>
      </c>
      <c r="M4" s="4" t="s">
        <v>27</v>
      </c>
    </row>
    <row r="5" spans="1:13" x14ac:dyDescent="0.3">
      <c r="A5" s="7" t="s">
        <v>23</v>
      </c>
      <c r="B5" s="4" t="s">
        <v>5</v>
      </c>
      <c r="C5" s="4" t="s">
        <v>10</v>
      </c>
      <c r="D5" s="17">
        <v>2.31</v>
      </c>
      <c r="E5" s="8" cm="1">
        <f t="array" aca="1" ref="E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5" s="4">
        <v>1.38E-2</v>
      </c>
      <c r="G5" s="7">
        <v>5.61</v>
      </c>
      <c r="H5" s="4">
        <v>-3.5900000000000001E-2</v>
      </c>
      <c r="I5" s="6"/>
      <c r="J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5" s="10">
        <f ca="1">Tableau1[[#This Row],[Cout total prestation]]-Tableau1[[#This Row],[Calcul exactitude]]</f>
        <v>0</v>
      </c>
      <c r="L5" s="16" cm="1">
        <f t="array" aca="1" ref="L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5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6" spans="1:13" x14ac:dyDescent="0.3">
      <c r="A6" s="7" t="s">
        <v>23</v>
      </c>
      <c r="B6" s="4" t="s">
        <v>5</v>
      </c>
      <c r="C6" s="4" t="s">
        <v>12</v>
      </c>
      <c r="D6" s="17">
        <v>8.3000000000000007</v>
      </c>
      <c r="E6" s="8" t="e" cm="1">
        <f t="array" aca="1" ref="E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#N/A</v>
      </c>
      <c r="F6" s="4">
        <v>8.3000000000000001E-3</v>
      </c>
      <c r="G6" s="7">
        <v>8.11</v>
      </c>
      <c r="H6" s="4">
        <v>-5.1900000000000002E-2</v>
      </c>
      <c r="I6" s="6"/>
      <c r="J6" s="10" t="e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#N/A</v>
      </c>
      <c r="K6" s="10" t="e">
        <f ca="1">Tableau1[[#This Row],[Cout total prestation]]-Tableau1[[#This Row],[Calcul exactitude]]</f>
        <v>#N/A</v>
      </c>
      <c r="L6" s="16" t="e" cm="1">
        <f t="array" aca="1" ref="L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#N/A</v>
      </c>
      <c r="M6" s="10" t="e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#N/A</v>
      </c>
    </row>
    <row r="7" spans="1:13" x14ac:dyDescent="0.3">
      <c r="A7" s="7" t="s">
        <v>23</v>
      </c>
      <c r="B7" s="4" t="s">
        <v>5</v>
      </c>
      <c r="C7" s="4" t="s">
        <v>17</v>
      </c>
      <c r="D7" s="17">
        <v>42.3</v>
      </c>
      <c r="E7" s="8" t="e" cm="1">
        <f t="array" aca="1" ref="E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#N/A</v>
      </c>
      <c r="F7" s="4">
        <v>0</v>
      </c>
      <c r="G7" s="7">
        <v>11.95</v>
      </c>
      <c r="H7" s="4">
        <v>-7.6499999999999999E-2</v>
      </c>
      <c r="I7" s="6"/>
      <c r="J7" s="10" t="e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#N/A</v>
      </c>
      <c r="K7" s="10" t="e">
        <f ca="1">Tableau1[[#This Row],[Cout total prestation]]-Tableau1[[#This Row],[Calcul exactitude]]</f>
        <v>#N/A</v>
      </c>
      <c r="L7" s="16" t="e" cm="1">
        <f t="array" aca="1" ref="L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#N/A</v>
      </c>
      <c r="M7" s="10" t="e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#N/A</v>
      </c>
    </row>
    <row r="8" spans="1:13" x14ac:dyDescent="0.3">
      <c r="A8" s="7" t="s">
        <v>23</v>
      </c>
      <c r="B8" s="4" t="s">
        <v>5</v>
      </c>
      <c r="C8" s="4" t="s">
        <v>8</v>
      </c>
      <c r="D8" s="17">
        <v>30.83</v>
      </c>
      <c r="E8" s="8" cm="1">
        <f t="array" aca="1" ref="E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11.62</v>
      </c>
      <c r="F8" s="4">
        <v>0.31730000000000003</v>
      </c>
      <c r="G8" s="7">
        <v>11.62</v>
      </c>
      <c r="H8" s="4">
        <v>-7.4399999999999994E-2</v>
      </c>
      <c r="I8" s="6"/>
      <c r="J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11.62</v>
      </c>
      <c r="K8" s="10">
        <f ca="1">Tableau1[[#This Row],[Cout total prestation]]-Tableau1[[#This Row],[Calcul exactitude]]</f>
        <v>0</v>
      </c>
      <c r="L8" s="16" cm="1">
        <f t="array" aca="1" ref="L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11.62</v>
      </c>
      <c r="M8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11.62</v>
      </c>
    </row>
    <row r="9" spans="1:13" x14ac:dyDescent="0.3">
      <c r="A9" s="7" t="s">
        <v>23</v>
      </c>
      <c r="B9" s="4" t="s">
        <v>5</v>
      </c>
      <c r="C9" s="4" t="s">
        <v>6</v>
      </c>
      <c r="D9" s="17">
        <v>20</v>
      </c>
      <c r="E9" s="8" t="e" cm="1">
        <f t="array" aca="1" ref="E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#N/A</v>
      </c>
      <c r="F9" s="4">
        <v>8.0000000000000002E-3</v>
      </c>
      <c r="G9" s="7">
        <v>5.61</v>
      </c>
      <c r="H9" s="4">
        <v>-3.5900000000000001E-2</v>
      </c>
      <c r="I9" s="6"/>
      <c r="J9" s="10" t="e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#N/A</v>
      </c>
      <c r="K9" s="10" t="e">
        <f ca="1">Tableau1[[#This Row],[Cout total prestation]]-Tableau1[[#This Row],[Calcul exactitude]]</f>
        <v>#N/A</v>
      </c>
      <c r="L9" s="16" t="e" cm="1">
        <f t="array" aca="1" ref="L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#N/A</v>
      </c>
      <c r="M9" s="10" t="e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#N/A</v>
      </c>
    </row>
    <row r="10" spans="1:13" x14ac:dyDescent="0.3">
      <c r="A10" s="7" t="s">
        <v>23</v>
      </c>
      <c r="B10" s="4" t="s">
        <v>5</v>
      </c>
      <c r="C10" s="4" t="s">
        <v>8</v>
      </c>
      <c r="D10" s="17">
        <v>12.31</v>
      </c>
      <c r="E10" s="8" cm="1">
        <f t="array" aca="1" ref="E1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F10" s="4">
        <v>0.17169999999999999</v>
      </c>
      <c r="G10" s="7">
        <v>8.7799999999999994</v>
      </c>
      <c r="H10" s="4">
        <v>-5.62E-2</v>
      </c>
      <c r="I10" s="6"/>
      <c r="J1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K10" s="10">
        <f ca="1">Tableau1[[#This Row],[Cout total prestation]]-Tableau1[[#This Row],[Calcul exactitude]]</f>
        <v>0</v>
      </c>
      <c r="L10" s="16" cm="1">
        <f t="array" aca="1" ref="L1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M10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8.7799999999999994</v>
      </c>
    </row>
    <row r="11" spans="1:13" x14ac:dyDescent="0.3">
      <c r="A11" s="7" t="s">
        <v>23</v>
      </c>
      <c r="B11" s="4" t="s">
        <v>5</v>
      </c>
      <c r="C11" s="4" t="s">
        <v>6</v>
      </c>
      <c r="D11" s="17">
        <v>0.4</v>
      </c>
      <c r="E11" s="8" cm="1">
        <f t="array" aca="1" ref="E1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11" s="4">
        <v>4.1000000000000003E-3</v>
      </c>
      <c r="G11" s="7">
        <v>5.61</v>
      </c>
      <c r="H11" s="4">
        <v>-3.5900000000000001E-2</v>
      </c>
      <c r="I11" s="6"/>
      <c r="J1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11" s="10">
        <f ca="1">Tableau1[[#This Row],[Cout total prestation]]-Tableau1[[#This Row],[Calcul exactitude]]</f>
        <v>0</v>
      </c>
      <c r="L11" s="16" cm="1">
        <f t="array" aca="1" ref="L1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11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12" spans="1:13" x14ac:dyDescent="0.3">
      <c r="A12" s="7" t="s">
        <v>23</v>
      </c>
      <c r="B12" s="4" t="s">
        <v>5</v>
      </c>
      <c r="C12" s="4" t="s">
        <v>6</v>
      </c>
      <c r="D12" s="17">
        <v>0.62</v>
      </c>
      <c r="E12" s="8" t="e" cm="1">
        <f t="array" aca="1" ref="E12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#N/A</v>
      </c>
      <c r="F12" s="4">
        <v>3.1099999999999999E-2</v>
      </c>
      <c r="G12" s="7">
        <v>5.61</v>
      </c>
      <c r="H12" s="4">
        <v>-3.5900000000000001E-2</v>
      </c>
      <c r="I12" s="6"/>
      <c r="J12" s="10" t="e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#N/A</v>
      </c>
      <c r="K12" s="10" t="e">
        <f ca="1">Tableau1[[#This Row],[Cout total prestation]]-Tableau1[[#This Row],[Calcul exactitude]]</f>
        <v>#N/A</v>
      </c>
      <c r="L12" s="16" t="e" cm="1">
        <f t="array" aca="1" ref="L12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#N/A</v>
      </c>
      <c r="M12" s="10" t="e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#N/A</v>
      </c>
    </row>
    <row r="13" spans="1:13" x14ac:dyDescent="0.3">
      <c r="A13" s="7" t="s">
        <v>23</v>
      </c>
      <c r="B13" s="4" t="s">
        <v>5</v>
      </c>
      <c r="C13" s="4" t="s">
        <v>8</v>
      </c>
      <c r="D13" s="17">
        <v>2.3199999999999998</v>
      </c>
      <c r="E13" s="8" cm="1">
        <f t="array" aca="1" ref="E13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13" s="4">
        <v>1.77E-2</v>
      </c>
      <c r="G13" s="7">
        <v>5.61</v>
      </c>
      <c r="H13" s="4">
        <v>-3.5900000000000001E-2</v>
      </c>
      <c r="I13" s="6"/>
      <c r="J13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13" s="10">
        <f ca="1">Tableau1[[#This Row],[Cout total prestation]]-Tableau1[[#This Row],[Calcul exactitude]]</f>
        <v>0</v>
      </c>
      <c r="L13" s="16" cm="1">
        <f t="array" aca="1" ref="L13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13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14" spans="1:13" x14ac:dyDescent="0.3">
      <c r="A14" s="7" t="s">
        <v>23</v>
      </c>
      <c r="B14" s="4" t="s">
        <v>5</v>
      </c>
      <c r="C14" s="4" t="s">
        <v>9</v>
      </c>
      <c r="D14" s="17">
        <v>125.43</v>
      </c>
      <c r="E14" s="8" t="e" cm="1">
        <f t="array" aca="1" ref="E14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#N/A</v>
      </c>
      <c r="F14" s="4">
        <v>0.1666</v>
      </c>
      <c r="G14" s="7">
        <v>14.92</v>
      </c>
      <c r="H14" s="4">
        <v>-9.5500000000000002E-2</v>
      </c>
      <c r="I14" s="6"/>
      <c r="J14" s="10" t="e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#N/A</v>
      </c>
      <c r="K14" s="10" t="e">
        <f ca="1">Tableau1[[#This Row],[Cout total prestation]]-Tableau1[[#This Row],[Calcul exactitude]]</f>
        <v>#N/A</v>
      </c>
      <c r="L14" s="16" t="e" cm="1">
        <f t="array" aca="1" ref="L14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#N/A</v>
      </c>
      <c r="M14" s="10" t="e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#N/A</v>
      </c>
    </row>
    <row r="15" spans="1:13" x14ac:dyDescent="0.3">
      <c r="A15" s="7" t="s">
        <v>23</v>
      </c>
      <c r="B15" s="4" t="s">
        <v>5</v>
      </c>
      <c r="C15" s="4" t="s">
        <v>10</v>
      </c>
      <c r="D15" s="17">
        <v>17.28</v>
      </c>
      <c r="E15" s="8" cm="1">
        <f t="array" aca="1" ref="E1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F15" s="4">
        <v>0.29830000000000001</v>
      </c>
      <c r="G15" s="7">
        <v>8.7799999999999994</v>
      </c>
      <c r="H15" s="4">
        <v>-5.62E-2</v>
      </c>
      <c r="I15" s="6"/>
      <c r="J1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K15" s="10">
        <f ca="1">Tableau1[[#This Row],[Cout total prestation]]-Tableau1[[#This Row],[Calcul exactitude]]</f>
        <v>0</v>
      </c>
      <c r="L15" s="16" cm="1">
        <f t="array" aca="1" ref="L1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M15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8.7799999999999994</v>
      </c>
    </row>
    <row r="16" spans="1:13" x14ac:dyDescent="0.3">
      <c r="A16" s="7" t="s">
        <v>23</v>
      </c>
      <c r="B16" s="4" t="s">
        <v>5</v>
      </c>
      <c r="C16" s="4" t="s">
        <v>12</v>
      </c>
      <c r="D16" s="17">
        <v>67.069999999999993</v>
      </c>
      <c r="E16" s="8" cm="1">
        <f t="array" aca="1" ref="E1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F16" s="4">
        <v>0.71260000000000001</v>
      </c>
      <c r="G16" s="7">
        <v>12.83</v>
      </c>
      <c r="H16" s="4">
        <v>-8.2100000000000006E-2</v>
      </c>
      <c r="I16" s="6"/>
      <c r="J16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K16" s="10">
        <f ca="1">Tableau1[[#This Row],[Cout total prestation]]-Tableau1[[#This Row],[Calcul exactitude]]</f>
        <v>0</v>
      </c>
      <c r="L16" s="16" cm="1">
        <f t="array" aca="1" ref="L1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M16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12.83</v>
      </c>
    </row>
    <row r="17" spans="1:13" x14ac:dyDescent="0.3">
      <c r="A17" s="7" t="s">
        <v>23</v>
      </c>
      <c r="B17" s="4" t="s">
        <v>5</v>
      </c>
      <c r="C17" s="4" t="s">
        <v>8</v>
      </c>
      <c r="D17" s="17">
        <v>253.01</v>
      </c>
      <c r="E17" s="8" cm="1">
        <f t="array" aca="1" ref="E1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11.48</v>
      </c>
      <c r="F17" s="4">
        <v>2.1</v>
      </c>
      <c r="G17" s="7">
        <v>29.85</v>
      </c>
      <c r="H17" s="4">
        <v>-0.191</v>
      </c>
      <c r="I17" s="6"/>
      <c r="J17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29.848000000000003</v>
      </c>
      <c r="K17" s="10">
        <f ca="1">Tableau1[[#This Row],[Cout total prestation]]-Tableau1[[#This Row],[Calcul exactitude]]</f>
        <v>1.9999999999988916E-3</v>
      </c>
      <c r="L17" s="16" cm="1">
        <f t="array" aca="1" ref="L1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11.48</v>
      </c>
      <c r="M17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29.85</v>
      </c>
    </row>
    <row r="18" spans="1:13" x14ac:dyDescent="0.3">
      <c r="A18" s="7" t="s">
        <v>23</v>
      </c>
      <c r="B18" s="4" t="s">
        <v>5</v>
      </c>
      <c r="C18" s="4" t="s">
        <v>15</v>
      </c>
      <c r="D18" s="17">
        <v>85.83</v>
      </c>
      <c r="E18" s="8" cm="1">
        <f t="array" aca="1" ref="E1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F18" s="4">
        <v>1.6527000000000001</v>
      </c>
      <c r="G18" s="7">
        <v>12.83</v>
      </c>
      <c r="H18" s="4">
        <v>-8.2100000000000006E-2</v>
      </c>
      <c r="I18" s="6"/>
      <c r="J1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K18" s="10">
        <f ca="1">Tableau1[[#This Row],[Cout total prestation]]-Tableau1[[#This Row],[Calcul exactitude]]</f>
        <v>0</v>
      </c>
      <c r="L18" s="16" cm="1">
        <f t="array" aca="1" ref="L1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M18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12.83</v>
      </c>
    </row>
    <row r="19" spans="1:13" x14ac:dyDescent="0.3">
      <c r="A19" s="7" t="s">
        <v>23</v>
      </c>
      <c r="B19" s="4" t="s">
        <v>5</v>
      </c>
      <c r="C19" s="4" t="s">
        <v>6</v>
      </c>
      <c r="D19" s="17">
        <v>3.72</v>
      </c>
      <c r="E19" s="8" cm="1">
        <f t="array" aca="1" ref="E1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19" s="4">
        <v>0.1173</v>
      </c>
      <c r="G19" s="7">
        <v>5.61</v>
      </c>
      <c r="H19" s="4">
        <v>-3.5900000000000001E-2</v>
      </c>
      <c r="I19" s="6"/>
      <c r="J19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19" s="10">
        <f ca="1">Tableau1[[#This Row],[Cout total prestation]]-Tableau1[[#This Row],[Calcul exactitude]]</f>
        <v>0</v>
      </c>
      <c r="L19" s="16" cm="1">
        <f t="array" aca="1" ref="L1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19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20" spans="1:13" x14ac:dyDescent="0.3">
      <c r="A20" s="7" t="s">
        <v>23</v>
      </c>
      <c r="B20" s="4" t="s">
        <v>5</v>
      </c>
      <c r="C20" s="4" t="s">
        <v>6</v>
      </c>
      <c r="D20" s="17">
        <v>0.26</v>
      </c>
      <c r="E20" s="8" cm="1">
        <f t="array" aca="1" ref="E2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20" s="4">
        <v>2.9999999999999997E-4</v>
      </c>
      <c r="G20" s="7">
        <v>5.61</v>
      </c>
      <c r="H20" s="4">
        <v>-3.5900000000000001E-2</v>
      </c>
      <c r="I20" s="6"/>
      <c r="J2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20" s="10">
        <f ca="1">Tableau1[[#This Row],[Cout total prestation]]-Tableau1[[#This Row],[Calcul exactitude]]</f>
        <v>0</v>
      </c>
      <c r="L20" s="16" cm="1">
        <f t="array" aca="1" ref="L2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20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21" spans="1:13" x14ac:dyDescent="0.3">
      <c r="A21" s="7" t="s">
        <v>23</v>
      </c>
      <c r="B21" s="4" t="s">
        <v>5</v>
      </c>
      <c r="C21" s="4" t="s">
        <v>6</v>
      </c>
      <c r="D21" s="17">
        <v>1.1200000000000001</v>
      </c>
      <c r="E21" s="8" cm="1">
        <f t="array" aca="1" ref="E2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21" s="4">
        <v>2.1899999999999999E-2</v>
      </c>
      <c r="G21" s="7">
        <v>5.61</v>
      </c>
      <c r="H21" s="4">
        <v>-3.5900000000000001E-2</v>
      </c>
      <c r="I21" s="6"/>
      <c r="J2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21" s="10">
        <f ca="1">Tableau1[[#This Row],[Cout total prestation]]-Tableau1[[#This Row],[Calcul exactitude]]</f>
        <v>0</v>
      </c>
      <c r="L21" s="16" cm="1">
        <f t="array" aca="1" ref="L2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21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22" spans="1:13" x14ac:dyDescent="0.3">
      <c r="A22" s="7" t="s">
        <v>23</v>
      </c>
      <c r="B22" s="4" t="s">
        <v>5</v>
      </c>
      <c r="C22" s="4" t="s">
        <v>6</v>
      </c>
      <c r="D22" s="17">
        <v>30</v>
      </c>
      <c r="E22" s="8" cm="1">
        <f t="array" aca="1" ref="E22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11.62</v>
      </c>
      <c r="F22" s="4">
        <v>2.0000000000000001E-4</v>
      </c>
      <c r="G22" s="7">
        <v>10.84</v>
      </c>
      <c r="H22" s="4">
        <v>-3.5900000000000001E-2</v>
      </c>
      <c r="I22" s="6"/>
      <c r="J22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11.62</v>
      </c>
      <c r="K22" s="10">
        <f ca="1">Tableau1[[#This Row],[Cout total prestation]]-Tableau1[[#This Row],[Calcul exactitude]]</f>
        <v>-0.77999999999999936</v>
      </c>
      <c r="L22" s="16" cm="1">
        <f t="array" aca="1" ref="L22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11.62</v>
      </c>
      <c r="M22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11.62</v>
      </c>
    </row>
    <row r="23" spans="1:13" x14ac:dyDescent="0.3">
      <c r="A23" s="7" t="s">
        <v>23</v>
      </c>
      <c r="B23" s="4" t="s">
        <v>5</v>
      </c>
      <c r="C23" s="4" t="s">
        <v>8</v>
      </c>
      <c r="D23" s="17">
        <v>23.09</v>
      </c>
      <c r="E23" s="8" cm="1">
        <f t="array" aca="1" ref="E23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10.84</v>
      </c>
      <c r="F23" s="4">
        <v>0.20699999999999999</v>
      </c>
      <c r="G23" s="7">
        <v>10.84</v>
      </c>
      <c r="H23" s="4">
        <v>-6.9400000000000003E-2</v>
      </c>
      <c r="I23" s="6"/>
      <c r="J23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10.84</v>
      </c>
      <c r="K23" s="10">
        <f ca="1">Tableau1[[#This Row],[Cout total prestation]]-Tableau1[[#This Row],[Calcul exactitude]]</f>
        <v>0</v>
      </c>
      <c r="L23" s="16" cm="1">
        <f t="array" aca="1" ref="L23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10.84</v>
      </c>
      <c r="M23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10.84</v>
      </c>
    </row>
    <row r="24" spans="1:13" x14ac:dyDescent="0.3">
      <c r="A24" s="7" t="s">
        <v>23</v>
      </c>
      <c r="B24" s="4" t="s">
        <v>5</v>
      </c>
      <c r="C24" s="4" t="s">
        <v>18</v>
      </c>
      <c r="D24" s="17">
        <v>71.709999999999994</v>
      </c>
      <c r="E24" s="8" cm="1">
        <f t="array" aca="1" ref="E24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F24" s="4">
        <v>0.23810000000000001</v>
      </c>
      <c r="G24" s="7">
        <v>12.83</v>
      </c>
      <c r="H24" s="4">
        <v>-8.2100000000000006E-2</v>
      </c>
      <c r="I24" s="6"/>
      <c r="J24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K24" s="10">
        <f ca="1">Tableau1[[#This Row],[Cout total prestation]]-Tableau1[[#This Row],[Calcul exactitude]]</f>
        <v>0</v>
      </c>
      <c r="L24" s="16" cm="1">
        <f t="array" aca="1" ref="L24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M24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12.83</v>
      </c>
    </row>
    <row r="25" spans="1:13" x14ac:dyDescent="0.3">
      <c r="A25" s="7" t="s">
        <v>23</v>
      </c>
      <c r="B25" s="4" t="s">
        <v>5</v>
      </c>
      <c r="C25" s="4" t="s">
        <v>6</v>
      </c>
      <c r="D25" s="17">
        <v>1.48</v>
      </c>
      <c r="E25" s="8" cm="1">
        <f t="array" aca="1" ref="E2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25" s="4">
        <v>2.9000000000000001E-2</v>
      </c>
      <c r="G25" s="7">
        <v>5.61</v>
      </c>
      <c r="H25" s="4">
        <v>-3.5900000000000001E-2</v>
      </c>
      <c r="I25" s="6"/>
      <c r="J2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25" s="10">
        <f ca="1">Tableau1[[#This Row],[Cout total prestation]]-Tableau1[[#This Row],[Calcul exactitude]]</f>
        <v>0</v>
      </c>
      <c r="L25" s="16" cm="1">
        <f t="array" aca="1" ref="L2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25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26" spans="1:13" x14ac:dyDescent="0.3">
      <c r="A26" s="7" t="s">
        <v>23</v>
      </c>
      <c r="B26" s="4" t="s">
        <v>5</v>
      </c>
      <c r="C26" s="4" t="s">
        <v>6</v>
      </c>
      <c r="D26" s="17">
        <v>765</v>
      </c>
      <c r="E26" s="8" cm="1">
        <f t="array" aca="1" ref="E2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11.23</v>
      </c>
      <c r="F26" s="4">
        <v>15.7468</v>
      </c>
      <c r="G26" s="7">
        <v>86.47</v>
      </c>
      <c r="H26" s="4">
        <v>-0.5534</v>
      </c>
      <c r="I26" s="6"/>
      <c r="J26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86.471000000000004</v>
      </c>
      <c r="K26" s="10">
        <f ca="1">Tableau1[[#This Row],[Cout total prestation]]-Tableau1[[#This Row],[Calcul exactitude]]</f>
        <v>-1.0000000000047748E-3</v>
      </c>
      <c r="L26" s="16" cm="1">
        <f t="array" aca="1" ref="L2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11.23</v>
      </c>
      <c r="M26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86.47</v>
      </c>
    </row>
    <row r="27" spans="1:13" x14ac:dyDescent="0.3">
      <c r="A27" s="7" t="s">
        <v>23</v>
      </c>
      <c r="B27" s="4" t="s">
        <v>5</v>
      </c>
      <c r="C27" s="4" t="s">
        <v>6</v>
      </c>
      <c r="D27" s="17">
        <v>0.56000000000000005</v>
      </c>
      <c r="E27" s="8" cm="1">
        <f t="array" aca="1" ref="E2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27" s="4">
        <v>6.8999999999999999E-3</v>
      </c>
      <c r="G27" s="7">
        <v>5.61</v>
      </c>
      <c r="H27" s="4">
        <v>-3.5900000000000001E-2</v>
      </c>
      <c r="I27" s="6"/>
      <c r="J27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27" s="10">
        <f ca="1">Tableau1[[#This Row],[Cout total prestation]]-Tableau1[[#This Row],[Calcul exactitude]]</f>
        <v>0</v>
      </c>
      <c r="L27" s="16" cm="1">
        <f t="array" aca="1" ref="L2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27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28" spans="1:13" x14ac:dyDescent="0.3">
      <c r="A28" s="7" t="s">
        <v>23</v>
      </c>
      <c r="B28" s="4" t="s">
        <v>5</v>
      </c>
      <c r="C28" s="4" t="s">
        <v>10</v>
      </c>
      <c r="D28" s="17">
        <v>19.8</v>
      </c>
      <c r="E28" s="8" cm="1">
        <f t="array" aca="1" ref="E2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F28" s="4">
        <v>0.43390000000000001</v>
      </c>
      <c r="G28" s="7">
        <v>8.7799999999999994</v>
      </c>
      <c r="H28" s="4">
        <v>-5.62E-2</v>
      </c>
      <c r="I28" s="6"/>
      <c r="J2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K28" s="10">
        <f ca="1">Tableau1[[#This Row],[Cout total prestation]]-Tableau1[[#This Row],[Calcul exactitude]]</f>
        <v>0</v>
      </c>
      <c r="L28" s="16" cm="1">
        <f t="array" aca="1" ref="L2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M28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8.7799999999999994</v>
      </c>
    </row>
    <row r="29" spans="1:13" x14ac:dyDescent="0.3">
      <c r="A29" s="7" t="s">
        <v>23</v>
      </c>
      <c r="B29" s="4" t="s">
        <v>5</v>
      </c>
      <c r="C29" s="4" t="s">
        <v>15</v>
      </c>
      <c r="D29" s="17">
        <v>85.72</v>
      </c>
      <c r="E29" s="8" cm="1">
        <f t="array" aca="1" ref="E2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F29" s="4">
        <v>1.736</v>
      </c>
      <c r="G29" s="7">
        <v>12.83</v>
      </c>
      <c r="H29" s="4">
        <v>-8.2100000000000006E-2</v>
      </c>
      <c r="I29" s="6"/>
      <c r="J29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K29" s="10">
        <f ca="1">Tableau1[[#This Row],[Cout total prestation]]-Tableau1[[#This Row],[Calcul exactitude]]</f>
        <v>0</v>
      </c>
      <c r="L29" s="16" cm="1">
        <f t="array" aca="1" ref="L2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M29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12.83</v>
      </c>
    </row>
    <row r="30" spans="1:13" x14ac:dyDescent="0.3">
      <c r="A30" s="7" t="s">
        <v>23</v>
      </c>
      <c r="B30" s="4" t="s">
        <v>5</v>
      </c>
      <c r="C30" s="4" t="s">
        <v>10</v>
      </c>
      <c r="D30" s="17">
        <v>81</v>
      </c>
      <c r="E30" s="8" cm="1">
        <f t="array" aca="1" ref="E3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F30" s="4">
        <v>1.5866</v>
      </c>
      <c r="G30" s="7">
        <v>12.83</v>
      </c>
      <c r="H30" s="4">
        <v>-8.2100000000000006E-2</v>
      </c>
      <c r="I30" s="6"/>
      <c r="J3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K30" s="10">
        <f ca="1">Tableau1[[#This Row],[Cout total prestation]]-Tableau1[[#This Row],[Calcul exactitude]]</f>
        <v>0</v>
      </c>
      <c r="L30" s="16" cm="1">
        <f t="array" aca="1" ref="L3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M30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12.83</v>
      </c>
    </row>
    <row r="31" spans="1:13" x14ac:dyDescent="0.3">
      <c r="A31" s="7" t="s">
        <v>23</v>
      </c>
      <c r="B31" s="4" t="s">
        <v>5</v>
      </c>
      <c r="C31" s="4" t="s">
        <v>7</v>
      </c>
      <c r="D31" s="17">
        <v>41.78</v>
      </c>
      <c r="E31" s="8" cm="1">
        <f t="array" aca="1" ref="E3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11.95</v>
      </c>
      <c r="F31" s="4">
        <v>8.3199999999999996E-2</v>
      </c>
      <c r="G31" s="7">
        <v>11.95</v>
      </c>
      <c r="H31" s="4">
        <v>-7.6499999999999999E-2</v>
      </c>
      <c r="I31" s="6"/>
      <c r="J3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11.95</v>
      </c>
      <c r="K31" s="10">
        <f ca="1">Tableau1[[#This Row],[Cout total prestation]]-Tableau1[[#This Row],[Calcul exactitude]]</f>
        <v>0</v>
      </c>
      <c r="L31" s="16" cm="1">
        <f t="array" aca="1" ref="L3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11.95</v>
      </c>
      <c r="M31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11.95</v>
      </c>
    </row>
    <row r="32" spans="1:13" x14ac:dyDescent="0.3">
      <c r="A32" s="7" t="s">
        <v>23</v>
      </c>
      <c r="B32" s="4" t="s">
        <v>5</v>
      </c>
      <c r="C32" s="4" t="s">
        <v>19</v>
      </c>
      <c r="D32" s="17">
        <v>114.93</v>
      </c>
      <c r="E32" s="8" cm="1">
        <f t="array" aca="1" ref="E32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11.48</v>
      </c>
      <c r="F32" s="4">
        <v>2.5565000000000002</v>
      </c>
      <c r="G32" s="7">
        <v>13.78</v>
      </c>
      <c r="H32" s="4">
        <v>-8.8200000000000001E-2</v>
      </c>
      <c r="I32" s="6"/>
      <c r="J32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13.776000000000002</v>
      </c>
      <c r="K32" s="10">
        <f ca="1">Tableau1[[#This Row],[Cout total prestation]]-Tableau1[[#This Row],[Calcul exactitude]]</f>
        <v>3.9999999999977831E-3</v>
      </c>
      <c r="L32" s="16" cm="1">
        <f t="array" aca="1" ref="L32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11.48</v>
      </c>
      <c r="M32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13.78</v>
      </c>
    </row>
    <row r="33" spans="1:13" x14ac:dyDescent="0.3">
      <c r="A33" s="7" t="s">
        <v>23</v>
      </c>
      <c r="B33" s="4" t="s">
        <v>5</v>
      </c>
      <c r="C33" s="4" t="s">
        <v>8</v>
      </c>
      <c r="D33" s="17">
        <v>6.68</v>
      </c>
      <c r="E33" s="8" cm="1">
        <f t="array" aca="1" ref="E33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8.11</v>
      </c>
      <c r="F33" s="4">
        <v>0.1308</v>
      </c>
      <c r="G33" s="7">
        <v>8.11</v>
      </c>
      <c r="H33" s="4">
        <v>-5.1900000000000002E-2</v>
      </c>
      <c r="I33" s="6"/>
      <c r="J33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8.11</v>
      </c>
      <c r="K33" s="10">
        <f ca="1">Tableau1[[#This Row],[Cout total prestation]]-Tableau1[[#This Row],[Calcul exactitude]]</f>
        <v>0</v>
      </c>
      <c r="L33" s="16" cm="1">
        <f t="array" aca="1" ref="L33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8.11</v>
      </c>
      <c r="M33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8.11</v>
      </c>
    </row>
    <row r="34" spans="1:13" x14ac:dyDescent="0.3">
      <c r="A34" s="7" t="s">
        <v>23</v>
      </c>
      <c r="B34" s="4" t="s">
        <v>5</v>
      </c>
      <c r="C34" s="4" t="s">
        <v>13</v>
      </c>
      <c r="D34" s="17">
        <v>86.53</v>
      </c>
      <c r="E34" s="8" cm="1">
        <f t="array" aca="1" ref="E34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F34" s="4">
        <v>1.3502000000000001</v>
      </c>
      <c r="G34" s="7">
        <v>12.83</v>
      </c>
      <c r="H34" s="4">
        <v>-8.2100000000000006E-2</v>
      </c>
      <c r="I34" s="6"/>
      <c r="J34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K34" s="10">
        <f ca="1">Tableau1[[#This Row],[Cout total prestation]]-Tableau1[[#This Row],[Calcul exactitude]]</f>
        <v>0</v>
      </c>
      <c r="L34" s="16" cm="1">
        <f t="array" aca="1" ref="L34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M34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12.83</v>
      </c>
    </row>
    <row r="35" spans="1:13" x14ac:dyDescent="0.3">
      <c r="A35" s="7" t="s">
        <v>23</v>
      </c>
      <c r="B35" s="4" t="s">
        <v>5</v>
      </c>
      <c r="C35" s="4" t="s">
        <v>9</v>
      </c>
      <c r="D35" s="17">
        <v>15.49</v>
      </c>
      <c r="E35" s="8" cm="1">
        <f t="array" aca="1" ref="E3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F35" s="4">
        <v>0.31369999999999998</v>
      </c>
      <c r="G35" s="7">
        <v>8.7799999999999994</v>
      </c>
      <c r="H35" s="4">
        <v>-5.62E-2</v>
      </c>
      <c r="I35" s="6"/>
      <c r="J3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K35" s="10">
        <f ca="1">Tableau1[[#This Row],[Cout total prestation]]-Tableau1[[#This Row],[Calcul exactitude]]</f>
        <v>0</v>
      </c>
      <c r="L35" s="16" cm="1">
        <f t="array" aca="1" ref="L3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M35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8.7799999999999994</v>
      </c>
    </row>
    <row r="36" spans="1:13" x14ac:dyDescent="0.3">
      <c r="A36" s="7" t="s">
        <v>23</v>
      </c>
      <c r="B36" s="4" t="s">
        <v>5</v>
      </c>
      <c r="C36" s="4" t="s">
        <v>9</v>
      </c>
      <c r="D36" s="17">
        <v>17.010000000000002</v>
      </c>
      <c r="E36" s="8" cm="1">
        <f t="array" aca="1" ref="E3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F36" s="4">
        <v>3.39E-2</v>
      </c>
      <c r="G36" s="7">
        <v>8.7799999999999994</v>
      </c>
      <c r="H36" s="4">
        <v>-5.62E-2</v>
      </c>
      <c r="I36" s="6"/>
      <c r="J36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K36" s="10">
        <f ca="1">Tableau1[[#This Row],[Cout total prestation]]-Tableau1[[#This Row],[Calcul exactitude]]</f>
        <v>0</v>
      </c>
      <c r="L36" s="16" cm="1">
        <f t="array" aca="1" ref="L3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M36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8.7799999999999994</v>
      </c>
    </row>
    <row r="37" spans="1:13" x14ac:dyDescent="0.3">
      <c r="A37" s="7" t="s">
        <v>23</v>
      </c>
      <c r="B37" s="4" t="s">
        <v>5</v>
      </c>
      <c r="C37" s="4" t="s">
        <v>6</v>
      </c>
      <c r="D37" s="17">
        <v>2.2799999999999998</v>
      </c>
      <c r="E37" s="8" cm="1">
        <f t="array" aca="1" ref="E3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37" s="4">
        <v>7.6E-3</v>
      </c>
      <c r="G37" s="7">
        <v>5.61</v>
      </c>
      <c r="H37" s="4">
        <v>-3.5900000000000001E-2</v>
      </c>
      <c r="I37" s="6"/>
      <c r="J37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37" s="10">
        <f ca="1">Tableau1[[#This Row],[Cout total prestation]]-Tableau1[[#This Row],[Calcul exactitude]]</f>
        <v>0</v>
      </c>
      <c r="L37" s="16" cm="1">
        <f t="array" aca="1" ref="L3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37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38" spans="1:13" x14ac:dyDescent="0.3">
      <c r="A38" s="7" t="s">
        <v>23</v>
      </c>
      <c r="B38" s="4" t="s">
        <v>5</v>
      </c>
      <c r="C38" s="4" t="s">
        <v>16</v>
      </c>
      <c r="D38" s="17">
        <v>251.02</v>
      </c>
      <c r="E38" s="8" cm="1">
        <f t="array" aca="1" ref="E3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11.48</v>
      </c>
      <c r="F38" s="4">
        <v>4.9169999999999998</v>
      </c>
      <c r="G38" s="7">
        <v>29.85</v>
      </c>
      <c r="H38" s="4">
        <v>-0.191</v>
      </c>
      <c r="I38" s="6"/>
      <c r="J3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29.848000000000003</v>
      </c>
      <c r="K38" s="10">
        <f ca="1">Tableau1[[#This Row],[Cout total prestation]]-Tableau1[[#This Row],[Calcul exactitude]]</f>
        <v>1.9999999999988916E-3</v>
      </c>
      <c r="L38" s="16" cm="1">
        <f t="array" aca="1" ref="L3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11.48</v>
      </c>
      <c r="M38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29.85</v>
      </c>
    </row>
    <row r="39" spans="1:13" x14ac:dyDescent="0.3">
      <c r="A39" s="7" t="s">
        <v>23</v>
      </c>
      <c r="B39" s="4" t="s">
        <v>5</v>
      </c>
      <c r="C39" s="4" t="s">
        <v>6</v>
      </c>
      <c r="D39" s="17">
        <v>120</v>
      </c>
      <c r="E39" s="8" cm="1">
        <f t="array" aca="1" ref="E3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11.48</v>
      </c>
      <c r="F39" s="4">
        <v>2.4302000000000001</v>
      </c>
      <c r="G39" s="7">
        <v>13.78</v>
      </c>
      <c r="H39" s="4">
        <v>-8.8200000000000001E-2</v>
      </c>
      <c r="I39" s="6"/>
      <c r="J39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13.776000000000002</v>
      </c>
      <c r="K39" s="10">
        <f ca="1">Tableau1[[#This Row],[Cout total prestation]]-Tableau1[[#This Row],[Calcul exactitude]]</f>
        <v>3.9999999999977831E-3</v>
      </c>
      <c r="L39" s="16" cm="1">
        <f t="array" aca="1" ref="L3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11.48</v>
      </c>
      <c r="M39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13.78</v>
      </c>
    </row>
    <row r="40" spans="1:13" x14ac:dyDescent="0.3">
      <c r="A40" s="7" t="s">
        <v>23</v>
      </c>
      <c r="B40" s="4" t="s">
        <v>5</v>
      </c>
      <c r="C40" s="4" t="s">
        <v>10</v>
      </c>
      <c r="D40" s="17">
        <v>10.62</v>
      </c>
      <c r="E40" s="8" cm="1">
        <f t="array" aca="1" ref="E4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F40" s="4">
        <v>0.1164</v>
      </c>
      <c r="G40" s="7">
        <v>8.7799999999999994</v>
      </c>
      <c r="H40" s="4">
        <v>-5.62E-2</v>
      </c>
      <c r="I40" s="6"/>
      <c r="J4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K40" s="10">
        <f ca="1">Tableau1[[#This Row],[Cout total prestation]]-Tableau1[[#This Row],[Calcul exactitude]]</f>
        <v>0</v>
      </c>
      <c r="L40" s="16" cm="1">
        <f t="array" aca="1" ref="L4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M40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8.7799999999999994</v>
      </c>
    </row>
    <row r="41" spans="1:13" x14ac:dyDescent="0.3">
      <c r="A41" s="7" t="s">
        <v>23</v>
      </c>
      <c r="B41" s="4" t="s">
        <v>5</v>
      </c>
      <c r="C41" s="4" t="s">
        <v>10</v>
      </c>
      <c r="D41" s="17">
        <v>11</v>
      </c>
      <c r="E41" s="8" cm="1">
        <f t="array" aca="1" ref="E4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F41" s="4">
        <v>1.0999999999999999E-2</v>
      </c>
      <c r="G41" s="7">
        <v>8.7799999999999994</v>
      </c>
      <c r="H41" s="4">
        <v>-5.62E-2</v>
      </c>
      <c r="I41" s="6"/>
      <c r="J4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K41" s="10">
        <f ca="1">Tableau1[[#This Row],[Cout total prestation]]-Tableau1[[#This Row],[Calcul exactitude]]</f>
        <v>0</v>
      </c>
      <c r="L41" s="16" cm="1">
        <f t="array" aca="1" ref="L4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M41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8.7799999999999994</v>
      </c>
    </row>
    <row r="42" spans="1:13" x14ac:dyDescent="0.3">
      <c r="A42" s="7" t="s">
        <v>23</v>
      </c>
      <c r="B42" s="4" t="s">
        <v>5</v>
      </c>
      <c r="C42" s="4" t="s">
        <v>6</v>
      </c>
      <c r="D42" s="17">
        <v>0.98</v>
      </c>
      <c r="E42" s="8" cm="1">
        <f t="array" aca="1" ref="E42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42" s="4">
        <v>0</v>
      </c>
      <c r="G42" s="7">
        <v>5.61</v>
      </c>
      <c r="H42" s="4">
        <v>-3.5900000000000001E-2</v>
      </c>
      <c r="I42" s="6"/>
      <c r="J42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42" s="10">
        <f ca="1">Tableau1[[#This Row],[Cout total prestation]]-Tableau1[[#This Row],[Calcul exactitude]]</f>
        <v>0</v>
      </c>
      <c r="L42" s="16" cm="1">
        <f t="array" aca="1" ref="L42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42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43" spans="1:13" x14ac:dyDescent="0.3">
      <c r="A43" s="7" t="s">
        <v>23</v>
      </c>
      <c r="B43" s="4" t="s">
        <v>5</v>
      </c>
      <c r="C43" s="4" t="s">
        <v>6</v>
      </c>
      <c r="D43" s="17">
        <v>1.92</v>
      </c>
      <c r="E43" s="8" cm="1">
        <f t="array" aca="1" ref="E43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43" s="4">
        <v>3.6999999999999998E-2</v>
      </c>
      <c r="G43" s="7">
        <v>5.61</v>
      </c>
      <c r="H43" s="4">
        <v>-3.5900000000000001E-2</v>
      </c>
      <c r="I43" s="6"/>
      <c r="J43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43" s="10">
        <f ca="1">Tableau1[[#This Row],[Cout total prestation]]-Tableau1[[#This Row],[Calcul exactitude]]</f>
        <v>0</v>
      </c>
      <c r="L43" s="16" cm="1">
        <f t="array" aca="1" ref="L43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43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44" spans="1:13" x14ac:dyDescent="0.3">
      <c r="A44" s="7" t="s">
        <v>23</v>
      </c>
      <c r="B44" s="4" t="s">
        <v>5</v>
      </c>
      <c r="C44" s="4" t="s">
        <v>10</v>
      </c>
      <c r="D44" s="17">
        <v>23.95</v>
      </c>
      <c r="E44" s="8" cm="1">
        <f t="array" aca="1" ref="E44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10.84</v>
      </c>
      <c r="F44" s="4">
        <v>0.46910000000000002</v>
      </c>
      <c r="G44" s="7">
        <v>10.84</v>
      </c>
      <c r="H44" s="4">
        <v>-6.9400000000000003E-2</v>
      </c>
      <c r="I44" s="6"/>
      <c r="J44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10.84</v>
      </c>
      <c r="K44" s="10">
        <f ca="1">Tableau1[[#This Row],[Cout total prestation]]-Tableau1[[#This Row],[Calcul exactitude]]</f>
        <v>0</v>
      </c>
      <c r="L44" s="16" cm="1">
        <f t="array" aca="1" ref="L44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10.84</v>
      </c>
      <c r="M44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10.84</v>
      </c>
    </row>
    <row r="45" spans="1:13" x14ac:dyDescent="0.3">
      <c r="A45" s="7" t="s">
        <v>23</v>
      </c>
      <c r="B45" s="4" t="s">
        <v>5</v>
      </c>
      <c r="C45" s="4" t="s">
        <v>8</v>
      </c>
      <c r="D45" s="17">
        <v>3.66</v>
      </c>
      <c r="E45" s="8" cm="1">
        <f t="array" aca="1" ref="E4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45" s="4">
        <v>3.5999999999999999E-3</v>
      </c>
      <c r="G45" s="7">
        <v>5.61</v>
      </c>
      <c r="H45" s="4">
        <v>-3.5900000000000001E-2</v>
      </c>
      <c r="I45" s="6"/>
      <c r="J4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45" s="10">
        <f ca="1">Tableau1[[#This Row],[Cout total prestation]]-Tableau1[[#This Row],[Calcul exactitude]]</f>
        <v>0</v>
      </c>
      <c r="L45" s="16" cm="1">
        <f t="array" aca="1" ref="L4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45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46" spans="1:13" x14ac:dyDescent="0.3">
      <c r="A46" s="7" t="s">
        <v>23</v>
      </c>
      <c r="B46" s="4" t="s">
        <v>5</v>
      </c>
      <c r="C46" s="4" t="s">
        <v>6</v>
      </c>
      <c r="D46" s="17">
        <v>26</v>
      </c>
      <c r="E46" s="8" cm="1">
        <f t="array" aca="1" ref="E4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10.84</v>
      </c>
      <c r="F46" s="4">
        <v>1.3292999999999999</v>
      </c>
      <c r="G46" s="7">
        <v>10.84</v>
      </c>
      <c r="H46" s="4">
        <v>-6.9400000000000003E-2</v>
      </c>
      <c r="I46" s="6"/>
      <c r="J46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10.84</v>
      </c>
      <c r="K46" s="10">
        <f ca="1">Tableau1[[#This Row],[Cout total prestation]]-Tableau1[[#This Row],[Calcul exactitude]]</f>
        <v>0</v>
      </c>
      <c r="L46" s="16" cm="1">
        <f t="array" aca="1" ref="L4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10.84</v>
      </c>
      <c r="M46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10.84</v>
      </c>
    </row>
    <row r="47" spans="1:13" x14ac:dyDescent="0.3">
      <c r="A47" s="7" t="s">
        <v>23</v>
      </c>
      <c r="B47" s="4" t="s">
        <v>5</v>
      </c>
      <c r="C47" s="4" t="s">
        <v>6</v>
      </c>
      <c r="D47" s="17">
        <v>2.04</v>
      </c>
      <c r="E47" s="8" cm="1">
        <f t="array" aca="1" ref="E4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47" s="4">
        <v>1.4E-3</v>
      </c>
      <c r="G47" s="7">
        <v>5.61</v>
      </c>
      <c r="H47" s="4">
        <v>-3.5900000000000001E-2</v>
      </c>
      <c r="I47" s="6"/>
      <c r="J47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47" s="10">
        <f ca="1">Tableau1[[#This Row],[Cout total prestation]]-Tableau1[[#This Row],[Calcul exactitude]]</f>
        <v>0</v>
      </c>
      <c r="L47" s="16" cm="1">
        <f t="array" aca="1" ref="L4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47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48" spans="1:13" x14ac:dyDescent="0.3">
      <c r="A48" s="7" t="s">
        <v>23</v>
      </c>
      <c r="B48" s="4" t="s">
        <v>5</v>
      </c>
      <c r="C48" s="4" t="s">
        <v>8</v>
      </c>
      <c r="D48" s="17">
        <v>2.69</v>
      </c>
      <c r="E48" s="8" cm="1">
        <f t="array" aca="1" ref="E4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48" s="4">
        <v>2.7000000000000001E-3</v>
      </c>
      <c r="G48" s="7">
        <v>5.61</v>
      </c>
      <c r="H48" s="4">
        <v>-3.5900000000000001E-2</v>
      </c>
      <c r="I48" s="6"/>
      <c r="J4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48" s="10">
        <f ca="1">Tableau1[[#This Row],[Cout total prestation]]-Tableau1[[#This Row],[Calcul exactitude]]</f>
        <v>0</v>
      </c>
      <c r="L48" s="16" cm="1">
        <f t="array" aca="1" ref="L4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48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49" spans="1:13" x14ac:dyDescent="0.3">
      <c r="A49" s="7" t="s">
        <v>23</v>
      </c>
      <c r="B49" s="4" t="s">
        <v>5</v>
      </c>
      <c r="C49" s="4" t="s">
        <v>6</v>
      </c>
      <c r="D49" s="17">
        <v>3.42</v>
      </c>
      <c r="E49" s="8" cm="1">
        <f t="array" aca="1" ref="E4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49" s="4">
        <v>9.5399999999999999E-2</v>
      </c>
      <c r="G49" s="7">
        <v>5.61</v>
      </c>
      <c r="H49" s="4">
        <v>-3.5900000000000001E-2</v>
      </c>
      <c r="I49" s="6"/>
      <c r="J49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49" s="10">
        <f ca="1">Tableau1[[#This Row],[Cout total prestation]]-Tableau1[[#This Row],[Calcul exactitude]]</f>
        <v>0</v>
      </c>
      <c r="L49" s="16" cm="1">
        <f t="array" aca="1" ref="L4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49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50" spans="1:13" x14ac:dyDescent="0.3">
      <c r="A50" s="7" t="s">
        <v>23</v>
      </c>
      <c r="B50" s="4" t="s">
        <v>5</v>
      </c>
      <c r="C50" s="4" t="s">
        <v>15</v>
      </c>
      <c r="D50" s="17">
        <v>34.71</v>
      </c>
      <c r="E50" s="8" cm="1">
        <f t="array" aca="1" ref="E5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11.62</v>
      </c>
      <c r="F50" s="4">
        <v>5.7599999999999998E-2</v>
      </c>
      <c r="G50" s="7">
        <v>11.62</v>
      </c>
      <c r="H50" s="4">
        <v>-7.4399999999999994E-2</v>
      </c>
      <c r="I50" s="6"/>
      <c r="J5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11.62</v>
      </c>
      <c r="K50" s="10">
        <f ca="1">Tableau1[[#This Row],[Cout total prestation]]-Tableau1[[#This Row],[Calcul exactitude]]</f>
        <v>0</v>
      </c>
      <c r="L50" s="16" cm="1">
        <f t="array" aca="1" ref="L5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11.62</v>
      </c>
      <c r="M50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11.62</v>
      </c>
    </row>
    <row r="51" spans="1:13" x14ac:dyDescent="0.3">
      <c r="A51" s="7" t="s">
        <v>23</v>
      </c>
      <c r="B51" s="4" t="s">
        <v>5</v>
      </c>
      <c r="C51" s="4" t="s">
        <v>7</v>
      </c>
      <c r="D51" s="17">
        <v>10.94</v>
      </c>
      <c r="E51" s="8" cm="1">
        <f t="array" aca="1" ref="E5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8.7799999999999994</v>
      </c>
      <c r="F51" s="4">
        <v>0.17799999999999999</v>
      </c>
      <c r="G51" s="7">
        <v>8.7799999999999994</v>
      </c>
      <c r="H51" s="4">
        <v>-5.62E-2</v>
      </c>
      <c r="I51" s="6"/>
      <c r="J5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8.7799999999999994</v>
      </c>
      <c r="K51" s="10">
        <f ca="1">Tableau1[[#This Row],[Cout total prestation]]-Tableau1[[#This Row],[Calcul exactitude]]</f>
        <v>0</v>
      </c>
      <c r="L51" s="16" cm="1">
        <f t="array" aca="1" ref="L5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8.7799999999999994</v>
      </c>
      <c r="M51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8.7799999999999994</v>
      </c>
    </row>
    <row r="52" spans="1:13" x14ac:dyDescent="0.3">
      <c r="A52" s="7" t="s">
        <v>23</v>
      </c>
      <c r="B52" s="4" t="s">
        <v>5</v>
      </c>
      <c r="C52" s="4" t="s">
        <v>8</v>
      </c>
      <c r="D52" s="17">
        <v>6.27</v>
      </c>
      <c r="E52" s="8" cm="1">
        <f t="array" aca="1" ref="E52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8.11</v>
      </c>
      <c r="F52" s="4">
        <v>8.7400000000000005E-2</v>
      </c>
      <c r="G52" s="7">
        <v>8.11</v>
      </c>
      <c r="H52" s="4">
        <v>-5.1900000000000002E-2</v>
      </c>
      <c r="I52" s="6"/>
      <c r="J52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8.11</v>
      </c>
      <c r="K52" s="10">
        <f ca="1">Tableau1[[#This Row],[Cout total prestation]]-Tableau1[[#This Row],[Calcul exactitude]]</f>
        <v>0</v>
      </c>
      <c r="L52" s="16" cm="1">
        <f t="array" aca="1" ref="L52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8.11</v>
      </c>
      <c r="M52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8.11</v>
      </c>
    </row>
    <row r="53" spans="1:13" x14ac:dyDescent="0.3">
      <c r="A53" s="7" t="s">
        <v>23</v>
      </c>
      <c r="B53" s="4" t="s">
        <v>5</v>
      </c>
      <c r="C53" s="4" t="s">
        <v>6</v>
      </c>
      <c r="D53" s="17">
        <v>0.44</v>
      </c>
      <c r="E53" s="8" cm="1">
        <f t="array" aca="1" ref="E53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53" s="4">
        <v>8.9999999999999998E-4</v>
      </c>
      <c r="G53" s="7">
        <v>5.61</v>
      </c>
      <c r="H53" s="4">
        <v>-3.5900000000000001E-2</v>
      </c>
      <c r="I53" s="6"/>
      <c r="J53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53" s="10">
        <f ca="1">Tableau1[[#This Row],[Cout total prestation]]-Tableau1[[#This Row],[Calcul exactitude]]</f>
        <v>0</v>
      </c>
      <c r="L53" s="16" cm="1">
        <f t="array" aca="1" ref="L53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53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54" spans="1:13" x14ac:dyDescent="0.3">
      <c r="A54" s="7" t="s">
        <v>23</v>
      </c>
      <c r="B54" s="4" t="s">
        <v>5</v>
      </c>
      <c r="C54" s="4" t="s">
        <v>6</v>
      </c>
      <c r="D54" s="17">
        <v>0.8</v>
      </c>
      <c r="E54" s="8" cm="1">
        <f t="array" aca="1" ref="E54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54" s="4">
        <v>1.5900000000000001E-2</v>
      </c>
      <c r="G54" s="7">
        <v>5.61</v>
      </c>
      <c r="H54" s="4">
        <v>-3.5900000000000001E-2</v>
      </c>
      <c r="I54" s="6"/>
      <c r="J54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54" s="10">
        <f ca="1">Tableau1[[#This Row],[Cout total prestation]]-Tableau1[[#This Row],[Calcul exactitude]]</f>
        <v>0</v>
      </c>
      <c r="L54" s="16" cm="1">
        <f t="array" aca="1" ref="L54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54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55" spans="1:13" x14ac:dyDescent="0.3">
      <c r="A55" s="7" t="s">
        <v>23</v>
      </c>
      <c r="B55" s="4" t="s">
        <v>5</v>
      </c>
      <c r="C55" s="4" t="s">
        <v>14</v>
      </c>
      <c r="D55" s="17">
        <v>54.17</v>
      </c>
      <c r="E55" s="8" cm="1">
        <f t="array" aca="1" ref="E5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11.95</v>
      </c>
      <c r="F55" s="4">
        <v>0.1079</v>
      </c>
      <c r="G55" s="7">
        <v>11.95</v>
      </c>
      <c r="H55" s="4">
        <v>-7.6499999999999999E-2</v>
      </c>
      <c r="I55" s="6"/>
      <c r="J5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11.95</v>
      </c>
      <c r="K55" s="10">
        <f ca="1">Tableau1[[#This Row],[Cout total prestation]]-Tableau1[[#This Row],[Calcul exactitude]]</f>
        <v>0</v>
      </c>
      <c r="L55" s="16" cm="1">
        <f t="array" aca="1" ref="L5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11.95</v>
      </c>
      <c r="M55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11.95</v>
      </c>
    </row>
    <row r="56" spans="1:13" x14ac:dyDescent="0.3">
      <c r="A56" s="7" t="s">
        <v>23</v>
      </c>
      <c r="B56" s="4" t="s">
        <v>5</v>
      </c>
      <c r="C56" s="4" t="s">
        <v>6</v>
      </c>
      <c r="D56" s="17">
        <v>2</v>
      </c>
      <c r="E56" s="8" cm="1">
        <f t="array" aca="1" ref="E5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56" s="4">
        <v>1.66E-2</v>
      </c>
      <c r="G56" s="7">
        <v>5.61</v>
      </c>
      <c r="H56" s="4">
        <v>-3.5900000000000001E-2</v>
      </c>
      <c r="I56" s="6"/>
      <c r="J56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56" s="10">
        <f ca="1">Tableau1[[#This Row],[Cout total prestation]]-Tableau1[[#This Row],[Calcul exactitude]]</f>
        <v>0</v>
      </c>
      <c r="L56" s="16" cm="1">
        <f t="array" aca="1" ref="L5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56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57" spans="1:13" x14ac:dyDescent="0.3">
      <c r="A57" s="7" t="s">
        <v>23</v>
      </c>
      <c r="B57" s="4" t="s">
        <v>5</v>
      </c>
      <c r="C57" s="4" t="s">
        <v>6</v>
      </c>
      <c r="D57" s="17">
        <v>1.26</v>
      </c>
      <c r="E57" s="8" cm="1">
        <f t="array" aca="1" ref="E5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57" s="4">
        <v>6.5299999999999997E-2</v>
      </c>
      <c r="G57" s="7">
        <v>5.61</v>
      </c>
      <c r="H57" s="4">
        <v>-3.5900000000000001E-2</v>
      </c>
      <c r="I57" s="6"/>
      <c r="J57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57" s="10">
        <f ca="1">Tableau1[[#This Row],[Cout total prestation]]-Tableau1[[#This Row],[Calcul exactitude]]</f>
        <v>0</v>
      </c>
      <c r="L57" s="16" cm="1">
        <f t="array" aca="1" ref="L5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57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58" spans="1:13" x14ac:dyDescent="0.3">
      <c r="A58" s="7" t="s">
        <v>23</v>
      </c>
      <c r="B58" s="4" t="s">
        <v>5</v>
      </c>
      <c r="C58" s="4" t="s">
        <v>6</v>
      </c>
      <c r="D58" s="17">
        <v>0.86</v>
      </c>
      <c r="E58" s="8" cm="1">
        <f t="array" aca="1" ref="E5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58" s="4">
        <v>1.37E-2</v>
      </c>
      <c r="G58" s="7">
        <v>5.61</v>
      </c>
      <c r="H58" s="4">
        <v>-3.5900000000000001E-2</v>
      </c>
      <c r="I58" s="6"/>
      <c r="J5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58" s="10">
        <f ca="1">Tableau1[[#This Row],[Cout total prestation]]-Tableau1[[#This Row],[Calcul exactitude]]</f>
        <v>0</v>
      </c>
      <c r="L58" s="16" cm="1">
        <f t="array" aca="1" ref="L5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58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59" spans="1:13" x14ac:dyDescent="0.3">
      <c r="A59" s="7" t="s">
        <v>23</v>
      </c>
      <c r="B59" s="4" t="s">
        <v>5</v>
      </c>
      <c r="C59" s="4" t="s">
        <v>7</v>
      </c>
      <c r="D59" s="17">
        <v>61.7</v>
      </c>
      <c r="E59" s="8" cm="1">
        <f t="array" aca="1" ref="E5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12.83</v>
      </c>
      <c r="F59" s="4">
        <v>6.1499999999999999E-2</v>
      </c>
      <c r="G59" s="7">
        <v>12.83</v>
      </c>
      <c r="H59" s="4">
        <v>-8.2100000000000006E-2</v>
      </c>
      <c r="I59" s="6"/>
      <c r="J59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12.83</v>
      </c>
      <c r="K59" s="10">
        <f ca="1">Tableau1[[#This Row],[Cout total prestation]]-Tableau1[[#This Row],[Calcul exactitude]]</f>
        <v>0</v>
      </c>
      <c r="L59" s="16" cm="1">
        <f t="array" aca="1" ref="L5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12.83</v>
      </c>
      <c r="M59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12.83</v>
      </c>
    </row>
    <row r="60" spans="1:13" x14ac:dyDescent="0.3">
      <c r="A60" s="7" t="s">
        <v>23</v>
      </c>
      <c r="B60" s="4" t="s">
        <v>5</v>
      </c>
      <c r="C60" s="4" t="s">
        <v>8</v>
      </c>
      <c r="D60" s="17">
        <v>150.72999999999999</v>
      </c>
      <c r="E60" s="8" cm="1">
        <f t="array" aca="1" ref="E6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11.48</v>
      </c>
      <c r="F60" s="4">
        <v>2.8523999999999998</v>
      </c>
      <c r="G60" s="7">
        <v>18.37</v>
      </c>
      <c r="H60" s="4">
        <v>-0.1176</v>
      </c>
      <c r="I60" s="6"/>
      <c r="J6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18.368000000000002</v>
      </c>
      <c r="K60" s="10">
        <f ca="1">Tableau1[[#This Row],[Cout total prestation]]-Tableau1[[#This Row],[Calcul exactitude]]</f>
        <v>1.9999999999988916E-3</v>
      </c>
      <c r="L60" s="16" cm="1">
        <f t="array" aca="1" ref="L6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11.48</v>
      </c>
      <c r="M60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18.37</v>
      </c>
    </row>
    <row r="61" spans="1:13" x14ac:dyDescent="0.3">
      <c r="A61" s="7" t="s">
        <v>23</v>
      </c>
      <c r="B61" s="4" t="s">
        <v>5</v>
      </c>
      <c r="C61" s="4" t="s">
        <v>7</v>
      </c>
      <c r="D61" s="17">
        <v>154</v>
      </c>
      <c r="E61" s="8" cm="1">
        <f t="array" aca="1" ref="E6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11.48</v>
      </c>
      <c r="F61" s="4">
        <v>0.1023</v>
      </c>
      <c r="G61" s="7">
        <v>18.37</v>
      </c>
      <c r="H61" s="4">
        <v>-0.1176</v>
      </c>
      <c r="I61" s="6"/>
      <c r="J6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18.368000000000002</v>
      </c>
      <c r="K61" s="10">
        <f ca="1">Tableau1[[#This Row],[Cout total prestation]]-Tableau1[[#This Row],[Calcul exactitude]]</f>
        <v>1.9999999999988916E-3</v>
      </c>
      <c r="L61" s="16" cm="1">
        <f t="array" aca="1" ref="L6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11.48</v>
      </c>
      <c r="M61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18.37</v>
      </c>
    </row>
    <row r="62" spans="1:13" x14ac:dyDescent="0.3">
      <c r="A62" s="7" t="s">
        <v>23</v>
      </c>
      <c r="B62" s="4" t="s">
        <v>5</v>
      </c>
      <c r="C62" s="4" t="s">
        <v>10</v>
      </c>
      <c r="D62" s="17">
        <v>3.24</v>
      </c>
      <c r="E62" s="8" cm="1">
        <f t="array" aca="1" ref="E62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62" s="4">
        <v>3.2000000000000002E-3</v>
      </c>
      <c r="G62" s="7">
        <v>5.61</v>
      </c>
      <c r="H62" s="4">
        <v>-3.5900000000000001E-2</v>
      </c>
      <c r="I62" s="6"/>
      <c r="J62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62" s="10">
        <f ca="1">Tableau1[[#This Row],[Cout total prestation]]-Tableau1[[#This Row],[Calcul exactitude]]</f>
        <v>0</v>
      </c>
      <c r="L62" s="16" cm="1">
        <f t="array" aca="1" ref="L62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62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63" spans="1:13" x14ac:dyDescent="0.3">
      <c r="A63" s="7" t="s">
        <v>23</v>
      </c>
      <c r="B63" s="4" t="s">
        <v>5</v>
      </c>
      <c r="C63" s="4" t="s">
        <v>8</v>
      </c>
      <c r="D63" s="17">
        <v>3.16</v>
      </c>
      <c r="E63" s="8" cm="1">
        <f t="array" aca="1" ref="E63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63" s="4">
        <v>6.4000000000000001E-2</v>
      </c>
      <c r="G63" s="7">
        <v>5.61</v>
      </c>
      <c r="H63" s="4">
        <v>-3.5900000000000001E-2</v>
      </c>
      <c r="I63" s="6"/>
      <c r="J63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63" s="10">
        <f ca="1">Tableau1[[#This Row],[Cout total prestation]]-Tableau1[[#This Row],[Calcul exactitude]]</f>
        <v>0</v>
      </c>
      <c r="L63" s="16" cm="1">
        <f t="array" aca="1" ref="L63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63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64" spans="1:13" x14ac:dyDescent="0.3">
      <c r="A64" s="7" t="s">
        <v>23</v>
      </c>
      <c r="B64" s="4" t="s">
        <v>5</v>
      </c>
      <c r="C64" s="4" t="s">
        <v>6</v>
      </c>
      <c r="D64" s="17">
        <v>0.32</v>
      </c>
      <c r="E64" s="8" cm="1">
        <f t="array" aca="1" ref="E64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64" s="4">
        <v>4.0000000000000002E-4</v>
      </c>
      <c r="G64" s="7">
        <v>5.61</v>
      </c>
      <c r="H64" s="4">
        <v>-3.5900000000000001E-2</v>
      </c>
      <c r="I64" s="6"/>
      <c r="J64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64" s="10">
        <f ca="1">Tableau1[[#This Row],[Cout total prestation]]-Tableau1[[#This Row],[Calcul exactitude]]</f>
        <v>0</v>
      </c>
      <c r="L64" s="16" cm="1">
        <f t="array" aca="1" ref="L64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64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65" spans="1:13" x14ac:dyDescent="0.3">
      <c r="A65" s="7" t="s">
        <v>23</v>
      </c>
      <c r="B65" s="4" t="s">
        <v>5</v>
      </c>
      <c r="C65" s="4" t="s">
        <v>6</v>
      </c>
      <c r="D65" s="17">
        <v>0.74</v>
      </c>
      <c r="E65" s="8" cm="1">
        <f t="array" aca="1" ref="E65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65" s="4">
        <v>6.9999999999999999E-4</v>
      </c>
      <c r="G65" s="7">
        <v>5.61</v>
      </c>
      <c r="H65" s="4">
        <v>-3.5900000000000001E-2</v>
      </c>
      <c r="I65" s="6"/>
      <c r="J65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65" s="10">
        <f ca="1">Tableau1[[#This Row],[Cout total prestation]]-Tableau1[[#This Row],[Calcul exactitude]]</f>
        <v>0</v>
      </c>
      <c r="L65" s="16" cm="1">
        <f t="array" aca="1" ref="L65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65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66" spans="1:13" x14ac:dyDescent="0.3">
      <c r="A66" s="7" t="s">
        <v>23</v>
      </c>
      <c r="B66" s="4" t="s">
        <v>5</v>
      </c>
      <c r="C66" s="4" t="s">
        <v>9</v>
      </c>
      <c r="D66" s="17">
        <v>7.63</v>
      </c>
      <c r="E66" s="8" cm="1">
        <f t="array" aca="1" ref="E66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8.11</v>
      </c>
      <c r="F66" s="4">
        <v>8.1100000000000005E-2</v>
      </c>
      <c r="G66" s="7">
        <v>8.11</v>
      </c>
      <c r="H66" s="4">
        <v>-5.1900000000000002E-2</v>
      </c>
      <c r="I66" s="6"/>
      <c r="J66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8.11</v>
      </c>
      <c r="K66" s="10">
        <f ca="1">Tableau1[[#This Row],[Cout total prestation]]-Tableau1[[#This Row],[Calcul exactitude]]</f>
        <v>0</v>
      </c>
      <c r="L66" s="16" cm="1">
        <f t="array" aca="1" ref="L66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8.11</v>
      </c>
      <c r="M66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8.11</v>
      </c>
    </row>
    <row r="67" spans="1:13" x14ac:dyDescent="0.3">
      <c r="A67" s="7" t="s">
        <v>23</v>
      </c>
      <c r="B67" s="4" t="s">
        <v>5</v>
      </c>
      <c r="C67" s="4" t="s">
        <v>6</v>
      </c>
      <c r="D67" s="17">
        <v>0.39</v>
      </c>
      <c r="E67" s="8" cm="1">
        <f t="array" aca="1" ref="E67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67" s="4">
        <v>7.6E-3</v>
      </c>
      <c r="G67" s="7">
        <v>5.61</v>
      </c>
      <c r="H67" s="4">
        <v>-3.5900000000000001E-2</v>
      </c>
      <c r="I67" s="6"/>
      <c r="J67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67" s="10">
        <f ca="1">Tableau1[[#This Row],[Cout total prestation]]-Tableau1[[#This Row],[Calcul exactitude]]</f>
        <v>0</v>
      </c>
      <c r="L67" s="16" cm="1">
        <f t="array" aca="1" ref="L67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67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68" spans="1:13" x14ac:dyDescent="0.3">
      <c r="A68" s="7" t="s">
        <v>23</v>
      </c>
      <c r="B68" s="4" t="s">
        <v>5</v>
      </c>
      <c r="C68" s="4" t="s">
        <v>6</v>
      </c>
      <c r="D68" s="17">
        <v>0.96</v>
      </c>
      <c r="E68" s="8" cm="1">
        <f t="array" aca="1" ref="E68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68" s="4">
        <v>3.2000000000000002E-3</v>
      </c>
      <c r="G68" s="7">
        <v>5.61</v>
      </c>
      <c r="H68" s="4">
        <v>-3.5900000000000001E-2</v>
      </c>
      <c r="I68" s="6"/>
      <c r="J68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68" s="10">
        <f ca="1">Tableau1[[#This Row],[Cout total prestation]]-Tableau1[[#This Row],[Calcul exactitude]]</f>
        <v>0</v>
      </c>
      <c r="L68" s="16" cm="1">
        <f t="array" aca="1" ref="L68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68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69" spans="1:13" x14ac:dyDescent="0.3">
      <c r="A69" s="7" t="s">
        <v>23</v>
      </c>
      <c r="B69" s="4" t="s">
        <v>5</v>
      </c>
      <c r="C69" s="4" t="s">
        <v>11</v>
      </c>
      <c r="D69" s="17">
        <v>42.86</v>
      </c>
      <c r="E69" s="8" cm="1">
        <f t="array" aca="1" ref="E69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11.95</v>
      </c>
      <c r="F69" s="4">
        <v>1.2522</v>
      </c>
      <c r="G69" s="7">
        <v>11.95</v>
      </c>
      <c r="H69" s="4">
        <v>-7.6499999999999999E-2</v>
      </c>
      <c r="I69" s="6"/>
      <c r="J69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11.95</v>
      </c>
      <c r="K69" s="10">
        <f ca="1">Tableau1[[#This Row],[Cout total prestation]]-Tableau1[[#This Row],[Calcul exactitude]]</f>
        <v>0</v>
      </c>
      <c r="L69" s="16" cm="1">
        <f t="array" aca="1" ref="L69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11.95</v>
      </c>
      <c r="M69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11.95</v>
      </c>
    </row>
    <row r="70" spans="1:13" x14ac:dyDescent="0.3">
      <c r="A70" s="7" t="s">
        <v>23</v>
      </c>
      <c r="B70" s="4" t="s">
        <v>5</v>
      </c>
      <c r="C70" s="4" t="s">
        <v>6</v>
      </c>
      <c r="D70" s="17">
        <v>0.7</v>
      </c>
      <c r="E70" s="8" cm="1">
        <f t="array" aca="1" ref="E70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70" s="4">
        <v>0</v>
      </c>
      <c r="G70" s="7">
        <v>5.61</v>
      </c>
      <c r="H70" s="4">
        <v>-3.5900000000000001E-2</v>
      </c>
      <c r="I70" s="6"/>
      <c r="J70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70" s="10">
        <f ca="1">Tableau1[[#This Row],[Cout total prestation]]-Tableau1[[#This Row],[Calcul exactitude]]</f>
        <v>0</v>
      </c>
      <c r="L70" s="16" cm="1">
        <f t="array" aca="1" ref="L70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70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  <row r="71" spans="1:13" x14ac:dyDescent="0.3">
      <c r="A71" s="7" t="s">
        <v>23</v>
      </c>
      <c r="B71" s="4" t="s">
        <v>5</v>
      </c>
      <c r="C71" s="4" t="s">
        <v>6</v>
      </c>
      <c r="D71" s="17">
        <v>0.56000000000000005</v>
      </c>
      <c r="E71" s="8" cm="1">
        <f t="array" aca="1" ref="E71" ca="1">INDEX(IF(Tableau22[Tranches]&lt;=Tableau1[[#This Row],[Poids brut]],OFFSET(Tableau22[Tranches],,MATCH(Tableau1[[#This Row],[Zone]],Tableau22[[#Headers],[Base]:[Zone 1]],0),),""),MATCH(9^9,IF(IF(Tableau22[Tranches]&lt;=Tableau1[[#This Row],[Poids brut]],OFFSET(Tableau22[Tranches],,MATCH(Tableau1[[#This Row],[Zone]],Tableau22[[#Headers],[Base]:[Zone 1]],0),),"")=0,"",IF(Tableau22[Tranches]&lt;=Tableau1[[#This Row],[Poids brut]],OFFSET(Tableau22[Tranches],,MATCH(Tableau1[[#This Row],[Zone]],Tableau22[[#Headers],[Base]:[Zone 1]],0),),""))))</f>
        <v>5.61</v>
      </c>
      <c r="F71" s="4">
        <v>1.1000000000000001E-3</v>
      </c>
      <c r="G71" s="7">
        <v>5.61</v>
      </c>
      <c r="H71" s="4">
        <v>-3.5900000000000001E-2</v>
      </c>
      <c r="I71" s="6"/>
      <c r="J71" s="10">
        <f ca="1">IF(Tableau1[[#This Row],[Poids brut]]&lt;100,Tableau1[[#This Row],[Colonne1]],IF(AND(Tableau1[[#This Row],[Poids brut]]&gt;=100,Tableau1[[#This Row],[Poids brut]]&lt;1000),Tableau1[[#This Row],[Colonne1]]*ROUNDUP(Tableau1[[#This Row],[Poids brut]],-1)/100,IF(Tableau1[[#This Row],[Poids brut]]&gt;=1000,Tableau1[[#This Row],[Colonne1]]*ROUNDUP(Tableau1[[#This Row],[Poids brut]],-2)/100)))</f>
        <v>5.61</v>
      </c>
      <c r="K71" s="10">
        <f ca="1">Tableau1[[#This Row],[Cout total prestation]]-Tableau1[[#This Row],[Calcul exactitude]]</f>
        <v>0</v>
      </c>
      <c r="L71" s="16" cm="1">
        <f t="array" aca="1" ref="L71" ca="1">INDEX(IF(t_2026[Tranches]&lt;=Tableau1[[#This Row],[Poids brut]],OFFSET(t_2026[Tranches],,MATCH(Tableau1[[#This Row],[Zone]],Zones,0),),""),MATCH(9^9,IF(IF(t_2026[Tranches]&lt;=Tableau1[[#This Row],[Poids brut]],OFFSET(t_2026[Tranches],,MATCH(Tableau1[[#This Row],[Zone]],Zones,0),),"")=0,"",IF(t_2026[Tranches]&lt;=Tableau1[[#This Row],[Poids brut]],OFFSET(t_2026[Tranches],,MATCH(Tableau1[[#This Row],[Zone]],Zones,0),),""))))</f>
        <v>5.61</v>
      </c>
      <c r="M71" s="10">
        <f ca="1">IF(Tableau1[[#This Row],[Poids brut]]&lt;100,Tableau1[[#This Row],[Recherche tarif 2026]],IF(AND(Tableau1[[#This Row],[Poids brut]]&gt;=100,Tableau1[[#This Row],[Poids brut]]&lt;1000),ROUND(Tableau1[[#This Row],[Recherche tarif 2026]]*ROUNDUP(Tableau1[[#This Row],[Poids brut]],-1)/100,2),IF(Tableau1[[#This Row],[Poids brut]]&gt;=1000,ROUND(Tableau1[[#This Row],[Recherche tarif 2026]]*ROUNDUP(Tableau1[[#This Row],[Poids brut]],-2)/100,2))))</f>
        <v>5.61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F5275-D9D6-4C0D-B5A1-C1D8C0F1594A}">
  <sheetPr codeName="Feuil2">
    <tabColor theme="4" tint="0.39997558519241921"/>
  </sheetPr>
  <dimension ref="A1:J16"/>
  <sheetViews>
    <sheetView workbookViewId="0">
      <selection sqref="A1:D16"/>
    </sheetView>
  </sheetViews>
  <sheetFormatPr baseColWidth="10" defaultRowHeight="14.4" x14ac:dyDescent="0.3"/>
  <sheetData>
    <row r="1" spans="1:10" x14ac:dyDescent="0.3">
      <c r="A1" t="s">
        <v>20</v>
      </c>
      <c r="B1" s="11" t="s">
        <v>26</v>
      </c>
      <c r="C1" t="s">
        <v>25</v>
      </c>
      <c r="D1" t="s">
        <v>23</v>
      </c>
      <c r="J1" s="1"/>
    </row>
    <row r="2" spans="1:10" x14ac:dyDescent="0.3">
      <c r="A2">
        <v>0</v>
      </c>
      <c r="B2">
        <v>5.61</v>
      </c>
      <c r="C2" s="14">
        <v>0</v>
      </c>
      <c r="D2">
        <f>(1+Tableau22[[#This Row],[% zone 1]])*Tableau22[[#This Row],[Base]]</f>
        <v>5.61</v>
      </c>
    </row>
    <row r="3" spans="1:10" x14ac:dyDescent="0.3">
      <c r="A3">
        <v>5</v>
      </c>
      <c r="B3">
        <v>8.11</v>
      </c>
      <c r="C3" s="14">
        <v>0</v>
      </c>
      <c r="D3">
        <f>(1+Tableau22[[#This Row],[% zone 1]])*Tableau22[[#This Row],[Base]]</f>
        <v>8.11</v>
      </c>
    </row>
    <row r="4" spans="1:10" x14ac:dyDescent="0.3">
      <c r="A4">
        <v>10</v>
      </c>
      <c r="B4">
        <v>8.7799999999999994</v>
      </c>
      <c r="C4" s="14">
        <v>0</v>
      </c>
      <c r="D4">
        <f>(1+Tableau22[[#This Row],[% zone 1]])*Tableau22[[#This Row],[Base]]</f>
        <v>8.7799999999999994</v>
      </c>
    </row>
    <row r="5" spans="1:10" x14ac:dyDescent="0.3">
      <c r="A5">
        <v>20</v>
      </c>
      <c r="B5">
        <v>10.84</v>
      </c>
      <c r="C5" s="14">
        <v>0</v>
      </c>
      <c r="D5">
        <f>(1+Tableau22[[#This Row],[% zone 1]])*Tableau22[[#This Row],[Base]]</f>
        <v>10.84</v>
      </c>
    </row>
    <row r="6" spans="1:10" x14ac:dyDescent="0.3">
      <c r="A6">
        <v>30</v>
      </c>
      <c r="B6">
        <v>11.62</v>
      </c>
      <c r="C6" s="14">
        <v>0</v>
      </c>
      <c r="D6">
        <f>(1+Tableau22[[#This Row],[% zone 1]])*Tableau22[[#This Row],[Base]]</f>
        <v>11.62</v>
      </c>
    </row>
    <row r="7" spans="1:10" x14ac:dyDescent="0.3">
      <c r="A7">
        <v>40</v>
      </c>
      <c r="B7">
        <v>11.95</v>
      </c>
      <c r="C7" s="14">
        <v>0</v>
      </c>
      <c r="D7">
        <f>(1+Tableau22[[#This Row],[% zone 1]])*Tableau22[[#This Row],[Base]]</f>
        <v>11.95</v>
      </c>
    </row>
    <row r="8" spans="1:10" x14ac:dyDescent="0.3">
      <c r="A8">
        <v>50</v>
      </c>
      <c r="B8">
        <v>11.95</v>
      </c>
      <c r="C8" s="14">
        <v>0</v>
      </c>
      <c r="D8">
        <f>(1+Tableau22[[#This Row],[% zone 1]])*Tableau22[[#This Row],[Base]]</f>
        <v>11.95</v>
      </c>
    </row>
    <row r="9" spans="1:10" x14ac:dyDescent="0.3">
      <c r="A9">
        <v>60</v>
      </c>
      <c r="B9">
        <v>12.83</v>
      </c>
      <c r="C9" s="14">
        <v>0</v>
      </c>
      <c r="D9">
        <f>(1+Tableau22[[#This Row],[% zone 1]])*Tableau22[[#This Row],[Base]]</f>
        <v>12.83</v>
      </c>
    </row>
    <row r="10" spans="1:10" x14ac:dyDescent="0.3">
      <c r="A10">
        <v>70</v>
      </c>
      <c r="B10">
        <v>12.83</v>
      </c>
      <c r="C10" s="14">
        <v>0</v>
      </c>
      <c r="D10">
        <f>(1+Tableau22[[#This Row],[% zone 1]])*Tableau22[[#This Row],[Base]]</f>
        <v>12.83</v>
      </c>
    </row>
    <row r="11" spans="1:10" x14ac:dyDescent="0.3">
      <c r="A11">
        <v>80</v>
      </c>
      <c r="B11">
        <v>12.83</v>
      </c>
      <c r="C11" s="14">
        <v>0</v>
      </c>
      <c r="D11">
        <f>(1+Tableau22[[#This Row],[% zone 1]])*Tableau22[[#This Row],[Base]]</f>
        <v>12.83</v>
      </c>
    </row>
    <row r="12" spans="1:10" x14ac:dyDescent="0.3">
      <c r="A12">
        <v>90</v>
      </c>
      <c r="B12">
        <v>12.83</v>
      </c>
      <c r="C12" s="14">
        <v>0</v>
      </c>
      <c r="D12">
        <f>(1+Tableau22[[#This Row],[% zone 1]])*Tableau22[[#This Row],[Base]]</f>
        <v>12.83</v>
      </c>
    </row>
    <row r="13" spans="1:10" x14ac:dyDescent="0.3">
      <c r="A13">
        <v>100</v>
      </c>
      <c r="B13">
        <v>11.48</v>
      </c>
      <c r="C13" s="14">
        <v>0</v>
      </c>
      <c r="D13">
        <f>(1+Tableau22[[#This Row],[% zone 1]])*Tableau22[[#This Row],[Base]]</f>
        <v>11.48</v>
      </c>
    </row>
    <row r="14" spans="1:10" x14ac:dyDescent="0.3">
      <c r="A14">
        <v>500</v>
      </c>
      <c r="B14">
        <v>11.23</v>
      </c>
      <c r="C14" s="14">
        <v>0</v>
      </c>
      <c r="D14">
        <f>(1+Tableau22[[#This Row],[% zone 1]])*Tableau22[[#This Row],[Base]]</f>
        <v>11.23</v>
      </c>
    </row>
    <row r="15" spans="1:10" x14ac:dyDescent="0.3">
      <c r="A15">
        <v>1000</v>
      </c>
      <c r="B15">
        <v>11.23</v>
      </c>
      <c r="C15" s="14">
        <v>0</v>
      </c>
      <c r="D15">
        <f>(1+Tableau22[[#This Row],[% zone 1]])*Tableau22[[#This Row],[Base]]</f>
        <v>11.23</v>
      </c>
    </row>
    <row r="16" spans="1:10" x14ac:dyDescent="0.3">
      <c r="A16">
        <v>3000</v>
      </c>
      <c r="C16" s="14"/>
      <c r="D16">
        <f>(1+Tableau22[[#This Row],[% zone 1]])*Tableau22[[#This Row],[Base]]</f>
        <v>0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Datas</vt:lpstr>
      <vt:lpstr>Feuil1</vt:lpstr>
      <vt:lpstr>Tarifs</vt:lpstr>
      <vt:lpstr>tranches</vt:lpstr>
      <vt:lpstr>Zones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JACQUEMIN</dc:creator>
  <cp:lastModifiedBy>Eric KERGRESSE</cp:lastModifiedBy>
  <dcterms:created xsi:type="dcterms:W3CDTF">2025-12-16T16:23:15Z</dcterms:created>
  <dcterms:modified xsi:type="dcterms:W3CDTF">2025-12-18T13:34:49Z</dcterms:modified>
</cp:coreProperties>
</file>