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0000001_{80EBDD2A-3339-4E2E-B432-E5BAB4F17842}" xr6:coauthVersionLast="47" xr6:coauthVersionMax="47" xr10:uidLastSave="{00000000-0000-0000-0000-000000000000}"/>
  <bookViews>
    <workbookView xWindow="-108" yWindow="-108" windowWidth="23256" windowHeight="12576" activeTab="1" xr2:uid="{4D7FE128-DDFE-4C0D-8CA5-DE887172E21B}"/>
  </bookViews>
  <sheets>
    <sheet name="IMMO" sheetId="1" r:id="rId1"/>
    <sheet name="Fiche" sheetId="2" r:id="rId2"/>
  </sheets>
  <functionGroups builtInGroupCount="19"/>
  <definedNames>
    <definedName name="_xleta.N" hidden="1" xlm="1">#NAME?</definedName>
    <definedName name="Annuite">Fiche!$E$21</definedName>
    <definedName name="CoutAcquisition">Fiche!$B$12</definedName>
    <definedName name="FicheSelectionnee">Fiche!$E$2</definedName>
    <definedName name="NbEcheances">Fiche!$E$15</definedName>
    <definedName name="PremiereEcheance">Fiche!$C$17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2" l="1"/>
  <c r="C7" i="2"/>
  <c r="C5" i="2"/>
  <c r="E13" i="2"/>
  <c r="H6" i="1"/>
  <c r="I6" i="1"/>
  <c r="N6" i="1"/>
  <c r="O6" i="1" s="1"/>
  <c r="C29" i="2"/>
  <c r="E17" i="2"/>
  <c r="C17" i="2"/>
  <c r="E15" i="2"/>
  <c r="C15" i="2"/>
  <c r="B11" i="2"/>
  <c r="B10" i="2"/>
  <c r="N5" i="1"/>
  <c r="O5" i="1" s="1"/>
  <c r="I5" i="1"/>
  <c r="H5" i="1"/>
  <c r="N4" i="1"/>
  <c r="I4" i="1"/>
  <c r="H4" i="1"/>
  <c r="E19" i="2" l="1"/>
  <c r="O4" i="1"/>
  <c r="E21" i="2" s="1"/>
  <c r="B12" i="2"/>
</calcChain>
</file>

<file path=xl/sharedStrings.xml><?xml version="1.0" encoding="utf-8"?>
<sst xmlns="http://schemas.openxmlformats.org/spreadsheetml/2006/main" count="51" uniqueCount="44">
  <si>
    <t>FICHE DES IMMOBILISATIONS</t>
  </si>
  <si>
    <t>Nature immobilisation</t>
  </si>
  <si>
    <t>Nom immobilisation</t>
  </si>
  <si>
    <t>N*Compte</t>
  </si>
  <si>
    <t>N* compte d'amortissemt</t>
  </si>
  <si>
    <t>Prix d'achat</t>
  </si>
  <si>
    <t>Frais access</t>
  </si>
  <si>
    <t>Cout d'achat</t>
  </si>
  <si>
    <t>Cout de revient</t>
  </si>
  <si>
    <t>Date d'acquisition</t>
  </si>
  <si>
    <t>Date mise en service</t>
  </si>
  <si>
    <t>Duree</t>
  </si>
  <si>
    <t>Type d'amortissement</t>
  </si>
  <si>
    <t>Taux</t>
  </si>
  <si>
    <t>Annuite</t>
  </si>
  <si>
    <t>01/2025</t>
  </si>
  <si>
    <t>Autres installations et agencmts</t>
  </si>
  <si>
    <t>Amenagement en beton station rte kgsi</t>
  </si>
  <si>
    <t>Lineaire</t>
  </si>
  <si>
    <t>02/2025</t>
  </si>
  <si>
    <t>Amenagement en beton station rte Po</t>
  </si>
  <si>
    <t xml:space="preserve">FICHE D'IMMOBILISATION </t>
  </si>
  <si>
    <t>NATURE DE L'IMMOBILISATION:</t>
  </si>
  <si>
    <t>Nom de l'immobilisation:</t>
  </si>
  <si>
    <t>Frais/achat</t>
  </si>
  <si>
    <t>N° Compte Comptable :</t>
  </si>
  <si>
    <t>Cout d'acquisition</t>
  </si>
  <si>
    <t>N° Compte d'amortissement :</t>
  </si>
  <si>
    <t>Date d'acquisition :</t>
  </si>
  <si>
    <t>Durée d'utilité du bien :</t>
  </si>
  <si>
    <r>
      <t>Date</t>
    </r>
    <r>
      <rPr>
        <b/>
        <i/>
        <sz val="12"/>
        <color indexed="8"/>
        <rFont val="Calibri"/>
        <family val="2"/>
      </rPr>
      <t xml:space="preserve"> de mise</t>
    </r>
    <r>
      <rPr>
        <b/>
        <sz val="12"/>
        <color indexed="8"/>
        <rFont val="Calibri"/>
        <family val="2"/>
      </rPr>
      <t xml:space="preserve"> en service :</t>
    </r>
  </si>
  <si>
    <t>Type d'amortissement:</t>
  </si>
  <si>
    <t>Taux :</t>
  </si>
  <si>
    <t>Annuité:</t>
  </si>
  <si>
    <t>Tableau d'amortissement</t>
  </si>
  <si>
    <t>Année</t>
  </si>
  <si>
    <t>Valeur d'acquisition</t>
  </si>
  <si>
    <t>Amortissements</t>
  </si>
  <si>
    <t>Cumul des amortissements</t>
  </si>
  <si>
    <t>Valeur Comptable nette</t>
  </si>
  <si>
    <t>Le Chef Comptable</t>
  </si>
  <si>
    <t>N*</t>
  </si>
  <si>
    <t>Fiche</t>
  </si>
  <si>
    <t>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</si>
</sst>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7" formatCode="#,##0.00\ &quot;€&quot;;\-#,##0.00\ &quot;€&quot;"/>
    <numFmt numFmtId="41" formatCode="_-* #,##0_-;\-* #,##0_-;_-* &quot;-&quot;_-;_-@_-"/>
    <numFmt numFmtId="43" formatCode="_-* #,##0.00_-;\-* #,##0.00_-;_-* &quot;-&quot;??_-;_-@_-"/>
    <numFmt numFmtId="164" formatCode="[$]dd/mm/yyyy;@" x16r2:formatCode16="[$-fr-BF,1]dd/mm/yyyy;@"/>
    <numFmt numFmtId="165" formatCode="_-* #,##0_-;\-* #,##0_-;_-* &quot;-&quot;??_-;_-@_-"/>
    <numFmt numFmtId="166" formatCode="[$-40C]d\-mmm\-yyyy;@"/>
    <numFmt numFmtId="167" formatCode="_-* #,##0.00\ _F_-;\-* #,##0.00\ _F_-;_-* &quot;-&quot;??\ _F_-;_-@_-"/>
    <numFmt numFmtId="168" formatCode="#,##0.00\ &quot;€&quot;"/>
    <numFmt numFmtId="169" formatCode="yyyy"/>
    <numFmt numFmtId="170" formatCode="_-* #,##0.00_-;\-* #,##0.00_-;_-* &quot;-&quot;_-;_-@_-"/>
  </numFmts>
  <fonts count="2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Calibri"/>
      <family val="2"/>
    </font>
    <font>
      <b/>
      <i/>
      <sz val="20"/>
      <color theme="1"/>
      <name val="Calibri"/>
      <family val="2"/>
    </font>
    <font>
      <sz val="13"/>
      <color theme="1"/>
      <name val="Calibri"/>
      <family val="2"/>
    </font>
    <font>
      <b/>
      <sz val="13"/>
      <color theme="1"/>
      <name val="Calibri"/>
      <family val="2"/>
    </font>
    <font>
      <sz val="12"/>
      <color theme="1"/>
      <name val="Calibri"/>
      <family val="2"/>
    </font>
    <font>
      <b/>
      <i/>
      <sz val="11"/>
      <color theme="1"/>
      <name val="Calibri"/>
      <family val="2"/>
    </font>
    <font>
      <b/>
      <sz val="10"/>
      <name val="Calibri"/>
      <family val="2"/>
    </font>
    <font>
      <b/>
      <sz val="12"/>
      <color theme="1"/>
      <name val="Calibri"/>
      <family val="2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i/>
      <sz val="14"/>
      <color theme="1"/>
      <name val="Calibri"/>
      <family val="2"/>
    </font>
    <font>
      <b/>
      <i/>
      <sz val="12"/>
      <color theme="1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</font>
    <font>
      <b/>
      <sz val="11"/>
      <name val="Calibri"/>
      <family val="2"/>
    </font>
    <font>
      <sz val="20"/>
      <color theme="1"/>
      <name val="Calibri"/>
      <family val="2"/>
    </font>
    <font>
      <b/>
      <sz val="20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theme="8"/>
      </right>
      <top/>
      <bottom style="thin">
        <color theme="4" tint="0.3999755851924192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/>
    <xf numFmtId="167" fontId="16" fillId="0" borderId="0" applyFont="0" applyFill="0" applyBorder="0" applyAlignment="0" applyProtection="0"/>
  </cellStyleXfs>
  <cellXfs count="61">
    <xf numFmtId="0" fontId="0" fillId="0" borderId="0" xfId="0"/>
    <xf numFmtId="0" fontId="3" fillId="2" borderId="0" xfId="0" applyFont="1" applyFill="1" applyAlignment="1">
      <alignment horizontal="centerContinuous"/>
    </xf>
    <xf numFmtId="0" fontId="3" fillId="2" borderId="0" xfId="0" applyFont="1" applyFill="1" applyAlignment="1">
      <alignment horizontal="center"/>
    </xf>
    <xf numFmtId="41" fontId="3" fillId="2" borderId="0" xfId="2" applyFont="1" applyFill="1" applyAlignment="1">
      <alignment horizontal="centerContinuous"/>
    </xf>
    <xf numFmtId="164" fontId="3" fillId="2" borderId="0" xfId="0" applyNumberFormat="1" applyFont="1" applyFill="1" applyAlignment="1">
      <alignment horizontal="centerContinuous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1" fontId="0" fillId="0" borderId="0" xfId="2" applyFont="1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/>
    <xf numFmtId="41" fontId="0" fillId="0" borderId="0" xfId="2" applyFont="1"/>
    <xf numFmtId="164" fontId="0" fillId="0" borderId="0" xfId="0" applyNumberFormat="1"/>
    <xf numFmtId="9" fontId="0" fillId="0" borderId="0" xfId="3" applyFont="1"/>
    <xf numFmtId="0" fontId="5" fillId="0" borderId="1" xfId="0" applyFont="1" applyBorder="1"/>
    <xf numFmtId="0" fontId="0" fillId="0" borderId="2" xfId="0" applyBorder="1"/>
    <xf numFmtId="0" fontId="6" fillId="0" borderId="1" xfId="0" applyFont="1" applyBorder="1"/>
    <xf numFmtId="0" fontId="0" fillId="0" borderId="3" xfId="0" applyBorder="1"/>
    <xf numFmtId="0" fontId="6" fillId="3" borderId="1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7" fillId="0" borderId="0" xfId="0" applyFont="1"/>
    <xf numFmtId="0" fontId="9" fillId="4" borderId="0" xfId="0" quotePrefix="1" applyFont="1" applyFill="1"/>
    <xf numFmtId="0" fontId="10" fillId="5" borderId="0" xfId="0" applyFont="1" applyFill="1"/>
    <xf numFmtId="0" fontId="10" fillId="0" borderId="0" xfId="0" applyFont="1"/>
    <xf numFmtId="166" fontId="7" fillId="0" borderId="0" xfId="0" applyNumberFormat="1" applyFont="1"/>
    <xf numFmtId="166" fontId="10" fillId="0" borderId="0" xfId="0" applyNumberFormat="1" applyFont="1" applyAlignment="1">
      <alignment horizontal="left"/>
    </xf>
    <xf numFmtId="0" fontId="13" fillId="0" borderId="0" xfId="0" applyFont="1" applyAlignment="1">
      <alignment horizontal="right"/>
    </xf>
    <xf numFmtId="165" fontId="13" fillId="0" borderId="0" xfId="1" applyNumberFormat="1" applyFont="1" applyFill="1" applyAlignment="1">
      <alignment horizontal="left"/>
    </xf>
    <xf numFmtId="0" fontId="15" fillId="0" borderId="0" xfId="0" applyFont="1"/>
    <xf numFmtId="0" fontId="17" fillId="7" borderId="4" xfId="0" applyFont="1" applyFill="1" applyBorder="1" applyAlignment="1">
      <alignment horizontal="center" vertical="center" wrapText="1"/>
    </xf>
    <xf numFmtId="0" fontId="18" fillId="4" borderId="0" xfId="0" quotePrefix="1" applyFont="1" applyFill="1" applyAlignment="1">
      <alignment horizontal="right" wrapText="1"/>
    </xf>
    <xf numFmtId="0" fontId="10" fillId="4" borderId="0" xfId="0" applyFont="1" applyFill="1"/>
    <xf numFmtId="0" fontId="8" fillId="0" borderId="0" xfId="0" applyFont="1"/>
    <xf numFmtId="0" fontId="8" fillId="0" borderId="0" xfId="0" quotePrefix="1" applyFont="1"/>
    <xf numFmtId="0" fontId="8" fillId="0" borderId="0" xfId="0" quotePrefix="1" applyFont="1" applyAlignment="1">
      <alignment horizontal="center" vertical="center"/>
    </xf>
    <xf numFmtId="0" fontId="10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13" fillId="6" borderId="0" xfId="0" applyFont="1" applyFill="1" applyAlignment="1">
      <alignment horizontal="right"/>
    </xf>
    <xf numFmtId="0" fontId="10" fillId="4" borderId="0" xfId="0" applyFont="1" applyFill="1" applyAlignment="1">
      <alignment horizontal="right"/>
    </xf>
    <xf numFmtId="9" fontId="10" fillId="4" borderId="0" xfId="1" applyNumberFormat="1" applyFont="1" applyFill="1" applyAlignment="1">
      <alignment horizontal="right"/>
    </xf>
    <xf numFmtId="7" fontId="10" fillId="5" borderId="0" xfId="0" applyNumberFormat="1" applyFont="1" applyFill="1"/>
    <xf numFmtId="170" fontId="0" fillId="0" borderId="0" xfId="2" applyNumberFormat="1" applyFont="1"/>
    <xf numFmtId="43" fontId="13" fillId="6" borderId="0" xfId="1" applyFont="1" applyFill="1" applyAlignment="1">
      <alignment horizontal="left"/>
    </xf>
    <xf numFmtId="170" fontId="0" fillId="0" borderId="0" xfId="0" applyNumberForma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vertical="center"/>
    </xf>
    <xf numFmtId="0" fontId="2" fillId="0" borderId="0" xfId="0" applyFont="1"/>
    <xf numFmtId="0" fontId="19" fillId="0" borderId="0" xfId="0" applyFont="1" applyAlignment="1">
      <alignment horizontal="right"/>
    </xf>
    <xf numFmtId="49" fontId="20" fillId="0" borderId="0" xfId="0" applyNumberFormat="1" applyFont="1"/>
    <xf numFmtId="0" fontId="14" fillId="5" borderId="0" xfId="0" applyFont="1" applyFill="1" applyAlignment="1">
      <alignment horizontal="center"/>
    </xf>
    <xf numFmtId="168" fontId="0" fillId="0" borderId="0" xfId="0" applyNumberFormat="1" applyAlignment="1">
      <alignment horizontal="center"/>
    </xf>
    <xf numFmtId="169" fontId="0" fillId="0" borderId="0" xfId="0" applyNumberFormat="1" applyFont="1" applyFill="1" applyBorder="1" applyAlignment="1">
      <alignment horizontal="center" vertical="center" wrapText="1"/>
    </xf>
    <xf numFmtId="168" fontId="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right"/>
    </xf>
    <xf numFmtId="0" fontId="7" fillId="0" borderId="0" xfId="0" applyFont="1" applyFill="1"/>
    <xf numFmtId="0" fontId="7" fillId="0" borderId="0" xfId="0" applyFont="1" applyFill="1" applyAlignment="1">
      <alignment horizontal="right"/>
    </xf>
    <xf numFmtId="9" fontId="10" fillId="0" borderId="0" xfId="1" applyNumberFormat="1" applyFont="1" applyFill="1" applyAlignment="1">
      <alignment horizontal="right"/>
    </xf>
    <xf numFmtId="0" fontId="0" fillId="0" borderId="0" xfId="0" applyFill="1"/>
    <xf numFmtId="166" fontId="7" fillId="4" borderId="0" xfId="0" applyNumberFormat="1" applyFont="1" applyFill="1" applyAlignment="1">
      <alignment horizontal="left"/>
    </xf>
    <xf numFmtId="166" fontId="10" fillId="4" borderId="0" xfId="0" applyNumberFormat="1" applyFont="1" applyFill="1" applyAlignment="1">
      <alignment horizontal="left"/>
    </xf>
    <xf numFmtId="7" fontId="7" fillId="4" borderId="0" xfId="1" applyNumberFormat="1" applyFont="1" applyFill="1"/>
  </cellXfs>
  <cellStyles count="6">
    <cellStyle name="Milliers" xfId="1" builtinId="3"/>
    <cellStyle name="Milliers [0]" xfId="2" builtinId="6"/>
    <cellStyle name="Milliers 2" xfId="5" xr:uid="{D7E35334-FA41-4A68-B1B0-C7962ACA1A0A}"/>
    <cellStyle name="Normal" xfId="0" builtinId="0"/>
    <cellStyle name="Normal 2" xfId="4" xr:uid="{D7513043-435C-4AF5-9AC5-734320222BCC}"/>
    <cellStyle name="Pourcentage" xfId="3" builtinId="5"/>
  </cellStyles>
  <dxfs count="23"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#,##0.00\ &quot;€&quot;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#,##0.00\ &quot;€&quot;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#,##0.00\ &quot;€&quot;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#,##0.00\ &quot;€&quot;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9" formatCode="yyyy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border outline="0">
        <top style="thin">
          <color theme="8"/>
        </top>
        <bottom style="thin">
          <color indexed="64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[$]dd/mm/yyyy;@" x16r2:formatCode16="[$-fr-BF,1]dd/mm/yyyy;@"/>
    </dxf>
    <dxf>
      <numFmt numFmtId="164" formatCode="[$]dd/mm/yyyy;@" x16r2:formatCode16="[$-fr-BF,1]dd/m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073445-A2DC-4E0D-9F0A-C134EDD7E80C}" name="t_Immo" displayName="t_Immo" ref="A3:O6" totalsRowShown="0" headerRowDxfId="22">
  <autoFilter ref="A3:O6" xr:uid="{CE073445-A2DC-4E0D-9F0A-C134EDD7E80C}"/>
  <tableColumns count="15">
    <tableColumn id="1" xr3:uid="{2A1E0652-928B-446F-B7C0-0910ED5A2D63}" name="Fiche" dataDxfId="21"/>
    <tableColumn id="2" xr3:uid="{858344C8-3A6C-4BBF-A387-C8073F93B97D}" name="Nature immobilisation"/>
    <tableColumn id="3" xr3:uid="{70A76955-1479-49CC-969C-EB8DF1F7A405}" name="Nom immobilisation"/>
    <tableColumn id="4" xr3:uid="{078AD2B6-FBDB-4CC3-9729-3C487CDA1152}" name="N*Compte" dataDxfId="20"/>
    <tableColumn id="5" xr3:uid="{4B1C1E7A-CEDC-4C21-9F32-AC9589304A8D}" name="N* compte d'amortissemt" dataDxfId="19"/>
    <tableColumn id="6" xr3:uid="{61B5095A-BB78-4B9D-9808-614F0C67E55B}" name="Prix d'achat" dataDxfId="18" dataCellStyle="Milliers [0]"/>
    <tableColumn id="7" xr3:uid="{70AEA8EC-F01D-40A9-B483-F784E02EA3F3}" name="Frais access" dataDxfId="17" dataCellStyle="Milliers [0]"/>
    <tableColumn id="8" xr3:uid="{E323BB44-7CAE-462A-AE4D-15DA61048D0F}" name="Cout d'achat" dataDxfId="16" dataCellStyle="Milliers [0]">
      <calculatedColumnFormula>SUM(F4:G4)</calculatedColumnFormula>
    </tableColumn>
    <tableColumn id="9" xr3:uid="{6010EE57-A728-4C4E-BF40-02D977F53381}" name="Cout de revient" dataDxfId="15" dataCellStyle="Milliers [0]">
      <calculatedColumnFormula>+H4</calculatedColumnFormula>
    </tableColumn>
    <tableColumn id="10" xr3:uid="{C58A1900-C8C0-4FCD-8B30-EB0AF8408F68}" name="Date d'acquisition" dataDxfId="14"/>
    <tableColumn id="11" xr3:uid="{35A03488-027D-4CD5-93DB-56774ADB6DAA}" name="Date mise en service" dataDxfId="13"/>
    <tableColumn id="12" xr3:uid="{C00C47E0-F3B8-4FAD-81DF-C96D0D81110C}" name="Duree" dataDxfId="12" dataCellStyle="Milliers [0]"/>
    <tableColumn id="13" xr3:uid="{62766F8E-6BF1-4C78-98A8-6F32CF5AC216}" name="Type d'amortissement"/>
    <tableColumn id="14" xr3:uid="{40416179-0F63-454C-805D-6E97E4C18EEE}" name="Taux" dataDxfId="11" dataCellStyle="Pourcentage">
      <calculatedColumnFormula>1/t_Immo[[#This Row],[Duree]]</calculatedColumnFormula>
    </tableColumn>
    <tableColumn id="15" xr3:uid="{B902C7AC-B540-446F-8629-E04C710D3EE8}" name="Annuite" dataDxfId="10" dataCellStyle="Milliers [0]">
      <calculatedColumnFormula>+H4*N4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2ACEFC4-B3B0-42E0-BDCD-799952F4CE96}" name="t_Annuel" displayName="t_Annuel" ref="A30:E41" totalsRowShown="0" headerRowDxfId="9" dataDxfId="5" headerRowBorderDxfId="8" tableBorderDxfId="7" totalsRowBorderDxfId="6">
  <autoFilter ref="A30:E41" xr:uid="{C2ACEFC4-B3B0-42E0-BDCD-799952F4CE96}"/>
  <tableColumns count="5">
    <tableColumn id="1" xr3:uid="{75F2AD5C-EB2C-468F-B37F-ABCCEF0A62DC}" name="Année" dataDxfId="4"/>
    <tableColumn id="2" xr3:uid="{EEA1D7C5-926A-41FD-BA23-1CDD08F96EC2}" name="Valeur d'acquisition" dataDxfId="3"/>
    <tableColumn id="3" xr3:uid="{1FAC87FE-A783-4C40-BAB9-5D065355A1C4}" name="Amortissements" dataDxfId="2"/>
    <tableColumn id="4" xr3:uid="{89DFB63A-4293-4D86-9AC2-D4BE122986B0}" name="Cumul des amortissements" dataDxfId="1"/>
    <tableColumn id="5" xr3:uid="{A3C26B28-5834-4007-AA6D-809D38B1E615}" name="Valeur Comptable net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525B4-2DEC-494B-BD72-0C8355642CAF}">
  <sheetPr codeName="Feuil1">
    <pageSetUpPr fitToPage="1"/>
  </sheetPr>
  <dimension ref="A1:O6"/>
  <sheetViews>
    <sheetView showGridLines="0" topLeftCell="E1" workbookViewId="0">
      <pane ySplit="3" topLeftCell="A4" activePane="bottomLeft" state="frozen"/>
      <selection pane="bottomLeft" activeCell="K11" sqref="K11"/>
    </sheetView>
  </sheetViews>
  <sheetFormatPr baseColWidth="10" defaultRowHeight="14.4" x14ac:dyDescent="0.3"/>
  <cols>
    <col min="1" max="1" width="9.5546875" style="9" bestFit="1" customWidth="1"/>
    <col min="2" max="2" width="27.109375" bestFit="1" customWidth="1"/>
    <col min="3" max="3" width="33.21875" bestFit="1" customWidth="1"/>
    <col min="4" max="4" width="14.21875" style="6" bestFit="1" customWidth="1"/>
    <col min="5" max="5" width="27.109375" style="6" bestFit="1" customWidth="1"/>
    <col min="6" max="6" width="16.33203125" style="10" bestFit="1" customWidth="1"/>
    <col min="7" max="7" width="16.109375" style="10" bestFit="1" customWidth="1"/>
    <col min="8" max="8" width="17.21875" style="10" bestFit="1" customWidth="1"/>
    <col min="9" max="9" width="19.44140625" style="10" bestFit="1" customWidth="1"/>
    <col min="10" max="10" width="20.33203125" style="11" bestFit="1" customWidth="1"/>
    <col min="11" max="11" width="22.33203125" style="11" bestFit="1" customWidth="1"/>
    <col min="12" max="12" width="10.21875" bestFit="1" customWidth="1"/>
    <col min="13" max="13" width="24" bestFit="1" customWidth="1"/>
    <col min="14" max="14" width="9.21875" bestFit="1" customWidth="1"/>
    <col min="15" max="15" width="13.21875" style="10" bestFit="1" customWidth="1"/>
    <col min="16" max="257" width="1.5546875"/>
    <col min="258" max="258" width="3.6640625" bestFit="1" customWidth="1"/>
    <col min="259" max="259" width="4.44140625" bestFit="1" customWidth="1"/>
    <col min="260" max="260" width="1.5546875"/>
    <col min="261" max="261" width="3" bestFit="1" customWidth="1"/>
    <col min="262" max="264" width="1.5546875"/>
    <col min="265" max="265" width="2" bestFit="1" customWidth="1"/>
    <col min="266" max="266" width="2.109375" bestFit="1" customWidth="1"/>
    <col min="267" max="267" width="2.33203125" bestFit="1" customWidth="1"/>
    <col min="268" max="268" width="1.5546875"/>
    <col min="269" max="269" width="2.5546875" bestFit="1" customWidth="1"/>
    <col min="270" max="513" width="1.5546875"/>
    <col min="514" max="514" width="3.6640625" bestFit="1" customWidth="1"/>
    <col min="515" max="515" width="4.44140625" bestFit="1" customWidth="1"/>
    <col min="516" max="516" width="1.5546875"/>
    <col min="517" max="517" width="3" bestFit="1" customWidth="1"/>
    <col min="518" max="520" width="1.5546875"/>
    <col min="521" max="521" width="2" bestFit="1" customWidth="1"/>
    <col min="522" max="522" width="2.109375" bestFit="1" customWidth="1"/>
    <col min="523" max="523" width="2.33203125" bestFit="1" customWidth="1"/>
    <col min="524" max="524" width="1.5546875"/>
    <col min="525" max="525" width="2.5546875" bestFit="1" customWidth="1"/>
    <col min="526" max="769" width="1.5546875"/>
    <col min="770" max="770" width="3.6640625" bestFit="1" customWidth="1"/>
    <col min="771" max="771" width="4.44140625" bestFit="1" customWidth="1"/>
    <col min="772" max="772" width="1.5546875"/>
    <col min="773" max="773" width="3" bestFit="1" customWidth="1"/>
    <col min="774" max="776" width="1.5546875"/>
    <col min="777" max="777" width="2" bestFit="1" customWidth="1"/>
    <col min="778" max="778" width="2.109375" bestFit="1" customWidth="1"/>
    <col min="779" max="779" width="2.33203125" bestFit="1" customWidth="1"/>
    <col min="780" max="780" width="1.5546875"/>
    <col min="781" max="781" width="2.5546875" bestFit="1" customWidth="1"/>
    <col min="1026" max="1026" width="3.6640625" bestFit="1" customWidth="1"/>
    <col min="1027" max="1027" width="4.44140625" bestFit="1" customWidth="1"/>
    <col min="1028" max="1028" width="1.5546875"/>
    <col min="1029" max="1029" width="3" bestFit="1" customWidth="1"/>
    <col min="1030" max="1032" width="1.5546875"/>
    <col min="1033" max="1033" width="2" bestFit="1" customWidth="1"/>
    <col min="1034" max="1034" width="2.109375" bestFit="1" customWidth="1"/>
    <col min="1035" max="1035" width="2.33203125" bestFit="1" customWidth="1"/>
    <col min="1036" max="1036" width="1.5546875"/>
    <col min="1037" max="1037" width="2.5546875" bestFit="1" customWidth="1"/>
    <col min="1038" max="1281" width="1.5546875"/>
    <col min="1282" max="1282" width="3.6640625" bestFit="1" customWidth="1"/>
    <col min="1283" max="1283" width="4.44140625" bestFit="1" customWidth="1"/>
    <col min="1284" max="1284" width="1.5546875"/>
    <col min="1285" max="1285" width="3" bestFit="1" customWidth="1"/>
    <col min="1286" max="1288" width="1.5546875"/>
    <col min="1289" max="1289" width="2" bestFit="1" customWidth="1"/>
    <col min="1290" max="1290" width="2.109375" bestFit="1" customWidth="1"/>
    <col min="1291" max="1291" width="2.33203125" bestFit="1" customWidth="1"/>
    <col min="1292" max="1292" width="1.5546875"/>
    <col min="1293" max="1293" width="2.5546875" bestFit="1" customWidth="1"/>
    <col min="1294" max="1537" width="1.5546875"/>
    <col min="1538" max="1538" width="3.6640625" bestFit="1" customWidth="1"/>
    <col min="1539" max="1539" width="4.44140625" bestFit="1" customWidth="1"/>
    <col min="1540" max="1540" width="1.5546875"/>
    <col min="1541" max="1541" width="3" bestFit="1" customWidth="1"/>
    <col min="1542" max="1544" width="1.5546875"/>
    <col min="1545" max="1545" width="2" bestFit="1" customWidth="1"/>
    <col min="1546" max="1546" width="2.109375" bestFit="1" customWidth="1"/>
    <col min="1547" max="1547" width="2.33203125" bestFit="1" customWidth="1"/>
    <col min="1548" max="1548" width="1.5546875"/>
    <col min="1549" max="1549" width="2.5546875" bestFit="1" customWidth="1"/>
    <col min="1550" max="1793" width="1.5546875"/>
    <col min="1794" max="1794" width="3.6640625" bestFit="1" customWidth="1"/>
    <col min="1795" max="1795" width="4.44140625" bestFit="1" customWidth="1"/>
    <col min="1796" max="1796" width="1.5546875"/>
    <col min="1797" max="1797" width="3" bestFit="1" customWidth="1"/>
    <col min="1798" max="1800" width="1.5546875"/>
    <col min="1801" max="1801" width="2" bestFit="1" customWidth="1"/>
    <col min="1802" max="1802" width="2.109375" bestFit="1" customWidth="1"/>
    <col min="1803" max="1803" width="2.33203125" bestFit="1" customWidth="1"/>
    <col min="1804" max="1804" width="1.5546875"/>
    <col min="1805" max="1805" width="2.5546875" bestFit="1" customWidth="1"/>
    <col min="2050" max="2050" width="3.6640625" bestFit="1" customWidth="1"/>
    <col min="2051" max="2051" width="4.44140625" bestFit="1" customWidth="1"/>
    <col min="2052" max="2052" width="1.5546875"/>
    <col min="2053" max="2053" width="3" bestFit="1" customWidth="1"/>
    <col min="2054" max="2056" width="1.5546875"/>
    <col min="2057" max="2057" width="2" bestFit="1" customWidth="1"/>
    <col min="2058" max="2058" width="2.109375" bestFit="1" customWidth="1"/>
    <col min="2059" max="2059" width="2.33203125" bestFit="1" customWidth="1"/>
    <col min="2060" max="2060" width="1.5546875"/>
    <col min="2061" max="2061" width="2.5546875" bestFit="1" customWidth="1"/>
    <col min="2062" max="2305" width="1.5546875"/>
    <col min="2306" max="2306" width="3.6640625" bestFit="1" customWidth="1"/>
    <col min="2307" max="2307" width="4.44140625" bestFit="1" customWidth="1"/>
    <col min="2308" max="2308" width="1.5546875"/>
    <col min="2309" max="2309" width="3" bestFit="1" customWidth="1"/>
    <col min="2310" max="2312" width="1.5546875"/>
    <col min="2313" max="2313" width="2" bestFit="1" customWidth="1"/>
    <col min="2314" max="2314" width="2.109375" bestFit="1" customWidth="1"/>
    <col min="2315" max="2315" width="2.33203125" bestFit="1" customWidth="1"/>
    <col min="2316" max="2316" width="1.5546875"/>
    <col min="2317" max="2317" width="2.5546875" bestFit="1" customWidth="1"/>
    <col min="2318" max="2561" width="1.5546875"/>
    <col min="2562" max="2562" width="3.6640625" bestFit="1" customWidth="1"/>
    <col min="2563" max="2563" width="4.44140625" bestFit="1" customWidth="1"/>
    <col min="2564" max="2564" width="1.5546875"/>
    <col min="2565" max="2565" width="3" bestFit="1" customWidth="1"/>
    <col min="2566" max="2568" width="1.5546875"/>
    <col min="2569" max="2569" width="2" bestFit="1" customWidth="1"/>
    <col min="2570" max="2570" width="2.109375" bestFit="1" customWidth="1"/>
    <col min="2571" max="2571" width="2.33203125" bestFit="1" customWidth="1"/>
    <col min="2572" max="2572" width="1.5546875"/>
    <col min="2573" max="2573" width="2.5546875" bestFit="1" customWidth="1"/>
    <col min="2574" max="2817" width="1.5546875"/>
    <col min="2818" max="2818" width="3.6640625" bestFit="1" customWidth="1"/>
    <col min="2819" max="2819" width="4.44140625" bestFit="1" customWidth="1"/>
    <col min="2820" max="2820" width="1.5546875"/>
    <col min="2821" max="2821" width="3" bestFit="1" customWidth="1"/>
    <col min="2822" max="2824" width="1.5546875"/>
    <col min="2825" max="2825" width="2" bestFit="1" customWidth="1"/>
    <col min="2826" max="2826" width="2.109375" bestFit="1" customWidth="1"/>
    <col min="2827" max="2827" width="2.33203125" bestFit="1" customWidth="1"/>
    <col min="2828" max="2828" width="1.5546875"/>
    <col min="2829" max="2829" width="2.5546875" bestFit="1" customWidth="1"/>
    <col min="3074" max="3074" width="3.6640625" bestFit="1" customWidth="1"/>
    <col min="3075" max="3075" width="4.44140625" bestFit="1" customWidth="1"/>
    <col min="3076" max="3076" width="1.5546875"/>
    <col min="3077" max="3077" width="3" bestFit="1" customWidth="1"/>
    <col min="3078" max="3080" width="1.5546875"/>
    <col min="3081" max="3081" width="2" bestFit="1" customWidth="1"/>
    <col min="3082" max="3082" width="2.109375" bestFit="1" customWidth="1"/>
    <col min="3083" max="3083" width="2.33203125" bestFit="1" customWidth="1"/>
    <col min="3084" max="3084" width="1.5546875"/>
    <col min="3085" max="3085" width="2.5546875" bestFit="1" customWidth="1"/>
    <col min="3086" max="3329" width="1.5546875"/>
    <col min="3330" max="3330" width="3.6640625" bestFit="1" customWidth="1"/>
    <col min="3331" max="3331" width="4.44140625" bestFit="1" customWidth="1"/>
    <col min="3332" max="3332" width="1.5546875"/>
    <col min="3333" max="3333" width="3" bestFit="1" customWidth="1"/>
    <col min="3334" max="3336" width="1.5546875"/>
    <col min="3337" max="3337" width="2" bestFit="1" customWidth="1"/>
    <col min="3338" max="3338" width="2.109375" bestFit="1" customWidth="1"/>
    <col min="3339" max="3339" width="2.33203125" bestFit="1" customWidth="1"/>
    <col min="3340" max="3340" width="1.5546875"/>
    <col min="3341" max="3341" width="2.5546875" bestFit="1" customWidth="1"/>
    <col min="3342" max="3585" width="1.5546875"/>
    <col min="3586" max="3586" width="3.6640625" bestFit="1" customWidth="1"/>
    <col min="3587" max="3587" width="4.44140625" bestFit="1" customWidth="1"/>
    <col min="3588" max="3588" width="1.5546875"/>
    <col min="3589" max="3589" width="3" bestFit="1" customWidth="1"/>
    <col min="3590" max="3592" width="1.5546875"/>
    <col min="3593" max="3593" width="2" bestFit="1" customWidth="1"/>
    <col min="3594" max="3594" width="2.109375" bestFit="1" customWidth="1"/>
    <col min="3595" max="3595" width="2.33203125" bestFit="1" customWidth="1"/>
    <col min="3596" max="3596" width="1.5546875"/>
    <col min="3597" max="3597" width="2.5546875" bestFit="1" customWidth="1"/>
    <col min="3598" max="3841" width="1.5546875"/>
    <col min="3842" max="3842" width="3.6640625" bestFit="1" customWidth="1"/>
    <col min="3843" max="3843" width="4.44140625" bestFit="1" customWidth="1"/>
    <col min="3844" max="3844" width="1.5546875"/>
    <col min="3845" max="3845" width="3" bestFit="1" customWidth="1"/>
    <col min="3846" max="3848" width="1.5546875"/>
    <col min="3849" max="3849" width="2" bestFit="1" customWidth="1"/>
    <col min="3850" max="3850" width="2.109375" bestFit="1" customWidth="1"/>
    <col min="3851" max="3851" width="2.33203125" bestFit="1" customWidth="1"/>
    <col min="3852" max="3852" width="1.5546875"/>
    <col min="3853" max="3853" width="2.5546875" bestFit="1" customWidth="1"/>
    <col min="4098" max="4098" width="3.6640625" bestFit="1" customWidth="1"/>
    <col min="4099" max="4099" width="4.44140625" bestFit="1" customWidth="1"/>
    <col min="4100" max="4100" width="1.5546875"/>
    <col min="4101" max="4101" width="3" bestFit="1" customWidth="1"/>
    <col min="4102" max="4104" width="1.5546875"/>
    <col min="4105" max="4105" width="2" bestFit="1" customWidth="1"/>
    <col min="4106" max="4106" width="2.109375" bestFit="1" customWidth="1"/>
    <col min="4107" max="4107" width="2.33203125" bestFit="1" customWidth="1"/>
    <col min="4108" max="4108" width="1.5546875"/>
    <col min="4109" max="4109" width="2.5546875" bestFit="1" customWidth="1"/>
    <col min="4110" max="4353" width="1.5546875"/>
    <col min="4354" max="4354" width="3.6640625" bestFit="1" customWidth="1"/>
    <col min="4355" max="4355" width="4.44140625" bestFit="1" customWidth="1"/>
    <col min="4356" max="4356" width="1.5546875"/>
    <col min="4357" max="4357" width="3" bestFit="1" customWidth="1"/>
    <col min="4358" max="4360" width="1.5546875"/>
    <col min="4361" max="4361" width="2" bestFit="1" customWidth="1"/>
    <col min="4362" max="4362" width="2.109375" bestFit="1" customWidth="1"/>
    <col min="4363" max="4363" width="2.33203125" bestFit="1" customWidth="1"/>
    <col min="4364" max="4364" width="1.5546875"/>
    <col min="4365" max="4365" width="2.5546875" bestFit="1" customWidth="1"/>
    <col min="4366" max="4609" width="1.5546875"/>
    <col min="4610" max="4610" width="3.6640625" bestFit="1" customWidth="1"/>
    <col min="4611" max="4611" width="4.44140625" bestFit="1" customWidth="1"/>
    <col min="4612" max="4612" width="1.5546875"/>
    <col min="4613" max="4613" width="3" bestFit="1" customWidth="1"/>
    <col min="4614" max="4616" width="1.5546875"/>
    <col min="4617" max="4617" width="2" bestFit="1" customWidth="1"/>
    <col min="4618" max="4618" width="2.109375" bestFit="1" customWidth="1"/>
    <col min="4619" max="4619" width="2.33203125" bestFit="1" customWidth="1"/>
    <col min="4620" max="4620" width="1.5546875"/>
    <col min="4621" max="4621" width="2.5546875" bestFit="1" customWidth="1"/>
    <col min="4622" max="4865" width="1.5546875"/>
    <col min="4866" max="4866" width="3.6640625" bestFit="1" customWidth="1"/>
    <col min="4867" max="4867" width="4.44140625" bestFit="1" customWidth="1"/>
    <col min="4868" max="4868" width="1.5546875"/>
    <col min="4869" max="4869" width="3" bestFit="1" customWidth="1"/>
    <col min="4870" max="4872" width="1.5546875"/>
    <col min="4873" max="4873" width="2" bestFit="1" customWidth="1"/>
    <col min="4874" max="4874" width="2.109375" bestFit="1" customWidth="1"/>
    <col min="4875" max="4875" width="2.33203125" bestFit="1" customWidth="1"/>
    <col min="4876" max="4876" width="1.5546875"/>
    <col min="4877" max="4877" width="2.5546875" bestFit="1" customWidth="1"/>
    <col min="5122" max="5122" width="3.6640625" bestFit="1" customWidth="1"/>
    <col min="5123" max="5123" width="4.44140625" bestFit="1" customWidth="1"/>
    <col min="5124" max="5124" width="1.5546875"/>
    <col min="5125" max="5125" width="3" bestFit="1" customWidth="1"/>
    <col min="5126" max="5128" width="1.5546875"/>
    <col min="5129" max="5129" width="2" bestFit="1" customWidth="1"/>
    <col min="5130" max="5130" width="2.109375" bestFit="1" customWidth="1"/>
    <col min="5131" max="5131" width="2.33203125" bestFit="1" customWidth="1"/>
    <col min="5132" max="5132" width="1.5546875"/>
    <col min="5133" max="5133" width="2.5546875" bestFit="1" customWidth="1"/>
    <col min="5134" max="5377" width="1.5546875"/>
    <col min="5378" max="5378" width="3.6640625" bestFit="1" customWidth="1"/>
    <col min="5379" max="5379" width="4.44140625" bestFit="1" customWidth="1"/>
    <col min="5380" max="5380" width="1.5546875"/>
    <col min="5381" max="5381" width="3" bestFit="1" customWidth="1"/>
    <col min="5382" max="5384" width="1.5546875"/>
    <col min="5385" max="5385" width="2" bestFit="1" customWidth="1"/>
    <col min="5386" max="5386" width="2.109375" bestFit="1" customWidth="1"/>
    <col min="5387" max="5387" width="2.33203125" bestFit="1" customWidth="1"/>
    <col min="5388" max="5388" width="1.5546875"/>
    <col min="5389" max="5389" width="2.5546875" bestFit="1" customWidth="1"/>
    <col min="5390" max="5633" width="1.5546875"/>
    <col min="5634" max="5634" width="3.6640625" bestFit="1" customWidth="1"/>
    <col min="5635" max="5635" width="4.44140625" bestFit="1" customWidth="1"/>
    <col min="5636" max="5636" width="1.5546875"/>
    <col min="5637" max="5637" width="3" bestFit="1" customWidth="1"/>
    <col min="5638" max="5640" width="1.5546875"/>
    <col min="5641" max="5641" width="2" bestFit="1" customWidth="1"/>
    <col min="5642" max="5642" width="2.109375" bestFit="1" customWidth="1"/>
    <col min="5643" max="5643" width="2.33203125" bestFit="1" customWidth="1"/>
    <col min="5644" max="5644" width="1.5546875"/>
    <col min="5645" max="5645" width="2.5546875" bestFit="1" customWidth="1"/>
    <col min="5646" max="5889" width="1.5546875"/>
    <col min="5890" max="5890" width="3.6640625" bestFit="1" customWidth="1"/>
    <col min="5891" max="5891" width="4.44140625" bestFit="1" customWidth="1"/>
    <col min="5892" max="5892" width="1.5546875"/>
    <col min="5893" max="5893" width="3" bestFit="1" customWidth="1"/>
    <col min="5894" max="5896" width="1.5546875"/>
    <col min="5897" max="5897" width="2" bestFit="1" customWidth="1"/>
    <col min="5898" max="5898" width="2.109375" bestFit="1" customWidth="1"/>
    <col min="5899" max="5899" width="2.33203125" bestFit="1" customWidth="1"/>
    <col min="5900" max="5900" width="1.5546875"/>
    <col min="5901" max="5901" width="2.5546875" bestFit="1" customWidth="1"/>
    <col min="6146" max="6146" width="3.6640625" bestFit="1" customWidth="1"/>
    <col min="6147" max="6147" width="4.44140625" bestFit="1" customWidth="1"/>
    <col min="6148" max="6148" width="1.5546875"/>
    <col min="6149" max="6149" width="3" bestFit="1" customWidth="1"/>
    <col min="6150" max="6152" width="1.5546875"/>
    <col min="6153" max="6153" width="2" bestFit="1" customWidth="1"/>
    <col min="6154" max="6154" width="2.109375" bestFit="1" customWidth="1"/>
    <col min="6155" max="6155" width="2.33203125" bestFit="1" customWidth="1"/>
    <col min="6156" max="6156" width="1.5546875"/>
    <col min="6157" max="6157" width="2.5546875" bestFit="1" customWidth="1"/>
    <col min="6158" max="6401" width="1.5546875"/>
    <col min="6402" max="6402" width="3.6640625" bestFit="1" customWidth="1"/>
    <col min="6403" max="6403" width="4.44140625" bestFit="1" customWidth="1"/>
    <col min="6404" max="6404" width="1.5546875"/>
    <col min="6405" max="6405" width="3" bestFit="1" customWidth="1"/>
    <col min="6406" max="6408" width="1.5546875"/>
    <col min="6409" max="6409" width="2" bestFit="1" customWidth="1"/>
    <col min="6410" max="6410" width="2.109375" bestFit="1" customWidth="1"/>
    <col min="6411" max="6411" width="2.33203125" bestFit="1" customWidth="1"/>
    <col min="6412" max="6412" width="1.5546875"/>
    <col min="6413" max="6413" width="2.5546875" bestFit="1" customWidth="1"/>
    <col min="6414" max="6657" width="1.5546875"/>
    <col min="6658" max="6658" width="3.6640625" bestFit="1" customWidth="1"/>
    <col min="6659" max="6659" width="4.44140625" bestFit="1" customWidth="1"/>
    <col min="6660" max="6660" width="1.5546875"/>
    <col min="6661" max="6661" width="3" bestFit="1" customWidth="1"/>
    <col min="6662" max="6664" width="1.5546875"/>
    <col min="6665" max="6665" width="2" bestFit="1" customWidth="1"/>
    <col min="6666" max="6666" width="2.109375" bestFit="1" customWidth="1"/>
    <col min="6667" max="6667" width="2.33203125" bestFit="1" customWidth="1"/>
    <col min="6668" max="6668" width="1.5546875"/>
    <col min="6669" max="6669" width="2.5546875" bestFit="1" customWidth="1"/>
    <col min="6670" max="6913" width="1.5546875"/>
    <col min="6914" max="6914" width="3.6640625" bestFit="1" customWidth="1"/>
    <col min="6915" max="6915" width="4.44140625" bestFit="1" customWidth="1"/>
    <col min="6916" max="6916" width="1.5546875"/>
    <col min="6917" max="6917" width="3" bestFit="1" customWidth="1"/>
    <col min="6918" max="6920" width="1.5546875"/>
    <col min="6921" max="6921" width="2" bestFit="1" customWidth="1"/>
    <col min="6922" max="6922" width="2.109375" bestFit="1" customWidth="1"/>
    <col min="6923" max="6923" width="2.33203125" bestFit="1" customWidth="1"/>
    <col min="6924" max="6924" width="1.5546875"/>
    <col min="6925" max="6925" width="2.5546875" bestFit="1" customWidth="1"/>
    <col min="7170" max="7170" width="3.6640625" bestFit="1" customWidth="1"/>
    <col min="7171" max="7171" width="4.44140625" bestFit="1" customWidth="1"/>
    <col min="7172" max="7172" width="1.5546875"/>
    <col min="7173" max="7173" width="3" bestFit="1" customWidth="1"/>
    <col min="7174" max="7176" width="1.5546875"/>
    <col min="7177" max="7177" width="2" bestFit="1" customWidth="1"/>
    <col min="7178" max="7178" width="2.109375" bestFit="1" customWidth="1"/>
    <col min="7179" max="7179" width="2.33203125" bestFit="1" customWidth="1"/>
    <col min="7180" max="7180" width="1.5546875"/>
    <col min="7181" max="7181" width="2.5546875" bestFit="1" customWidth="1"/>
    <col min="7182" max="7425" width="1.5546875"/>
    <col min="7426" max="7426" width="3.6640625" bestFit="1" customWidth="1"/>
    <col min="7427" max="7427" width="4.44140625" bestFit="1" customWidth="1"/>
    <col min="7428" max="7428" width="1.5546875"/>
    <col min="7429" max="7429" width="3" bestFit="1" customWidth="1"/>
    <col min="7430" max="7432" width="1.5546875"/>
    <col min="7433" max="7433" width="2" bestFit="1" customWidth="1"/>
    <col min="7434" max="7434" width="2.109375" bestFit="1" customWidth="1"/>
    <col min="7435" max="7435" width="2.33203125" bestFit="1" customWidth="1"/>
    <col min="7436" max="7436" width="1.5546875"/>
    <col min="7437" max="7437" width="2.5546875" bestFit="1" customWidth="1"/>
    <col min="7438" max="7681" width="1.5546875"/>
    <col min="7682" max="7682" width="3.6640625" bestFit="1" customWidth="1"/>
    <col min="7683" max="7683" width="4.44140625" bestFit="1" customWidth="1"/>
    <col min="7684" max="7684" width="1.5546875"/>
    <col min="7685" max="7685" width="3" bestFit="1" customWidth="1"/>
    <col min="7686" max="7688" width="1.5546875"/>
    <col min="7689" max="7689" width="2" bestFit="1" customWidth="1"/>
    <col min="7690" max="7690" width="2.109375" bestFit="1" customWidth="1"/>
    <col min="7691" max="7691" width="2.33203125" bestFit="1" customWidth="1"/>
    <col min="7692" max="7692" width="1.5546875"/>
    <col min="7693" max="7693" width="2.5546875" bestFit="1" customWidth="1"/>
    <col min="7694" max="7937" width="1.5546875"/>
    <col min="7938" max="7938" width="3.6640625" bestFit="1" customWidth="1"/>
    <col min="7939" max="7939" width="4.44140625" bestFit="1" customWidth="1"/>
    <col min="7940" max="7940" width="1.5546875"/>
    <col min="7941" max="7941" width="3" bestFit="1" customWidth="1"/>
    <col min="7942" max="7944" width="1.5546875"/>
    <col min="7945" max="7945" width="2" bestFit="1" customWidth="1"/>
    <col min="7946" max="7946" width="2.109375" bestFit="1" customWidth="1"/>
    <col min="7947" max="7947" width="2.33203125" bestFit="1" customWidth="1"/>
    <col min="7948" max="7948" width="1.5546875"/>
    <col min="7949" max="7949" width="2.5546875" bestFit="1" customWidth="1"/>
    <col min="8194" max="8194" width="3.6640625" bestFit="1" customWidth="1"/>
    <col min="8195" max="8195" width="4.44140625" bestFit="1" customWidth="1"/>
    <col min="8196" max="8196" width="1.5546875"/>
    <col min="8197" max="8197" width="3" bestFit="1" customWidth="1"/>
    <col min="8198" max="8200" width="1.5546875"/>
    <col min="8201" max="8201" width="2" bestFit="1" customWidth="1"/>
    <col min="8202" max="8202" width="2.109375" bestFit="1" customWidth="1"/>
    <col min="8203" max="8203" width="2.33203125" bestFit="1" customWidth="1"/>
    <col min="8204" max="8204" width="1.5546875"/>
    <col min="8205" max="8205" width="2.5546875" bestFit="1" customWidth="1"/>
    <col min="8206" max="8449" width="1.5546875"/>
    <col min="8450" max="8450" width="3.6640625" bestFit="1" customWidth="1"/>
    <col min="8451" max="8451" width="4.44140625" bestFit="1" customWidth="1"/>
    <col min="8452" max="8452" width="1.5546875"/>
    <col min="8453" max="8453" width="3" bestFit="1" customWidth="1"/>
    <col min="8454" max="8456" width="1.5546875"/>
    <col min="8457" max="8457" width="2" bestFit="1" customWidth="1"/>
    <col min="8458" max="8458" width="2.109375" bestFit="1" customWidth="1"/>
    <col min="8459" max="8459" width="2.33203125" bestFit="1" customWidth="1"/>
    <col min="8460" max="8460" width="1.5546875"/>
    <col min="8461" max="8461" width="2.5546875" bestFit="1" customWidth="1"/>
    <col min="8462" max="8705" width="1.5546875"/>
    <col min="8706" max="8706" width="3.6640625" bestFit="1" customWidth="1"/>
    <col min="8707" max="8707" width="4.44140625" bestFit="1" customWidth="1"/>
    <col min="8708" max="8708" width="1.5546875"/>
    <col min="8709" max="8709" width="3" bestFit="1" customWidth="1"/>
    <col min="8710" max="8712" width="1.5546875"/>
    <col min="8713" max="8713" width="2" bestFit="1" customWidth="1"/>
    <col min="8714" max="8714" width="2.109375" bestFit="1" customWidth="1"/>
    <col min="8715" max="8715" width="2.33203125" bestFit="1" customWidth="1"/>
    <col min="8716" max="8716" width="1.5546875"/>
    <col min="8717" max="8717" width="2.5546875" bestFit="1" customWidth="1"/>
    <col min="8718" max="8961" width="1.5546875"/>
    <col min="8962" max="8962" width="3.6640625" bestFit="1" customWidth="1"/>
    <col min="8963" max="8963" width="4.44140625" bestFit="1" customWidth="1"/>
    <col min="8964" max="8964" width="1.5546875"/>
    <col min="8965" max="8965" width="3" bestFit="1" customWidth="1"/>
    <col min="8966" max="8968" width="1.5546875"/>
    <col min="8969" max="8969" width="2" bestFit="1" customWidth="1"/>
    <col min="8970" max="8970" width="2.109375" bestFit="1" customWidth="1"/>
    <col min="8971" max="8971" width="2.33203125" bestFit="1" customWidth="1"/>
    <col min="8972" max="8972" width="1.5546875"/>
    <col min="8973" max="8973" width="2.5546875" bestFit="1" customWidth="1"/>
    <col min="9218" max="9218" width="3.6640625" bestFit="1" customWidth="1"/>
    <col min="9219" max="9219" width="4.44140625" bestFit="1" customWidth="1"/>
    <col min="9220" max="9220" width="1.5546875"/>
    <col min="9221" max="9221" width="3" bestFit="1" customWidth="1"/>
    <col min="9222" max="9224" width="1.5546875"/>
    <col min="9225" max="9225" width="2" bestFit="1" customWidth="1"/>
    <col min="9226" max="9226" width="2.109375" bestFit="1" customWidth="1"/>
    <col min="9227" max="9227" width="2.33203125" bestFit="1" customWidth="1"/>
    <col min="9228" max="9228" width="1.5546875"/>
    <col min="9229" max="9229" width="2.5546875" bestFit="1" customWidth="1"/>
    <col min="9230" max="9473" width="1.5546875"/>
    <col min="9474" max="9474" width="3.6640625" bestFit="1" customWidth="1"/>
    <col min="9475" max="9475" width="4.44140625" bestFit="1" customWidth="1"/>
    <col min="9476" max="9476" width="1.5546875"/>
    <col min="9477" max="9477" width="3" bestFit="1" customWidth="1"/>
    <col min="9478" max="9480" width="1.5546875"/>
    <col min="9481" max="9481" width="2" bestFit="1" customWidth="1"/>
    <col min="9482" max="9482" width="2.109375" bestFit="1" customWidth="1"/>
    <col min="9483" max="9483" width="2.33203125" bestFit="1" customWidth="1"/>
    <col min="9484" max="9484" width="1.5546875"/>
    <col min="9485" max="9485" width="2.5546875" bestFit="1" customWidth="1"/>
    <col min="9486" max="9729" width="1.5546875"/>
    <col min="9730" max="9730" width="3.6640625" bestFit="1" customWidth="1"/>
    <col min="9731" max="9731" width="4.44140625" bestFit="1" customWidth="1"/>
    <col min="9732" max="9732" width="1.5546875"/>
    <col min="9733" max="9733" width="3" bestFit="1" customWidth="1"/>
    <col min="9734" max="9736" width="1.5546875"/>
    <col min="9737" max="9737" width="2" bestFit="1" customWidth="1"/>
    <col min="9738" max="9738" width="2.109375" bestFit="1" customWidth="1"/>
    <col min="9739" max="9739" width="2.33203125" bestFit="1" customWidth="1"/>
    <col min="9740" max="9740" width="1.5546875"/>
    <col min="9741" max="9741" width="2.5546875" bestFit="1" customWidth="1"/>
    <col min="9742" max="9985" width="1.5546875"/>
    <col min="9986" max="9986" width="3.6640625" bestFit="1" customWidth="1"/>
    <col min="9987" max="9987" width="4.44140625" bestFit="1" customWidth="1"/>
    <col min="9988" max="9988" width="1.5546875"/>
    <col min="9989" max="9989" width="3" bestFit="1" customWidth="1"/>
    <col min="9990" max="9992" width="1.5546875"/>
    <col min="9993" max="9993" width="2" bestFit="1" customWidth="1"/>
    <col min="9994" max="9994" width="2.109375" bestFit="1" customWidth="1"/>
    <col min="9995" max="9995" width="2.33203125" bestFit="1" customWidth="1"/>
    <col min="9996" max="9996" width="1.5546875"/>
    <col min="9997" max="9997" width="2.5546875" bestFit="1" customWidth="1"/>
    <col min="10242" max="10242" width="3.6640625" bestFit="1" customWidth="1"/>
    <col min="10243" max="10243" width="4.44140625" bestFit="1" customWidth="1"/>
    <col min="10244" max="10244" width="1.5546875"/>
    <col min="10245" max="10245" width="3" bestFit="1" customWidth="1"/>
    <col min="10246" max="10248" width="1.5546875"/>
    <col min="10249" max="10249" width="2" bestFit="1" customWidth="1"/>
    <col min="10250" max="10250" width="2.109375" bestFit="1" customWidth="1"/>
    <col min="10251" max="10251" width="2.33203125" bestFit="1" customWidth="1"/>
    <col min="10252" max="10252" width="1.5546875"/>
    <col min="10253" max="10253" width="2.5546875" bestFit="1" customWidth="1"/>
    <col min="10254" max="10497" width="1.5546875"/>
    <col min="10498" max="10498" width="3.6640625" bestFit="1" customWidth="1"/>
    <col min="10499" max="10499" width="4.44140625" bestFit="1" customWidth="1"/>
    <col min="10500" max="10500" width="1.5546875"/>
    <col min="10501" max="10501" width="3" bestFit="1" customWidth="1"/>
    <col min="10502" max="10504" width="1.5546875"/>
    <col min="10505" max="10505" width="2" bestFit="1" customWidth="1"/>
    <col min="10506" max="10506" width="2.109375" bestFit="1" customWidth="1"/>
    <col min="10507" max="10507" width="2.33203125" bestFit="1" customWidth="1"/>
    <col min="10508" max="10508" width="1.5546875"/>
    <col min="10509" max="10509" width="2.5546875" bestFit="1" customWidth="1"/>
    <col min="10510" max="10753" width="1.5546875"/>
    <col min="10754" max="10754" width="3.6640625" bestFit="1" customWidth="1"/>
    <col min="10755" max="10755" width="4.44140625" bestFit="1" customWidth="1"/>
    <col min="10756" max="10756" width="1.5546875"/>
    <col min="10757" max="10757" width="3" bestFit="1" customWidth="1"/>
    <col min="10758" max="10760" width="1.5546875"/>
    <col min="10761" max="10761" width="2" bestFit="1" customWidth="1"/>
    <col min="10762" max="10762" width="2.109375" bestFit="1" customWidth="1"/>
    <col min="10763" max="10763" width="2.33203125" bestFit="1" customWidth="1"/>
    <col min="10764" max="10764" width="1.5546875"/>
    <col min="10765" max="10765" width="2.5546875" bestFit="1" customWidth="1"/>
    <col min="10766" max="11009" width="1.5546875"/>
    <col min="11010" max="11010" width="3.6640625" bestFit="1" customWidth="1"/>
    <col min="11011" max="11011" width="4.44140625" bestFit="1" customWidth="1"/>
    <col min="11012" max="11012" width="1.5546875"/>
    <col min="11013" max="11013" width="3" bestFit="1" customWidth="1"/>
    <col min="11014" max="11016" width="1.5546875"/>
    <col min="11017" max="11017" width="2" bestFit="1" customWidth="1"/>
    <col min="11018" max="11018" width="2.109375" bestFit="1" customWidth="1"/>
    <col min="11019" max="11019" width="2.33203125" bestFit="1" customWidth="1"/>
    <col min="11020" max="11020" width="1.5546875"/>
    <col min="11021" max="11021" width="2.5546875" bestFit="1" customWidth="1"/>
    <col min="11266" max="11266" width="3.6640625" bestFit="1" customWidth="1"/>
    <col min="11267" max="11267" width="4.44140625" bestFit="1" customWidth="1"/>
    <col min="11268" max="11268" width="1.5546875"/>
    <col min="11269" max="11269" width="3" bestFit="1" customWidth="1"/>
    <col min="11270" max="11272" width="1.5546875"/>
    <col min="11273" max="11273" width="2" bestFit="1" customWidth="1"/>
    <col min="11274" max="11274" width="2.109375" bestFit="1" customWidth="1"/>
    <col min="11275" max="11275" width="2.33203125" bestFit="1" customWidth="1"/>
    <col min="11276" max="11276" width="1.5546875"/>
    <col min="11277" max="11277" width="2.5546875" bestFit="1" customWidth="1"/>
    <col min="11278" max="11521" width="1.5546875"/>
    <col min="11522" max="11522" width="3.6640625" bestFit="1" customWidth="1"/>
    <col min="11523" max="11523" width="4.44140625" bestFit="1" customWidth="1"/>
    <col min="11524" max="11524" width="1.5546875"/>
    <col min="11525" max="11525" width="3" bestFit="1" customWidth="1"/>
    <col min="11526" max="11528" width="1.5546875"/>
    <col min="11529" max="11529" width="2" bestFit="1" customWidth="1"/>
    <col min="11530" max="11530" width="2.109375" bestFit="1" customWidth="1"/>
    <col min="11531" max="11531" width="2.33203125" bestFit="1" customWidth="1"/>
    <col min="11532" max="11532" width="1.5546875"/>
    <col min="11533" max="11533" width="2.5546875" bestFit="1" customWidth="1"/>
    <col min="11534" max="11777" width="1.5546875"/>
    <col min="11778" max="11778" width="3.6640625" bestFit="1" customWidth="1"/>
    <col min="11779" max="11779" width="4.44140625" bestFit="1" customWidth="1"/>
    <col min="11780" max="11780" width="1.5546875"/>
    <col min="11781" max="11781" width="3" bestFit="1" customWidth="1"/>
    <col min="11782" max="11784" width="1.5546875"/>
    <col min="11785" max="11785" width="2" bestFit="1" customWidth="1"/>
    <col min="11786" max="11786" width="2.109375" bestFit="1" customWidth="1"/>
    <col min="11787" max="11787" width="2.33203125" bestFit="1" customWidth="1"/>
    <col min="11788" max="11788" width="1.5546875"/>
    <col min="11789" max="11789" width="2.5546875" bestFit="1" customWidth="1"/>
    <col min="11790" max="12033" width="1.5546875"/>
    <col min="12034" max="12034" width="3.6640625" bestFit="1" customWidth="1"/>
    <col min="12035" max="12035" width="4.44140625" bestFit="1" customWidth="1"/>
    <col min="12036" max="12036" width="1.5546875"/>
    <col min="12037" max="12037" width="3" bestFit="1" customWidth="1"/>
    <col min="12038" max="12040" width="1.5546875"/>
    <col min="12041" max="12041" width="2" bestFit="1" customWidth="1"/>
    <col min="12042" max="12042" width="2.109375" bestFit="1" customWidth="1"/>
    <col min="12043" max="12043" width="2.33203125" bestFit="1" customWidth="1"/>
    <col min="12044" max="12044" width="1.5546875"/>
    <col min="12045" max="12045" width="2.5546875" bestFit="1" customWidth="1"/>
    <col min="12290" max="12290" width="3.6640625" bestFit="1" customWidth="1"/>
    <col min="12291" max="12291" width="4.44140625" bestFit="1" customWidth="1"/>
    <col min="12292" max="12292" width="1.5546875"/>
    <col min="12293" max="12293" width="3" bestFit="1" customWidth="1"/>
    <col min="12294" max="12296" width="1.5546875"/>
    <col min="12297" max="12297" width="2" bestFit="1" customWidth="1"/>
    <col min="12298" max="12298" width="2.109375" bestFit="1" customWidth="1"/>
    <col min="12299" max="12299" width="2.33203125" bestFit="1" customWidth="1"/>
    <col min="12300" max="12300" width="1.5546875"/>
    <col min="12301" max="12301" width="2.5546875" bestFit="1" customWidth="1"/>
    <col min="12302" max="12545" width="1.5546875"/>
    <col min="12546" max="12546" width="3.6640625" bestFit="1" customWidth="1"/>
    <col min="12547" max="12547" width="4.44140625" bestFit="1" customWidth="1"/>
    <col min="12548" max="12548" width="1.5546875"/>
    <col min="12549" max="12549" width="3" bestFit="1" customWidth="1"/>
    <col min="12550" max="12552" width="1.5546875"/>
    <col min="12553" max="12553" width="2" bestFit="1" customWidth="1"/>
    <col min="12554" max="12554" width="2.109375" bestFit="1" customWidth="1"/>
    <col min="12555" max="12555" width="2.33203125" bestFit="1" customWidth="1"/>
    <col min="12556" max="12556" width="1.5546875"/>
    <col min="12557" max="12557" width="2.5546875" bestFit="1" customWidth="1"/>
    <col min="12558" max="12801" width="1.5546875"/>
    <col min="12802" max="12802" width="3.6640625" bestFit="1" customWidth="1"/>
    <col min="12803" max="12803" width="4.44140625" bestFit="1" customWidth="1"/>
    <col min="12804" max="12804" width="1.5546875"/>
    <col min="12805" max="12805" width="3" bestFit="1" customWidth="1"/>
    <col min="12806" max="12808" width="1.5546875"/>
    <col min="12809" max="12809" width="2" bestFit="1" customWidth="1"/>
    <col min="12810" max="12810" width="2.109375" bestFit="1" customWidth="1"/>
    <col min="12811" max="12811" width="2.33203125" bestFit="1" customWidth="1"/>
    <col min="12812" max="12812" width="1.5546875"/>
    <col min="12813" max="12813" width="2.5546875" bestFit="1" customWidth="1"/>
    <col min="12814" max="13057" width="1.5546875"/>
    <col min="13058" max="13058" width="3.6640625" bestFit="1" customWidth="1"/>
    <col min="13059" max="13059" width="4.44140625" bestFit="1" customWidth="1"/>
    <col min="13060" max="13060" width="1.5546875"/>
    <col min="13061" max="13061" width="3" bestFit="1" customWidth="1"/>
    <col min="13062" max="13064" width="1.5546875"/>
    <col min="13065" max="13065" width="2" bestFit="1" customWidth="1"/>
    <col min="13066" max="13066" width="2.109375" bestFit="1" customWidth="1"/>
    <col min="13067" max="13067" width="2.33203125" bestFit="1" customWidth="1"/>
    <col min="13068" max="13068" width="1.5546875"/>
    <col min="13069" max="13069" width="2.5546875" bestFit="1" customWidth="1"/>
    <col min="13314" max="13314" width="3.6640625" bestFit="1" customWidth="1"/>
    <col min="13315" max="13315" width="4.44140625" bestFit="1" customWidth="1"/>
    <col min="13316" max="13316" width="1.5546875"/>
    <col min="13317" max="13317" width="3" bestFit="1" customWidth="1"/>
    <col min="13318" max="13320" width="1.5546875"/>
    <col min="13321" max="13321" width="2" bestFit="1" customWidth="1"/>
    <col min="13322" max="13322" width="2.109375" bestFit="1" customWidth="1"/>
    <col min="13323" max="13323" width="2.33203125" bestFit="1" customWidth="1"/>
    <col min="13324" max="13324" width="1.5546875"/>
    <col min="13325" max="13325" width="2.5546875" bestFit="1" customWidth="1"/>
    <col min="13326" max="13569" width="1.5546875"/>
    <col min="13570" max="13570" width="3.6640625" bestFit="1" customWidth="1"/>
    <col min="13571" max="13571" width="4.44140625" bestFit="1" customWidth="1"/>
    <col min="13572" max="13572" width="1.5546875"/>
    <col min="13573" max="13573" width="3" bestFit="1" customWidth="1"/>
    <col min="13574" max="13576" width="1.5546875"/>
    <col min="13577" max="13577" width="2" bestFit="1" customWidth="1"/>
    <col min="13578" max="13578" width="2.109375" bestFit="1" customWidth="1"/>
    <col min="13579" max="13579" width="2.33203125" bestFit="1" customWidth="1"/>
    <col min="13580" max="13580" width="1.5546875"/>
    <col min="13581" max="13581" width="2.5546875" bestFit="1" customWidth="1"/>
    <col min="13582" max="13825" width="1.5546875"/>
    <col min="13826" max="13826" width="3.6640625" bestFit="1" customWidth="1"/>
    <col min="13827" max="13827" width="4.44140625" bestFit="1" customWidth="1"/>
    <col min="13828" max="13828" width="1.5546875"/>
    <col min="13829" max="13829" width="3" bestFit="1" customWidth="1"/>
    <col min="13830" max="13832" width="1.5546875"/>
    <col min="13833" max="13833" width="2" bestFit="1" customWidth="1"/>
    <col min="13834" max="13834" width="2.109375" bestFit="1" customWidth="1"/>
    <col min="13835" max="13835" width="2.33203125" bestFit="1" customWidth="1"/>
    <col min="13836" max="13836" width="1.5546875"/>
    <col min="13837" max="13837" width="2.5546875" bestFit="1" customWidth="1"/>
    <col min="13838" max="14081" width="1.5546875"/>
    <col min="14082" max="14082" width="3.6640625" bestFit="1" customWidth="1"/>
    <col min="14083" max="14083" width="4.44140625" bestFit="1" customWidth="1"/>
    <col min="14084" max="14084" width="1.5546875"/>
    <col min="14085" max="14085" width="3" bestFit="1" customWidth="1"/>
    <col min="14086" max="14088" width="1.5546875"/>
    <col min="14089" max="14089" width="2" bestFit="1" customWidth="1"/>
    <col min="14090" max="14090" width="2.109375" bestFit="1" customWidth="1"/>
    <col min="14091" max="14091" width="2.33203125" bestFit="1" customWidth="1"/>
    <col min="14092" max="14092" width="1.5546875"/>
    <col min="14093" max="14093" width="2.5546875" bestFit="1" customWidth="1"/>
    <col min="14338" max="14338" width="3.6640625" bestFit="1" customWidth="1"/>
    <col min="14339" max="14339" width="4.44140625" bestFit="1" customWidth="1"/>
    <col min="14340" max="14340" width="1.5546875"/>
    <col min="14341" max="14341" width="3" bestFit="1" customWidth="1"/>
    <col min="14342" max="14344" width="1.5546875"/>
    <col min="14345" max="14345" width="2" bestFit="1" customWidth="1"/>
    <col min="14346" max="14346" width="2.109375" bestFit="1" customWidth="1"/>
    <col min="14347" max="14347" width="2.33203125" bestFit="1" customWidth="1"/>
    <col min="14348" max="14348" width="1.5546875"/>
    <col min="14349" max="14349" width="2.5546875" bestFit="1" customWidth="1"/>
    <col min="14350" max="14593" width="1.5546875"/>
    <col min="14594" max="14594" width="3.6640625" bestFit="1" customWidth="1"/>
    <col min="14595" max="14595" width="4.44140625" bestFit="1" customWidth="1"/>
    <col min="14596" max="14596" width="1.5546875"/>
    <col min="14597" max="14597" width="3" bestFit="1" customWidth="1"/>
    <col min="14598" max="14600" width="1.5546875"/>
    <col min="14601" max="14601" width="2" bestFit="1" customWidth="1"/>
    <col min="14602" max="14602" width="2.109375" bestFit="1" customWidth="1"/>
    <col min="14603" max="14603" width="2.33203125" bestFit="1" customWidth="1"/>
    <col min="14604" max="14604" width="1.5546875"/>
    <col min="14605" max="14605" width="2.5546875" bestFit="1" customWidth="1"/>
    <col min="14606" max="14849" width="1.5546875"/>
    <col min="14850" max="14850" width="3.6640625" bestFit="1" customWidth="1"/>
    <col min="14851" max="14851" width="4.44140625" bestFit="1" customWidth="1"/>
    <col min="14852" max="14852" width="1.5546875"/>
    <col min="14853" max="14853" width="3" bestFit="1" customWidth="1"/>
    <col min="14854" max="14856" width="1.5546875"/>
    <col min="14857" max="14857" width="2" bestFit="1" customWidth="1"/>
    <col min="14858" max="14858" width="2.109375" bestFit="1" customWidth="1"/>
    <col min="14859" max="14859" width="2.33203125" bestFit="1" customWidth="1"/>
    <col min="14860" max="14860" width="1.5546875"/>
    <col min="14861" max="14861" width="2.5546875" bestFit="1" customWidth="1"/>
    <col min="14862" max="15105" width="1.5546875"/>
    <col min="15106" max="15106" width="3.6640625" bestFit="1" customWidth="1"/>
    <col min="15107" max="15107" width="4.44140625" bestFit="1" customWidth="1"/>
    <col min="15108" max="15108" width="1.5546875"/>
    <col min="15109" max="15109" width="3" bestFit="1" customWidth="1"/>
    <col min="15110" max="15112" width="1.5546875"/>
    <col min="15113" max="15113" width="2" bestFit="1" customWidth="1"/>
    <col min="15114" max="15114" width="2.109375" bestFit="1" customWidth="1"/>
    <col min="15115" max="15115" width="2.33203125" bestFit="1" customWidth="1"/>
    <col min="15116" max="15116" width="1.5546875"/>
    <col min="15117" max="15117" width="2.5546875" bestFit="1" customWidth="1"/>
    <col min="15362" max="15362" width="3.6640625" bestFit="1" customWidth="1"/>
    <col min="15363" max="15363" width="4.44140625" bestFit="1" customWidth="1"/>
    <col min="15364" max="15364" width="1.5546875"/>
    <col min="15365" max="15365" width="3" bestFit="1" customWidth="1"/>
    <col min="15366" max="15368" width="1.5546875"/>
    <col min="15369" max="15369" width="2" bestFit="1" customWidth="1"/>
    <col min="15370" max="15370" width="2.109375" bestFit="1" customWidth="1"/>
    <col min="15371" max="15371" width="2.33203125" bestFit="1" customWidth="1"/>
    <col min="15372" max="15372" width="1.5546875"/>
    <col min="15373" max="15373" width="2.5546875" bestFit="1" customWidth="1"/>
    <col min="15374" max="15617" width="1.5546875"/>
    <col min="15618" max="15618" width="3.6640625" bestFit="1" customWidth="1"/>
    <col min="15619" max="15619" width="4.44140625" bestFit="1" customWidth="1"/>
    <col min="15620" max="15620" width="1.5546875"/>
    <col min="15621" max="15621" width="3" bestFit="1" customWidth="1"/>
    <col min="15622" max="15624" width="1.5546875"/>
    <col min="15625" max="15625" width="2" bestFit="1" customWidth="1"/>
    <col min="15626" max="15626" width="2.109375" bestFit="1" customWidth="1"/>
    <col min="15627" max="15627" width="2.33203125" bestFit="1" customWidth="1"/>
    <col min="15628" max="15628" width="1.5546875"/>
    <col min="15629" max="15629" width="2.5546875" bestFit="1" customWidth="1"/>
    <col min="15630" max="15873" width="1.5546875"/>
    <col min="15874" max="15874" width="3.6640625" bestFit="1" customWidth="1"/>
    <col min="15875" max="15875" width="4.44140625" bestFit="1" customWidth="1"/>
    <col min="15876" max="15876" width="1.5546875"/>
    <col min="15877" max="15877" width="3" bestFit="1" customWidth="1"/>
    <col min="15878" max="15880" width="1.5546875"/>
    <col min="15881" max="15881" width="2" bestFit="1" customWidth="1"/>
    <col min="15882" max="15882" width="2.109375" bestFit="1" customWidth="1"/>
    <col min="15883" max="15883" width="2.33203125" bestFit="1" customWidth="1"/>
    <col min="15884" max="15884" width="1.5546875"/>
    <col min="15885" max="15885" width="2.5546875" bestFit="1" customWidth="1"/>
    <col min="15886" max="16129" width="1.5546875"/>
    <col min="16130" max="16130" width="3.6640625" bestFit="1" customWidth="1"/>
    <col min="16131" max="16131" width="4.44140625" bestFit="1" customWidth="1"/>
    <col min="16132" max="16132" width="1.5546875"/>
    <col min="16133" max="16133" width="3" bestFit="1" customWidth="1"/>
    <col min="16134" max="16136" width="1.5546875"/>
    <col min="16137" max="16137" width="2" bestFit="1" customWidth="1"/>
    <col min="16138" max="16138" width="2.109375" bestFit="1" customWidth="1"/>
    <col min="16139" max="16139" width="2.33203125" bestFit="1" customWidth="1"/>
    <col min="16140" max="16140" width="1.5546875"/>
    <col min="16141" max="16141" width="2.5546875" bestFit="1" customWidth="1"/>
  </cols>
  <sheetData>
    <row r="1" spans="1:15" ht="18" x14ac:dyDescent="0.35">
      <c r="A1" s="1" t="s">
        <v>0</v>
      </c>
      <c r="B1" s="1"/>
      <c r="C1" s="1"/>
      <c r="D1" s="2"/>
      <c r="E1" s="2"/>
      <c r="F1" s="3"/>
      <c r="G1" s="3"/>
      <c r="H1" s="3"/>
      <c r="I1" s="3"/>
      <c r="J1" s="4"/>
      <c r="K1" s="4"/>
      <c r="L1" s="1"/>
      <c r="M1" s="1"/>
      <c r="N1" s="1"/>
      <c r="O1" s="3"/>
    </row>
    <row r="3" spans="1:15" s="6" customFormat="1" x14ac:dyDescent="0.3">
      <c r="A3" s="5" t="s">
        <v>42</v>
      </c>
      <c r="B3" s="6" t="s">
        <v>1</v>
      </c>
      <c r="C3" s="6" t="s">
        <v>2</v>
      </c>
      <c r="D3" s="6" t="s">
        <v>3</v>
      </c>
      <c r="E3" s="6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K3" s="8" t="s">
        <v>10</v>
      </c>
      <c r="L3" s="6" t="s">
        <v>11</v>
      </c>
      <c r="M3" s="6" t="s">
        <v>12</v>
      </c>
      <c r="N3" s="6" t="s">
        <v>13</v>
      </c>
      <c r="O3" s="7" t="s">
        <v>14</v>
      </c>
    </row>
    <row r="4" spans="1:15" x14ac:dyDescent="0.3">
      <c r="A4" s="9" t="s">
        <v>15</v>
      </c>
      <c r="B4" t="s">
        <v>16</v>
      </c>
      <c r="C4" t="s">
        <v>17</v>
      </c>
      <c r="D4" s="6">
        <v>238100</v>
      </c>
      <c r="E4" s="6">
        <v>283800</v>
      </c>
      <c r="F4" s="10">
        <v>2511228</v>
      </c>
      <c r="G4" s="10">
        <v>0</v>
      </c>
      <c r="H4" s="10">
        <f>SUM(F4:G4)</f>
        <v>2511228</v>
      </c>
      <c r="I4" s="10">
        <f>+H4</f>
        <v>2511228</v>
      </c>
      <c r="J4" s="11">
        <v>45268</v>
      </c>
      <c r="K4" s="11">
        <v>45962</v>
      </c>
      <c r="L4" s="10">
        <v>10</v>
      </c>
      <c r="M4" t="s">
        <v>18</v>
      </c>
      <c r="N4" s="12">
        <f>1/t_Immo[[#This Row],[Duree]]</f>
        <v>0.1</v>
      </c>
      <c r="O4" s="41">
        <f>+H4*N4</f>
        <v>251122.80000000002</v>
      </c>
    </row>
    <row r="5" spans="1:15" x14ac:dyDescent="0.3">
      <c r="A5" s="9" t="s">
        <v>19</v>
      </c>
      <c r="B5" t="s">
        <v>16</v>
      </c>
      <c r="C5" t="s">
        <v>20</v>
      </c>
      <c r="D5" s="6">
        <v>238100</v>
      </c>
      <c r="E5" s="6">
        <v>283800</v>
      </c>
      <c r="F5" s="10">
        <v>2808284</v>
      </c>
      <c r="G5" s="10">
        <v>0</v>
      </c>
      <c r="H5" s="10">
        <f>SUM(F5:G5)</f>
        <v>2808284</v>
      </c>
      <c r="I5" s="10">
        <f>+H5</f>
        <v>2808284</v>
      </c>
      <c r="J5" s="11">
        <v>45268</v>
      </c>
      <c r="K5" s="11">
        <v>45962</v>
      </c>
      <c r="L5" s="10">
        <v>10</v>
      </c>
      <c r="M5" t="s">
        <v>18</v>
      </c>
      <c r="N5" s="12">
        <f>1/t_Immo[[#This Row],[Duree]]</f>
        <v>0.1</v>
      </c>
      <c r="O5" s="41">
        <f>+H5*N5</f>
        <v>280828.40000000002</v>
      </c>
    </row>
    <row r="6" spans="1:15" x14ac:dyDescent="0.3">
      <c r="A6" s="9" t="s">
        <v>43</v>
      </c>
      <c r="B6" t="s">
        <v>16</v>
      </c>
      <c r="C6" t="s">
        <v>20</v>
      </c>
      <c r="D6" s="6">
        <v>238100</v>
      </c>
      <c r="E6" s="6">
        <v>283800</v>
      </c>
      <c r="F6" s="10">
        <v>300000</v>
      </c>
      <c r="G6" s="10">
        <v>0</v>
      </c>
      <c r="H6" s="10">
        <f>SUM(F6:G6)</f>
        <v>300000</v>
      </c>
      <c r="I6" s="10">
        <f>+H6</f>
        <v>300000</v>
      </c>
      <c r="J6" s="11">
        <v>45268</v>
      </c>
      <c r="K6" s="11">
        <v>45658</v>
      </c>
      <c r="L6" s="10">
        <v>15</v>
      </c>
      <c r="M6" t="s">
        <v>18</v>
      </c>
      <c r="N6" s="12">
        <f>1/t_Immo[[#This Row],[Duree]]</f>
        <v>6.6666666666666666E-2</v>
      </c>
      <c r="O6" s="41">
        <f>+H6*N6</f>
        <v>20000</v>
      </c>
    </row>
  </sheetData>
  <pageMargins left="0.25" right="0.25" top="0.31" bottom="0.26" header="0.3" footer="0.3"/>
  <pageSetup paperSize="9" scale="5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48877-9E37-40AF-A9D8-C0D194563CC4}">
  <sheetPr codeName="Feuil3">
    <pageSetUpPr fitToPage="1"/>
  </sheetPr>
  <dimension ref="A2:E43"/>
  <sheetViews>
    <sheetView showGridLines="0" tabSelected="1" workbookViewId="0">
      <pane ySplit="2" topLeftCell="A3" activePane="bottomLeft" state="frozen"/>
      <selection pane="bottomLeft" activeCell="F2" sqref="F2"/>
    </sheetView>
  </sheetViews>
  <sheetFormatPr baseColWidth="10" defaultRowHeight="14.4" x14ac:dyDescent="0.3"/>
  <cols>
    <col min="1" max="1" width="18.6640625" customWidth="1"/>
    <col min="2" max="2" width="14.33203125" bestFit="1" customWidth="1"/>
    <col min="3" max="3" width="26.5546875" customWidth="1"/>
    <col min="4" max="4" width="26.21875" bestFit="1" customWidth="1"/>
    <col min="5" max="5" width="19.21875" bestFit="1" customWidth="1"/>
  </cols>
  <sheetData>
    <row r="2" spans="1:5" ht="25.8" customHeight="1" x14ac:dyDescent="0.5">
      <c r="A2" s="45" t="s">
        <v>21</v>
      </c>
      <c r="B2" s="44"/>
      <c r="C2" s="44"/>
      <c r="D2" s="47" t="s">
        <v>41</v>
      </c>
      <c r="E2" s="48" t="s">
        <v>15</v>
      </c>
    </row>
    <row r="3" spans="1:5" x14ac:dyDescent="0.3">
      <c r="E3" s="46"/>
    </row>
    <row r="5" spans="1:5" ht="17.399999999999999" x14ac:dyDescent="0.35">
      <c r="A5" s="13" t="s">
        <v>22</v>
      </c>
      <c r="B5" s="14"/>
      <c r="C5" s="15" t="str">
        <f>_xlfn.XLOOKUP(FicheSelectionnee,t_Immo[Fiche],t_Immo[Nature immobilisation],FALSE)</f>
        <v>Autres installations et agencmts</v>
      </c>
      <c r="D5" s="14"/>
      <c r="E5" s="16"/>
    </row>
    <row r="7" spans="1:5" ht="17.399999999999999" x14ac:dyDescent="0.35">
      <c r="A7" s="13" t="s">
        <v>23</v>
      </c>
      <c r="B7" s="16"/>
      <c r="C7" s="17" t="str">
        <f>_xlfn.XLOOKUP(FicheSelectionnee,t_Immo[Fiche],t_Immo[Nom immobilisation],FALSE)</f>
        <v>Amenagement en beton station rte kgsi</v>
      </c>
      <c r="D7" s="18"/>
      <c r="E7" s="19"/>
    </row>
    <row r="10" spans="1:5" ht="15.6" x14ac:dyDescent="0.3">
      <c r="A10" s="20" t="s">
        <v>5</v>
      </c>
      <c r="B10" s="60">
        <f>_xlfn.XLOOKUP(FicheSelectionnee,t_Immo[Fiche],t_Immo[Prix d''achat],FALSE)</f>
        <v>2511228</v>
      </c>
      <c r="D10" s="32"/>
    </row>
    <row r="11" spans="1:5" ht="15.6" x14ac:dyDescent="0.3">
      <c r="A11" s="20" t="s">
        <v>24</v>
      </c>
      <c r="B11" s="60">
        <f>_xlfn.XLOOKUP(FicheSelectionnee,t_Immo[Fiche],t_Immo[Frais access],FALSE)</f>
        <v>0</v>
      </c>
      <c r="D11" s="33" t="s">
        <v>25</v>
      </c>
      <c r="E11" s="21">
        <f>_xlfn.XLOOKUP(FicheSelectionnee,t_Immo[Fiche],t_Immo[N*Compte],FALSE)</f>
        <v>238100</v>
      </c>
    </row>
    <row r="12" spans="1:5" ht="15.6" x14ac:dyDescent="0.3">
      <c r="A12" s="22" t="s">
        <v>26</v>
      </c>
      <c r="B12" s="40">
        <f>SUM(B10:B11)</f>
        <v>2511228</v>
      </c>
    </row>
    <row r="13" spans="1:5" x14ac:dyDescent="0.3">
      <c r="D13" s="34" t="s">
        <v>27</v>
      </c>
      <c r="E13" s="30">
        <f>_xlfn.XLOOKUP(FicheSelectionnee,t_Immo[Fiche],t_Immo[N* compte d''amortissemt],FALSE)</f>
        <v>283800</v>
      </c>
    </row>
    <row r="15" spans="1:5" ht="15.6" x14ac:dyDescent="0.3">
      <c r="A15" s="20" t="s">
        <v>28</v>
      </c>
      <c r="B15" s="20"/>
      <c r="C15" s="58">
        <f>+VLOOKUP(E2,IMMO!A:O,10,FALSE)</f>
        <v>45268</v>
      </c>
      <c r="D15" s="35" t="s">
        <v>29</v>
      </c>
      <c r="E15" s="31">
        <f>_xlfn.XLOOKUP(FicheSelectionnee,t_Immo[Fiche],t_Immo[Duree],FALSE)</f>
        <v>10</v>
      </c>
    </row>
    <row r="16" spans="1:5" ht="15.6" x14ac:dyDescent="0.3">
      <c r="A16" s="20"/>
      <c r="B16" s="20"/>
      <c r="C16" s="24"/>
      <c r="D16" s="20"/>
      <c r="E16" s="20"/>
    </row>
    <row r="17" spans="1:5" ht="15.6" x14ac:dyDescent="0.3">
      <c r="A17" s="23" t="s">
        <v>30</v>
      </c>
      <c r="B17" s="20"/>
      <c r="C17" s="59">
        <f>+_xlfn.XLOOKUP(FicheSelectionnee,t_Immo[Fiche],t_Immo[Date mise en service],FALSE)</f>
        <v>45962</v>
      </c>
      <c r="D17" s="20" t="s">
        <v>31</v>
      </c>
      <c r="E17" s="38" t="str">
        <f>_xlfn.XLOOKUP(FicheSelectionnee,t_Immo[Fiche],t_Immo[Type d''amortissement],FALSE)</f>
        <v>Lineaire</v>
      </c>
    </row>
    <row r="18" spans="1:5" ht="15.6" x14ac:dyDescent="0.3">
      <c r="A18" s="23"/>
      <c r="B18" s="20"/>
      <c r="C18" s="25"/>
      <c r="D18" s="20"/>
      <c r="E18" s="53"/>
    </row>
    <row r="19" spans="1:5" ht="15.6" x14ac:dyDescent="0.3">
      <c r="A19" s="20"/>
      <c r="B19" s="20"/>
      <c r="C19" s="20"/>
      <c r="D19" s="36" t="s">
        <v>32</v>
      </c>
      <c r="E19" s="39">
        <f>_xlfn.XLOOKUP(FicheSelectionnee,t_Immo[Fiche],t_Immo[Taux],FALSE)</f>
        <v>0.1</v>
      </c>
    </row>
    <row r="20" spans="1:5" s="57" customFormat="1" ht="15.6" x14ac:dyDescent="0.3">
      <c r="A20" s="54"/>
      <c r="B20" s="54"/>
      <c r="C20" s="54"/>
      <c r="D20" s="55"/>
      <c r="E20" s="56"/>
    </row>
    <row r="21" spans="1:5" ht="15.6" x14ac:dyDescent="0.3">
      <c r="A21" s="28" t="s">
        <v>40</v>
      </c>
      <c r="B21" s="20"/>
      <c r="C21" s="20"/>
      <c r="D21" s="37" t="s">
        <v>33</v>
      </c>
      <c r="E21" s="42">
        <f>+_xlfn.XLOOKUP(FicheSelectionnee,t_Immo[Fiche],t_Immo[Annuite],FALSE)</f>
        <v>251122.80000000002</v>
      </c>
    </row>
    <row r="22" spans="1:5" ht="15.6" x14ac:dyDescent="0.3">
      <c r="A22" s="20"/>
      <c r="B22" s="20"/>
      <c r="C22" s="20"/>
      <c r="D22" s="26"/>
      <c r="E22" s="27"/>
    </row>
    <row r="23" spans="1:5" ht="15.6" x14ac:dyDescent="0.3">
      <c r="A23" s="20"/>
      <c r="B23" s="20"/>
      <c r="C23" s="20"/>
      <c r="D23" s="26"/>
    </row>
    <row r="24" spans="1:5" ht="15.6" x14ac:dyDescent="0.3">
      <c r="A24" s="20"/>
      <c r="B24" s="20"/>
      <c r="C24" s="20"/>
      <c r="D24" s="26"/>
      <c r="E24" s="28"/>
    </row>
    <row r="25" spans="1:5" ht="15.6" x14ac:dyDescent="0.3">
      <c r="A25" s="20"/>
      <c r="B25" s="20"/>
      <c r="C25" s="20"/>
      <c r="D25" s="26"/>
      <c r="E25" s="28"/>
    </row>
    <row r="26" spans="1:5" ht="15.6" x14ac:dyDescent="0.3">
      <c r="A26" s="20"/>
      <c r="B26" s="20"/>
      <c r="C26" s="20"/>
      <c r="D26" s="26"/>
      <c r="E26" s="28"/>
    </row>
    <row r="27" spans="1:5" ht="15.6" x14ac:dyDescent="0.3">
      <c r="A27" s="20"/>
      <c r="B27" s="20"/>
      <c r="C27" s="20"/>
      <c r="D27" s="26"/>
      <c r="E27" s="27"/>
    </row>
    <row r="28" spans="1:5" ht="18" x14ac:dyDescent="0.35">
      <c r="A28" s="49" t="s">
        <v>34</v>
      </c>
      <c r="B28" s="49"/>
      <c r="C28" s="49"/>
      <c r="D28" s="49"/>
      <c r="E28" s="49"/>
    </row>
    <row r="29" spans="1:5" x14ac:dyDescent="0.3">
      <c r="C29" s="50">
        <f>SUBTOTAL(9,t_Annuel[Amortissements])</f>
        <v>2511228</v>
      </c>
    </row>
    <row r="30" spans="1:5" ht="28.8" x14ac:dyDescent="0.3">
      <c r="A30" s="29" t="s">
        <v>35</v>
      </c>
      <c r="B30" s="29" t="s">
        <v>36</v>
      </c>
      <c r="C30" s="29" t="s">
        <v>37</v>
      </c>
      <c r="D30" s="29" t="s">
        <v>38</v>
      </c>
      <c r="E30" s="29" t="s">
        <v>39</v>
      </c>
    </row>
    <row r="31" spans="1:5" x14ac:dyDescent="0.3">
      <c r="A31" s="51">
        <v>45962</v>
      </c>
      <c r="B31" s="52">
        <v>2511228</v>
      </c>
      <c r="C31" s="52">
        <v>41853.800000000003</v>
      </c>
      <c r="D31" s="52">
        <v>41853.800000000003</v>
      </c>
      <c r="E31" s="52">
        <v>2469374.2000000002</v>
      </c>
    </row>
    <row r="32" spans="1:5" x14ac:dyDescent="0.3">
      <c r="A32" s="51">
        <v>46327</v>
      </c>
      <c r="B32" s="52">
        <v>2511228</v>
      </c>
      <c r="C32" s="52">
        <v>251122.80000000002</v>
      </c>
      <c r="D32" s="52">
        <v>292976.59999999998</v>
      </c>
      <c r="E32" s="52">
        <v>2218251.4</v>
      </c>
    </row>
    <row r="33" spans="1:5" x14ac:dyDescent="0.3">
      <c r="A33" s="51">
        <v>46692</v>
      </c>
      <c r="B33" s="52">
        <v>2511228</v>
      </c>
      <c r="C33" s="52">
        <v>251122.80000000002</v>
      </c>
      <c r="D33" s="52">
        <v>544099.4</v>
      </c>
      <c r="E33" s="52">
        <v>1967128.6</v>
      </c>
    </row>
    <row r="34" spans="1:5" x14ac:dyDescent="0.3">
      <c r="A34" s="51">
        <v>47058</v>
      </c>
      <c r="B34" s="52">
        <v>2511228</v>
      </c>
      <c r="C34" s="52">
        <v>251122.80000000002</v>
      </c>
      <c r="D34" s="52">
        <v>795222.2</v>
      </c>
      <c r="E34" s="52">
        <v>1716005.8</v>
      </c>
    </row>
    <row r="35" spans="1:5" x14ac:dyDescent="0.3">
      <c r="A35" s="51">
        <v>47423</v>
      </c>
      <c r="B35" s="52">
        <v>2511228</v>
      </c>
      <c r="C35" s="52">
        <v>251122.80000000002</v>
      </c>
      <c r="D35" s="52">
        <v>1046345</v>
      </c>
      <c r="E35" s="52">
        <v>1464883</v>
      </c>
    </row>
    <row r="36" spans="1:5" x14ac:dyDescent="0.3">
      <c r="A36" s="51">
        <v>47788</v>
      </c>
      <c r="B36" s="52">
        <v>2511228</v>
      </c>
      <c r="C36" s="52">
        <v>251122.80000000002</v>
      </c>
      <c r="D36" s="52">
        <v>1297467.8</v>
      </c>
      <c r="E36" s="52">
        <v>1213760.2</v>
      </c>
    </row>
    <row r="37" spans="1:5" x14ac:dyDescent="0.3">
      <c r="A37" s="51">
        <v>48153</v>
      </c>
      <c r="B37" s="52">
        <v>2511228</v>
      </c>
      <c r="C37" s="52">
        <v>251122.80000000002</v>
      </c>
      <c r="D37" s="52">
        <v>1548590.6</v>
      </c>
      <c r="E37" s="52">
        <v>962637.4</v>
      </c>
    </row>
    <row r="38" spans="1:5" x14ac:dyDescent="0.3">
      <c r="A38" s="51">
        <v>48519</v>
      </c>
      <c r="B38" s="52">
        <v>2511228</v>
      </c>
      <c r="C38" s="52">
        <v>251122.80000000002</v>
      </c>
      <c r="D38" s="52">
        <v>1799713.4</v>
      </c>
      <c r="E38" s="52">
        <v>711514.6</v>
      </c>
    </row>
    <row r="39" spans="1:5" x14ac:dyDescent="0.3">
      <c r="A39" s="51">
        <v>48884</v>
      </c>
      <c r="B39" s="52">
        <v>2511228</v>
      </c>
      <c r="C39" s="52">
        <v>251122.80000000002</v>
      </c>
      <c r="D39" s="52">
        <v>2050836.2</v>
      </c>
      <c r="E39" s="52">
        <v>460391.8</v>
      </c>
    </row>
    <row r="40" spans="1:5" x14ac:dyDescent="0.3">
      <c r="A40" s="51">
        <v>49249</v>
      </c>
      <c r="B40" s="52">
        <v>2511228</v>
      </c>
      <c r="C40" s="52">
        <v>251122.80000000002</v>
      </c>
      <c r="D40" s="52">
        <v>2301959</v>
      </c>
      <c r="E40" s="52">
        <v>209269</v>
      </c>
    </row>
    <row r="41" spans="1:5" x14ac:dyDescent="0.3">
      <c r="A41" s="51">
        <v>49614</v>
      </c>
      <c r="B41" s="52">
        <v>2511228</v>
      </c>
      <c r="C41" s="52">
        <v>209269</v>
      </c>
      <c r="D41" s="52">
        <v>2511228</v>
      </c>
      <c r="E41" s="52">
        <v>0</v>
      </c>
    </row>
    <row r="43" spans="1:5" x14ac:dyDescent="0.3">
      <c r="C43" s="43"/>
    </row>
  </sheetData>
  <mergeCells count="1">
    <mergeCell ref="A28:E28"/>
  </mergeCells>
  <pageMargins left="0.70866141732283472" right="0.70866141732283472" top="0.74803149606299213" bottom="0.74803149606299213" header="0.31496062992125984" footer="0.31496062992125984"/>
  <pageSetup paperSize="9" scale="84" fitToHeight="0" orientation="portrait" horizontalDpi="4294967292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46E400-5BC5-43E5-BE3B-11778C424D2C}">
          <x14:formula1>
            <xm:f>IMMO!$A$4:$A$65500</xm:f>
          </x14:formula1>
          <xm:sqref>E2:E3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IMMO</vt:lpstr>
      <vt:lpstr>Fiche</vt:lpstr>
      <vt:lpstr>Annuite</vt:lpstr>
      <vt:lpstr>CoutAcquisition</vt:lpstr>
      <vt:lpstr>FicheSelectionnee</vt:lpstr>
      <vt:lpstr>NbEcheances</vt:lpstr>
      <vt:lpstr>PremiereEcheance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Lassané Bamogo</dc:creator>
  <cp:lastModifiedBy>Eric KERGRESSE</cp:lastModifiedBy>
  <cp:lastPrinted>2025-11-30T18:06:02Z</cp:lastPrinted>
  <dcterms:created xsi:type="dcterms:W3CDTF">2025-11-30T00:32:23Z</dcterms:created>
  <dcterms:modified xsi:type="dcterms:W3CDTF">2025-11-30T18:16:36Z</dcterms:modified>
</cp:coreProperties>
</file>