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E16FB81C-1CE6-4996-9E30-E8BDA3D5223C}" xr6:coauthVersionLast="47" xr6:coauthVersionMax="47" xr10:uidLastSave="{00000000-0000-0000-0000-000000000000}"/>
  <bookViews>
    <workbookView xWindow="-108" yWindow="-108" windowWidth="23256" windowHeight="12576" xr2:uid="{C01DFB50-2AAB-48D6-8AFB-0789EC3C3369}"/>
  </bookViews>
  <sheets>
    <sheet name="Echéancier" sheetId="1" r:id="rId1"/>
  </sheets>
  <definedNames>
    <definedName name="TauxTva">Echéancier!$H$6</definedName>
    <definedName name="TitreTravaux">Echéancier!$A$16</definedName>
    <definedName name="TravauxDebut">Echéancier!$B$13</definedName>
    <definedName name="TravauxFin">Echéancier!$D$13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5" i="1" l="1"/>
  <c r="H15" i="1"/>
  <c r="G15" i="1"/>
  <c r="F15" i="1"/>
  <c r="E15" i="1"/>
  <c r="D15" i="1"/>
  <c r="C15" i="1"/>
  <c r="B15" i="1"/>
  <c r="H9" i="1"/>
  <c r="H10" i="1"/>
  <c r="H11" i="1"/>
  <c r="E9" i="1"/>
  <c r="E10" i="1"/>
  <c r="E11" i="1"/>
  <c r="E8" i="1"/>
  <c r="D13" i="1" s="1"/>
  <c r="B13" i="1"/>
  <c r="D6" i="1"/>
  <c r="G9" i="1"/>
  <c r="G10" i="1"/>
  <c r="G11" i="1"/>
  <c r="G8" i="1"/>
  <c r="H8" i="1" s="1"/>
  <c r="A15" i="1" l="1"/>
  <c r="I9" i="1"/>
  <c r="I10" i="1"/>
  <c r="I11" i="1"/>
  <c r="I8" i="1" l="1"/>
  <c r="I6" i="1" s="1"/>
</calcChain>
</file>

<file path=xl/sharedStrings.xml><?xml version="1.0" encoding="utf-8"?>
<sst xmlns="http://schemas.openxmlformats.org/spreadsheetml/2006/main" count="14" uniqueCount="14">
  <si>
    <t>TVA</t>
  </si>
  <si>
    <t>Date début</t>
  </si>
  <si>
    <t>Durée travaux</t>
  </si>
  <si>
    <t>Date fin travaux</t>
  </si>
  <si>
    <t>Travaux</t>
  </si>
  <si>
    <t>Surface</t>
  </si>
  <si>
    <t>Travaux début</t>
  </si>
  <si>
    <t>Travaux fin</t>
  </si>
  <si>
    <t>Total TTC</t>
  </si>
  <si>
    <t>Total HT</t>
  </si>
  <si>
    <t>€ / m²</t>
  </si>
  <si>
    <t>Appartements</t>
  </si>
  <si>
    <t>Une modification des dates de début, durée de travaux, € / m², du taux de TVA remet à jour le tableau</t>
  </si>
  <si>
    <t>La question est de savoir si les dépenses sont à termes échus ou non.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</si>
</sst>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2" formatCode="_-* #,##0\ &quot;€&quot;_-;\-* #,##0\ &quot;€&quot;_-;_-* &quot;-&quot;\ &quot;€&quot;_-;_-@_-"/>
    <numFmt numFmtId="164" formatCode="#,##0\ &quot;€&quot;\ ;\(#,##0\)\ &quot;€&quot;\ ;\ &quot;-&quot;\ &quot;€&quot;\ "/>
    <numFmt numFmtId="165" formatCode="d/m/yyyy"/>
    <numFmt numFmtId="166" formatCode="#,##0.0\ &quot;mois&quot;"/>
    <numFmt numFmtId="167" formatCode="#,##0.0\ &quot;m²&quot;"/>
    <numFmt numFmtId="168" formatCode="m/yyyy"/>
    <numFmt numFmtId="169" formatCode="#,##0\ &quot;mois&quot;"/>
  </numFmts>
  <fonts count="10" x14ac:knownFonts="1">
    <font>
      <sz val="11"/>
      <color theme="1"/>
      <name val="Aptos Narrow"/>
      <family val="2"/>
      <scheme val="minor"/>
    </font>
    <font>
      <sz val="9"/>
      <color rgb="FF071F36"/>
      <name val="Arial"/>
      <family val="2"/>
    </font>
    <font>
      <sz val="9"/>
      <color theme="4"/>
      <name val="Arial"/>
      <family val="2"/>
    </font>
    <font>
      <sz val="9"/>
      <color rgb="FF0000FF"/>
      <name val="Arial"/>
      <family val="2"/>
    </font>
    <font>
      <b/>
      <i/>
      <sz val="9"/>
      <color theme="0"/>
      <name val="Arial"/>
      <family val="2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9"/>
      <color theme="0"/>
      <name val="Arial"/>
      <family val="2"/>
    </font>
    <font>
      <i/>
      <sz val="9"/>
      <color theme="0"/>
      <name val="Arial"/>
      <family val="2"/>
    </font>
    <font>
      <b/>
      <sz val="11"/>
      <color rgb="FFFFFFFF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15608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2">
    <xf numFmtId="0" fontId="0" fillId="0" borderId="0" xfId="0"/>
    <xf numFmtId="164" fontId="1" fillId="0" borderId="0" xfId="0" applyNumberFormat="1" applyFont="1" applyAlignment="1">
      <alignment horizontal="right" vertical="center"/>
    </xf>
    <xf numFmtId="165" fontId="2" fillId="0" borderId="0" xfId="0" applyNumberFormat="1" applyFont="1" applyAlignment="1">
      <alignment horizontal="right" vertical="center"/>
    </xf>
    <xf numFmtId="164" fontId="3" fillId="0" borderId="0" xfId="0" applyNumberFormat="1" applyFont="1" applyAlignment="1">
      <alignment horizontal="right" vertical="center"/>
    </xf>
    <xf numFmtId="0" fontId="4" fillId="2" borderId="0" xfId="0" applyFont="1" applyFill="1" applyAlignment="1">
      <alignment vertical="center"/>
    </xf>
    <xf numFmtId="14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/>
    </xf>
    <xf numFmtId="167" fontId="3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7" fillId="0" borderId="0" xfId="0" applyFont="1" applyAlignment="1">
      <alignment horizontal="center" vertical="top" wrapText="1"/>
    </xf>
    <xf numFmtId="164" fontId="7" fillId="0" borderId="0" xfId="0" applyNumberFormat="1" applyFont="1" applyAlignment="1">
      <alignment horizontal="center" vertical="top"/>
    </xf>
    <xf numFmtId="0" fontId="0" fillId="0" borderId="0" xfId="0" applyAlignment="1">
      <alignment horizontal="left"/>
    </xf>
    <xf numFmtId="169" fontId="3" fillId="0" borderId="0" xfId="0" applyNumberFormat="1" applyFont="1" applyAlignment="1">
      <alignment horizontal="center" vertical="center"/>
    </xf>
    <xf numFmtId="168" fontId="0" fillId="0" borderId="0" xfId="0" applyNumberFormat="1"/>
    <xf numFmtId="14" fontId="0" fillId="3" borderId="0" xfId="0" applyNumberFormat="1" applyFill="1" applyAlignment="1">
      <alignment horizontal="center"/>
    </xf>
    <xf numFmtId="166" fontId="3" fillId="0" borderId="0" xfId="0" applyNumberFormat="1" applyFont="1" applyAlignment="1">
      <alignment horizontal="center" vertical="center"/>
    </xf>
    <xf numFmtId="168" fontId="9" fillId="4" borderId="0" xfId="0" applyNumberFormat="1" applyFont="1" applyFill="1"/>
    <xf numFmtId="42" fontId="0" fillId="0" borderId="0" xfId="0" applyNumberFormat="1"/>
    <xf numFmtId="42" fontId="0" fillId="0" borderId="0" xfId="0" applyNumberFormat="1" applyAlignment="1">
      <alignment horizontal="center"/>
    </xf>
    <xf numFmtId="9" fontId="8" fillId="0" borderId="0" xfId="0" quotePrefix="1" applyNumberFormat="1" applyFont="1" applyAlignment="1">
      <alignment horizontal="center" vertical="top"/>
    </xf>
    <xf numFmtId="9" fontId="0" fillId="3" borderId="0" xfId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71F36"/>
        <name val="Arial"/>
        <family val="2"/>
        <scheme val="none"/>
      </font>
      <numFmt numFmtId="164" formatCode="#,##0\ &quot;€&quot;\ ;\(#,##0\)\ &quot;€&quot;\ ;\ &quot;-&quot;\ &quot;€&quot;\ 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71F36"/>
        <name val="Arial"/>
        <family val="2"/>
        <scheme val="none"/>
      </font>
      <numFmt numFmtId="164" formatCode="#,##0\ &quot;€&quot;\ ;\(#,##0\)\ &quot;€&quot;\ ;\ &quot;-&quot;\ &quot;€&quot;\ 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71F36"/>
        <name val="Arial"/>
        <family val="2"/>
        <scheme val="none"/>
      </font>
      <numFmt numFmtId="164" formatCode="#,##0\ &quot;€&quot;\ ;\(#,##0\)\ &quot;€&quot;\ ;\ &quot;-&quot;\ &quot;€&quot;\ 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FF"/>
        <name val="Arial"/>
        <family val="2"/>
        <scheme val="none"/>
      </font>
      <numFmt numFmtId="164" formatCode="#,##0\ &quot;€&quot;\ ;\(#,##0\)\ &quot;€&quot;\ ;\ &quot;-&quot;\ &quot;€&quot;\ 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4"/>
        <name val="Arial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FF"/>
        <name val="Arial"/>
        <family val="2"/>
        <scheme val="none"/>
      </font>
      <numFmt numFmtId="169" formatCode="#,##0\ &quot;mois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4"/>
        <name val="Arial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FF"/>
        <name val="Arial"/>
        <family val="2"/>
        <scheme val="none"/>
      </font>
      <numFmt numFmtId="167" formatCode="#,##0.0\ &quot;m²&quot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71F36"/>
        <name val="Arial"/>
        <family val="2"/>
        <scheme val="none"/>
      </font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</font>
      <alignment horizontal="center" vertical="top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8C5027-4E3B-4B28-823D-EF85232C7922}" name="t_Appartements" displayName="t_Appartements" ref="A7:I11" totalsRowShown="0" headerRowDxfId="10" dataDxfId="9">
  <autoFilter ref="A7:I11" xr:uid="{D48C5027-4E3B-4B28-823D-EF85232C7922}"/>
  <tableColumns count="9">
    <tableColumn id="1" xr3:uid="{2C335230-4E4B-4284-A553-27F77AB1333D}" name="Appartements" dataDxfId="8"/>
    <tableColumn id="2" xr3:uid="{9A53DE74-BC7E-463A-AC7B-D0084275A03D}" name="Surface" dataDxfId="7"/>
    <tableColumn id="3" xr3:uid="{993098F6-9403-4924-B16B-34655ADB8458}" name="Date début" dataDxfId="6"/>
    <tableColumn id="4" xr3:uid="{B24A8BC9-6E66-4438-9572-9C439F3E6F53}" name="Durée travaux" dataDxfId="5"/>
    <tableColumn id="5" xr3:uid="{566FD8D9-3329-4802-AA30-7F0E13D91B21}" name="Date fin travaux" dataDxfId="4">
      <calculatedColumnFormula>EDATE(C8,D8)-1</calculatedColumnFormula>
    </tableColumn>
    <tableColumn id="6" xr3:uid="{F9790166-5966-48D1-8D9A-AFCD07154748}" name="€ / m²" dataDxfId="3"/>
    <tableColumn id="7" xr3:uid="{005CFBFB-D36C-4BE7-9B18-251FC52D5268}" name="Total HT" dataDxfId="2">
      <calculatedColumnFormula>F8*B8</calculatedColumnFormula>
    </tableColumn>
    <tableColumn id="8" xr3:uid="{500888C3-C3B0-4761-899C-AFB463668DE7}" name="TVA" dataDxfId="1">
      <calculatedColumnFormula>G8*TauxTva</calculatedColumnFormula>
    </tableColumn>
    <tableColumn id="9" xr3:uid="{884486D3-C3B8-4156-BD71-2DEB05D031ED}" name="Total TTC" dataDxfId="0">
      <calculatedColumnFormula>G8+H8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B30E4-6409-49F0-8FE3-7EBAA3C796E6}">
  <sheetPr codeName="Feuil1"/>
  <dimension ref="A2:N21"/>
  <sheetViews>
    <sheetView showGridLines="0" tabSelected="1" workbookViewId="0">
      <selection activeCell="A3" sqref="A3"/>
    </sheetView>
  </sheetViews>
  <sheetFormatPr baseColWidth="10" defaultRowHeight="14.4" x14ac:dyDescent="0.3"/>
  <cols>
    <col min="1" max="1" width="13.77734375" customWidth="1"/>
    <col min="2" max="2" width="11.5546875" style="6"/>
    <col min="4" max="4" width="14" customWidth="1"/>
    <col min="5" max="5" width="15.21875" customWidth="1"/>
  </cols>
  <sheetData>
    <row r="2" spans="1:14" x14ac:dyDescent="0.3">
      <c r="A2" t="s">
        <v>12</v>
      </c>
    </row>
    <row r="3" spans="1:14" x14ac:dyDescent="0.3">
      <c r="A3" t="s">
        <v>13</v>
      </c>
      <c r="E3" s="14"/>
    </row>
    <row r="6" spans="1:14" x14ac:dyDescent="0.3">
      <c r="B6"/>
      <c r="D6" s="16">
        <f>AVERAGE(t_Appartements[Durée travaux])</f>
        <v>5.5</v>
      </c>
      <c r="H6" s="21">
        <v>0.1</v>
      </c>
      <c r="I6" s="18">
        <f>SUBTOTAL(9,t_Appartements[Total TTC])</f>
        <v>256300</v>
      </c>
    </row>
    <row r="7" spans="1:14" s="6" customFormat="1" ht="32.4" customHeight="1" x14ac:dyDescent="0.3">
      <c r="A7" s="8" t="s">
        <v>11</v>
      </c>
      <c r="B7" s="8" t="s">
        <v>5</v>
      </c>
      <c r="C7" s="9" t="s">
        <v>1</v>
      </c>
      <c r="D7" s="10" t="s">
        <v>2</v>
      </c>
      <c r="E7" s="10" t="s">
        <v>3</v>
      </c>
      <c r="F7" s="9" t="s">
        <v>10</v>
      </c>
      <c r="G7" s="11" t="s">
        <v>9</v>
      </c>
      <c r="H7" s="20" t="s">
        <v>0</v>
      </c>
      <c r="I7" s="11" t="s">
        <v>8</v>
      </c>
    </row>
    <row r="8" spans="1:14" x14ac:dyDescent="0.3">
      <c r="A8" s="6">
        <v>1</v>
      </c>
      <c r="B8" s="7">
        <v>90</v>
      </c>
      <c r="C8" s="5">
        <v>46204</v>
      </c>
      <c r="D8" s="13">
        <v>6</v>
      </c>
      <c r="E8" s="5">
        <f>EDATE(C8,D8)-1</f>
        <v>46387</v>
      </c>
      <c r="F8" s="3">
        <v>1000</v>
      </c>
      <c r="G8" s="1">
        <f>F8*B8</f>
        <v>90000</v>
      </c>
      <c r="H8" s="1">
        <f>G8*TauxTva</f>
        <v>9000</v>
      </c>
      <c r="I8" s="1">
        <f t="shared" ref="I8:I11" si="0">G8+H8</f>
        <v>99000</v>
      </c>
    </row>
    <row r="9" spans="1:14" x14ac:dyDescent="0.3">
      <c r="A9" s="6">
        <v>2</v>
      </c>
      <c r="B9" s="7">
        <v>30</v>
      </c>
      <c r="C9" s="5">
        <v>46167</v>
      </c>
      <c r="D9" s="13">
        <v>4</v>
      </c>
      <c r="E9" s="5">
        <f t="shared" ref="E9:E11" si="1">EDATE(C9,D9)-1</f>
        <v>46289</v>
      </c>
      <c r="F9" s="3">
        <v>1100</v>
      </c>
      <c r="G9" s="1">
        <f t="shared" ref="G9:G11" si="2">F9*B9</f>
        <v>33000</v>
      </c>
      <c r="H9" s="1">
        <f>G9*TauxTva</f>
        <v>3300</v>
      </c>
      <c r="I9" s="1">
        <f t="shared" si="0"/>
        <v>36300</v>
      </c>
    </row>
    <row r="10" spans="1:14" x14ac:dyDescent="0.3">
      <c r="A10" s="6">
        <v>3</v>
      </c>
      <c r="B10" s="7">
        <v>40</v>
      </c>
      <c r="C10" s="5">
        <v>46143</v>
      </c>
      <c r="D10" s="13">
        <v>7</v>
      </c>
      <c r="E10" s="5">
        <f t="shared" si="1"/>
        <v>46356</v>
      </c>
      <c r="F10" s="3">
        <v>1500</v>
      </c>
      <c r="G10" s="1">
        <f t="shared" si="2"/>
        <v>60000</v>
      </c>
      <c r="H10" s="1">
        <f>G10*TauxTva</f>
        <v>6000</v>
      </c>
      <c r="I10" s="1">
        <f t="shared" si="0"/>
        <v>66000</v>
      </c>
    </row>
    <row r="11" spans="1:14" x14ac:dyDescent="0.3">
      <c r="A11" s="6">
        <v>4</v>
      </c>
      <c r="B11" s="7">
        <v>50</v>
      </c>
      <c r="C11" s="5">
        <v>46167</v>
      </c>
      <c r="D11" s="13">
        <v>5</v>
      </c>
      <c r="E11" s="5">
        <f t="shared" si="1"/>
        <v>46319</v>
      </c>
      <c r="F11" s="3">
        <v>1000</v>
      </c>
      <c r="G11" s="1">
        <f t="shared" si="2"/>
        <v>50000</v>
      </c>
      <c r="H11" s="1">
        <f>G11*TauxTva</f>
        <v>5000</v>
      </c>
      <c r="I11" s="1">
        <f t="shared" si="0"/>
        <v>55000</v>
      </c>
    </row>
    <row r="12" spans="1:14" x14ac:dyDescent="0.3">
      <c r="C12" s="2"/>
      <c r="E12" s="2"/>
      <c r="F12" s="3"/>
      <c r="G12" s="1"/>
      <c r="H12" s="1"/>
      <c r="I12" s="1"/>
    </row>
    <row r="13" spans="1:14" x14ac:dyDescent="0.3">
      <c r="A13" s="12" t="s">
        <v>6</v>
      </c>
      <c r="B13" s="15">
        <f>MIN(t_Appartements[Date début])</f>
        <v>46143</v>
      </c>
      <c r="C13" s="12" t="s">
        <v>7</v>
      </c>
      <c r="D13" s="15">
        <f>MAX(t_Appartements[Date fin travaux])</f>
        <v>46387</v>
      </c>
      <c r="E13" s="3"/>
      <c r="F13" s="1"/>
      <c r="G13" s="1"/>
      <c r="H13" s="1"/>
    </row>
    <row r="14" spans="1:14" x14ac:dyDescent="0.3">
      <c r="B14"/>
    </row>
    <row r="15" spans="1:14" s="18" customFormat="1" x14ac:dyDescent="0.3">
      <c r="A15" s="19">
        <f>SUM(B15:XFD15)</f>
        <v>256299.99999999997</v>
      </c>
      <c r="B15" s="18">
        <f>SUBTOTAL(9,$B$17:$B$20)</f>
        <v>29503.571428571428</v>
      </c>
      <c r="C15" s="18">
        <f>SUBTOTAL(9,$C$17:$C$20)</f>
        <v>29503.571428571428</v>
      </c>
      <c r="D15" s="18">
        <f>SUBTOTAL(9,$D$17:$D$20)</f>
        <v>46003.571428571428</v>
      </c>
      <c r="E15" s="18">
        <f>SUBTOTAL(9,$E$17:$E$20)</f>
        <v>46003.571428571428</v>
      </c>
      <c r="F15" s="18">
        <f>SUBTOTAL(9,$F$17:$F$20)</f>
        <v>36928.571428571428</v>
      </c>
      <c r="G15" s="18">
        <f>SUBTOTAL(9,$G$17:$G$20)</f>
        <v>25928.571428571428</v>
      </c>
      <c r="H15" s="18">
        <f>SUBTOTAL(9,$H$17:$H$20)</f>
        <v>25928.571428571428</v>
      </c>
      <c r="I15" s="18">
        <f>SUBTOTAL(9,$I$17:$I$20)</f>
        <v>16500</v>
      </c>
      <c r="J15"/>
      <c r="K15"/>
      <c r="L15"/>
      <c r="M15"/>
      <c r="N15"/>
    </row>
    <row r="16" spans="1:14" x14ac:dyDescent="0.3">
      <c r="A16" s="4" t="s">
        <v>4</v>
      </c>
      <c r="B16" s="17">
        <v>46143</v>
      </c>
      <c r="C16" s="17">
        <v>46174</v>
      </c>
      <c r="D16" s="17">
        <v>46204</v>
      </c>
      <c r="E16" s="17">
        <v>46235</v>
      </c>
      <c r="F16" s="17">
        <v>46266</v>
      </c>
      <c r="G16" s="17">
        <v>46296</v>
      </c>
      <c r="H16" s="17">
        <v>46327</v>
      </c>
      <c r="I16" s="17">
        <v>46357</v>
      </c>
    </row>
    <row r="17" spans="1:9" x14ac:dyDescent="0.3">
      <c r="A17" s="6">
        <v>1</v>
      </c>
      <c r="B17"/>
      <c r="D17" s="18">
        <v>16500</v>
      </c>
      <c r="E17" s="18">
        <v>16500</v>
      </c>
      <c r="F17" s="18">
        <v>16500</v>
      </c>
      <c r="G17" s="18">
        <v>16500</v>
      </c>
      <c r="H17" s="18">
        <v>16500</v>
      </c>
      <c r="I17" s="18">
        <v>16500</v>
      </c>
    </row>
    <row r="18" spans="1:9" x14ac:dyDescent="0.3">
      <c r="A18" s="6">
        <v>2</v>
      </c>
      <c r="B18" s="18">
        <v>9075</v>
      </c>
      <c r="C18" s="18">
        <v>9075</v>
      </c>
      <c r="D18" s="18">
        <v>9075</v>
      </c>
      <c r="E18" s="18">
        <v>9075</v>
      </c>
    </row>
    <row r="19" spans="1:9" x14ac:dyDescent="0.3">
      <c r="A19" s="6">
        <v>3</v>
      </c>
      <c r="B19" s="18">
        <v>9428.5714285714294</v>
      </c>
      <c r="C19" s="18">
        <v>9428.5714285714294</v>
      </c>
      <c r="D19" s="18">
        <v>9428.5714285714294</v>
      </c>
      <c r="E19" s="18">
        <v>9428.5714285714294</v>
      </c>
      <c r="F19" s="18">
        <v>9428.5714285714294</v>
      </c>
      <c r="G19" s="18">
        <v>9428.5714285714294</v>
      </c>
      <c r="H19" s="18">
        <v>9428.5714285714294</v>
      </c>
    </row>
    <row r="20" spans="1:9" x14ac:dyDescent="0.3">
      <c r="A20" s="6">
        <v>4</v>
      </c>
      <c r="B20" s="18">
        <v>11000</v>
      </c>
      <c r="C20" s="18">
        <v>11000</v>
      </c>
      <c r="D20" s="18">
        <v>11000</v>
      </c>
      <c r="E20" s="18">
        <v>11000</v>
      </c>
      <c r="F20" s="18">
        <v>11000</v>
      </c>
    </row>
    <row r="21" spans="1:9" x14ac:dyDescent="0.3">
      <c r="A21" s="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Echéancier</vt:lpstr>
      <vt:lpstr>TauxTva</vt:lpstr>
      <vt:lpstr>TitreTravaux</vt:lpstr>
      <vt:lpstr>TravauxDebut</vt:lpstr>
      <vt:lpstr>TravauxFin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Vidal</dc:creator>
  <cp:lastModifiedBy>Eric KERGRESSE</cp:lastModifiedBy>
  <dcterms:created xsi:type="dcterms:W3CDTF">2025-11-25T11:40:09Z</dcterms:created>
  <dcterms:modified xsi:type="dcterms:W3CDTF">2025-11-25T15:25:35Z</dcterms:modified>
</cp:coreProperties>
</file>