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2.xml" ContentType="application/vnd.ms-office.activeX+xml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3.xml" ContentType="application/vnd.ms-office.activeX+xml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activeX/activeX4.xml" ContentType="application/vnd.ms-office.activeX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178BA34F-F154-4221-8B27-9D1514878C23}" xr6:coauthVersionLast="47" xr6:coauthVersionMax="47" xr10:uidLastSave="{00000000-0000-0000-0000-000000000000}"/>
  <bookViews>
    <workbookView xWindow="-108" yWindow="-108" windowWidth="23256" windowHeight="12576" xr2:uid="{30F92279-E929-4A5A-8AE1-57A99C948774}"/>
  </bookViews>
  <sheets>
    <sheet name="Chantier 1" sheetId="1" r:id="rId1"/>
    <sheet name="Chantier 2" sheetId="4" r:id="rId2"/>
    <sheet name="Chantier 3" sheetId="5" r:id="rId3"/>
    <sheet name="Chantier 4" sheetId="6" r:id="rId4"/>
  </sheets>
  <functionGroups builtInGroupCount="19"/>
  <definedNames>
    <definedName name="_xleta.MAX" hidden="1" xlm="1">#NAME?</definedName>
    <definedName name="D50Connectivite" localSheetId="1">'Chantier 2'!$G$12</definedName>
    <definedName name="D50Connectivite" localSheetId="2">'Chantier 3'!$G$12</definedName>
    <definedName name="D50Connectivite" localSheetId="3">'Chantier 4'!$G$12</definedName>
    <definedName name="D50Connectivite">'Chantier 1'!$G$12</definedName>
    <definedName name="D50Creation" localSheetId="1">'Chantier 2'!$G$11</definedName>
    <definedName name="D50Creation" localSheetId="2">'Chantier 3'!$G$11</definedName>
    <definedName name="D50Creation" localSheetId="3">'Chantier 4'!$G$11</definedName>
    <definedName name="D50Creation">'Chantier 1'!$G$11</definedName>
    <definedName name="D50MiseEnPage" localSheetId="1">'Chantier 2'!$G$13</definedName>
    <definedName name="D50MiseEnPage" localSheetId="2">'Chantier 3'!$G$13</definedName>
    <definedName name="D50MiseEnPage" localSheetId="3">'Chantier 4'!$G$13</definedName>
    <definedName name="D50MiseEnPage">'Chantier 1'!$G$13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3" i="6" l="1" a="1"/>
  <c r="G13" i="6" s="1"/>
  <c r="E13" i="6"/>
  <c r="F13" i="6" s="1"/>
  <c r="C13" i="6" a="1"/>
  <c r="C13" i="6" s="1"/>
  <c r="B13" i="6" a="1"/>
  <c r="B13" i="6" s="1"/>
  <c r="G12" i="6" a="1"/>
  <c r="G12" i="6" s="1"/>
  <c r="E12" i="6"/>
  <c r="F12" i="6" s="1"/>
  <c r="C12" i="6" a="1"/>
  <c r="C12" i="6" s="1"/>
  <c r="B12" i="6" a="1"/>
  <c r="B12" i="6" s="1"/>
  <c r="G11" i="6" a="1"/>
  <c r="G11" i="6" s="1"/>
  <c r="E11" i="6"/>
  <c r="F11" i="6" s="1"/>
  <c r="C11" i="6" a="1"/>
  <c r="C11" i="6" s="1"/>
  <c r="B11" i="6" a="1"/>
  <c r="B11" i="6" s="1"/>
  <c r="C12" i="5" a="1"/>
  <c r="C12" i="5" s="1"/>
  <c r="C13" i="5" a="1"/>
  <c r="C13" i="5" s="1"/>
  <c r="C11" i="5" a="1"/>
  <c r="C11" i="5" s="1"/>
  <c r="C12" i="1" a="1"/>
  <c r="C12" i="1" s="1"/>
  <c r="C13" i="1" a="1"/>
  <c r="C13" i="1" s="1"/>
  <c r="C11" i="1" a="1"/>
  <c r="C11" i="1" s="1"/>
  <c r="C12" i="4" a="1"/>
  <c r="C12" i="4" s="1"/>
  <c r="C13" i="4" a="1"/>
  <c r="C13" i="4" s="1"/>
  <c r="C11" i="4" a="1"/>
  <c r="C11" i="4" s="1"/>
  <c r="B11" i="4" a="1"/>
  <c r="B11" i="4" s="1"/>
  <c r="G13" i="5" a="1"/>
  <c r="G13" i="5" s="1"/>
  <c r="E13" i="5"/>
  <c r="F13" i="5" s="1"/>
  <c r="B13" i="5" a="1"/>
  <c r="B13" i="5" s="1"/>
  <c r="G12" i="5" a="1"/>
  <c r="G12" i="5" s="1"/>
  <c r="E12" i="5"/>
  <c r="F12" i="5" s="1"/>
  <c r="B12" i="5" a="1"/>
  <c r="B12" i="5" s="1"/>
  <c r="G11" i="5" a="1"/>
  <c r="G11" i="5" s="1"/>
  <c r="E11" i="5"/>
  <c r="F11" i="5" s="1"/>
  <c r="B11" i="5" a="1"/>
  <c r="B11" i="5" s="1"/>
  <c r="G13" i="4" a="1"/>
  <c r="G13" i="4" s="1"/>
  <c r="E13" i="4"/>
  <c r="F13" i="4" s="1"/>
  <c r="B13" i="4" a="1"/>
  <c r="B13" i="4" s="1"/>
  <c r="G12" i="4" a="1"/>
  <c r="G12" i="4" s="1"/>
  <c r="E12" i="4"/>
  <c r="F12" i="4" s="1"/>
  <c r="B12" i="4" a="1"/>
  <c r="B12" i="4" s="1"/>
  <c r="G11" i="4" a="1"/>
  <c r="G11" i="4" s="1"/>
  <c r="E11" i="4"/>
  <c r="F11" i="4" s="1"/>
  <c r="B12" i="1" a="1"/>
  <c r="B12" i="1" s="1"/>
  <c r="B13" i="1" a="1"/>
  <c r="B13" i="1" s="1"/>
  <c r="E12" i="1"/>
  <c r="F12" i="1" s="1"/>
  <c r="E13" i="1"/>
  <c r="F13" i="1" s="1"/>
  <c r="E11" i="1"/>
  <c r="F11" i="1" s="1"/>
  <c r="G12" i="1" a="1"/>
  <c r="G12" i="1" s="1"/>
  <c r="G13" i="1" a="1"/>
  <c r="G13" i="1" s="1"/>
  <c r="G11" i="1" a="1"/>
  <c r="G11" i="1" s="1"/>
  <c r="B11" i="1" a="1"/>
  <c r="B1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<sst xmlns="http://schemas.openxmlformats.org/spreadsheetml/2006/main" count="132" uniqueCount="75">
  <si>
    <t>Création</t>
  </si>
  <si>
    <t>Connectivité</t>
  </si>
  <si>
    <t>Mise en page</t>
  </si>
  <si>
    <t>Date de début</t>
  </si>
  <si>
    <t>Date de fin</t>
  </si>
  <si>
    <t>Total</t>
  </si>
  <si>
    <t>Avancement</t>
  </si>
  <si>
    <t>Types</t>
  </si>
  <si>
    <t>Date 50 %</t>
  </si>
  <si>
    <t>Pourcentage</t>
  </si>
  <si>
    <t>Du</t>
  </si>
  <si>
    <t>Au</t>
  </si>
  <si>
    <t>Dates du chantier  :</t>
  </si>
  <si>
    <t>02/02/2026</t>
  </si>
  <si>
    <t>03/02/2026</t>
  </si>
  <si>
    <t>04/02/2026</t>
  </si>
  <si>
    <t>05/02/2026</t>
  </si>
  <si>
    <t>06/02/2026</t>
  </si>
  <si>
    <t>07/02/2026</t>
  </si>
  <si>
    <t>08/02/2026</t>
  </si>
  <si>
    <t>09/02/2026</t>
  </si>
  <si>
    <t>10/02/2026</t>
  </si>
  <si>
    <t>11/02/2026</t>
  </si>
  <si>
    <t>12/02/2026</t>
  </si>
  <si>
    <t>13/02/2026</t>
  </si>
  <si>
    <t>14/02/2026</t>
  </si>
  <si>
    <t>15/02/2026</t>
  </si>
  <si>
    <t>16/02/2026</t>
  </si>
  <si>
    <t>17/02/2026</t>
  </si>
  <si>
    <t>18/02/2026</t>
  </si>
  <si>
    <t>19/02/2026</t>
  </si>
  <si>
    <t>20/02/2026</t>
  </si>
  <si>
    <t>21/02/2026</t>
  </si>
  <si>
    <t>22/02/2026</t>
  </si>
  <si>
    <t>03/12/2025</t>
  </si>
  <si>
    <t>04/12/2025</t>
  </si>
  <si>
    <t>05/12/2025</t>
  </si>
  <si>
    <t>06/12/2025</t>
  </si>
  <si>
    <t>07/12/2025</t>
  </si>
  <si>
    <t>08/12/2025</t>
  </si>
  <si>
    <t>09/12/2025</t>
  </si>
  <si>
    <t>10/12/2025</t>
  </si>
  <si>
    <t>11/12/2025</t>
  </si>
  <si>
    <t>12/12/2025</t>
  </si>
  <si>
    <t>13/12/2025</t>
  </si>
  <si>
    <t>14/12/2025</t>
  </si>
  <si>
    <t>15/12/2025</t>
  </si>
  <si>
    <t>16/12/2025</t>
  </si>
  <si>
    <t>17/12/2025</t>
  </si>
  <si>
    <t>18/12/2025</t>
  </si>
  <si>
    <t>19/12/2025</t>
  </si>
  <si>
    <t>20/12/2025</t>
  </si>
  <si>
    <t>21/12/2025</t>
  </si>
  <si>
    <t>22/12/2025</t>
  </si>
  <si>
    <t>Dates du chantier :</t>
  </si>
  <si>
    <t>01/01/2027</t>
  </si>
  <si>
    <t>02/01/2027</t>
  </si>
  <si>
    <t>03/01/2027</t>
  </si>
  <si>
    <t>04/01/2027</t>
  </si>
  <si>
    <t>05/01/2027</t>
  </si>
  <si>
    <t>06/01/2027</t>
  </si>
  <si>
    <t>07/01/2027</t>
  </si>
  <si>
    <t>08/01/2027</t>
  </si>
  <si>
    <t>09/01/2027</t>
  </si>
  <si>
    <t>10/01/2027</t>
  </si>
  <si>
    <t>11/01/2027</t>
  </si>
  <si>
    <t>12/01/2027</t>
  </si>
  <si>
    <t>13/01/2027</t>
  </si>
  <si>
    <t>14/01/2027</t>
  </si>
  <si>
    <t>15/01/2027</t>
  </si>
  <si>
    <t>16/01/2027</t>
  </si>
  <si>
    <t>17/01/2027</t>
  </si>
  <si>
    <t>18/01/2027</t>
  </si>
  <si>
    <t>19/01/2027</t>
  </si>
  <si>
    <t>20/01/2027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</si>
</sst>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dddd"/>
    <numFmt numFmtId="168" formatCode="ddd"/>
  </numFmts>
  <fonts count="3" x14ac:knownFonts="1"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E97132"/>
        <bgColor indexed="64"/>
      </patternFill>
    </fill>
    <fill>
      <patternFill patternType="solid">
        <fgColor rgb="FF4EA72E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2" fillId="0" borderId="0" xfId="0" applyFont="1" applyAlignment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2" borderId="0" xfId="0" applyFill="1" applyAlignment="1">
      <alignment horizontal="center" vertical="center"/>
    </xf>
    <xf numFmtId="0" fontId="0" fillId="2" borderId="0" xfId="0" applyFill="1"/>
    <xf numFmtId="14" fontId="0" fillId="2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67" fontId="0" fillId="0" borderId="0" xfId="0" applyNumberFormat="1"/>
    <xf numFmtId="167" fontId="0" fillId="0" borderId="0" xfId="0" applyNumberFormat="1" applyAlignment="1">
      <alignment vertical="top"/>
    </xf>
    <xf numFmtId="168" fontId="0" fillId="0" borderId="0" xfId="0" applyNumberFormat="1"/>
    <xf numFmtId="14" fontId="2" fillId="3" borderId="0" xfId="0" applyNumberFormat="1" applyFont="1" applyFill="1" applyAlignment="1">
      <alignment horizontal="center" vertical="top" textRotation="90"/>
    </xf>
    <xf numFmtId="14" fontId="2" fillId="0" borderId="0" xfId="0" applyNumberFormat="1" applyFont="1" applyFill="1" applyAlignment="1">
      <alignment horizontal="center" vertical="top" textRotation="90"/>
    </xf>
    <xf numFmtId="14" fontId="2" fillId="4" borderId="0" xfId="0" applyNumberFormat="1" applyFont="1" applyFill="1" applyAlignment="1">
      <alignment horizontal="center" vertical="top" textRotation="90"/>
    </xf>
  </cellXfs>
  <cellStyles count="2">
    <cellStyle name="Normal" xfId="0" builtinId="0"/>
    <cellStyle name="Pourcentage" xfId="1" builtinId="5"/>
  </cellStyles>
  <dxfs count="8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top" textRotation="90" wrapText="0" indent="0" justifyLastLine="0" shrinkToFit="0" readingOrder="0"/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rgb="FF000000"/>
          <bgColor rgb="FFFFFFFF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4EA72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1026" name="BoutonMajDates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4097" name="BoutonMajDates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C4BB2C38-6E5D-4CF2-AC45-D017A85689C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5121" name="BoutonMajDates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D3B88325-FDA7-4A8F-836A-8D73A267E35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76200</xdr:colOff>
          <xdr:row>4</xdr:row>
          <xdr:rowOff>114300</xdr:rowOff>
        </xdr:from>
        <xdr:to>
          <xdr:col>5</xdr:col>
          <xdr:colOff>365760</xdr:colOff>
          <xdr:row>6</xdr:row>
          <xdr:rowOff>7620</xdr:rowOff>
        </xdr:to>
        <xdr:sp macro="" textlink="">
          <xdr:nvSpPr>
            <xdr:cNvPr id="6145" name="BoutonMajDates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A31FB46B-B62E-49DA-B0B7-30212DDBC44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887DBF7-D0C2-44FC-B571-BF45621B4C8E}" name="t_Dates" displayName="t_Dates" ref="I10:AB13" totalsRowShown="0" headerRowDxfId="24" dataDxfId="67">
  <autoFilter ref="I10:AB13" xr:uid="{9887DBF7-D0C2-44FC-B571-BF45621B4C8E}"/>
  <tableColumns count="20">
    <tableColumn id="1" xr3:uid="{ADFA66FC-DBE8-4B33-9A98-EE96C9308920}" name="03/12/2025" dataDxfId="87"/>
    <tableColumn id="2" xr3:uid="{CE00888E-6ECE-4128-8D71-2ECF4B892730}" name="04/12/2025" dataDxfId="86"/>
    <tableColumn id="3" xr3:uid="{E91B432F-4F2C-4BE5-8DE3-F76E6B2780A0}" name="05/12/2025" dataDxfId="85"/>
    <tableColumn id="4" xr3:uid="{9B976A46-CA4C-4535-9509-A8230661BB71}" name="06/12/2025" dataDxfId="84"/>
    <tableColumn id="5" xr3:uid="{2BB9A311-A449-4C1A-9C38-EA3D76C7E269}" name="07/12/2025" dataDxfId="83"/>
    <tableColumn id="6" xr3:uid="{57D24490-E282-4D66-9193-61FB15389E58}" name="08/12/2025" dataDxfId="82"/>
    <tableColumn id="7" xr3:uid="{5810218A-2D8A-47FC-AC36-DF58CE82AF94}" name="09/12/2025" dataDxfId="81"/>
    <tableColumn id="8" xr3:uid="{D9EB6709-F758-4C7D-808C-ACB9495337E8}" name="10/12/2025" dataDxfId="80"/>
    <tableColumn id="9" xr3:uid="{370EA00C-201E-4270-B553-3A934BF561CC}" name="11/12/2025" dataDxfId="79"/>
    <tableColumn id="10" xr3:uid="{E0812704-0F72-4306-BFCD-336FF48582B5}" name="12/12/2025" dataDxfId="78"/>
    <tableColumn id="11" xr3:uid="{E6E172D0-22E4-48B8-B358-AC60096525F7}" name="13/12/2025" dataDxfId="77"/>
    <tableColumn id="12" xr3:uid="{894C8D61-16D0-4F73-9559-40003D200F28}" name="14/12/2025" dataDxfId="76"/>
    <tableColumn id="13" xr3:uid="{543E4C1A-FD86-45B9-810C-2E79190D4002}" name="15/12/2025" dataDxfId="75"/>
    <tableColumn id="14" xr3:uid="{95263701-0754-43C4-9847-1D4420AF1DE3}" name="16/12/2025" dataDxfId="74"/>
    <tableColumn id="15" xr3:uid="{FB7EECD0-C6D3-4799-8366-86A33D8392C7}" name="17/12/2025" dataDxfId="73"/>
    <tableColumn id="16" xr3:uid="{929B669E-D0B9-4D32-8205-DFD384D9575D}" name="18/12/2025" dataDxfId="72"/>
    <tableColumn id="17" xr3:uid="{2F0FC1B0-8393-4154-8FFD-ECB66E29E8B2}" name="19/12/2025" dataDxfId="71"/>
    <tableColumn id="18" xr3:uid="{D48AE692-23AF-4658-9AC1-2AB78048C3F2}" name="20/12/2025" dataDxfId="70"/>
    <tableColumn id="19" xr3:uid="{C3930BC6-CFA2-45E4-A265-4D14629669AE}" name="21/12/2025" dataDxfId="69"/>
    <tableColumn id="20" xr3:uid="{E227A7A2-C330-4937-978B-9EDB48EDDE4E}" name="22/12/2025" dataDxfId="6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7191B400-BAF2-4798-A258-F1C0E31DF24E}" name="t_Dates7" displayName="t_Dates7" ref="I10:AB13" totalsRowShown="0" headerRowDxfId="23" dataDxfId="66">
  <autoFilter ref="I10:AB13" xr:uid="{9887DBF7-D0C2-44FC-B571-BF45621B4C8E}"/>
  <tableColumns count="20">
    <tableColumn id="1" xr3:uid="{FB15B448-F345-4EAE-9075-6B6DE184C2E3}" name="02/02/2026" dataDxfId="65"/>
    <tableColumn id="2" xr3:uid="{6181D5B7-6935-424A-B192-5D54BC44D7C6}" name="03/02/2026" dataDxfId="64"/>
    <tableColumn id="3" xr3:uid="{B3EED39B-ECEA-4234-8D09-2FEBD6CF8527}" name="04/02/2026" dataDxfId="63"/>
    <tableColumn id="4" xr3:uid="{0B760AD2-A439-4172-A457-801FA63BF0F5}" name="05/02/2026" dataDxfId="62"/>
    <tableColumn id="5" xr3:uid="{35350FEF-90AE-4E33-BC81-DBB1D5933B32}" name="06/02/2026" dataDxfId="61"/>
    <tableColumn id="6" xr3:uid="{C3478BD2-6158-4784-94DF-F9D673A3E84A}" name="07/02/2026" dataDxfId="60"/>
    <tableColumn id="7" xr3:uid="{85ECF16E-37C0-4491-A3CB-F7B757FC9D65}" name="08/02/2026" dataDxfId="59"/>
    <tableColumn id="8" xr3:uid="{24874D35-18A8-4D08-B9DC-28317882944A}" name="09/02/2026" dataDxfId="58"/>
    <tableColumn id="9" xr3:uid="{D1115554-449C-4BCC-9F6B-376AA3D441FF}" name="10/02/2026" dataDxfId="57"/>
    <tableColumn id="10" xr3:uid="{2B12788A-528F-4EA8-9ED5-D73F5BCED547}" name="11/02/2026" dataDxfId="56"/>
    <tableColumn id="11" xr3:uid="{DA091E46-8177-41FA-9378-ED0564909E08}" name="12/02/2026" dataDxfId="55"/>
    <tableColumn id="12" xr3:uid="{85FE5279-5F12-4362-B4F1-45EB3F52B59C}" name="13/02/2026" dataDxfId="54"/>
    <tableColumn id="13" xr3:uid="{FE257037-0ECA-420E-82FA-6EB75D656FB0}" name="14/02/2026" dataDxfId="53"/>
    <tableColumn id="14" xr3:uid="{74B0E61D-7254-49E7-B5E5-A0F0C56FF78F}" name="15/02/2026" dataDxfId="52"/>
    <tableColumn id="15" xr3:uid="{296830F5-FF32-42F4-B23B-F3EE9AD86B5C}" name="16/02/2026" dataDxfId="51"/>
    <tableColumn id="16" xr3:uid="{192CDD5E-3065-4040-AE76-8FD015A84B27}" name="17/02/2026" dataDxfId="50"/>
    <tableColumn id="17" xr3:uid="{FB0E67EF-BB25-4EE1-BCDD-EE5C60F1070D}" name="18/02/2026" dataDxfId="49"/>
    <tableColumn id="18" xr3:uid="{4797BA15-345D-436B-967D-0AE9924C3654}" name="19/02/2026" dataDxfId="48"/>
    <tableColumn id="19" xr3:uid="{F2FF54E7-4A6A-4CA8-BB55-58ED2EA261F0}" name="20/02/2026" dataDxfId="47"/>
    <tableColumn id="20" xr3:uid="{45E4B635-67D3-4164-AC4C-62E9C7F00CA0}" name="21/02/2026" dataDxfId="46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FC91E92-4C95-407A-8507-1812F852BD00}" name="t_Dates8" displayName="t_Dates8" ref="I10:AB13" totalsRowShown="0" headerRowDxfId="22" dataDxfId="45">
  <autoFilter ref="I10:AB13" xr:uid="{9887DBF7-D0C2-44FC-B571-BF45621B4C8E}"/>
  <tableColumns count="20">
    <tableColumn id="1" xr3:uid="{C1F61151-D447-43F0-8244-27201A551408}" name="03/02/2026" dataDxfId="44"/>
    <tableColumn id="2" xr3:uid="{1DBF8A00-EDB5-42BF-8B47-5ABD0162AE03}" name="04/02/2026" dataDxfId="43"/>
    <tableColumn id="3" xr3:uid="{C526582F-3C6B-46E2-8C2D-4429293D0C02}" name="05/02/2026" dataDxfId="42"/>
    <tableColumn id="4" xr3:uid="{78B216CA-7486-4473-ADA1-958CAD316F01}" name="06/02/2026" dataDxfId="41"/>
    <tableColumn id="5" xr3:uid="{C52C51F8-C846-4EEF-A6EE-95768B36D797}" name="07/02/2026" dataDxfId="40"/>
    <tableColumn id="6" xr3:uid="{E9B7463C-84CE-48B3-995A-187F4A3D50D4}" name="08/02/2026" dataDxfId="39"/>
    <tableColumn id="7" xr3:uid="{8875FB49-8DA9-4435-AE40-4AFEEE89B2FB}" name="09/02/2026" dataDxfId="38"/>
    <tableColumn id="8" xr3:uid="{BB60C7A6-6A56-42FB-9C5C-4086BEB24541}" name="10/02/2026" dataDxfId="37"/>
    <tableColumn id="9" xr3:uid="{CFB6DF1F-003E-428C-BE04-1B5515066C7D}" name="11/02/2026" dataDxfId="36"/>
    <tableColumn id="10" xr3:uid="{A2617910-BA7D-4CCB-9DDF-A8DB9AE7A7CB}" name="12/02/2026" dataDxfId="35"/>
    <tableColumn id="11" xr3:uid="{8F12BACB-0E16-4D4F-B618-9E044D830E35}" name="13/02/2026" dataDxfId="34"/>
    <tableColumn id="12" xr3:uid="{6D3681D8-A313-470C-9860-C2D3D8D5C9F7}" name="14/02/2026" dataDxfId="33"/>
    <tableColumn id="13" xr3:uid="{013CC7CE-C4AB-413A-9354-D38F2FA849D3}" name="15/02/2026" dataDxfId="32"/>
    <tableColumn id="14" xr3:uid="{DD77F5AE-A8B3-4287-A73E-A81126F245D3}" name="16/02/2026" dataDxfId="31"/>
    <tableColumn id="15" xr3:uid="{B5F990E7-582A-45FD-9AF9-E5CF9EF6FB83}" name="17/02/2026" dataDxfId="30"/>
    <tableColumn id="16" xr3:uid="{0301D08F-89FC-4894-82BD-1DE22F7C0387}" name="18/02/2026" dataDxfId="29"/>
    <tableColumn id="17" xr3:uid="{207526EF-A32B-48B4-A9B3-F960BB391D31}" name="19/02/2026" dataDxfId="28"/>
    <tableColumn id="18" xr3:uid="{4B3F6602-041E-41C7-8E30-EC014892E803}" name="20/02/2026" dataDxfId="27"/>
    <tableColumn id="19" xr3:uid="{5844470D-98AC-4BE9-8BE0-6278DC9C6267}" name="21/02/2026" dataDxfId="26"/>
    <tableColumn id="20" xr3:uid="{54052C70-DAF1-4217-B7C4-D822109745D6}" name="22/02/2026" dataDxfId="2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9F588DD-B5BB-4A0E-BB93-70983AADEB5B}" name="t_Dates89" displayName="t_Dates89" ref="I10:AB13" totalsRowShown="0" headerRowDxfId="0" dataDxfId="21">
  <autoFilter ref="I10:AB13" xr:uid="{9887DBF7-D0C2-44FC-B571-BF45621B4C8E}"/>
  <tableColumns count="20">
    <tableColumn id="1" xr3:uid="{7B9AB195-5FD7-414D-A5DF-7BC311390C0D}" name="01/01/2027" dataDxfId="20"/>
    <tableColumn id="2" xr3:uid="{4CA7C9E0-54F3-45D5-B79A-40E13172FC5F}" name="02/01/2027" dataDxfId="19"/>
    <tableColumn id="3" xr3:uid="{6E05F34F-3EF8-4CFC-B0C9-6BB23F7316F9}" name="03/01/2027" dataDxfId="18"/>
    <tableColumn id="4" xr3:uid="{27FCAAA3-34EF-45AE-8C18-FAF491F81B3E}" name="04/01/2027" dataDxfId="17"/>
    <tableColumn id="5" xr3:uid="{EF8604E8-5CD3-42C1-939A-11BE5CBEA8AA}" name="05/01/2027" dataDxfId="16"/>
    <tableColumn id="6" xr3:uid="{6C28E652-8118-445B-B40F-16EC75C63D5B}" name="06/01/2027" dataDxfId="15"/>
    <tableColumn id="7" xr3:uid="{58973C57-0511-48F8-9D1A-7AD4B57E17AE}" name="07/01/2027" dataDxfId="14"/>
    <tableColumn id="8" xr3:uid="{AECD4D8E-DC01-4D18-BEFA-2A5CADE8B635}" name="08/01/2027" dataDxfId="13"/>
    <tableColumn id="9" xr3:uid="{C4F15BAD-95BD-41D5-823B-CDE62E0E28B4}" name="09/01/2027" dataDxfId="12"/>
    <tableColumn id="10" xr3:uid="{451BA590-EF6E-4628-B80E-6F8C67B07A31}" name="10/01/2027" dataDxfId="11"/>
    <tableColumn id="11" xr3:uid="{952E5921-453A-4282-857A-E9B2BC8CDDCD}" name="11/01/2027" dataDxfId="10"/>
    <tableColumn id="12" xr3:uid="{D9902F8A-4DB0-4AE9-AC01-4A35379A1AF0}" name="12/01/2027" dataDxfId="9"/>
    <tableColumn id="13" xr3:uid="{F3EEB7FE-66A4-4C2E-A092-132818CF23F0}" name="13/01/2027" dataDxfId="8"/>
    <tableColumn id="14" xr3:uid="{52A773D7-A8AF-4C6A-A600-886DBA7CE0E7}" name="14/01/2027" dataDxfId="7"/>
    <tableColumn id="15" xr3:uid="{2B791A5D-6954-4702-ACBD-4DEE6C4E3D33}" name="15/01/2027" dataDxfId="6"/>
    <tableColumn id="16" xr3:uid="{AB744EB4-27F9-4451-89C1-CC7309D861E7}" name="16/01/2027" dataDxfId="5"/>
    <tableColumn id="17" xr3:uid="{EA691A9E-F049-4129-A59C-B3C3E4DA4CB4}" name="17/01/2027" dataDxfId="4"/>
    <tableColumn id="18" xr3:uid="{C5B9D32C-8618-4B86-AA5F-BD1606CFD56E}" name="18/01/2027" dataDxfId="3"/>
    <tableColumn id="19" xr3:uid="{30FADDA2-468B-495D-958B-6599E76066DB}" name="19/01/2027" dataDxfId="2"/>
    <tableColumn id="20" xr3:uid="{8C65D5A6-3518-4D55-85B0-0CF957784967}" name="20/01/2027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table" Target="../tables/table2.xml"/><Relationship Id="rId4" Type="http://schemas.openxmlformats.org/officeDocument/2006/relationships/image" Target="../media/image2.emf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5" Type="http://schemas.openxmlformats.org/officeDocument/2006/relationships/table" Target="../tables/table3.xml"/><Relationship Id="rId4" Type="http://schemas.openxmlformats.org/officeDocument/2006/relationships/image" Target="../media/image3.emf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Relationship Id="rId5" Type="http://schemas.openxmlformats.org/officeDocument/2006/relationships/table" Target="../tables/table4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687F61-C0BA-4D7D-88BE-E9F06E1BD4C2}">
  <sheetPr codeName="Feuil1"/>
  <dimension ref="A5:AB16"/>
  <sheetViews>
    <sheetView showGridLines="0" tabSelected="1" workbookViewId="0">
      <pane ySplit="10" topLeftCell="A11" activePane="bottomLeft" state="frozen"/>
      <selection pane="bottomLeft" activeCell="B3" sqref="B3"/>
    </sheetView>
  </sheetViews>
  <sheetFormatPr baseColWidth="10" defaultRowHeight="14.4" x14ac:dyDescent="0.3"/>
  <cols>
    <col min="1" max="1" width="18.33203125" bestFit="1" customWidth="1"/>
    <col min="2" max="2" width="14.88671875" bestFit="1" customWidth="1"/>
    <col min="3" max="3" width="14.77734375" customWidth="1"/>
    <col min="4" max="4" width="5.44140625" bestFit="1" customWidth="1"/>
    <col min="5" max="5" width="12.109375" bestFit="1" customWidth="1"/>
    <col min="6" max="6" width="12.33203125" bestFit="1" customWidth="1"/>
    <col min="7" max="7" width="10.33203125" bestFit="1" customWidth="1"/>
    <col min="8" max="8" width="5.6640625" customWidth="1"/>
    <col min="9" max="9" width="5" customWidth="1"/>
    <col min="10" max="28" width="5.44140625" customWidth="1"/>
  </cols>
  <sheetData>
    <row r="5" spans="1:28" x14ac:dyDescent="0.3">
      <c r="B5" t="s">
        <v>10</v>
      </c>
      <c r="C5" t="s">
        <v>11</v>
      </c>
    </row>
    <row r="6" spans="1:28" x14ac:dyDescent="0.3">
      <c r="A6" t="s">
        <v>12</v>
      </c>
      <c r="B6" s="12">
        <v>45994</v>
      </c>
      <c r="C6" s="12">
        <v>46010</v>
      </c>
    </row>
    <row r="10" spans="1:28" s="6" customFormat="1" ht="67.8" customHeight="1" x14ac:dyDescent="0.3">
      <c r="A10" s="7" t="s">
        <v>7</v>
      </c>
      <c r="B10" s="1" t="s">
        <v>3</v>
      </c>
      <c r="C10" s="1" t="s">
        <v>4</v>
      </c>
      <c r="D10" s="1" t="s">
        <v>5</v>
      </c>
      <c r="E10" s="1" t="s">
        <v>6</v>
      </c>
      <c r="F10" s="1" t="s">
        <v>9</v>
      </c>
      <c r="G10" s="1" t="s">
        <v>8</v>
      </c>
      <c r="I10" s="19" t="s">
        <v>34</v>
      </c>
      <c r="J10" s="19" t="s">
        <v>35</v>
      </c>
      <c r="K10" s="19" t="s">
        <v>36</v>
      </c>
      <c r="L10" s="18" t="s">
        <v>37</v>
      </c>
      <c r="M10" s="18" t="s">
        <v>38</v>
      </c>
      <c r="N10" s="19" t="s">
        <v>39</v>
      </c>
      <c r="O10" s="19" t="s">
        <v>40</v>
      </c>
      <c r="P10" s="19" t="s">
        <v>41</v>
      </c>
      <c r="Q10" s="19" t="s">
        <v>42</v>
      </c>
      <c r="R10" s="19" t="s">
        <v>43</v>
      </c>
      <c r="S10" s="18" t="s">
        <v>44</v>
      </c>
      <c r="T10" s="18" t="s">
        <v>45</v>
      </c>
      <c r="U10" s="19" t="s">
        <v>46</v>
      </c>
      <c r="V10" s="19" t="s">
        <v>47</v>
      </c>
      <c r="W10" s="19" t="s">
        <v>48</v>
      </c>
      <c r="X10" s="19" t="s">
        <v>49</v>
      </c>
      <c r="Y10" s="20" t="s">
        <v>50</v>
      </c>
      <c r="Z10" s="18" t="s">
        <v>51</v>
      </c>
      <c r="AA10" s="18" t="s">
        <v>52</v>
      </c>
      <c r="AB10" s="19" t="s">
        <v>53</v>
      </c>
    </row>
    <row r="11" spans="1:28" x14ac:dyDescent="0.3">
      <c r="A11" t="s">
        <v>0</v>
      </c>
      <c r="B11" s="4" cm="1">
        <f t="array" ref="B11">DateDebut(t_Dates[#Headers],t_Dates[#This Row])</f>
        <v>45994</v>
      </c>
      <c r="C11" s="4" cm="1">
        <f t="array" ref="C11">datefin(t_Dates[#Headers],t_Dates[#This Row])</f>
        <v>46006</v>
      </c>
      <c r="D11" s="2">
        <v>150</v>
      </c>
      <c r="E11" s="2">
        <f>SUM(t_Dates[#This Row])</f>
        <v>75</v>
      </c>
      <c r="F11" s="3">
        <f>E11/D11</f>
        <v>0.5</v>
      </c>
      <c r="G11" s="5" t="str" cm="1">
        <f t="array" ref="G11">date50(t_Dates[#Headers],I11:AB11,D11)</f>
        <v>15/12/2025</v>
      </c>
      <c r="I11" s="8">
        <v>5</v>
      </c>
      <c r="J11" s="8">
        <v>10</v>
      </c>
      <c r="K11" s="8"/>
      <c r="L11" s="8"/>
      <c r="M11" s="8"/>
      <c r="N11" s="8">
        <v>10</v>
      </c>
      <c r="O11" s="8">
        <v>10</v>
      </c>
      <c r="P11" s="8">
        <v>10</v>
      </c>
      <c r="Q11" s="8">
        <v>10</v>
      </c>
      <c r="R11" s="8">
        <v>10</v>
      </c>
      <c r="S11" s="8"/>
      <c r="T11" s="8"/>
      <c r="U11" s="10">
        <v>10</v>
      </c>
      <c r="V11" s="9"/>
      <c r="W11" s="9"/>
      <c r="X11" s="9"/>
      <c r="Y11" s="9"/>
      <c r="Z11" s="9"/>
      <c r="AA11" s="9"/>
      <c r="AB11" s="9"/>
    </row>
    <row r="12" spans="1:28" x14ac:dyDescent="0.3">
      <c r="A12" t="s">
        <v>1</v>
      </c>
      <c r="B12" s="4" cm="1">
        <f t="array" ref="B12">DateDebut(t_Dates[#Headers],t_Dates[#This Row])</f>
        <v>45995</v>
      </c>
      <c r="C12" s="4" cm="1">
        <f t="array" ref="C12">datefin(t_Dates[#Headers],t_Dates[#This Row])</f>
        <v>46010</v>
      </c>
      <c r="D12" s="2">
        <v>129</v>
      </c>
      <c r="E12" s="2">
        <f>SUM(t_Dates[#This Row])</f>
        <v>77</v>
      </c>
      <c r="F12" s="3">
        <f t="shared" ref="F12:F13" si="0">E12/D12</f>
        <v>0.5968992248062015</v>
      </c>
      <c r="G12" s="5" t="str" cm="1">
        <f t="array" ref="G12">date50(t_Dates[#Headers],I12:AB12,D12)</f>
        <v>18/12/2025</v>
      </c>
      <c r="I12" s="8"/>
      <c r="J12" s="8">
        <v>12</v>
      </c>
      <c r="K12" s="8"/>
      <c r="L12" s="8"/>
      <c r="M12" s="8"/>
      <c r="N12" s="8"/>
      <c r="O12" s="8"/>
      <c r="P12" s="8"/>
      <c r="Q12" s="8"/>
      <c r="R12" s="8"/>
      <c r="S12" s="8">
        <v>10</v>
      </c>
      <c r="T12" s="8">
        <v>5</v>
      </c>
      <c r="U12" s="8">
        <v>10</v>
      </c>
      <c r="V12" s="9">
        <v>10</v>
      </c>
      <c r="W12" s="9">
        <v>10</v>
      </c>
      <c r="X12" s="11">
        <v>10</v>
      </c>
      <c r="Y12" s="9">
        <v>10</v>
      </c>
      <c r="Z12" s="9"/>
      <c r="AA12" s="9"/>
      <c r="AB12" s="9"/>
    </row>
    <row r="13" spans="1:28" x14ac:dyDescent="0.3">
      <c r="A13" t="s">
        <v>2</v>
      </c>
      <c r="B13" s="4" cm="1">
        <f t="array" ref="B13">DateDebut(t_Dates[#Headers],t_Dates[#This Row])</f>
        <v>45996</v>
      </c>
      <c r="C13" s="4" cm="1">
        <f t="array" ref="C13">datefin(t_Dates[#Headers],t_Dates[#This Row])</f>
        <v>46006</v>
      </c>
      <c r="D13" s="2">
        <v>129</v>
      </c>
      <c r="E13" s="2">
        <f>SUM(t_Dates[#This Row])</f>
        <v>70</v>
      </c>
      <c r="F13" s="3">
        <f t="shared" si="0"/>
        <v>0.54263565891472865</v>
      </c>
      <c r="G13" s="5" t="str" cm="1">
        <f t="array" ref="G13">date50(t_Dates[#Headers],I13:AB13,D13)</f>
        <v>14/12/2025</v>
      </c>
      <c r="H13" s="1"/>
      <c r="I13" s="8"/>
      <c r="J13" s="8"/>
      <c r="K13" s="8">
        <v>10</v>
      </c>
      <c r="L13" s="8"/>
      <c r="M13" s="8"/>
      <c r="N13" s="8">
        <v>10</v>
      </c>
      <c r="O13" s="8">
        <v>10</v>
      </c>
      <c r="P13" s="8">
        <v>10</v>
      </c>
      <c r="Q13" s="8">
        <v>10</v>
      </c>
      <c r="R13" s="8">
        <v>10</v>
      </c>
      <c r="S13" s="8"/>
      <c r="T13" s="10">
        <v>5</v>
      </c>
      <c r="U13" s="8">
        <v>5</v>
      </c>
      <c r="V13" s="9"/>
      <c r="W13" s="9"/>
      <c r="X13" s="9"/>
      <c r="Y13" s="9"/>
      <c r="Z13" s="9"/>
      <c r="AA13" s="9"/>
      <c r="AB13" s="9"/>
    </row>
    <row r="14" spans="1:28" x14ac:dyDescent="0.3">
      <c r="B14" s="2"/>
      <c r="V14" s="2"/>
      <c r="W14" s="2"/>
      <c r="X14" s="2"/>
      <c r="Y14" s="2"/>
      <c r="Z14" s="2"/>
      <c r="AA14" s="2"/>
      <c r="AB14" s="2"/>
    </row>
    <row r="15" spans="1:28" x14ac:dyDescent="0.3">
      <c r="V15" s="2"/>
      <c r="W15" s="2"/>
      <c r="X15" s="2"/>
      <c r="Y15" s="2"/>
      <c r="Z15" s="2"/>
      <c r="AA15" s="2"/>
      <c r="AB15" s="2"/>
    </row>
    <row r="16" spans="1:28" x14ac:dyDescent="0.3">
      <c r="V16" s="2"/>
      <c r="W16" s="2"/>
      <c r="X16" s="2"/>
      <c r="Y16" s="2"/>
      <c r="Z16" s="2"/>
      <c r="AA16" s="2"/>
      <c r="AB16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6" r:id="rId3" name="BoutonMajDates">
          <controlPr defaultSize="0" autoLine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1026" r:id="rId3" name="BoutonMajDates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94A589-25EA-4BD9-95BE-48AFBF404D1E}">
  <sheetPr codeName="Feuil2"/>
  <dimension ref="A5:AB16"/>
  <sheetViews>
    <sheetView showGridLines="0" workbookViewId="0">
      <pane ySplit="10" topLeftCell="A11" activePane="bottomLeft" state="frozen"/>
      <selection pane="bottomLeft" activeCell="F14" sqref="F14"/>
    </sheetView>
  </sheetViews>
  <sheetFormatPr baseColWidth="10" defaultRowHeight="14.4" x14ac:dyDescent="0.3"/>
  <cols>
    <col min="1" max="1" width="16.33203125" bestFit="1" customWidth="1"/>
    <col min="2" max="2" width="14.88671875" bestFit="1" customWidth="1"/>
    <col min="3" max="3" width="14.77734375" customWidth="1"/>
    <col min="4" max="4" width="5.44140625" bestFit="1" customWidth="1"/>
    <col min="5" max="5" width="12.109375" bestFit="1" customWidth="1"/>
    <col min="6" max="6" width="12.33203125" bestFit="1" customWidth="1"/>
    <col min="7" max="7" width="10.33203125" bestFit="1" customWidth="1"/>
    <col min="8" max="8" width="2.88671875" customWidth="1"/>
    <col min="9" max="9" width="5" customWidth="1"/>
    <col min="10" max="28" width="5.44140625" customWidth="1"/>
  </cols>
  <sheetData>
    <row r="5" spans="1:28" x14ac:dyDescent="0.3">
      <c r="B5" s="13" t="s">
        <v>10</v>
      </c>
      <c r="C5" s="13" t="s">
        <v>11</v>
      </c>
    </row>
    <row r="6" spans="1:28" x14ac:dyDescent="0.3">
      <c r="A6" t="s">
        <v>12</v>
      </c>
      <c r="B6" s="12">
        <v>46055</v>
      </c>
      <c r="C6" s="12">
        <v>46072</v>
      </c>
    </row>
    <row r="10" spans="1:28" s="6" customFormat="1" ht="67.8" customHeight="1" x14ac:dyDescent="0.3">
      <c r="A10" s="7" t="s">
        <v>7</v>
      </c>
      <c r="B10" s="1" t="s">
        <v>3</v>
      </c>
      <c r="C10" s="1" t="s">
        <v>4</v>
      </c>
      <c r="D10" s="1" t="s">
        <v>5</v>
      </c>
      <c r="E10" s="1" t="s">
        <v>6</v>
      </c>
      <c r="F10" s="1" t="s">
        <v>9</v>
      </c>
      <c r="G10" s="1" t="s">
        <v>8</v>
      </c>
      <c r="I10" s="19" t="s">
        <v>13</v>
      </c>
      <c r="J10" s="19" t="s">
        <v>14</v>
      </c>
      <c r="K10" s="19" t="s">
        <v>15</v>
      </c>
      <c r="L10" s="19" t="s">
        <v>16</v>
      </c>
      <c r="M10" s="19" t="s">
        <v>17</v>
      </c>
      <c r="N10" s="18" t="s">
        <v>18</v>
      </c>
      <c r="O10" s="18" t="s">
        <v>19</v>
      </c>
      <c r="P10" s="19" t="s">
        <v>20</v>
      </c>
      <c r="Q10" s="19" t="s">
        <v>21</v>
      </c>
      <c r="R10" s="19" t="s">
        <v>22</v>
      </c>
      <c r="S10" s="19" t="s">
        <v>23</v>
      </c>
      <c r="T10" s="19" t="s">
        <v>24</v>
      </c>
      <c r="U10" s="18" t="s">
        <v>25</v>
      </c>
      <c r="V10" s="18" t="s">
        <v>26</v>
      </c>
      <c r="W10" s="19" t="s">
        <v>27</v>
      </c>
      <c r="X10" s="19" t="s">
        <v>28</v>
      </c>
      <c r="Y10" s="19" t="s">
        <v>29</v>
      </c>
      <c r="Z10" s="20" t="s">
        <v>30</v>
      </c>
      <c r="AA10" s="19" t="s">
        <v>31</v>
      </c>
      <c r="AB10" s="18" t="s">
        <v>32</v>
      </c>
    </row>
    <row r="11" spans="1:28" x14ac:dyDescent="0.3">
      <c r="A11" t="s">
        <v>0</v>
      </c>
      <c r="B11" s="4" cm="1">
        <f t="array" ref="B11">DateDebut(t_Dates7[#Headers],t_Dates7[#This Row])</f>
        <v>46060</v>
      </c>
      <c r="C11" s="4" cm="1">
        <f t="array" ref="C11">datefin(t_Dates7[#Headers],t_Dates7[#This Row])</f>
        <v>46067</v>
      </c>
      <c r="D11" s="2">
        <v>129</v>
      </c>
      <c r="E11" s="2">
        <f>SUM(t_Dates7[#This Row])</f>
        <v>70</v>
      </c>
      <c r="F11" s="3">
        <f>E11/D11</f>
        <v>0.54263565891472865</v>
      </c>
      <c r="G11" s="5" t="str" cm="1">
        <f t="array" ref="G11">date50(t_Dates7[#Headers],I11:AB11,D11)</f>
        <v>14/02/2026</v>
      </c>
      <c r="I11" s="8"/>
      <c r="J11" s="8"/>
      <c r="K11" s="8"/>
      <c r="L11" s="8"/>
      <c r="M11" s="8"/>
      <c r="N11" s="8">
        <v>10</v>
      </c>
      <c r="O11" s="8">
        <v>10</v>
      </c>
      <c r="P11" s="8">
        <v>10</v>
      </c>
      <c r="Q11" s="8">
        <v>10</v>
      </c>
      <c r="R11" s="8"/>
      <c r="S11" s="8">
        <v>10</v>
      </c>
      <c r="T11" s="8">
        <v>10</v>
      </c>
      <c r="U11" s="10">
        <v>10</v>
      </c>
      <c r="V11" s="9"/>
      <c r="W11" s="9"/>
      <c r="X11" s="9"/>
      <c r="Y11" s="9"/>
      <c r="Z11" s="9"/>
      <c r="AA11" s="9"/>
      <c r="AB11" s="9"/>
    </row>
    <row r="12" spans="1:28" x14ac:dyDescent="0.3">
      <c r="A12" t="s">
        <v>1</v>
      </c>
      <c r="B12" s="4" cm="1">
        <f t="array" ref="B12">DateDebut(t_Dates7[#Headers],t_Dates7[#This Row])</f>
        <v>46065</v>
      </c>
      <c r="C12" s="4" cm="1">
        <f t="array" ref="C12">datefin(t_Dates7[#Headers],t_Dates7[#This Row])</f>
        <v>46071</v>
      </c>
      <c r="D12" s="2">
        <v>129</v>
      </c>
      <c r="E12" s="2">
        <f>SUM(t_Dates7[#This Row])</f>
        <v>65</v>
      </c>
      <c r="F12" s="3">
        <f t="shared" ref="F12:F13" si="0">E12/D12</f>
        <v>0.50387596899224807</v>
      </c>
      <c r="G12" s="5" t="str" cm="1">
        <f t="array" ref="G12">date50(t_Dates7[#Headers],I12:AB12,D12)</f>
        <v>18/02/2026</v>
      </c>
      <c r="I12" s="8"/>
      <c r="J12" s="8"/>
      <c r="K12" s="8"/>
      <c r="L12" s="8"/>
      <c r="M12" s="8"/>
      <c r="N12" s="8"/>
      <c r="O12" s="8"/>
      <c r="P12" s="8"/>
      <c r="Q12" s="8"/>
      <c r="R12" s="8"/>
      <c r="S12" s="8">
        <v>10</v>
      </c>
      <c r="T12" s="8">
        <v>5</v>
      </c>
      <c r="U12" s="8">
        <v>10</v>
      </c>
      <c r="V12" s="9">
        <v>10</v>
      </c>
      <c r="W12" s="9">
        <v>10</v>
      </c>
      <c r="X12" s="9">
        <v>10</v>
      </c>
      <c r="Y12" s="11">
        <v>10</v>
      </c>
      <c r="Z12" s="9"/>
      <c r="AA12" s="9"/>
      <c r="AB12" s="9"/>
    </row>
    <row r="13" spans="1:28" x14ac:dyDescent="0.3">
      <c r="A13" t="s">
        <v>2</v>
      </c>
      <c r="B13" s="4" cm="1">
        <f t="array" ref="B13">DateDebut(t_Dates7[#Headers],t_Dates7[#This Row])</f>
        <v>46059</v>
      </c>
      <c r="C13" s="4" cm="1">
        <f t="array" ref="C13">datefin(t_Dates7[#Headers],t_Dates7[#This Row])</f>
        <v>46067</v>
      </c>
      <c r="D13" s="2">
        <v>129</v>
      </c>
      <c r="E13" s="2">
        <f>SUM(t_Dates7[#This Row])</f>
        <v>70</v>
      </c>
      <c r="F13" s="3">
        <f t="shared" si="0"/>
        <v>0.54263565891472865</v>
      </c>
      <c r="G13" s="5" t="str" cm="1">
        <f t="array" ref="G13">date50(t_Dates7[#Headers],I13:AB13,D13)</f>
        <v>13/02/2026</v>
      </c>
      <c r="H13" s="1"/>
      <c r="I13" s="8"/>
      <c r="J13" s="8"/>
      <c r="K13" s="8"/>
      <c r="L13" s="8"/>
      <c r="M13" s="8">
        <v>10</v>
      </c>
      <c r="N13" s="8">
        <v>10</v>
      </c>
      <c r="O13" s="8">
        <v>10</v>
      </c>
      <c r="P13" s="8">
        <v>10</v>
      </c>
      <c r="Q13" s="8">
        <v>10</v>
      </c>
      <c r="R13" s="8">
        <v>10</v>
      </c>
      <c r="S13" s="8"/>
      <c r="T13" s="10">
        <v>5</v>
      </c>
      <c r="U13" s="8">
        <v>5</v>
      </c>
      <c r="V13" s="9"/>
      <c r="W13" s="9"/>
      <c r="X13" s="9"/>
      <c r="Y13" s="9"/>
      <c r="Z13" s="9"/>
      <c r="AA13" s="9"/>
      <c r="AB13" s="9"/>
    </row>
    <row r="14" spans="1:28" x14ac:dyDescent="0.3">
      <c r="B14" s="2"/>
      <c r="V14" s="2"/>
      <c r="W14" s="2"/>
      <c r="X14" s="2"/>
      <c r="Y14" s="2"/>
      <c r="Z14" s="2"/>
      <c r="AA14" s="2"/>
      <c r="AB14" s="2"/>
    </row>
    <row r="15" spans="1:28" x14ac:dyDescent="0.3">
      <c r="V15" s="2"/>
      <c r="W15" s="2"/>
      <c r="X15" s="2"/>
      <c r="Y15" s="2"/>
      <c r="Z15" s="2"/>
      <c r="AA15" s="2"/>
      <c r="AB15" s="2"/>
    </row>
    <row r="16" spans="1:28" x14ac:dyDescent="0.3">
      <c r="V16" s="2"/>
      <c r="W16" s="2"/>
      <c r="X16" s="2"/>
      <c r="Y16" s="2"/>
      <c r="Z16" s="2"/>
      <c r="AA16" s="2"/>
      <c r="AB16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097" r:id="rId3" name="BoutonMajDates">
          <controlPr defaultSize="0" autoLine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4097" r:id="rId3" name="BoutonMajDates"/>
      </mc:Fallback>
    </mc:AlternateContent>
  </controls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B5120-24CA-4DE9-B393-FBE61A59EC29}">
  <sheetPr codeName="Feuil3"/>
  <dimension ref="A5:AB16"/>
  <sheetViews>
    <sheetView showGridLines="0" workbookViewId="0">
      <pane ySplit="10" topLeftCell="A11" activePane="bottomLeft" state="frozen"/>
      <selection pane="bottomLeft" activeCell="C9" sqref="C9"/>
    </sheetView>
  </sheetViews>
  <sheetFormatPr baseColWidth="10" defaultRowHeight="14.4" x14ac:dyDescent="0.3"/>
  <cols>
    <col min="1" max="1" width="18.33203125" bestFit="1" customWidth="1"/>
    <col min="2" max="2" width="14.88671875" bestFit="1" customWidth="1"/>
    <col min="3" max="3" width="14.77734375" customWidth="1"/>
    <col min="4" max="4" width="5.44140625" bestFit="1" customWidth="1"/>
    <col min="5" max="5" width="12.109375" bestFit="1" customWidth="1"/>
    <col min="6" max="6" width="12.33203125" bestFit="1" customWidth="1"/>
    <col min="7" max="7" width="10.33203125" bestFit="1" customWidth="1"/>
    <col min="8" max="8" width="5.6640625" customWidth="1"/>
    <col min="9" max="9" width="5" customWidth="1"/>
    <col min="10" max="28" width="5.44140625" customWidth="1"/>
  </cols>
  <sheetData>
    <row r="5" spans="1:28" x14ac:dyDescent="0.3">
      <c r="B5" t="s">
        <v>10</v>
      </c>
      <c r="C5" t="s">
        <v>11</v>
      </c>
    </row>
    <row r="6" spans="1:28" x14ac:dyDescent="0.3">
      <c r="A6" t="s">
        <v>54</v>
      </c>
      <c r="B6" s="12">
        <v>46056</v>
      </c>
      <c r="C6" s="12">
        <v>46070</v>
      </c>
      <c r="I6" s="15"/>
      <c r="K6" s="15"/>
    </row>
    <row r="7" spans="1:28" x14ac:dyDescent="0.3">
      <c r="A7" s="9"/>
      <c r="B7" s="14"/>
    </row>
    <row r="9" spans="1:28" x14ac:dyDescent="0.3"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</row>
    <row r="10" spans="1:28" s="6" customFormat="1" ht="67.8" customHeight="1" x14ac:dyDescent="0.3">
      <c r="A10" s="7" t="s">
        <v>7</v>
      </c>
      <c r="B10" s="1" t="s">
        <v>3</v>
      </c>
      <c r="C10" s="1" t="s">
        <v>4</v>
      </c>
      <c r="D10" s="1" t="s">
        <v>5</v>
      </c>
      <c r="E10" s="1" t="s">
        <v>6</v>
      </c>
      <c r="F10" s="1" t="s">
        <v>9</v>
      </c>
      <c r="G10" s="1" t="s">
        <v>8</v>
      </c>
      <c r="H10" s="16"/>
      <c r="I10" s="19" t="s">
        <v>14</v>
      </c>
      <c r="J10" s="19" t="s">
        <v>15</v>
      </c>
      <c r="K10" s="19" t="s">
        <v>16</v>
      </c>
      <c r="L10" s="19" t="s">
        <v>17</v>
      </c>
      <c r="M10" s="18" t="s">
        <v>18</v>
      </c>
      <c r="N10" s="18" t="s">
        <v>19</v>
      </c>
      <c r="O10" s="19" t="s">
        <v>20</v>
      </c>
      <c r="P10" s="19" t="s">
        <v>21</v>
      </c>
      <c r="Q10" s="19" t="s">
        <v>22</v>
      </c>
      <c r="R10" s="19" t="s">
        <v>23</v>
      </c>
      <c r="S10" s="19" t="s">
        <v>24</v>
      </c>
      <c r="T10" s="18" t="s">
        <v>25</v>
      </c>
      <c r="U10" s="18" t="s">
        <v>26</v>
      </c>
      <c r="V10" s="19" t="s">
        <v>27</v>
      </c>
      <c r="W10" s="20" t="s">
        <v>28</v>
      </c>
      <c r="X10" s="19" t="s">
        <v>29</v>
      </c>
      <c r="Y10" s="19" t="s">
        <v>30</v>
      </c>
      <c r="Z10" s="19" t="s">
        <v>31</v>
      </c>
      <c r="AA10" s="18" t="s">
        <v>32</v>
      </c>
      <c r="AB10" s="18" t="s">
        <v>33</v>
      </c>
    </row>
    <row r="11" spans="1:28" x14ac:dyDescent="0.3">
      <c r="A11" t="s">
        <v>0</v>
      </c>
      <c r="B11" s="4" cm="1">
        <f t="array" ref="B11">DateDebut(t_Dates8[#Headers],t_Dates8[#This Row])</f>
        <v>46057</v>
      </c>
      <c r="C11" s="4" cm="1">
        <f t="array" ref="C11">datefin(t_Dates8[#Headers],t_Dates8[#This Row])</f>
        <v>46068</v>
      </c>
      <c r="D11" s="2">
        <v>60</v>
      </c>
      <c r="E11" s="2">
        <f>SUM(t_Dates8[#This Row])</f>
        <v>105</v>
      </c>
      <c r="F11" s="3">
        <f>E11/D11</f>
        <v>1.75</v>
      </c>
      <c r="G11" s="5" t="str" cm="1">
        <f t="array" ref="G11">date50(t_Dates8[#Headers],I11:AB11,D11)</f>
        <v>07/02/2026</v>
      </c>
      <c r="I11" s="8"/>
      <c r="J11" s="8">
        <v>5</v>
      </c>
      <c r="K11" s="8">
        <v>20</v>
      </c>
      <c r="L11" s="8"/>
      <c r="M11" s="10">
        <v>10</v>
      </c>
      <c r="N11" s="8">
        <v>10</v>
      </c>
      <c r="O11" s="8">
        <v>10</v>
      </c>
      <c r="P11" s="8">
        <v>10</v>
      </c>
      <c r="Q11" s="8">
        <v>10</v>
      </c>
      <c r="R11" s="8"/>
      <c r="S11" s="8">
        <v>10</v>
      </c>
      <c r="T11" s="8">
        <v>10</v>
      </c>
      <c r="U11" s="8">
        <v>10</v>
      </c>
      <c r="V11" s="9"/>
      <c r="W11" s="9"/>
      <c r="X11" s="9"/>
      <c r="Y11" s="9"/>
      <c r="Z11" s="9"/>
      <c r="AA11" s="9"/>
      <c r="AB11" s="9"/>
    </row>
    <row r="12" spans="1:28" x14ac:dyDescent="0.3">
      <c r="A12" t="s">
        <v>1</v>
      </c>
      <c r="B12" s="4" cm="1">
        <f t="array" ref="B12">DateDebut(t_Dates8[#Headers],t_Dates8[#This Row])</f>
        <v>46066</v>
      </c>
      <c r="C12" s="4" cm="1">
        <f t="array" ref="C12">datefin(t_Dates8[#Headers],t_Dates8[#This Row])</f>
        <v>46068</v>
      </c>
      <c r="D12" s="2">
        <v>30</v>
      </c>
      <c r="E12" s="2">
        <f>SUM(t_Dates8[#This Row])</f>
        <v>25</v>
      </c>
      <c r="F12" s="3">
        <f t="shared" ref="F12:F13" si="0">E12/D12</f>
        <v>0.83333333333333337</v>
      </c>
      <c r="G12" s="5" t="str" cm="1">
        <f t="array" ref="G12">date50(t_Dates8[#Headers],I12:AB12,D12)</f>
        <v>14/02/2026</v>
      </c>
      <c r="I12" s="8"/>
      <c r="J12" s="8"/>
      <c r="K12" s="8"/>
      <c r="L12" s="8"/>
      <c r="M12" s="8"/>
      <c r="N12" s="8"/>
      <c r="O12" s="8"/>
      <c r="P12" s="8"/>
      <c r="Q12" s="8"/>
      <c r="R12" s="8"/>
      <c r="S12" s="8">
        <v>10</v>
      </c>
      <c r="T12" s="10">
        <v>5</v>
      </c>
      <c r="U12" s="8">
        <v>10</v>
      </c>
      <c r="V12" s="9"/>
      <c r="W12" s="9"/>
      <c r="X12" s="9"/>
      <c r="Y12" s="9"/>
      <c r="Z12" s="9"/>
      <c r="AA12" s="9"/>
      <c r="AB12" s="9"/>
    </row>
    <row r="13" spans="1:28" x14ac:dyDescent="0.3">
      <c r="A13" t="s">
        <v>2</v>
      </c>
      <c r="B13" s="4" cm="1">
        <f t="array" ref="B13">DateDebut(t_Dates8[#Headers],t_Dates8[#This Row])</f>
        <v>46060</v>
      </c>
      <c r="C13" s="4" cm="1">
        <f t="array" ref="C13">datefin(t_Dates8[#Headers],t_Dates8[#This Row])</f>
        <v>46068</v>
      </c>
      <c r="D13" s="2">
        <v>20</v>
      </c>
      <c r="E13" s="2">
        <f>SUM(t_Dates8[#This Row])</f>
        <v>70</v>
      </c>
      <c r="F13" s="3">
        <f t="shared" si="0"/>
        <v>3.5</v>
      </c>
      <c r="G13" s="5" t="str" cm="1">
        <f t="array" ref="G13">date50(t_Dates8[#Headers],I13:AB13,D13)</f>
        <v>07/02/2026</v>
      </c>
      <c r="H13" s="1"/>
      <c r="I13" s="8"/>
      <c r="J13" s="8"/>
      <c r="K13" s="8"/>
      <c r="L13" s="8"/>
      <c r="M13" s="10">
        <v>10</v>
      </c>
      <c r="N13" s="8">
        <v>10</v>
      </c>
      <c r="O13" s="8">
        <v>10</v>
      </c>
      <c r="P13" s="8">
        <v>10</v>
      </c>
      <c r="Q13" s="8">
        <v>10</v>
      </c>
      <c r="R13" s="8">
        <v>10</v>
      </c>
      <c r="S13" s="8"/>
      <c r="T13" s="8">
        <v>5</v>
      </c>
      <c r="U13" s="8">
        <v>5</v>
      </c>
      <c r="V13" s="9"/>
      <c r="W13" s="9"/>
      <c r="X13" s="9"/>
      <c r="Y13" s="9"/>
      <c r="Z13" s="9"/>
      <c r="AA13" s="9"/>
      <c r="AB13" s="9"/>
    </row>
    <row r="14" spans="1:28" x14ac:dyDescent="0.3">
      <c r="B14" s="2"/>
      <c r="V14" s="2"/>
      <c r="W14" s="2"/>
      <c r="X14" s="2"/>
      <c r="Y14" s="2"/>
      <c r="Z14" s="2"/>
      <c r="AA14" s="2"/>
      <c r="AB14" s="2"/>
    </row>
    <row r="15" spans="1:28" x14ac:dyDescent="0.3">
      <c r="V15" s="2"/>
      <c r="W15" s="2"/>
      <c r="X15" s="2"/>
      <c r="Y15" s="2"/>
      <c r="Z15" s="2"/>
      <c r="AA15" s="2"/>
      <c r="AB15" s="2"/>
    </row>
    <row r="16" spans="1:28" x14ac:dyDescent="0.3">
      <c r="V16" s="2"/>
      <c r="W16" s="2"/>
      <c r="X16" s="2"/>
      <c r="Y16" s="2"/>
      <c r="Z16" s="2"/>
      <c r="AA16" s="2"/>
      <c r="AB16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5121" r:id="rId3" name="BoutonMajDates">
          <controlPr defaultSize="0" autoLine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5121" r:id="rId3" name="BoutonMajDates"/>
      </mc:Fallback>
    </mc:AlternateContent>
  </controls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0A664-D218-4C93-B74D-DE4CDCAB5E4B}">
  <sheetPr codeName="Feuil4"/>
  <dimension ref="A5:AB16"/>
  <sheetViews>
    <sheetView showGridLines="0" workbookViewId="0">
      <pane ySplit="10" topLeftCell="A11" activePane="bottomLeft" state="frozen"/>
      <selection pane="bottomLeft" activeCell="H3" sqref="H3"/>
    </sheetView>
  </sheetViews>
  <sheetFormatPr baseColWidth="10" defaultRowHeight="14.4" x14ac:dyDescent="0.3"/>
  <cols>
    <col min="1" max="1" width="18.33203125" bestFit="1" customWidth="1"/>
    <col min="2" max="2" width="14.88671875" bestFit="1" customWidth="1"/>
    <col min="3" max="3" width="14.77734375" customWidth="1"/>
    <col min="4" max="4" width="5.44140625" bestFit="1" customWidth="1"/>
    <col min="5" max="5" width="12.109375" bestFit="1" customWidth="1"/>
    <col min="6" max="6" width="12.33203125" bestFit="1" customWidth="1"/>
    <col min="7" max="7" width="10.33203125" bestFit="1" customWidth="1"/>
    <col min="8" max="8" width="5.6640625" customWidth="1"/>
    <col min="9" max="9" width="5" customWidth="1"/>
    <col min="10" max="28" width="5.44140625" customWidth="1"/>
  </cols>
  <sheetData>
    <row r="5" spans="1:28" x14ac:dyDescent="0.3">
      <c r="B5" t="s">
        <v>10</v>
      </c>
      <c r="C5" t="s">
        <v>11</v>
      </c>
    </row>
    <row r="6" spans="1:28" x14ac:dyDescent="0.3">
      <c r="A6" t="s">
        <v>54</v>
      </c>
      <c r="B6" s="12">
        <v>46388</v>
      </c>
      <c r="C6" s="12">
        <v>46405</v>
      </c>
      <c r="I6" s="15"/>
      <c r="K6" s="15"/>
    </row>
    <row r="7" spans="1:28" x14ac:dyDescent="0.3">
      <c r="A7" s="9"/>
      <c r="B7" s="14"/>
    </row>
    <row r="9" spans="1:28" x14ac:dyDescent="0.3"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17"/>
      <c r="AB9" s="17"/>
    </row>
    <row r="10" spans="1:28" s="6" customFormat="1" ht="67.8" customHeight="1" x14ac:dyDescent="0.3">
      <c r="A10" s="7" t="s">
        <v>7</v>
      </c>
      <c r="B10" s="1" t="s">
        <v>3</v>
      </c>
      <c r="C10" s="1" t="s">
        <v>4</v>
      </c>
      <c r="D10" s="1" t="s">
        <v>5</v>
      </c>
      <c r="E10" s="1" t="s">
        <v>6</v>
      </c>
      <c r="F10" s="1" t="s">
        <v>9</v>
      </c>
      <c r="G10" s="1" t="s">
        <v>8</v>
      </c>
      <c r="H10" s="16"/>
      <c r="I10" s="19" t="s">
        <v>55</v>
      </c>
      <c r="J10" s="18" t="s">
        <v>56</v>
      </c>
      <c r="K10" s="18" t="s">
        <v>57</v>
      </c>
      <c r="L10" s="19" t="s">
        <v>58</v>
      </c>
      <c r="M10" s="19" t="s">
        <v>59</v>
      </c>
      <c r="N10" s="19" t="s">
        <v>60</v>
      </c>
      <c r="O10" s="19" t="s">
        <v>61</v>
      </c>
      <c r="P10" s="19" t="s">
        <v>62</v>
      </c>
      <c r="Q10" s="18" t="s">
        <v>63</v>
      </c>
      <c r="R10" s="18" t="s">
        <v>64</v>
      </c>
      <c r="S10" s="19" t="s">
        <v>65</v>
      </c>
      <c r="T10" s="19" t="s">
        <v>66</v>
      </c>
      <c r="U10" s="19" t="s">
        <v>67</v>
      </c>
      <c r="V10" s="19" t="s">
        <v>68</v>
      </c>
      <c r="W10" s="19" t="s">
        <v>69</v>
      </c>
      <c r="X10" s="18" t="s">
        <v>70</v>
      </c>
      <c r="Y10" s="18" t="s">
        <v>71</v>
      </c>
      <c r="Z10" s="20" t="s">
        <v>72</v>
      </c>
      <c r="AA10" s="19" t="s">
        <v>73</v>
      </c>
      <c r="AB10" s="19" t="s">
        <v>74</v>
      </c>
    </row>
    <row r="11" spans="1:28" x14ac:dyDescent="0.3">
      <c r="A11" t="s">
        <v>0</v>
      </c>
      <c r="B11" s="4" cm="1">
        <f t="array" ref="B11">DateDebut(t_Dates89[#Headers],t_Dates89[#This Row])</f>
        <v>46389</v>
      </c>
      <c r="C11" s="4" cm="1">
        <f t="array" ref="C11">datefin(t_Dates89[#Headers],t_Dates89[#This Row])</f>
        <v>46400</v>
      </c>
      <c r="D11" s="2">
        <v>80</v>
      </c>
      <c r="E11" s="2">
        <f>SUM(t_Dates89[#This Row])</f>
        <v>105</v>
      </c>
      <c r="F11" s="3">
        <f>E11/D11</f>
        <v>1.3125</v>
      </c>
      <c r="G11" s="5" t="str" cm="1">
        <f t="array" ref="G11">date50(t_Dates89[#Headers],I11:AB11,D11)</f>
        <v>06/01/2027</v>
      </c>
      <c r="I11" s="8"/>
      <c r="J11" s="8">
        <v>5</v>
      </c>
      <c r="K11" s="8">
        <v>20</v>
      </c>
      <c r="L11" s="8"/>
      <c r="M11" s="8">
        <v>10</v>
      </c>
      <c r="N11" s="10">
        <v>10</v>
      </c>
      <c r="O11" s="8">
        <v>10</v>
      </c>
      <c r="P11" s="8">
        <v>10</v>
      </c>
      <c r="Q11" s="8">
        <v>10</v>
      </c>
      <c r="R11" s="8"/>
      <c r="S11" s="8">
        <v>10</v>
      </c>
      <c r="T11" s="8">
        <v>10</v>
      </c>
      <c r="U11" s="8">
        <v>10</v>
      </c>
      <c r="V11" s="9"/>
      <c r="W11" s="9"/>
      <c r="X11" s="9"/>
      <c r="Y11" s="9"/>
      <c r="Z11" s="9"/>
      <c r="AA11" s="9"/>
      <c r="AB11" s="9"/>
    </row>
    <row r="12" spans="1:28" x14ac:dyDescent="0.3">
      <c r="A12" t="s">
        <v>1</v>
      </c>
      <c r="B12" s="4" cm="1">
        <f t="array" ref="B12">DateDebut(t_Dates89[#Headers],t_Dates89[#This Row])</f>
        <v>46398</v>
      </c>
      <c r="C12" s="4" cm="1">
        <f t="array" ref="C12">datefin(t_Dates89[#Headers],t_Dates89[#This Row])</f>
        <v>46400</v>
      </c>
      <c r="D12" s="2">
        <v>50</v>
      </c>
      <c r="E12" s="2">
        <f>SUM(t_Dates89[#This Row])</f>
        <v>25</v>
      </c>
      <c r="F12" s="3">
        <f t="shared" ref="F12:F13" si="0">E12/D12</f>
        <v>0.5</v>
      </c>
      <c r="G12" s="5" t="str" cm="1">
        <f t="array" ref="G12">date50(t_Dates89[#Headers],I12:AB12,D12)</f>
        <v>13/01/2027</v>
      </c>
      <c r="I12" s="8"/>
      <c r="J12" s="8"/>
      <c r="K12" s="8"/>
      <c r="L12" s="8"/>
      <c r="M12" s="8"/>
      <c r="N12" s="8"/>
      <c r="O12" s="8"/>
      <c r="P12" s="8"/>
      <c r="Q12" s="8"/>
      <c r="R12" s="8"/>
      <c r="S12" s="8">
        <v>10</v>
      </c>
      <c r="T12" s="8">
        <v>5</v>
      </c>
      <c r="U12" s="10">
        <v>10</v>
      </c>
      <c r="V12" s="9"/>
      <c r="W12" s="9"/>
      <c r="X12" s="9"/>
      <c r="Y12" s="9"/>
      <c r="Z12" s="9"/>
      <c r="AA12" s="9"/>
      <c r="AB12" s="9"/>
    </row>
    <row r="13" spans="1:28" x14ac:dyDescent="0.3">
      <c r="A13" t="s">
        <v>2</v>
      </c>
      <c r="B13" s="4" cm="1">
        <f t="array" ref="B13">DateDebut(t_Dates89[#Headers],t_Dates89[#This Row])</f>
        <v>46392</v>
      </c>
      <c r="C13" s="4" cm="1">
        <f t="array" ref="C13">datefin(t_Dates89[#Headers],t_Dates89[#This Row])</f>
        <v>46400</v>
      </c>
      <c r="D13" s="2">
        <v>40</v>
      </c>
      <c r="E13" s="2">
        <f>SUM(t_Dates89[#This Row])</f>
        <v>70</v>
      </c>
      <c r="F13" s="3">
        <f t="shared" si="0"/>
        <v>1.75</v>
      </c>
      <c r="G13" s="5" t="str" cm="1">
        <f t="array" ref="G13">date50(t_Dates89[#Headers],I13:AB13,D13)</f>
        <v>06/01/2027</v>
      </c>
      <c r="H13" s="1"/>
      <c r="I13" s="8"/>
      <c r="J13" s="8"/>
      <c r="K13" s="8"/>
      <c r="L13" s="8"/>
      <c r="M13" s="8">
        <v>10</v>
      </c>
      <c r="N13" s="10">
        <v>10</v>
      </c>
      <c r="O13" s="8">
        <v>10</v>
      </c>
      <c r="P13" s="8">
        <v>10</v>
      </c>
      <c r="Q13" s="8">
        <v>10</v>
      </c>
      <c r="R13" s="8">
        <v>10</v>
      </c>
      <c r="S13" s="8"/>
      <c r="T13" s="8">
        <v>5</v>
      </c>
      <c r="U13" s="8">
        <v>5</v>
      </c>
      <c r="V13" s="9"/>
      <c r="W13" s="9"/>
      <c r="X13" s="9"/>
      <c r="Y13" s="9"/>
      <c r="Z13" s="9"/>
      <c r="AA13" s="9"/>
      <c r="AB13" s="9"/>
    </row>
    <row r="14" spans="1:28" x14ac:dyDescent="0.3">
      <c r="B14" s="2"/>
      <c r="V14" s="2"/>
      <c r="W14" s="2"/>
      <c r="X14" s="2"/>
      <c r="Y14" s="2"/>
      <c r="Z14" s="2"/>
      <c r="AA14" s="2"/>
      <c r="AB14" s="2"/>
    </row>
    <row r="15" spans="1:28" x14ac:dyDescent="0.3">
      <c r="V15" s="2"/>
      <c r="W15" s="2"/>
      <c r="X15" s="2"/>
      <c r="Y15" s="2"/>
      <c r="Z15" s="2"/>
      <c r="AA15" s="2"/>
      <c r="AB15" s="2"/>
    </row>
    <row r="16" spans="1:28" x14ac:dyDescent="0.3">
      <c r="V16" s="2"/>
      <c r="W16" s="2"/>
      <c r="X16" s="2"/>
      <c r="Y16" s="2"/>
      <c r="Z16" s="2"/>
      <c r="AA16" s="2"/>
      <c r="AB16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6145" r:id="rId3" name="BoutonMajDates">
          <controlPr defaultSize="0" autoLine="0" r:id="rId4">
            <anchor moveWithCells="1">
              <from>
                <xdr:col>4</xdr:col>
                <xdr:colOff>76200</xdr:colOff>
                <xdr:row>4</xdr:row>
                <xdr:rowOff>114300</xdr:rowOff>
              </from>
              <to>
                <xdr:col>5</xdr:col>
                <xdr:colOff>365760</xdr:colOff>
                <xdr:row>6</xdr:row>
                <xdr:rowOff>7620</xdr:rowOff>
              </to>
            </anchor>
          </controlPr>
        </control>
      </mc:Choice>
      <mc:Fallback>
        <control shapeId="6145" r:id="rId3" name="BoutonMajDates"/>
      </mc:Fallback>
    </mc:AlternateContent>
  </controls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Chantier 1</vt:lpstr>
      <vt:lpstr>Chantier 2</vt:lpstr>
      <vt:lpstr>Chantier 3</vt:lpstr>
      <vt:lpstr>Chantier 4</vt:lpstr>
      <vt:lpstr>'Chantier 2'!D50Connectivite</vt:lpstr>
      <vt:lpstr>'Chantier 3'!D50Connectivite</vt:lpstr>
      <vt:lpstr>'Chantier 4'!D50Connectivite</vt:lpstr>
      <vt:lpstr>D50Connectivite</vt:lpstr>
      <vt:lpstr>'Chantier 2'!D50Creation</vt:lpstr>
      <vt:lpstr>'Chantier 3'!D50Creation</vt:lpstr>
      <vt:lpstr>'Chantier 4'!D50Creation</vt:lpstr>
      <vt:lpstr>D50Creation</vt:lpstr>
      <vt:lpstr>'Chantier 2'!D50MiseEnPage</vt:lpstr>
      <vt:lpstr>'Chantier 3'!D50MiseEnPage</vt:lpstr>
      <vt:lpstr>'Chantier 4'!D50MiseEnPage</vt:lpstr>
      <vt:lpstr>D50MiseEnPage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</dc:creator>
  <cp:lastModifiedBy>Eric KERGRESSE</cp:lastModifiedBy>
  <dcterms:created xsi:type="dcterms:W3CDTF">2025-11-21T13:31:46Z</dcterms:created>
  <dcterms:modified xsi:type="dcterms:W3CDTF">2025-11-22T06:50:16Z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2025-11-21T13:38:22Z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5f814275-a7f8-4486-8f6b-08743bf6cda9</vt:lpwstr>
  </property>
  <property fmtid="{D5CDD505-2E9C-101B-9397-08002B2CF9AE}" pid="8" name="MSIP_Label_725ca717-11da-4935-b601-f527b9741f2e_ContentBits">
    <vt:lpwstr>0</vt:lpwstr>
  </property>
  <property fmtid="{D5CDD505-2E9C-101B-9397-08002B2CF9AE}" pid="9" name="MSIP_Label_725ca717-11da-4935-b601-f527b9741f2e_Tag">
    <vt:lpwstr>10, 3, 0, 1</vt:lpwstr>
  </property>
</Properties>
</file>