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 codeName="{62F9E958-00F4-224C-1CEB-3A4BEE276A5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0BD4180D-A7EE-42AE-AE78-F6896FC31B46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BOUTIQUE" sheetId="4" r:id="rId1"/>
    <sheet name="EQUIPEMENT " sheetId="1" r:id="rId2"/>
    <sheet name="LIVRE" sheetId="3" r:id="rId3"/>
    <sheet name="LIVRE ELEVE" sheetId="5" r:id="rId4"/>
    <sheet name="STOCK" sheetId="6" r:id="rId5"/>
    <sheet name="COMPTA" sheetId="7" r:id="rId6"/>
    <sheet name="Liste" sheetId="8" r:id="rId7"/>
  </sheets>
  <definedNames>
    <definedName name="_xlnm.Print_Titles" localSheetId="4">STOCK!$10:$10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6" l="1" a="1"/>
  <c r="D12" i="6" s="1"/>
  <c r="E12" i="6" s="1"/>
  <c r="D13" i="6" a="1"/>
  <c r="D13" i="6" s="1"/>
  <c r="E13" i="6" s="1"/>
  <c r="D14" i="6" a="1"/>
  <c r="D14" i="6" s="1"/>
  <c r="E14" i="6" s="1"/>
  <c r="D15" i="6" a="1"/>
  <c r="D15" i="6" s="1"/>
  <c r="E15" i="6" s="1"/>
  <c r="D16" i="6" a="1"/>
  <c r="D16" i="6" s="1"/>
  <c r="D17" i="6" a="1"/>
  <c r="D17" i="6" s="1"/>
  <c r="E17" i="6" s="1"/>
  <c r="D18" i="6" a="1"/>
  <c r="D18" i="6" s="1"/>
  <c r="D19" i="6" a="1"/>
  <c r="D19" i="6" s="1"/>
  <c r="D20" i="6" a="1"/>
  <c r="D20" i="6" s="1"/>
  <c r="D21" i="6" a="1"/>
  <c r="D21" i="6" s="1"/>
  <c r="E21" i="6" s="1"/>
  <c r="D22" i="6" a="1"/>
  <c r="D22" i="6" s="1"/>
  <c r="D23" i="6" a="1"/>
  <c r="D23" i="6" s="1"/>
  <c r="D24" i="6" a="1"/>
  <c r="D24" i="6" s="1"/>
  <c r="E24" i="6" s="1"/>
  <c r="D25" i="6" a="1"/>
  <c r="D25" i="6" s="1"/>
  <c r="E25" i="6" s="1"/>
  <c r="D26" i="6" a="1"/>
  <c r="D26" i="6" s="1"/>
  <c r="E26" i="6" s="1"/>
  <c r="D27" i="6" a="1"/>
  <c r="D27" i="6" s="1"/>
  <c r="E27" i="6" s="1"/>
  <c r="D28" i="6" a="1"/>
  <c r="D28" i="6" s="1"/>
  <c r="D29" i="6" a="1"/>
  <c r="D29" i="6" s="1"/>
  <c r="E29" i="6" s="1"/>
  <c r="D30" i="6" a="1"/>
  <c r="D30" i="6" s="1"/>
  <c r="D31" i="6" a="1"/>
  <c r="D31" i="6" s="1"/>
  <c r="D32" i="6" a="1"/>
  <c r="D32" i="6" s="1"/>
  <c r="E32" i="6" s="1"/>
  <c r="D33" i="6" a="1"/>
  <c r="D33" i="6" s="1"/>
  <c r="E33" i="6" s="1"/>
  <c r="D34" i="6" a="1"/>
  <c r="D34" i="6" s="1"/>
  <c r="E34" i="6" s="1"/>
  <c r="D35" i="6" a="1"/>
  <c r="D35" i="6" s="1"/>
  <c r="D36" i="6" a="1"/>
  <c r="D36" i="6" s="1"/>
  <c r="E36" i="6" s="1"/>
  <c r="D37" i="6" a="1"/>
  <c r="D37" i="6" s="1"/>
  <c r="E37" i="6" s="1"/>
  <c r="D38" i="6" a="1"/>
  <c r="D38" i="6" s="1"/>
  <c r="E38" i="6" s="1"/>
  <c r="D39" i="6" a="1"/>
  <c r="D39" i="6" s="1"/>
  <c r="E39" i="6" s="1"/>
  <c r="D40" i="6" a="1"/>
  <c r="D40" i="6" s="1"/>
  <c r="D41" i="6" a="1"/>
  <c r="D41" i="6" s="1"/>
  <c r="E41" i="6" s="1"/>
  <c r="D42" i="6" a="1"/>
  <c r="D42" i="6" s="1"/>
  <c r="D43" i="6" a="1"/>
  <c r="D43" i="6" s="1"/>
  <c r="D44" i="6" a="1"/>
  <c r="D44" i="6" s="1"/>
  <c r="E44" i="6" s="1"/>
  <c r="D45" i="6" a="1"/>
  <c r="D45" i="6" s="1"/>
  <c r="E45" i="6" s="1"/>
  <c r="D46" i="6" a="1"/>
  <c r="D46" i="6" s="1"/>
  <c r="D47" i="6" a="1"/>
  <c r="D47" i="6" s="1"/>
  <c r="D48" i="6" a="1"/>
  <c r="D48" i="6" s="1"/>
  <c r="D49" i="6" a="1"/>
  <c r="D49" i="6" s="1"/>
  <c r="E49" i="6" s="1"/>
  <c r="D50" i="6" a="1"/>
  <c r="D50" i="6" s="1"/>
  <c r="E50" i="6" s="1"/>
  <c r="D51" i="6" a="1"/>
  <c r="D51" i="6" s="1"/>
  <c r="D52" i="6" a="1"/>
  <c r="D52" i="6" s="1"/>
  <c r="D53" i="6" a="1"/>
  <c r="D53" i="6" s="1"/>
  <c r="E53" i="6" s="1"/>
  <c r="D54" i="6" a="1"/>
  <c r="D54" i="6" s="1"/>
  <c r="E54" i="6" s="1"/>
  <c r="D55" i="6" a="1"/>
  <c r="D55" i="6" s="1"/>
  <c r="E55" i="6" s="1"/>
  <c r="D56" i="6" a="1"/>
  <c r="D56" i="6" s="1"/>
  <c r="D57" i="6" a="1"/>
  <c r="D57" i="6" s="1"/>
  <c r="E57" i="6" s="1"/>
  <c r="D58" i="6" a="1"/>
  <c r="D58" i="6" s="1"/>
  <c r="E58" i="6" s="1"/>
  <c r="D59" i="6" a="1"/>
  <c r="D59" i="6" s="1"/>
  <c r="E59" i="6" s="1"/>
  <c r="D60" i="6" a="1"/>
  <c r="D60" i="6" s="1"/>
  <c r="E60" i="6" s="1"/>
  <c r="D61" i="6" a="1"/>
  <c r="D61" i="6" s="1"/>
  <c r="E61" i="6" s="1"/>
  <c r="D62" i="6" a="1"/>
  <c r="D62" i="6" s="1"/>
  <c r="E62" i="6" s="1"/>
  <c r="D63" i="6" a="1"/>
  <c r="D63" i="6" s="1"/>
  <c r="E63" i="6" s="1"/>
  <c r="D64" i="6" a="1"/>
  <c r="D64" i="6" s="1"/>
  <c r="D65" i="6" a="1"/>
  <c r="D65" i="6" s="1"/>
  <c r="E65" i="6" s="1"/>
  <c r="D66" i="6" a="1"/>
  <c r="D66" i="6" s="1"/>
  <c r="E66" i="6" s="1"/>
  <c r="D67" i="6" a="1"/>
  <c r="D67" i="6" s="1"/>
  <c r="E67" i="6" s="1"/>
  <c r="D68" i="6" a="1"/>
  <c r="D68" i="6" s="1"/>
  <c r="D69" i="6" a="1"/>
  <c r="D69" i="6" s="1"/>
  <c r="E69" i="6" s="1"/>
  <c r="D70" i="6" a="1"/>
  <c r="D70" i="6" s="1"/>
  <c r="E70" i="6" s="1"/>
  <c r="D71" i="6" a="1"/>
  <c r="D71" i="6" s="1"/>
  <c r="E71" i="6" s="1"/>
  <c r="D72" i="6" a="1"/>
  <c r="D72" i="6" s="1"/>
  <c r="E72" i="6" s="1"/>
  <c r="D73" i="6" a="1"/>
  <c r="D73" i="6" s="1"/>
  <c r="E73" i="6" s="1"/>
  <c r="D74" i="6" a="1"/>
  <c r="D74" i="6" s="1"/>
  <c r="D75" i="6" a="1"/>
  <c r="D75" i="6" s="1"/>
  <c r="E75" i="6" s="1"/>
  <c r="D76" i="6" a="1"/>
  <c r="D76" i="6" s="1"/>
  <c r="D77" i="6" a="1"/>
  <c r="D77" i="6" s="1"/>
  <c r="E77" i="6" s="1"/>
  <c r="D78" i="6" a="1"/>
  <c r="D78" i="6" s="1"/>
  <c r="E78" i="6" s="1"/>
  <c r="D79" i="6" a="1"/>
  <c r="D79" i="6" s="1"/>
  <c r="E79" i="6" s="1"/>
  <c r="D80" i="6" a="1"/>
  <c r="D80" i="6" s="1"/>
  <c r="E80" i="6" s="1"/>
  <c r="D81" i="6" a="1"/>
  <c r="D81" i="6" s="1"/>
  <c r="E81" i="6" s="1"/>
  <c r="D82" i="6" a="1"/>
  <c r="D82" i="6" s="1"/>
  <c r="E82" i="6" s="1"/>
  <c r="D83" i="6" a="1"/>
  <c r="D83" i="6" s="1"/>
  <c r="E83" i="6" s="1"/>
  <c r="D84" i="6" a="1"/>
  <c r="D84" i="6" s="1"/>
  <c r="E84" i="6" s="1"/>
  <c r="D85" i="6" a="1"/>
  <c r="D85" i="6" s="1"/>
  <c r="E85" i="6" s="1"/>
  <c r="D86" i="6" a="1"/>
  <c r="D86" i="6" s="1"/>
  <c r="E86" i="6" s="1"/>
  <c r="D87" i="6" a="1"/>
  <c r="D87" i="6" s="1"/>
  <c r="E87" i="6" s="1"/>
  <c r="D88" i="6" a="1"/>
  <c r="D88" i="6" s="1"/>
  <c r="E88" i="6" s="1"/>
  <c r="D89" i="6" a="1"/>
  <c r="D89" i="6" s="1"/>
  <c r="E89" i="6" s="1"/>
  <c r="D90" i="6" a="1"/>
  <c r="D90" i="6" s="1"/>
  <c r="E90" i="6" s="1"/>
  <c r="D91" i="6" a="1"/>
  <c r="D91" i="6" s="1"/>
  <c r="E91" i="6" s="1"/>
  <c r="D92" i="6" a="1"/>
  <c r="D92" i="6" s="1"/>
  <c r="E92" i="6" s="1"/>
  <c r="D93" i="6" a="1"/>
  <c r="D93" i="6" s="1"/>
  <c r="E93" i="6" s="1"/>
  <c r="D94" i="6" a="1"/>
  <c r="D94" i="6" s="1"/>
  <c r="D95" i="6" a="1"/>
  <c r="D95" i="6" s="1"/>
  <c r="E95" i="6" s="1"/>
  <c r="D96" i="6" a="1"/>
  <c r="D96" i="6" s="1"/>
  <c r="E96" i="6" s="1"/>
  <c r="D97" i="6" a="1"/>
  <c r="D97" i="6" s="1"/>
  <c r="E97" i="6" s="1"/>
  <c r="D98" i="6" a="1"/>
  <c r="D98" i="6" s="1"/>
  <c r="E98" i="6" s="1"/>
  <c r="D99" i="6" a="1"/>
  <c r="D99" i="6" s="1"/>
  <c r="E99" i="6" s="1"/>
  <c r="D100" i="6" a="1"/>
  <c r="D100" i="6" s="1"/>
  <c r="E100" i="6" s="1"/>
  <c r="D101" i="6" a="1"/>
  <c r="D101" i="6" s="1"/>
  <c r="E101" i="6" s="1"/>
  <c r="D102" i="6" a="1"/>
  <c r="D102" i="6" s="1"/>
  <c r="D103" i="6" a="1"/>
  <c r="D103" i="6" s="1"/>
  <c r="E103" i="6" s="1"/>
  <c r="D104" i="6" a="1"/>
  <c r="D104" i="6" s="1"/>
  <c r="E104" i="6" s="1"/>
  <c r="D105" i="6" a="1"/>
  <c r="D105" i="6" s="1"/>
  <c r="E105" i="6" s="1"/>
  <c r="D106" i="6" a="1"/>
  <c r="D106" i="6" s="1"/>
  <c r="E106" i="6" s="1"/>
  <c r="D107" i="6" a="1"/>
  <c r="D107" i="6" s="1"/>
  <c r="E107" i="6" s="1"/>
  <c r="D108" i="6" a="1"/>
  <c r="D108" i="6" s="1"/>
  <c r="E108" i="6" s="1"/>
  <c r="D109" i="6" a="1"/>
  <c r="D109" i="6" s="1"/>
  <c r="E109" i="6" s="1"/>
  <c r="D110" i="6" a="1"/>
  <c r="D110" i="6" s="1"/>
  <c r="E110" i="6" s="1"/>
  <c r="D11" i="6" a="1"/>
  <c r="D11" i="6" s="1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11" i="6"/>
  <c r="E76" i="6"/>
  <c r="E68" i="6"/>
  <c r="E64" i="6"/>
  <c r="E28" i="6"/>
  <c r="E20" i="6"/>
  <c r="E16" i="6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" i="8"/>
  <c r="E40" i="6"/>
  <c r="E48" i="6"/>
  <c r="E52" i="6"/>
  <c r="E56" i="6"/>
  <c r="E74" i="6"/>
  <c r="E94" i="6"/>
  <c r="E102" i="6"/>
  <c r="G56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" i="6"/>
  <c r="J7" i="4"/>
  <c r="J6" i="4"/>
  <c r="J5" i="4"/>
  <c r="J4" i="4"/>
  <c r="J8" i="4" s="1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51" i="6" l="1"/>
  <c r="E43" i="6"/>
  <c r="E19" i="6"/>
  <c r="E47" i="6"/>
  <c r="E35" i="6"/>
  <c r="E31" i="6"/>
  <c r="E23" i="6"/>
  <c r="E46" i="6"/>
  <c r="E42" i="6"/>
  <c r="E30" i="6"/>
  <c r="E22" i="6"/>
  <c r="E18" i="6"/>
  <c r="G9" i="6"/>
  <c r="E53" i="4"/>
  <c r="H13" i="4" s="1"/>
  <c r="J10" i="1" l="1"/>
  <c r="E5" i="1"/>
  <c r="E6" i="1"/>
  <c r="E7" i="1"/>
  <c r="E8" i="1"/>
  <c r="E9" i="1"/>
  <c r="E10" i="1"/>
  <c r="E11" i="1"/>
  <c r="E4" i="1"/>
  <c r="J8" i="1"/>
  <c r="O23" i="1"/>
  <c r="J24" i="1"/>
  <c r="J28" i="1"/>
  <c r="O15" i="1"/>
  <c r="O19" i="1"/>
  <c r="J5" i="1"/>
  <c r="J13" i="1" s="1"/>
  <c r="J6" i="1"/>
  <c r="J7" i="1"/>
  <c r="J9" i="1"/>
  <c r="J11" i="1"/>
  <c r="J12" i="1"/>
  <c r="J4" i="1"/>
  <c r="E12" i="1" l="1"/>
  <c r="N26" i="1" s="1"/>
  <c r="E11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<sst xmlns="http://schemas.openxmlformats.org/spreadsheetml/2006/main" count="421" uniqueCount="232">
  <si>
    <t>PANTALON</t>
  </si>
  <si>
    <t>CHAUSSURES SECURITE</t>
  </si>
  <si>
    <t>TEE-SHIRTS PRO</t>
  </si>
  <si>
    <t>GANTS ANTI-COUPURE</t>
  </si>
  <si>
    <t>TAILLE 10 / XL</t>
  </si>
  <si>
    <t>GANTS SOUDEUR ROUGE</t>
  </si>
  <si>
    <t>GANTS CUIR BLANC</t>
  </si>
  <si>
    <t>LUNETTE DE PROTECTION</t>
  </si>
  <si>
    <t>CASQUES SOUDEUR</t>
  </si>
  <si>
    <t>S</t>
  </si>
  <si>
    <t>M</t>
  </si>
  <si>
    <t>L</t>
  </si>
  <si>
    <t>2XL</t>
  </si>
  <si>
    <t>3XL</t>
  </si>
  <si>
    <t xml:space="preserve">Taille </t>
  </si>
  <si>
    <t>Quantité</t>
  </si>
  <si>
    <t xml:space="preserve">Taille  </t>
  </si>
  <si>
    <t>Taille</t>
  </si>
  <si>
    <t>MSPC / MEI</t>
  </si>
  <si>
    <t>TEE-SHIRTS PRO MV</t>
  </si>
  <si>
    <t>QUANTITES</t>
  </si>
  <si>
    <t>STYLO BLEU</t>
  </si>
  <si>
    <t>STYLO ROUGE</t>
  </si>
  <si>
    <t xml:space="preserve">STYLO VERT </t>
  </si>
  <si>
    <t>STYLO NOIR</t>
  </si>
  <si>
    <t xml:space="preserve">FLUO VERT </t>
  </si>
  <si>
    <t>FLUO BLEU</t>
  </si>
  <si>
    <t>FLUO JAUNE</t>
  </si>
  <si>
    <t>FLUO ROSE</t>
  </si>
  <si>
    <t>GOMME (technic)</t>
  </si>
  <si>
    <t>GOMME (mini softy)</t>
  </si>
  <si>
    <t>PETITE COLLE BATON</t>
  </si>
  <si>
    <t>GRANDE COLLE BATON</t>
  </si>
  <si>
    <t>INTERCALAIRE</t>
  </si>
  <si>
    <t>PILES DURACELL X4 AA</t>
  </si>
  <si>
    <t>CLASSEUR ROUGE 24 X 32</t>
  </si>
  <si>
    <t>SERVIETTE HYGENIQUE ALWAYS NORMAL</t>
  </si>
  <si>
    <t>SERVIETTE HYGENIQUE ALWAYS NUIT</t>
  </si>
  <si>
    <t>TAMPAX SUPER PLUS</t>
  </si>
  <si>
    <t>TAMPAX REGULIER</t>
  </si>
  <si>
    <t>DEO BILLE NIVEA INVISIBLE (Noir)</t>
  </si>
  <si>
    <t xml:space="preserve">SAVON NIVEA </t>
  </si>
  <si>
    <t>DOUBLE METRE A RUBAN</t>
  </si>
  <si>
    <t>POINTEAU</t>
  </si>
  <si>
    <t xml:space="preserve">POINTE A TRACER </t>
  </si>
  <si>
    <t>CAHIER 96 PAGES P.C</t>
  </si>
  <si>
    <t>CAHIER 96 PAGES G.C</t>
  </si>
  <si>
    <t>MULTIFRUITS</t>
  </si>
  <si>
    <t>Nom Elève</t>
  </si>
  <si>
    <t>Classe</t>
  </si>
  <si>
    <t>Livres Scolaire</t>
  </si>
  <si>
    <t>Teeshirt</t>
  </si>
  <si>
    <t>Montant Total</t>
  </si>
  <si>
    <t>Mode de Règlement</t>
  </si>
  <si>
    <t>Espèce</t>
  </si>
  <si>
    <t>Chèque</t>
  </si>
  <si>
    <t>Date</t>
  </si>
  <si>
    <t>Signature</t>
  </si>
  <si>
    <t>UNITE</t>
  </si>
  <si>
    <t>TOTAL</t>
  </si>
  <si>
    <t>COPIE DOUBLE P.C (200 pages)</t>
  </si>
  <si>
    <t>COPIE DOUBLE G.C ( 200 pages)</t>
  </si>
  <si>
    <t>FEUILLE SIMPLE P.C ( 100 pages)</t>
  </si>
  <si>
    <t>FEUILLE SIMPLE G.C ( 100 pages)</t>
  </si>
  <si>
    <t>TAILLE CRAYON (10 bleu-11 vert-4 orange)</t>
  </si>
  <si>
    <t>PRIX EN XPF</t>
  </si>
  <si>
    <t>2 600 XPF le Carton (24) OREO</t>
  </si>
  <si>
    <t>1 500 XPF le Carton (30) Multifr</t>
  </si>
  <si>
    <t xml:space="preserve">                 TEE-SHIRTS SPORTS</t>
  </si>
  <si>
    <t>TOTAL GLOBAL</t>
  </si>
  <si>
    <t xml:space="preserve">TOTAL GLOBAL </t>
  </si>
  <si>
    <t>XL</t>
  </si>
  <si>
    <t>OREO (9 cartons)</t>
  </si>
  <si>
    <t>OREO Double Stuf ( 6 cartons)</t>
  </si>
  <si>
    <t>EAU</t>
  </si>
  <si>
    <t xml:space="preserve">REGLE </t>
  </si>
  <si>
    <t>CRAYON PAPIER</t>
  </si>
  <si>
    <t>POSCA FEUTRE</t>
  </si>
  <si>
    <t>POCHETTE TRANSPARENTE</t>
  </si>
  <si>
    <t>CHEMISE CARTONNEE (2 JAUNES - 3 ROUGES)</t>
  </si>
  <si>
    <t>PILES DURACELL X4 AAA</t>
  </si>
  <si>
    <t>MOUCHOIR</t>
  </si>
  <si>
    <t>MARSEILLAIS GEL DOUCHE</t>
  </si>
  <si>
    <t>DEO BILLE NIVEA FRESH (BEIGE)</t>
  </si>
  <si>
    <t>DEO BILLE NIVEA SILKY SMOOTH (VERT)</t>
  </si>
  <si>
    <t>CAHIER SEYES</t>
  </si>
  <si>
    <t>CREME NIVEA</t>
  </si>
  <si>
    <t>REGLE RONDE</t>
  </si>
  <si>
    <t>REGLE ATELIER EQUERRE</t>
  </si>
  <si>
    <t>REGLE (PETITE)</t>
  </si>
  <si>
    <t>REGLE (GRANDE)</t>
  </si>
  <si>
    <t>METRE</t>
  </si>
  <si>
    <t>REGLE INOX</t>
  </si>
  <si>
    <t xml:space="preserve">                         TEE-SHIRTS PRO TCI / RIC</t>
  </si>
  <si>
    <t xml:space="preserve">STOCK </t>
  </si>
  <si>
    <t>PRODUIT</t>
  </si>
  <si>
    <t>TAILLE</t>
  </si>
  <si>
    <t>QUANTITE EN STOCK</t>
  </si>
  <si>
    <t>PRIX</t>
  </si>
  <si>
    <t>Pantalon</t>
  </si>
  <si>
    <t>Chaussure Sécurité</t>
  </si>
  <si>
    <t>PRODUITS</t>
  </si>
  <si>
    <t>Tee-shirt Sport</t>
  </si>
  <si>
    <t>Tee-shirt Pro Noir</t>
  </si>
  <si>
    <t>Tee-shirt Pro Orange</t>
  </si>
  <si>
    <t>Tee-shirt Pro Bleu</t>
  </si>
  <si>
    <t>Gant Rouge</t>
  </si>
  <si>
    <t>Gant Blanc</t>
  </si>
  <si>
    <t>Gant Anti-Coupure</t>
  </si>
  <si>
    <t>Casque Soudure</t>
  </si>
  <si>
    <t>Lunette de Protection</t>
  </si>
  <si>
    <t>OREO (9 cartons) 2600 F le Carton</t>
  </si>
  <si>
    <t>OREO Double Stuf ( 6 cartons) 2600 F le Carton</t>
  </si>
  <si>
    <t xml:space="preserve">MULTIFRUITS </t>
  </si>
  <si>
    <t>Bouchon Anti-Bruit</t>
  </si>
  <si>
    <t>DATE</t>
  </si>
  <si>
    <t>NOM / PRENOM</t>
  </si>
  <si>
    <t>CLASSE</t>
  </si>
  <si>
    <t>ESPECE</t>
  </si>
  <si>
    <t>CHEQUE</t>
  </si>
  <si>
    <t>VIREMENT</t>
  </si>
  <si>
    <t>RECETTE</t>
  </si>
  <si>
    <t>DEPENSE</t>
  </si>
  <si>
    <t>SOLDE</t>
  </si>
  <si>
    <t>COMMENTAIRE</t>
  </si>
  <si>
    <t>COMPTABILITE</t>
  </si>
  <si>
    <t>QUANTITE VENDUE</t>
  </si>
  <si>
    <t>QUANTITE DISPONIBLE</t>
  </si>
  <si>
    <t>https://forum.excel-pratique.com/excel/actualisation-automatique-feuille-de-stock-185629</t>
  </si>
  <si>
    <t>Colonne X</t>
  </si>
  <si>
    <t>Désignation</t>
  </si>
  <si>
    <t>Produit</t>
  </si>
  <si>
    <t>Pantalon 36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</si>
  <si>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</si>
  <si>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</si>
  <si>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</si>
  <si>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</si>
  <si>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</si>
  <si>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</si>
  <si>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</si>
  <si>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Chaussure Sécurité 38</t>
  </si>
  <si>
    <t>Chaussure Sécurité 39</t>
  </si>
  <si>
    <t>Chaussure Sécurité 40</t>
  </si>
  <si>
    <t>Chaussure Sécurité 41</t>
  </si>
  <si>
    <t>Chaussure Sécurité 42</t>
  </si>
  <si>
    <t>Chaussure Sécurité 43</t>
  </si>
  <si>
    <t>Chaussure Sécurité 44</t>
  </si>
  <si>
    <t>Chaussure Sécurité 49</t>
  </si>
  <si>
    <t>Chaussure Sécurité 50</t>
  </si>
  <si>
    <t>Tee-shirt Sport S</t>
  </si>
  <si>
    <t>Tee-shirt Sport M</t>
  </si>
  <si>
    <t>Tee-shirt Sport L</t>
  </si>
  <si>
    <t>Tee-shirt Sport XL</t>
  </si>
  <si>
    <t>Tee-shirt Sport 2XL</t>
  </si>
  <si>
    <t>Tee-shirt Sport 3XL</t>
  </si>
  <si>
    <t>Tee-shirt Pro Noir S</t>
  </si>
  <si>
    <t>Tee-shirt Pro Noir M</t>
  </si>
  <si>
    <t>Tee-shirt Pro Noir L</t>
  </si>
  <si>
    <t>Tee-shirt Pro Noir XL</t>
  </si>
  <si>
    <t>Tee-shirt Pro Noir 2XL</t>
  </si>
  <si>
    <t>Tee-shirt Pro Noir 3XL</t>
  </si>
  <si>
    <t>Tee-shirt Pro Orange S</t>
  </si>
  <si>
    <t>Tee-shirt Pro Orange M</t>
  </si>
  <si>
    <t>Tee-shirt Pro Orange L</t>
  </si>
  <si>
    <t>Tee-shirt Pro Orange XL</t>
  </si>
  <si>
    <t>Tee-shirt Pro Orange 2XL</t>
  </si>
  <si>
    <t>Tee-shirt Pro Orange 3XL</t>
  </si>
  <si>
    <t>Tee-shirt Pro Bleu S</t>
  </si>
  <si>
    <t>Tee-shirt Pro Bleu M</t>
  </si>
  <si>
    <t>Tee-shirt Pro Bleu L</t>
  </si>
  <si>
    <t>Tee-shirt Pro Bleu XL</t>
  </si>
  <si>
    <t>Tee-shirt Pro Bleu 2XL</t>
  </si>
  <si>
    <t>Tee-shirt Pro Bleu 3XL</t>
  </si>
  <si>
    <t xml:space="preserve">Gant Rouge </t>
  </si>
  <si>
    <t xml:space="preserve">Gant Blanc </t>
  </si>
  <si>
    <t xml:space="preserve">Gant Anti-Coupure </t>
  </si>
  <si>
    <t xml:space="preserve">Casque Soudure </t>
  </si>
  <si>
    <t xml:space="preserve">Bouchon Anti-Bruit </t>
  </si>
  <si>
    <t xml:space="preserve">Lunette de Protection </t>
  </si>
  <si>
    <t xml:space="preserve">STYLO BLEU </t>
  </si>
  <si>
    <t xml:space="preserve">STYLO ROUGE </t>
  </si>
  <si>
    <t xml:space="preserve">STYLO VERT  </t>
  </si>
  <si>
    <t xml:space="preserve">STYLO NOIR </t>
  </si>
  <si>
    <t xml:space="preserve">FLUO VERT  </t>
  </si>
  <si>
    <t xml:space="preserve">FLUO BLEU </t>
  </si>
  <si>
    <t xml:space="preserve">FLUO JAUNE </t>
  </si>
  <si>
    <t xml:space="preserve">FLUO ROSE </t>
  </si>
  <si>
    <t xml:space="preserve">REGLE  </t>
  </si>
  <si>
    <t xml:space="preserve">GOMME (technic) </t>
  </si>
  <si>
    <t xml:space="preserve">GOMME (mini softy) </t>
  </si>
  <si>
    <t xml:space="preserve">PETITE COLLE BATON </t>
  </si>
  <si>
    <t xml:space="preserve">GRANDE COLLE BATON </t>
  </si>
  <si>
    <t xml:space="preserve">CRAYON PAPIER </t>
  </si>
  <si>
    <t xml:space="preserve">POSCA FEUTRE </t>
  </si>
  <si>
    <t xml:space="preserve">COPIE DOUBLE P.C (200 pages) </t>
  </si>
  <si>
    <t xml:space="preserve">COPIE DOUBLE G.C ( 200 pages) </t>
  </si>
  <si>
    <t xml:space="preserve">FEUILLE SIMPLE P.C ( 100 pages) </t>
  </si>
  <si>
    <t xml:space="preserve">FEUILLE SIMPLE G.C ( 100 pages) </t>
  </si>
  <si>
    <t xml:space="preserve">INTERCALAIRE </t>
  </si>
  <si>
    <t xml:space="preserve">POCHETTE TRANSPARENTE </t>
  </si>
  <si>
    <t xml:space="preserve">CHEMISE CARTONNEE (2 JAUNES - 3 ROUGES) </t>
  </si>
  <si>
    <t xml:space="preserve">PILES DURACELL X4 AA </t>
  </si>
  <si>
    <t xml:space="preserve">PILES DURACELL X4 AAA </t>
  </si>
  <si>
    <t xml:space="preserve">CLASSEUR ROUGE 24 X 32 </t>
  </si>
  <si>
    <t xml:space="preserve">SERVIETTE HYGENIQUE ALWAYS NORMAL </t>
  </si>
  <si>
    <t xml:space="preserve">SERVIETTE HYGENIQUE ALWAYS NUIT </t>
  </si>
  <si>
    <t xml:space="preserve">TAMPAX SUPER PLUS </t>
  </si>
  <si>
    <t xml:space="preserve">TAMPAX REGULIER </t>
  </si>
  <si>
    <t xml:space="preserve">MOUCHOIR </t>
  </si>
  <si>
    <t xml:space="preserve">CAHIER 96 PAGES P.C </t>
  </si>
  <si>
    <t xml:space="preserve">CAHIER 96 PAGES G.C </t>
  </si>
  <si>
    <t xml:space="preserve">MARSEILLAIS GEL DOUCHE </t>
  </si>
  <si>
    <t xml:space="preserve">DEO BILLE NIVEA FRESH (BEIGE) </t>
  </si>
  <si>
    <t xml:space="preserve">DEO BILLE NIVEA SILKY SMOOTH (VERT) </t>
  </si>
  <si>
    <t xml:space="preserve">DEO BILLE NIVEA INVISIBLE (Noir) </t>
  </si>
  <si>
    <t xml:space="preserve">CAHIER SEYES </t>
  </si>
  <si>
    <t xml:space="preserve">TAILLE CRAYON (10 bleu-11 vert-4 orange) </t>
  </si>
  <si>
    <t xml:space="preserve">SAVON NIVEA  </t>
  </si>
  <si>
    <t xml:space="preserve">CREME NIVEA </t>
  </si>
  <si>
    <t xml:space="preserve">REGLE RONDE </t>
  </si>
  <si>
    <t xml:space="preserve">REGLE ATELIER EQUERRE </t>
  </si>
  <si>
    <t xml:space="preserve">DOUBLE METRE A RUBAN </t>
  </si>
  <si>
    <t xml:space="preserve">REGLE (PETITE) </t>
  </si>
  <si>
    <t xml:space="preserve">REGLE (GRANDE) </t>
  </si>
  <si>
    <t xml:space="preserve">METRE </t>
  </si>
  <si>
    <t xml:space="preserve">REGLE INOX </t>
  </si>
  <si>
    <t xml:space="preserve">POINTEAU </t>
  </si>
  <si>
    <t xml:space="preserve">POINTE A TRACER  </t>
  </si>
  <si>
    <t xml:space="preserve">OREO (9 cartons) 2600 F le Carton </t>
  </si>
  <si>
    <t xml:space="preserve">OREO Double Stuf ( 6 cartons) 2600 F le Carton </t>
  </si>
  <si>
    <t xml:space="preserve">MULTIFRUITS  </t>
  </si>
  <si>
    <t xml:space="preserve">EAU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</si>
</sst>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XPF];[Red]#,##0\ [$XPF]"/>
    <numFmt numFmtId="165" formatCode="#,##0\ [$XPF]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1" fillId="0" borderId="13" xfId="0" applyFont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2" fillId="0" borderId="1" xfId="0" applyNumberFormat="1" applyFont="1" applyBorder="1" applyAlignment="1">
      <alignment horizontal="right"/>
    </xf>
    <xf numFmtId="164" fontId="2" fillId="0" borderId="16" xfId="0" applyNumberFormat="1" applyFont="1" applyBorder="1" applyAlignment="1">
      <alignment horizontal="right"/>
    </xf>
    <xf numFmtId="165" fontId="0" fillId="0" borderId="0" xfId="0" applyNumberFormat="1"/>
    <xf numFmtId="165" fontId="0" fillId="0" borderId="1" xfId="0" applyNumberFormat="1" applyBorder="1"/>
    <xf numFmtId="0" fontId="0" fillId="0" borderId="7" xfId="0" applyBorder="1"/>
    <xf numFmtId="0" fontId="0" fillId="0" borderId="22" xfId="0" applyBorder="1"/>
    <xf numFmtId="0" fontId="0" fillId="0" borderId="25" xfId="0" applyBorder="1"/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165" fontId="1" fillId="0" borderId="5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0" fillId="0" borderId="21" xfId="0" applyNumberFormat="1" applyBorder="1"/>
    <xf numFmtId="165" fontId="0" fillId="0" borderId="21" xfId="0" applyNumberFormat="1" applyBorder="1" applyAlignment="1">
      <alignment horizontal="center"/>
    </xf>
    <xf numFmtId="0" fontId="0" fillId="0" borderId="28" xfId="0" applyBorder="1"/>
    <xf numFmtId="0" fontId="4" fillId="0" borderId="0" xfId="0" applyFont="1"/>
    <xf numFmtId="165" fontId="4" fillId="0" borderId="17" xfId="0" applyNumberFormat="1" applyFont="1" applyBorder="1"/>
    <xf numFmtId="165" fontId="4" fillId="0" borderId="22" xfId="0" applyNumberFormat="1" applyFont="1" applyBorder="1"/>
    <xf numFmtId="165" fontId="4" fillId="0" borderId="22" xfId="0" applyNumberFormat="1" applyFont="1" applyBorder="1" applyAlignment="1">
      <alignment horizontal="center"/>
    </xf>
    <xf numFmtId="165" fontId="6" fillId="0" borderId="0" xfId="0" applyNumberFormat="1" applyFont="1"/>
    <xf numFmtId="165" fontId="4" fillId="0" borderId="0" xfId="0" applyNumberFormat="1" applyFont="1"/>
    <xf numFmtId="0" fontId="6" fillId="0" borderId="0" xfId="0" applyFont="1" applyAlignment="1">
      <alignment horizontal="center"/>
    </xf>
    <xf numFmtId="165" fontId="0" fillId="0" borderId="3" xfId="0" applyNumberFormat="1" applyBorder="1" applyAlignment="1">
      <alignment horizontal="right"/>
    </xf>
    <xf numFmtId="0" fontId="2" fillId="0" borderId="15" xfId="0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30" xfId="0" applyNumberFormat="1" applyFont="1" applyBorder="1" applyAlignment="1">
      <alignment horizontal="center" vertical="center"/>
    </xf>
    <xf numFmtId="0" fontId="1" fillId="0" borderId="26" xfId="0" applyFont="1" applyBorder="1"/>
    <xf numFmtId="0" fontId="0" fillId="0" borderId="15" xfId="0" applyBorder="1" applyAlignment="1">
      <alignment horizontal="center"/>
    </xf>
    <xf numFmtId="164" fontId="2" fillId="0" borderId="3" xfId="0" applyNumberFormat="1" applyFont="1" applyBorder="1" applyAlignment="1">
      <alignment horizontal="right"/>
    </xf>
    <xf numFmtId="165" fontId="2" fillId="0" borderId="20" xfId="0" applyNumberFormat="1" applyFont="1" applyBorder="1" applyAlignment="1">
      <alignment horizontal="right"/>
    </xf>
    <xf numFmtId="0" fontId="1" fillId="0" borderId="24" xfId="0" applyFont="1" applyBorder="1"/>
    <xf numFmtId="165" fontId="2" fillId="0" borderId="7" xfId="0" applyNumberFormat="1" applyFont="1" applyBorder="1" applyAlignment="1">
      <alignment horizontal="right"/>
    </xf>
    <xf numFmtId="0" fontId="1" fillId="0" borderId="27" xfId="0" applyFont="1" applyBorder="1"/>
    <xf numFmtId="0" fontId="1" fillId="0" borderId="32" xfId="0" applyFont="1" applyBorder="1"/>
    <xf numFmtId="0" fontId="0" fillId="0" borderId="21" xfId="0" applyBorder="1" applyAlignment="1">
      <alignment horizontal="center"/>
    </xf>
    <xf numFmtId="164" fontId="2" fillId="0" borderId="21" xfId="0" applyNumberFormat="1" applyFont="1" applyBorder="1" applyAlignment="1">
      <alignment horizontal="right"/>
    </xf>
    <xf numFmtId="165" fontId="2" fillId="0" borderId="22" xfId="0" applyNumberFormat="1" applyFont="1" applyBorder="1" applyAlignment="1">
      <alignment horizontal="right"/>
    </xf>
    <xf numFmtId="164" fontId="4" fillId="0" borderId="17" xfId="0" applyNumberFormat="1" applyFont="1" applyBorder="1"/>
    <xf numFmtId="165" fontId="1" fillId="0" borderId="5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165" fontId="0" fillId="0" borderId="4" xfId="0" applyNumberFormat="1" applyBorder="1"/>
    <xf numFmtId="165" fontId="0" fillId="0" borderId="6" xfId="0" applyNumberFormat="1" applyBorder="1"/>
    <xf numFmtId="0" fontId="1" fillId="0" borderId="27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5" fontId="0" fillId="0" borderId="30" xfId="0" applyNumberFormat="1" applyBorder="1"/>
    <xf numFmtId="165" fontId="1" fillId="2" borderId="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165" fontId="5" fillId="2" borderId="3" xfId="0" applyNumberFormat="1" applyFont="1" applyFill="1" applyBorder="1" applyAlignment="1">
      <alignment horizontal="center" vertical="center"/>
    </xf>
    <xf numFmtId="0" fontId="0" fillId="2" borderId="11" xfId="0" applyFill="1" applyBorder="1"/>
    <xf numFmtId="165" fontId="0" fillId="2" borderId="1" xfId="0" applyNumberFormat="1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10" xfId="0" applyFill="1" applyBorder="1"/>
    <xf numFmtId="165" fontId="0" fillId="2" borderId="21" xfId="0" applyNumberFormat="1" applyFill="1" applyBorder="1"/>
    <xf numFmtId="0" fontId="0" fillId="2" borderId="22" xfId="0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165" fontId="1" fillId="3" borderId="5" xfId="0" applyNumberFormat="1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165" fontId="5" fillId="3" borderId="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11" xfId="0" applyFill="1" applyBorder="1"/>
    <xf numFmtId="165" fontId="0" fillId="3" borderId="1" xfId="0" applyNumberFormat="1" applyFill="1" applyBorder="1"/>
    <xf numFmtId="0" fontId="0" fillId="3" borderId="2" xfId="0" applyFill="1" applyBorder="1"/>
    <xf numFmtId="0" fontId="1" fillId="4" borderId="13" xfId="0" applyFont="1" applyFill="1" applyBorder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165" fontId="5" fillId="4" borderId="3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165" fontId="0" fillId="4" borderId="1" xfId="0" applyNumberFormat="1" applyFill="1" applyBorder="1"/>
    <xf numFmtId="0" fontId="0" fillId="4" borderId="7" xfId="0" applyFill="1" applyBorder="1"/>
    <xf numFmtId="0" fontId="0" fillId="4" borderId="2" xfId="0" applyFill="1" applyBorder="1"/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0" borderId="35" xfId="0" applyBorder="1"/>
    <xf numFmtId="165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20" xfId="0" applyNumberFormat="1" applyBorder="1" applyAlignment="1">
      <alignment horizontal="right" vertical="center"/>
    </xf>
    <xf numFmtId="165" fontId="0" fillId="0" borderId="31" xfId="0" applyNumberFormat="1" applyBorder="1" applyAlignment="1">
      <alignment horizontal="right" vertical="center"/>
    </xf>
    <xf numFmtId="165" fontId="0" fillId="0" borderId="7" xfId="0" applyNumberFormat="1" applyBorder="1"/>
    <xf numFmtId="165" fontId="0" fillId="0" borderId="22" xfId="0" applyNumberFormat="1" applyBorder="1"/>
    <xf numFmtId="0" fontId="1" fillId="0" borderId="12" xfId="0" applyFont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0" fillId="3" borderId="7" xfId="0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/>
    <xf numFmtId="165" fontId="0" fillId="3" borderId="21" xfId="0" applyNumberFormat="1" applyFill="1" applyBorder="1"/>
    <xf numFmtId="0" fontId="0" fillId="3" borderId="22" xfId="0" applyFill="1" applyBorder="1"/>
    <xf numFmtId="0" fontId="1" fillId="4" borderId="12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/>
    <xf numFmtId="165" fontId="0" fillId="4" borderId="21" xfId="0" applyNumberFormat="1" applyFill="1" applyBorder="1"/>
    <xf numFmtId="0" fontId="0" fillId="4" borderId="22" xfId="0" applyFill="1" applyBorder="1"/>
    <xf numFmtId="0" fontId="0" fillId="2" borderId="8" xfId="0" applyFill="1" applyBorder="1"/>
    <xf numFmtId="0" fontId="0" fillId="2" borderId="9" xfId="0" applyFill="1" applyBorder="1"/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9" fillId="0" borderId="0" xfId="0" applyFont="1"/>
    <xf numFmtId="0" fontId="1" fillId="0" borderId="2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165" fontId="1" fillId="0" borderId="19" xfId="0" applyNumberFormat="1" applyFont="1" applyBorder="1" applyAlignment="1">
      <alignment horizontal="center" vertical="center"/>
    </xf>
    <xf numFmtId="165" fontId="1" fillId="0" borderId="31" xfId="0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165" fontId="6" fillId="0" borderId="0" xfId="0" applyNumberFormat="1" applyFon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 wrapText="1"/>
    </xf>
    <xf numFmtId="165" fontId="0" fillId="0" borderId="0" xfId="0" applyNumberFormat="1" applyBorder="1"/>
    <xf numFmtId="0" fontId="0" fillId="0" borderId="0" xfId="0" applyBorder="1" applyAlignment="1">
      <alignment horizontal="center"/>
    </xf>
    <xf numFmtId="0" fontId="0" fillId="5" borderId="0" xfId="0" applyFill="1" applyBorder="1"/>
    <xf numFmtId="165" fontId="0" fillId="5" borderId="0" xfId="0" applyNumberFormat="1" applyFill="1" applyBorder="1"/>
    <xf numFmtId="0" fontId="1" fillId="0" borderId="0" xfId="0" applyFont="1" applyBorder="1"/>
    <xf numFmtId="165" fontId="1" fillId="0" borderId="0" xfId="0" applyNumberFormat="1" applyFont="1" applyBorder="1"/>
    <xf numFmtId="0" fontId="0" fillId="3" borderId="0" xfId="0" applyFill="1" applyBorder="1"/>
    <xf numFmtId="165" fontId="0" fillId="3" borderId="0" xfId="0" applyNumberFormat="1" applyFill="1" applyBorder="1"/>
    <xf numFmtId="0" fontId="0" fillId="6" borderId="0" xfId="0" applyFill="1" applyBorder="1"/>
    <xf numFmtId="165" fontId="0" fillId="6" borderId="0" xfId="0" applyNumberFormat="1" applyFill="1" applyBorder="1"/>
    <xf numFmtId="164" fontId="2" fillId="0" borderId="0" xfId="0" applyNumberFormat="1" applyFont="1" applyBorder="1" applyAlignment="1">
      <alignment horizontal="right"/>
    </xf>
    <xf numFmtId="14" fontId="0" fillId="0" borderId="0" xfId="0" applyNumberFormat="1" applyBorder="1"/>
  </cellXfs>
  <cellStyles count="2">
    <cellStyle name="Lien hypertexte" xfId="1" builtinId="8"/>
    <cellStyle name="Normal" xfId="0" builtinId="0"/>
  </cellStyles>
  <dxfs count="10">
    <dxf>
      <numFmt numFmtId="19" formatCode="dd/mm/yyyy"/>
    </dxf>
    <dxf>
      <numFmt numFmtId="165" formatCode="#,##0\ [$XPF]"/>
    </dxf>
    <dxf>
      <numFmt numFmtId="165" formatCode="#,##0\ [$XPF]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9D45C7-F3AE-457A-A6E2-2503729247D0}" name="t_Stock" displayName="t_Stock" ref="A10:G110" totalsRowShown="0" headerRowDxfId="9">
  <autoFilter ref="A10:G110" xr:uid="{FE9D45C7-F3AE-457A-A6E2-2503729247D0}"/>
  <tableColumns count="7">
    <tableColumn id="1" xr3:uid="{F1634FF0-5910-46BC-B1CE-7A27FF189E4D}" name="PRODUITS" dataDxfId="3"/>
    <tableColumn id="2" xr3:uid="{0CD6968F-6971-414D-B8D6-EC349F3C1633}" name="TAILLE"/>
    <tableColumn id="3" xr3:uid="{DB6B37C7-21A5-4C7B-B405-F42ADA35B9F4}" name="QUANTITE EN STOCK"/>
    <tableColumn id="4" xr3:uid="{F3C4EA85-8EE2-4B5F-848D-0E2C20A757F4}" name="QUANTITE VENDUE">
      <calculatedColumnFormula array="1">SUMPRODUCT((t_Compta[PRODUIT]=t_Stock[[#This Row],[PRODUITS]])*t_Compta[QUANTITE VENDUE])</calculatedColumnFormula>
    </tableColumn>
    <tableColumn id="5" xr3:uid="{83B9DE97-5FED-4C00-9FC4-6A137D897D84}" name="QUANTITE DISPONIBLE">
      <calculatedColumnFormula>t_Stock[[#This Row],[QUANTITE EN STOCK]]-t_Stock[[#This Row],[QUANTITE VENDUE]]</calculatedColumnFormula>
    </tableColumn>
    <tableColumn id="6" xr3:uid="{735662DF-9EB4-4393-BDB1-9BA90FA5CAEE}" name="PRIX" dataDxfId="2"/>
    <tableColumn id="7" xr3:uid="{A15BE6F8-BB52-4C53-81BA-34D8311FD6DD}" name="TOTAL" dataDxfId="1">
      <calculatedColumnFormula>C11*F11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2B7077-7370-40E0-ADEF-7640A94DF9AB}" name="t_Compta" displayName="t_Compta" ref="A11:N14" totalsRowShown="0" headerRowDxfId="8">
  <autoFilter ref="A11:N14" xr:uid="{F12B7077-7370-40E0-ADEF-7640A94DF9AB}"/>
  <tableColumns count="14">
    <tableColumn id="1" xr3:uid="{3BC9B18A-70B0-44E2-8F29-40959584C6F1}" name="DATE" dataDxfId="0"/>
    <tableColumn id="2" xr3:uid="{A061B1B7-59A2-43C2-BC1B-F70C4C68B0D5}" name="NOM / PRENOM"/>
    <tableColumn id="3" xr3:uid="{B189F964-BCD6-40AC-8AB5-E45594E60197}" name="CLASSE"/>
    <tableColumn id="4" xr3:uid="{E671C487-61AC-4735-AE54-4A18CE72F232}" name="PRODUIT"/>
    <tableColumn id="6" xr3:uid="{05650ACD-CF92-4398-AAE8-539C0B82CA8C}" name="QUANTITE VENDUE"/>
    <tableColumn id="7" xr3:uid="{BCD8171B-32C7-475D-A414-D57A37DF5775}" name="Colonne X"/>
    <tableColumn id="8" xr3:uid="{5EFF653A-6EFF-4339-B9DB-15613EE9FF62}" name="PRIX"/>
    <tableColumn id="9" xr3:uid="{F8EBAA60-3A52-4988-A314-6F2BD7C83FCC}" name="ESPECE"/>
    <tableColumn id="10" xr3:uid="{5C89FF88-09D8-48DA-8BE7-C82F5444F617}" name="CHEQUE"/>
    <tableColumn id="11" xr3:uid="{57F43478-CE3A-41A7-BD51-D9B62E6A0B4E}" name="VIREMENT"/>
    <tableColumn id="12" xr3:uid="{402C1BE3-523E-4BF2-AD78-0D4030B877D6}" name="RECETTE"/>
    <tableColumn id="13" xr3:uid="{6488D821-F75A-4C7D-9141-13CFE884B482}" name="DEPENSE"/>
    <tableColumn id="14" xr3:uid="{5EB979BF-DE74-4B07-8611-0AA93819C11A}" name="SOLDE"/>
    <tableColumn id="15" xr3:uid="{17E7AB60-A669-4653-A49E-E10832928E3B}" name="COMMENTAI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A27637-1CFA-44DD-808A-42B71A5F4515}" name="t_Produits" displayName="t_Produits" ref="A10:C110" totalsRowShown="0" headerRowDxfId="4">
  <autoFilter ref="A10:C110" xr:uid="{D2A27637-1CFA-44DD-808A-42B71A5F4515}"/>
  <tableColumns count="3">
    <tableColumn id="1" xr3:uid="{4B231597-4307-462C-9A49-99738537B545}" name="Désignation" dataDxfId="7">
      <calculatedColumnFormula>B11&amp;" "&amp;C11</calculatedColumnFormula>
    </tableColumn>
    <tableColumn id="2" xr3:uid="{400D8BD3-2B62-4112-A60F-3B04FA2AAD42}" name="Produit" dataDxfId="6"/>
    <tableColumn id="3" xr3:uid="{38D33CA2-8A1B-4DF9-9670-EA4DD1A02494}" name="Taille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https://forum.excel-pratique.com/excel/actualisation-automatique-feuille-de-stock-1856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J53"/>
  <sheetViews>
    <sheetView workbookViewId="0">
      <selection activeCell="I4" sqref="I4:I7"/>
    </sheetView>
  </sheetViews>
  <sheetFormatPr baseColWidth="10" defaultRowHeight="14.4" x14ac:dyDescent="0.3"/>
  <cols>
    <col min="1" max="1" width="3.33203125" customWidth="1"/>
    <col min="2" max="2" width="40.33203125" style="9" customWidth="1"/>
    <col min="3" max="3" width="27.6640625" customWidth="1"/>
    <col min="4" max="4" width="11.88671875" style="10" bestFit="1" customWidth="1"/>
    <col min="5" max="5" width="11.44140625" style="13"/>
    <col min="7" max="7" width="27.44140625" customWidth="1"/>
    <col min="8" max="8" width="22.109375" customWidth="1"/>
    <col min="9" max="9" width="13.88671875" style="13" customWidth="1"/>
  </cols>
  <sheetData>
    <row r="1" spans="2:10" ht="15" thickBot="1" x14ac:dyDescent="0.35"/>
    <row r="2" spans="2:10" x14ac:dyDescent="0.3">
      <c r="C2" s="115" t="s">
        <v>20</v>
      </c>
      <c r="D2" s="34" t="s">
        <v>65</v>
      </c>
      <c r="E2" s="117" t="s">
        <v>59</v>
      </c>
      <c r="G2" t="s">
        <v>66</v>
      </c>
      <c r="H2" s="119" t="s">
        <v>20</v>
      </c>
      <c r="I2" s="48" t="s">
        <v>65</v>
      </c>
      <c r="J2" s="121" t="s">
        <v>59</v>
      </c>
    </row>
    <row r="3" spans="2:10" ht="15" thickBot="1" x14ac:dyDescent="0.35">
      <c r="C3" s="116"/>
      <c r="D3" s="35" t="s">
        <v>58</v>
      </c>
      <c r="E3" s="118"/>
      <c r="G3" t="s">
        <v>67</v>
      </c>
      <c r="H3" s="120"/>
      <c r="I3" s="49" t="s">
        <v>58</v>
      </c>
      <c r="J3" s="122"/>
    </row>
    <row r="4" spans="2:10" ht="15" thickBot="1" x14ac:dyDescent="0.35">
      <c r="B4" s="36" t="s">
        <v>21</v>
      </c>
      <c r="C4" s="37">
        <v>0</v>
      </c>
      <c r="D4" s="38">
        <v>25</v>
      </c>
      <c r="E4" s="39">
        <f>C4*D4</f>
        <v>0</v>
      </c>
      <c r="G4" s="50" t="s">
        <v>72</v>
      </c>
      <c r="H4" s="51">
        <v>0</v>
      </c>
      <c r="I4" s="52">
        <v>108</v>
      </c>
      <c r="J4" s="53">
        <f>H4*I4</f>
        <v>0</v>
      </c>
    </row>
    <row r="5" spans="2:10" ht="15" thickBot="1" x14ac:dyDescent="0.35">
      <c r="B5" s="40" t="s">
        <v>22</v>
      </c>
      <c r="C5" s="37">
        <v>0</v>
      </c>
      <c r="D5" s="11">
        <v>25</v>
      </c>
      <c r="E5" s="41">
        <f t="shared" ref="E5:E52" si="0">C5*D5</f>
        <v>0</v>
      </c>
      <c r="G5" s="54" t="s">
        <v>73</v>
      </c>
      <c r="H5" s="51">
        <v>0</v>
      </c>
      <c r="I5" s="14">
        <v>108</v>
      </c>
      <c r="J5" s="53">
        <f t="shared" ref="J5:J7" si="1">H5*I5</f>
        <v>0</v>
      </c>
    </row>
    <row r="6" spans="2:10" ht="15" thickBot="1" x14ac:dyDescent="0.35">
      <c r="B6" s="42" t="s">
        <v>23</v>
      </c>
      <c r="C6" s="37">
        <v>0</v>
      </c>
      <c r="D6" s="11">
        <v>25</v>
      </c>
      <c r="E6" s="41">
        <f t="shared" si="0"/>
        <v>0</v>
      </c>
      <c r="G6" s="54" t="s">
        <v>47</v>
      </c>
      <c r="H6" s="51">
        <v>0</v>
      </c>
      <c r="I6" s="14">
        <v>50</v>
      </c>
      <c r="J6" s="53">
        <f t="shared" si="1"/>
        <v>0</v>
      </c>
    </row>
    <row r="7" spans="2:10" ht="15" thickBot="1" x14ac:dyDescent="0.35">
      <c r="B7" s="42" t="s">
        <v>24</v>
      </c>
      <c r="C7" s="37">
        <v>0</v>
      </c>
      <c r="D7" s="11">
        <v>25</v>
      </c>
      <c r="E7" s="41">
        <f t="shared" si="0"/>
        <v>0</v>
      </c>
      <c r="G7" s="55" t="s">
        <v>74</v>
      </c>
      <c r="H7" s="51">
        <v>0</v>
      </c>
      <c r="I7" s="56">
        <v>50</v>
      </c>
      <c r="J7" s="53">
        <f t="shared" si="1"/>
        <v>0</v>
      </c>
    </row>
    <row r="8" spans="2:10" x14ac:dyDescent="0.3">
      <c r="B8" s="42" t="s">
        <v>25</v>
      </c>
      <c r="C8" s="37">
        <v>0</v>
      </c>
      <c r="D8" s="11">
        <v>100</v>
      </c>
      <c r="E8" s="41">
        <f t="shared" si="0"/>
        <v>0</v>
      </c>
      <c r="I8" s="30" t="s">
        <v>59</v>
      </c>
      <c r="J8" s="30">
        <f>SUM(J4:J7)</f>
        <v>0</v>
      </c>
    </row>
    <row r="9" spans="2:10" x14ac:dyDescent="0.3">
      <c r="B9" s="42" t="s">
        <v>26</v>
      </c>
      <c r="C9" s="37">
        <v>0</v>
      </c>
      <c r="D9" s="11">
        <v>100</v>
      </c>
      <c r="E9" s="41">
        <f t="shared" si="0"/>
        <v>0</v>
      </c>
    </row>
    <row r="10" spans="2:10" x14ac:dyDescent="0.3">
      <c r="B10" s="42" t="s">
        <v>27</v>
      </c>
      <c r="C10" s="37">
        <v>0</v>
      </c>
      <c r="D10" s="11">
        <v>100</v>
      </c>
      <c r="E10" s="41">
        <f t="shared" si="0"/>
        <v>0</v>
      </c>
    </row>
    <row r="11" spans="2:10" x14ac:dyDescent="0.3">
      <c r="B11" s="42" t="s">
        <v>28</v>
      </c>
      <c r="C11" s="37">
        <v>0</v>
      </c>
      <c r="D11" s="11">
        <v>100</v>
      </c>
      <c r="E11" s="41">
        <f t="shared" si="0"/>
        <v>0</v>
      </c>
    </row>
    <row r="12" spans="2:10" x14ac:dyDescent="0.3">
      <c r="B12" s="42" t="s">
        <v>75</v>
      </c>
      <c r="C12" s="37">
        <v>0</v>
      </c>
      <c r="D12" s="11">
        <v>150</v>
      </c>
      <c r="E12" s="41">
        <f t="shared" si="0"/>
        <v>0</v>
      </c>
    </row>
    <row r="13" spans="2:10" x14ac:dyDescent="0.3">
      <c r="B13" s="42" t="s">
        <v>29</v>
      </c>
      <c r="C13" s="37">
        <v>0</v>
      </c>
      <c r="D13" s="11">
        <v>50</v>
      </c>
      <c r="E13" s="41">
        <f t="shared" si="0"/>
        <v>0</v>
      </c>
      <c r="G13" s="31" t="s">
        <v>70</v>
      </c>
      <c r="H13" s="29">
        <f>E53+J8</f>
        <v>0</v>
      </c>
    </row>
    <row r="14" spans="2:10" x14ac:dyDescent="0.3">
      <c r="B14" s="42" t="s">
        <v>30</v>
      </c>
      <c r="C14" s="37">
        <v>0</v>
      </c>
      <c r="D14" s="11">
        <v>50</v>
      </c>
      <c r="E14" s="41">
        <f t="shared" si="0"/>
        <v>0</v>
      </c>
    </row>
    <row r="15" spans="2:10" x14ac:dyDescent="0.3">
      <c r="B15" s="42" t="s">
        <v>31</v>
      </c>
      <c r="C15" s="37">
        <v>0</v>
      </c>
      <c r="D15" s="11">
        <v>100</v>
      </c>
      <c r="E15" s="41">
        <f t="shared" si="0"/>
        <v>0</v>
      </c>
    </row>
    <row r="16" spans="2:10" x14ac:dyDescent="0.3">
      <c r="B16" s="42" t="s">
        <v>32</v>
      </c>
      <c r="C16" s="37">
        <v>0</v>
      </c>
      <c r="D16" s="11">
        <v>100</v>
      </c>
      <c r="E16" s="41">
        <f t="shared" si="0"/>
        <v>0</v>
      </c>
    </row>
    <row r="17" spans="2:5" x14ac:dyDescent="0.3">
      <c r="B17" s="42" t="s">
        <v>76</v>
      </c>
      <c r="C17" s="37">
        <v>0</v>
      </c>
      <c r="D17" s="11">
        <v>50</v>
      </c>
      <c r="E17" s="41">
        <f t="shared" si="0"/>
        <v>0</v>
      </c>
    </row>
    <row r="18" spans="2:5" x14ac:dyDescent="0.3">
      <c r="B18" s="42" t="s">
        <v>77</v>
      </c>
      <c r="C18" s="37">
        <v>0</v>
      </c>
      <c r="D18" s="11">
        <v>100</v>
      </c>
      <c r="E18" s="41">
        <f t="shared" si="0"/>
        <v>0</v>
      </c>
    </row>
    <row r="19" spans="2:5" x14ac:dyDescent="0.3">
      <c r="B19" s="42" t="s">
        <v>60</v>
      </c>
      <c r="C19" s="37">
        <v>0</v>
      </c>
      <c r="D19" s="11">
        <v>100</v>
      </c>
      <c r="E19" s="41">
        <f t="shared" si="0"/>
        <v>0</v>
      </c>
    </row>
    <row r="20" spans="2:5" x14ac:dyDescent="0.3">
      <c r="B20" s="42" t="s">
        <v>61</v>
      </c>
      <c r="C20" s="37">
        <v>0</v>
      </c>
      <c r="D20" s="11">
        <v>100</v>
      </c>
      <c r="E20" s="41">
        <f t="shared" si="0"/>
        <v>0</v>
      </c>
    </row>
    <row r="21" spans="2:5" x14ac:dyDescent="0.3">
      <c r="B21" s="42" t="s">
        <v>62</v>
      </c>
      <c r="C21" s="37">
        <v>0</v>
      </c>
      <c r="D21" s="11">
        <v>100</v>
      </c>
      <c r="E21" s="41">
        <f t="shared" si="0"/>
        <v>0</v>
      </c>
    </row>
    <row r="22" spans="2:5" x14ac:dyDescent="0.3">
      <c r="B22" s="42" t="s">
        <v>63</v>
      </c>
      <c r="C22" s="37">
        <v>0</v>
      </c>
      <c r="D22" s="11">
        <v>100</v>
      </c>
      <c r="E22" s="41">
        <f t="shared" si="0"/>
        <v>0</v>
      </c>
    </row>
    <row r="23" spans="2:5" x14ac:dyDescent="0.3">
      <c r="B23" s="42" t="s">
        <v>33</v>
      </c>
      <c r="C23" s="37">
        <v>0</v>
      </c>
      <c r="D23" s="11">
        <v>200</v>
      </c>
      <c r="E23" s="41">
        <f t="shared" si="0"/>
        <v>0</v>
      </c>
    </row>
    <row r="24" spans="2:5" x14ac:dyDescent="0.3">
      <c r="B24" s="42" t="s">
        <v>78</v>
      </c>
      <c r="C24" s="37">
        <v>0</v>
      </c>
      <c r="D24" s="11">
        <v>200</v>
      </c>
      <c r="E24" s="41">
        <f t="shared" si="0"/>
        <v>0</v>
      </c>
    </row>
    <row r="25" spans="2:5" x14ac:dyDescent="0.3">
      <c r="B25" s="42" t="s">
        <v>79</v>
      </c>
      <c r="C25" s="37">
        <v>0</v>
      </c>
      <c r="D25" s="11">
        <v>200</v>
      </c>
      <c r="E25" s="41">
        <f t="shared" si="0"/>
        <v>0</v>
      </c>
    </row>
    <row r="26" spans="2:5" x14ac:dyDescent="0.3">
      <c r="B26" s="42" t="s">
        <v>34</v>
      </c>
      <c r="C26" s="37">
        <v>0</v>
      </c>
      <c r="D26" s="11">
        <v>200</v>
      </c>
      <c r="E26" s="41">
        <f t="shared" si="0"/>
        <v>0</v>
      </c>
    </row>
    <row r="27" spans="2:5" x14ac:dyDescent="0.3">
      <c r="B27" s="42" t="s">
        <v>80</v>
      </c>
      <c r="C27" s="37">
        <v>0</v>
      </c>
      <c r="D27" s="11">
        <v>200</v>
      </c>
      <c r="E27" s="41">
        <f t="shared" si="0"/>
        <v>0</v>
      </c>
    </row>
    <row r="28" spans="2:5" x14ac:dyDescent="0.3">
      <c r="B28" s="42" t="s">
        <v>35</v>
      </c>
      <c r="C28" s="37">
        <v>0</v>
      </c>
      <c r="D28" s="11">
        <v>200</v>
      </c>
      <c r="E28" s="41">
        <f t="shared" si="0"/>
        <v>0</v>
      </c>
    </row>
    <row r="29" spans="2:5" x14ac:dyDescent="0.3">
      <c r="B29" s="42" t="s">
        <v>36</v>
      </c>
      <c r="C29" s="37">
        <v>0</v>
      </c>
      <c r="D29" s="12">
        <v>50</v>
      </c>
      <c r="E29" s="41">
        <f t="shared" si="0"/>
        <v>0</v>
      </c>
    </row>
    <row r="30" spans="2:5" x14ac:dyDescent="0.3">
      <c r="B30" s="42" t="s">
        <v>37</v>
      </c>
      <c r="C30" s="37">
        <v>0</v>
      </c>
      <c r="D30" s="11">
        <v>50</v>
      </c>
      <c r="E30" s="41">
        <f t="shared" si="0"/>
        <v>0</v>
      </c>
    </row>
    <row r="31" spans="2:5" x14ac:dyDescent="0.3">
      <c r="B31" s="42" t="s">
        <v>38</v>
      </c>
      <c r="C31" s="37">
        <v>0</v>
      </c>
      <c r="D31" s="11">
        <v>50</v>
      </c>
      <c r="E31" s="41">
        <f t="shared" si="0"/>
        <v>0</v>
      </c>
    </row>
    <row r="32" spans="2:5" x14ac:dyDescent="0.3">
      <c r="B32" s="42" t="s">
        <v>39</v>
      </c>
      <c r="C32" s="37">
        <v>0</v>
      </c>
      <c r="D32" s="11">
        <v>50</v>
      </c>
      <c r="E32" s="41">
        <f t="shared" si="0"/>
        <v>0</v>
      </c>
    </row>
    <row r="33" spans="2:5" x14ac:dyDescent="0.3">
      <c r="B33" s="42" t="s">
        <v>81</v>
      </c>
      <c r="C33" s="37">
        <v>0</v>
      </c>
      <c r="D33" s="11">
        <v>100</v>
      </c>
      <c r="E33" s="41">
        <f t="shared" si="0"/>
        <v>0</v>
      </c>
    </row>
    <row r="34" spans="2:5" x14ac:dyDescent="0.3">
      <c r="B34" s="42" t="s">
        <v>45</v>
      </c>
      <c r="C34" s="37">
        <v>0</v>
      </c>
      <c r="D34" s="11">
        <v>100</v>
      </c>
      <c r="E34" s="41">
        <f t="shared" si="0"/>
        <v>0</v>
      </c>
    </row>
    <row r="35" spans="2:5" x14ac:dyDescent="0.3">
      <c r="B35" s="42" t="s">
        <v>46</v>
      </c>
      <c r="C35" s="37">
        <v>0</v>
      </c>
      <c r="D35" s="11">
        <v>100</v>
      </c>
      <c r="E35" s="41">
        <f t="shared" si="0"/>
        <v>0</v>
      </c>
    </row>
    <row r="36" spans="2:5" x14ac:dyDescent="0.3">
      <c r="B36" s="42" t="s">
        <v>82</v>
      </c>
      <c r="C36" s="37">
        <v>0</v>
      </c>
      <c r="D36" s="11">
        <v>250</v>
      </c>
      <c r="E36" s="41">
        <f t="shared" si="0"/>
        <v>0</v>
      </c>
    </row>
    <row r="37" spans="2:5" x14ac:dyDescent="0.3">
      <c r="B37" s="42" t="s">
        <v>83</v>
      </c>
      <c r="C37" s="37">
        <v>0</v>
      </c>
      <c r="D37" s="11">
        <v>300</v>
      </c>
      <c r="E37" s="41">
        <f t="shared" si="0"/>
        <v>0</v>
      </c>
    </row>
    <row r="38" spans="2:5" x14ac:dyDescent="0.3">
      <c r="B38" s="42" t="s">
        <v>84</v>
      </c>
      <c r="C38" s="37">
        <v>0</v>
      </c>
      <c r="D38" s="11">
        <v>300</v>
      </c>
      <c r="E38" s="41">
        <f t="shared" si="0"/>
        <v>0</v>
      </c>
    </row>
    <row r="39" spans="2:5" x14ac:dyDescent="0.3">
      <c r="B39" s="42" t="s">
        <v>40</v>
      </c>
      <c r="C39" s="37">
        <v>0</v>
      </c>
      <c r="D39" s="38">
        <v>300</v>
      </c>
      <c r="E39" s="41">
        <f t="shared" si="0"/>
        <v>0</v>
      </c>
    </row>
    <row r="40" spans="2:5" x14ac:dyDescent="0.3">
      <c r="B40" s="42" t="s">
        <v>85</v>
      </c>
      <c r="C40" s="37">
        <v>0</v>
      </c>
      <c r="D40" s="38">
        <v>100</v>
      </c>
      <c r="E40" s="41">
        <f t="shared" si="0"/>
        <v>0</v>
      </c>
    </row>
    <row r="41" spans="2:5" x14ac:dyDescent="0.3">
      <c r="B41" s="42" t="s">
        <v>64</v>
      </c>
      <c r="C41" s="37">
        <v>0</v>
      </c>
      <c r="D41" s="11">
        <v>30</v>
      </c>
      <c r="E41" s="41">
        <f t="shared" si="0"/>
        <v>0</v>
      </c>
    </row>
    <row r="42" spans="2:5" x14ac:dyDescent="0.3">
      <c r="B42" s="42" t="s">
        <v>41</v>
      </c>
      <c r="C42" s="37">
        <v>0</v>
      </c>
      <c r="D42" s="11">
        <v>100</v>
      </c>
      <c r="E42" s="41">
        <f t="shared" si="0"/>
        <v>0</v>
      </c>
    </row>
    <row r="43" spans="2:5" x14ac:dyDescent="0.3">
      <c r="B43" s="42" t="s">
        <v>86</v>
      </c>
      <c r="C43" s="37">
        <v>0</v>
      </c>
      <c r="D43" s="11">
        <v>400</v>
      </c>
      <c r="E43" s="41">
        <f t="shared" si="0"/>
        <v>0</v>
      </c>
    </row>
    <row r="44" spans="2:5" x14ac:dyDescent="0.3">
      <c r="B44" s="42" t="s">
        <v>87</v>
      </c>
      <c r="C44" s="37">
        <v>0</v>
      </c>
      <c r="D44" s="11">
        <v>20</v>
      </c>
      <c r="E44" s="41">
        <f t="shared" si="0"/>
        <v>0</v>
      </c>
    </row>
    <row r="45" spans="2:5" x14ac:dyDescent="0.3">
      <c r="B45" s="42" t="s">
        <v>88</v>
      </c>
      <c r="C45" s="37">
        <v>0</v>
      </c>
      <c r="D45" s="11">
        <v>20</v>
      </c>
      <c r="E45" s="41">
        <f t="shared" si="0"/>
        <v>0</v>
      </c>
    </row>
    <row r="46" spans="2:5" x14ac:dyDescent="0.3">
      <c r="B46" s="42" t="s">
        <v>42</v>
      </c>
      <c r="C46" s="37">
        <v>0</v>
      </c>
      <c r="D46" s="11">
        <v>400</v>
      </c>
      <c r="E46" s="41">
        <f t="shared" si="0"/>
        <v>0</v>
      </c>
    </row>
    <row r="47" spans="2:5" x14ac:dyDescent="0.3">
      <c r="B47" s="42" t="s">
        <v>89</v>
      </c>
      <c r="C47" s="37">
        <v>0</v>
      </c>
      <c r="D47" s="11">
        <v>150</v>
      </c>
      <c r="E47" s="41">
        <f t="shared" si="0"/>
        <v>0</v>
      </c>
    </row>
    <row r="48" spans="2:5" x14ac:dyDescent="0.3">
      <c r="B48" s="42" t="s">
        <v>90</v>
      </c>
      <c r="C48" s="37">
        <v>0</v>
      </c>
      <c r="D48" s="11">
        <v>150</v>
      </c>
      <c r="E48" s="41">
        <f t="shared" si="0"/>
        <v>0</v>
      </c>
    </row>
    <row r="49" spans="2:5" x14ac:dyDescent="0.3">
      <c r="B49" s="42" t="s">
        <v>91</v>
      </c>
      <c r="C49" s="37">
        <v>0</v>
      </c>
      <c r="D49" s="11">
        <v>350</v>
      </c>
      <c r="E49" s="41">
        <f t="shared" si="0"/>
        <v>0</v>
      </c>
    </row>
    <row r="50" spans="2:5" x14ac:dyDescent="0.3">
      <c r="B50" s="42" t="s">
        <v>92</v>
      </c>
      <c r="C50" s="37">
        <v>0</v>
      </c>
      <c r="D50" s="11">
        <v>150</v>
      </c>
      <c r="E50" s="41">
        <f t="shared" si="0"/>
        <v>0</v>
      </c>
    </row>
    <row r="51" spans="2:5" x14ac:dyDescent="0.3">
      <c r="B51" s="42" t="s">
        <v>43</v>
      </c>
      <c r="C51" s="37">
        <v>0</v>
      </c>
      <c r="D51" s="11">
        <v>950</v>
      </c>
      <c r="E51" s="41">
        <f t="shared" si="0"/>
        <v>0</v>
      </c>
    </row>
    <row r="52" spans="2:5" ht="15" thickBot="1" x14ac:dyDescent="0.35">
      <c r="B52" s="43" t="s">
        <v>44</v>
      </c>
      <c r="C52" s="44">
        <v>0</v>
      </c>
      <c r="D52" s="45">
        <v>950</v>
      </c>
      <c r="E52" s="46">
        <f t="shared" si="0"/>
        <v>0</v>
      </c>
    </row>
    <row r="53" spans="2:5" x14ac:dyDescent="0.3">
      <c r="D53" s="47" t="s">
        <v>59</v>
      </c>
      <c r="E53" s="26">
        <f>SUM(E4:E52)</f>
        <v>0</v>
      </c>
    </row>
  </sheetData>
  <mergeCells count="4">
    <mergeCell ref="C2:C3"/>
    <mergeCell ref="E2:E3"/>
    <mergeCell ref="H2:H3"/>
    <mergeCell ref="J2:J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D31"/>
  <sheetViews>
    <sheetView topLeftCell="A16" workbookViewId="0">
      <selection activeCell="L2" sqref="L2:M2"/>
    </sheetView>
  </sheetViews>
  <sheetFormatPr baseColWidth="10" defaultRowHeight="14.4" x14ac:dyDescent="0.3"/>
  <cols>
    <col min="2" max="2" width="14.109375" customWidth="1"/>
    <col min="3" max="3" width="10.5546875" customWidth="1"/>
    <col min="5" max="5" width="11.44140625" style="13"/>
    <col min="9" max="9" width="11.44140625" style="13"/>
    <col min="12" max="12" width="14.88671875" customWidth="1"/>
    <col min="13" max="13" width="12.33203125" customWidth="1"/>
    <col min="14" max="14" width="12.33203125" style="13" customWidth="1"/>
    <col min="15" max="16" width="12.33203125" customWidth="1"/>
    <col min="17" max="18" width="11.44140625"/>
    <col min="19" max="19" width="11.44140625" style="13"/>
    <col min="20" max="20" width="11.44140625"/>
  </cols>
  <sheetData>
    <row r="1" spans="1:30" ht="15" thickBot="1" x14ac:dyDescent="0.35"/>
    <row r="2" spans="1:30" s="1" customFormat="1" x14ac:dyDescent="0.3">
      <c r="A2"/>
      <c r="B2" s="123" t="s">
        <v>0</v>
      </c>
      <c r="C2" s="124"/>
      <c r="D2" s="20" t="s">
        <v>65</v>
      </c>
      <c r="E2" s="127" t="s">
        <v>59</v>
      </c>
      <c r="F2"/>
      <c r="G2" s="123" t="s">
        <v>1</v>
      </c>
      <c r="H2" s="124"/>
      <c r="I2" s="20" t="s">
        <v>65</v>
      </c>
      <c r="J2" s="127" t="s">
        <v>59</v>
      </c>
      <c r="K2" s="89"/>
      <c r="L2" s="95" t="s">
        <v>2</v>
      </c>
      <c r="M2" s="6" t="s">
        <v>18</v>
      </c>
      <c r="N2" s="20" t="s">
        <v>65</v>
      </c>
      <c r="O2" s="127" t="s">
        <v>59</v>
      </c>
      <c r="P2" s="89"/>
      <c r="Q2"/>
      <c r="R2"/>
      <c r="S2"/>
      <c r="T2"/>
      <c r="U2"/>
      <c r="V2"/>
      <c r="W2"/>
      <c r="X2"/>
      <c r="Y2"/>
      <c r="Z2"/>
      <c r="AA2"/>
      <c r="AB2"/>
      <c r="AC2"/>
      <c r="AD2" s="87"/>
    </row>
    <row r="3" spans="1:30" s="1" customFormat="1" x14ac:dyDescent="0.3">
      <c r="A3"/>
      <c r="B3" s="7" t="s">
        <v>14</v>
      </c>
      <c r="C3" s="8" t="s">
        <v>15</v>
      </c>
      <c r="D3" s="21" t="s">
        <v>58</v>
      </c>
      <c r="E3" s="128"/>
      <c r="F3"/>
      <c r="G3" s="7" t="s">
        <v>16</v>
      </c>
      <c r="H3" s="8" t="s">
        <v>15</v>
      </c>
      <c r="I3" s="21" t="s">
        <v>58</v>
      </c>
      <c r="J3" s="128"/>
      <c r="K3" s="89"/>
      <c r="L3" s="7" t="s">
        <v>17</v>
      </c>
      <c r="M3" s="8" t="s">
        <v>15</v>
      </c>
      <c r="N3" s="21" t="s">
        <v>58</v>
      </c>
      <c r="O3" s="128"/>
      <c r="P3" s="89"/>
      <c r="Q3"/>
      <c r="R3"/>
      <c r="S3"/>
      <c r="T3"/>
      <c r="U3"/>
      <c r="V3"/>
      <c r="W3"/>
      <c r="X3"/>
      <c r="Y3"/>
      <c r="Z3"/>
      <c r="AA3"/>
      <c r="AB3"/>
      <c r="AC3"/>
      <c r="AD3" s="87"/>
    </row>
    <row r="4" spans="1:30" x14ac:dyDescent="0.3">
      <c r="B4" s="7">
        <v>36</v>
      </c>
      <c r="C4" s="33">
        <v>2</v>
      </c>
      <c r="D4" s="32">
        <v>1000</v>
      </c>
      <c r="E4" s="91">
        <f>C4*D4</f>
        <v>2000</v>
      </c>
      <c r="G4" s="3">
        <v>38</v>
      </c>
      <c r="H4" s="2">
        <v>1</v>
      </c>
      <c r="I4" s="14">
        <v>2000</v>
      </c>
      <c r="J4" s="93">
        <f>H4*I4</f>
        <v>2000</v>
      </c>
      <c r="K4" s="13"/>
      <c r="L4" s="3" t="s">
        <v>9</v>
      </c>
      <c r="M4" s="2">
        <v>20</v>
      </c>
      <c r="N4" s="14">
        <v>1000</v>
      </c>
      <c r="O4" s="15"/>
    </row>
    <row r="5" spans="1:30" x14ac:dyDescent="0.3">
      <c r="B5" s="3">
        <v>48</v>
      </c>
      <c r="C5" s="2">
        <v>4</v>
      </c>
      <c r="D5" s="14">
        <v>1000</v>
      </c>
      <c r="E5" s="91">
        <f t="shared" ref="E5:E11" si="0">C5*D5</f>
        <v>4000</v>
      </c>
      <c r="G5" s="3">
        <v>39</v>
      </c>
      <c r="H5" s="2">
        <v>1</v>
      </c>
      <c r="I5" s="14">
        <v>2000</v>
      </c>
      <c r="J5" s="93">
        <f t="shared" ref="J5:J12" si="1">H5*I5</f>
        <v>2000</v>
      </c>
      <c r="K5" s="13"/>
      <c r="L5" s="3" t="s">
        <v>10</v>
      </c>
      <c r="M5" s="2">
        <v>61</v>
      </c>
      <c r="N5" s="14">
        <v>1000</v>
      </c>
      <c r="O5" s="15"/>
    </row>
    <row r="6" spans="1:30" x14ac:dyDescent="0.3">
      <c r="B6" s="3">
        <v>50</v>
      </c>
      <c r="C6" s="2">
        <v>8</v>
      </c>
      <c r="D6" s="14">
        <v>1000</v>
      </c>
      <c r="E6" s="91">
        <f t="shared" si="0"/>
        <v>8000</v>
      </c>
      <c r="G6" s="3">
        <v>40</v>
      </c>
      <c r="H6" s="2">
        <v>3</v>
      </c>
      <c r="I6" s="14">
        <v>2000</v>
      </c>
      <c r="J6" s="93">
        <f t="shared" si="1"/>
        <v>6000</v>
      </c>
      <c r="K6" s="13"/>
      <c r="L6" s="3" t="s">
        <v>11</v>
      </c>
      <c r="M6" s="2">
        <v>82</v>
      </c>
      <c r="N6" s="14">
        <v>1000</v>
      </c>
      <c r="O6" s="15"/>
    </row>
    <row r="7" spans="1:30" x14ac:dyDescent="0.3">
      <c r="B7" s="3">
        <v>52</v>
      </c>
      <c r="C7" s="2">
        <v>4</v>
      </c>
      <c r="D7" s="14">
        <v>1000</v>
      </c>
      <c r="E7" s="91">
        <f t="shared" si="0"/>
        <v>4000</v>
      </c>
      <c r="G7" s="3">
        <v>41</v>
      </c>
      <c r="H7" s="2">
        <v>16</v>
      </c>
      <c r="I7" s="14">
        <v>2000</v>
      </c>
      <c r="J7" s="93">
        <f t="shared" si="1"/>
        <v>32000</v>
      </c>
      <c r="K7" s="13"/>
      <c r="L7" s="3" t="s">
        <v>71</v>
      </c>
      <c r="M7" s="2">
        <v>2</v>
      </c>
      <c r="N7" s="14">
        <v>1000</v>
      </c>
      <c r="O7" s="15"/>
    </row>
    <row r="8" spans="1:30" x14ac:dyDescent="0.3">
      <c r="B8" s="3">
        <v>54</v>
      </c>
      <c r="C8" s="2">
        <v>19</v>
      </c>
      <c r="D8" s="14">
        <v>1000</v>
      </c>
      <c r="E8" s="91">
        <f t="shared" si="0"/>
        <v>19000</v>
      </c>
      <c r="G8" s="3">
        <v>42</v>
      </c>
      <c r="H8" s="2">
        <v>3</v>
      </c>
      <c r="I8" s="14">
        <v>2000</v>
      </c>
      <c r="J8" s="93">
        <f t="shared" si="1"/>
        <v>6000</v>
      </c>
      <c r="K8" s="13"/>
      <c r="L8" s="3" t="s">
        <v>12</v>
      </c>
      <c r="M8" s="2">
        <v>3</v>
      </c>
      <c r="N8" s="14">
        <v>1000</v>
      </c>
      <c r="O8" s="15"/>
    </row>
    <row r="9" spans="1:30" x14ac:dyDescent="0.3">
      <c r="B9" s="3">
        <v>56</v>
      </c>
      <c r="C9" s="2">
        <v>11</v>
      </c>
      <c r="D9" s="14">
        <v>1000</v>
      </c>
      <c r="E9" s="91">
        <f t="shared" si="0"/>
        <v>11000</v>
      </c>
      <c r="G9" s="3">
        <v>43</v>
      </c>
      <c r="H9" s="2">
        <v>7</v>
      </c>
      <c r="I9" s="14">
        <v>2000</v>
      </c>
      <c r="J9" s="93">
        <f t="shared" si="1"/>
        <v>14000</v>
      </c>
      <c r="K9" s="13"/>
      <c r="L9" s="3" t="s">
        <v>13</v>
      </c>
      <c r="M9" s="2"/>
      <c r="N9" s="14">
        <v>1000</v>
      </c>
      <c r="O9" s="15"/>
    </row>
    <row r="10" spans="1:30" x14ac:dyDescent="0.3">
      <c r="B10" s="3">
        <v>58</v>
      </c>
      <c r="C10" s="2">
        <v>3</v>
      </c>
      <c r="D10" s="14">
        <v>1000</v>
      </c>
      <c r="E10" s="91">
        <f t="shared" si="0"/>
        <v>3000</v>
      </c>
      <c r="G10" s="3">
        <v>44</v>
      </c>
      <c r="H10" s="2">
        <v>1</v>
      </c>
      <c r="I10" s="14">
        <v>2000</v>
      </c>
      <c r="J10" s="93">
        <f t="shared" si="1"/>
        <v>2000</v>
      </c>
      <c r="K10" s="13"/>
      <c r="L10" s="96"/>
      <c r="M10" s="2"/>
      <c r="N10" s="14"/>
      <c r="O10" s="15"/>
    </row>
    <row r="11" spans="1:30" ht="15" thickBot="1" x14ac:dyDescent="0.35">
      <c r="B11" s="4">
        <v>60</v>
      </c>
      <c r="C11" s="5">
        <v>6</v>
      </c>
      <c r="D11" s="22">
        <v>1000</v>
      </c>
      <c r="E11" s="92">
        <f t="shared" si="0"/>
        <v>6000</v>
      </c>
      <c r="G11" s="3">
        <v>49</v>
      </c>
      <c r="H11" s="2">
        <v>7</v>
      </c>
      <c r="I11" s="14">
        <v>2000</v>
      </c>
      <c r="J11" s="93">
        <f t="shared" si="1"/>
        <v>14000</v>
      </c>
      <c r="K11" s="13"/>
      <c r="L11" s="97"/>
      <c r="M11" s="5"/>
      <c r="N11" s="22"/>
      <c r="O11" s="16"/>
    </row>
    <row r="12" spans="1:30" ht="15" thickBot="1" x14ac:dyDescent="0.35">
      <c r="B12" s="90"/>
      <c r="D12" s="30" t="s">
        <v>59</v>
      </c>
      <c r="E12" s="30">
        <f>SUM(E4:E11)</f>
        <v>57000</v>
      </c>
      <c r="G12" s="4">
        <v>50</v>
      </c>
      <c r="H12" s="5">
        <v>1</v>
      </c>
      <c r="I12" s="22">
        <v>2000</v>
      </c>
      <c r="J12" s="94">
        <f t="shared" si="1"/>
        <v>2000</v>
      </c>
      <c r="K12" s="13"/>
      <c r="N12" s="30" t="s">
        <v>59</v>
      </c>
    </row>
    <row r="13" spans="1:30" ht="15" thickBot="1" x14ac:dyDescent="0.35">
      <c r="B13" s="112" t="s">
        <v>93</v>
      </c>
      <c r="C13" s="113"/>
      <c r="D13" s="69" t="s">
        <v>65</v>
      </c>
      <c r="E13" s="137" t="s">
        <v>59</v>
      </c>
      <c r="G13" s="30"/>
      <c r="H13" s="25"/>
      <c r="I13" s="30" t="s">
        <v>59</v>
      </c>
      <c r="J13" s="30">
        <f>SUM(J4:J12)</f>
        <v>80000</v>
      </c>
      <c r="K13" s="30"/>
      <c r="L13" s="131" t="s">
        <v>5</v>
      </c>
      <c r="M13" s="132"/>
      <c r="N13" s="20" t="s">
        <v>65</v>
      </c>
      <c r="O13" s="127" t="s">
        <v>59</v>
      </c>
      <c r="P13" s="25"/>
      <c r="Q13" s="25"/>
      <c r="R13" s="25"/>
      <c r="T13" s="25"/>
    </row>
    <row r="14" spans="1:30" x14ac:dyDescent="0.3">
      <c r="B14" s="70" t="s">
        <v>17</v>
      </c>
      <c r="C14" s="71" t="s">
        <v>15</v>
      </c>
      <c r="D14" s="72" t="s">
        <v>58</v>
      </c>
      <c r="E14" s="138"/>
      <c r="G14" s="103" t="s">
        <v>68</v>
      </c>
      <c r="H14" s="77"/>
      <c r="I14" s="78" t="s">
        <v>65</v>
      </c>
      <c r="J14" s="85" t="s">
        <v>59</v>
      </c>
      <c r="K14" s="89"/>
      <c r="L14" s="133" t="s">
        <v>4</v>
      </c>
      <c r="M14" s="134"/>
      <c r="N14" s="21" t="s">
        <v>58</v>
      </c>
      <c r="O14" s="128"/>
      <c r="P14" s="89"/>
    </row>
    <row r="15" spans="1:30" ht="15" thickBot="1" x14ac:dyDescent="0.35">
      <c r="B15" s="73" t="s">
        <v>9</v>
      </c>
      <c r="C15" s="74"/>
      <c r="D15" s="75">
        <v>1000</v>
      </c>
      <c r="E15" s="98"/>
      <c r="G15" s="104" t="s">
        <v>17</v>
      </c>
      <c r="H15" s="79" t="s">
        <v>15</v>
      </c>
      <c r="I15" s="80" t="s">
        <v>58</v>
      </c>
      <c r="J15" s="86"/>
      <c r="K15" s="89"/>
      <c r="L15" s="17"/>
      <c r="M15" s="18">
        <v>121</v>
      </c>
      <c r="N15" s="23">
        <v>1000</v>
      </c>
      <c r="O15" s="28">
        <f>M15*N15</f>
        <v>121000</v>
      </c>
      <c r="P15" s="89"/>
    </row>
    <row r="16" spans="1:30" ht="15" thickBot="1" x14ac:dyDescent="0.35">
      <c r="B16" s="73" t="s">
        <v>10</v>
      </c>
      <c r="C16" s="74"/>
      <c r="D16" s="75">
        <v>1000</v>
      </c>
      <c r="E16" s="98"/>
      <c r="G16" s="105" t="s">
        <v>9</v>
      </c>
      <c r="H16" s="81"/>
      <c r="I16" s="82">
        <v>1000</v>
      </c>
      <c r="J16" s="83"/>
      <c r="K16" s="88"/>
      <c r="P16" s="88"/>
    </row>
    <row r="17" spans="2:16" x14ac:dyDescent="0.3">
      <c r="B17" s="73" t="s">
        <v>11</v>
      </c>
      <c r="C17" s="76"/>
      <c r="D17" s="75">
        <v>1000</v>
      </c>
      <c r="E17" s="98"/>
      <c r="G17" s="105" t="s">
        <v>10</v>
      </c>
      <c r="H17" s="81"/>
      <c r="I17" s="82">
        <v>1000</v>
      </c>
      <c r="J17" s="83"/>
      <c r="L17" s="131" t="s">
        <v>3</v>
      </c>
      <c r="M17" s="132"/>
      <c r="N17" s="20" t="s">
        <v>65</v>
      </c>
      <c r="O17" s="127" t="s">
        <v>59</v>
      </c>
    </row>
    <row r="18" spans="2:16" x14ac:dyDescent="0.3">
      <c r="B18" s="73" t="s">
        <v>12</v>
      </c>
      <c r="C18" s="76"/>
      <c r="D18" s="75">
        <v>1000</v>
      </c>
      <c r="E18" s="98"/>
      <c r="G18" s="105" t="s">
        <v>11</v>
      </c>
      <c r="H18" s="84"/>
      <c r="I18" s="82">
        <v>1000</v>
      </c>
      <c r="J18" s="83"/>
      <c r="K18" s="24"/>
      <c r="L18" s="133" t="s">
        <v>4</v>
      </c>
      <c r="M18" s="134"/>
      <c r="N18" s="21" t="s">
        <v>58</v>
      </c>
      <c r="O18" s="128"/>
    </row>
    <row r="19" spans="2:16" ht="15" thickBot="1" x14ac:dyDescent="0.35">
      <c r="B19" s="99" t="s">
        <v>13</v>
      </c>
      <c r="C19" s="100"/>
      <c r="D19" s="101">
        <v>1000</v>
      </c>
      <c r="E19" s="102"/>
      <c r="G19" s="105" t="s">
        <v>12</v>
      </c>
      <c r="H19" s="84"/>
      <c r="I19" s="82">
        <v>1000</v>
      </c>
      <c r="J19" s="83"/>
      <c r="L19" s="17"/>
      <c r="M19" s="18">
        <v>28</v>
      </c>
      <c r="N19" s="23">
        <v>1000</v>
      </c>
      <c r="O19" s="28">
        <f>M19*N19</f>
        <v>28000</v>
      </c>
    </row>
    <row r="20" spans="2:16" ht="15" thickBot="1" x14ac:dyDescent="0.35">
      <c r="D20" s="30" t="s">
        <v>59</v>
      </c>
      <c r="E20" s="25"/>
      <c r="G20" s="106" t="s">
        <v>13</v>
      </c>
      <c r="H20" s="107"/>
      <c r="I20" s="108">
        <v>1000</v>
      </c>
      <c r="J20" s="109"/>
    </row>
    <row r="21" spans="2:16" ht="15" thickBot="1" x14ac:dyDescent="0.35">
      <c r="B21" s="125" t="s">
        <v>19</v>
      </c>
      <c r="C21" s="126"/>
      <c r="D21" s="57" t="s">
        <v>65</v>
      </c>
      <c r="E21" s="135" t="s">
        <v>59</v>
      </c>
      <c r="G21" s="25"/>
      <c r="H21" s="25"/>
      <c r="I21" s="30" t="s">
        <v>59</v>
      </c>
      <c r="J21" s="25"/>
      <c r="L21" s="119" t="s">
        <v>8</v>
      </c>
      <c r="M21" s="121"/>
      <c r="N21" s="20" t="s">
        <v>65</v>
      </c>
      <c r="O21" s="127" t="s">
        <v>59</v>
      </c>
      <c r="P21" s="29"/>
    </row>
    <row r="22" spans="2:16" x14ac:dyDescent="0.3">
      <c r="B22" s="67" t="s">
        <v>17</v>
      </c>
      <c r="C22" s="58" t="s">
        <v>15</v>
      </c>
      <c r="D22" s="59" t="s">
        <v>58</v>
      </c>
      <c r="E22" s="136"/>
      <c r="G22" s="119" t="s">
        <v>7</v>
      </c>
      <c r="H22" s="140"/>
      <c r="I22" s="20" t="s">
        <v>65</v>
      </c>
      <c r="J22" s="127" t="s">
        <v>59</v>
      </c>
      <c r="L22" s="129"/>
      <c r="M22" s="130"/>
      <c r="N22" s="21" t="s">
        <v>58</v>
      </c>
      <c r="O22" s="128"/>
    </row>
    <row r="23" spans="2:16" ht="15" thickBot="1" x14ac:dyDescent="0.35">
      <c r="B23" s="68" t="s">
        <v>9</v>
      </c>
      <c r="C23" s="60"/>
      <c r="D23" s="61">
        <v>1000</v>
      </c>
      <c r="E23" s="62"/>
      <c r="G23" s="129"/>
      <c r="H23" s="141"/>
      <c r="I23" s="21" t="s">
        <v>58</v>
      </c>
      <c r="J23" s="128"/>
      <c r="L23" s="17"/>
      <c r="M23" s="19">
        <v>25</v>
      </c>
      <c r="N23" s="23">
        <v>1000</v>
      </c>
      <c r="O23" s="28">
        <f>M23*N23</f>
        <v>25000</v>
      </c>
    </row>
    <row r="24" spans="2:16" ht="15" thickBot="1" x14ac:dyDescent="0.35">
      <c r="B24" s="68" t="s">
        <v>10</v>
      </c>
      <c r="C24" s="60"/>
      <c r="D24" s="61">
        <v>1000</v>
      </c>
      <c r="E24" s="62"/>
      <c r="G24" s="17"/>
      <c r="H24" s="18">
        <v>3</v>
      </c>
      <c r="I24" s="23">
        <v>200</v>
      </c>
      <c r="J24" s="27">
        <f>H24*I24</f>
        <v>600</v>
      </c>
    </row>
    <row r="25" spans="2:16" ht="15" thickBot="1" x14ac:dyDescent="0.35">
      <c r="B25" s="68" t="s">
        <v>11</v>
      </c>
      <c r="C25" s="63"/>
      <c r="D25" s="61">
        <v>1000</v>
      </c>
      <c r="E25" s="62"/>
    </row>
    <row r="26" spans="2:16" x14ac:dyDescent="0.3">
      <c r="B26" s="68" t="s">
        <v>71</v>
      </c>
      <c r="C26" s="63"/>
      <c r="D26" s="61">
        <v>1000</v>
      </c>
      <c r="E26" s="62"/>
      <c r="G26" s="131" t="s">
        <v>6</v>
      </c>
      <c r="H26" s="132"/>
      <c r="I26" s="20" t="s">
        <v>65</v>
      </c>
      <c r="J26" s="127" t="s">
        <v>59</v>
      </c>
      <c r="L26" s="139" t="s">
        <v>69</v>
      </c>
      <c r="M26" s="139"/>
      <c r="N26" s="29">
        <f>E12+J13+O12+E20+J21+E31+J24+J28+O15+O19+O23</f>
        <v>381600</v>
      </c>
    </row>
    <row r="27" spans="2:16" x14ac:dyDescent="0.3">
      <c r="B27" s="68" t="s">
        <v>12</v>
      </c>
      <c r="C27" s="63"/>
      <c r="D27" s="61">
        <v>1000</v>
      </c>
      <c r="E27" s="62"/>
      <c r="G27" s="133" t="s">
        <v>4</v>
      </c>
      <c r="H27" s="134"/>
      <c r="I27" s="21" t="s">
        <v>58</v>
      </c>
      <c r="J27" s="128"/>
    </row>
    <row r="28" spans="2:16" ht="15" thickBot="1" x14ac:dyDescent="0.35">
      <c r="B28" s="68" t="s">
        <v>13</v>
      </c>
      <c r="C28" s="63"/>
      <c r="D28" s="61">
        <v>1000</v>
      </c>
      <c r="E28" s="62"/>
      <c r="G28" s="17"/>
      <c r="H28" s="18">
        <v>70</v>
      </c>
      <c r="I28" s="23">
        <v>1000</v>
      </c>
      <c r="J28" s="28">
        <f>H28*I28</f>
        <v>70000</v>
      </c>
    </row>
    <row r="29" spans="2:16" x14ac:dyDescent="0.3">
      <c r="B29" s="110"/>
      <c r="C29" s="63"/>
      <c r="D29" s="61"/>
      <c r="E29" s="62"/>
    </row>
    <row r="30" spans="2:16" ht="15" thickBot="1" x14ac:dyDescent="0.35">
      <c r="B30" s="111"/>
      <c r="C30" s="64"/>
      <c r="D30" s="65"/>
      <c r="E30" s="66"/>
    </row>
    <row r="31" spans="2:16" x14ac:dyDescent="0.3">
      <c r="D31" s="30" t="s">
        <v>59</v>
      </c>
      <c r="E31"/>
    </row>
  </sheetData>
  <mergeCells count="22">
    <mergeCell ref="O21:O22"/>
    <mergeCell ref="L26:M26"/>
    <mergeCell ref="J26:J27"/>
    <mergeCell ref="G22:H23"/>
    <mergeCell ref="G26:H26"/>
    <mergeCell ref="G27:H27"/>
    <mergeCell ref="G2:H2"/>
    <mergeCell ref="B21:C21"/>
    <mergeCell ref="E2:E3"/>
    <mergeCell ref="O17:O18"/>
    <mergeCell ref="O13:O14"/>
    <mergeCell ref="J2:J3"/>
    <mergeCell ref="O2:O3"/>
    <mergeCell ref="B2:C2"/>
    <mergeCell ref="L21:M22"/>
    <mergeCell ref="L17:M17"/>
    <mergeCell ref="L18:M18"/>
    <mergeCell ref="L13:M13"/>
    <mergeCell ref="L14:M14"/>
    <mergeCell ref="E21:E22"/>
    <mergeCell ref="J22:J23"/>
    <mergeCell ref="E13:E1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D21" sqref="D21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2"/>
  <sheetViews>
    <sheetView workbookViewId="0">
      <selection activeCell="I3" sqref="I3"/>
    </sheetView>
  </sheetViews>
  <sheetFormatPr baseColWidth="10" defaultRowHeight="14.4" x14ac:dyDescent="0.3"/>
  <cols>
    <col min="1" max="1" width="22.6640625" customWidth="1"/>
    <col min="3" max="3" width="13.44140625" customWidth="1"/>
    <col min="5" max="5" width="13.5546875" customWidth="1"/>
    <col min="9" max="9" width="22.5546875" customWidth="1"/>
  </cols>
  <sheetData>
    <row r="1" spans="1:9" x14ac:dyDescent="0.3">
      <c r="A1" s="142" t="s">
        <v>48</v>
      </c>
      <c r="B1" s="142" t="s">
        <v>49</v>
      </c>
      <c r="C1" t="s">
        <v>50</v>
      </c>
      <c r="D1" t="s">
        <v>51</v>
      </c>
      <c r="E1" s="142" t="s">
        <v>52</v>
      </c>
      <c r="F1" t="s">
        <v>53</v>
      </c>
      <c r="H1" s="142" t="s">
        <v>56</v>
      </c>
      <c r="I1" s="142" t="s">
        <v>57</v>
      </c>
    </row>
    <row r="2" spans="1:9" x14ac:dyDescent="0.3">
      <c r="A2" s="142"/>
      <c r="B2" s="142"/>
      <c r="C2" t="s">
        <v>15</v>
      </c>
      <c r="D2" t="s">
        <v>15</v>
      </c>
      <c r="E2" s="142"/>
      <c r="F2" t="s">
        <v>54</v>
      </c>
      <c r="G2" t="s">
        <v>55</v>
      </c>
      <c r="H2" s="142"/>
      <c r="I2" s="142"/>
    </row>
  </sheetData>
  <mergeCells count="5">
    <mergeCell ref="A1:A2"/>
    <mergeCell ref="B1:B2"/>
    <mergeCell ref="E1:E2"/>
    <mergeCell ref="H1:H2"/>
    <mergeCell ref="I1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G112"/>
  <sheetViews>
    <sheetView showGridLines="0" showZeros="0" tabSelected="1" workbookViewId="0">
      <pane ySplit="10" topLeftCell="A11" activePane="bottomLeft" state="frozen"/>
      <selection pane="bottomLeft" activeCell="G10" sqref="G10"/>
    </sheetView>
  </sheetViews>
  <sheetFormatPr baseColWidth="10" defaultRowHeight="14.4" x14ac:dyDescent="0.3"/>
  <cols>
    <col min="1" max="1" width="42.109375" customWidth="1"/>
    <col min="3" max="3" width="22.21875" customWidth="1"/>
    <col min="4" max="4" width="21.44140625" customWidth="1"/>
    <col min="5" max="5" width="24" customWidth="1"/>
    <col min="6" max="6" width="13.33203125" style="13" customWidth="1"/>
    <col min="7" max="7" width="13.44140625" customWidth="1"/>
    <col min="8" max="8" width="17.44140625" bestFit="1" customWidth="1"/>
  </cols>
  <sheetData>
    <row r="1" spans="1:7" x14ac:dyDescent="0.3">
      <c r="A1" t="s">
        <v>94</v>
      </c>
    </row>
    <row r="2" spans="1:7" ht="12.45" customHeight="1" x14ac:dyDescent="0.3"/>
    <row r="3" spans="1:7" ht="12.45" customHeight="1" x14ac:dyDescent="0.3"/>
    <row r="4" spans="1:7" ht="12.45" customHeight="1" x14ac:dyDescent="0.3"/>
    <row r="5" spans="1:7" ht="12.45" customHeight="1" x14ac:dyDescent="0.3"/>
    <row r="6" spans="1:7" ht="12.45" customHeight="1" x14ac:dyDescent="0.3"/>
    <row r="7" spans="1:7" ht="12.45" customHeight="1" x14ac:dyDescent="0.3"/>
    <row r="8" spans="1:7" ht="12.45" customHeight="1" x14ac:dyDescent="0.3"/>
    <row r="9" spans="1:7" ht="12.45" customHeight="1" x14ac:dyDescent="0.3">
      <c r="G9" s="13">
        <f>SUBTOTAL(9,t_Stock[TOTAL])</f>
        <v>137000</v>
      </c>
    </row>
    <row r="10" spans="1:7" ht="15.75" customHeight="1" x14ac:dyDescent="0.3">
      <c r="A10" s="154" t="s">
        <v>101</v>
      </c>
      <c r="B10" s="154" t="s">
        <v>96</v>
      </c>
      <c r="C10" s="154" t="s">
        <v>97</v>
      </c>
      <c r="D10" s="154" t="s">
        <v>126</v>
      </c>
      <c r="E10" s="154" t="s">
        <v>127</v>
      </c>
      <c r="F10" s="155" t="s">
        <v>98</v>
      </c>
      <c r="G10" s="154" t="s">
        <v>59</v>
      </c>
    </row>
    <row r="11" spans="1:7" ht="15.75" customHeight="1" x14ac:dyDescent="0.3">
      <c r="A11" s="145" t="s">
        <v>132</v>
      </c>
      <c r="B11" s="156">
        <f>VLOOKUP(t_Stock[[#This Row],[PRODUITS]],t_Produits[],3,FALSE)</f>
        <v>36</v>
      </c>
      <c r="C11" s="157">
        <v>2</v>
      </c>
      <c r="D11" s="158" cm="1">
        <f t="array" ref="D11">SUMPRODUCT((t_Compta[PRODUIT]=t_Stock[[#This Row],[PRODUITS]])*t_Compta[QUANTITE VENDUE])</f>
        <v>2</v>
      </c>
      <c r="E11" s="157">
        <f>t_Stock[[#This Row],[QUANTITE EN STOCK]]-t_Stock[[#This Row],[QUANTITE VENDUE]]</f>
        <v>0</v>
      </c>
      <c r="F11" s="159">
        <v>1000</v>
      </c>
      <c r="G11" s="159">
        <f>C11*F11</f>
        <v>2000</v>
      </c>
    </row>
    <row r="12" spans="1:7" ht="15.75" customHeight="1" x14ac:dyDescent="0.3">
      <c r="A12" s="145" t="s">
        <v>133</v>
      </c>
      <c r="B12" s="156">
        <f>VLOOKUP(t_Stock[[#This Row],[PRODUITS]],t_Produits[],3,FALSE)</f>
        <v>48</v>
      </c>
      <c r="C12" s="144">
        <v>4</v>
      </c>
      <c r="D12" s="158" cm="1">
        <f t="array" ref="D12">SUMPRODUCT((t_Compta[PRODUIT]=t_Stock[[#This Row],[PRODUITS]])*t_Compta[QUANTITE VENDUE])</f>
        <v>0</v>
      </c>
      <c r="E12" s="157">
        <f>t_Stock[[#This Row],[QUANTITE EN STOCK]]-t_Stock[[#This Row],[QUANTITE VENDUE]]</f>
        <v>4</v>
      </c>
      <c r="F12" s="159">
        <v>1000</v>
      </c>
      <c r="G12" s="159">
        <f t="shared" ref="G12:G76" si="0">C12*F12</f>
        <v>4000</v>
      </c>
    </row>
    <row r="13" spans="1:7" x14ac:dyDescent="0.3">
      <c r="A13" s="145" t="s">
        <v>134</v>
      </c>
      <c r="B13" s="156">
        <f>VLOOKUP(t_Stock[[#This Row],[PRODUITS]],t_Produits[],3,FALSE)</f>
        <v>50</v>
      </c>
      <c r="C13" s="144">
        <v>8</v>
      </c>
      <c r="D13" s="158" cm="1">
        <f t="array" ref="D13">SUMPRODUCT((t_Compta[PRODUIT]=t_Stock[[#This Row],[PRODUITS]])*t_Compta[QUANTITE VENDUE])</f>
        <v>0</v>
      </c>
      <c r="E13" s="157">
        <f>t_Stock[[#This Row],[QUANTITE EN STOCK]]-t_Stock[[#This Row],[QUANTITE VENDUE]]</f>
        <v>8</v>
      </c>
      <c r="F13" s="159">
        <v>1000</v>
      </c>
      <c r="G13" s="159">
        <f t="shared" si="0"/>
        <v>8000</v>
      </c>
    </row>
    <row r="14" spans="1:7" x14ac:dyDescent="0.3">
      <c r="A14" s="145" t="s">
        <v>135</v>
      </c>
      <c r="B14" s="156">
        <f>VLOOKUP(t_Stock[[#This Row],[PRODUITS]],t_Produits[],3,FALSE)</f>
        <v>52</v>
      </c>
      <c r="C14" s="144">
        <v>4</v>
      </c>
      <c r="D14" s="158" cm="1">
        <f t="array" ref="D14">SUMPRODUCT((t_Compta[PRODUIT]=t_Stock[[#This Row],[PRODUITS]])*t_Compta[QUANTITE VENDUE])</f>
        <v>0</v>
      </c>
      <c r="E14" s="157">
        <f>t_Stock[[#This Row],[QUANTITE EN STOCK]]-t_Stock[[#This Row],[QUANTITE VENDUE]]</f>
        <v>4</v>
      </c>
      <c r="F14" s="159">
        <v>1000</v>
      </c>
      <c r="G14" s="159">
        <f t="shared" si="0"/>
        <v>4000</v>
      </c>
    </row>
    <row r="15" spans="1:7" x14ac:dyDescent="0.3">
      <c r="A15" s="145" t="s">
        <v>136</v>
      </c>
      <c r="B15" s="156">
        <f>VLOOKUP(t_Stock[[#This Row],[PRODUITS]],t_Produits[],3,FALSE)</f>
        <v>54</v>
      </c>
      <c r="C15" s="144">
        <v>19</v>
      </c>
      <c r="D15" s="158" cm="1">
        <f t="array" ref="D15">SUMPRODUCT((t_Compta[PRODUIT]=t_Stock[[#This Row],[PRODUITS]])*t_Compta[QUANTITE VENDUE])</f>
        <v>0</v>
      </c>
      <c r="E15" s="157">
        <f>t_Stock[[#This Row],[QUANTITE EN STOCK]]-t_Stock[[#This Row],[QUANTITE VENDUE]]</f>
        <v>19</v>
      </c>
      <c r="F15" s="159">
        <v>1000</v>
      </c>
      <c r="G15" s="159">
        <f t="shared" si="0"/>
        <v>19000</v>
      </c>
    </row>
    <row r="16" spans="1:7" x14ac:dyDescent="0.3">
      <c r="A16" s="145" t="s">
        <v>137</v>
      </c>
      <c r="B16" s="156">
        <f>VLOOKUP(t_Stock[[#This Row],[PRODUITS]],t_Produits[],3,FALSE)</f>
        <v>56</v>
      </c>
      <c r="C16" s="144">
        <v>11</v>
      </c>
      <c r="D16" s="158" cm="1">
        <f t="array" ref="D16">SUMPRODUCT((t_Compta[PRODUIT]=t_Stock[[#This Row],[PRODUITS]])*t_Compta[QUANTITE VENDUE])</f>
        <v>0</v>
      </c>
      <c r="E16" s="157">
        <f>t_Stock[[#This Row],[QUANTITE EN STOCK]]-t_Stock[[#This Row],[QUANTITE VENDUE]]</f>
        <v>11</v>
      </c>
      <c r="F16" s="159">
        <v>1000</v>
      </c>
      <c r="G16" s="159">
        <f t="shared" si="0"/>
        <v>11000</v>
      </c>
    </row>
    <row r="17" spans="1:7" x14ac:dyDescent="0.3">
      <c r="A17" s="145" t="s">
        <v>138</v>
      </c>
      <c r="B17" s="156">
        <f>VLOOKUP(t_Stock[[#This Row],[PRODUITS]],t_Produits[],3,FALSE)</f>
        <v>58</v>
      </c>
      <c r="C17" s="144">
        <v>3</v>
      </c>
      <c r="D17" s="158" cm="1">
        <f t="array" ref="D17">SUMPRODUCT((t_Compta[PRODUIT]=t_Stock[[#This Row],[PRODUITS]])*t_Compta[QUANTITE VENDUE])</f>
        <v>0</v>
      </c>
      <c r="E17" s="157">
        <f>t_Stock[[#This Row],[QUANTITE EN STOCK]]-t_Stock[[#This Row],[QUANTITE VENDUE]]</f>
        <v>3</v>
      </c>
      <c r="F17" s="159">
        <v>1000</v>
      </c>
      <c r="G17" s="159">
        <f t="shared" si="0"/>
        <v>3000</v>
      </c>
    </row>
    <row r="18" spans="1:7" x14ac:dyDescent="0.3">
      <c r="A18" s="145" t="s">
        <v>139</v>
      </c>
      <c r="B18" s="156">
        <f>VLOOKUP(t_Stock[[#This Row],[PRODUITS]],t_Produits[],3,FALSE)</f>
        <v>60</v>
      </c>
      <c r="C18" s="144">
        <v>6</v>
      </c>
      <c r="D18" s="158" cm="1">
        <f t="array" ref="D18">SUMPRODUCT((t_Compta[PRODUIT]=t_Stock[[#This Row],[PRODUITS]])*t_Compta[QUANTITE VENDUE])</f>
        <v>0</v>
      </c>
      <c r="E18" s="157">
        <f>t_Stock[[#This Row],[QUANTITE EN STOCK]]-t_Stock[[#This Row],[QUANTITE VENDUE]]</f>
        <v>6</v>
      </c>
      <c r="F18" s="159">
        <v>1000</v>
      </c>
      <c r="G18" s="159">
        <f t="shared" si="0"/>
        <v>6000</v>
      </c>
    </row>
    <row r="19" spans="1:7" x14ac:dyDescent="0.3">
      <c r="A19" s="145" t="s">
        <v>140</v>
      </c>
      <c r="B19" s="156">
        <f>VLOOKUP(t_Stock[[#This Row],[PRODUITS]],t_Produits[],3,FALSE)</f>
        <v>38</v>
      </c>
      <c r="C19" s="144">
        <v>1</v>
      </c>
      <c r="D19" s="158" cm="1">
        <f t="array" ref="D19">SUMPRODUCT((t_Compta[PRODUIT]=t_Stock[[#This Row],[PRODUITS]])*t_Compta[QUANTITE VENDUE])</f>
        <v>0</v>
      </c>
      <c r="E19" s="157">
        <f>t_Stock[[#This Row],[QUANTITE EN STOCK]]-t_Stock[[#This Row],[QUANTITE VENDUE]]</f>
        <v>1</v>
      </c>
      <c r="F19" s="159">
        <v>2000</v>
      </c>
      <c r="G19" s="159">
        <f t="shared" si="0"/>
        <v>2000</v>
      </c>
    </row>
    <row r="20" spans="1:7" x14ac:dyDescent="0.3">
      <c r="A20" s="145" t="s">
        <v>141</v>
      </c>
      <c r="B20" s="156">
        <f>VLOOKUP(t_Stock[[#This Row],[PRODUITS]],t_Produits[],3,FALSE)</f>
        <v>39</v>
      </c>
      <c r="C20" s="144">
        <v>1</v>
      </c>
      <c r="D20" s="158" cm="1">
        <f t="array" ref="D20">SUMPRODUCT((t_Compta[PRODUIT]=t_Stock[[#This Row],[PRODUITS]])*t_Compta[QUANTITE VENDUE])</f>
        <v>0</v>
      </c>
      <c r="E20" s="157">
        <f>t_Stock[[#This Row],[QUANTITE EN STOCK]]-t_Stock[[#This Row],[QUANTITE VENDUE]]</f>
        <v>1</v>
      </c>
      <c r="F20" s="159">
        <v>2000</v>
      </c>
      <c r="G20" s="159">
        <f t="shared" si="0"/>
        <v>2000</v>
      </c>
    </row>
    <row r="21" spans="1:7" x14ac:dyDescent="0.3">
      <c r="A21" s="145" t="s">
        <v>142</v>
      </c>
      <c r="B21" s="156">
        <f>VLOOKUP(t_Stock[[#This Row],[PRODUITS]],t_Produits[],3,FALSE)</f>
        <v>40</v>
      </c>
      <c r="C21" s="144">
        <v>3</v>
      </c>
      <c r="D21" s="158" cm="1">
        <f t="array" ref="D21">SUMPRODUCT((t_Compta[PRODUIT]=t_Stock[[#This Row],[PRODUITS]])*t_Compta[QUANTITE VENDUE])</f>
        <v>0</v>
      </c>
      <c r="E21" s="157">
        <f>t_Stock[[#This Row],[QUANTITE EN STOCK]]-t_Stock[[#This Row],[QUANTITE VENDUE]]</f>
        <v>3</v>
      </c>
      <c r="F21" s="159">
        <v>2000</v>
      </c>
      <c r="G21" s="159">
        <f t="shared" si="0"/>
        <v>6000</v>
      </c>
    </row>
    <row r="22" spans="1:7" x14ac:dyDescent="0.3">
      <c r="A22" s="145" t="s">
        <v>143</v>
      </c>
      <c r="B22" s="156">
        <f>VLOOKUP(t_Stock[[#This Row],[PRODUITS]],t_Produits[],3,FALSE)</f>
        <v>41</v>
      </c>
      <c r="C22" s="144">
        <v>16</v>
      </c>
      <c r="D22" s="158" cm="1">
        <f t="array" ref="D22">SUMPRODUCT((t_Compta[PRODUIT]=t_Stock[[#This Row],[PRODUITS]])*t_Compta[QUANTITE VENDUE])</f>
        <v>4</v>
      </c>
      <c r="E22" s="157">
        <f>t_Stock[[#This Row],[QUANTITE EN STOCK]]-t_Stock[[#This Row],[QUANTITE VENDUE]]</f>
        <v>12</v>
      </c>
      <c r="F22" s="159">
        <v>2000</v>
      </c>
      <c r="G22" s="159">
        <f t="shared" si="0"/>
        <v>32000</v>
      </c>
    </row>
    <row r="23" spans="1:7" x14ac:dyDescent="0.3">
      <c r="A23" s="145" t="s">
        <v>144</v>
      </c>
      <c r="B23" s="156">
        <f>VLOOKUP(t_Stock[[#This Row],[PRODUITS]],t_Produits[],3,FALSE)</f>
        <v>42</v>
      </c>
      <c r="C23" s="144">
        <v>3</v>
      </c>
      <c r="D23" s="158" cm="1">
        <f t="array" ref="D23">SUMPRODUCT((t_Compta[PRODUIT]=t_Stock[[#This Row],[PRODUITS]])*t_Compta[QUANTITE VENDUE])</f>
        <v>0</v>
      </c>
      <c r="E23" s="157">
        <f>t_Stock[[#This Row],[QUANTITE EN STOCK]]-t_Stock[[#This Row],[QUANTITE VENDUE]]</f>
        <v>3</v>
      </c>
      <c r="F23" s="159">
        <v>2000</v>
      </c>
      <c r="G23" s="159">
        <f t="shared" si="0"/>
        <v>6000</v>
      </c>
    </row>
    <row r="24" spans="1:7" x14ac:dyDescent="0.3">
      <c r="A24" s="145" t="s">
        <v>145</v>
      </c>
      <c r="B24" s="156">
        <f>VLOOKUP(t_Stock[[#This Row],[PRODUITS]],t_Produits[],3,FALSE)</f>
        <v>43</v>
      </c>
      <c r="C24" s="144">
        <v>7</v>
      </c>
      <c r="D24" s="158" cm="1">
        <f t="array" ref="D24">SUMPRODUCT((t_Compta[PRODUIT]=t_Stock[[#This Row],[PRODUITS]])*t_Compta[QUANTITE VENDUE])</f>
        <v>0</v>
      </c>
      <c r="E24" s="157">
        <f>t_Stock[[#This Row],[QUANTITE EN STOCK]]-t_Stock[[#This Row],[QUANTITE VENDUE]]</f>
        <v>7</v>
      </c>
      <c r="F24" s="159">
        <v>2000</v>
      </c>
      <c r="G24" s="159">
        <f t="shared" si="0"/>
        <v>14000</v>
      </c>
    </row>
    <row r="25" spans="1:7" x14ac:dyDescent="0.3">
      <c r="A25" s="145" t="s">
        <v>146</v>
      </c>
      <c r="B25" s="156">
        <f>VLOOKUP(t_Stock[[#This Row],[PRODUITS]],t_Produits[],3,FALSE)</f>
        <v>44</v>
      </c>
      <c r="C25" s="144">
        <v>1</v>
      </c>
      <c r="D25" s="158" cm="1">
        <f t="array" ref="D25">SUMPRODUCT((t_Compta[PRODUIT]=t_Stock[[#This Row],[PRODUITS]])*t_Compta[QUANTITE VENDUE])</f>
        <v>0</v>
      </c>
      <c r="E25" s="157">
        <f>t_Stock[[#This Row],[QUANTITE EN STOCK]]-t_Stock[[#This Row],[QUANTITE VENDUE]]</f>
        <v>1</v>
      </c>
      <c r="F25" s="159">
        <v>2000</v>
      </c>
      <c r="G25" s="159">
        <f t="shared" si="0"/>
        <v>2000</v>
      </c>
    </row>
    <row r="26" spans="1:7" x14ac:dyDescent="0.3">
      <c r="A26" s="145" t="s">
        <v>147</v>
      </c>
      <c r="B26" s="156">
        <f>VLOOKUP(t_Stock[[#This Row],[PRODUITS]],t_Produits[],3,FALSE)</f>
        <v>49</v>
      </c>
      <c r="C26" s="144">
        <v>7</v>
      </c>
      <c r="D26" s="158" cm="1">
        <f t="array" ref="D26">SUMPRODUCT((t_Compta[PRODUIT]=t_Stock[[#This Row],[PRODUITS]])*t_Compta[QUANTITE VENDUE])</f>
        <v>0</v>
      </c>
      <c r="E26" s="157">
        <f>t_Stock[[#This Row],[QUANTITE EN STOCK]]-t_Stock[[#This Row],[QUANTITE VENDUE]]</f>
        <v>7</v>
      </c>
      <c r="F26" s="159">
        <v>2000</v>
      </c>
      <c r="G26" s="159">
        <f t="shared" si="0"/>
        <v>14000</v>
      </c>
    </row>
    <row r="27" spans="1:7" x14ac:dyDescent="0.3">
      <c r="A27" s="145" t="s">
        <v>148</v>
      </c>
      <c r="B27" s="156">
        <f>VLOOKUP(t_Stock[[#This Row],[PRODUITS]],t_Produits[],3,FALSE)</f>
        <v>50</v>
      </c>
      <c r="C27" s="144">
        <v>1</v>
      </c>
      <c r="D27" s="158" cm="1">
        <f t="array" ref="D27">SUMPRODUCT((t_Compta[PRODUIT]=t_Stock[[#This Row],[PRODUITS]])*t_Compta[QUANTITE VENDUE])</f>
        <v>0</v>
      </c>
      <c r="E27" s="157">
        <f>t_Stock[[#This Row],[QUANTITE EN STOCK]]-t_Stock[[#This Row],[QUANTITE VENDUE]]</f>
        <v>1</v>
      </c>
      <c r="F27" s="159">
        <v>2000</v>
      </c>
      <c r="G27" s="159">
        <f t="shared" si="0"/>
        <v>2000</v>
      </c>
    </row>
    <row r="28" spans="1:7" x14ac:dyDescent="0.3">
      <c r="A28" s="145" t="s">
        <v>149</v>
      </c>
      <c r="B28" s="156" t="str">
        <f>VLOOKUP(t_Stock[[#This Row],[PRODUITS]],t_Produits[],3,FALSE)</f>
        <v>S</v>
      </c>
      <c r="C28" s="161">
        <v>0</v>
      </c>
      <c r="D28" s="158" cm="1">
        <f t="array" ref="D28">SUMPRODUCT((t_Compta[PRODUIT]=t_Stock[[#This Row],[PRODUITS]])*t_Compta[QUANTITE VENDUE])</f>
        <v>0</v>
      </c>
      <c r="E28" s="157">
        <f>t_Stock[[#This Row],[QUANTITE EN STOCK]]-t_Stock[[#This Row],[QUANTITE VENDUE]]</f>
        <v>0</v>
      </c>
      <c r="F28" s="162">
        <v>1000</v>
      </c>
      <c r="G28" s="159">
        <f t="shared" si="0"/>
        <v>0</v>
      </c>
    </row>
    <row r="29" spans="1:7" x14ac:dyDescent="0.3">
      <c r="A29" s="145" t="s">
        <v>150</v>
      </c>
      <c r="B29" s="156" t="str">
        <f>VLOOKUP(t_Stock[[#This Row],[PRODUITS]],t_Produits[],3,FALSE)</f>
        <v>M</v>
      </c>
      <c r="C29" s="161">
        <v>0</v>
      </c>
      <c r="D29" s="158" cm="1">
        <f t="array" ref="D29">SUMPRODUCT((t_Compta[PRODUIT]=t_Stock[[#This Row],[PRODUITS]])*t_Compta[QUANTITE VENDUE])</f>
        <v>0</v>
      </c>
      <c r="E29" s="157">
        <f>t_Stock[[#This Row],[QUANTITE EN STOCK]]-t_Stock[[#This Row],[QUANTITE VENDUE]]</f>
        <v>0</v>
      </c>
      <c r="F29" s="162">
        <v>1000</v>
      </c>
      <c r="G29" s="159">
        <f t="shared" si="0"/>
        <v>0</v>
      </c>
    </row>
    <row r="30" spans="1:7" x14ac:dyDescent="0.3">
      <c r="A30" s="145" t="s">
        <v>151</v>
      </c>
      <c r="B30" s="156" t="str">
        <f>VLOOKUP(t_Stock[[#This Row],[PRODUITS]],t_Produits[],3,FALSE)</f>
        <v>L</v>
      </c>
      <c r="C30" s="161">
        <v>0</v>
      </c>
      <c r="D30" s="158" cm="1">
        <f t="array" ref="D30">SUMPRODUCT((t_Compta[PRODUIT]=t_Stock[[#This Row],[PRODUITS]])*t_Compta[QUANTITE VENDUE])</f>
        <v>0</v>
      </c>
      <c r="E30" s="157">
        <f>t_Stock[[#This Row],[QUANTITE EN STOCK]]-t_Stock[[#This Row],[QUANTITE VENDUE]]</f>
        <v>0</v>
      </c>
      <c r="F30" s="162">
        <v>1000</v>
      </c>
      <c r="G30" s="159">
        <f t="shared" si="0"/>
        <v>0</v>
      </c>
    </row>
    <row r="31" spans="1:7" x14ac:dyDescent="0.3">
      <c r="A31" s="145" t="s">
        <v>152</v>
      </c>
      <c r="B31" s="156" t="str">
        <f>VLOOKUP(t_Stock[[#This Row],[PRODUITS]],t_Produits[],3,FALSE)</f>
        <v>XL</v>
      </c>
      <c r="C31" s="161">
        <v>0</v>
      </c>
      <c r="D31" s="158" cm="1">
        <f t="array" ref="D31">SUMPRODUCT((t_Compta[PRODUIT]=t_Stock[[#This Row],[PRODUITS]])*t_Compta[QUANTITE VENDUE])</f>
        <v>0</v>
      </c>
      <c r="E31" s="157">
        <f>t_Stock[[#This Row],[QUANTITE EN STOCK]]-t_Stock[[#This Row],[QUANTITE VENDUE]]</f>
        <v>0</v>
      </c>
      <c r="F31" s="162">
        <v>1000</v>
      </c>
      <c r="G31" s="159">
        <f t="shared" si="0"/>
        <v>0</v>
      </c>
    </row>
    <row r="32" spans="1:7" x14ac:dyDescent="0.3">
      <c r="A32" s="145" t="s">
        <v>153</v>
      </c>
      <c r="B32" s="156" t="str">
        <f>VLOOKUP(t_Stock[[#This Row],[PRODUITS]],t_Produits[],3,FALSE)</f>
        <v>2XL</v>
      </c>
      <c r="C32" s="161">
        <v>0</v>
      </c>
      <c r="D32" s="158" cm="1">
        <f t="array" ref="D32">SUMPRODUCT((t_Compta[PRODUIT]=t_Stock[[#This Row],[PRODUITS]])*t_Compta[QUANTITE VENDUE])</f>
        <v>0</v>
      </c>
      <c r="E32" s="157">
        <f>t_Stock[[#This Row],[QUANTITE EN STOCK]]-t_Stock[[#This Row],[QUANTITE VENDUE]]</f>
        <v>0</v>
      </c>
      <c r="F32" s="162">
        <v>1000</v>
      </c>
      <c r="G32" s="159">
        <f t="shared" si="0"/>
        <v>0</v>
      </c>
    </row>
    <row r="33" spans="1:7" x14ac:dyDescent="0.3">
      <c r="A33" s="145" t="s">
        <v>154</v>
      </c>
      <c r="B33" s="156" t="str">
        <f>VLOOKUP(t_Stock[[#This Row],[PRODUITS]],t_Produits[],3,FALSE)</f>
        <v>3XL</v>
      </c>
      <c r="C33" s="161">
        <v>0</v>
      </c>
      <c r="D33" s="158" cm="1">
        <f t="array" ref="D33">SUMPRODUCT((t_Compta[PRODUIT]=t_Stock[[#This Row],[PRODUITS]])*t_Compta[QUANTITE VENDUE])</f>
        <v>0</v>
      </c>
      <c r="E33" s="157">
        <f>t_Stock[[#This Row],[QUANTITE EN STOCK]]-t_Stock[[#This Row],[QUANTITE VENDUE]]</f>
        <v>0</v>
      </c>
      <c r="F33" s="162">
        <v>1000</v>
      </c>
      <c r="G33" s="159">
        <f t="shared" si="0"/>
        <v>0</v>
      </c>
    </row>
    <row r="34" spans="1:7" x14ac:dyDescent="0.3">
      <c r="A34" s="145" t="s">
        <v>155</v>
      </c>
      <c r="B34" s="156" t="str">
        <f>VLOOKUP(t_Stock[[#This Row],[PRODUITS]],t_Produits[],3,FALSE)</f>
        <v>S</v>
      </c>
      <c r="C34" s="163">
        <v>0</v>
      </c>
      <c r="D34" s="158" cm="1">
        <f t="array" ref="D34">SUMPRODUCT((t_Compta[PRODUIT]=t_Stock[[#This Row],[PRODUITS]])*t_Compta[QUANTITE VENDUE])</f>
        <v>0</v>
      </c>
      <c r="E34" s="157">
        <f>t_Stock[[#This Row],[QUANTITE EN STOCK]]-t_Stock[[#This Row],[QUANTITE VENDUE]]</f>
        <v>0</v>
      </c>
      <c r="F34" s="164">
        <v>1000</v>
      </c>
      <c r="G34" s="159">
        <f t="shared" si="0"/>
        <v>0</v>
      </c>
    </row>
    <row r="35" spans="1:7" x14ac:dyDescent="0.3">
      <c r="A35" s="145" t="s">
        <v>156</v>
      </c>
      <c r="B35" s="156" t="str">
        <f>VLOOKUP(t_Stock[[#This Row],[PRODUITS]],t_Produits[],3,FALSE)</f>
        <v>M</v>
      </c>
      <c r="C35" s="163">
        <v>0</v>
      </c>
      <c r="D35" s="158" cm="1">
        <f t="array" ref="D35">SUMPRODUCT((t_Compta[PRODUIT]=t_Stock[[#This Row],[PRODUITS]])*t_Compta[QUANTITE VENDUE])</f>
        <v>0</v>
      </c>
      <c r="E35" s="157">
        <f>t_Stock[[#This Row],[QUANTITE EN STOCK]]-t_Stock[[#This Row],[QUANTITE VENDUE]]</f>
        <v>0</v>
      </c>
      <c r="F35" s="164">
        <v>1000</v>
      </c>
      <c r="G35" s="159">
        <f t="shared" si="0"/>
        <v>0</v>
      </c>
    </row>
    <row r="36" spans="1:7" x14ac:dyDescent="0.3">
      <c r="A36" s="145" t="s">
        <v>157</v>
      </c>
      <c r="B36" s="156" t="str">
        <f>VLOOKUP(t_Stock[[#This Row],[PRODUITS]],t_Produits[],3,FALSE)</f>
        <v>L</v>
      </c>
      <c r="C36" s="163">
        <v>0</v>
      </c>
      <c r="D36" s="158" cm="1">
        <f t="array" ref="D36">SUMPRODUCT((t_Compta[PRODUIT]=t_Stock[[#This Row],[PRODUITS]])*t_Compta[QUANTITE VENDUE])</f>
        <v>0</v>
      </c>
      <c r="E36" s="157">
        <f>t_Stock[[#This Row],[QUANTITE EN STOCK]]-t_Stock[[#This Row],[QUANTITE VENDUE]]</f>
        <v>0</v>
      </c>
      <c r="F36" s="164">
        <v>1000</v>
      </c>
      <c r="G36" s="159">
        <f t="shared" si="0"/>
        <v>0</v>
      </c>
    </row>
    <row r="37" spans="1:7" x14ac:dyDescent="0.3">
      <c r="A37" s="145" t="s">
        <v>158</v>
      </c>
      <c r="B37" s="156" t="str">
        <f>VLOOKUP(t_Stock[[#This Row],[PRODUITS]],t_Produits[],3,FALSE)</f>
        <v>XL</v>
      </c>
      <c r="C37" s="163">
        <v>0</v>
      </c>
      <c r="D37" s="158" cm="1">
        <f t="array" ref="D37">SUMPRODUCT((t_Compta[PRODUIT]=t_Stock[[#This Row],[PRODUITS]])*t_Compta[QUANTITE VENDUE])</f>
        <v>0</v>
      </c>
      <c r="E37" s="157">
        <f>t_Stock[[#This Row],[QUANTITE EN STOCK]]-t_Stock[[#This Row],[QUANTITE VENDUE]]</f>
        <v>0</v>
      </c>
      <c r="F37" s="164">
        <v>1000</v>
      </c>
      <c r="G37" s="159">
        <f t="shared" si="0"/>
        <v>0</v>
      </c>
    </row>
    <row r="38" spans="1:7" x14ac:dyDescent="0.3">
      <c r="A38" s="145" t="s">
        <v>159</v>
      </c>
      <c r="B38" s="156" t="str">
        <f>VLOOKUP(t_Stock[[#This Row],[PRODUITS]],t_Produits[],3,FALSE)</f>
        <v>2XL</v>
      </c>
      <c r="C38" s="163">
        <v>0</v>
      </c>
      <c r="D38" s="158" cm="1">
        <f t="array" ref="D38">SUMPRODUCT((t_Compta[PRODUIT]=t_Stock[[#This Row],[PRODUITS]])*t_Compta[QUANTITE VENDUE])</f>
        <v>0</v>
      </c>
      <c r="E38" s="157">
        <f>t_Stock[[#This Row],[QUANTITE EN STOCK]]-t_Stock[[#This Row],[QUANTITE VENDUE]]</f>
        <v>0</v>
      </c>
      <c r="F38" s="164">
        <v>1000</v>
      </c>
      <c r="G38" s="159">
        <f t="shared" si="0"/>
        <v>0</v>
      </c>
    </row>
    <row r="39" spans="1:7" x14ac:dyDescent="0.3">
      <c r="A39" s="145" t="s">
        <v>160</v>
      </c>
      <c r="B39" s="156" t="str">
        <f>VLOOKUP(t_Stock[[#This Row],[PRODUITS]],t_Produits[],3,FALSE)</f>
        <v>3XL</v>
      </c>
      <c r="C39" s="163">
        <v>0</v>
      </c>
      <c r="D39" s="158" cm="1">
        <f t="array" ref="D39">SUMPRODUCT((t_Compta[PRODUIT]=t_Stock[[#This Row],[PRODUITS]])*t_Compta[QUANTITE VENDUE])</f>
        <v>0</v>
      </c>
      <c r="E39" s="157">
        <f>t_Stock[[#This Row],[QUANTITE EN STOCK]]-t_Stock[[#This Row],[QUANTITE VENDUE]]</f>
        <v>0</v>
      </c>
      <c r="F39" s="164">
        <v>1000</v>
      </c>
      <c r="G39" s="159">
        <f t="shared" si="0"/>
        <v>0</v>
      </c>
    </row>
    <row r="40" spans="1:7" x14ac:dyDescent="0.3">
      <c r="A40" s="145" t="s">
        <v>161</v>
      </c>
      <c r="B40" s="156" t="str">
        <f>VLOOKUP(t_Stock[[#This Row],[PRODUITS]],t_Produits[],3,FALSE)</f>
        <v>S</v>
      </c>
      <c r="C40" s="165">
        <v>0</v>
      </c>
      <c r="D40" s="158" cm="1">
        <f t="array" ref="D40">SUMPRODUCT((t_Compta[PRODUIT]=t_Stock[[#This Row],[PRODUITS]])*t_Compta[QUANTITE VENDUE])</f>
        <v>0</v>
      </c>
      <c r="E40" s="157">
        <f>t_Stock[[#This Row],[QUANTITE EN STOCK]]-t_Stock[[#This Row],[QUANTITE VENDUE]]</f>
        <v>0</v>
      </c>
      <c r="F40" s="166">
        <v>1000</v>
      </c>
      <c r="G40" s="159">
        <f t="shared" si="0"/>
        <v>0</v>
      </c>
    </row>
    <row r="41" spans="1:7" x14ac:dyDescent="0.3">
      <c r="A41" s="145" t="s">
        <v>162</v>
      </c>
      <c r="B41" s="156" t="str">
        <f>VLOOKUP(t_Stock[[#This Row],[PRODUITS]],t_Produits[],3,FALSE)</f>
        <v>M</v>
      </c>
      <c r="C41" s="165">
        <v>0</v>
      </c>
      <c r="D41" s="158" cm="1">
        <f t="array" ref="D41">SUMPRODUCT((t_Compta[PRODUIT]=t_Stock[[#This Row],[PRODUITS]])*t_Compta[QUANTITE VENDUE])</f>
        <v>0</v>
      </c>
      <c r="E41" s="157">
        <f>t_Stock[[#This Row],[QUANTITE EN STOCK]]-t_Stock[[#This Row],[QUANTITE VENDUE]]</f>
        <v>0</v>
      </c>
      <c r="F41" s="166">
        <v>1000</v>
      </c>
      <c r="G41" s="159">
        <f t="shared" si="0"/>
        <v>0</v>
      </c>
    </row>
    <row r="42" spans="1:7" x14ac:dyDescent="0.3">
      <c r="A42" s="145" t="s">
        <v>163</v>
      </c>
      <c r="B42" s="156" t="str">
        <f>VLOOKUP(t_Stock[[#This Row],[PRODUITS]],t_Produits[],3,FALSE)</f>
        <v>L</v>
      </c>
      <c r="C42" s="165">
        <v>0</v>
      </c>
      <c r="D42" s="158" cm="1">
        <f t="array" ref="D42">SUMPRODUCT((t_Compta[PRODUIT]=t_Stock[[#This Row],[PRODUITS]])*t_Compta[QUANTITE VENDUE])</f>
        <v>0</v>
      </c>
      <c r="E42" s="157">
        <f>t_Stock[[#This Row],[QUANTITE EN STOCK]]-t_Stock[[#This Row],[QUANTITE VENDUE]]</f>
        <v>0</v>
      </c>
      <c r="F42" s="166">
        <v>1000</v>
      </c>
      <c r="G42" s="159">
        <f t="shared" si="0"/>
        <v>0</v>
      </c>
    </row>
    <row r="43" spans="1:7" x14ac:dyDescent="0.3">
      <c r="A43" s="145" t="s">
        <v>164</v>
      </c>
      <c r="B43" s="156" t="str">
        <f>VLOOKUP(t_Stock[[#This Row],[PRODUITS]],t_Produits[],3,FALSE)</f>
        <v>XL</v>
      </c>
      <c r="C43" s="165">
        <v>0</v>
      </c>
      <c r="D43" s="158" cm="1">
        <f t="array" ref="D43">SUMPRODUCT((t_Compta[PRODUIT]=t_Stock[[#This Row],[PRODUITS]])*t_Compta[QUANTITE VENDUE])</f>
        <v>0</v>
      </c>
      <c r="E43" s="157">
        <f>t_Stock[[#This Row],[QUANTITE EN STOCK]]-t_Stock[[#This Row],[QUANTITE VENDUE]]</f>
        <v>0</v>
      </c>
      <c r="F43" s="166">
        <v>1000</v>
      </c>
      <c r="G43" s="159">
        <f t="shared" si="0"/>
        <v>0</v>
      </c>
    </row>
    <row r="44" spans="1:7" x14ac:dyDescent="0.3">
      <c r="A44" s="145" t="s">
        <v>165</v>
      </c>
      <c r="B44" s="156" t="str">
        <f>VLOOKUP(t_Stock[[#This Row],[PRODUITS]],t_Produits[],3,FALSE)</f>
        <v>2XL</v>
      </c>
      <c r="C44" s="165">
        <v>0</v>
      </c>
      <c r="D44" s="158" cm="1">
        <f t="array" ref="D44">SUMPRODUCT((t_Compta[PRODUIT]=t_Stock[[#This Row],[PRODUITS]])*t_Compta[QUANTITE VENDUE])</f>
        <v>0</v>
      </c>
      <c r="E44" s="157">
        <f>t_Stock[[#This Row],[QUANTITE EN STOCK]]-t_Stock[[#This Row],[QUANTITE VENDUE]]</f>
        <v>0</v>
      </c>
      <c r="F44" s="166">
        <v>1000</v>
      </c>
      <c r="G44" s="159">
        <f t="shared" si="0"/>
        <v>0</v>
      </c>
    </row>
    <row r="45" spans="1:7" x14ac:dyDescent="0.3">
      <c r="A45" s="145" t="s">
        <v>166</v>
      </c>
      <c r="B45" s="156" t="str">
        <f>VLOOKUP(t_Stock[[#This Row],[PRODUITS]],t_Produits[],3,FALSE)</f>
        <v>3XL</v>
      </c>
      <c r="C45" s="165">
        <v>0</v>
      </c>
      <c r="D45" s="158" cm="1">
        <f t="array" ref="D45">SUMPRODUCT((t_Compta[PRODUIT]=t_Stock[[#This Row],[PRODUITS]])*t_Compta[QUANTITE VENDUE])</f>
        <v>0</v>
      </c>
      <c r="E45" s="157">
        <f>t_Stock[[#This Row],[QUANTITE EN STOCK]]-t_Stock[[#This Row],[QUANTITE VENDUE]]</f>
        <v>0</v>
      </c>
      <c r="F45" s="166">
        <v>1000</v>
      </c>
      <c r="G45" s="159">
        <f t="shared" si="0"/>
        <v>0</v>
      </c>
    </row>
    <row r="46" spans="1:7" x14ac:dyDescent="0.3">
      <c r="A46" s="145" t="s">
        <v>167</v>
      </c>
      <c r="B46" s="156" t="str">
        <f>VLOOKUP(t_Stock[[#This Row],[PRODUITS]],t_Produits[],3,FALSE)</f>
        <v>S</v>
      </c>
      <c r="C46" s="167">
        <v>0</v>
      </c>
      <c r="D46" s="158" cm="1">
        <f t="array" ref="D46">SUMPRODUCT((t_Compta[PRODUIT]=t_Stock[[#This Row],[PRODUITS]])*t_Compta[QUANTITE VENDUE])</f>
        <v>0</v>
      </c>
      <c r="E46" s="157">
        <f>t_Stock[[#This Row],[QUANTITE EN STOCK]]-t_Stock[[#This Row],[QUANTITE VENDUE]]</f>
        <v>0</v>
      </c>
      <c r="F46" s="168">
        <v>1000</v>
      </c>
      <c r="G46" s="159">
        <f t="shared" si="0"/>
        <v>0</v>
      </c>
    </row>
    <row r="47" spans="1:7" x14ac:dyDescent="0.3">
      <c r="A47" s="145" t="s">
        <v>168</v>
      </c>
      <c r="B47" s="156" t="str">
        <f>VLOOKUP(t_Stock[[#This Row],[PRODUITS]],t_Produits[],3,FALSE)</f>
        <v>M</v>
      </c>
      <c r="C47" s="167">
        <v>0</v>
      </c>
      <c r="D47" s="158" cm="1">
        <f t="array" ref="D47">SUMPRODUCT((t_Compta[PRODUIT]=t_Stock[[#This Row],[PRODUITS]])*t_Compta[QUANTITE VENDUE])</f>
        <v>0</v>
      </c>
      <c r="E47" s="157">
        <f>t_Stock[[#This Row],[QUANTITE EN STOCK]]-t_Stock[[#This Row],[QUANTITE VENDUE]]</f>
        <v>0</v>
      </c>
      <c r="F47" s="168">
        <v>1000</v>
      </c>
      <c r="G47" s="159">
        <f t="shared" si="0"/>
        <v>0</v>
      </c>
    </row>
    <row r="48" spans="1:7" x14ac:dyDescent="0.3">
      <c r="A48" s="145" t="s">
        <v>169</v>
      </c>
      <c r="B48" s="156" t="str">
        <f>VLOOKUP(t_Stock[[#This Row],[PRODUITS]],t_Produits[],3,FALSE)</f>
        <v>L</v>
      </c>
      <c r="C48" s="167">
        <v>0</v>
      </c>
      <c r="D48" s="158" cm="1">
        <f t="array" ref="D48">SUMPRODUCT((t_Compta[PRODUIT]=t_Stock[[#This Row],[PRODUITS]])*t_Compta[QUANTITE VENDUE])</f>
        <v>1</v>
      </c>
      <c r="E48" s="157">
        <f>t_Stock[[#This Row],[QUANTITE EN STOCK]]-t_Stock[[#This Row],[QUANTITE VENDUE]]</f>
        <v>-1</v>
      </c>
      <c r="F48" s="168">
        <v>1000</v>
      </c>
      <c r="G48" s="159">
        <f t="shared" si="0"/>
        <v>0</v>
      </c>
    </row>
    <row r="49" spans="1:7" x14ac:dyDescent="0.3">
      <c r="A49" s="145" t="s">
        <v>170</v>
      </c>
      <c r="B49" s="156" t="str">
        <f>VLOOKUP(t_Stock[[#This Row],[PRODUITS]],t_Produits[],3,FALSE)</f>
        <v>XL</v>
      </c>
      <c r="C49" s="167">
        <v>0</v>
      </c>
      <c r="D49" s="158" cm="1">
        <f t="array" ref="D49">SUMPRODUCT((t_Compta[PRODUIT]=t_Stock[[#This Row],[PRODUITS]])*t_Compta[QUANTITE VENDUE])</f>
        <v>0</v>
      </c>
      <c r="E49" s="157">
        <f>t_Stock[[#This Row],[QUANTITE EN STOCK]]-t_Stock[[#This Row],[QUANTITE VENDUE]]</f>
        <v>0</v>
      </c>
      <c r="F49" s="168">
        <v>1000</v>
      </c>
      <c r="G49" s="159">
        <f t="shared" si="0"/>
        <v>0</v>
      </c>
    </row>
    <row r="50" spans="1:7" x14ac:dyDescent="0.3">
      <c r="A50" s="145" t="s">
        <v>171</v>
      </c>
      <c r="B50" s="156" t="str">
        <f>VLOOKUP(t_Stock[[#This Row],[PRODUITS]],t_Produits[],3,FALSE)</f>
        <v>2XL</v>
      </c>
      <c r="C50" s="167">
        <v>0</v>
      </c>
      <c r="D50" s="158" cm="1">
        <f t="array" ref="D50">SUMPRODUCT((t_Compta[PRODUIT]=t_Stock[[#This Row],[PRODUITS]])*t_Compta[QUANTITE VENDUE])</f>
        <v>0</v>
      </c>
      <c r="E50" s="157">
        <f>t_Stock[[#This Row],[QUANTITE EN STOCK]]-t_Stock[[#This Row],[QUANTITE VENDUE]]</f>
        <v>0</v>
      </c>
      <c r="F50" s="168">
        <v>1000</v>
      </c>
      <c r="G50" s="159">
        <f t="shared" si="0"/>
        <v>0</v>
      </c>
    </row>
    <row r="51" spans="1:7" x14ac:dyDescent="0.3">
      <c r="A51" s="145" t="s">
        <v>172</v>
      </c>
      <c r="B51" s="156" t="str">
        <f>VLOOKUP(t_Stock[[#This Row],[PRODUITS]],t_Produits[],3,FALSE)</f>
        <v>3XL</v>
      </c>
      <c r="C51" s="167">
        <v>0</v>
      </c>
      <c r="D51" s="158" cm="1">
        <f t="array" ref="D51">SUMPRODUCT((t_Compta[PRODUIT]=t_Stock[[#This Row],[PRODUITS]])*t_Compta[QUANTITE VENDUE])</f>
        <v>0</v>
      </c>
      <c r="E51" s="157">
        <f>t_Stock[[#This Row],[QUANTITE EN STOCK]]-t_Stock[[#This Row],[QUANTITE VENDUE]]</f>
        <v>0</v>
      </c>
      <c r="F51" s="168">
        <v>1000</v>
      </c>
      <c r="G51" s="159">
        <f t="shared" si="0"/>
        <v>0</v>
      </c>
    </row>
    <row r="52" spans="1:7" x14ac:dyDescent="0.3">
      <c r="A52" s="145" t="s">
        <v>173</v>
      </c>
      <c r="B52" s="160"/>
      <c r="C52" s="144">
        <v>0</v>
      </c>
      <c r="D52" s="158" cm="1">
        <f t="array" ref="D52">SUMPRODUCT((t_Compta[PRODUIT]=t_Stock[[#This Row],[PRODUITS]])*t_Compta[QUANTITE VENDUE])</f>
        <v>0</v>
      </c>
      <c r="E52" s="157">
        <f>t_Stock[[#This Row],[QUANTITE EN STOCK]]-t_Stock[[#This Row],[QUANTITE VENDUE]]</f>
        <v>0</v>
      </c>
      <c r="F52" s="159">
        <v>1000</v>
      </c>
      <c r="G52" s="159">
        <f t="shared" si="0"/>
        <v>0</v>
      </c>
    </row>
    <row r="53" spans="1:7" x14ac:dyDescent="0.3">
      <c r="A53" s="145" t="s">
        <v>174</v>
      </c>
      <c r="B53" s="160"/>
      <c r="C53" s="144">
        <v>0</v>
      </c>
      <c r="D53" s="158" cm="1">
        <f t="array" ref="D53">SUMPRODUCT((t_Compta[PRODUIT]=t_Stock[[#This Row],[PRODUITS]])*t_Compta[QUANTITE VENDUE])</f>
        <v>0</v>
      </c>
      <c r="E53" s="157">
        <f>t_Stock[[#This Row],[QUANTITE EN STOCK]]-t_Stock[[#This Row],[QUANTITE VENDUE]]</f>
        <v>0</v>
      </c>
      <c r="F53" s="159">
        <v>1000</v>
      </c>
      <c r="G53" s="159">
        <f t="shared" si="0"/>
        <v>0</v>
      </c>
    </row>
    <row r="54" spans="1:7" x14ac:dyDescent="0.3">
      <c r="A54" s="145" t="s">
        <v>175</v>
      </c>
      <c r="B54" s="160"/>
      <c r="C54" s="144">
        <v>0</v>
      </c>
      <c r="D54" s="158" cm="1">
        <f t="array" ref="D54">SUMPRODUCT((t_Compta[PRODUIT]=t_Stock[[#This Row],[PRODUITS]])*t_Compta[QUANTITE VENDUE])</f>
        <v>0</v>
      </c>
      <c r="E54" s="157">
        <f>t_Stock[[#This Row],[QUANTITE EN STOCK]]-t_Stock[[#This Row],[QUANTITE VENDUE]]</f>
        <v>0</v>
      </c>
      <c r="F54" s="159">
        <v>1000</v>
      </c>
      <c r="G54" s="159">
        <f t="shared" si="0"/>
        <v>0</v>
      </c>
    </row>
    <row r="55" spans="1:7" x14ac:dyDescent="0.3">
      <c r="A55" s="145" t="s">
        <v>176</v>
      </c>
      <c r="B55" s="160"/>
      <c r="C55" s="144">
        <v>0</v>
      </c>
      <c r="D55" s="158" cm="1">
        <f t="array" ref="D55">SUMPRODUCT((t_Compta[PRODUIT]=t_Stock[[#This Row],[PRODUITS]])*t_Compta[QUANTITE VENDUE])</f>
        <v>0</v>
      </c>
      <c r="E55" s="157">
        <f>t_Stock[[#This Row],[QUANTITE EN STOCK]]-t_Stock[[#This Row],[QUANTITE VENDUE]]</f>
        <v>0</v>
      </c>
      <c r="F55" s="159">
        <v>1000</v>
      </c>
      <c r="G55" s="159">
        <f t="shared" si="0"/>
        <v>0</v>
      </c>
    </row>
    <row r="56" spans="1:7" x14ac:dyDescent="0.3">
      <c r="A56" s="145" t="s">
        <v>177</v>
      </c>
      <c r="B56" s="160"/>
      <c r="C56" s="144">
        <v>0</v>
      </c>
      <c r="D56" s="158" cm="1">
        <f t="array" ref="D56">SUMPRODUCT((t_Compta[PRODUIT]=t_Stock[[#This Row],[PRODUITS]])*t_Compta[QUANTITE VENDUE])</f>
        <v>0</v>
      </c>
      <c r="E56" s="157">
        <f>t_Stock[[#This Row],[QUANTITE EN STOCK]]-t_Stock[[#This Row],[QUANTITE VENDUE]]</f>
        <v>0</v>
      </c>
      <c r="F56" s="159">
        <v>200</v>
      </c>
      <c r="G56" s="159">
        <f t="shared" si="0"/>
        <v>0</v>
      </c>
    </row>
    <row r="57" spans="1:7" x14ac:dyDescent="0.3">
      <c r="A57" s="145" t="s">
        <v>178</v>
      </c>
      <c r="B57" s="160"/>
      <c r="C57" s="144">
        <v>0</v>
      </c>
      <c r="D57" s="158" cm="1">
        <f t="array" ref="D57">SUMPRODUCT((t_Compta[PRODUIT]=t_Stock[[#This Row],[PRODUITS]])*t_Compta[QUANTITE VENDUE])</f>
        <v>0</v>
      </c>
      <c r="E57" s="157">
        <f>t_Stock[[#This Row],[QUANTITE EN STOCK]]-t_Stock[[#This Row],[QUANTITE VENDUE]]</f>
        <v>0</v>
      </c>
      <c r="F57" s="159">
        <v>200</v>
      </c>
      <c r="G57" s="159">
        <f t="shared" si="0"/>
        <v>0</v>
      </c>
    </row>
    <row r="58" spans="1:7" x14ac:dyDescent="0.3">
      <c r="A58" s="145" t="s">
        <v>179</v>
      </c>
      <c r="B58" s="144"/>
      <c r="C58" s="144">
        <v>0</v>
      </c>
      <c r="D58" s="158" cm="1">
        <f t="array" ref="D58">SUMPRODUCT((t_Compta[PRODUIT]=t_Stock[[#This Row],[PRODUITS]])*t_Compta[QUANTITE VENDUE])</f>
        <v>0</v>
      </c>
      <c r="E58" s="157">
        <f>t_Stock[[#This Row],[QUANTITE EN STOCK]]-t_Stock[[#This Row],[QUANTITE VENDUE]]</f>
        <v>0</v>
      </c>
      <c r="F58" s="169">
        <v>25</v>
      </c>
      <c r="G58" s="159">
        <f t="shared" si="0"/>
        <v>0</v>
      </c>
    </row>
    <row r="59" spans="1:7" x14ac:dyDescent="0.3">
      <c r="A59" s="145" t="s">
        <v>180</v>
      </c>
      <c r="B59" s="144"/>
      <c r="C59" s="144">
        <v>0</v>
      </c>
      <c r="D59" s="158" cm="1">
        <f t="array" ref="D59">SUMPRODUCT((t_Compta[PRODUIT]=t_Stock[[#This Row],[PRODUITS]])*t_Compta[QUANTITE VENDUE])</f>
        <v>0</v>
      </c>
      <c r="E59" s="157">
        <f>t_Stock[[#This Row],[QUANTITE EN STOCK]]-t_Stock[[#This Row],[QUANTITE VENDUE]]</f>
        <v>0</v>
      </c>
      <c r="F59" s="169">
        <v>25</v>
      </c>
      <c r="G59" s="159">
        <f t="shared" si="0"/>
        <v>0</v>
      </c>
    </row>
    <row r="60" spans="1:7" x14ac:dyDescent="0.3">
      <c r="A60" s="145" t="s">
        <v>181</v>
      </c>
      <c r="B60" s="144"/>
      <c r="C60" s="144">
        <v>0</v>
      </c>
      <c r="D60" s="158" cm="1">
        <f t="array" ref="D60">SUMPRODUCT((t_Compta[PRODUIT]=t_Stock[[#This Row],[PRODUITS]])*t_Compta[QUANTITE VENDUE])</f>
        <v>0</v>
      </c>
      <c r="E60" s="157">
        <f>t_Stock[[#This Row],[QUANTITE EN STOCK]]-t_Stock[[#This Row],[QUANTITE VENDUE]]</f>
        <v>0</v>
      </c>
      <c r="F60" s="169">
        <v>25</v>
      </c>
      <c r="G60" s="159">
        <f t="shared" si="0"/>
        <v>0</v>
      </c>
    </row>
    <row r="61" spans="1:7" x14ac:dyDescent="0.3">
      <c r="A61" s="145" t="s">
        <v>182</v>
      </c>
      <c r="B61" s="144"/>
      <c r="C61" s="144">
        <v>0</v>
      </c>
      <c r="D61" s="158" cm="1">
        <f t="array" ref="D61">SUMPRODUCT((t_Compta[PRODUIT]=t_Stock[[#This Row],[PRODUITS]])*t_Compta[QUANTITE VENDUE])</f>
        <v>0</v>
      </c>
      <c r="E61" s="157">
        <f>t_Stock[[#This Row],[QUANTITE EN STOCK]]-t_Stock[[#This Row],[QUANTITE VENDUE]]</f>
        <v>0</v>
      </c>
      <c r="F61" s="169">
        <v>25</v>
      </c>
      <c r="G61" s="159">
        <f t="shared" si="0"/>
        <v>0</v>
      </c>
    </row>
    <row r="62" spans="1:7" x14ac:dyDescent="0.3">
      <c r="A62" s="145" t="s">
        <v>183</v>
      </c>
      <c r="B62" s="144"/>
      <c r="C62" s="144">
        <v>0</v>
      </c>
      <c r="D62" s="158" cm="1">
        <f t="array" ref="D62">SUMPRODUCT((t_Compta[PRODUIT]=t_Stock[[#This Row],[PRODUITS]])*t_Compta[QUANTITE VENDUE])</f>
        <v>0</v>
      </c>
      <c r="E62" s="157">
        <f>t_Stock[[#This Row],[QUANTITE EN STOCK]]-t_Stock[[#This Row],[QUANTITE VENDUE]]</f>
        <v>0</v>
      </c>
      <c r="F62" s="169">
        <v>100</v>
      </c>
      <c r="G62" s="159">
        <f t="shared" si="0"/>
        <v>0</v>
      </c>
    </row>
    <row r="63" spans="1:7" x14ac:dyDescent="0.3">
      <c r="A63" s="145" t="s">
        <v>184</v>
      </c>
      <c r="B63" s="144"/>
      <c r="C63" s="144">
        <v>0</v>
      </c>
      <c r="D63" s="158" cm="1">
        <f t="array" ref="D63">SUMPRODUCT((t_Compta[PRODUIT]=t_Stock[[#This Row],[PRODUITS]])*t_Compta[QUANTITE VENDUE])</f>
        <v>0</v>
      </c>
      <c r="E63" s="157">
        <f>t_Stock[[#This Row],[QUANTITE EN STOCK]]-t_Stock[[#This Row],[QUANTITE VENDUE]]</f>
        <v>0</v>
      </c>
      <c r="F63" s="169">
        <v>100</v>
      </c>
      <c r="G63" s="159">
        <f t="shared" si="0"/>
        <v>0</v>
      </c>
    </row>
    <row r="64" spans="1:7" x14ac:dyDescent="0.3">
      <c r="A64" s="145" t="s">
        <v>185</v>
      </c>
      <c r="B64" s="144"/>
      <c r="C64" s="144">
        <v>0</v>
      </c>
      <c r="D64" s="158" cm="1">
        <f t="array" ref="D64">SUMPRODUCT((t_Compta[PRODUIT]=t_Stock[[#This Row],[PRODUITS]])*t_Compta[QUANTITE VENDUE])</f>
        <v>0</v>
      </c>
      <c r="E64" s="157">
        <f>t_Stock[[#This Row],[QUANTITE EN STOCK]]-t_Stock[[#This Row],[QUANTITE VENDUE]]</f>
        <v>0</v>
      </c>
      <c r="F64" s="169">
        <v>100</v>
      </c>
      <c r="G64" s="159">
        <f t="shared" si="0"/>
        <v>0</v>
      </c>
    </row>
    <row r="65" spans="1:7" x14ac:dyDescent="0.3">
      <c r="A65" s="145" t="s">
        <v>186</v>
      </c>
      <c r="B65" s="144"/>
      <c r="C65" s="144">
        <v>0</v>
      </c>
      <c r="D65" s="158" cm="1">
        <f t="array" ref="D65">SUMPRODUCT((t_Compta[PRODUIT]=t_Stock[[#This Row],[PRODUITS]])*t_Compta[QUANTITE VENDUE])</f>
        <v>0</v>
      </c>
      <c r="E65" s="157">
        <f>t_Stock[[#This Row],[QUANTITE EN STOCK]]-t_Stock[[#This Row],[QUANTITE VENDUE]]</f>
        <v>0</v>
      </c>
      <c r="F65" s="169">
        <v>100</v>
      </c>
      <c r="G65" s="159">
        <f t="shared" si="0"/>
        <v>0</v>
      </c>
    </row>
    <row r="66" spans="1:7" x14ac:dyDescent="0.3">
      <c r="A66" s="145" t="s">
        <v>187</v>
      </c>
      <c r="B66" s="144"/>
      <c r="C66" s="144">
        <v>0</v>
      </c>
      <c r="D66" s="158" cm="1">
        <f t="array" ref="D66">SUMPRODUCT((t_Compta[PRODUIT]=t_Stock[[#This Row],[PRODUITS]])*t_Compta[QUANTITE VENDUE])</f>
        <v>0</v>
      </c>
      <c r="E66" s="157">
        <f>t_Stock[[#This Row],[QUANTITE EN STOCK]]-t_Stock[[#This Row],[QUANTITE VENDUE]]</f>
        <v>0</v>
      </c>
      <c r="F66" s="169">
        <v>150</v>
      </c>
      <c r="G66" s="159">
        <f t="shared" si="0"/>
        <v>0</v>
      </c>
    </row>
    <row r="67" spans="1:7" x14ac:dyDescent="0.3">
      <c r="A67" s="145" t="s">
        <v>188</v>
      </c>
      <c r="B67" s="144"/>
      <c r="C67" s="144">
        <v>0</v>
      </c>
      <c r="D67" s="158" cm="1">
        <f t="array" ref="D67">SUMPRODUCT((t_Compta[PRODUIT]=t_Stock[[#This Row],[PRODUITS]])*t_Compta[QUANTITE VENDUE])</f>
        <v>0</v>
      </c>
      <c r="E67" s="157">
        <f>t_Stock[[#This Row],[QUANTITE EN STOCK]]-t_Stock[[#This Row],[QUANTITE VENDUE]]</f>
        <v>0</v>
      </c>
      <c r="F67" s="169">
        <v>50</v>
      </c>
      <c r="G67" s="159">
        <f t="shared" si="0"/>
        <v>0</v>
      </c>
    </row>
    <row r="68" spans="1:7" x14ac:dyDescent="0.3">
      <c r="A68" s="145" t="s">
        <v>189</v>
      </c>
      <c r="B68" s="144"/>
      <c r="C68" s="144">
        <v>0</v>
      </c>
      <c r="D68" s="158" cm="1">
        <f t="array" ref="D68">SUMPRODUCT((t_Compta[PRODUIT]=t_Stock[[#This Row],[PRODUITS]])*t_Compta[QUANTITE VENDUE])</f>
        <v>0</v>
      </c>
      <c r="E68" s="157">
        <f>t_Stock[[#This Row],[QUANTITE EN STOCK]]-t_Stock[[#This Row],[QUANTITE VENDUE]]</f>
        <v>0</v>
      </c>
      <c r="F68" s="169">
        <v>50</v>
      </c>
      <c r="G68" s="159">
        <f t="shared" si="0"/>
        <v>0</v>
      </c>
    </row>
    <row r="69" spans="1:7" x14ac:dyDescent="0.3">
      <c r="A69" s="145" t="s">
        <v>190</v>
      </c>
      <c r="B69" s="144"/>
      <c r="C69" s="144">
        <v>0</v>
      </c>
      <c r="D69" s="158" cm="1">
        <f t="array" ref="D69">SUMPRODUCT((t_Compta[PRODUIT]=t_Stock[[#This Row],[PRODUITS]])*t_Compta[QUANTITE VENDUE])</f>
        <v>0</v>
      </c>
      <c r="E69" s="157">
        <f>t_Stock[[#This Row],[QUANTITE EN STOCK]]-t_Stock[[#This Row],[QUANTITE VENDUE]]</f>
        <v>0</v>
      </c>
      <c r="F69" s="169">
        <v>100</v>
      </c>
      <c r="G69" s="159">
        <f t="shared" si="0"/>
        <v>0</v>
      </c>
    </row>
    <row r="70" spans="1:7" x14ac:dyDescent="0.3">
      <c r="A70" s="145" t="s">
        <v>191</v>
      </c>
      <c r="B70" s="144"/>
      <c r="C70" s="144">
        <v>0</v>
      </c>
      <c r="D70" s="158" cm="1">
        <f t="array" ref="D70">SUMPRODUCT((t_Compta[PRODUIT]=t_Stock[[#This Row],[PRODUITS]])*t_Compta[QUANTITE VENDUE])</f>
        <v>0</v>
      </c>
      <c r="E70" s="157">
        <f>t_Stock[[#This Row],[QUANTITE EN STOCK]]-t_Stock[[#This Row],[QUANTITE VENDUE]]</f>
        <v>0</v>
      </c>
      <c r="F70" s="169">
        <v>100</v>
      </c>
      <c r="G70" s="159">
        <f t="shared" si="0"/>
        <v>0</v>
      </c>
    </row>
    <row r="71" spans="1:7" x14ac:dyDescent="0.3">
      <c r="A71" s="145" t="s">
        <v>192</v>
      </c>
      <c r="B71" s="144"/>
      <c r="C71" s="144">
        <v>0</v>
      </c>
      <c r="D71" s="158" cm="1">
        <f t="array" ref="D71">SUMPRODUCT((t_Compta[PRODUIT]=t_Stock[[#This Row],[PRODUITS]])*t_Compta[QUANTITE VENDUE])</f>
        <v>0</v>
      </c>
      <c r="E71" s="157">
        <f>t_Stock[[#This Row],[QUANTITE EN STOCK]]-t_Stock[[#This Row],[QUANTITE VENDUE]]</f>
        <v>0</v>
      </c>
      <c r="F71" s="169">
        <v>50</v>
      </c>
      <c r="G71" s="159">
        <f t="shared" si="0"/>
        <v>0</v>
      </c>
    </row>
    <row r="72" spans="1:7" x14ac:dyDescent="0.3">
      <c r="A72" s="145" t="s">
        <v>193</v>
      </c>
      <c r="B72" s="144"/>
      <c r="C72" s="144">
        <v>0</v>
      </c>
      <c r="D72" s="158" cm="1">
        <f t="array" ref="D72">SUMPRODUCT((t_Compta[PRODUIT]=t_Stock[[#This Row],[PRODUITS]])*t_Compta[QUANTITE VENDUE])</f>
        <v>0</v>
      </c>
      <c r="E72" s="157">
        <f>t_Stock[[#This Row],[QUANTITE EN STOCK]]-t_Stock[[#This Row],[QUANTITE VENDUE]]</f>
        <v>0</v>
      </c>
      <c r="F72" s="169">
        <v>100</v>
      </c>
      <c r="G72" s="159">
        <f t="shared" si="0"/>
        <v>0</v>
      </c>
    </row>
    <row r="73" spans="1:7" x14ac:dyDescent="0.3">
      <c r="A73" s="145" t="s">
        <v>194</v>
      </c>
      <c r="B73" s="144"/>
      <c r="C73" s="144">
        <v>0</v>
      </c>
      <c r="D73" s="158" cm="1">
        <f t="array" ref="D73">SUMPRODUCT((t_Compta[PRODUIT]=t_Stock[[#This Row],[PRODUITS]])*t_Compta[QUANTITE VENDUE])</f>
        <v>0</v>
      </c>
      <c r="E73" s="157">
        <f>t_Stock[[#This Row],[QUANTITE EN STOCK]]-t_Stock[[#This Row],[QUANTITE VENDUE]]</f>
        <v>0</v>
      </c>
      <c r="F73" s="169">
        <v>100</v>
      </c>
      <c r="G73" s="159">
        <f t="shared" si="0"/>
        <v>0</v>
      </c>
    </row>
    <row r="74" spans="1:7" x14ac:dyDescent="0.3">
      <c r="A74" s="145" t="s">
        <v>195</v>
      </c>
      <c r="B74" s="144"/>
      <c r="C74" s="144">
        <v>0</v>
      </c>
      <c r="D74" s="158" cm="1">
        <f t="array" ref="D74">SUMPRODUCT((t_Compta[PRODUIT]=t_Stock[[#This Row],[PRODUITS]])*t_Compta[QUANTITE VENDUE])</f>
        <v>0</v>
      </c>
      <c r="E74" s="157">
        <f>t_Stock[[#This Row],[QUANTITE EN STOCK]]-t_Stock[[#This Row],[QUANTITE VENDUE]]</f>
        <v>0</v>
      </c>
      <c r="F74" s="169">
        <v>100</v>
      </c>
      <c r="G74" s="159">
        <f t="shared" si="0"/>
        <v>0</v>
      </c>
    </row>
    <row r="75" spans="1:7" x14ac:dyDescent="0.3">
      <c r="A75" s="145" t="s">
        <v>196</v>
      </c>
      <c r="B75" s="144"/>
      <c r="C75" s="144">
        <v>0</v>
      </c>
      <c r="D75" s="158" cm="1">
        <f t="array" ref="D75">SUMPRODUCT((t_Compta[PRODUIT]=t_Stock[[#This Row],[PRODUITS]])*t_Compta[QUANTITE VENDUE])</f>
        <v>0</v>
      </c>
      <c r="E75" s="157">
        <f>t_Stock[[#This Row],[QUANTITE EN STOCK]]-t_Stock[[#This Row],[QUANTITE VENDUE]]</f>
        <v>0</v>
      </c>
      <c r="F75" s="169">
        <v>100</v>
      </c>
      <c r="G75" s="159">
        <f t="shared" si="0"/>
        <v>0</v>
      </c>
    </row>
    <row r="76" spans="1:7" x14ac:dyDescent="0.3">
      <c r="A76" s="145" t="s">
        <v>197</v>
      </c>
      <c r="B76" s="144"/>
      <c r="C76" s="144">
        <v>0</v>
      </c>
      <c r="D76" s="158" cm="1">
        <f t="array" ref="D76">SUMPRODUCT((t_Compta[PRODUIT]=t_Stock[[#This Row],[PRODUITS]])*t_Compta[QUANTITE VENDUE])</f>
        <v>0</v>
      </c>
      <c r="E76" s="157">
        <f>t_Stock[[#This Row],[QUANTITE EN STOCK]]-t_Stock[[#This Row],[QUANTITE VENDUE]]</f>
        <v>0</v>
      </c>
      <c r="F76" s="169">
        <v>100</v>
      </c>
      <c r="G76" s="159">
        <f t="shared" si="0"/>
        <v>0</v>
      </c>
    </row>
    <row r="77" spans="1:7" x14ac:dyDescent="0.3">
      <c r="A77" s="145" t="s">
        <v>198</v>
      </c>
      <c r="B77" s="144"/>
      <c r="C77" s="144">
        <v>0</v>
      </c>
      <c r="D77" s="158" cm="1">
        <f t="array" ref="D77">SUMPRODUCT((t_Compta[PRODUIT]=t_Stock[[#This Row],[PRODUITS]])*t_Compta[QUANTITE VENDUE])</f>
        <v>0</v>
      </c>
      <c r="E77" s="157">
        <f>t_Stock[[#This Row],[QUANTITE EN STOCK]]-t_Stock[[#This Row],[QUANTITE VENDUE]]</f>
        <v>0</v>
      </c>
      <c r="F77" s="169">
        <v>200</v>
      </c>
      <c r="G77" s="159">
        <f t="shared" ref="G77:G110" si="1">C77*F77</f>
        <v>0</v>
      </c>
    </row>
    <row r="78" spans="1:7" x14ac:dyDescent="0.3">
      <c r="A78" s="145" t="s">
        <v>199</v>
      </c>
      <c r="B78" s="144"/>
      <c r="C78" s="144">
        <v>0</v>
      </c>
      <c r="D78" s="158" cm="1">
        <f t="array" ref="D78">SUMPRODUCT((t_Compta[PRODUIT]=t_Stock[[#This Row],[PRODUITS]])*t_Compta[QUANTITE VENDUE])</f>
        <v>0</v>
      </c>
      <c r="E78" s="157">
        <f>t_Stock[[#This Row],[QUANTITE EN STOCK]]-t_Stock[[#This Row],[QUANTITE VENDUE]]</f>
        <v>0</v>
      </c>
      <c r="F78" s="169">
        <v>200</v>
      </c>
      <c r="G78" s="159">
        <f t="shared" si="1"/>
        <v>0</v>
      </c>
    </row>
    <row r="79" spans="1:7" x14ac:dyDescent="0.3">
      <c r="A79" s="145" t="s">
        <v>200</v>
      </c>
      <c r="B79" s="144"/>
      <c r="C79" s="144">
        <v>0</v>
      </c>
      <c r="D79" s="158" cm="1">
        <f t="array" ref="D79">SUMPRODUCT((t_Compta[PRODUIT]=t_Stock[[#This Row],[PRODUITS]])*t_Compta[QUANTITE VENDUE])</f>
        <v>0</v>
      </c>
      <c r="E79" s="157">
        <f>t_Stock[[#This Row],[QUANTITE EN STOCK]]-t_Stock[[#This Row],[QUANTITE VENDUE]]</f>
        <v>0</v>
      </c>
      <c r="F79" s="169">
        <v>200</v>
      </c>
      <c r="G79" s="159">
        <f t="shared" si="1"/>
        <v>0</v>
      </c>
    </row>
    <row r="80" spans="1:7" x14ac:dyDescent="0.3">
      <c r="A80" s="145" t="s">
        <v>201</v>
      </c>
      <c r="B80" s="144"/>
      <c r="C80" s="144">
        <v>0</v>
      </c>
      <c r="D80" s="158" cm="1">
        <f t="array" ref="D80">SUMPRODUCT((t_Compta[PRODUIT]=t_Stock[[#This Row],[PRODUITS]])*t_Compta[QUANTITE VENDUE])</f>
        <v>0</v>
      </c>
      <c r="E80" s="157">
        <f>t_Stock[[#This Row],[QUANTITE EN STOCK]]-t_Stock[[#This Row],[QUANTITE VENDUE]]</f>
        <v>0</v>
      </c>
      <c r="F80" s="169">
        <v>200</v>
      </c>
      <c r="G80" s="159">
        <f t="shared" si="1"/>
        <v>0</v>
      </c>
    </row>
    <row r="81" spans="1:7" x14ac:dyDescent="0.3">
      <c r="A81" s="145" t="s">
        <v>202</v>
      </c>
      <c r="B81" s="144"/>
      <c r="C81" s="144">
        <v>0</v>
      </c>
      <c r="D81" s="158" cm="1">
        <f t="array" ref="D81">SUMPRODUCT((t_Compta[PRODUIT]=t_Stock[[#This Row],[PRODUITS]])*t_Compta[QUANTITE VENDUE])</f>
        <v>0</v>
      </c>
      <c r="E81" s="157">
        <f>t_Stock[[#This Row],[QUANTITE EN STOCK]]-t_Stock[[#This Row],[QUANTITE VENDUE]]</f>
        <v>0</v>
      </c>
      <c r="F81" s="169">
        <v>200</v>
      </c>
      <c r="G81" s="159">
        <f t="shared" si="1"/>
        <v>0</v>
      </c>
    </row>
    <row r="82" spans="1:7" x14ac:dyDescent="0.3">
      <c r="A82" s="145" t="s">
        <v>203</v>
      </c>
      <c r="B82" s="144"/>
      <c r="C82" s="144">
        <v>0</v>
      </c>
      <c r="D82" s="158" cm="1">
        <f t="array" ref="D82">SUMPRODUCT((t_Compta[PRODUIT]=t_Stock[[#This Row],[PRODUITS]])*t_Compta[QUANTITE VENDUE])</f>
        <v>0</v>
      </c>
      <c r="E82" s="157">
        <f>t_Stock[[#This Row],[QUANTITE EN STOCK]]-t_Stock[[#This Row],[QUANTITE VENDUE]]</f>
        <v>0</v>
      </c>
      <c r="F82" s="169">
        <v>200</v>
      </c>
      <c r="G82" s="159">
        <f t="shared" si="1"/>
        <v>0</v>
      </c>
    </row>
    <row r="83" spans="1:7" x14ac:dyDescent="0.3">
      <c r="A83" s="145" t="s">
        <v>204</v>
      </c>
      <c r="B83" s="144"/>
      <c r="C83" s="144">
        <v>0</v>
      </c>
      <c r="D83" s="158" cm="1">
        <f t="array" ref="D83">SUMPRODUCT((t_Compta[PRODUIT]=t_Stock[[#This Row],[PRODUITS]])*t_Compta[QUANTITE VENDUE])</f>
        <v>0</v>
      </c>
      <c r="E83" s="157">
        <f>t_Stock[[#This Row],[QUANTITE EN STOCK]]-t_Stock[[#This Row],[QUANTITE VENDUE]]</f>
        <v>0</v>
      </c>
      <c r="F83" s="169">
        <v>50</v>
      </c>
      <c r="G83" s="159">
        <f t="shared" si="1"/>
        <v>0</v>
      </c>
    </row>
    <row r="84" spans="1:7" x14ac:dyDescent="0.3">
      <c r="A84" s="145" t="s">
        <v>205</v>
      </c>
      <c r="B84" s="144"/>
      <c r="C84" s="144">
        <v>0</v>
      </c>
      <c r="D84" s="158" cm="1">
        <f t="array" ref="D84">SUMPRODUCT((t_Compta[PRODUIT]=t_Stock[[#This Row],[PRODUITS]])*t_Compta[QUANTITE VENDUE])</f>
        <v>0</v>
      </c>
      <c r="E84" s="157">
        <f>t_Stock[[#This Row],[QUANTITE EN STOCK]]-t_Stock[[#This Row],[QUANTITE VENDUE]]</f>
        <v>0</v>
      </c>
      <c r="F84" s="169">
        <v>50</v>
      </c>
      <c r="G84" s="159">
        <f t="shared" si="1"/>
        <v>0</v>
      </c>
    </row>
    <row r="85" spans="1:7" x14ac:dyDescent="0.3">
      <c r="A85" s="145" t="s">
        <v>206</v>
      </c>
      <c r="B85" s="144"/>
      <c r="C85" s="144">
        <v>0</v>
      </c>
      <c r="D85" s="158" cm="1">
        <f t="array" ref="D85">SUMPRODUCT((t_Compta[PRODUIT]=t_Stock[[#This Row],[PRODUITS]])*t_Compta[QUANTITE VENDUE])</f>
        <v>0</v>
      </c>
      <c r="E85" s="157">
        <f>t_Stock[[#This Row],[QUANTITE EN STOCK]]-t_Stock[[#This Row],[QUANTITE VENDUE]]</f>
        <v>0</v>
      </c>
      <c r="F85" s="169">
        <v>50</v>
      </c>
      <c r="G85" s="159">
        <f t="shared" si="1"/>
        <v>0</v>
      </c>
    </row>
    <row r="86" spans="1:7" x14ac:dyDescent="0.3">
      <c r="A86" s="145" t="s">
        <v>207</v>
      </c>
      <c r="B86" s="144"/>
      <c r="C86" s="144">
        <v>0</v>
      </c>
      <c r="D86" s="158" cm="1">
        <f t="array" ref="D86">SUMPRODUCT((t_Compta[PRODUIT]=t_Stock[[#This Row],[PRODUITS]])*t_Compta[QUANTITE VENDUE])</f>
        <v>0</v>
      </c>
      <c r="E86" s="157">
        <f>t_Stock[[#This Row],[QUANTITE EN STOCK]]-t_Stock[[#This Row],[QUANTITE VENDUE]]</f>
        <v>0</v>
      </c>
      <c r="F86" s="169">
        <v>50</v>
      </c>
      <c r="G86" s="159">
        <f t="shared" si="1"/>
        <v>0</v>
      </c>
    </row>
    <row r="87" spans="1:7" x14ac:dyDescent="0.3">
      <c r="A87" s="145" t="s">
        <v>208</v>
      </c>
      <c r="B87" s="144"/>
      <c r="C87" s="144">
        <v>0</v>
      </c>
      <c r="D87" s="158" cm="1">
        <f t="array" ref="D87">SUMPRODUCT((t_Compta[PRODUIT]=t_Stock[[#This Row],[PRODUITS]])*t_Compta[QUANTITE VENDUE])</f>
        <v>0</v>
      </c>
      <c r="E87" s="157">
        <f>t_Stock[[#This Row],[QUANTITE EN STOCK]]-t_Stock[[#This Row],[QUANTITE VENDUE]]</f>
        <v>0</v>
      </c>
      <c r="F87" s="169">
        <v>100</v>
      </c>
      <c r="G87" s="159">
        <f t="shared" si="1"/>
        <v>0</v>
      </c>
    </row>
    <row r="88" spans="1:7" x14ac:dyDescent="0.3">
      <c r="A88" s="145" t="s">
        <v>209</v>
      </c>
      <c r="B88" s="144"/>
      <c r="C88" s="144">
        <v>0</v>
      </c>
      <c r="D88" s="158" cm="1">
        <f t="array" ref="D88">SUMPRODUCT((t_Compta[PRODUIT]=t_Stock[[#This Row],[PRODUITS]])*t_Compta[QUANTITE VENDUE])</f>
        <v>0</v>
      </c>
      <c r="E88" s="157">
        <f>t_Stock[[#This Row],[QUANTITE EN STOCK]]-t_Stock[[#This Row],[QUANTITE VENDUE]]</f>
        <v>0</v>
      </c>
      <c r="F88" s="169">
        <v>100</v>
      </c>
      <c r="G88" s="159">
        <f t="shared" si="1"/>
        <v>0</v>
      </c>
    </row>
    <row r="89" spans="1:7" x14ac:dyDescent="0.3">
      <c r="A89" s="145" t="s">
        <v>210</v>
      </c>
      <c r="B89" s="144"/>
      <c r="C89" s="144">
        <v>0</v>
      </c>
      <c r="D89" s="158" cm="1">
        <f t="array" ref="D89">SUMPRODUCT((t_Compta[PRODUIT]=t_Stock[[#This Row],[PRODUITS]])*t_Compta[QUANTITE VENDUE])</f>
        <v>0</v>
      </c>
      <c r="E89" s="157">
        <f>t_Stock[[#This Row],[QUANTITE EN STOCK]]-t_Stock[[#This Row],[QUANTITE VENDUE]]</f>
        <v>0</v>
      </c>
      <c r="F89" s="169">
        <v>100</v>
      </c>
      <c r="G89" s="159">
        <f t="shared" si="1"/>
        <v>0</v>
      </c>
    </row>
    <row r="90" spans="1:7" x14ac:dyDescent="0.3">
      <c r="A90" s="145" t="s">
        <v>211</v>
      </c>
      <c r="B90" s="144"/>
      <c r="C90" s="144">
        <v>0</v>
      </c>
      <c r="D90" s="158" cm="1">
        <f t="array" ref="D90">SUMPRODUCT((t_Compta[PRODUIT]=t_Stock[[#This Row],[PRODUITS]])*t_Compta[QUANTITE VENDUE])</f>
        <v>0</v>
      </c>
      <c r="E90" s="157">
        <f>t_Stock[[#This Row],[QUANTITE EN STOCK]]-t_Stock[[#This Row],[QUANTITE VENDUE]]</f>
        <v>0</v>
      </c>
      <c r="F90" s="169">
        <v>250</v>
      </c>
      <c r="G90" s="159">
        <f t="shared" si="1"/>
        <v>0</v>
      </c>
    </row>
    <row r="91" spans="1:7" x14ac:dyDescent="0.3">
      <c r="A91" s="145" t="s">
        <v>212</v>
      </c>
      <c r="B91" s="144"/>
      <c r="C91" s="144">
        <v>0</v>
      </c>
      <c r="D91" s="158" cm="1">
        <f t="array" ref="D91">SUMPRODUCT((t_Compta[PRODUIT]=t_Stock[[#This Row],[PRODUITS]])*t_Compta[QUANTITE VENDUE])</f>
        <v>0</v>
      </c>
      <c r="E91" s="157">
        <f>t_Stock[[#This Row],[QUANTITE EN STOCK]]-t_Stock[[#This Row],[QUANTITE VENDUE]]</f>
        <v>0</v>
      </c>
      <c r="F91" s="169">
        <v>300</v>
      </c>
      <c r="G91" s="159">
        <f t="shared" si="1"/>
        <v>0</v>
      </c>
    </row>
    <row r="92" spans="1:7" x14ac:dyDescent="0.3">
      <c r="A92" s="145" t="s">
        <v>213</v>
      </c>
      <c r="B92" s="144"/>
      <c r="C92" s="144">
        <v>0</v>
      </c>
      <c r="D92" s="158" cm="1">
        <f t="array" ref="D92">SUMPRODUCT((t_Compta[PRODUIT]=t_Stock[[#This Row],[PRODUITS]])*t_Compta[QUANTITE VENDUE])</f>
        <v>0</v>
      </c>
      <c r="E92" s="157">
        <f>t_Stock[[#This Row],[QUANTITE EN STOCK]]-t_Stock[[#This Row],[QUANTITE VENDUE]]</f>
        <v>0</v>
      </c>
      <c r="F92" s="169">
        <v>300</v>
      </c>
      <c r="G92" s="159">
        <f t="shared" si="1"/>
        <v>0</v>
      </c>
    </row>
    <row r="93" spans="1:7" x14ac:dyDescent="0.3">
      <c r="A93" s="145" t="s">
        <v>214</v>
      </c>
      <c r="B93" s="144"/>
      <c r="C93" s="144">
        <v>0</v>
      </c>
      <c r="D93" s="158" cm="1">
        <f t="array" ref="D93">SUMPRODUCT((t_Compta[PRODUIT]=t_Stock[[#This Row],[PRODUITS]])*t_Compta[QUANTITE VENDUE])</f>
        <v>0</v>
      </c>
      <c r="E93" s="157">
        <f>t_Stock[[#This Row],[QUANTITE EN STOCK]]-t_Stock[[#This Row],[QUANTITE VENDUE]]</f>
        <v>0</v>
      </c>
      <c r="F93" s="169">
        <v>300</v>
      </c>
      <c r="G93" s="159">
        <f t="shared" si="1"/>
        <v>0</v>
      </c>
    </row>
    <row r="94" spans="1:7" x14ac:dyDescent="0.3">
      <c r="A94" s="145" t="s">
        <v>215</v>
      </c>
      <c r="B94" s="144"/>
      <c r="C94" s="144">
        <v>0</v>
      </c>
      <c r="D94" s="158" cm="1">
        <f t="array" ref="D94">SUMPRODUCT((t_Compta[PRODUIT]=t_Stock[[#This Row],[PRODUITS]])*t_Compta[QUANTITE VENDUE])</f>
        <v>0</v>
      </c>
      <c r="E94" s="157">
        <f>t_Stock[[#This Row],[QUANTITE EN STOCK]]-t_Stock[[#This Row],[QUANTITE VENDUE]]</f>
        <v>0</v>
      </c>
      <c r="F94" s="169">
        <v>100</v>
      </c>
      <c r="G94" s="159">
        <f t="shared" si="1"/>
        <v>0</v>
      </c>
    </row>
    <row r="95" spans="1:7" x14ac:dyDescent="0.3">
      <c r="A95" s="145" t="s">
        <v>216</v>
      </c>
      <c r="B95" s="144"/>
      <c r="C95" s="144">
        <v>0</v>
      </c>
      <c r="D95" s="158" cm="1">
        <f t="array" ref="D95">SUMPRODUCT((t_Compta[PRODUIT]=t_Stock[[#This Row],[PRODUITS]])*t_Compta[QUANTITE VENDUE])</f>
        <v>0</v>
      </c>
      <c r="E95" s="157">
        <f>t_Stock[[#This Row],[QUANTITE EN STOCK]]-t_Stock[[#This Row],[QUANTITE VENDUE]]</f>
        <v>0</v>
      </c>
      <c r="F95" s="169">
        <v>30</v>
      </c>
      <c r="G95" s="159">
        <f t="shared" si="1"/>
        <v>0</v>
      </c>
    </row>
    <row r="96" spans="1:7" x14ac:dyDescent="0.3">
      <c r="A96" s="145" t="s">
        <v>217</v>
      </c>
      <c r="B96" s="144"/>
      <c r="C96" s="144">
        <v>0</v>
      </c>
      <c r="D96" s="158" cm="1">
        <f t="array" ref="D96">SUMPRODUCT((t_Compta[PRODUIT]=t_Stock[[#This Row],[PRODUITS]])*t_Compta[QUANTITE VENDUE])</f>
        <v>0</v>
      </c>
      <c r="E96" s="157">
        <f>t_Stock[[#This Row],[QUANTITE EN STOCK]]-t_Stock[[#This Row],[QUANTITE VENDUE]]</f>
        <v>0</v>
      </c>
      <c r="F96" s="169">
        <v>100</v>
      </c>
      <c r="G96" s="159">
        <f t="shared" si="1"/>
        <v>0</v>
      </c>
    </row>
    <row r="97" spans="1:7" x14ac:dyDescent="0.3">
      <c r="A97" s="145" t="s">
        <v>218</v>
      </c>
      <c r="B97" s="144"/>
      <c r="C97" s="144">
        <v>0</v>
      </c>
      <c r="D97" s="158" cm="1">
        <f t="array" ref="D97">SUMPRODUCT((t_Compta[PRODUIT]=t_Stock[[#This Row],[PRODUITS]])*t_Compta[QUANTITE VENDUE])</f>
        <v>0</v>
      </c>
      <c r="E97" s="157">
        <f>t_Stock[[#This Row],[QUANTITE EN STOCK]]-t_Stock[[#This Row],[QUANTITE VENDUE]]</f>
        <v>0</v>
      </c>
      <c r="F97" s="169">
        <v>400</v>
      </c>
      <c r="G97" s="159">
        <f t="shared" si="1"/>
        <v>0</v>
      </c>
    </row>
    <row r="98" spans="1:7" x14ac:dyDescent="0.3">
      <c r="A98" s="145" t="s">
        <v>219</v>
      </c>
      <c r="B98" s="144"/>
      <c r="C98" s="144">
        <v>0</v>
      </c>
      <c r="D98" s="158" cm="1">
        <f t="array" ref="D98">SUMPRODUCT((t_Compta[PRODUIT]=t_Stock[[#This Row],[PRODUITS]])*t_Compta[QUANTITE VENDUE])</f>
        <v>0</v>
      </c>
      <c r="E98" s="157">
        <f>t_Stock[[#This Row],[QUANTITE EN STOCK]]-t_Stock[[#This Row],[QUANTITE VENDUE]]</f>
        <v>0</v>
      </c>
      <c r="F98" s="169">
        <v>20</v>
      </c>
      <c r="G98" s="159">
        <f t="shared" si="1"/>
        <v>0</v>
      </c>
    </row>
    <row r="99" spans="1:7" x14ac:dyDescent="0.3">
      <c r="A99" s="145" t="s">
        <v>220</v>
      </c>
      <c r="B99" s="144"/>
      <c r="C99" s="144">
        <v>0</v>
      </c>
      <c r="D99" s="158" cm="1">
        <f t="array" ref="D99">SUMPRODUCT((t_Compta[PRODUIT]=t_Stock[[#This Row],[PRODUITS]])*t_Compta[QUANTITE VENDUE])</f>
        <v>0</v>
      </c>
      <c r="E99" s="157">
        <f>t_Stock[[#This Row],[QUANTITE EN STOCK]]-t_Stock[[#This Row],[QUANTITE VENDUE]]</f>
        <v>0</v>
      </c>
      <c r="F99" s="169">
        <v>20</v>
      </c>
      <c r="G99" s="159">
        <f t="shared" si="1"/>
        <v>0</v>
      </c>
    </row>
    <row r="100" spans="1:7" x14ac:dyDescent="0.3">
      <c r="A100" s="145" t="s">
        <v>221</v>
      </c>
      <c r="B100" s="144"/>
      <c r="C100" s="144">
        <v>0</v>
      </c>
      <c r="D100" s="158" cm="1">
        <f t="array" ref="D100">SUMPRODUCT((t_Compta[PRODUIT]=t_Stock[[#This Row],[PRODUITS]])*t_Compta[QUANTITE VENDUE])</f>
        <v>0</v>
      </c>
      <c r="E100" s="157">
        <f>t_Stock[[#This Row],[QUANTITE EN STOCK]]-t_Stock[[#This Row],[QUANTITE VENDUE]]</f>
        <v>0</v>
      </c>
      <c r="F100" s="169">
        <v>400</v>
      </c>
      <c r="G100" s="159">
        <f t="shared" si="1"/>
        <v>0</v>
      </c>
    </row>
    <row r="101" spans="1:7" x14ac:dyDescent="0.3">
      <c r="A101" s="145" t="s">
        <v>222</v>
      </c>
      <c r="B101" s="144"/>
      <c r="C101" s="144">
        <v>0</v>
      </c>
      <c r="D101" s="158" cm="1">
        <f t="array" ref="D101">SUMPRODUCT((t_Compta[PRODUIT]=t_Stock[[#This Row],[PRODUITS]])*t_Compta[QUANTITE VENDUE])</f>
        <v>0</v>
      </c>
      <c r="E101" s="157">
        <f>t_Stock[[#This Row],[QUANTITE EN STOCK]]-t_Stock[[#This Row],[QUANTITE VENDUE]]</f>
        <v>0</v>
      </c>
      <c r="F101" s="169">
        <v>150</v>
      </c>
      <c r="G101" s="159">
        <f t="shared" si="1"/>
        <v>0</v>
      </c>
    </row>
    <row r="102" spans="1:7" x14ac:dyDescent="0.3">
      <c r="A102" s="145" t="s">
        <v>223</v>
      </c>
      <c r="B102" s="144"/>
      <c r="C102" s="144">
        <v>0</v>
      </c>
      <c r="D102" s="158" cm="1">
        <f t="array" ref="D102">SUMPRODUCT((t_Compta[PRODUIT]=t_Stock[[#This Row],[PRODUITS]])*t_Compta[QUANTITE VENDUE])</f>
        <v>0</v>
      </c>
      <c r="E102" s="157">
        <f>t_Stock[[#This Row],[QUANTITE EN STOCK]]-t_Stock[[#This Row],[QUANTITE VENDUE]]</f>
        <v>0</v>
      </c>
      <c r="F102" s="169">
        <v>150</v>
      </c>
      <c r="G102" s="159">
        <f t="shared" si="1"/>
        <v>0</v>
      </c>
    </row>
    <row r="103" spans="1:7" x14ac:dyDescent="0.3">
      <c r="A103" s="145" t="s">
        <v>224</v>
      </c>
      <c r="B103" s="144"/>
      <c r="C103" s="144">
        <v>0</v>
      </c>
      <c r="D103" s="158" cm="1">
        <f t="array" ref="D103">SUMPRODUCT((t_Compta[PRODUIT]=t_Stock[[#This Row],[PRODUITS]])*t_Compta[QUANTITE VENDUE])</f>
        <v>0</v>
      </c>
      <c r="E103" s="157">
        <f>t_Stock[[#This Row],[QUANTITE EN STOCK]]-t_Stock[[#This Row],[QUANTITE VENDUE]]</f>
        <v>0</v>
      </c>
      <c r="F103" s="169">
        <v>350</v>
      </c>
      <c r="G103" s="159">
        <f t="shared" si="1"/>
        <v>0</v>
      </c>
    </row>
    <row r="104" spans="1:7" x14ac:dyDescent="0.3">
      <c r="A104" s="145" t="s">
        <v>225</v>
      </c>
      <c r="B104" s="144"/>
      <c r="C104" s="144">
        <v>0</v>
      </c>
      <c r="D104" s="158" cm="1">
        <f t="array" ref="D104">SUMPRODUCT((t_Compta[PRODUIT]=t_Stock[[#This Row],[PRODUITS]])*t_Compta[QUANTITE VENDUE])</f>
        <v>0</v>
      </c>
      <c r="E104" s="157">
        <f>t_Stock[[#This Row],[QUANTITE EN STOCK]]-t_Stock[[#This Row],[QUANTITE VENDUE]]</f>
        <v>0</v>
      </c>
      <c r="F104" s="169">
        <v>150</v>
      </c>
      <c r="G104" s="159">
        <f t="shared" si="1"/>
        <v>0</v>
      </c>
    </row>
    <row r="105" spans="1:7" x14ac:dyDescent="0.3">
      <c r="A105" s="145" t="s">
        <v>226</v>
      </c>
      <c r="B105" s="144"/>
      <c r="C105" s="144">
        <v>0</v>
      </c>
      <c r="D105" s="158" cm="1">
        <f t="array" ref="D105">SUMPRODUCT((t_Compta[PRODUIT]=t_Stock[[#This Row],[PRODUITS]])*t_Compta[QUANTITE VENDUE])</f>
        <v>0</v>
      </c>
      <c r="E105" s="157">
        <f>t_Stock[[#This Row],[QUANTITE EN STOCK]]-t_Stock[[#This Row],[QUANTITE VENDUE]]</f>
        <v>0</v>
      </c>
      <c r="F105" s="169">
        <v>950</v>
      </c>
      <c r="G105" s="159">
        <f t="shared" si="1"/>
        <v>0</v>
      </c>
    </row>
    <row r="106" spans="1:7" x14ac:dyDescent="0.3">
      <c r="A106" s="145" t="s">
        <v>227</v>
      </c>
      <c r="B106" s="144"/>
      <c r="C106" s="144">
        <v>0</v>
      </c>
      <c r="D106" s="158" cm="1">
        <f t="array" ref="D106">SUMPRODUCT((t_Compta[PRODUIT]=t_Stock[[#This Row],[PRODUITS]])*t_Compta[QUANTITE VENDUE])</f>
        <v>0</v>
      </c>
      <c r="E106" s="157">
        <f>t_Stock[[#This Row],[QUANTITE EN STOCK]]-t_Stock[[#This Row],[QUANTITE VENDUE]]</f>
        <v>0</v>
      </c>
      <c r="F106" s="169">
        <v>950</v>
      </c>
      <c r="G106" s="159">
        <f t="shared" si="1"/>
        <v>0</v>
      </c>
    </row>
    <row r="107" spans="1:7" x14ac:dyDescent="0.3">
      <c r="A107" s="145" t="s">
        <v>228</v>
      </c>
      <c r="B107" s="144"/>
      <c r="C107" s="144">
        <v>0</v>
      </c>
      <c r="D107" s="158" cm="1">
        <f t="array" ref="D107">SUMPRODUCT((t_Compta[PRODUIT]=t_Stock[[#This Row],[PRODUITS]])*t_Compta[QUANTITE VENDUE])</f>
        <v>0</v>
      </c>
      <c r="E107" s="157">
        <f>t_Stock[[#This Row],[QUANTITE EN STOCK]]-t_Stock[[#This Row],[QUANTITE VENDUE]]</f>
        <v>0</v>
      </c>
      <c r="F107" s="159">
        <v>108</v>
      </c>
      <c r="G107" s="159">
        <f t="shared" si="1"/>
        <v>0</v>
      </c>
    </row>
    <row r="108" spans="1:7" x14ac:dyDescent="0.3">
      <c r="A108" s="145" t="s">
        <v>229</v>
      </c>
      <c r="B108" s="144"/>
      <c r="C108" s="144">
        <v>0</v>
      </c>
      <c r="D108" s="158" cm="1">
        <f t="array" ref="D108">SUMPRODUCT((t_Compta[PRODUIT]=t_Stock[[#This Row],[PRODUITS]])*t_Compta[QUANTITE VENDUE])</f>
        <v>0</v>
      </c>
      <c r="E108" s="157">
        <f>t_Stock[[#This Row],[QUANTITE EN STOCK]]-t_Stock[[#This Row],[QUANTITE VENDUE]]</f>
        <v>0</v>
      </c>
      <c r="F108" s="159">
        <v>108</v>
      </c>
      <c r="G108" s="159">
        <f t="shared" si="1"/>
        <v>0</v>
      </c>
    </row>
    <row r="109" spans="1:7" x14ac:dyDescent="0.3">
      <c r="A109" s="145" t="s">
        <v>230</v>
      </c>
      <c r="B109" s="144"/>
      <c r="C109" s="144">
        <v>0</v>
      </c>
      <c r="D109" s="158" cm="1">
        <f t="array" ref="D109">SUMPRODUCT((t_Compta[PRODUIT]=t_Stock[[#This Row],[PRODUITS]])*t_Compta[QUANTITE VENDUE])</f>
        <v>0</v>
      </c>
      <c r="E109" s="157">
        <f>t_Stock[[#This Row],[QUANTITE EN STOCK]]-t_Stock[[#This Row],[QUANTITE VENDUE]]</f>
        <v>0</v>
      </c>
      <c r="F109" s="159">
        <v>50</v>
      </c>
      <c r="G109" s="159">
        <f t="shared" si="1"/>
        <v>0</v>
      </c>
    </row>
    <row r="110" spans="1:7" x14ac:dyDescent="0.3">
      <c r="A110" s="145" t="s">
        <v>231</v>
      </c>
      <c r="B110" s="144"/>
      <c r="C110" s="144">
        <v>0</v>
      </c>
      <c r="D110" s="158" cm="1">
        <f t="array" ref="D110">SUMPRODUCT((t_Compta[PRODUIT]=t_Stock[[#This Row],[PRODUITS]])*t_Compta[QUANTITE VENDUE])</f>
        <v>0</v>
      </c>
      <c r="E110" s="157">
        <f>t_Stock[[#This Row],[QUANTITE EN STOCK]]-t_Stock[[#This Row],[QUANTITE VENDUE]]</f>
        <v>0</v>
      </c>
      <c r="F110" s="159">
        <v>50</v>
      </c>
      <c r="G110" s="159">
        <f t="shared" si="1"/>
        <v>0</v>
      </c>
    </row>
    <row r="112" spans="1:7" x14ac:dyDescent="0.3">
      <c r="F112" s="30"/>
      <c r="G112" s="30"/>
    </row>
  </sheetData>
  <pageMargins left="0.70866141732283472" right="0.70866141732283472" top="0.74803149606299213" bottom="0.74803149606299213" header="0.31496062992125984" footer="0.31496062992125984"/>
  <pageSetup paperSize="9" scale="58" fitToHeight="0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N14"/>
  <sheetViews>
    <sheetView showGridLines="0" workbookViewId="0">
      <pane ySplit="11" topLeftCell="A12" activePane="bottomLeft" state="frozen"/>
      <selection pane="bottomLeft" activeCell="E18" sqref="E18"/>
    </sheetView>
  </sheetViews>
  <sheetFormatPr baseColWidth="10" defaultRowHeight="14.4" x14ac:dyDescent="0.3"/>
  <cols>
    <col min="1" max="1" width="11.44140625" style="144"/>
    <col min="2" max="2" width="26" style="144" customWidth="1"/>
    <col min="3" max="3" width="11.44140625" style="144"/>
    <col min="4" max="4" width="26.6640625" style="144" customWidth="1"/>
    <col min="5" max="5" width="20.88671875" style="144" customWidth="1"/>
    <col min="6" max="6" width="14.77734375" style="144" bestFit="1" customWidth="1"/>
    <col min="7" max="7" width="14.5546875" style="144" customWidth="1"/>
    <col min="8" max="9" width="11.44140625" style="144"/>
    <col min="10" max="10" width="12.5546875" style="144" customWidth="1"/>
    <col min="11" max="13" width="11.44140625" style="144"/>
    <col min="14" max="14" width="45.5546875" style="144" customWidth="1"/>
    <col min="15" max="16384" width="11.5546875" style="144"/>
  </cols>
  <sheetData>
    <row r="1" spans="1:14" customFormat="1" x14ac:dyDescent="0.3"/>
    <row r="2" spans="1:14" customFormat="1" ht="28.8" x14ac:dyDescent="0.55000000000000004">
      <c r="A2" s="114" t="s">
        <v>125</v>
      </c>
    </row>
    <row r="3" spans="1:14" customFormat="1" ht="12.45" customHeight="1" x14ac:dyDescent="0.55000000000000004">
      <c r="A3" s="114"/>
    </row>
    <row r="4" spans="1:14" customFormat="1" ht="12.45" customHeight="1" x14ac:dyDescent="0.55000000000000004">
      <c r="A4" s="114"/>
    </row>
    <row r="5" spans="1:14" customFormat="1" ht="12.45" customHeight="1" x14ac:dyDescent="0.55000000000000004">
      <c r="A5" s="114"/>
    </row>
    <row r="6" spans="1:14" customFormat="1" ht="12.45" customHeight="1" x14ac:dyDescent="0.55000000000000004">
      <c r="A6" s="114"/>
    </row>
    <row r="7" spans="1:14" customFormat="1" ht="12.45" customHeight="1" x14ac:dyDescent="0.55000000000000004">
      <c r="A7" s="114"/>
    </row>
    <row r="8" spans="1:14" customFormat="1" ht="12.45" customHeight="1" x14ac:dyDescent="0.55000000000000004">
      <c r="A8" s="114"/>
    </row>
    <row r="9" spans="1:14" customFormat="1" ht="12.45" customHeight="1" x14ac:dyDescent="0.55000000000000004">
      <c r="A9" s="114"/>
    </row>
    <row r="10" spans="1:14" customFormat="1" ht="12.45" customHeight="1" x14ac:dyDescent="0.3"/>
    <row r="11" spans="1:14" customFormat="1" ht="15.75" customHeight="1" x14ac:dyDescent="0.3">
      <c r="A11" s="154" t="s">
        <v>115</v>
      </c>
      <c r="B11" s="154" t="s">
        <v>116</v>
      </c>
      <c r="C11" s="154" t="s">
        <v>117</v>
      </c>
      <c r="D11" s="154" t="s">
        <v>95</v>
      </c>
      <c r="E11" s="154" t="s">
        <v>126</v>
      </c>
      <c r="F11" s="154" t="s">
        <v>129</v>
      </c>
      <c r="G11" s="154" t="s">
        <v>98</v>
      </c>
      <c r="H11" s="154" t="s">
        <v>118</v>
      </c>
      <c r="I11" s="154" t="s">
        <v>119</v>
      </c>
      <c r="J11" s="154" t="s">
        <v>120</v>
      </c>
      <c r="K11" s="154" t="s">
        <v>121</v>
      </c>
      <c r="L11" s="154" t="s">
        <v>122</v>
      </c>
      <c r="M11" s="154" t="s">
        <v>123</v>
      </c>
      <c r="N11" s="154" t="s">
        <v>124</v>
      </c>
    </row>
    <row r="12" spans="1:14" customFormat="1" x14ac:dyDescent="0.3">
      <c r="A12" s="170"/>
      <c r="B12" s="144"/>
      <c r="C12" s="144"/>
      <c r="D12" s="144" t="s">
        <v>132</v>
      </c>
      <c r="E12" s="144">
        <v>2</v>
      </c>
      <c r="F12" s="144"/>
      <c r="G12" s="144"/>
      <c r="H12" s="144"/>
      <c r="I12" s="144"/>
      <c r="J12" s="144"/>
      <c r="K12" s="144"/>
      <c r="L12" s="144"/>
      <c r="M12" s="144"/>
      <c r="N12" s="144"/>
    </row>
    <row r="13" spans="1:14" x14ac:dyDescent="0.3">
      <c r="A13" s="170"/>
      <c r="D13" s="144" t="s">
        <v>143</v>
      </c>
      <c r="E13" s="144">
        <v>4</v>
      </c>
    </row>
    <row r="14" spans="1:14" x14ac:dyDescent="0.3">
      <c r="A14" s="170">
        <v>45119</v>
      </c>
      <c r="D14" s="144" t="s">
        <v>169</v>
      </c>
      <c r="E14" s="144">
        <v>1</v>
      </c>
    </row>
  </sheetData>
  <dataValidations count="1">
    <dataValidation type="list" allowBlank="1" showInputMessage="1" showErrorMessage="1" sqref="D12:D14" xr:uid="{4237A316-458C-485B-846F-C45E78D263AE}">
      <formula1>INDIRECT("t_Produits[Désignation]")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66FD0-7ADB-4989-BBC5-9AB3FC625810}">
  <sheetPr codeName="Feuil7"/>
  <dimension ref="A1:C110"/>
  <sheetViews>
    <sheetView showGridLines="0" workbookViewId="0">
      <pane ySplit="10" topLeftCell="A11" activePane="bottomLeft" state="frozen"/>
      <selection pane="bottomLeft" activeCell="A10" sqref="A10"/>
    </sheetView>
  </sheetViews>
  <sheetFormatPr baseColWidth="10" defaultRowHeight="14.4" x14ac:dyDescent="0.3"/>
  <cols>
    <col min="1" max="1" width="26.6640625" customWidth="1"/>
    <col min="2" max="2" width="26.33203125" customWidth="1"/>
    <col min="3" max="3" width="39.88671875" bestFit="1" customWidth="1"/>
  </cols>
  <sheetData>
    <row r="1" spans="1:3" x14ac:dyDescent="0.3">
      <c r="A1" s="143" t="s">
        <v>128</v>
      </c>
    </row>
    <row r="10" spans="1:3" x14ac:dyDescent="0.3">
      <c r="A10" s="152" t="s">
        <v>130</v>
      </c>
      <c r="B10" s="153" t="s">
        <v>131</v>
      </c>
      <c r="C10" s="153" t="s">
        <v>17</v>
      </c>
    </row>
    <row r="11" spans="1:3" x14ac:dyDescent="0.3">
      <c r="A11" s="145" t="str">
        <f>B11&amp;" "&amp;C11</f>
        <v>Pantalon 36</v>
      </c>
      <c r="B11" s="146" t="s">
        <v>99</v>
      </c>
      <c r="C11" s="147">
        <v>36</v>
      </c>
    </row>
    <row r="12" spans="1:3" x14ac:dyDescent="0.3">
      <c r="A12" s="145" t="str">
        <f>B12&amp;" "&amp;C12</f>
        <v>Pantalon 48</v>
      </c>
      <c r="B12" s="146" t="s">
        <v>99</v>
      </c>
      <c r="C12" s="148">
        <v>48</v>
      </c>
    </row>
    <row r="13" spans="1:3" x14ac:dyDescent="0.3">
      <c r="A13" s="145" t="str">
        <f>B13&amp;" "&amp;C13</f>
        <v>Pantalon 50</v>
      </c>
      <c r="B13" s="146" t="s">
        <v>99</v>
      </c>
      <c r="C13" s="148">
        <v>50</v>
      </c>
    </row>
    <row r="14" spans="1:3" x14ac:dyDescent="0.3">
      <c r="A14" s="145" t="str">
        <f>B14&amp;" "&amp;C14</f>
        <v>Pantalon 52</v>
      </c>
      <c r="B14" s="146" t="s">
        <v>99</v>
      </c>
      <c r="C14" s="148">
        <v>52</v>
      </c>
    </row>
    <row r="15" spans="1:3" x14ac:dyDescent="0.3">
      <c r="A15" s="145" t="str">
        <f>B15&amp;" "&amp;C15</f>
        <v>Pantalon 54</v>
      </c>
      <c r="B15" s="146" t="s">
        <v>99</v>
      </c>
      <c r="C15" s="148">
        <v>54</v>
      </c>
    </row>
    <row r="16" spans="1:3" x14ac:dyDescent="0.3">
      <c r="A16" s="145" t="str">
        <f>B16&amp;" "&amp;C16</f>
        <v>Pantalon 56</v>
      </c>
      <c r="B16" s="146" t="s">
        <v>99</v>
      </c>
      <c r="C16" s="148">
        <v>56</v>
      </c>
    </row>
    <row r="17" spans="1:3" x14ac:dyDescent="0.3">
      <c r="A17" s="145" t="str">
        <f>B17&amp;" "&amp;C17</f>
        <v>Pantalon 58</v>
      </c>
      <c r="B17" s="146" t="s">
        <v>99</v>
      </c>
      <c r="C17" s="148">
        <v>58</v>
      </c>
    </row>
    <row r="18" spans="1:3" x14ac:dyDescent="0.3">
      <c r="A18" s="145" t="str">
        <f>B18&amp;" "&amp;C18</f>
        <v>Pantalon 60</v>
      </c>
      <c r="B18" s="146" t="s">
        <v>99</v>
      </c>
      <c r="C18" s="148">
        <v>60</v>
      </c>
    </row>
    <row r="19" spans="1:3" x14ac:dyDescent="0.3">
      <c r="A19" s="145" t="str">
        <f>B19&amp;" "&amp;C19</f>
        <v>Chaussure Sécurité 38</v>
      </c>
      <c r="B19" s="146" t="s">
        <v>100</v>
      </c>
      <c r="C19" s="148">
        <v>38</v>
      </c>
    </row>
    <row r="20" spans="1:3" x14ac:dyDescent="0.3">
      <c r="A20" s="145" t="str">
        <f>B20&amp;" "&amp;C20</f>
        <v>Chaussure Sécurité 39</v>
      </c>
      <c r="B20" s="146" t="s">
        <v>100</v>
      </c>
      <c r="C20" s="148">
        <v>39</v>
      </c>
    </row>
    <row r="21" spans="1:3" x14ac:dyDescent="0.3">
      <c r="A21" s="145" t="str">
        <f>B21&amp;" "&amp;C21</f>
        <v>Chaussure Sécurité 40</v>
      </c>
      <c r="B21" s="146" t="s">
        <v>100</v>
      </c>
      <c r="C21" s="148">
        <v>40</v>
      </c>
    </row>
    <row r="22" spans="1:3" x14ac:dyDescent="0.3">
      <c r="A22" s="145" t="str">
        <f>B22&amp;" "&amp;C22</f>
        <v>Chaussure Sécurité 41</v>
      </c>
      <c r="B22" s="146" t="s">
        <v>100</v>
      </c>
      <c r="C22" s="148">
        <v>41</v>
      </c>
    </row>
    <row r="23" spans="1:3" x14ac:dyDescent="0.3">
      <c r="A23" s="145" t="str">
        <f>B23&amp;" "&amp;C23</f>
        <v>Chaussure Sécurité 42</v>
      </c>
      <c r="B23" s="146" t="s">
        <v>100</v>
      </c>
      <c r="C23" s="148">
        <v>42</v>
      </c>
    </row>
    <row r="24" spans="1:3" x14ac:dyDescent="0.3">
      <c r="A24" s="145" t="str">
        <f>B24&amp;" "&amp;C24</f>
        <v>Chaussure Sécurité 43</v>
      </c>
      <c r="B24" s="146" t="s">
        <v>100</v>
      </c>
      <c r="C24" s="148">
        <v>43</v>
      </c>
    </row>
    <row r="25" spans="1:3" x14ac:dyDescent="0.3">
      <c r="A25" s="145" t="str">
        <f>B25&amp;" "&amp;C25</f>
        <v>Chaussure Sécurité 44</v>
      </c>
      <c r="B25" s="146" t="s">
        <v>100</v>
      </c>
      <c r="C25" s="148">
        <v>44</v>
      </c>
    </row>
    <row r="26" spans="1:3" x14ac:dyDescent="0.3">
      <c r="A26" s="145" t="str">
        <f>B26&amp;" "&amp;C26</f>
        <v>Chaussure Sécurité 49</v>
      </c>
      <c r="B26" s="146" t="s">
        <v>100</v>
      </c>
      <c r="C26" s="148">
        <v>49</v>
      </c>
    </row>
    <row r="27" spans="1:3" x14ac:dyDescent="0.3">
      <c r="A27" s="145" t="str">
        <f>B27&amp;" "&amp;C27</f>
        <v>Chaussure Sécurité 50</v>
      </c>
      <c r="B27" s="146" t="s">
        <v>100</v>
      </c>
      <c r="C27" s="148">
        <v>50</v>
      </c>
    </row>
    <row r="28" spans="1:3" x14ac:dyDescent="0.3">
      <c r="A28" s="145" t="str">
        <f>B28&amp;" "&amp;C28</f>
        <v>Tee-shirt Sport S</v>
      </c>
      <c r="B28" s="146" t="s">
        <v>102</v>
      </c>
      <c r="C28" s="148" t="s">
        <v>9</v>
      </c>
    </row>
    <row r="29" spans="1:3" x14ac:dyDescent="0.3">
      <c r="A29" s="145" t="str">
        <f>B29&amp;" "&amp;C29</f>
        <v>Tee-shirt Sport M</v>
      </c>
      <c r="B29" s="146" t="s">
        <v>102</v>
      </c>
      <c r="C29" s="148" t="s">
        <v>10</v>
      </c>
    </row>
    <row r="30" spans="1:3" x14ac:dyDescent="0.3">
      <c r="A30" s="145" t="str">
        <f>B30&amp;" "&amp;C30</f>
        <v>Tee-shirt Sport L</v>
      </c>
      <c r="B30" s="146" t="s">
        <v>102</v>
      </c>
      <c r="C30" s="148" t="s">
        <v>11</v>
      </c>
    </row>
    <row r="31" spans="1:3" x14ac:dyDescent="0.3">
      <c r="A31" s="145" t="str">
        <f>B31&amp;" "&amp;C31</f>
        <v>Tee-shirt Sport XL</v>
      </c>
      <c r="B31" s="146" t="s">
        <v>102</v>
      </c>
      <c r="C31" s="148" t="s">
        <v>71</v>
      </c>
    </row>
    <row r="32" spans="1:3" x14ac:dyDescent="0.3">
      <c r="A32" s="145" t="str">
        <f>B32&amp;" "&amp;C32</f>
        <v>Tee-shirt Sport 2XL</v>
      </c>
      <c r="B32" s="146" t="s">
        <v>102</v>
      </c>
      <c r="C32" s="148" t="s">
        <v>12</v>
      </c>
    </row>
    <row r="33" spans="1:3" x14ac:dyDescent="0.3">
      <c r="A33" s="145" t="str">
        <f>B33&amp;" "&amp;C33</f>
        <v>Tee-shirt Sport 3XL</v>
      </c>
      <c r="B33" s="146" t="s">
        <v>102</v>
      </c>
      <c r="C33" s="148" t="s">
        <v>13</v>
      </c>
    </row>
    <row r="34" spans="1:3" x14ac:dyDescent="0.3">
      <c r="A34" s="145" t="str">
        <f>B34&amp;" "&amp;C34</f>
        <v>Tee-shirt Pro Noir S</v>
      </c>
      <c r="B34" s="149" t="s">
        <v>103</v>
      </c>
      <c r="C34" s="150" t="s">
        <v>9</v>
      </c>
    </row>
    <row r="35" spans="1:3" x14ac:dyDescent="0.3">
      <c r="A35" s="145" t="str">
        <f>B35&amp;" "&amp;C35</f>
        <v>Tee-shirt Pro Noir M</v>
      </c>
      <c r="B35" s="149" t="s">
        <v>103</v>
      </c>
      <c r="C35" s="150" t="s">
        <v>10</v>
      </c>
    </row>
    <row r="36" spans="1:3" x14ac:dyDescent="0.3">
      <c r="A36" s="145" t="str">
        <f>B36&amp;" "&amp;C36</f>
        <v>Tee-shirt Pro Noir L</v>
      </c>
      <c r="B36" s="149" t="s">
        <v>103</v>
      </c>
      <c r="C36" s="150" t="s">
        <v>11</v>
      </c>
    </row>
    <row r="37" spans="1:3" x14ac:dyDescent="0.3">
      <c r="A37" s="145" t="str">
        <f>B37&amp;" "&amp;C37</f>
        <v>Tee-shirt Pro Noir XL</v>
      </c>
      <c r="B37" s="149" t="s">
        <v>103</v>
      </c>
      <c r="C37" s="150" t="s">
        <v>71</v>
      </c>
    </row>
    <row r="38" spans="1:3" x14ac:dyDescent="0.3">
      <c r="A38" s="145" t="str">
        <f>B38&amp;" "&amp;C38</f>
        <v>Tee-shirt Pro Noir 2XL</v>
      </c>
      <c r="B38" s="149" t="s">
        <v>103</v>
      </c>
      <c r="C38" s="150" t="s">
        <v>12</v>
      </c>
    </row>
    <row r="39" spans="1:3" x14ac:dyDescent="0.3">
      <c r="A39" s="145" t="str">
        <f>B39&amp;" "&amp;C39</f>
        <v>Tee-shirt Pro Noir 3XL</v>
      </c>
      <c r="B39" s="149" t="s">
        <v>103</v>
      </c>
      <c r="C39" s="150" t="s">
        <v>13</v>
      </c>
    </row>
    <row r="40" spans="1:3" x14ac:dyDescent="0.3">
      <c r="A40" s="145" t="str">
        <f>B40&amp;" "&amp;C40</f>
        <v>Tee-shirt Pro Orange S</v>
      </c>
      <c r="B40" s="146" t="s">
        <v>104</v>
      </c>
      <c r="C40" s="148" t="s">
        <v>9</v>
      </c>
    </row>
    <row r="41" spans="1:3" x14ac:dyDescent="0.3">
      <c r="A41" s="145" t="str">
        <f>B41&amp;" "&amp;C41</f>
        <v>Tee-shirt Pro Orange M</v>
      </c>
      <c r="B41" s="146" t="s">
        <v>104</v>
      </c>
      <c r="C41" s="148" t="s">
        <v>10</v>
      </c>
    </row>
    <row r="42" spans="1:3" x14ac:dyDescent="0.3">
      <c r="A42" s="145" t="str">
        <f>B42&amp;" "&amp;C42</f>
        <v>Tee-shirt Pro Orange L</v>
      </c>
      <c r="B42" s="146" t="s">
        <v>104</v>
      </c>
      <c r="C42" s="148" t="s">
        <v>11</v>
      </c>
    </row>
    <row r="43" spans="1:3" x14ac:dyDescent="0.3">
      <c r="A43" s="145" t="str">
        <f>B43&amp;" "&amp;C43</f>
        <v>Tee-shirt Pro Orange XL</v>
      </c>
      <c r="B43" s="146" t="s">
        <v>104</v>
      </c>
      <c r="C43" s="148" t="s">
        <v>71</v>
      </c>
    </row>
    <row r="44" spans="1:3" x14ac:dyDescent="0.3">
      <c r="A44" s="145" t="str">
        <f>B44&amp;" "&amp;C44</f>
        <v>Tee-shirt Pro Orange 2XL</v>
      </c>
      <c r="B44" s="146" t="s">
        <v>104</v>
      </c>
      <c r="C44" s="148" t="s">
        <v>12</v>
      </c>
    </row>
    <row r="45" spans="1:3" x14ac:dyDescent="0.3">
      <c r="A45" s="145" t="str">
        <f>B45&amp;" "&amp;C45</f>
        <v>Tee-shirt Pro Orange 3XL</v>
      </c>
      <c r="B45" s="146" t="s">
        <v>104</v>
      </c>
      <c r="C45" s="148" t="s">
        <v>13</v>
      </c>
    </row>
    <row r="46" spans="1:3" x14ac:dyDescent="0.3">
      <c r="A46" s="145" t="str">
        <f>B46&amp;" "&amp;C46</f>
        <v>Tee-shirt Pro Bleu S</v>
      </c>
      <c r="B46" s="146" t="s">
        <v>105</v>
      </c>
      <c r="C46" s="148" t="s">
        <v>9</v>
      </c>
    </row>
    <row r="47" spans="1:3" x14ac:dyDescent="0.3">
      <c r="A47" s="145" t="str">
        <f>B47&amp;" "&amp;C47</f>
        <v>Tee-shirt Pro Bleu M</v>
      </c>
      <c r="B47" s="146" t="s">
        <v>105</v>
      </c>
      <c r="C47" s="148" t="s">
        <v>10</v>
      </c>
    </row>
    <row r="48" spans="1:3" x14ac:dyDescent="0.3">
      <c r="A48" s="145" t="str">
        <f>B48&amp;" "&amp;C48</f>
        <v>Tee-shirt Pro Bleu L</v>
      </c>
      <c r="B48" s="146" t="s">
        <v>105</v>
      </c>
      <c r="C48" s="148" t="s">
        <v>11</v>
      </c>
    </row>
    <row r="49" spans="1:3" x14ac:dyDescent="0.3">
      <c r="A49" s="145" t="str">
        <f>B49&amp;" "&amp;C49</f>
        <v>Tee-shirt Pro Bleu XL</v>
      </c>
      <c r="B49" s="146" t="s">
        <v>105</v>
      </c>
      <c r="C49" s="148" t="s">
        <v>71</v>
      </c>
    </row>
    <row r="50" spans="1:3" x14ac:dyDescent="0.3">
      <c r="A50" s="145" t="str">
        <f>B50&amp;" "&amp;C50</f>
        <v>Tee-shirt Pro Bleu 2XL</v>
      </c>
      <c r="B50" s="146" t="s">
        <v>105</v>
      </c>
      <c r="C50" s="148" t="s">
        <v>12</v>
      </c>
    </row>
    <row r="51" spans="1:3" x14ac:dyDescent="0.3">
      <c r="A51" s="145" t="str">
        <f>B51&amp;" "&amp;C51</f>
        <v>Tee-shirt Pro Bleu 3XL</v>
      </c>
      <c r="B51" s="146" t="s">
        <v>105</v>
      </c>
      <c r="C51" s="148" t="s">
        <v>13</v>
      </c>
    </row>
    <row r="52" spans="1:3" x14ac:dyDescent="0.3">
      <c r="A52" s="145" t="str">
        <f>B52&amp;" "&amp;C52</f>
        <v xml:space="preserve">Gant Rouge </v>
      </c>
      <c r="B52" s="146" t="s">
        <v>106</v>
      </c>
      <c r="C52" s="148"/>
    </row>
    <row r="53" spans="1:3" x14ac:dyDescent="0.3">
      <c r="A53" s="145" t="str">
        <f>B53&amp;" "&amp;C53</f>
        <v xml:space="preserve">Gant Blanc </v>
      </c>
      <c r="B53" s="146" t="s">
        <v>107</v>
      </c>
      <c r="C53" s="148"/>
    </row>
    <row r="54" spans="1:3" x14ac:dyDescent="0.3">
      <c r="A54" s="145" t="str">
        <f>B54&amp;" "&amp;C54</f>
        <v xml:space="preserve">Gant Anti-Coupure </v>
      </c>
      <c r="B54" s="146" t="s">
        <v>108</v>
      </c>
      <c r="C54" s="148"/>
    </row>
    <row r="55" spans="1:3" x14ac:dyDescent="0.3">
      <c r="A55" s="145" t="str">
        <f>B55&amp;" "&amp;C55</f>
        <v xml:space="preserve">Casque Soudure </v>
      </c>
      <c r="B55" s="146" t="s">
        <v>109</v>
      </c>
      <c r="C55" s="148"/>
    </row>
    <row r="56" spans="1:3" x14ac:dyDescent="0.3">
      <c r="A56" s="145" t="str">
        <f>B56&amp;" "&amp;C56</f>
        <v xml:space="preserve">Bouchon Anti-Bruit </v>
      </c>
      <c r="B56" s="146" t="s">
        <v>114</v>
      </c>
      <c r="C56" s="148"/>
    </row>
    <row r="57" spans="1:3" x14ac:dyDescent="0.3">
      <c r="A57" s="145" t="str">
        <f>B57&amp;" "&amp;C57</f>
        <v xml:space="preserve">Lunette de Protection </v>
      </c>
      <c r="B57" s="146" t="s">
        <v>110</v>
      </c>
      <c r="C57" s="148"/>
    </row>
    <row r="58" spans="1:3" x14ac:dyDescent="0.3">
      <c r="A58" s="145" t="str">
        <f>B58&amp;" "&amp;C58</f>
        <v xml:space="preserve">STYLO BLEU </v>
      </c>
      <c r="B58" s="146" t="s">
        <v>21</v>
      </c>
      <c r="C58" s="146"/>
    </row>
    <row r="59" spans="1:3" x14ac:dyDescent="0.3">
      <c r="A59" s="145" t="str">
        <f>B59&amp;" "&amp;C59</f>
        <v xml:space="preserve">STYLO ROUGE </v>
      </c>
      <c r="B59" s="146" t="s">
        <v>22</v>
      </c>
      <c r="C59" s="146"/>
    </row>
    <row r="60" spans="1:3" x14ac:dyDescent="0.3">
      <c r="A60" s="145" t="str">
        <f>B60&amp;" "&amp;C60</f>
        <v xml:space="preserve">STYLO VERT  </v>
      </c>
      <c r="B60" s="146" t="s">
        <v>23</v>
      </c>
      <c r="C60" s="146"/>
    </row>
    <row r="61" spans="1:3" x14ac:dyDescent="0.3">
      <c r="A61" s="145" t="str">
        <f>B61&amp;" "&amp;C61</f>
        <v xml:space="preserve">STYLO NOIR </v>
      </c>
      <c r="B61" s="146" t="s">
        <v>24</v>
      </c>
      <c r="C61" s="146"/>
    </row>
    <row r="62" spans="1:3" x14ac:dyDescent="0.3">
      <c r="A62" s="145" t="str">
        <f>B62&amp;" "&amp;C62</f>
        <v xml:space="preserve">FLUO VERT  </v>
      </c>
      <c r="B62" s="146" t="s">
        <v>25</v>
      </c>
      <c r="C62" s="146"/>
    </row>
    <row r="63" spans="1:3" x14ac:dyDescent="0.3">
      <c r="A63" s="145" t="str">
        <f>B63&amp;" "&amp;C63</f>
        <v xml:space="preserve">FLUO BLEU </v>
      </c>
      <c r="B63" s="146" t="s">
        <v>26</v>
      </c>
      <c r="C63" s="146"/>
    </row>
    <row r="64" spans="1:3" x14ac:dyDescent="0.3">
      <c r="A64" s="145" t="str">
        <f>B64&amp;" "&amp;C64</f>
        <v xml:space="preserve">FLUO JAUNE </v>
      </c>
      <c r="B64" s="146" t="s">
        <v>27</v>
      </c>
      <c r="C64" s="146"/>
    </row>
    <row r="65" spans="1:3" x14ac:dyDescent="0.3">
      <c r="A65" s="145" t="str">
        <f>B65&amp;" "&amp;C65</f>
        <v xml:space="preserve">FLUO ROSE </v>
      </c>
      <c r="B65" s="146" t="s">
        <v>28</v>
      </c>
      <c r="C65" s="146"/>
    </row>
    <row r="66" spans="1:3" x14ac:dyDescent="0.3">
      <c r="A66" s="145" t="str">
        <f>B66&amp;" "&amp;C66</f>
        <v xml:space="preserve">REGLE  </v>
      </c>
      <c r="B66" s="146" t="s">
        <v>75</v>
      </c>
      <c r="C66" s="146"/>
    </row>
    <row r="67" spans="1:3" x14ac:dyDescent="0.3">
      <c r="A67" s="145" t="str">
        <f>B67&amp;" "&amp;C67</f>
        <v xml:space="preserve">GOMME (technic) </v>
      </c>
      <c r="B67" s="146" t="s">
        <v>29</v>
      </c>
      <c r="C67" s="146"/>
    </row>
    <row r="68" spans="1:3" x14ac:dyDescent="0.3">
      <c r="A68" s="145" t="str">
        <f>B68&amp;" "&amp;C68</f>
        <v xml:space="preserve">GOMME (mini softy) </v>
      </c>
      <c r="B68" s="146" t="s">
        <v>30</v>
      </c>
      <c r="C68" s="146"/>
    </row>
    <row r="69" spans="1:3" x14ac:dyDescent="0.3">
      <c r="A69" s="145" t="str">
        <f>B69&amp;" "&amp;C69</f>
        <v xml:space="preserve">PETITE COLLE BATON </v>
      </c>
      <c r="B69" s="146" t="s">
        <v>31</v>
      </c>
      <c r="C69" s="146"/>
    </row>
    <row r="70" spans="1:3" x14ac:dyDescent="0.3">
      <c r="A70" s="145" t="str">
        <f>B70&amp;" "&amp;C70</f>
        <v xml:space="preserve">GRANDE COLLE BATON </v>
      </c>
      <c r="B70" s="146" t="s">
        <v>32</v>
      </c>
      <c r="C70" s="146"/>
    </row>
    <row r="71" spans="1:3" x14ac:dyDescent="0.3">
      <c r="A71" s="145" t="str">
        <f>B71&amp;" "&amp;C71</f>
        <v xml:space="preserve">CRAYON PAPIER </v>
      </c>
      <c r="B71" s="146" t="s">
        <v>76</v>
      </c>
      <c r="C71" s="146"/>
    </row>
    <row r="72" spans="1:3" x14ac:dyDescent="0.3">
      <c r="A72" s="145" t="str">
        <f>B72&amp;" "&amp;C72</f>
        <v xml:space="preserve">POSCA FEUTRE </v>
      </c>
      <c r="B72" s="146" t="s">
        <v>77</v>
      </c>
      <c r="C72" s="146"/>
    </row>
    <row r="73" spans="1:3" x14ac:dyDescent="0.3">
      <c r="A73" s="145" t="str">
        <f>B73&amp;" "&amp;C73</f>
        <v xml:space="preserve">COPIE DOUBLE P.C (200 pages) </v>
      </c>
      <c r="B73" s="146" t="s">
        <v>60</v>
      </c>
      <c r="C73" s="146"/>
    </row>
    <row r="74" spans="1:3" x14ac:dyDescent="0.3">
      <c r="A74" s="145" t="str">
        <f>B74&amp;" "&amp;C74</f>
        <v xml:space="preserve">COPIE DOUBLE G.C ( 200 pages) </v>
      </c>
      <c r="B74" s="146" t="s">
        <v>61</v>
      </c>
      <c r="C74" s="146"/>
    </row>
    <row r="75" spans="1:3" x14ac:dyDescent="0.3">
      <c r="A75" s="145" t="str">
        <f>B75&amp;" "&amp;C75</f>
        <v xml:space="preserve">FEUILLE SIMPLE P.C ( 100 pages) </v>
      </c>
      <c r="B75" s="146" t="s">
        <v>62</v>
      </c>
      <c r="C75" s="146"/>
    </row>
    <row r="76" spans="1:3" x14ac:dyDescent="0.3">
      <c r="A76" s="145" t="str">
        <f>B76&amp;" "&amp;C76</f>
        <v xml:space="preserve">FEUILLE SIMPLE G.C ( 100 pages) </v>
      </c>
      <c r="B76" s="146" t="s">
        <v>63</v>
      </c>
      <c r="C76" s="146"/>
    </row>
    <row r="77" spans="1:3" x14ac:dyDescent="0.3">
      <c r="A77" s="145" t="str">
        <f>B77&amp;" "&amp;C77</f>
        <v xml:space="preserve">INTERCALAIRE </v>
      </c>
      <c r="B77" s="146" t="s">
        <v>33</v>
      </c>
      <c r="C77" s="146"/>
    </row>
    <row r="78" spans="1:3" x14ac:dyDescent="0.3">
      <c r="A78" s="145" t="str">
        <f>B78&amp;" "&amp;C78</f>
        <v xml:space="preserve">POCHETTE TRANSPARENTE </v>
      </c>
      <c r="B78" s="146" t="s">
        <v>78</v>
      </c>
      <c r="C78" s="146"/>
    </row>
    <row r="79" spans="1:3" x14ac:dyDescent="0.3">
      <c r="A79" s="145" t="str">
        <f>B79&amp;" "&amp;C79</f>
        <v xml:space="preserve">CHEMISE CARTONNEE (2 JAUNES - 3 ROUGES) </v>
      </c>
      <c r="B79" s="146" t="s">
        <v>79</v>
      </c>
      <c r="C79" s="146"/>
    </row>
    <row r="80" spans="1:3" x14ac:dyDescent="0.3">
      <c r="A80" s="145" t="str">
        <f>B80&amp;" "&amp;C80</f>
        <v xml:space="preserve">PILES DURACELL X4 AA </v>
      </c>
      <c r="B80" s="146" t="s">
        <v>34</v>
      </c>
      <c r="C80" s="146"/>
    </row>
    <row r="81" spans="1:3" x14ac:dyDescent="0.3">
      <c r="A81" s="145" t="str">
        <f>B81&amp;" "&amp;C81</f>
        <v xml:space="preserve">PILES DURACELL X4 AAA </v>
      </c>
      <c r="B81" s="146" t="s">
        <v>80</v>
      </c>
      <c r="C81" s="146"/>
    </row>
    <row r="82" spans="1:3" x14ac:dyDescent="0.3">
      <c r="A82" s="145" t="str">
        <f>B82&amp;" "&amp;C82</f>
        <v xml:space="preserve">CLASSEUR ROUGE 24 X 32 </v>
      </c>
      <c r="B82" s="146" t="s">
        <v>35</v>
      </c>
      <c r="C82" s="146"/>
    </row>
    <row r="83" spans="1:3" x14ac:dyDescent="0.3">
      <c r="A83" s="145" t="str">
        <f>B83&amp;" "&amp;C83</f>
        <v xml:space="preserve">SERVIETTE HYGENIQUE ALWAYS NORMAL </v>
      </c>
      <c r="B83" s="146" t="s">
        <v>36</v>
      </c>
      <c r="C83" s="146"/>
    </row>
    <row r="84" spans="1:3" x14ac:dyDescent="0.3">
      <c r="A84" s="145" t="str">
        <f>B84&amp;" "&amp;C84</f>
        <v xml:space="preserve">SERVIETTE HYGENIQUE ALWAYS NUIT </v>
      </c>
      <c r="B84" s="146" t="s">
        <v>37</v>
      </c>
      <c r="C84" s="146"/>
    </row>
    <row r="85" spans="1:3" x14ac:dyDescent="0.3">
      <c r="A85" s="145" t="str">
        <f>B85&amp;" "&amp;C85</f>
        <v xml:space="preserve">TAMPAX SUPER PLUS </v>
      </c>
      <c r="B85" s="146" t="s">
        <v>38</v>
      </c>
      <c r="C85" s="146"/>
    </row>
    <row r="86" spans="1:3" x14ac:dyDescent="0.3">
      <c r="A86" s="145" t="str">
        <f>B86&amp;" "&amp;C86</f>
        <v xml:space="preserve">TAMPAX REGULIER </v>
      </c>
      <c r="B86" s="146" t="s">
        <v>39</v>
      </c>
      <c r="C86" s="146"/>
    </row>
    <row r="87" spans="1:3" x14ac:dyDescent="0.3">
      <c r="A87" s="145" t="str">
        <f>B87&amp;" "&amp;C87</f>
        <v xml:space="preserve">MOUCHOIR </v>
      </c>
      <c r="B87" s="146" t="s">
        <v>81</v>
      </c>
      <c r="C87" s="146"/>
    </row>
    <row r="88" spans="1:3" x14ac:dyDescent="0.3">
      <c r="A88" s="145" t="str">
        <f>B88&amp;" "&amp;C88</f>
        <v xml:space="preserve">CAHIER 96 PAGES P.C </v>
      </c>
      <c r="B88" s="146" t="s">
        <v>45</v>
      </c>
      <c r="C88" s="146"/>
    </row>
    <row r="89" spans="1:3" x14ac:dyDescent="0.3">
      <c r="A89" s="145" t="str">
        <f>B89&amp;" "&amp;C89</f>
        <v xml:space="preserve">CAHIER 96 PAGES G.C </v>
      </c>
      <c r="B89" s="146" t="s">
        <v>46</v>
      </c>
      <c r="C89" s="146"/>
    </row>
    <row r="90" spans="1:3" x14ac:dyDescent="0.3">
      <c r="A90" s="145" t="str">
        <f>B90&amp;" "&amp;C90</f>
        <v xml:space="preserve">MARSEILLAIS GEL DOUCHE </v>
      </c>
      <c r="B90" s="146" t="s">
        <v>82</v>
      </c>
      <c r="C90" s="146"/>
    </row>
    <row r="91" spans="1:3" x14ac:dyDescent="0.3">
      <c r="A91" s="145" t="str">
        <f>B91&amp;" "&amp;C91</f>
        <v xml:space="preserve">DEO BILLE NIVEA FRESH (BEIGE) </v>
      </c>
      <c r="B91" s="146" t="s">
        <v>83</v>
      </c>
      <c r="C91" s="146"/>
    </row>
    <row r="92" spans="1:3" x14ac:dyDescent="0.3">
      <c r="A92" s="145" t="str">
        <f>B92&amp;" "&amp;C92</f>
        <v xml:space="preserve">DEO BILLE NIVEA SILKY SMOOTH (VERT) </v>
      </c>
      <c r="B92" s="146" t="s">
        <v>84</v>
      </c>
      <c r="C92" s="146"/>
    </row>
    <row r="93" spans="1:3" x14ac:dyDescent="0.3">
      <c r="A93" s="145" t="str">
        <f>B93&amp;" "&amp;C93</f>
        <v xml:space="preserve">DEO BILLE NIVEA INVISIBLE (Noir) </v>
      </c>
      <c r="B93" s="146" t="s">
        <v>40</v>
      </c>
      <c r="C93" s="146"/>
    </row>
    <row r="94" spans="1:3" x14ac:dyDescent="0.3">
      <c r="A94" s="145" t="str">
        <f>B94&amp;" "&amp;C94</f>
        <v xml:space="preserve">CAHIER SEYES </v>
      </c>
      <c r="B94" s="146" t="s">
        <v>85</v>
      </c>
      <c r="C94" s="146"/>
    </row>
    <row r="95" spans="1:3" x14ac:dyDescent="0.3">
      <c r="A95" s="145" t="str">
        <f>B95&amp;" "&amp;C95</f>
        <v xml:space="preserve">TAILLE CRAYON (10 bleu-11 vert-4 orange) </v>
      </c>
      <c r="B95" s="146" t="s">
        <v>64</v>
      </c>
      <c r="C95" s="146"/>
    </row>
    <row r="96" spans="1:3" x14ac:dyDescent="0.3">
      <c r="A96" s="145" t="str">
        <f>B96&amp;" "&amp;C96</f>
        <v xml:space="preserve">SAVON NIVEA  </v>
      </c>
      <c r="B96" s="146" t="s">
        <v>41</v>
      </c>
      <c r="C96" s="146"/>
    </row>
    <row r="97" spans="1:3" x14ac:dyDescent="0.3">
      <c r="A97" s="145" t="str">
        <f>B97&amp;" "&amp;C97</f>
        <v xml:space="preserve">CREME NIVEA </v>
      </c>
      <c r="B97" s="146" t="s">
        <v>86</v>
      </c>
      <c r="C97" s="146"/>
    </row>
    <row r="98" spans="1:3" x14ac:dyDescent="0.3">
      <c r="A98" s="145" t="str">
        <f>B98&amp;" "&amp;C98</f>
        <v xml:space="preserve">REGLE RONDE </v>
      </c>
      <c r="B98" s="146" t="s">
        <v>87</v>
      </c>
      <c r="C98" s="146"/>
    </row>
    <row r="99" spans="1:3" x14ac:dyDescent="0.3">
      <c r="A99" s="145" t="str">
        <f>B99&amp;" "&amp;C99</f>
        <v xml:space="preserve">REGLE ATELIER EQUERRE </v>
      </c>
      <c r="B99" s="146" t="s">
        <v>88</v>
      </c>
      <c r="C99" s="146"/>
    </row>
    <row r="100" spans="1:3" x14ac:dyDescent="0.3">
      <c r="A100" s="145" t="str">
        <f>B100&amp;" "&amp;C100</f>
        <v xml:space="preserve">DOUBLE METRE A RUBAN </v>
      </c>
      <c r="B100" s="146" t="s">
        <v>42</v>
      </c>
      <c r="C100" s="146"/>
    </row>
    <row r="101" spans="1:3" x14ac:dyDescent="0.3">
      <c r="A101" s="145" t="str">
        <f>B101&amp;" "&amp;C101</f>
        <v xml:space="preserve">REGLE (PETITE) </v>
      </c>
      <c r="B101" s="146" t="s">
        <v>89</v>
      </c>
      <c r="C101" s="146"/>
    </row>
    <row r="102" spans="1:3" x14ac:dyDescent="0.3">
      <c r="A102" s="145" t="str">
        <f>B102&amp;" "&amp;C102</f>
        <v xml:space="preserve">REGLE (GRANDE) </v>
      </c>
      <c r="B102" s="146" t="s">
        <v>90</v>
      </c>
      <c r="C102" s="146"/>
    </row>
    <row r="103" spans="1:3" x14ac:dyDescent="0.3">
      <c r="A103" s="145" t="str">
        <f>B103&amp;" "&amp;C103</f>
        <v xml:space="preserve">METRE </v>
      </c>
      <c r="B103" s="146" t="s">
        <v>91</v>
      </c>
      <c r="C103" s="146"/>
    </row>
    <row r="104" spans="1:3" x14ac:dyDescent="0.3">
      <c r="A104" s="145" t="str">
        <f>B104&amp;" "&amp;C104</f>
        <v xml:space="preserve">REGLE INOX </v>
      </c>
      <c r="B104" s="146" t="s">
        <v>92</v>
      </c>
      <c r="C104" s="146"/>
    </row>
    <row r="105" spans="1:3" x14ac:dyDescent="0.3">
      <c r="A105" s="145" t="str">
        <f>B105&amp;" "&amp;C105</f>
        <v xml:space="preserve">POINTEAU </v>
      </c>
      <c r="B105" s="146" t="s">
        <v>43</v>
      </c>
      <c r="C105" s="146"/>
    </row>
    <row r="106" spans="1:3" x14ac:dyDescent="0.3">
      <c r="A106" s="145" t="str">
        <f>B106&amp;" "&amp;C106</f>
        <v xml:space="preserve">POINTE A TRACER  </v>
      </c>
      <c r="B106" s="146" t="s">
        <v>44</v>
      </c>
      <c r="C106" s="146"/>
    </row>
    <row r="107" spans="1:3" x14ac:dyDescent="0.3">
      <c r="A107" s="145" t="str">
        <f>B107&amp;" "&amp;C107</f>
        <v xml:space="preserve">OREO (9 cartons) 2600 F le Carton </v>
      </c>
      <c r="B107" s="151" t="s">
        <v>111</v>
      </c>
      <c r="C107" s="146"/>
    </row>
    <row r="108" spans="1:3" x14ac:dyDescent="0.3">
      <c r="A108" s="145" t="str">
        <f>B108&amp;" "&amp;C108</f>
        <v xml:space="preserve">OREO Double Stuf ( 6 cartons) 2600 F le Carton </v>
      </c>
      <c r="B108" s="151" t="s">
        <v>112</v>
      </c>
      <c r="C108" s="146"/>
    </row>
    <row r="109" spans="1:3" x14ac:dyDescent="0.3">
      <c r="A109" s="145" t="str">
        <f>B109&amp;" "&amp;C109</f>
        <v xml:space="preserve">MULTIFRUITS  </v>
      </c>
      <c r="B109" s="151" t="s">
        <v>113</v>
      </c>
      <c r="C109" s="146"/>
    </row>
    <row r="110" spans="1:3" x14ac:dyDescent="0.3">
      <c r="A110" s="145" t="str">
        <f>B110&amp;" "&amp;C110</f>
        <v xml:space="preserve">EAU </v>
      </c>
      <c r="B110" s="151" t="s">
        <v>74</v>
      </c>
      <c r="C110" s="146"/>
    </row>
  </sheetData>
  <hyperlinks>
    <hyperlink ref="A1" r:id="rId1" xr:uid="{B09A15B8-2445-4FB5-BC11-351C595DB489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BOUTIQUE</vt:lpstr>
      <vt:lpstr>EQUIPEMENT </vt:lpstr>
      <vt:lpstr>LIVRE</vt:lpstr>
      <vt:lpstr>LIVRE ELEVE</vt:lpstr>
      <vt:lpstr>STOCK</vt:lpstr>
      <vt:lpstr>COMPTA</vt:lpstr>
      <vt:lpstr>Liste</vt:lpstr>
      <vt:lpstr>STOCK!Impression_des_titres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apeljg</dc:creator>
  <cp:lastModifiedBy>Eric Kergresse</cp:lastModifiedBy>
  <cp:lastPrinted>2023-07-12T00:01:49Z</cp:lastPrinted>
  <dcterms:created xsi:type="dcterms:W3CDTF">2023-06-25T22:19:03Z</dcterms:created>
  <dcterms:modified xsi:type="dcterms:W3CDTF">2023-07-12T00:06:17Z</dcterms:modified>
</cp:coreProperties>
</file>