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30ACA1B8-C776-48AC-A10C-E2495D3C61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MOIS ANNEES" sheetId="2" r:id="rId2"/>
    <sheet name="JOURS FERI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B19" i="1"/>
  <c r="C19" i="1"/>
  <c r="D19" i="1" s="1"/>
  <c r="E19" i="1" s="1"/>
  <c r="B1" i="3"/>
  <c r="B4" i="3" l="1"/>
  <c r="C20" i="1"/>
  <c r="B15" i="3"/>
  <c r="B14" i="3"/>
  <c r="B13" i="3"/>
  <c r="B12" i="3"/>
  <c r="B11" i="3"/>
  <c r="B7" i="3"/>
  <c r="B6" i="3"/>
  <c r="B3" i="3"/>
  <c r="B5" i="3" l="1"/>
  <c r="F16" i="1" s="1"/>
  <c r="G16" i="1" s="1"/>
  <c r="B8" i="3"/>
  <c r="B10" i="3"/>
  <c r="B9" i="3"/>
  <c r="C21" i="1"/>
  <c r="D20" i="1"/>
  <c r="E20" i="1" s="1"/>
  <c r="F20" i="1" s="1"/>
  <c r="G20" i="1" s="1"/>
  <c r="A19" i="1"/>
  <c r="C18" i="1"/>
  <c r="D18" i="1" s="1"/>
  <c r="E18" i="1" s="1"/>
  <c r="B18" i="1"/>
  <c r="B20" i="1"/>
  <c r="F19" i="1" l="1"/>
  <c r="G19" i="1" s="1"/>
  <c r="F18" i="1"/>
  <c r="G18" i="1" s="1"/>
  <c r="C22" i="1"/>
  <c r="D21" i="1"/>
  <c r="E21" i="1" s="1"/>
  <c r="F21" i="1" s="1"/>
  <c r="G21" i="1" s="1"/>
  <c r="A18" i="1"/>
  <c r="C17" i="1"/>
  <c r="D17" i="1" s="1"/>
  <c r="E17" i="1" s="1"/>
  <c r="F17" i="1" s="1"/>
  <c r="G17" i="1" s="1"/>
  <c r="B21" i="1"/>
  <c r="A20" i="1"/>
  <c r="B17" i="1"/>
  <c r="B16" i="1" s="1"/>
  <c r="C23" i="1" l="1"/>
  <c r="D22" i="1"/>
  <c r="E22" i="1" s="1"/>
  <c r="F22" i="1" s="1"/>
  <c r="G22" i="1" s="1"/>
  <c r="A17" i="1"/>
  <c r="B22" i="1"/>
  <c r="A21" i="1"/>
  <c r="C16" i="1"/>
  <c r="D16" i="1" s="1"/>
  <c r="E16" i="1" s="1"/>
  <c r="C24" i="1" l="1"/>
  <c r="D23" i="1"/>
  <c r="E23" i="1" s="1"/>
  <c r="F23" i="1" s="1"/>
  <c r="G23" i="1" s="1"/>
  <c r="A16" i="1"/>
  <c r="B23" i="1"/>
  <c r="A22" i="1"/>
  <c r="C25" i="1" l="1"/>
  <c r="D24" i="1"/>
  <c r="E24" i="1" s="1"/>
  <c r="F24" i="1" s="1"/>
  <c r="G24" i="1" s="1"/>
  <c r="B24" i="1"/>
  <c r="A23" i="1"/>
  <c r="C26" i="1" l="1"/>
  <c r="D25" i="1"/>
  <c r="E25" i="1" s="1"/>
  <c r="F25" i="1" s="1"/>
  <c r="G25" i="1" s="1"/>
  <c r="B25" i="1"/>
  <c r="A24" i="1"/>
  <c r="C27" i="1" l="1"/>
  <c r="D26" i="1"/>
  <c r="E26" i="1" s="1"/>
  <c r="F26" i="1" s="1"/>
  <c r="G26" i="1" s="1"/>
  <c r="B26" i="1"/>
  <c r="A25" i="1"/>
  <c r="C28" i="1" l="1"/>
  <c r="D27" i="1"/>
  <c r="E27" i="1" s="1"/>
  <c r="F27" i="1" s="1"/>
  <c r="G27" i="1" s="1"/>
  <c r="B27" i="1"/>
  <c r="A26" i="1"/>
  <c r="C29" i="1" l="1"/>
  <c r="D28" i="1"/>
  <c r="E28" i="1" s="1"/>
  <c r="F28" i="1" s="1"/>
  <c r="G28" i="1" s="1"/>
  <c r="B28" i="1"/>
  <c r="A27" i="1"/>
  <c r="C30" i="1" l="1"/>
  <c r="D29" i="1"/>
  <c r="E29" i="1" s="1"/>
  <c r="F29" i="1" s="1"/>
  <c r="G29" i="1" s="1"/>
  <c r="B29" i="1"/>
  <c r="A28" i="1"/>
  <c r="C31" i="1" l="1"/>
  <c r="D30" i="1"/>
  <c r="E30" i="1" s="1"/>
  <c r="F30" i="1" s="1"/>
  <c r="G30" i="1" s="1"/>
  <c r="B30" i="1"/>
  <c r="A29" i="1"/>
  <c r="C32" i="1" l="1"/>
  <c r="D31" i="1"/>
  <c r="E31" i="1" s="1"/>
  <c r="F31" i="1" s="1"/>
  <c r="G31" i="1" s="1"/>
  <c r="B31" i="1"/>
  <c r="A30" i="1"/>
  <c r="C33" i="1" l="1"/>
  <c r="D32" i="1"/>
  <c r="E32" i="1" s="1"/>
  <c r="F32" i="1" s="1"/>
  <c r="G32" i="1" s="1"/>
  <c r="B32" i="1"/>
  <c r="A31" i="1"/>
  <c r="C34" i="1" l="1"/>
  <c r="D33" i="1"/>
  <c r="E33" i="1" s="1"/>
  <c r="F33" i="1" s="1"/>
  <c r="G33" i="1" s="1"/>
  <c r="B33" i="1"/>
  <c r="A32" i="1"/>
  <c r="C35" i="1" l="1"/>
  <c r="D34" i="1"/>
  <c r="E34" i="1" s="1"/>
  <c r="F34" i="1" s="1"/>
  <c r="G34" i="1" s="1"/>
  <c r="B34" i="1"/>
  <c r="A33" i="1"/>
  <c r="C36" i="1" l="1"/>
  <c r="D35" i="1"/>
  <c r="E35" i="1" s="1"/>
  <c r="F35" i="1" s="1"/>
  <c r="G35" i="1" s="1"/>
  <c r="B35" i="1"/>
  <c r="A34" i="1"/>
  <c r="C37" i="1" l="1"/>
  <c r="D36" i="1"/>
  <c r="E36" i="1" s="1"/>
  <c r="F36" i="1" s="1"/>
  <c r="G36" i="1" s="1"/>
  <c r="B36" i="1"/>
  <c r="A35" i="1"/>
  <c r="C38" i="1" l="1"/>
  <c r="D37" i="1"/>
  <c r="E37" i="1" s="1"/>
  <c r="F37" i="1" s="1"/>
  <c r="G37" i="1" s="1"/>
  <c r="B37" i="1"/>
  <c r="A36" i="1"/>
  <c r="C39" i="1" l="1"/>
  <c r="D38" i="1"/>
  <c r="E38" i="1" s="1"/>
  <c r="F38" i="1" s="1"/>
  <c r="G38" i="1" s="1"/>
  <c r="B38" i="1"/>
  <c r="A37" i="1"/>
  <c r="C40" i="1" l="1"/>
  <c r="D39" i="1"/>
  <c r="E39" i="1" s="1"/>
  <c r="F39" i="1" s="1"/>
  <c r="G39" i="1" s="1"/>
  <c r="B39" i="1"/>
  <c r="A38" i="1"/>
  <c r="C41" i="1" l="1"/>
  <c r="D40" i="1"/>
  <c r="E40" i="1" s="1"/>
  <c r="F40" i="1" s="1"/>
  <c r="G40" i="1" s="1"/>
  <c r="B40" i="1"/>
  <c r="A39" i="1"/>
  <c r="C42" i="1" l="1"/>
  <c r="D41" i="1"/>
  <c r="E41" i="1" s="1"/>
  <c r="F41" i="1" s="1"/>
  <c r="G41" i="1" s="1"/>
  <c r="B41" i="1"/>
  <c r="A40" i="1"/>
  <c r="C43" i="1" l="1"/>
  <c r="D42" i="1"/>
  <c r="E42" i="1" s="1"/>
  <c r="F42" i="1" s="1"/>
  <c r="G42" i="1" s="1"/>
  <c r="B42" i="1"/>
  <c r="A41" i="1"/>
  <c r="C44" i="1" l="1"/>
  <c r="D43" i="1"/>
  <c r="E43" i="1" s="1"/>
  <c r="F43" i="1" s="1"/>
  <c r="G43" i="1" s="1"/>
  <c r="B43" i="1"/>
  <c r="A42" i="1"/>
  <c r="C45" i="1" l="1"/>
  <c r="D44" i="1"/>
  <c r="E44" i="1" s="1"/>
  <c r="F44" i="1" s="1"/>
  <c r="G44" i="1" s="1"/>
  <c r="B44" i="1"/>
  <c r="A43" i="1"/>
  <c r="C46" i="1" l="1"/>
  <c r="D46" i="1" s="1"/>
  <c r="E46" i="1" s="1"/>
  <c r="F46" i="1" s="1"/>
  <c r="G46" i="1" s="1"/>
  <c r="D45" i="1"/>
  <c r="E45" i="1" s="1"/>
  <c r="F45" i="1" s="1"/>
  <c r="G45" i="1" s="1"/>
  <c r="B45" i="1"/>
  <c r="A44" i="1"/>
  <c r="B46" i="1" l="1"/>
  <c r="A46" i="1" s="1"/>
  <c r="A45" i="1"/>
  <c r="G5" i="1" l="1" a="1"/>
  <c r="G5" i="1" s="1"/>
  <c r="F5" i="1" a="1"/>
  <c r="F5" i="1" s="1"/>
  <c r="G9" i="1" a="1"/>
  <c r="G9" i="1" s="1"/>
  <c r="F6" i="1" a="1"/>
  <c r="F6" i="1" s="1"/>
  <c r="G7" i="1" a="1"/>
  <c r="G7" i="1" s="1"/>
  <c r="G6" i="1" a="1"/>
  <c r="G6" i="1" s="1"/>
  <c r="F7" i="1" a="1"/>
  <c r="F7" i="1" s="1"/>
  <c r="F8" i="1" a="1"/>
  <c r="F8" i="1" s="1"/>
  <c r="G8" i="1" a="1"/>
  <c r="G8" i="1" s="1"/>
  <c r="F9" i="1" a="1"/>
  <c r="F9" i="1" s="1"/>
  <c r="F4" i="1" l="1"/>
  <c r="G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<sst xmlns="http://schemas.openxmlformats.org/spreadsheetml/2006/main" count="55" uniqueCount="55">
  <si>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</si>
  <si>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</si>
  <si>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</si>
  <si>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</si>
  <si>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</si>
  <si>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</si>
  <si>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</si>
  <si>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</si>
  <si>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</si>
  <si>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</si>
  <si>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</si>
  <si>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</si>
  <si>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</si>
  <si>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>ANNÉE :</t>
  </si>
  <si>
    <t>2022</t>
  </si>
  <si>
    <t>2021</t>
  </si>
  <si>
    <t>2023</t>
  </si>
  <si>
    <t>2024</t>
  </si>
  <si>
    <t>2025</t>
  </si>
  <si>
    <t>2026</t>
  </si>
  <si>
    <t>2027</t>
  </si>
  <si>
    <t>2028</t>
  </si>
  <si>
    <t>2029</t>
  </si>
  <si>
    <t>2030</t>
  </si>
  <si>
    <t>2031</t>
  </si>
  <si>
    <t>2032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</si>
  <si>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</si>
  <si>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</si>
  <si>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</si>
  <si>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</si>
  <si>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</si>
  <si>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</si>
  <si>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</si>
  <si>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</si>
  <si>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</si>
  <si>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SEM</t>
  </si>
  <si>
    <t>Prévues</t>
  </si>
  <si>
    <t>Réelles</t>
  </si>
  <si>
    <t>Heures</t>
  </si>
  <si>
    <t>Jours frais réels</t>
  </si>
  <si>
    <t>À RÉCUPÉRER</t>
  </si>
  <si>
    <t>À PAYER</t>
  </si>
  <si>
    <t>HEURES SUPPLÉMENTAIRES</t>
  </si>
  <si>
    <t>HR</t>
  </si>
  <si>
    <t>CP</t>
  </si>
  <si>
    <t>CF</t>
  </si>
  <si>
    <t>CM</t>
  </si>
  <si>
    <t>NR/SS</t>
  </si>
  <si>
    <t>RC/RTT</t>
  </si>
  <si>
    <t>ABSENCES</t>
  </si>
  <si>
    <t>DÉPLACEMENTS</t>
  </si>
  <si>
    <t>Report</t>
  </si>
  <si>
    <t>28 à régulariser</t>
  </si>
  <si>
    <t>NOM :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</si>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</sst>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\ mmm"/>
    <numFmt numFmtId="165" formatCode="dd\ mmmm"/>
    <numFmt numFmtId="166" formatCode="dd"/>
    <numFmt numFmtId="167" formatCode="ddd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ED2FA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indexed="64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indexed="64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indexed="64"/>
      </right>
      <top style="thin">
        <color rgb="FF808080"/>
      </top>
      <bottom style="medium">
        <color rgb="FF80808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/>
      <bottom/>
      <diagonal/>
    </border>
    <border>
      <left style="thick">
        <color auto="1"/>
      </left>
      <right style="thin">
        <color indexed="64"/>
      </right>
      <top/>
      <bottom style="thick">
        <color auto="1"/>
      </bottom>
      <diagonal/>
    </border>
    <border>
      <left/>
      <right/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49" fontId="0" fillId="0" borderId="0" xfId="0" applyNumberFormat="1"/>
    <xf numFmtId="14" fontId="0" fillId="0" borderId="0" xfId="0" applyNumberFormat="1"/>
    <xf numFmtId="0" fontId="1" fillId="0" borderId="1" xfId="0" applyFont="1" applyBorder="1"/>
    <xf numFmtId="0" fontId="1" fillId="0" borderId="2" xfId="0" applyFont="1" applyBorder="1"/>
    <xf numFmtId="0" fontId="1" fillId="0" borderId="0" xfId="0" applyFont="1"/>
    <xf numFmtId="0" fontId="1" fillId="0" borderId="3" xfId="0" applyFont="1" applyBorder="1"/>
    <xf numFmtId="0" fontId="1" fillId="0" borderId="4" xfId="0" applyFont="1" applyBorder="1"/>
    <xf numFmtId="0" fontId="1" fillId="0" borderId="0" xfId="0" applyFont="1" applyBorder="1"/>
    <xf numFmtId="14" fontId="1" fillId="0" borderId="0" xfId="0" applyNumberFormat="1" applyFont="1" applyBorder="1"/>
    <xf numFmtId="16" fontId="1" fillId="0" borderId="0" xfId="0" applyNumberFormat="1" applyFont="1" applyBorder="1"/>
    <xf numFmtId="164" fontId="1" fillId="0" borderId="4" xfId="0" applyNumberFormat="1" applyFont="1" applyBorder="1"/>
    <xf numFmtId="164" fontId="1" fillId="0" borderId="4" xfId="0" applyNumberFormat="1" applyFont="1" applyBorder="1" applyAlignment="1">
      <alignment horizontal="left"/>
    </xf>
    <xf numFmtId="165" fontId="1" fillId="0" borderId="4" xfId="0" applyNumberFormat="1" applyFont="1" applyBorder="1" applyAlignment="1">
      <alignment horizontal="left"/>
    </xf>
    <xf numFmtId="164" fontId="1" fillId="0" borderId="4" xfId="0" applyNumberFormat="1" applyFont="1" applyBorder="1" applyAlignment="1">
      <alignment horizontal="left" vertical="top"/>
    </xf>
    <xf numFmtId="165" fontId="1" fillId="0" borderId="4" xfId="0" applyNumberFormat="1" applyFont="1" applyBorder="1" applyAlignment="1">
      <alignment horizontal="left" vertical="top"/>
    </xf>
    <xf numFmtId="165" fontId="1" fillId="0" borderId="5" xfId="0" applyNumberFormat="1" applyFont="1" applyBorder="1" applyAlignment="1">
      <alignment horizontal="left"/>
    </xf>
    <xf numFmtId="14" fontId="1" fillId="0" borderId="6" xfId="0" applyNumberFormat="1" applyFont="1" applyBorder="1"/>
    <xf numFmtId="14" fontId="1" fillId="0" borderId="7" xfId="0" applyNumberFormat="1" applyFont="1" applyBorder="1"/>
    <xf numFmtId="14" fontId="1" fillId="0" borderId="8" xfId="0" applyNumberFormat="1" applyFont="1" applyBorder="1"/>
    <xf numFmtId="166" fontId="0" fillId="0" borderId="0" xfId="0" applyNumberFormat="1"/>
    <xf numFmtId="0" fontId="2" fillId="0" borderId="0" xfId="0" applyFont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2" fillId="3" borderId="2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4" borderId="22" xfId="0" applyFill="1" applyBorder="1"/>
    <xf numFmtId="0" fontId="0" fillId="4" borderId="23" xfId="0" applyFill="1" applyBorder="1"/>
    <xf numFmtId="0" fontId="0" fillId="4" borderId="24" xfId="0" applyFill="1" applyBorder="1"/>
    <xf numFmtId="0" fontId="0" fillId="0" borderId="19" xfId="0" applyBorder="1"/>
    <xf numFmtId="9" fontId="2" fillId="0" borderId="22" xfId="0" applyNumberFormat="1" applyFont="1" applyBorder="1" applyAlignment="1">
      <alignment horizontal="center" vertical="center"/>
    </xf>
    <xf numFmtId="9" fontId="2" fillId="0" borderId="23" xfId="0" applyNumberFormat="1" applyFont="1" applyBorder="1" applyAlignment="1">
      <alignment horizontal="center" vertical="center"/>
    </xf>
    <xf numFmtId="9" fontId="2" fillId="0" borderId="24" xfId="0" applyNumberFormat="1" applyFont="1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2" fillId="0" borderId="19" xfId="0" applyFont="1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/>
    <xf numFmtId="0" fontId="0" fillId="0" borderId="28" xfId="0" applyBorder="1"/>
    <xf numFmtId="0" fontId="4" fillId="0" borderId="23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7" fontId="0" fillId="0" borderId="0" xfId="0" applyNumberFormat="1" applyBorder="1"/>
    <xf numFmtId="167" fontId="0" fillId="0" borderId="31" xfId="0" applyNumberFormat="1" applyBorder="1"/>
    <xf numFmtId="0" fontId="0" fillId="5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2" fillId="5" borderId="33" xfId="0" applyFont="1" applyFill="1" applyBorder="1" applyAlignment="1">
      <alignment horizontal="center" vertical="center"/>
    </xf>
    <xf numFmtId="166" fontId="0" fillId="0" borderId="28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0" fontId="0" fillId="0" borderId="32" xfId="0" applyBorder="1"/>
    <xf numFmtId="0" fontId="0" fillId="0" borderId="25" xfId="0" applyBorder="1"/>
    <xf numFmtId="0" fontId="2" fillId="0" borderId="26" xfId="0" applyFont="1" applyBorder="1"/>
    <xf numFmtId="0" fontId="0" fillId="0" borderId="26" xfId="0" applyBorder="1"/>
    <xf numFmtId="0" fontId="0" fillId="0" borderId="27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12" xfId="0" applyNumberFormat="1" applyBorder="1" applyAlignment="1">
      <alignment horizontal="center"/>
    </xf>
    <xf numFmtId="166" fontId="0" fillId="0" borderId="31" xfId="0" applyNumberFormat="1" applyBorder="1"/>
    <xf numFmtId="0" fontId="0" fillId="0" borderId="16" xfId="0" applyNumberForma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8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" fillId="0" borderId="20" xfId="0" applyFont="1" applyBorder="1" applyAlignment="1">
      <alignment horizontal="left" vertical="center"/>
    </xf>
    <xf numFmtId="0" fontId="0" fillId="0" borderId="18" xfId="0" applyFont="1" applyBorder="1" applyAlignment="1">
      <alignment horizontal="left" vertical="center"/>
    </xf>
    <xf numFmtId="0" fontId="0" fillId="0" borderId="19" xfId="0" applyFont="1" applyBorder="1" applyAlignment="1">
      <alignment horizontal="left" vertical="center"/>
    </xf>
    <xf numFmtId="0" fontId="0" fillId="0" borderId="20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1" fontId="0" fillId="0" borderId="12" xfId="0" applyNumberFormat="1" applyBorder="1" applyAlignment="1">
      <alignment horizontal="center"/>
    </xf>
    <xf numFmtId="1" fontId="0" fillId="0" borderId="16" xfId="0" applyNumberForma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2" fillId="6" borderId="29" xfId="0" applyFont="1" applyFill="1" applyBorder="1" applyAlignment="1">
      <alignment horizontal="center"/>
    </xf>
    <xf numFmtId="0" fontId="2" fillId="6" borderId="0" xfId="0" applyFont="1" applyFill="1"/>
    <xf numFmtId="0" fontId="2" fillId="6" borderId="0" xfId="0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0" xfId="0" applyFont="1" applyFill="1" applyBorder="1"/>
    <xf numFmtId="0" fontId="2" fillId="6" borderId="28" xfId="0" applyFont="1" applyFill="1" applyBorder="1"/>
    <xf numFmtId="0" fontId="2" fillId="0" borderId="37" xfId="0" applyFont="1" applyBorder="1" applyAlignment="1">
      <alignment horizontal="center"/>
    </xf>
    <xf numFmtId="1" fontId="0" fillId="0" borderId="29" xfId="0" applyNumberForma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EED2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2" dropStyle="combo" dx="20" fmlaLink="$B$2" fmlaRange="'MOIS ANNEES'!$A$1:$A$12" noThreeD="1" sel="7" val="0"/>
</file>

<file path=xl/ctrlProps/ctrlProp2.xml><?xml version="1.0" encoding="utf-8"?>
<formControlPr xmlns="http://schemas.microsoft.com/office/spreadsheetml/2009/9/main" objectType="Drop" dropLines="12" dropStyle="combo" dx="20" fmlaLink="$K$2" fmlaRange="'MOIS ANNEES'!$C$1:$C$12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7620</xdr:rowOff>
        </xdr:from>
        <xdr:to>
          <xdr:col>4</xdr:col>
          <xdr:colOff>30480</xdr:colOff>
          <xdr:row>2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</xdr:row>
          <xdr:rowOff>0</xdr:rowOff>
        </xdr:from>
        <xdr:to>
          <xdr:col>11</xdr:col>
          <xdr:colOff>335280</xdr:colOff>
          <xdr:row>2</xdr:row>
          <xdr:rowOff>22860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V49"/>
  <sheetViews>
    <sheetView showZeros="0" tabSelected="1" workbookViewId="0">
      <selection activeCell="J7" sqref="J7"/>
    </sheetView>
  </sheetViews>
  <sheetFormatPr baseColWidth="10" defaultRowHeight="14.4" x14ac:dyDescent="0.3"/>
  <cols>
    <col min="1" max="2" width="5.77734375" customWidth="1"/>
    <col min="3" max="3" width="3.6640625" customWidth="1"/>
    <col min="4" max="4" width="3.6640625" hidden="1" customWidth="1"/>
    <col min="5" max="5" width="4.33203125" bestFit="1" customWidth="1"/>
    <col min="6" max="6" width="8.88671875" customWidth="1"/>
    <col min="7" max="7" width="8.77734375" customWidth="1"/>
    <col min="8" max="22" width="6.44140625" customWidth="1"/>
  </cols>
  <sheetData>
    <row r="1" spans="1:22" ht="15" thickTop="1" x14ac:dyDescent="0.3">
      <c r="A1" s="59"/>
      <c r="B1" s="60" t="s">
        <v>12</v>
      </c>
      <c r="C1" s="61"/>
      <c r="D1" s="61"/>
      <c r="E1" s="61"/>
      <c r="F1" s="99" t="s">
        <v>53</v>
      </c>
      <c r="G1" s="99"/>
      <c r="H1" s="61"/>
      <c r="I1" s="61"/>
      <c r="J1" s="61"/>
      <c r="K1" s="60" t="s">
        <v>13</v>
      </c>
      <c r="L1" s="61"/>
      <c r="M1" s="61"/>
      <c r="N1" s="61"/>
      <c r="O1" s="61"/>
      <c r="P1" s="61"/>
      <c r="Q1" s="61"/>
      <c r="R1" s="61"/>
      <c r="S1" s="61"/>
      <c r="T1" s="61"/>
      <c r="U1" s="61"/>
      <c r="V1" s="62"/>
    </row>
    <row r="2" spans="1:22" x14ac:dyDescent="0.3">
      <c r="A2" s="63"/>
      <c r="B2" s="22">
        <v>7</v>
      </c>
      <c r="C2" s="22"/>
      <c r="D2" s="22"/>
      <c r="E2" s="22"/>
      <c r="F2" s="79"/>
      <c r="G2" s="80"/>
      <c r="H2" s="80"/>
      <c r="I2" s="81"/>
      <c r="J2" s="22"/>
      <c r="K2" s="22">
        <v>2</v>
      </c>
      <c r="L2" s="22"/>
      <c r="M2" s="22"/>
      <c r="N2" s="22"/>
      <c r="O2" s="22"/>
      <c r="P2" s="22"/>
      <c r="Q2" s="22"/>
      <c r="R2" s="22"/>
      <c r="S2" s="22"/>
      <c r="T2" s="22"/>
      <c r="U2" s="22"/>
      <c r="V2" s="45"/>
    </row>
    <row r="3" spans="1:22" x14ac:dyDescent="0.3">
      <c r="A3" s="63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45"/>
    </row>
    <row r="4" spans="1:22" x14ac:dyDescent="0.3">
      <c r="A4" s="93" t="s">
        <v>54</v>
      </c>
      <c r="B4" s="94"/>
      <c r="C4" s="94"/>
      <c r="D4" s="95"/>
      <c r="E4" s="95"/>
      <c r="F4" s="96">
        <f ca="1">SUM(F5:F9)</f>
        <v>180</v>
      </c>
      <c r="G4" s="96">
        <f ca="1">SUM(G5:G9)</f>
        <v>180</v>
      </c>
      <c r="H4" s="94"/>
      <c r="I4" s="94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8"/>
    </row>
    <row r="5" spans="1:22" x14ac:dyDescent="0.3">
      <c r="A5" s="100">
        <f>_xlfn.ISOWEEKNUM(DATE(K2+2020, B2,1))</f>
        <v>26</v>
      </c>
      <c r="B5" s="69"/>
      <c r="C5" s="69"/>
      <c r="D5" s="69"/>
      <c r="E5" s="69"/>
      <c r="F5" s="92" cm="1">
        <f t="array" aca="1" ref="F5" ca="1">SUMPRODUCT(($A$16:$A$46=$A5)*$F$16:$F$46)</f>
        <v>31</v>
      </c>
      <c r="G5" s="92" cm="1">
        <f t="array" aca="1" ref="G5" ca="1">SUMPRODUCT(($A$16:$A$46=$A5)*$F$16:$F$46)</f>
        <v>31</v>
      </c>
      <c r="H5" s="89"/>
      <c r="I5" s="89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45"/>
    </row>
    <row r="6" spans="1:22" x14ac:dyDescent="0.3">
      <c r="A6" s="100">
        <f>A5+1</f>
        <v>27</v>
      </c>
      <c r="B6" s="69"/>
      <c r="C6" s="69"/>
      <c r="D6" s="69"/>
      <c r="E6" s="69"/>
      <c r="F6" s="92" cm="1">
        <f t="array" aca="1" ref="F6" ca="1">SUMPRODUCT(($A$16:$A$46=$A6)*$F$16:$F$46)</f>
        <v>39</v>
      </c>
      <c r="G6" s="92" cm="1">
        <f t="array" aca="1" ref="G6" ca="1">SUMPRODUCT(($A$16:$A$46=$A6)*$F$16:$F$46)</f>
        <v>39</v>
      </c>
      <c r="H6" s="89"/>
      <c r="I6" s="89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45"/>
    </row>
    <row r="7" spans="1:22" x14ac:dyDescent="0.3">
      <c r="A7" s="100">
        <f>A6+1</f>
        <v>28</v>
      </c>
      <c r="B7" s="69"/>
      <c r="C7" s="69"/>
      <c r="D7" s="69"/>
      <c r="E7" s="69"/>
      <c r="F7" s="92" cm="1">
        <f t="array" aca="1" ref="F7" ca="1">SUMPRODUCT(($A$16:$A$46=$A7)*$F$16:$F$46)</f>
        <v>39</v>
      </c>
      <c r="G7" s="92" cm="1">
        <f t="array" aca="1" ref="G7" ca="1">SUMPRODUCT(($A$16:$A$46=$A7)*$F$16:$F$46)</f>
        <v>39</v>
      </c>
      <c r="H7" s="89"/>
      <c r="I7" s="89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45"/>
    </row>
    <row r="8" spans="1:22" x14ac:dyDescent="0.3">
      <c r="A8" s="100">
        <f>A7+1</f>
        <v>29</v>
      </c>
      <c r="B8" s="69"/>
      <c r="C8" s="69"/>
      <c r="D8" s="69"/>
      <c r="E8" s="69"/>
      <c r="F8" s="92" cm="1">
        <f t="array" aca="1" ref="F8" ca="1">SUMPRODUCT(($A$16:$A$46=$A8)*$F$16:$F$46)</f>
        <v>39</v>
      </c>
      <c r="G8" s="92" cm="1">
        <f t="array" aca="1" ref="G8" ca="1">SUMPRODUCT(($A$16:$A$46=$A8)*$F$16:$F$46)</f>
        <v>39</v>
      </c>
      <c r="H8" s="89"/>
      <c r="I8" s="89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45"/>
    </row>
    <row r="9" spans="1:22" x14ac:dyDescent="0.3">
      <c r="A9" s="100">
        <f>A8+1</f>
        <v>30</v>
      </c>
      <c r="B9" s="69"/>
      <c r="C9" s="69"/>
      <c r="D9" s="69"/>
      <c r="E9" s="69"/>
      <c r="F9" s="92" cm="1">
        <f t="array" aca="1" ref="F9" ca="1">SUMPRODUCT(($A$16:$A$46=$A9)*$F$16:$F$46)</f>
        <v>32</v>
      </c>
      <c r="G9" s="92" cm="1">
        <f t="array" aca="1" ref="G9" ca="1">SUMPRODUCT(($A$16:$A$46=$A9)*$F$16:$F$46)</f>
        <v>32</v>
      </c>
      <c r="H9" s="89"/>
      <c r="I9" s="89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45"/>
    </row>
    <row r="10" spans="1:22" ht="15" thickBot="1" x14ac:dyDescent="0.35">
      <c r="A10" s="63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45"/>
    </row>
    <row r="11" spans="1:22" ht="15.6" thickTop="1" thickBot="1" x14ac:dyDescent="0.35">
      <c r="A11" s="63"/>
      <c r="B11" s="22"/>
      <c r="C11" s="22"/>
      <c r="D11" s="22"/>
      <c r="E11" s="22"/>
      <c r="F11" s="22"/>
      <c r="G11" s="22"/>
      <c r="H11" s="22"/>
      <c r="I11" s="22"/>
      <c r="J11" s="82" t="s">
        <v>42</v>
      </c>
      <c r="K11" s="83"/>
      <c r="L11" s="83"/>
      <c r="M11" s="84"/>
      <c r="N11" s="70" t="s">
        <v>49</v>
      </c>
      <c r="O11" s="71"/>
      <c r="P11" s="71"/>
      <c r="Q11" s="71"/>
      <c r="R11" s="71"/>
      <c r="S11" s="72"/>
      <c r="T11" s="70" t="s">
        <v>50</v>
      </c>
      <c r="U11" s="71"/>
      <c r="V11" s="72"/>
    </row>
    <row r="12" spans="1:22" ht="25.8" customHeight="1" thickTop="1" thickBot="1" x14ac:dyDescent="0.35">
      <c r="A12" s="64"/>
      <c r="B12" s="65"/>
      <c r="C12" s="65"/>
      <c r="D12" s="65"/>
      <c r="E12" s="65"/>
      <c r="F12" s="82" t="s">
        <v>38</v>
      </c>
      <c r="G12" s="83"/>
      <c r="H12" s="83"/>
      <c r="I12" s="84"/>
      <c r="J12" s="85" t="s">
        <v>40</v>
      </c>
      <c r="K12" s="86"/>
      <c r="L12" s="87" t="s">
        <v>41</v>
      </c>
      <c r="M12" s="88"/>
      <c r="N12" s="29" t="s">
        <v>43</v>
      </c>
      <c r="O12" s="30" t="s">
        <v>44</v>
      </c>
      <c r="P12" s="30" t="s">
        <v>45</v>
      </c>
      <c r="Q12" s="30" t="s">
        <v>46</v>
      </c>
      <c r="R12" s="30" t="s">
        <v>47</v>
      </c>
      <c r="S12" s="31" t="s">
        <v>48</v>
      </c>
      <c r="T12" s="32"/>
      <c r="U12" s="33"/>
      <c r="V12" s="34"/>
    </row>
    <row r="13" spans="1:22" ht="30" customHeight="1" thickTop="1" thickBot="1" x14ac:dyDescent="0.35">
      <c r="A13" s="55" t="s">
        <v>35</v>
      </c>
      <c r="B13" s="35"/>
      <c r="C13" s="44"/>
      <c r="D13" s="35"/>
      <c r="E13" s="35"/>
      <c r="F13" s="48" t="s">
        <v>36</v>
      </c>
      <c r="G13" s="48" t="s">
        <v>37</v>
      </c>
      <c r="H13" s="46" t="s">
        <v>39</v>
      </c>
      <c r="I13" s="44"/>
      <c r="J13" s="36">
        <v>0.25</v>
      </c>
      <c r="K13" s="37">
        <v>0.5</v>
      </c>
      <c r="L13" s="37">
        <v>0.25</v>
      </c>
      <c r="M13" s="38">
        <v>0.5</v>
      </c>
      <c r="N13" s="39"/>
      <c r="O13" s="40"/>
      <c r="P13" s="40"/>
      <c r="Q13" s="40"/>
      <c r="R13" s="40"/>
      <c r="S13" s="41"/>
      <c r="T13" s="39"/>
      <c r="U13" s="40"/>
      <c r="V13" s="41"/>
    </row>
    <row r="14" spans="1:22" ht="15.6" thickTop="1" thickBot="1" x14ac:dyDescent="0.35">
      <c r="A14" s="76" t="s">
        <v>51</v>
      </c>
      <c r="B14" s="77"/>
      <c r="C14" s="78"/>
      <c r="D14" s="42"/>
      <c r="E14" s="42"/>
      <c r="F14" s="49"/>
      <c r="G14" s="49"/>
      <c r="H14" s="47"/>
      <c r="I14" s="44"/>
      <c r="J14" s="39"/>
      <c r="K14" s="40"/>
      <c r="L14" s="40"/>
      <c r="M14" s="41"/>
      <c r="N14" s="39"/>
      <c r="O14" s="40"/>
      <c r="P14" s="40"/>
      <c r="Q14" s="40"/>
      <c r="R14" s="40"/>
      <c r="S14" s="41"/>
      <c r="T14" s="39"/>
      <c r="U14" s="40"/>
      <c r="V14" s="41"/>
    </row>
    <row r="15" spans="1:22" ht="22.2" customHeight="1" thickTop="1" thickBot="1" x14ac:dyDescent="0.35">
      <c r="A15" s="73" t="s">
        <v>52</v>
      </c>
      <c r="B15" s="74"/>
      <c r="C15" s="75"/>
      <c r="D15" s="43"/>
      <c r="E15" s="43"/>
      <c r="F15" s="49"/>
      <c r="G15" s="49"/>
      <c r="H15" s="47"/>
      <c r="I15" s="44"/>
      <c r="J15" s="39"/>
      <c r="K15" s="40"/>
      <c r="L15" s="40"/>
      <c r="M15" s="41"/>
      <c r="N15" s="39"/>
      <c r="O15" s="40"/>
      <c r="P15" s="40"/>
      <c r="Q15" s="40"/>
      <c r="R15" s="40"/>
      <c r="S15" s="41"/>
      <c r="T15" s="39"/>
      <c r="U15" s="40"/>
      <c r="V15" s="41"/>
    </row>
    <row r="16" spans="1:22" ht="15" thickTop="1" x14ac:dyDescent="0.3">
      <c r="A16" s="52">
        <f>_xlfn.ISOWEEKNUM(B16)</f>
        <v>26</v>
      </c>
      <c r="B16" s="50">
        <f t="shared" ref="B16:B17" si="0">B17-1</f>
        <v>44740</v>
      </c>
      <c r="C16" s="56">
        <f>B17-1</f>
        <v>44740</v>
      </c>
      <c r="D16" s="20">
        <f t="shared" ref="D16:D18" si="1">WEEKDAY(C16)</f>
        <v>3</v>
      </c>
      <c r="E16" s="20" t="str">
        <f t="shared" ref="E16:E17" si="2">IF(D16=6,"ven",IF(D16=7,"sam",IF(D16=1,"dim","")))</f>
        <v/>
      </c>
      <c r="F16" s="90">
        <f ca="1">IF(E16="ven",7,IF(E16="sam",0,IF(E16="dim",0,IF(C16='JOURS FERIES'!B3,0,IF(C16='JOURS FERIES'!B4,0,IF(C16='JOURS FERIES'!B5,0,IF(C16='JOURS FERIES'!B6,0,IF(C16='JOURS FERIES'!B7,0,IF(C16='JOURS FERIES'!B8,0,IF(C16='JOURS FERIES'!B9,0,IF(C16='JOURS FERIES'!B10,7,IF(C16='JOURS FERIES'!B11,0,IF(C16='JOURS FERIES'!B12,0,IF(C16='JOURS FERIES'!B13,0,IF(C16='JOURS FERIES'!B14,0,IF(C16='JOURS FERIES'!B15,0,8))))))))))))))))</f>
        <v>8</v>
      </c>
      <c r="G16" s="66">
        <f ca="1">IF(F16=0,0,(F16+J16+K16+L16+M16-N16-O16-P16-Q16-R16-S16))</f>
        <v>8</v>
      </c>
      <c r="H16" s="23"/>
      <c r="I16" s="45"/>
      <c r="J16" s="24"/>
      <c r="K16" s="23"/>
      <c r="L16" s="23"/>
      <c r="M16" s="25"/>
      <c r="N16" s="24"/>
      <c r="O16" s="23"/>
      <c r="P16" s="23"/>
      <c r="Q16" s="23"/>
      <c r="R16" s="23"/>
      <c r="S16" s="25"/>
      <c r="T16" s="24"/>
      <c r="U16" s="23"/>
      <c r="V16" s="25"/>
    </row>
    <row r="17" spans="1:22" x14ac:dyDescent="0.3">
      <c r="A17" s="53">
        <f t="shared" ref="A17:A46" si="3">_xlfn.ISOWEEKNUM(B17)</f>
        <v>26</v>
      </c>
      <c r="B17" s="50">
        <f t="shared" si="0"/>
        <v>44741</v>
      </c>
      <c r="C17" s="56">
        <f t="shared" ref="C17:C18" si="4">B18-1</f>
        <v>44741</v>
      </c>
      <c r="D17" s="20">
        <f t="shared" si="1"/>
        <v>4</v>
      </c>
      <c r="E17" s="20" t="str">
        <f t="shared" si="2"/>
        <v/>
      </c>
      <c r="F17" s="90">
        <f ca="1">IF(E17="ven",7,IF(E17="sam",0,IF(E17="dim",0,IF(C17='JOURS FERIES'!B4,0,IF(C17='JOURS FERIES'!B5,0,IF(C17='JOURS FERIES'!B6,0,IF(C17='JOURS FERIES'!B7,0,IF(C17='JOURS FERIES'!B8,0,IF(C17='JOURS FERIES'!B9,0,IF(C17='JOURS FERIES'!B10,0,IF(C17='JOURS FERIES'!B11,7,IF(C17='JOURS FERIES'!B12,0,IF(C17='JOURS FERIES'!B13,0,IF(C17='JOURS FERIES'!B14,0,IF(C17='JOURS FERIES'!B15,0,IF(C17='JOURS FERIES'!B16,0,8))))))))))))))))</f>
        <v>8</v>
      </c>
      <c r="G17" s="66">
        <f t="shared" ref="G17:G46" ca="1" si="5">IF(F17=0,0,(F17+J17+K17+L17+M17-N17-O17-P17-Q17-R17-S17))</f>
        <v>8</v>
      </c>
      <c r="H17" s="23"/>
      <c r="I17" s="45"/>
      <c r="J17" s="24"/>
      <c r="K17" s="23"/>
      <c r="L17" s="23"/>
      <c r="M17" s="25"/>
      <c r="N17" s="24"/>
      <c r="O17" s="23"/>
      <c r="P17" s="23"/>
      <c r="Q17" s="23"/>
      <c r="R17" s="23"/>
      <c r="S17" s="25"/>
      <c r="T17" s="24"/>
      <c r="U17" s="23"/>
      <c r="V17" s="25"/>
    </row>
    <row r="18" spans="1:22" x14ac:dyDescent="0.3">
      <c r="A18" s="53">
        <f t="shared" si="3"/>
        <v>26</v>
      </c>
      <c r="B18" s="50">
        <f>B19-1</f>
        <v>44742</v>
      </c>
      <c r="C18" s="56">
        <f t="shared" si="4"/>
        <v>44742</v>
      </c>
      <c r="D18" s="20">
        <f t="shared" si="1"/>
        <v>5</v>
      </c>
      <c r="E18" s="20" t="str">
        <f>IF(D18=6,"ven",IF(D18=7,"sam",IF(D18=1,"dim","")))</f>
        <v/>
      </c>
      <c r="F18" s="90">
        <f ca="1">IF(E18="ven",7,IF(E18="sam",0,IF(E18="dim",0,IF(C18='JOURS FERIES'!B5,0,IF(C18='JOURS FERIES'!B6,0,IF(C18='JOURS FERIES'!B7,0,IF(C18='JOURS FERIES'!B8,0,IF(C18='JOURS FERIES'!B9,0,IF(C18='JOURS FERIES'!B10,0,IF(C18='JOURS FERIES'!B11,0,IF(C18='JOURS FERIES'!B12,7,IF(C18='JOURS FERIES'!B13,0,IF(C18='JOURS FERIES'!B14,0,IF(C18='JOURS FERIES'!B15,0,IF(C18='JOURS FERIES'!B16,0,IF(C18='JOURS FERIES'!B17,0,8))))))))))))))))</f>
        <v>8</v>
      </c>
      <c r="G18" s="66">
        <f t="shared" ca="1" si="5"/>
        <v>8</v>
      </c>
      <c r="H18" s="23"/>
      <c r="I18" s="45"/>
      <c r="J18" s="24"/>
      <c r="K18" s="23"/>
      <c r="L18" s="23"/>
      <c r="M18" s="25"/>
      <c r="N18" s="24"/>
      <c r="O18" s="23"/>
      <c r="P18" s="23"/>
      <c r="Q18" s="23"/>
      <c r="R18" s="23"/>
      <c r="S18" s="25"/>
      <c r="T18" s="24"/>
      <c r="U18" s="23"/>
      <c r="V18" s="25"/>
    </row>
    <row r="19" spans="1:22" x14ac:dyDescent="0.3">
      <c r="A19" s="53">
        <f t="shared" si="3"/>
        <v>26</v>
      </c>
      <c r="B19" s="50">
        <f>DATE(K2+2020, B2,1)</f>
        <v>44743</v>
      </c>
      <c r="C19" s="56">
        <f>DATE(K2+2020, B2,1)</f>
        <v>44743</v>
      </c>
      <c r="D19" s="20">
        <f>WEEKDAY(C19)</f>
        <v>6</v>
      </c>
      <c r="E19" s="20" t="str">
        <f t="shared" ref="E19:E46" si="6">IF(D19=6,"ven",IF(D19=7,"sam",IF(D19=1,"dim","")))</f>
        <v>ven</v>
      </c>
      <c r="F19" s="90">
        <f>IF(E19="ven",7,IF(E19="sam",0,IF(E19="dim",0,IF(C19='JOURS FERIES'!B6,0,IF(C19='JOURS FERIES'!B7,0,IF(C19='JOURS FERIES'!B8,0,IF(C19='JOURS FERIES'!B9,0,IF(C19='JOURS FERIES'!B10,0,IF(C19='JOURS FERIES'!B11,0,IF(C19='JOURS FERIES'!B12,0,IF(C19='JOURS FERIES'!B13,7,IF(C19='JOURS FERIES'!B14,0,IF(C19='JOURS FERIES'!B15,0,IF(C19='JOURS FERIES'!B16,0,IF(C19='JOURS FERIES'!B17,0,IF(C19='JOURS FERIES'!B18,0,8))))))))))))))))</f>
        <v>7</v>
      </c>
      <c r="G19" s="66">
        <f t="shared" si="5"/>
        <v>7</v>
      </c>
      <c r="H19" s="23"/>
      <c r="I19" s="45"/>
      <c r="J19" s="24"/>
      <c r="K19" s="23"/>
      <c r="L19" s="23"/>
      <c r="M19" s="25"/>
      <c r="N19" s="24"/>
      <c r="O19" s="23"/>
      <c r="P19" s="23"/>
      <c r="Q19" s="23"/>
      <c r="R19" s="23"/>
      <c r="S19" s="25"/>
      <c r="T19" s="24"/>
      <c r="U19" s="23"/>
      <c r="V19" s="25"/>
    </row>
    <row r="20" spans="1:22" x14ac:dyDescent="0.3">
      <c r="A20" s="53">
        <f t="shared" si="3"/>
        <v>26</v>
      </c>
      <c r="B20" s="50">
        <f>B19+1</f>
        <v>44744</v>
      </c>
      <c r="C20" s="56">
        <f>C19+1</f>
        <v>44744</v>
      </c>
      <c r="D20" s="20">
        <f t="shared" ref="D20:D46" si="7">WEEKDAY(C20)</f>
        <v>7</v>
      </c>
      <c r="E20" s="20" t="str">
        <f t="shared" si="6"/>
        <v>sam</v>
      </c>
      <c r="F20" s="90">
        <f>IF(E20="ven",7,IF(E20="sam",0,IF(E20="dim",0,IF(C20='JOURS FERIES'!B7,0,IF(C20='JOURS FERIES'!B8,0,IF(C20='JOURS FERIES'!B9,0,IF(C20='JOURS FERIES'!B10,0,IF(C20='JOURS FERIES'!B11,0,IF(C20='JOURS FERIES'!B12,0,IF(C20='JOURS FERIES'!B13,0,IF(C20='JOURS FERIES'!B14,7,IF(C20='JOURS FERIES'!B15,0,IF(C20='JOURS FERIES'!B16,0,IF(C20='JOURS FERIES'!B17,0,IF(C20='JOURS FERIES'!B18,0,IF(C20='JOURS FERIES'!B19,0,8))))))))))))))))</f>
        <v>0</v>
      </c>
      <c r="G20" s="66">
        <f t="shared" si="5"/>
        <v>0</v>
      </c>
      <c r="H20" s="23"/>
      <c r="I20" s="45"/>
      <c r="J20" s="24"/>
      <c r="K20" s="23"/>
      <c r="L20" s="23"/>
      <c r="M20" s="25"/>
      <c r="N20" s="24"/>
      <c r="O20" s="23"/>
      <c r="P20" s="23"/>
      <c r="Q20" s="23"/>
      <c r="R20" s="23"/>
      <c r="S20" s="25"/>
      <c r="T20" s="24"/>
      <c r="U20" s="23"/>
      <c r="V20" s="25"/>
    </row>
    <row r="21" spans="1:22" x14ac:dyDescent="0.3">
      <c r="A21" s="53">
        <f t="shared" si="3"/>
        <v>26</v>
      </c>
      <c r="B21" s="50">
        <f>B20+1</f>
        <v>44745</v>
      </c>
      <c r="C21" s="56">
        <f>C20+1</f>
        <v>44745</v>
      </c>
      <c r="D21" s="20">
        <f t="shared" si="7"/>
        <v>1</v>
      </c>
      <c r="E21" s="20" t="str">
        <f t="shared" si="6"/>
        <v>dim</v>
      </c>
      <c r="F21" s="90">
        <f>IF(E21="ven",7,IF(E21="sam",0,IF(E21="dim",0,IF(C21='JOURS FERIES'!B8,0,IF(C21='JOURS FERIES'!B9,0,IF(C21='JOURS FERIES'!B10,0,IF(C21='JOURS FERIES'!B11,0,IF(C21='JOURS FERIES'!B12,0,IF(C21='JOURS FERIES'!B13,0,IF(C21='JOURS FERIES'!B14,0,IF(C21='JOURS FERIES'!B15,7,IF(C21='JOURS FERIES'!B16,0,IF(C21='JOURS FERIES'!B17,0,IF(C21='JOURS FERIES'!B18,0,IF(C21='JOURS FERIES'!B19,0,IF(C21='JOURS FERIES'!B20,0,8))))))))))))))))</f>
        <v>0</v>
      </c>
      <c r="G21" s="66">
        <f t="shared" si="5"/>
        <v>0</v>
      </c>
      <c r="H21" s="23"/>
      <c r="I21" s="45"/>
      <c r="J21" s="24"/>
      <c r="K21" s="23"/>
      <c r="L21" s="23"/>
      <c r="M21" s="25"/>
      <c r="N21" s="24"/>
      <c r="O21" s="23"/>
      <c r="P21" s="23"/>
      <c r="Q21" s="23"/>
      <c r="R21" s="23"/>
      <c r="S21" s="25"/>
      <c r="T21" s="24"/>
      <c r="U21" s="23"/>
      <c r="V21" s="25"/>
    </row>
    <row r="22" spans="1:22" x14ac:dyDescent="0.3">
      <c r="A22" s="53">
        <f t="shared" si="3"/>
        <v>27</v>
      </c>
      <c r="B22" s="50">
        <f t="shared" ref="B22:C45" si="8">B21+1</f>
        <v>44746</v>
      </c>
      <c r="C22" s="56">
        <f t="shared" si="8"/>
        <v>44746</v>
      </c>
      <c r="D22" s="20">
        <f t="shared" si="7"/>
        <v>2</v>
      </c>
      <c r="E22" s="20" t="str">
        <f t="shared" si="6"/>
        <v/>
      </c>
      <c r="F22" s="90">
        <f ca="1">IF(E22="ven",7,IF(E22="sam",0,IF(E22="dim",0,IF(C22='JOURS FERIES'!B9,0,IF(C22='JOURS FERIES'!B10,0,IF(C22='JOURS FERIES'!B11,0,IF(C22='JOURS FERIES'!B12,0,IF(C22='JOURS FERIES'!B13,0,IF(C22='JOURS FERIES'!B14,0,IF(C22='JOURS FERIES'!B15,0,IF(C22='JOURS FERIES'!B16,7,IF(C22='JOURS FERIES'!B17,0,IF(C22='JOURS FERIES'!B18,0,IF(C22='JOURS FERIES'!B19,0,IF(C22='JOURS FERIES'!B20,0,IF(C22='JOURS FERIES'!B21,0,8))))))))))))))))</f>
        <v>8</v>
      </c>
      <c r="G22" s="66">
        <f t="shared" ca="1" si="5"/>
        <v>8</v>
      </c>
      <c r="H22" s="23"/>
      <c r="I22" s="45"/>
      <c r="J22" s="24"/>
      <c r="K22" s="23"/>
      <c r="L22" s="23"/>
      <c r="M22" s="25"/>
      <c r="N22" s="24"/>
      <c r="O22" s="23"/>
      <c r="P22" s="23"/>
      <c r="Q22" s="23"/>
      <c r="R22" s="23"/>
      <c r="S22" s="25"/>
      <c r="T22" s="24"/>
      <c r="U22" s="23"/>
      <c r="V22" s="25"/>
    </row>
    <row r="23" spans="1:22" x14ac:dyDescent="0.3">
      <c r="A23" s="53">
        <f t="shared" si="3"/>
        <v>27</v>
      </c>
      <c r="B23" s="50">
        <f t="shared" si="8"/>
        <v>44747</v>
      </c>
      <c r="C23" s="56">
        <f t="shared" si="8"/>
        <v>44747</v>
      </c>
      <c r="D23" s="20">
        <f t="shared" si="7"/>
        <v>3</v>
      </c>
      <c r="E23" s="20" t="str">
        <f t="shared" si="6"/>
        <v/>
      </c>
      <c r="F23" s="90">
        <f ca="1">IF(E23="ven",7,IF(E23="sam",0,IF(E23="dim",0,IF(C23='JOURS FERIES'!B10,0,IF(C23='JOURS FERIES'!B11,0,IF(C23='JOURS FERIES'!B12,0,IF(C23='JOURS FERIES'!B13,0,IF(C23='JOURS FERIES'!B14,0,IF(C23='JOURS FERIES'!B15,0,IF(C23='JOURS FERIES'!B16,0,IF(C23='JOURS FERIES'!B17,7,IF(C23='JOURS FERIES'!B18,0,IF(C23='JOURS FERIES'!B19,0,IF(C23='JOURS FERIES'!B20,0,IF(C23='JOURS FERIES'!B21,0,IF(C23='JOURS FERIES'!B22,0,8))))))))))))))))</f>
        <v>8</v>
      </c>
      <c r="G23" s="66">
        <f t="shared" ca="1" si="5"/>
        <v>8</v>
      </c>
      <c r="H23" s="23"/>
      <c r="I23" s="45"/>
      <c r="J23" s="24"/>
      <c r="K23" s="23"/>
      <c r="L23" s="23"/>
      <c r="M23" s="25"/>
      <c r="N23" s="24"/>
      <c r="O23" s="23"/>
      <c r="P23" s="23"/>
      <c r="Q23" s="23"/>
      <c r="R23" s="23"/>
      <c r="S23" s="25"/>
      <c r="T23" s="24"/>
      <c r="U23" s="23"/>
      <c r="V23" s="25"/>
    </row>
    <row r="24" spans="1:22" x14ac:dyDescent="0.3">
      <c r="A24" s="53">
        <f t="shared" si="3"/>
        <v>27</v>
      </c>
      <c r="B24" s="50">
        <f t="shared" si="8"/>
        <v>44748</v>
      </c>
      <c r="C24" s="56">
        <f t="shared" si="8"/>
        <v>44748</v>
      </c>
      <c r="D24" s="20">
        <f t="shared" si="7"/>
        <v>4</v>
      </c>
      <c r="E24" s="20" t="str">
        <f t="shared" si="6"/>
        <v/>
      </c>
      <c r="F24" s="90">
        <f ca="1">IF(E24="ven",7,IF(E24="sam",0,IF(E24="dim",0,IF(C24='JOURS FERIES'!B11,0,IF(C24='JOURS FERIES'!B12,0,IF(C24='JOURS FERIES'!B13,0,IF(C24='JOURS FERIES'!B14,0,IF(C24='JOURS FERIES'!B15,0,IF(C24='JOURS FERIES'!B16,0,IF(C24='JOURS FERIES'!B17,0,IF(C24='JOURS FERIES'!B18,7,IF(C24='JOURS FERIES'!B19,0,IF(C24='JOURS FERIES'!B20,0,IF(C24='JOURS FERIES'!B21,0,IF(C24='JOURS FERIES'!B22,0,IF(C24='JOURS FERIES'!B23,0,8))))))))))))))))</f>
        <v>8</v>
      </c>
      <c r="G24" s="66">
        <f t="shared" ca="1" si="5"/>
        <v>8</v>
      </c>
      <c r="H24" s="23"/>
      <c r="I24" s="45"/>
      <c r="J24" s="24"/>
      <c r="K24" s="23"/>
      <c r="L24" s="23"/>
      <c r="M24" s="25"/>
      <c r="N24" s="24"/>
      <c r="O24" s="23"/>
      <c r="P24" s="23"/>
      <c r="Q24" s="23"/>
      <c r="R24" s="23"/>
      <c r="S24" s="25"/>
      <c r="T24" s="24"/>
      <c r="U24" s="23"/>
      <c r="V24" s="25"/>
    </row>
    <row r="25" spans="1:22" x14ac:dyDescent="0.3">
      <c r="A25" s="53">
        <f t="shared" si="3"/>
        <v>27</v>
      </c>
      <c r="B25" s="50">
        <f t="shared" si="8"/>
        <v>44749</v>
      </c>
      <c r="C25" s="56">
        <f t="shared" si="8"/>
        <v>44749</v>
      </c>
      <c r="D25" s="20">
        <f t="shared" si="7"/>
        <v>5</v>
      </c>
      <c r="E25" s="20" t="str">
        <f t="shared" si="6"/>
        <v/>
      </c>
      <c r="F25" s="90">
        <f ca="1">IF(E25="ven",7,IF(E25="sam",0,IF(E25="dim",0,IF(C25='JOURS FERIES'!B12,0,IF(C25='JOURS FERIES'!B13,0,IF(C25='JOURS FERIES'!B14,0,IF(C25='JOURS FERIES'!B15,0,IF(C25='JOURS FERIES'!B16,0,IF(C25='JOURS FERIES'!B17,0,IF(C25='JOURS FERIES'!B18,0,IF(C25='JOURS FERIES'!B19,7,IF(C25='JOURS FERIES'!B20,0,IF(C25='JOURS FERIES'!B21,0,IF(C25='JOURS FERIES'!B22,0,IF(C25='JOURS FERIES'!B23,0,IF(C25='JOURS FERIES'!B24,0,8))))))))))))))))</f>
        <v>8</v>
      </c>
      <c r="G25" s="66">
        <f t="shared" ca="1" si="5"/>
        <v>8</v>
      </c>
      <c r="H25" s="23"/>
      <c r="I25" s="45"/>
      <c r="J25" s="24"/>
      <c r="K25" s="23"/>
      <c r="L25" s="23"/>
      <c r="M25" s="25"/>
      <c r="N25" s="24"/>
      <c r="O25" s="23"/>
      <c r="P25" s="23"/>
      <c r="Q25" s="23"/>
      <c r="R25" s="23"/>
      <c r="S25" s="25"/>
      <c r="T25" s="24"/>
      <c r="U25" s="23"/>
      <c r="V25" s="25"/>
    </row>
    <row r="26" spans="1:22" x14ac:dyDescent="0.3">
      <c r="A26" s="53">
        <f t="shared" si="3"/>
        <v>27</v>
      </c>
      <c r="B26" s="50">
        <f t="shared" si="8"/>
        <v>44750</v>
      </c>
      <c r="C26" s="56">
        <f t="shared" si="8"/>
        <v>44750</v>
      </c>
      <c r="D26" s="20">
        <f t="shared" si="7"/>
        <v>6</v>
      </c>
      <c r="E26" s="20" t="str">
        <f t="shared" si="6"/>
        <v>ven</v>
      </c>
      <c r="F26" s="90">
        <f>IF(E26="ven",7,IF(E26="sam",0,IF(E26="dim",0,IF(C26='JOURS FERIES'!B13,0,IF(C26='JOURS FERIES'!B14,0,IF(C26='JOURS FERIES'!B15,0,IF(C26='JOURS FERIES'!B16,0,IF(C26='JOURS FERIES'!B17,0,IF(C26='JOURS FERIES'!B18,0,IF(C26='JOURS FERIES'!B19,0,IF(C26='JOURS FERIES'!B20,7,IF(C26='JOURS FERIES'!B21,0,IF(C26='JOURS FERIES'!B22,0,IF(C26='JOURS FERIES'!B23,0,IF(C26='JOURS FERIES'!B24,0,IF(C26='JOURS FERIES'!B25,0,8))))))))))))))))</f>
        <v>7</v>
      </c>
      <c r="G26" s="66">
        <f t="shared" si="5"/>
        <v>7</v>
      </c>
      <c r="H26" s="23"/>
      <c r="I26" s="45"/>
      <c r="J26" s="24"/>
      <c r="K26" s="23"/>
      <c r="L26" s="23"/>
      <c r="M26" s="25"/>
      <c r="N26" s="24"/>
      <c r="O26" s="23"/>
      <c r="P26" s="23"/>
      <c r="Q26" s="23"/>
      <c r="R26" s="23"/>
      <c r="S26" s="25"/>
      <c r="T26" s="24"/>
      <c r="U26" s="23"/>
      <c r="V26" s="25"/>
    </row>
    <row r="27" spans="1:22" x14ac:dyDescent="0.3">
      <c r="A27" s="53">
        <f t="shared" si="3"/>
        <v>27</v>
      </c>
      <c r="B27" s="50">
        <f t="shared" si="8"/>
        <v>44751</v>
      </c>
      <c r="C27" s="56">
        <f t="shared" si="8"/>
        <v>44751</v>
      </c>
      <c r="D27" s="20">
        <f t="shared" si="7"/>
        <v>7</v>
      </c>
      <c r="E27" s="20" t="str">
        <f t="shared" si="6"/>
        <v>sam</v>
      </c>
      <c r="F27" s="90">
        <f>IF(E27="ven",7,IF(E27="sam",0,IF(E27="dim",0,IF(C27='JOURS FERIES'!B14,0,IF(C27='JOURS FERIES'!B15,0,IF(C27='JOURS FERIES'!B16,0,IF(C27='JOURS FERIES'!B17,0,IF(C27='JOURS FERIES'!B18,0,IF(C27='JOURS FERIES'!B19,0,IF(C27='JOURS FERIES'!B20,0,IF(C27='JOURS FERIES'!B21,7,IF(C27='JOURS FERIES'!B22,0,IF(C27='JOURS FERIES'!B23,0,IF(C27='JOURS FERIES'!B24,0,IF(C27='JOURS FERIES'!B25,0,IF(C27='JOURS FERIES'!B26,0,8))))))))))))))))</f>
        <v>0</v>
      </c>
      <c r="G27" s="66">
        <f t="shared" si="5"/>
        <v>0</v>
      </c>
      <c r="H27" s="23"/>
      <c r="I27" s="45"/>
      <c r="J27" s="24"/>
      <c r="K27" s="23"/>
      <c r="L27" s="23"/>
      <c r="M27" s="25"/>
      <c r="N27" s="24"/>
      <c r="O27" s="23"/>
      <c r="P27" s="23"/>
      <c r="Q27" s="23"/>
      <c r="R27" s="23"/>
      <c r="S27" s="25"/>
      <c r="T27" s="24"/>
      <c r="U27" s="23"/>
      <c r="V27" s="25"/>
    </row>
    <row r="28" spans="1:22" x14ac:dyDescent="0.3">
      <c r="A28" s="53">
        <f t="shared" si="3"/>
        <v>27</v>
      </c>
      <c r="B28" s="50">
        <f t="shared" si="8"/>
        <v>44752</v>
      </c>
      <c r="C28" s="56">
        <f t="shared" si="8"/>
        <v>44752</v>
      </c>
      <c r="D28" s="20">
        <f t="shared" si="7"/>
        <v>1</v>
      </c>
      <c r="E28" s="20" t="str">
        <f t="shared" si="6"/>
        <v>dim</v>
      </c>
      <c r="F28" s="90">
        <f>IF(E28="ven",7,IF(E28="sam",0,IF(E28="dim",0,IF(C28='JOURS FERIES'!B15,0,IF(C28='JOURS FERIES'!B16,0,IF(C28='JOURS FERIES'!B17,0,IF(C28='JOURS FERIES'!B18,0,IF(C28='JOURS FERIES'!B19,0,IF(C28='JOURS FERIES'!B20,0,IF(C28='JOURS FERIES'!B21,0,IF(C28='JOURS FERIES'!B22,7,IF(C28='JOURS FERIES'!B23,0,IF(C28='JOURS FERIES'!B24,0,IF(C28='JOURS FERIES'!B25,0,IF(C28='JOURS FERIES'!B26,0,IF(C28='JOURS FERIES'!B27,0,8))))))))))))))))</f>
        <v>0</v>
      </c>
      <c r="G28" s="66">
        <f t="shared" si="5"/>
        <v>0</v>
      </c>
      <c r="H28" s="23"/>
      <c r="I28" s="45"/>
      <c r="J28" s="24"/>
      <c r="K28" s="23"/>
      <c r="L28" s="23"/>
      <c r="M28" s="25"/>
      <c r="N28" s="24"/>
      <c r="O28" s="23"/>
      <c r="P28" s="23"/>
      <c r="Q28" s="23"/>
      <c r="R28" s="23"/>
      <c r="S28" s="25"/>
      <c r="T28" s="24"/>
      <c r="U28" s="23"/>
      <c r="V28" s="25"/>
    </row>
    <row r="29" spans="1:22" x14ac:dyDescent="0.3">
      <c r="A29" s="53">
        <f t="shared" si="3"/>
        <v>28</v>
      </c>
      <c r="B29" s="50">
        <f t="shared" si="8"/>
        <v>44753</v>
      </c>
      <c r="C29" s="56">
        <f t="shared" si="8"/>
        <v>44753</v>
      </c>
      <c r="D29" s="20">
        <f t="shared" si="7"/>
        <v>2</v>
      </c>
      <c r="E29" s="20" t="str">
        <f t="shared" si="6"/>
        <v/>
      </c>
      <c r="F29" s="90">
        <f>IF(E29="ven",7,IF(E29="sam",0,IF(E29="dim",0,IF(C29='JOURS FERIES'!B16,0,IF(C29='JOURS FERIES'!B17,0,IF(C29='JOURS FERIES'!B18,0,IF(C29='JOURS FERIES'!B19,0,IF(C29='JOURS FERIES'!B20,0,IF(C29='JOURS FERIES'!B21,0,IF(C29='JOURS FERIES'!B22,0,IF(C29='JOURS FERIES'!B23,7,IF(C29='JOURS FERIES'!B24,0,IF(C29='JOURS FERIES'!B25,0,IF(C29='JOURS FERIES'!B26,0,IF(C29='JOURS FERIES'!B27,0,IF(C29='JOURS FERIES'!B28,0,8))))))))))))))))</f>
        <v>8</v>
      </c>
      <c r="G29" s="66">
        <f t="shared" si="5"/>
        <v>8</v>
      </c>
      <c r="H29" s="23"/>
      <c r="I29" s="45"/>
      <c r="J29" s="24"/>
      <c r="K29" s="23"/>
      <c r="L29" s="23"/>
      <c r="M29" s="25"/>
      <c r="N29" s="24"/>
      <c r="O29" s="23"/>
      <c r="P29" s="23"/>
      <c r="Q29" s="23"/>
      <c r="R29" s="23"/>
      <c r="S29" s="25"/>
      <c r="T29" s="24"/>
      <c r="U29" s="23"/>
      <c r="V29" s="25"/>
    </row>
    <row r="30" spans="1:22" x14ac:dyDescent="0.3">
      <c r="A30" s="53">
        <f t="shared" si="3"/>
        <v>28</v>
      </c>
      <c r="B30" s="50">
        <f t="shared" si="8"/>
        <v>44754</v>
      </c>
      <c r="C30" s="56">
        <f t="shared" si="8"/>
        <v>44754</v>
      </c>
      <c r="D30" s="20">
        <f t="shared" si="7"/>
        <v>3</v>
      </c>
      <c r="E30" s="20" t="str">
        <f t="shared" si="6"/>
        <v/>
      </c>
      <c r="F30" s="90">
        <f>IF(E30="ven",7,IF(E30="sam",0,IF(E30="dim",0,IF(C30='JOURS FERIES'!B17,0,IF(C30='JOURS FERIES'!B18,0,IF(C30='JOURS FERIES'!B19,0,IF(C30='JOURS FERIES'!B20,0,IF(C30='JOURS FERIES'!B21,0,IF(C30='JOURS FERIES'!B22,0,IF(C30='JOURS FERIES'!B23,0,IF(C30='JOURS FERIES'!B24,7,IF(C30='JOURS FERIES'!B25,0,IF(C30='JOURS FERIES'!B26,0,IF(C30='JOURS FERIES'!B27,0,IF(C30='JOURS FERIES'!B28,0,IF(C30='JOURS FERIES'!B29,0,8))))))))))))))))</f>
        <v>8</v>
      </c>
      <c r="G30" s="66">
        <f t="shared" si="5"/>
        <v>8</v>
      </c>
      <c r="H30" s="23"/>
      <c r="I30" s="45"/>
      <c r="J30" s="24"/>
      <c r="K30" s="23"/>
      <c r="L30" s="23"/>
      <c r="M30" s="25"/>
      <c r="N30" s="24"/>
      <c r="O30" s="23"/>
      <c r="P30" s="23"/>
      <c r="Q30" s="23"/>
      <c r="R30" s="23"/>
      <c r="S30" s="25"/>
      <c r="T30" s="24"/>
      <c r="U30" s="23"/>
      <c r="V30" s="25"/>
    </row>
    <row r="31" spans="1:22" x14ac:dyDescent="0.3">
      <c r="A31" s="53">
        <f t="shared" si="3"/>
        <v>28</v>
      </c>
      <c r="B31" s="50">
        <f t="shared" si="8"/>
        <v>44755</v>
      </c>
      <c r="C31" s="56">
        <f t="shared" si="8"/>
        <v>44755</v>
      </c>
      <c r="D31" s="20">
        <f t="shared" si="7"/>
        <v>4</v>
      </c>
      <c r="E31" s="20" t="str">
        <f t="shared" si="6"/>
        <v/>
      </c>
      <c r="F31" s="90">
        <f>IF(E31="ven",7,IF(E31="sam",0,IF(E31="dim",0,IF(C31='JOURS FERIES'!B18,0,IF(C31='JOURS FERIES'!B19,0,IF(C31='JOURS FERIES'!B20,0,IF(C31='JOURS FERIES'!B21,0,IF(C31='JOURS FERIES'!B22,0,IF(C31='JOURS FERIES'!B23,0,IF(C31='JOURS FERIES'!B24,0,IF(C31='JOURS FERIES'!B25,7,IF(C31='JOURS FERIES'!B26,0,IF(C31='JOURS FERIES'!B27,0,IF(C31='JOURS FERIES'!B28,0,IF(C31='JOURS FERIES'!B29,0,IF(C31='JOURS FERIES'!B30,0,8))))))))))))))))</f>
        <v>8</v>
      </c>
      <c r="G31" s="66">
        <f t="shared" si="5"/>
        <v>8</v>
      </c>
      <c r="H31" s="23"/>
      <c r="I31" s="45"/>
      <c r="J31" s="24"/>
      <c r="K31" s="23"/>
      <c r="L31" s="23"/>
      <c r="M31" s="25"/>
      <c r="N31" s="24"/>
      <c r="O31" s="23"/>
      <c r="P31" s="23"/>
      <c r="Q31" s="23"/>
      <c r="R31" s="23"/>
      <c r="S31" s="25"/>
      <c r="T31" s="24"/>
      <c r="U31" s="23"/>
      <c r="V31" s="25"/>
    </row>
    <row r="32" spans="1:22" x14ac:dyDescent="0.3">
      <c r="A32" s="53">
        <f t="shared" si="3"/>
        <v>28</v>
      </c>
      <c r="B32" s="50">
        <f t="shared" si="8"/>
        <v>44756</v>
      </c>
      <c r="C32" s="56">
        <f t="shared" si="8"/>
        <v>44756</v>
      </c>
      <c r="D32" s="20">
        <f t="shared" si="7"/>
        <v>5</v>
      </c>
      <c r="E32" s="20" t="str">
        <f t="shared" si="6"/>
        <v/>
      </c>
      <c r="F32" s="90">
        <f>IF(E32="ven",7,IF(E32="sam",0,IF(E32="dim",0,IF(C32='JOURS FERIES'!B19,0,IF(C32='JOURS FERIES'!B20,0,IF(C32='JOURS FERIES'!B21,0,IF(C32='JOURS FERIES'!B22,0,IF(C32='JOURS FERIES'!B23,0,IF(C32='JOURS FERIES'!B24,0,IF(C32='JOURS FERIES'!B25,0,IF(C32='JOURS FERIES'!B26,7,IF(C32='JOURS FERIES'!B27,0,IF(C32='JOURS FERIES'!B28,0,IF(C32='JOURS FERIES'!B29,0,IF(C32='JOURS FERIES'!B30,0,IF(C32='JOURS FERIES'!B31,0,8))))))))))))))))</f>
        <v>8</v>
      </c>
      <c r="G32" s="66">
        <f t="shared" si="5"/>
        <v>8</v>
      </c>
      <c r="H32" s="23"/>
      <c r="I32" s="45"/>
      <c r="J32" s="24"/>
      <c r="K32" s="23"/>
      <c r="L32" s="23"/>
      <c r="M32" s="25"/>
      <c r="N32" s="24"/>
      <c r="O32" s="23"/>
      <c r="P32" s="23"/>
      <c r="Q32" s="23"/>
      <c r="R32" s="23"/>
      <c r="S32" s="25"/>
      <c r="T32" s="24"/>
      <c r="U32" s="23"/>
      <c r="V32" s="25"/>
    </row>
    <row r="33" spans="1:22" x14ac:dyDescent="0.3">
      <c r="A33" s="53">
        <f t="shared" si="3"/>
        <v>28</v>
      </c>
      <c r="B33" s="50">
        <f t="shared" si="8"/>
        <v>44757</v>
      </c>
      <c r="C33" s="56">
        <f t="shared" si="8"/>
        <v>44757</v>
      </c>
      <c r="D33" s="20">
        <f t="shared" si="7"/>
        <v>6</v>
      </c>
      <c r="E33" s="20" t="str">
        <f t="shared" si="6"/>
        <v>ven</v>
      </c>
      <c r="F33" s="90">
        <f>IF(E33="ven",7,IF(E33="sam",0,IF(E33="dim",0,IF(C33='JOURS FERIES'!B20,0,IF(C33='JOURS FERIES'!B21,0,IF(C33='JOURS FERIES'!B22,0,IF(C33='JOURS FERIES'!B23,0,IF(C33='JOURS FERIES'!B24,0,IF(C33='JOURS FERIES'!B25,0,IF(C33='JOURS FERIES'!B26,0,IF(C33='JOURS FERIES'!B27,7,IF(C33='JOURS FERIES'!B28,0,IF(C33='JOURS FERIES'!B29,0,IF(C33='JOURS FERIES'!B30,0,IF(C33='JOURS FERIES'!B31,0,IF(C33='JOURS FERIES'!B32,0,8))))))))))))))))</f>
        <v>7</v>
      </c>
      <c r="G33" s="66">
        <f t="shared" si="5"/>
        <v>7</v>
      </c>
      <c r="H33" s="23"/>
      <c r="I33" s="45"/>
      <c r="J33" s="24"/>
      <c r="K33" s="23"/>
      <c r="L33" s="23"/>
      <c r="M33" s="25"/>
      <c r="N33" s="24"/>
      <c r="O33" s="23"/>
      <c r="P33" s="23"/>
      <c r="Q33" s="23"/>
      <c r="R33" s="23"/>
      <c r="S33" s="25"/>
      <c r="T33" s="24"/>
      <c r="U33" s="23"/>
      <c r="V33" s="25"/>
    </row>
    <row r="34" spans="1:22" x14ac:dyDescent="0.3">
      <c r="A34" s="53">
        <f t="shared" si="3"/>
        <v>28</v>
      </c>
      <c r="B34" s="50">
        <f t="shared" si="8"/>
        <v>44758</v>
      </c>
      <c r="C34" s="56">
        <f t="shared" si="8"/>
        <v>44758</v>
      </c>
      <c r="D34" s="20">
        <f t="shared" si="7"/>
        <v>7</v>
      </c>
      <c r="E34" s="20" t="str">
        <f t="shared" si="6"/>
        <v>sam</v>
      </c>
      <c r="F34" s="90">
        <f>IF(E34="ven",7,IF(E34="sam",0,IF(E34="dim",0,IF(C34='JOURS FERIES'!B21,0,IF(C34='JOURS FERIES'!B22,0,IF(C34='JOURS FERIES'!B23,0,IF(C34='JOURS FERIES'!B24,0,IF(C34='JOURS FERIES'!B25,0,IF(C34='JOURS FERIES'!B26,0,IF(C34='JOURS FERIES'!B27,0,IF(C34='JOURS FERIES'!B28,7,IF(C34='JOURS FERIES'!B29,0,IF(C34='JOURS FERIES'!B30,0,IF(C34='JOURS FERIES'!B31,0,IF(C34='JOURS FERIES'!B32,0,IF(C34='JOURS FERIES'!B33,0,8))))))))))))))))</f>
        <v>0</v>
      </c>
      <c r="G34" s="66">
        <f t="shared" si="5"/>
        <v>0</v>
      </c>
      <c r="H34" s="23"/>
      <c r="I34" s="45"/>
      <c r="J34" s="24"/>
      <c r="K34" s="23"/>
      <c r="L34" s="23"/>
      <c r="M34" s="25"/>
      <c r="N34" s="24"/>
      <c r="O34" s="23"/>
      <c r="P34" s="23"/>
      <c r="Q34" s="23"/>
      <c r="R34" s="23"/>
      <c r="S34" s="25"/>
      <c r="T34" s="24"/>
      <c r="U34" s="23"/>
      <c r="V34" s="25"/>
    </row>
    <row r="35" spans="1:22" x14ac:dyDescent="0.3">
      <c r="A35" s="53">
        <f t="shared" si="3"/>
        <v>28</v>
      </c>
      <c r="B35" s="50">
        <f t="shared" si="8"/>
        <v>44759</v>
      </c>
      <c r="C35" s="56">
        <f t="shared" si="8"/>
        <v>44759</v>
      </c>
      <c r="D35" s="20">
        <f t="shared" si="7"/>
        <v>1</v>
      </c>
      <c r="E35" s="20" t="str">
        <f t="shared" si="6"/>
        <v>dim</v>
      </c>
      <c r="F35" s="90">
        <f>IF(E35="ven",7,IF(E35="sam",0,IF(E35="dim",0,IF(C35='JOURS FERIES'!B22,0,IF(C35='JOURS FERIES'!B23,0,IF(C35='JOURS FERIES'!B24,0,IF(C35='JOURS FERIES'!B25,0,IF(C35='JOURS FERIES'!B26,0,IF(C35='JOURS FERIES'!B27,0,IF(C35='JOURS FERIES'!B28,0,IF(C35='JOURS FERIES'!B29,7,IF(C35='JOURS FERIES'!B30,0,IF(C35='JOURS FERIES'!B31,0,IF(C35='JOURS FERIES'!B32,0,IF(C35='JOURS FERIES'!B33,0,IF(C35='JOURS FERIES'!B34,0,8))))))))))))))))</f>
        <v>0</v>
      </c>
      <c r="G35" s="66">
        <f t="shared" si="5"/>
        <v>0</v>
      </c>
      <c r="H35" s="23"/>
      <c r="I35" s="45"/>
      <c r="J35" s="24"/>
      <c r="K35" s="23"/>
      <c r="L35" s="23"/>
      <c r="M35" s="25"/>
      <c r="N35" s="24"/>
      <c r="O35" s="23"/>
      <c r="P35" s="23"/>
      <c r="Q35" s="23"/>
      <c r="R35" s="23"/>
      <c r="S35" s="25"/>
      <c r="T35" s="24"/>
      <c r="U35" s="23"/>
      <c r="V35" s="25"/>
    </row>
    <row r="36" spans="1:22" x14ac:dyDescent="0.3">
      <c r="A36" s="53">
        <f t="shared" si="3"/>
        <v>29</v>
      </c>
      <c r="B36" s="50">
        <f t="shared" si="8"/>
        <v>44760</v>
      </c>
      <c r="C36" s="56">
        <f t="shared" si="8"/>
        <v>44760</v>
      </c>
      <c r="D36" s="20">
        <f t="shared" si="7"/>
        <v>2</v>
      </c>
      <c r="E36" s="20" t="str">
        <f t="shared" si="6"/>
        <v/>
      </c>
      <c r="F36" s="90">
        <f>IF(E36="ven",7,IF(E36="sam",0,IF(E36="dim",0,IF(C36='JOURS FERIES'!B23,0,IF(C36='JOURS FERIES'!B24,0,IF(C36='JOURS FERIES'!B25,0,IF(C36='JOURS FERIES'!B26,0,IF(C36='JOURS FERIES'!B27,0,IF(C36='JOURS FERIES'!B28,0,IF(C36='JOURS FERIES'!B29,0,IF(C36='JOURS FERIES'!B30,7,IF(C36='JOURS FERIES'!B31,0,IF(C36='JOURS FERIES'!B32,0,IF(C36='JOURS FERIES'!B33,0,IF(C36='JOURS FERIES'!B34,0,IF(C36='JOURS FERIES'!B35,0,8))))))))))))))))</f>
        <v>8</v>
      </c>
      <c r="G36" s="66">
        <f t="shared" si="5"/>
        <v>8</v>
      </c>
      <c r="H36" s="23"/>
      <c r="I36" s="45"/>
      <c r="J36" s="24"/>
      <c r="K36" s="23"/>
      <c r="L36" s="23"/>
      <c r="M36" s="25"/>
      <c r="N36" s="24"/>
      <c r="O36" s="23"/>
      <c r="P36" s="23"/>
      <c r="Q36" s="23"/>
      <c r="R36" s="23"/>
      <c r="S36" s="25"/>
      <c r="T36" s="24"/>
      <c r="U36" s="23"/>
      <c r="V36" s="25"/>
    </row>
    <row r="37" spans="1:22" x14ac:dyDescent="0.3">
      <c r="A37" s="53">
        <f t="shared" si="3"/>
        <v>29</v>
      </c>
      <c r="B37" s="50">
        <f t="shared" si="8"/>
        <v>44761</v>
      </c>
      <c r="C37" s="56">
        <f t="shared" si="8"/>
        <v>44761</v>
      </c>
      <c r="D37" s="20">
        <f t="shared" si="7"/>
        <v>3</v>
      </c>
      <c r="E37" s="20" t="str">
        <f t="shared" si="6"/>
        <v/>
      </c>
      <c r="F37" s="90">
        <f>IF(E37="ven",7,IF(E37="sam",0,IF(E37="dim",0,IF(C37='JOURS FERIES'!B24,0,IF(C37='JOURS FERIES'!B25,0,IF(C37='JOURS FERIES'!B26,0,IF(C37='JOURS FERIES'!B27,0,IF(C37='JOURS FERIES'!B28,0,IF(C37='JOURS FERIES'!B29,0,IF(C37='JOURS FERIES'!B30,0,IF(C37='JOURS FERIES'!B31,7,IF(C37='JOURS FERIES'!B32,0,IF(C37='JOURS FERIES'!B33,0,IF(C37='JOURS FERIES'!B34,0,IF(C37='JOURS FERIES'!B35,0,IF(C37='JOURS FERIES'!B36,0,8))))))))))))))))</f>
        <v>8</v>
      </c>
      <c r="G37" s="66">
        <f t="shared" si="5"/>
        <v>8</v>
      </c>
      <c r="H37" s="23"/>
      <c r="I37" s="45"/>
      <c r="J37" s="24"/>
      <c r="K37" s="23"/>
      <c r="L37" s="23"/>
      <c r="M37" s="25"/>
      <c r="N37" s="24"/>
      <c r="O37" s="23"/>
      <c r="P37" s="23"/>
      <c r="Q37" s="23"/>
      <c r="R37" s="23"/>
      <c r="S37" s="25"/>
      <c r="T37" s="24"/>
      <c r="U37" s="23"/>
      <c r="V37" s="25"/>
    </row>
    <row r="38" spans="1:22" x14ac:dyDescent="0.3">
      <c r="A38" s="53">
        <f t="shared" si="3"/>
        <v>29</v>
      </c>
      <c r="B38" s="50">
        <f t="shared" si="8"/>
        <v>44762</v>
      </c>
      <c r="C38" s="56">
        <f t="shared" si="8"/>
        <v>44762</v>
      </c>
      <c r="D38" s="20">
        <f t="shared" si="7"/>
        <v>4</v>
      </c>
      <c r="E38" s="20" t="str">
        <f t="shared" si="6"/>
        <v/>
      </c>
      <c r="F38" s="90">
        <f>IF(E38="ven",7,IF(E38="sam",0,IF(E38="dim",0,IF(C38='JOURS FERIES'!B25,0,IF(C38='JOURS FERIES'!B26,0,IF(C38='JOURS FERIES'!B27,0,IF(C38='JOURS FERIES'!B28,0,IF(C38='JOURS FERIES'!B29,0,IF(C38='JOURS FERIES'!B30,0,IF(C38='JOURS FERIES'!B31,0,IF(C38='JOURS FERIES'!B32,7,IF(C38='JOURS FERIES'!B33,0,IF(C38='JOURS FERIES'!B34,0,IF(C38='JOURS FERIES'!B35,0,IF(C38='JOURS FERIES'!B36,0,IF(C38='JOURS FERIES'!B37,0,8))))))))))))))))</f>
        <v>8</v>
      </c>
      <c r="G38" s="66">
        <f t="shared" si="5"/>
        <v>8</v>
      </c>
      <c r="H38" s="23"/>
      <c r="I38" s="45"/>
      <c r="J38" s="24"/>
      <c r="K38" s="23"/>
      <c r="L38" s="23"/>
      <c r="M38" s="25"/>
      <c r="N38" s="24"/>
      <c r="O38" s="23"/>
      <c r="P38" s="23"/>
      <c r="Q38" s="23"/>
      <c r="R38" s="23"/>
      <c r="S38" s="25"/>
      <c r="T38" s="24"/>
      <c r="U38" s="23"/>
      <c r="V38" s="25"/>
    </row>
    <row r="39" spans="1:22" x14ac:dyDescent="0.3">
      <c r="A39" s="53">
        <f t="shared" si="3"/>
        <v>29</v>
      </c>
      <c r="B39" s="50">
        <f t="shared" si="8"/>
        <v>44763</v>
      </c>
      <c r="C39" s="56">
        <f t="shared" si="8"/>
        <v>44763</v>
      </c>
      <c r="D39" s="20">
        <f t="shared" si="7"/>
        <v>5</v>
      </c>
      <c r="E39" s="20" t="str">
        <f t="shared" si="6"/>
        <v/>
      </c>
      <c r="F39" s="90">
        <f>IF(E39="ven",7,IF(E39="sam",0,IF(E39="dim",0,IF(C39='JOURS FERIES'!B26,0,IF(C39='JOURS FERIES'!B27,0,IF(C39='JOURS FERIES'!B28,0,IF(C39='JOURS FERIES'!B29,0,IF(C39='JOURS FERIES'!B30,0,IF(C39='JOURS FERIES'!B31,0,IF(C39='JOURS FERIES'!B32,0,IF(C39='JOURS FERIES'!B33,7,IF(C39='JOURS FERIES'!B34,0,IF(C39='JOURS FERIES'!B35,0,IF(C39='JOURS FERIES'!B36,0,IF(C39='JOURS FERIES'!B37,0,IF(C39='JOURS FERIES'!B38,0,8))))))))))))))))</f>
        <v>8</v>
      </c>
      <c r="G39" s="66">
        <f t="shared" si="5"/>
        <v>8</v>
      </c>
      <c r="H39" s="23"/>
      <c r="I39" s="45"/>
      <c r="J39" s="24"/>
      <c r="K39" s="23"/>
      <c r="L39" s="23"/>
      <c r="M39" s="25"/>
      <c r="N39" s="24"/>
      <c r="O39" s="23"/>
      <c r="P39" s="23"/>
      <c r="Q39" s="23"/>
      <c r="R39" s="23"/>
      <c r="S39" s="25"/>
      <c r="T39" s="24"/>
      <c r="U39" s="23"/>
      <c r="V39" s="25"/>
    </row>
    <row r="40" spans="1:22" x14ac:dyDescent="0.3">
      <c r="A40" s="53">
        <f t="shared" si="3"/>
        <v>29</v>
      </c>
      <c r="B40" s="50">
        <f t="shared" si="8"/>
        <v>44764</v>
      </c>
      <c r="C40" s="56">
        <f t="shared" si="8"/>
        <v>44764</v>
      </c>
      <c r="D40" s="20">
        <f t="shared" si="7"/>
        <v>6</v>
      </c>
      <c r="E40" s="20" t="str">
        <f t="shared" si="6"/>
        <v>ven</v>
      </c>
      <c r="F40" s="90">
        <f>IF(E40="ven",7,IF(E40="sam",0,IF(E40="dim",0,IF(C40='JOURS FERIES'!B27,0,IF(C40='JOURS FERIES'!B28,0,IF(C40='JOURS FERIES'!B29,0,IF(C40='JOURS FERIES'!B30,0,IF(C40='JOURS FERIES'!B31,0,IF(C40='JOURS FERIES'!B32,0,IF(C40='JOURS FERIES'!B33,0,IF(C40='JOURS FERIES'!B34,7,IF(C40='JOURS FERIES'!B35,0,IF(C40='JOURS FERIES'!B36,0,IF(C40='JOURS FERIES'!B37,0,IF(C40='JOURS FERIES'!B38,0,IF(C40='JOURS FERIES'!B39,0,8))))))))))))))))</f>
        <v>7</v>
      </c>
      <c r="G40" s="66">
        <f t="shared" si="5"/>
        <v>7</v>
      </c>
      <c r="H40" s="23"/>
      <c r="I40" s="45"/>
      <c r="J40" s="24"/>
      <c r="K40" s="23"/>
      <c r="L40" s="23"/>
      <c r="M40" s="25"/>
      <c r="N40" s="24"/>
      <c r="O40" s="23"/>
      <c r="P40" s="23"/>
      <c r="Q40" s="23"/>
      <c r="R40" s="23"/>
      <c r="S40" s="25"/>
      <c r="T40" s="24"/>
      <c r="U40" s="23"/>
      <c r="V40" s="25"/>
    </row>
    <row r="41" spans="1:22" x14ac:dyDescent="0.3">
      <c r="A41" s="53">
        <f t="shared" si="3"/>
        <v>29</v>
      </c>
      <c r="B41" s="50">
        <f t="shared" si="8"/>
        <v>44765</v>
      </c>
      <c r="C41" s="56">
        <f t="shared" si="8"/>
        <v>44765</v>
      </c>
      <c r="D41" s="20">
        <f t="shared" si="7"/>
        <v>7</v>
      </c>
      <c r="E41" s="20" t="str">
        <f t="shared" si="6"/>
        <v>sam</v>
      </c>
      <c r="F41" s="90">
        <f>IF(E41="ven",7,IF(E41="sam",0,IF(E41="dim",0,IF(C41='JOURS FERIES'!B28,0,IF(C41='JOURS FERIES'!B29,0,IF(C41='JOURS FERIES'!B30,0,IF(C41='JOURS FERIES'!B31,0,IF(C41='JOURS FERIES'!B32,0,IF(C41='JOURS FERIES'!B33,0,IF(C41='JOURS FERIES'!B34,0,IF(C41='JOURS FERIES'!B35,7,IF(C41='JOURS FERIES'!B36,0,IF(C41='JOURS FERIES'!B37,0,IF(C41='JOURS FERIES'!B38,0,IF(C41='JOURS FERIES'!B39,0,IF(C41='JOURS FERIES'!B40,0,8))))))))))))))))</f>
        <v>0</v>
      </c>
      <c r="G41" s="66">
        <f t="shared" si="5"/>
        <v>0</v>
      </c>
      <c r="H41" s="23"/>
      <c r="I41" s="45"/>
      <c r="J41" s="24"/>
      <c r="K41" s="23"/>
      <c r="L41" s="23"/>
      <c r="M41" s="25"/>
      <c r="N41" s="24"/>
      <c r="O41" s="23"/>
      <c r="P41" s="23"/>
      <c r="Q41" s="23"/>
      <c r="R41" s="23"/>
      <c r="S41" s="25"/>
      <c r="T41" s="24"/>
      <c r="U41" s="23"/>
      <c r="V41" s="25"/>
    </row>
    <row r="42" spans="1:22" x14ac:dyDescent="0.3">
      <c r="A42" s="53">
        <f t="shared" si="3"/>
        <v>29</v>
      </c>
      <c r="B42" s="50">
        <f t="shared" si="8"/>
        <v>44766</v>
      </c>
      <c r="C42" s="56">
        <f t="shared" si="8"/>
        <v>44766</v>
      </c>
      <c r="D42" s="20">
        <f t="shared" si="7"/>
        <v>1</v>
      </c>
      <c r="E42" s="20" t="str">
        <f t="shared" si="6"/>
        <v>dim</v>
      </c>
      <c r="F42" s="90">
        <f>IF(E42="ven",7,IF(E42="sam",0,IF(E42="dim",0,IF(C42='JOURS FERIES'!B29,0,IF(C42='JOURS FERIES'!B30,0,IF(C42='JOURS FERIES'!B31,0,IF(C42='JOURS FERIES'!B32,0,IF(C42='JOURS FERIES'!B33,0,IF(C42='JOURS FERIES'!B34,0,IF(C42='JOURS FERIES'!B35,0,IF(C42='JOURS FERIES'!B36,7,IF(C42='JOURS FERIES'!B37,0,IF(C42='JOURS FERIES'!B38,0,IF(C42='JOURS FERIES'!B39,0,IF(C42='JOURS FERIES'!B40,0,IF(C42='JOURS FERIES'!B41,0,8))))))))))))))))</f>
        <v>0</v>
      </c>
      <c r="G42" s="66">
        <f t="shared" si="5"/>
        <v>0</v>
      </c>
      <c r="H42" s="23"/>
      <c r="I42" s="45"/>
      <c r="J42" s="24"/>
      <c r="K42" s="23"/>
      <c r="L42" s="23"/>
      <c r="M42" s="25"/>
      <c r="N42" s="24"/>
      <c r="O42" s="23"/>
      <c r="P42" s="23"/>
      <c r="Q42" s="23"/>
      <c r="R42" s="23"/>
      <c r="S42" s="25"/>
      <c r="T42" s="24"/>
      <c r="U42" s="23"/>
      <c r="V42" s="25"/>
    </row>
    <row r="43" spans="1:22" x14ac:dyDescent="0.3">
      <c r="A43" s="53">
        <f t="shared" si="3"/>
        <v>30</v>
      </c>
      <c r="B43" s="50">
        <f t="shared" si="8"/>
        <v>44767</v>
      </c>
      <c r="C43" s="56">
        <f t="shared" si="8"/>
        <v>44767</v>
      </c>
      <c r="D43" s="20">
        <f t="shared" si="7"/>
        <v>2</v>
      </c>
      <c r="E43" s="20" t="str">
        <f t="shared" si="6"/>
        <v/>
      </c>
      <c r="F43" s="90">
        <f>IF(E43="ven",7,IF(E43="sam",0,IF(E43="dim",0,IF(C43='JOURS FERIES'!B30,0,IF(C43='JOURS FERIES'!B31,0,IF(C43='JOURS FERIES'!B32,0,IF(C43='JOURS FERIES'!B33,0,IF(C43='JOURS FERIES'!B34,0,IF(C43='JOURS FERIES'!B35,0,IF(C43='JOURS FERIES'!B36,0,IF(C43='JOURS FERIES'!B37,7,IF(C43='JOURS FERIES'!B38,0,IF(C43='JOURS FERIES'!B39,0,IF(C43='JOURS FERIES'!B40,0,IF(C43='JOURS FERIES'!B41,0,IF(C43='JOURS FERIES'!B42,0,8))))))))))))))))</f>
        <v>8</v>
      </c>
      <c r="G43" s="66">
        <f t="shared" si="5"/>
        <v>8</v>
      </c>
      <c r="H43" s="23"/>
      <c r="I43" s="45"/>
      <c r="J43" s="24"/>
      <c r="K43" s="23"/>
      <c r="L43" s="23"/>
      <c r="M43" s="25"/>
      <c r="N43" s="24"/>
      <c r="O43" s="23"/>
      <c r="P43" s="23"/>
      <c r="Q43" s="23"/>
      <c r="R43" s="23"/>
      <c r="S43" s="25"/>
      <c r="T43" s="24"/>
      <c r="U43" s="23"/>
      <c r="V43" s="25"/>
    </row>
    <row r="44" spans="1:22" x14ac:dyDescent="0.3">
      <c r="A44" s="53">
        <f t="shared" si="3"/>
        <v>30</v>
      </c>
      <c r="B44" s="50">
        <f t="shared" si="8"/>
        <v>44768</v>
      </c>
      <c r="C44" s="56">
        <f t="shared" si="8"/>
        <v>44768</v>
      </c>
      <c r="D44" s="20">
        <f t="shared" si="7"/>
        <v>3</v>
      </c>
      <c r="E44" s="20" t="str">
        <f t="shared" si="6"/>
        <v/>
      </c>
      <c r="F44" s="90">
        <f>IF(E44="ven",7,IF(E44="sam",0,IF(E44="dim",0,IF(C44='JOURS FERIES'!B31,0,IF(C44='JOURS FERIES'!B32,0,IF(C44='JOURS FERIES'!B33,0,IF(C44='JOURS FERIES'!B34,0,IF(C44='JOURS FERIES'!B35,0,IF(C44='JOURS FERIES'!B36,0,IF(C44='JOURS FERIES'!B37,0,IF(C44='JOURS FERIES'!B38,7,IF(C44='JOURS FERIES'!B39,0,IF(C44='JOURS FERIES'!B40,0,IF(C44='JOURS FERIES'!B41,0,IF(C44='JOURS FERIES'!B42,0,IF(C44='JOURS FERIES'!B43,0,8))))))))))))))))</f>
        <v>8</v>
      </c>
      <c r="G44" s="66">
        <f t="shared" si="5"/>
        <v>8</v>
      </c>
      <c r="H44" s="23"/>
      <c r="I44" s="45"/>
      <c r="J44" s="24"/>
      <c r="K44" s="23"/>
      <c r="L44" s="23"/>
      <c r="M44" s="25"/>
      <c r="N44" s="24"/>
      <c r="O44" s="23"/>
      <c r="P44" s="23"/>
      <c r="Q44" s="23"/>
      <c r="R44" s="23"/>
      <c r="S44" s="25"/>
      <c r="T44" s="24"/>
      <c r="U44" s="23"/>
      <c r="V44" s="25"/>
    </row>
    <row r="45" spans="1:22" x14ac:dyDescent="0.3">
      <c r="A45" s="53">
        <f t="shared" si="3"/>
        <v>30</v>
      </c>
      <c r="B45" s="50">
        <f t="shared" si="8"/>
        <v>44769</v>
      </c>
      <c r="C45" s="56">
        <f t="shared" si="8"/>
        <v>44769</v>
      </c>
      <c r="D45" s="20">
        <f t="shared" si="7"/>
        <v>4</v>
      </c>
      <c r="E45" s="20" t="str">
        <f t="shared" si="6"/>
        <v/>
      </c>
      <c r="F45" s="90">
        <f>IF(E45="ven",7,IF(E45="sam",0,IF(E45="dim",0,IF(C45='JOURS FERIES'!B32,0,IF(C45='JOURS FERIES'!B33,0,IF(C45='JOURS FERIES'!B34,0,IF(C45='JOURS FERIES'!B35,0,IF(C45='JOURS FERIES'!B36,0,IF(C45='JOURS FERIES'!B37,0,IF(C45='JOURS FERIES'!B38,0,IF(C45='JOURS FERIES'!B39,7,IF(C45='JOURS FERIES'!B40,0,IF(C45='JOURS FERIES'!B41,0,IF(C45='JOURS FERIES'!B42,0,IF(C45='JOURS FERIES'!B43,0,IF(C45='JOURS FERIES'!B44,0,8))))))))))))))))</f>
        <v>8</v>
      </c>
      <c r="G45" s="66">
        <f t="shared" si="5"/>
        <v>8</v>
      </c>
      <c r="H45" s="23"/>
      <c r="I45" s="45"/>
      <c r="J45" s="24"/>
      <c r="K45" s="23"/>
      <c r="L45" s="23"/>
      <c r="M45" s="25"/>
      <c r="N45" s="24"/>
      <c r="O45" s="23"/>
      <c r="P45" s="23"/>
      <c r="Q45" s="23"/>
      <c r="R45" s="23"/>
      <c r="S45" s="25"/>
      <c r="T45" s="24"/>
      <c r="U45" s="23"/>
      <c r="V45" s="25"/>
    </row>
    <row r="46" spans="1:22" ht="15" thickBot="1" x14ac:dyDescent="0.35">
      <c r="A46" s="54">
        <f t="shared" si="3"/>
        <v>30</v>
      </c>
      <c r="B46" s="51">
        <f>B45+1</f>
        <v>44770</v>
      </c>
      <c r="C46" s="57">
        <f t="shared" ref="C46" si="9">C45+1</f>
        <v>44770</v>
      </c>
      <c r="D46" s="20">
        <f t="shared" si="7"/>
        <v>5</v>
      </c>
      <c r="E46" s="67" t="str">
        <f t="shared" si="6"/>
        <v/>
      </c>
      <c r="F46" s="91">
        <f>IF(E46="ven",7,IF(E46="sam",0,IF(E46="dim",0,IF(C46='JOURS FERIES'!B33,0,IF(C46='JOURS FERIES'!B34,0,IF(C46='JOURS FERIES'!B35,0,IF(C46='JOURS FERIES'!B36,0,IF(C46='JOURS FERIES'!B37,0,IF(C46='JOURS FERIES'!B38,0,IF(C46='JOURS FERIES'!B39,0,IF(C46='JOURS FERIES'!B40,7,IF(C46='JOURS FERIES'!B41,0,IF(C46='JOURS FERIES'!B42,0,IF(C46='JOURS FERIES'!B43,0,IF(C46='JOURS FERIES'!B44,0,IF(C46='JOURS FERIES'!B45,0,8))))))))))))))))</f>
        <v>8</v>
      </c>
      <c r="G46" s="68">
        <f t="shared" si="5"/>
        <v>8</v>
      </c>
      <c r="H46" s="27"/>
      <c r="I46" s="58"/>
      <c r="J46" s="26"/>
      <c r="K46" s="27"/>
      <c r="L46" s="27"/>
      <c r="M46" s="28"/>
      <c r="N46" s="26"/>
      <c r="O46" s="27"/>
      <c r="P46" s="27"/>
      <c r="Q46" s="27"/>
      <c r="R46" s="27"/>
      <c r="S46" s="28"/>
      <c r="T46" s="26"/>
      <c r="U46" s="27"/>
      <c r="V46" s="28"/>
    </row>
    <row r="47" spans="1:22" ht="15" thickTop="1" x14ac:dyDescent="0.3">
      <c r="B47" s="2"/>
      <c r="C47" s="2"/>
      <c r="D47" s="2"/>
      <c r="E47" s="2"/>
    </row>
    <row r="48" spans="1:22" x14ac:dyDescent="0.3">
      <c r="B48" s="2"/>
      <c r="C48" s="2"/>
      <c r="D48" s="2"/>
      <c r="E48" s="2"/>
    </row>
    <row r="49" spans="2:5" x14ac:dyDescent="0.3">
      <c r="B49" s="2"/>
      <c r="C49" s="2"/>
      <c r="D49" s="2"/>
      <c r="E49" s="2"/>
    </row>
  </sheetData>
  <mergeCells count="10">
    <mergeCell ref="T11:V11"/>
    <mergeCell ref="A15:C15"/>
    <mergeCell ref="A14:C14"/>
    <mergeCell ref="F1:G1"/>
    <mergeCell ref="F2:I2"/>
    <mergeCell ref="F12:I12"/>
    <mergeCell ref="J12:K12"/>
    <mergeCell ref="L12:M12"/>
    <mergeCell ref="J11:M11"/>
    <mergeCell ref="N11:S11"/>
  </mergeCells>
  <conditionalFormatting sqref="A16:V46">
    <cfRule type="expression" dxfId="2" priority="64">
      <formula>WEEKDAY($B16,2)&gt;5</formula>
    </cfRule>
  </conditionalFormatting>
  <conditionalFormatting sqref="B16">
    <cfRule type="expression" dxfId="1" priority="37">
      <formula>"$C$10=26"</formula>
    </cfRule>
  </conditionalFormatting>
  <pageMargins left="0.70866141732283472" right="0.70866141732283472" top="0.74803149606299213" bottom="0.74803149606299213" header="0.31496062992125984" footer="0.31496062992125984"/>
  <pageSetup paperSize="9" scale="6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7620</xdr:rowOff>
                  </from>
                  <to>
                    <xdr:col>4</xdr:col>
                    <xdr:colOff>30480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10</xdr:col>
                    <xdr:colOff>0</xdr:colOff>
                    <xdr:row>1</xdr:row>
                    <xdr:rowOff>0</xdr:rowOff>
                  </from>
                  <to>
                    <xdr:col>11</xdr:col>
                    <xdr:colOff>335280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8" id="{B9FA1F67-1CB5-4F16-AAC0-2D1014C4E233}">
            <xm:f>COUNTIFS('JOURS FERIES'!$B$3:$B$15, $B16)&gt;0</xm:f>
            <x14:dxf>
              <fill>
                <patternFill>
                  <bgColor theme="2" tint="-0.24994659260841701"/>
                </patternFill>
              </fill>
            </x14:dxf>
          </x14:cfRule>
          <xm:sqref>A16:V46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5"/>
  <sheetViews>
    <sheetView workbookViewId="0">
      <selection sqref="A1:A12"/>
    </sheetView>
  </sheetViews>
  <sheetFormatPr baseColWidth="10" defaultRowHeight="14.4" x14ac:dyDescent="0.3"/>
  <sheetData>
    <row r="1" spans="1:7" x14ac:dyDescent="0.3">
      <c r="A1" s="21" t="s">
        <v>0</v>
      </c>
      <c r="C1" s="1" t="s">
        <v>15</v>
      </c>
      <c r="E1" s="8"/>
      <c r="F1" s="8"/>
      <c r="G1" s="8"/>
    </row>
    <row r="2" spans="1:7" x14ac:dyDescent="0.3">
      <c r="A2" s="21" t="s">
        <v>1</v>
      </c>
      <c r="C2" s="1" t="s">
        <v>14</v>
      </c>
      <c r="E2" s="8"/>
      <c r="F2" s="8"/>
      <c r="G2" s="8"/>
    </row>
    <row r="3" spans="1:7" x14ac:dyDescent="0.3">
      <c r="A3" s="21" t="s">
        <v>2</v>
      </c>
      <c r="C3" s="1" t="s">
        <v>16</v>
      </c>
      <c r="E3" s="8"/>
      <c r="F3" s="9"/>
      <c r="G3" s="9"/>
    </row>
    <row r="4" spans="1:7" x14ac:dyDescent="0.3">
      <c r="A4" s="21" t="s">
        <v>3</v>
      </c>
      <c r="C4" s="1" t="s">
        <v>17</v>
      </c>
      <c r="E4" s="8"/>
      <c r="F4" s="8"/>
      <c r="G4" s="8"/>
    </row>
    <row r="5" spans="1:7" x14ac:dyDescent="0.3">
      <c r="A5" s="21" t="s">
        <v>4</v>
      </c>
      <c r="C5" s="1" t="s">
        <v>18</v>
      </c>
      <c r="E5" s="8"/>
      <c r="F5" s="8"/>
      <c r="G5" s="8"/>
    </row>
    <row r="6" spans="1:7" x14ac:dyDescent="0.3">
      <c r="A6" s="21" t="s">
        <v>5</v>
      </c>
      <c r="C6" s="1" t="s">
        <v>19</v>
      </c>
      <c r="E6" s="8"/>
      <c r="F6" s="9"/>
      <c r="G6" s="8"/>
    </row>
    <row r="7" spans="1:7" x14ac:dyDescent="0.3">
      <c r="A7" s="21" t="s">
        <v>6</v>
      </c>
      <c r="C7" s="1" t="s">
        <v>20</v>
      </c>
      <c r="E7" s="10"/>
      <c r="F7" s="9"/>
      <c r="G7" s="8"/>
    </row>
    <row r="8" spans="1:7" x14ac:dyDescent="0.3">
      <c r="A8" s="21" t="s">
        <v>7</v>
      </c>
      <c r="C8" s="1" t="s">
        <v>21</v>
      </c>
      <c r="E8" s="8"/>
      <c r="F8" s="8"/>
      <c r="G8" s="8"/>
    </row>
    <row r="9" spans="1:7" x14ac:dyDescent="0.3">
      <c r="A9" s="21" t="s">
        <v>8</v>
      </c>
      <c r="C9" s="1" t="s">
        <v>22</v>
      </c>
      <c r="E9" s="8"/>
      <c r="F9" s="9"/>
      <c r="G9" s="8"/>
    </row>
    <row r="10" spans="1:7" x14ac:dyDescent="0.3">
      <c r="A10" s="21" t="s">
        <v>9</v>
      </c>
      <c r="C10" s="1" t="s">
        <v>23</v>
      </c>
      <c r="E10" s="8"/>
      <c r="F10" s="9"/>
      <c r="G10" s="8"/>
    </row>
    <row r="11" spans="1:7" x14ac:dyDescent="0.3">
      <c r="A11" s="21" t="s">
        <v>10</v>
      </c>
      <c r="C11" s="1" t="s">
        <v>24</v>
      </c>
      <c r="E11" s="10"/>
      <c r="F11" s="8"/>
      <c r="G11" s="8"/>
    </row>
    <row r="12" spans="1:7" x14ac:dyDescent="0.3">
      <c r="A12" s="21" t="s">
        <v>11</v>
      </c>
      <c r="C12" s="1" t="s">
        <v>25</v>
      </c>
      <c r="E12" s="10"/>
      <c r="F12" s="8"/>
      <c r="G12" s="8"/>
    </row>
    <row r="13" spans="1:7" x14ac:dyDescent="0.3">
      <c r="E13" s="8"/>
      <c r="F13" s="9"/>
      <c r="G13" s="8"/>
    </row>
    <row r="14" spans="1:7" x14ac:dyDescent="0.3">
      <c r="E14" s="10"/>
      <c r="F14" s="9"/>
      <c r="G14" s="8"/>
    </row>
    <row r="15" spans="1:7" x14ac:dyDescent="0.3">
      <c r="E15" s="10"/>
      <c r="F15" s="8"/>
      <c r="G15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5"/>
  <sheetViews>
    <sheetView workbookViewId="0">
      <selection activeCell="B3" sqref="B3"/>
    </sheetView>
  </sheetViews>
  <sheetFormatPr baseColWidth="10" defaultRowHeight="14.4" x14ac:dyDescent="0.3"/>
  <cols>
    <col min="1" max="1" width="18.5546875" customWidth="1"/>
  </cols>
  <sheetData>
    <row r="1" spans="1:4" ht="15" thickBot="1" x14ac:dyDescent="0.35">
      <c r="A1" s="3" t="s">
        <v>26</v>
      </c>
      <c r="B1" s="4">
        <f ca="1">YEAR(TODAY())</f>
        <v>2022</v>
      </c>
      <c r="C1" s="5"/>
    </row>
    <row r="2" spans="1:4" ht="15" thickBot="1" x14ac:dyDescent="0.35">
      <c r="A2" s="5"/>
      <c r="B2" s="5"/>
      <c r="C2" s="5"/>
    </row>
    <row r="3" spans="1:4" x14ac:dyDescent="0.3">
      <c r="A3" s="6" t="s">
        <v>27</v>
      </c>
      <c r="B3" s="17">
        <f ca="1">DATE($B$1, 1, 1)</f>
        <v>44562</v>
      </c>
      <c r="C3" s="9"/>
      <c r="D3" s="1"/>
    </row>
    <row r="4" spans="1:4" x14ac:dyDescent="0.3">
      <c r="A4" s="7" t="s">
        <v>28</v>
      </c>
      <c r="B4" s="18">
        <f ca="1">ROUND(DATE($B$1, 4, MOD(234-11*MOD($B$1, 19), 30))/7,)*7-6</f>
        <v>44668</v>
      </c>
      <c r="C4" s="9"/>
      <c r="D4" s="1"/>
    </row>
    <row r="5" spans="1:4" x14ac:dyDescent="0.3">
      <c r="A5" s="7" t="s">
        <v>29</v>
      </c>
      <c r="B5" s="18">
        <f ca="1">B4+1</f>
        <v>44669</v>
      </c>
      <c r="C5" s="9"/>
      <c r="D5" s="1"/>
    </row>
    <row r="6" spans="1:4" x14ac:dyDescent="0.3">
      <c r="A6" s="7" t="s">
        <v>30</v>
      </c>
      <c r="B6" s="18">
        <f ca="1">DATE($B$1, 5, 1)</f>
        <v>44682</v>
      </c>
      <c r="C6" s="9"/>
      <c r="D6" s="1"/>
    </row>
    <row r="7" spans="1:4" x14ac:dyDescent="0.3">
      <c r="A7" s="12">
        <v>44689</v>
      </c>
      <c r="B7" s="18">
        <f ca="1">DATE($B$1, 5, 8)</f>
        <v>44689</v>
      </c>
      <c r="C7" s="8"/>
      <c r="D7" s="1"/>
    </row>
    <row r="8" spans="1:4" x14ac:dyDescent="0.3">
      <c r="A8" s="7" t="s">
        <v>31</v>
      </c>
      <c r="B8" s="18">
        <f ca="1">B4+39</f>
        <v>44707</v>
      </c>
      <c r="C8" s="8"/>
      <c r="D8" s="1"/>
    </row>
    <row r="9" spans="1:4" x14ac:dyDescent="0.3">
      <c r="A9" s="7" t="s">
        <v>32</v>
      </c>
      <c r="B9" s="18">
        <f ca="1">B4+49</f>
        <v>44717</v>
      </c>
      <c r="C9" s="8"/>
      <c r="D9" s="1"/>
    </row>
    <row r="10" spans="1:4" x14ac:dyDescent="0.3">
      <c r="A10" s="7" t="s">
        <v>33</v>
      </c>
      <c r="B10" s="18">
        <f ca="1">B4+50</f>
        <v>44718</v>
      </c>
      <c r="C10" s="8"/>
      <c r="D10" s="1"/>
    </row>
    <row r="11" spans="1:4" x14ac:dyDescent="0.3">
      <c r="A11" s="13">
        <v>44756</v>
      </c>
      <c r="B11" s="18">
        <f ca="1">DATE($B$1, 7, 14)</f>
        <v>44756</v>
      </c>
      <c r="C11" s="8"/>
      <c r="D11" s="1"/>
    </row>
    <row r="12" spans="1:4" x14ac:dyDescent="0.3">
      <c r="A12" s="14">
        <v>44788</v>
      </c>
      <c r="B12" s="18">
        <f ca="1">DATE($B$1, 8, 15)</f>
        <v>44788</v>
      </c>
      <c r="C12" s="8"/>
      <c r="D12" s="1"/>
    </row>
    <row r="13" spans="1:4" x14ac:dyDescent="0.3">
      <c r="A13" s="11" t="s">
        <v>34</v>
      </c>
      <c r="B13" s="18">
        <f ca="1">DATE($B$1, 11, 1)</f>
        <v>44866</v>
      </c>
      <c r="C13" s="8"/>
      <c r="D13" s="1"/>
    </row>
    <row r="14" spans="1:4" x14ac:dyDescent="0.3">
      <c r="A14" s="15">
        <v>44876</v>
      </c>
      <c r="B14" s="18">
        <f ca="1">DATE($B$1, 11, 11)</f>
        <v>44876</v>
      </c>
      <c r="C14" s="8"/>
      <c r="D14" s="1"/>
    </row>
    <row r="15" spans="1:4" ht="15" thickBot="1" x14ac:dyDescent="0.35">
      <c r="A15" s="16">
        <v>44920</v>
      </c>
      <c r="B15" s="19">
        <f ca="1">DATE($B$1, 12, 25)</f>
        <v>44920</v>
      </c>
      <c r="C15" s="8"/>
      <c r="D1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MOIS ANNEES</vt:lpstr>
      <vt:lpstr>JOURS FERIES</vt:lpstr>
    </vt:vector>
  </TitlesOfParts>
  <Company>LUVICA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TMARYLVC LUVICA</dc:creator>
  <cp:lastModifiedBy>Eric Kergresse</cp:lastModifiedBy>
  <cp:lastPrinted>2022-03-29T06:34:14Z</cp:lastPrinted>
  <dcterms:created xsi:type="dcterms:W3CDTF">2022-03-23T08:34:47Z</dcterms:created>
  <dcterms:modified xsi:type="dcterms:W3CDTF">2022-03-29T06:51:14Z</dcterms:modified>
</cp:coreProperties>
</file>