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7ADAC224-4514-416B-8753-34CC3FC12C3F}" xr6:coauthVersionLast="47" xr6:coauthVersionMax="47" xr10:uidLastSave="{00000000-0000-0000-0000-000000000000}"/>
  <bookViews>
    <workbookView xWindow="38280" yWindow="1575" windowWidth="29040" windowHeight="15720" xr2:uid="{7812529E-D468-4F75-ADD1-72B2DA33116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8" i="1"/>
  <c r="F45" i="1" l="1"/>
  <c r="G45" i="1"/>
  <c r="J9" i="1" l="1"/>
  <c r="J10" i="1"/>
  <c r="J11" i="1"/>
  <c r="J12" i="1"/>
  <c r="J13" i="1"/>
  <c r="J14" i="1"/>
  <c r="J15" i="1"/>
  <c r="J16" i="1"/>
  <c r="J17" i="1"/>
  <c r="J18" i="1"/>
  <c r="J19" i="1"/>
  <c r="J8" i="1"/>
  <c r="F44" i="1"/>
  <c r="G44" i="1"/>
  <c r="K19" i="1"/>
  <c r="K18" i="1"/>
  <c r="K9" i="1"/>
  <c r="K10" i="1"/>
  <c r="K12" i="1"/>
  <c r="K13" i="1"/>
  <c r="K14" i="1"/>
  <c r="K15" i="1"/>
  <c r="K16" i="1"/>
  <c r="K17" i="1"/>
  <c r="K8" i="1"/>
  <c r="F43" i="1" l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  <c r="K11" i="1" s="1"/>
  <c r="G5" i="1"/>
  <c r="F4" i="1"/>
  <c r="G4" i="1" s="1"/>
  <c r="F3" i="1"/>
  <c r="G3" i="1" s="1"/>
  <c r="J23" i="1" l="1"/>
  <c r="J25" i="1" l="1"/>
  <c r="J24" i="1" s="1"/>
</calcChain>
</file>

<file path=xl/sharedStrings.xml><?xml version="1.0" encoding="utf-8"?>
<sst xmlns="http://schemas.openxmlformats.org/spreadsheetml/2006/main" count="134" uniqueCount="37">
  <si>
    <t>Prix TTC</t>
  </si>
  <si>
    <t>HT</t>
  </si>
  <si>
    <t>TTC</t>
  </si>
  <si>
    <t>Date</t>
  </si>
  <si>
    <t xml:space="preserve">Désignation </t>
  </si>
  <si>
    <t xml:space="preserve">Achat Tracteur </t>
  </si>
  <si>
    <t>Pièces</t>
  </si>
  <si>
    <t>Carte Grise</t>
  </si>
  <si>
    <t>Prix HT</t>
  </si>
  <si>
    <t>TVA</t>
  </si>
  <si>
    <t>Total HT</t>
  </si>
  <si>
    <t>Total TTC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</si>
  <si>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</si>
  <si>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</si>
  <si>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</si>
  <si>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</si>
  <si>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</si>
  <si>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</si>
  <si>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</si>
  <si>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</si>
  <si>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</si>
  <si>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</si>
  <si>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</si>
  <si>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</si>
  <si>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 xml:space="preserve">Fournisseur </t>
  </si>
  <si>
    <t>SIERREUR(INDEX(C$3:C$60;PETITE.VALEUR(SI(C$3:C$60="";"";SI(EQUIV(C$3:C$60;C$3:C$60;0)=LIGNE(C$3:C$60)-2;LIGNE(C$3:C$60)-2;""));LIGNE(C2)));"")</t>
  </si>
  <si>
    <t>SIERREUR(INDEX(C$3:C$60;PETITE.VALEUR(SI(C$3:C$60="";"";SI(EQUIV(C$3:C$60;C$3:C$60;0)=LIGNE(C$3:C$60)-2;LIGNE(C$3:C$60)-2;""));LIGNE(C3)));"")</t>
  </si>
  <si>
    <t>SIERREUR(INDEX(C$3:C$60;PETITE.VALEUR(SI(C$3:C$60="";"";SI(EQUIV(C$3:C$60;C$3:C$60;0)=LIGNE(C$3:C$60)-2;LIGNE(C$3:C$60)-2;""));LIGNE(C1)));"")</t>
  </si>
  <si>
    <t>SIERREUR(INDEX(C$3:C$60;PETITE.VALEUR(SI(C$3:C$60="";"";SI(EQUIV(C$3:C$60;C$3:C$60;0)=LIGNE(C$3:C$60)-2;LIGNE(C$3:C$60)-2;""));LIGNE(C4)));"")</t>
  </si>
  <si>
    <t>SIERREUR(INDEX(C$3:C$60;PETITE.VALEUR(SI(C$3:C$60="";"";SI(EQUIV(C$3:C$60;C$3:C$60;0)=LIGNE(C$3:C$60)-2;LIGNE(C$3:C$60)-2;""));LIGNE(C5)));"")</t>
  </si>
  <si>
    <t>SIERREUR(INDEX(C$3:C$60;PETITE.VALEUR(SI(C$3:C$60="";"";SI(EQUIV(C$3:C$60;C$3:C$60;0)=LIGNE(C$3:C$60)-2;LIGNE(C$3:C$60)-2;""));LIGNE(C6)));"")</t>
  </si>
  <si>
    <t>SIERREUR(INDEX(C$3:C$60;PETITE.VALEUR(SI(C$3:C$60="";"";SI(EQUIV(C$3:C$60;C$3:C$60;0)=LIGNE(C$3:C$60)-2;LIGNE(C$3:C$60)-2;""));LIGNE(C7)));"")</t>
  </si>
  <si>
    <t>SIERREUR(INDEX(C$3:C$60;PETITE.VALEUR(SI(C$3:C$60="";"";SI(EQUIV(C$3:C$60;C$3:C$60;0)=LIGNE(C$3:C$60)-2;LIGNE(C$3:C$60)-2;""));LIGNE(C8)));"")</t>
  </si>
  <si>
    <t>SIERREUR(INDEX(C$3:C$60;PETITE.VALEUR(SI(C$3:C$60="";"";SI(EQUIV(C$3:C$60;C$3:C$60;0)=LIGNE(C$3:C$60)-2;LIGNE(C$3:C$60)-2;""));LIGNE(C9)));"")</t>
  </si>
  <si>
    <t>SIERREUR(INDEX(C$3:C$60;PETITE.VALEUR(SI(C$3:C$60="";"";SI(EQUIV(C$3:C$60;C$3:C$60;0)=LIGNE(C$3:C$60)-2;LIGNE(C$3:C$60)-2;""));LIGNE(C10)));"")</t>
  </si>
  <si>
    <t>SIERREUR(INDEX(C$3:C$60;PETITE.VALEUR(SI(C$3:C$60="";"";SI(EQUIV(C$3:C$60;C$3:C$60;0)=LIGNE(C$3:C$60)-2;LIGNE(C$3:C$60)-2;""));LIGNE(C11)));"")</t>
  </si>
  <si>
    <t>SIERREUR(INDEX(C$3:C$60;PETITE.VALEUR(SI(C$3:C$60="";"";SI(EQUIV(C$3:C$60;C$3:C$60;0)=LIGNE(C$3:C$60)-2;LIGNE(C$3:C$60)-2;""));LIGNE(C12)));"")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</si>
</sst>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rgb="FF002060"/>
      <name val="Times New Roman"/>
      <family val="1"/>
    </font>
    <font>
      <b/>
      <sz val="12"/>
      <color rgb="FFFF0000"/>
      <name val="Times New Roman"/>
      <family val="1"/>
    </font>
    <font>
      <sz val="8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44" fontId="2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44" fontId="2" fillId="0" borderId="0" xfId="1" applyFont="1" applyFill="1" applyBorder="1" applyAlignment="1">
      <alignment vertical="center"/>
    </xf>
    <xf numFmtId="44" fontId="2" fillId="0" borderId="1" xfId="0" applyNumberFormat="1" applyFont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0" fontId="2" fillId="3" borderId="0" xfId="0" applyFont="1" applyFill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5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EC8D1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EC8D1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25877-16BB-4EDF-9437-2596005D3C34}">
  <dimension ref="A1:N60"/>
  <sheetViews>
    <sheetView tabSelected="1" topLeftCell="I1" workbookViewId="0">
      <selection activeCell="O6" sqref="O6"/>
    </sheetView>
  </sheetViews>
  <sheetFormatPr baseColWidth="10" defaultRowHeight="15.75" x14ac:dyDescent="0.25"/>
  <cols>
    <col min="1" max="1" width="10.625" style="8" customWidth="1"/>
    <col min="2" max="2" width="15.5" bestFit="1" customWidth="1"/>
    <col min="3" max="3" width="20" style="3" bestFit="1" customWidth="1"/>
    <col min="4" max="4" width="2.625" style="3" customWidth="1"/>
    <col min="5" max="5" width="9.125" bestFit="1" customWidth="1"/>
    <col min="7" max="7" width="10.625" bestFit="1" customWidth="1"/>
    <col min="8" max="8" width="11" style="3"/>
    <col min="9" max="9" width="19.875" style="3" bestFit="1" customWidth="1"/>
    <col min="10" max="10" width="11.625" style="3" bestFit="1" customWidth="1"/>
    <col min="11" max="11" width="11" style="3"/>
    <col min="12" max="13" width="11" style="4"/>
    <col min="14" max="14" width="150.125" style="4" bestFit="1" customWidth="1"/>
    <col min="15" max="16384" width="11" style="4"/>
  </cols>
  <sheetData>
    <row r="1" spans="1:14" x14ac:dyDescent="0.25">
      <c r="A1" s="2" t="s">
        <v>3</v>
      </c>
      <c r="B1" s="2" t="s">
        <v>4</v>
      </c>
      <c r="C1" s="10" t="s">
        <v>24</v>
      </c>
      <c r="D1" s="10"/>
      <c r="E1" s="2" t="s">
        <v>8</v>
      </c>
      <c r="F1" s="2" t="s">
        <v>9</v>
      </c>
      <c r="G1" s="11" t="s">
        <v>0</v>
      </c>
    </row>
    <row r="2" spans="1:14" x14ac:dyDescent="0.25">
      <c r="A2" s="2"/>
      <c r="B2" s="2"/>
      <c r="C2" s="1"/>
      <c r="D2" s="1"/>
      <c r="E2" s="12"/>
      <c r="F2" s="12"/>
      <c r="G2" s="13"/>
    </row>
    <row r="3" spans="1:14" x14ac:dyDescent="0.25">
      <c r="A3" s="9">
        <v>45640</v>
      </c>
      <c r="B3" s="2" t="s">
        <v>5</v>
      </c>
      <c r="C3" s="5" t="s">
        <v>12</v>
      </c>
      <c r="D3" s="22"/>
      <c r="E3" s="14">
        <v>208.33</v>
      </c>
      <c r="F3" s="14">
        <f>E3*20%</f>
        <v>41.666000000000004</v>
      </c>
      <c r="G3" s="15">
        <f>E3+F3</f>
        <v>249.99600000000001</v>
      </c>
      <c r="I3" s="16"/>
      <c r="J3" s="16"/>
    </row>
    <row r="4" spans="1:14" x14ac:dyDescent="0.25">
      <c r="A4" s="9">
        <v>45649</v>
      </c>
      <c r="B4" s="2" t="s">
        <v>6</v>
      </c>
      <c r="C4" s="5" t="s">
        <v>13</v>
      </c>
      <c r="D4" s="23"/>
      <c r="E4" s="14">
        <v>15.3</v>
      </c>
      <c r="F4" s="14">
        <f>E4*20%</f>
        <v>3.0600000000000005</v>
      </c>
      <c r="G4" s="15">
        <f>E4+F4</f>
        <v>18.36</v>
      </c>
    </row>
    <row r="5" spans="1:14" x14ac:dyDescent="0.25">
      <c r="A5" s="9">
        <v>45657</v>
      </c>
      <c r="B5" s="2" t="s">
        <v>7</v>
      </c>
      <c r="C5" s="5" t="s">
        <v>14</v>
      </c>
      <c r="D5" s="23"/>
      <c r="E5" s="14">
        <v>49.76</v>
      </c>
      <c r="F5" s="14">
        <v>7.2</v>
      </c>
      <c r="G5" s="15">
        <f t="shared" ref="G5:G45" si="0">E5+F5</f>
        <v>56.96</v>
      </c>
      <c r="J5" s="4"/>
    </row>
    <row r="6" spans="1:14" x14ac:dyDescent="0.25">
      <c r="A6" s="9">
        <v>45660</v>
      </c>
      <c r="B6" s="2" t="s">
        <v>6</v>
      </c>
      <c r="C6" s="5" t="s">
        <v>15</v>
      </c>
      <c r="D6" s="23"/>
      <c r="E6" s="14">
        <v>11.22</v>
      </c>
      <c r="F6" s="14">
        <f t="shared" ref="F6:F45" si="1">E6*20%</f>
        <v>2.2440000000000002</v>
      </c>
      <c r="G6" s="15">
        <f t="shared" si="0"/>
        <v>13.464</v>
      </c>
    </row>
    <row r="7" spans="1:14" x14ac:dyDescent="0.25">
      <c r="A7" s="9">
        <v>45663</v>
      </c>
      <c r="B7" s="2" t="s">
        <v>6</v>
      </c>
      <c r="C7" s="5" t="s">
        <v>19</v>
      </c>
      <c r="D7" s="23"/>
      <c r="E7" s="14">
        <v>14.14</v>
      </c>
      <c r="F7" s="14">
        <f t="shared" si="1"/>
        <v>2.8280000000000003</v>
      </c>
      <c r="G7" s="15">
        <f t="shared" si="0"/>
        <v>16.968</v>
      </c>
      <c r="I7" s="6"/>
      <c r="J7" s="7" t="s">
        <v>1</v>
      </c>
      <c r="K7" s="7" t="s">
        <v>2</v>
      </c>
    </row>
    <row r="8" spans="1:14" x14ac:dyDescent="0.25">
      <c r="A8" s="9">
        <v>45664</v>
      </c>
      <c r="B8" s="2" t="s">
        <v>6</v>
      </c>
      <c r="C8" s="5" t="s">
        <v>16</v>
      </c>
      <c r="D8" s="23"/>
      <c r="E8" s="14">
        <v>39.5</v>
      </c>
      <c r="F8" s="14">
        <f t="shared" si="1"/>
        <v>7.9</v>
      </c>
      <c r="G8" s="15">
        <f t="shared" si="0"/>
        <v>47.4</v>
      </c>
      <c r="I8" s="2" t="s">
        <v>12</v>
      </c>
      <c r="J8" s="19">
        <f>SUMIF(C$3:C$60,I8,$E$3:$E$60)</f>
        <v>208.33</v>
      </c>
      <c r="K8" s="19">
        <f>SUMIF(C$3:C$60,I8,$G$3:$G$60)</f>
        <v>249.99600000000001</v>
      </c>
      <c r="M8" s="21" t="str">
        <f>IFERROR(INDEX(C$3:C$60,SMALL(IF(C$3:C$60="","",IF(MATCH(C$3:C$60,C$3:C$60,0)=ROW(C$3:C$60)-2,ROW(C$3:C$60)-2,"")),ROW(C1))),"")</f>
        <v/>
      </c>
      <c r="N8" s="4" t="s">
        <v>27</v>
      </c>
    </row>
    <row r="9" spans="1:14" x14ac:dyDescent="0.25">
      <c r="A9" s="9">
        <v>45675</v>
      </c>
      <c r="B9" s="2" t="s">
        <v>6</v>
      </c>
      <c r="C9" s="5" t="s">
        <v>15</v>
      </c>
      <c r="D9" s="23"/>
      <c r="E9" s="14">
        <v>14.5</v>
      </c>
      <c r="F9" s="14">
        <f t="shared" si="1"/>
        <v>2.9000000000000004</v>
      </c>
      <c r="G9" s="15">
        <f t="shared" si="0"/>
        <v>17.399999999999999</v>
      </c>
      <c r="I9" s="2" t="s">
        <v>13</v>
      </c>
      <c r="J9" s="19">
        <f t="shared" ref="J9:J19" si="2">SUMIF(C$3:C$60,I9,$E$3:$E$60)</f>
        <v>15.3</v>
      </c>
      <c r="K9" s="19">
        <f t="shared" ref="K9:K16" si="3">SUMIF(C$3:C$60,I9,$G$3:$G$60)</f>
        <v>18.36</v>
      </c>
      <c r="M9" s="21" t="str">
        <f t="shared" ref="M9:M19" si="4">IFERROR(INDEX(C$3:C$60,SMALL(IF(C$3:C$60="","",IF(MATCH(C$3:C$60,C$3:C$60,0)=ROW(C$3:C$60)-2,ROW(C$3:C$60)-2,"")),ROW(C2))),"")</f>
        <v/>
      </c>
      <c r="N9" s="4" t="s">
        <v>25</v>
      </c>
    </row>
    <row r="10" spans="1:14" x14ac:dyDescent="0.25">
      <c r="A10" s="9">
        <v>45698</v>
      </c>
      <c r="B10" s="2" t="s">
        <v>6</v>
      </c>
      <c r="C10" s="5" t="s">
        <v>17</v>
      </c>
      <c r="D10" s="23"/>
      <c r="E10" s="14">
        <v>6.44</v>
      </c>
      <c r="F10" s="14">
        <f t="shared" si="1"/>
        <v>1.2880000000000003</v>
      </c>
      <c r="G10" s="15">
        <f t="shared" si="0"/>
        <v>7.7280000000000006</v>
      </c>
      <c r="I10" s="2" t="s">
        <v>14</v>
      </c>
      <c r="J10" s="19">
        <f t="shared" si="2"/>
        <v>49.76</v>
      </c>
      <c r="K10" s="19">
        <f t="shared" si="3"/>
        <v>56.96</v>
      </c>
      <c r="M10" s="21" t="str">
        <f t="shared" si="4"/>
        <v/>
      </c>
      <c r="N10" s="4" t="s">
        <v>26</v>
      </c>
    </row>
    <row r="11" spans="1:14" x14ac:dyDescent="0.25">
      <c r="A11" s="9">
        <v>45702</v>
      </c>
      <c r="B11" s="2" t="s">
        <v>6</v>
      </c>
      <c r="C11" s="5" t="s">
        <v>17</v>
      </c>
      <c r="D11" s="23"/>
      <c r="E11" s="14">
        <v>7.35</v>
      </c>
      <c r="F11" s="14">
        <f t="shared" si="1"/>
        <v>1.47</v>
      </c>
      <c r="G11" s="15">
        <f t="shared" si="0"/>
        <v>8.82</v>
      </c>
      <c r="I11" s="2" t="s">
        <v>15</v>
      </c>
      <c r="J11" s="19">
        <f t="shared" si="2"/>
        <v>345.33</v>
      </c>
      <c r="K11" s="19">
        <f t="shared" si="3"/>
        <v>414.39599999999996</v>
      </c>
      <c r="M11" s="21" t="str">
        <f t="shared" si="4"/>
        <v/>
      </c>
      <c r="N11" s="4" t="s">
        <v>28</v>
      </c>
    </row>
    <row r="12" spans="1:14" x14ac:dyDescent="0.25">
      <c r="A12" s="9">
        <v>45709</v>
      </c>
      <c r="B12" s="2" t="s">
        <v>6</v>
      </c>
      <c r="C12" s="5" t="s">
        <v>18</v>
      </c>
      <c r="D12" s="23"/>
      <c r="E12" s="14">
        <v>57.7</v>
      </c>
      <c r="F12" s="14">
        <f t="shared" si="1"/>
        <v>11.540000000000001</v>
      </c>
      <c r="G12" s="15">
        <f t="shared" si="0"/>
        <v>69.240000000000009</v>
      </c>
      <c r="I12" s="2" t="s">
        <v>16</v>
      </c>
      <c r="J12" s="19">
        <f t="shared" si="2"/>
        <v>39.5</v>
      </c>
      <c r="K12" s="19">
        <f t="shared" si="3"/>
        <v>47.4</v>
      </c>
      <c r="M12" s="21" t="str">
        <f t="shared" si="4"/>
        <v/>
      </c>
      <c r="N12" s="4" t="s">
        <v>29</v>
      </c>
    </row>
    <row r="13" spans="1:14" x14ac:dyDescent="0.25">
      <c r="A13" s="9">
        <v>45717</v>
      </c>
      <c r="B13" s="2" t="s">
        <v>6</v>
      </c>
      <c r="C13" s="5" t="s">
        <v>15</v>
      </c>
      <c r="D13" s="23"/>
      <c r="E13" s="14">
        <v>94.06</v>
      </c>
      <c r="F13" s="14">
        <f t="shared" si="1"/>
        <v>18.812000000000001</v>
      </c>
      <c r="G13" s="15">
        <f t="shared" si="0"/>
        <v>112.872</v>
      </c>
      <c r="I13" s="2" t="s">
        <v>17</v>
      </c>
      <c r="J13" s="19">
        <f t="shared" si="2"/>
        <v>1389.5700000000002</v>
      </c>
      <c r="K13" s="19">
        <f t="shared" si="3"/>
        <v>1667.4839999999999</v>
      </c>
      <c r="M13" s="21" t="str">
        <f t="shared" si="4"/>
        <v/>
      </c>
      <c r="N13" s="4" t="s">
        <v>30</v>
      </c>
    </row>
    <row r="14" spans="1:14" x14ac:dyDescent="0.25">
      <c r="A14" s="9">
        <v>45719</v>
      </c>
      <c r="B14" s="2" t="s">
        <v>6</v>
      </c>
      <c r="C14" s="5" t="s">
        <v>18</v>
      </c>
      <c r="D14" s="23"/>
      <c r="E14" s="14">
        <v>969.67</v>
      </c>
      <c r="F14" s="14">
        <f t="shared" si="1"/>
        <v>193.934</v>
      </c>
      <c r="G14" s="15">
        <f t="shared" si="0"/>
        <v>1163.604</v>
      </c>
      <c r="I14" s="2" t="s">
        <v>18</v>
      </c>
      <c r="J14" s="19">
        <f t="shared" si="2"/>
        <v>1636.3199999999997</v>
      </c>
      <c r="K14" s="19">
        <f t="shared" si="3"/>
        <v>1963.5840000000003</v>
      </c>
      <c r="M14" s="21" t="str">
        <f t="shared" si="4"/>
        <v/>
      </c>
      <c r="N14" s="4" t="s">
        <v>31</v>
      </c>
    </row>
    <row r="15" spans="1:14" x14ac:dyDescent="0.25">
      <c r="A15" s="9">
        <v>45719</v>
      </c>
      <c r="B15" s="2" t="s">
        <v>6</v>
      </c>
      <c r="C15" s="5" t="s">
        <v>17</v>
      </c>
      <c r="D15" s="23"/>
      <c r="E15" s="14">
        <v>23.23</v>
      </c>
      <c r="F15" s="14">
        <f t="shared" si="1"/>
        <v>4.6459999999999999</v>
      </c>
      <c r="G15" s="15">
        <f t="shared" si="0"/>
        <v>27.876000000000001</v>
      </c>
      <c r="I15" s="2" t="s">
        <v>19</v>
      </c>
      <c r="J15" s="19">
        <f t="shared" si="2"/>
        <v>81.06</v>
      </c>
      <c r="K15" s="19">
        <f t="shared" si="3"/>
        <v>97.272000000000006</v>
      </c>
      <c r="M15" s="21" t="str">
        <f t="shared" si="4"/>
        <v/>
      </c>
      <c r="N15" s="4" t="s">
        <v>32</v>
      </c>
    </row>
    <row r="16" spans="1:14" x14ac:dyDescent="0.25">
      <c r="A16" s="9">
        <v>45728</v>
      </c>
      <c r="B16" s="2" t="s">
        <v>6</v>
      </c>
      <c r="C16" s="5" t="s">
        <v>18</v>
      </c>
      <c r="D16" s="23"/>
      <c r="E16" s="14">
        <v>52.46</v>
      </c>
      <c r="F16" s="14">
        <f t="shared" si="1"/>
        <v>10.492000000000001</v>
      </c>
      <c r="G16" s="15">
        <f t="shared" si="0"/>
        <v>62.951999999999998</v>
      </c>
      <c r="I16" s="2" t="s">
        <v>20</v>
      </c>
      <c r="J16" s="19">
        <f t="shared" si="2"/>
        <v>23.33</v>
      </c>
      <c r="K16" s="19">
        <f t="shared" si="3"/>
        <v>27.995999999999999</v>
      </c>
      <c r="M16" s="21" t="str">
        <f t="shared" si="4"/>
        <v/>
      </c>
      <c r="N16" s="4" t="s">
        <v>33</v>
      </c>
    </row>
    <row r="17" spans="1:14" x14ac:dyDescent="0.25">
      <c r="A17" s="9">
        <v>45749</v>
      </c>
      <c r="B17" s="2" t="s">
        <v>6</v>
      </c>
      <c r="C17" s="5" t="s">
        <v>18</v>
      </c>
      <c r="D17" s="23"/>
      <c r="E17" s="14">
        <v>271.75</v>
      </c>
      <c r="F17" s="14">
        <f t="shared" si="1"/>
        <v>54.35</v>
      </c>
      <c r="G17" s="15">
        <f t="shared" si="0"/>
        <v>326.10000000000002</v>
      </c>
      <c r="I17" s="2" t="s">
        <v>21</v>
      </c>
      <c r="J17" s="19">
        <f t="shared" si="2"/>
        <v>56.61</v>
      </c>
      <c r="K17" s="19">
        <f>SUMIF(C$3:C$60,I17,$G$3:$G$60)</f>
        <v>67.931999999999988</v>
      </c>
      <c r="M17" s="21" t="str">
        <f t="shared" si="4"/>
        <v/>
      </c>
      <c r="N17" s="4" t="s">
        <v>34</v>
      </c>
    </row>
    <row r="18" spans="1:14" x14ac:dyDescent="0.25">
      <c r="A18" s="9">
        <v>45757</v>
      </c>
      <c r="B18" s="2" t="s">
        <v>6</v>
      </c>
      <c r="C18" s="5" t="s">
        <v>18</v>
      </c>
      <c r="D18" s="23"/>
      <c r="E18" s="14">
        <v>136.22999999999999</v>
      </c>
      <c r="F18" s="14">
        <f t="shared" si="1"/>
        <v>27.245999999999999</v>
      </c>
      <c r="G18" s="15">
        <f t="shared" si="0"/>
        <v>163.476</v>
      </c>
      <c r="I18" s="2" t="s">
        <v>22</v>
      </c>
      <c r="J18" s="19">
        <f t="shared" si="2"/>
        <v>264.46000000000004</v>
      </c>
      <c r="K18" s="19">
        <f>SUMIF(C$3:C$60,I18,$G$3:$G$60)</f>
        <v>317.35200000000003</v>
      </c>
      <c r="M18" s="21" t="str">
        <f t="shared" si="4"/>
        <v/>
      </c>
      <c r="N18" s="4" t="s">
        <v>35</v>
      </c>
    </row>
    <row r="19" spans="1:14" x14ac:dyDescent="0.25">
      <c r="A19" s="9">
        <v>45406</v>
      </c>
      <c r="B19" s="2" t="s">
        <v>6</v>
      </c>
      <c r="C19" s="5" t="s">
        <v>17</v>
      </c>
      <c r="D19" s="23"/>
      <c r="E19" s="14">
        <v>10.64</v>
      </c>
      <c r="F19" s="14">
        <f t="shared" si="1"/>
        <v>2.1280000000000001</v>
      </c>
      <c r="G19" s="15">
        <f t="shared" si="0"/>
        <v>12.768000000000001</v>
      </c>
      <c r="I19" s="2" t="s">
        <v>23</v>
      </c>
      <c r="J19" s="19">
        <f t="shared" si="2"/>
        <v>0</v>
      </c>
      <c r="K19" s="19">
        <f>SUMIF(C$3:C$60,I19,$G$3:$G$60)</f>
        <v>0</v>
      </c>
      <c r="M19" s="21" t="str">
        <f t="shared" si="4"/>
        <v/>
      </c>
      <c r="N19" s="4" t="s">
        <v>36</v>
      </c>
    </row>
    <row r="20" spans="1:14" x14ac:dyDescent="0.25">
      <c r="A20" s="9">
        <v>45775</v>
      </c>
      <c r="B20" s="2" t="s">
        <v>6</v>
      </c>
      <c r="C20" s="5" t="s">
        <v>15</v>
      </c>
      <c r="D20" s="23"/>
      <c r="E20" s="14">
        <v>89.82</v>
      </c>
      <c r="F20" s="14">
        <f t="shared" si="1"/>
        <v>17.963999999999999</v>
      </c>
      <c r="G20" s="15">
        <f t="shared" si="0"/>
        <v>107.78399999999999</v>
      </c>
      <c r="J20" s="17"/>
      <c r="K20" s="18"/>
    </row>
    <row r="21" spans="1:14" x14ac:dyDescent="0.25">
      <c r="A21" s="9">
        <v>45786</v>
      </c>
      <c r="B21" s="2" t="s">
        <v>6</v>
      </c>
      <c r="C21" s="5" t="s">
        <v>21</v>
      </c>
      <c r="D21" s="23"/>
      <c r="E21" s="14">
        <v>4.67</v>
      </c>
      <c r="F21" s="14">
        <f t="shared" si="1"/>
        <v>0.93400000000000005</v>
      </c>
      <c r="G21" s="15">
        <f t="shared" si="0"/>
        <v>5.6040000000000001</v>
      </c>
    </row>
    <row r="22" spans="1:14" x14ac:dyDescent="0.25">
      <c r="A22" s="9">
        <v>45787</v>
      </c>
      <c r="B22" s="2" t="s">
        <v>6</v>
      </c>
      <c r="C22" s="5" t="s">
        <v>18</v>
      </c>
      <c r="D22" s="23"/>
      <c r="E22" s="14">
        <v>34.1</v>
      </c>
      <c r="F22" s="14">
        <f t="shared" si="1"/>
        <v>6.82</v>
      </c>
      <c r="G22" s="15">
        <f t="shared" si="0"/>
        <v>40.92</v>
      </c>
    </row>
    <row r="23" spans="1:14" x14ac:dyDescent="0.25">
      <c r="A23" s="9">
        <v>45786</v>
      </c>
      <c r="B23" s="2" t="s">
        <v>6</v>
      </c>
      <c r="C23" s="5" t="s">
        <v>21</v>
      </c>
      <c r="D23" s="23"/>
      <c r="E23" s="14">
        <v>4.67</v>
      </c>
      <c r="F23" s="14">
        <f t="shared" si="1"/>
        <v>0.93400000000000005</v>
      </c>
      <c r="G23" s="15">
        <f t="shared" si="0"/>
        <v>5.6040000000000001</v>
      </c>
      <c r="I23" s="2" t="s">
        <v>10</v>
      </c>
      <c r="J23" s="19">
        <f>SUM(J8:J19)</f>
        <v>4109.57</v>
      </c>
    </row>
    <row r="24" spans="1:14" x14ac:dyDescent="0.25">
      <c r="A24" s="9">
        <v>45789</v>
      </c>
      <c r="B24" s="2" t="s">
        <v>6</v>
      </c>
      <c r="C24" s="5" t="s">
        <v>22</v>
      </c>
      <c r="D24" s="23"/>
      <c r="E24" s="14">
        <v>20.16</v>
      </c>
      <c r="F24" s="14">
        <f t="shared" si="1"/>
        <v>4.032</v>
      </c>
      <c r="G24" s="15">
        <f t="shared" si="0"/>
        <v>24.192</v>
      </c>
      <c r="I24" s="2" t="s">
        <v>9</v>
      </c>
      <c r="J24" s="19">
        <f>$J$25-$J$23</f>
        <v>819.16200000000026</v>
      </c>
    </row>
    <row r="25" spans="1:14" x14ac:dyDescent="0.25">
      <c r="A25" s="9">
        <v>45789</v>
      </c>
      <c r="B25" s="2" t="s">
        <v>6</v>
      </c>
      <c r="C25" s="5" t="s">
        <v>18</v>
      </c>
      <c r="D25" s="23"/>
      <c r="E25" s="14">
        <v>33.76</v>
      </c>
      <c r="F25" s="14">
        <f t="shared" si="1"/>
        <v>6.7519999999999998</v>
      </c>
      <c r="G25" s="15">
        <f t="shared" si="0"/>
        <v>40.512</v>
      </c>
      <c r="I25" s="11" t="s">
        <v>11</v>
      </c>
      <c r="J25" s="20">
        <f>SUM(K8:K19)</f>
        <v>4928.732</v>
      </c>
    </row>
    <row r="26" spans="1:14" x14ac:dyDescent="0.25">
      <c r="A26" s="9">
        <v>45789</v>
      </c>
      <c r="B26" s="2" t="s">
        <v>6</v>
      </c>
      <c r="C26" s="5" t="s">
        <v>18</v>
      </c>
      <c r="D26" s="23"/>
      <c r="E26" s="14">
        <v>32.07</v>
      </c>
      <c r="F26" s="14">
        <f t="shared" si="1"/>
        <v>6.4140000000000006</v>
      </c>
      <c r="G26" s="15">
        <f t="shared" si="0"/>
        <v>38.484000000000002</v>
      </c>
    </row>
    <row r="27" spans="1:14" x14ac:dyDescent="0.25">
      <c r="A27" s="9">
        <v>45789</v>
      </c>
      <c r="B27" s="2" t="s">
        <v>6</v>
      </c>
      <c r="C27" s="5" t="s">
        <v>21</v>
      </c>
      <c r="D27" s="23"/>
      <c r="E27" s="14">
        <v>33.08</v>
      </c>
      <c r="F27" s="14">
        <f t="shared" si="1"/>
        <v>6.6159999999999997</v>
      </c>
      <c r="G27" s="15">
        <f t="shared" si="0"/>
        <v>39.695999999999998</v>
      </c>
    </row>
    <row r="28" spans="1:14" x14ac:dyDescent="0.25">
      <c r="A28" s="9">
        <v>45790</v>
      </c>
      <c r="B28" s="2" t="s">
        <v>6</v>
      </c>
      <c r="C28" s="5" t="s">
        <v>21</v>
      </c>
      <c r="D28" s="23"/>
      <c r="E28" s="14">
        <v>12.76</v>
      </c>
      <c r="F28" s="14">
        <f t="shared" si="1"/>
        <v>2.552</v>
      </c>
      <c r="G28" s="15">
        <f t="shared" si="0"/>
        <v>15.311999999999999</v>
      </c>
    </row>
    <row r="29" spans="1:14" x14ac:dyDescent="0.25">
      <c r="A29" s="9">
        <v>45792</v>
      </c>
      <c r="B29" s="2" t="s">
        <v>6</v>
      </c>
      <c r="C29" s="5" t="s">
        <v>17</v>
      </c>
      <c r="D29" s="23"/>
      <c r="E29" s="14">
        <v>212.41</v>
      </c>
      <c r="F29" s="14">
        <f t="shared" si="1"/>
        <v>42.481999999999999</v>
      </c>
      <c r="G29" s="15">
        <f t="shared" si="0"/>
        <v>254.892</v>
      </c>
    </row>
    <row r="30" spans="1:14" x14ac:dyDescent="0.25">
      <c r="A30" s="9">
        <v>45796</v>
      </c>
      <c r="B30" s="2" t="s">
        <v>6</v>
      </c>
      <c r="C30" s="5" t="s">
        <v>20</v>
      </c>
      <c r="D30" s="23"/>
      <c r="E30" s="14">
        <v>23.33</v>
      </c>
      <c r="F30" s="14">
        <f t="shared" si="1"/>
        <v>4.6659999999999995</v>
      </c>
      <c r="G30" s="15">
        <f t="shared" si="0"/>
        <v>27.995999999999999</v>
      </c>
    </row>
    <row r="31" spans="1:14" x14ac:dyDescent="0.25">
      <c r="A31" s="9">
        <v>45814</v>
      </c>
      <c r="B31" s="2" t="s">
        <v>6</v>
      </c>
      <c r="C31" s="5" t="s">
        <v>19</v>
      </c>
      <c r="D31" s="23"/>
      <c r="E31" s="14">
        <v>66.92</v>
      </c>
      <c r="F31" s="14">
        <f t="shared" si="1"/>
        <v>13.384</v>
      </c>
      <c r="G31" s="15">
        <f t="shared" si="0"/>
        <v>80.304000000000002</v>
      </c>
    </row>
    <row r="32" spans="1:14" x14ac:dyDescent="0.25">
      <c r="A32" s="9">
        <v>45814</v>
      </c>
      <c r="B32" s="2" t="s">
        <v>6</v>
      </c>
      <c r="C32" s="5" t="s">
        <v>17</v>
      </c>
      <c r="D32" s="23"/>
      <c r="E32" s="14">
        <v>76.760000000000005</v>
      </c>
      <c r="F32" s="14">
        <f t="shared" si="1"/>
        <v>15.352000000000002</v>
      </c>
      <c r="G32" s="15">
        <f t="shared" si="0"/>
        <v>92.112000000000009</v>
      </c>
    </row>
    <row r="33" spans="1:7" x14ac:dyDescent="0.25">
      <c r="A33" s="9">
        <v>45827</v>
      </c>
      <c r="B33" s="2" t="s">
        <v>6</v>
      </c>
      <c r="C33" s="5" t="s">
        <v>22</v>
      </c>
      <c r="D33" s="23"/>
      <c r="E33" s="14">
        <v>244.3</v>
      </c>
      <c r="F33" s="14">
        <f t="shared" si="1"/>
        <v>48.860000000000007</v>
      </c>
      <c r="G33" s="15">
        <f t="shared" si="0"/>
        <v>293.16000000000003</v>
      </c>
    </row>
    <row r="34" spans="1:7" x14ac:dyDescent="0.25">
      <c r="A34" s="9">
        <v>45828</v>
      </c>
      <c r="B34" s="2" t="s">
        <v>6</v>
      </c>
      <c r="C34" s="5" t="s">
        <v>17</v>
      </c>
      <c r="D34" s="23"/>
      <c r="E34" s="14">
        <v>11.33</v>
      </c>
      <c r="F34" s="14">
        <f t="shared" si="1"/>
        <v>2.266</v>
      </c>
      <c r="G34" s="15">
        <f t="shared" si="0"/>
        <v>13.596</v>
      </c>
    </row>
    <row r="35" spans="1:7" x14ac:dyDescent="0.25">
      <c r="A35" s="9">
        <v>45836</v>
      </c>
      <c r="B35" s="2" t="s">
        <v>6</v>
      </c>
      <c r="C35" s="5" t="s">
        <v>15</v>
      </c>
      <c r="D35" s="23"/>
      <c r="E35" s="14">
        <v>60.47</v>
      </c>
      <c r="F35" s="14">
        <f t="shared" si="1"/>
        <v>12.094000000000001</v>
      </c>
      <c r="G35" s="15">
        <f t="shared" si="0"/>
        <v>72.563999999999993</v>
      </c>
    </row>
    <row r="36" spans="1:7" x14ac:dyDescent="0.25">
      <c r="A36" s="9">
        <v>45860</v>
      </c>
      <c r="B36" s="2" t="s">
        <v>6</v>
      </c>
      <c r="C36" s="5" t="s">
        <v>17</v>
      </c>
      <c r="D36" s="23"/>
      <c r="E36" s="14">
        <v>256.3</v>
      </c>
      <c r="F36" s="14">
        <f t="shared" si="1"/>
        <v>51.260000000000005</v>
      </c>
      <c r="G36" s="15">
        <f t="shared" si="0"/>
        <v>307.56</v>
      </c>
    </row>
    <row r="37" spans="1:7" x14ac:dyDescent="0.25">
      <c r="A37" s="9">
        <v>45863</v>
      </c>
      <c r="B37" s="2" t="s">
        <v>6</v>
      </c>
      <c r="C37" s="5" t="s">
        <v>15</v>
      </c>
      <c r="D37" s="23"/>
      <c r="E37" s="14">
        <v>30.25</v>
      </c>
      <c r="F37" s="14">
        <f t="shared" si="1"/>
        <v>6.0500000000000007</v>
      </c>
      <c r="G37" s="15">
        <f t="shared" si="0"/>
        <v>36.299999999999997</v>
      </c>
    </row>
    <row r="38" spans="1:7" x14ac:dyDescent="0.25">
      <c r="A38" s="9">
        <v>45873</v>
      </c>
      <c r="B38" s="2" t="s">
        <v>6</v>
      </c>
      <c r="C38" s="5" t="s">
        <v>17</v>
      </c>
      <c r="D38" s="23"/>
      <c r="E38" s="14">
        <v>31.91</v>
      </c>
      <c r="F38" s="14">
        <f t="shared" si="1"/>
        <v>6.3820000000000006</v>
      </c>
      <c r="G38" s="15">
        <f t="shared" si="0"/>
        <v>38.292000000000002</v>
      </c>
    </row>
    <row r="39" spans="1:7" x14ac:dyDescent="0.25">
      <c r="A39" s="9">
        <v>45877</v>
      </c>
      <c r="B39" s="2" t="s">
        <v>6</v>
      </c>
      <c r="C39" s="5" t="s">
        <v>17</v>
      </c>
      <c r="D39" s="23"/>
      <c r="E39" s="14">
        <v>29.1</v>
      </c>
      <c r="F39" s="14">
        <f t="shared" si="1"/>
        <v>5.82</v>
      </c>
      <c r="G39" s="15">
        <f t="shared" si="0"/>
        <v>34.92</v>
      </c>
    </row>
    <row r="40" spans="1:7" x14ac:dyDescent="0.25">
      <c r="A40" s="9">
        <v>45887</v>
      </c>
      <c r="B40" s="2" t="s">
        <v>6</v>
      </c>
      <c r="C40" s="5" t="s">
        <v>15</v>
      </c>
      <c r="D40" s="23"/>
      <c r="E40" s="14">
        <v>45.01</v>
      </c>
      <c r="F40" s="14">
        <f t="shared" si="1"/>
        <v>9.0020000000000007</v>
      </c>
      <c r="G40" s="15">
        <f t="shared" si="0"/>
        <v>54.012</v>
      </c>
    </row>
    <row r="41" spans="1:7" x14ac:dyDescent="0.25">
      <c r="A41" s="9">
        <v>45887</v>
      </c>
      <c r="B41" s="2" t="s">
        <v>6</v>
      </c>
      <c r="C41" s="5" t="s">
        <v>21</v>
      </c>
      <c r="D41" s="23"/>
      <c r="E41" s="14">
        <v>1.43</v>
      </c>
      <c r="F41" s="14">
        <f t="shared" si="1"/>
        <v>0.28599999999999998</v>
      </c>
      <c r="G41" s="15">
        <f t="shared" si="0"/>
        <v>1.716</v>
      </c>
    </row>
    <row r="42" spans="1:7" x14ac:dyDescent="0.25">
      <c r="A42" s="9">
        <v>45891</v>
      </c>
      <c r="B42" s="2" t="s">
        <v>6</v>
      </c>
      <c r="C42" s="5" t="s">
        <v>17</v>
      </c>
      <c r="D42" s="23"/>
      <c r="E42" s="14">
        <v>4.5999999999999996</v>
      </c>
      <c r="F42" s="14">
        <f t="shared" si="1"/>
        <v>0.91999999999999993</v>
      </c>
      <c r="G42" s="15">
        <f t="shared" si="0"/>
        <v>5.52</v>
      </c>
    </row>
    <row r="43" spans="1:7" x14ac:dyDescent="0.25">
      <c r="A43" s="9">
        <v>45894</v>
      </c>
      <c r="B43" s="2" t="s">
        <v>6</v>
      </c>
      <c r="C43" s="5" t="s">
        <v>18</v>
      </c>
      <c r="D43" s="23"/>
      <c r="E43" s="14">
        <v>48.58</v>
      </c>
      <c r="F43" s="14">
        <f t="shared" si="1"/>
        <v>9.7160000000000011</v>
      </c>
      <c r="G43" s="15">
        <f t="shared" si="0"/>
        <v>58.295999999999999</v>
      </c>
    </row>
    <row r="44" spans="1:7" x14ac:dyDescent="0.25">
      <c r="A44" s="9">
        <v>45897</v>
      </c>
      <c r="B44" s="2" t="s">
        <v>6</v>
      </c>
      <c r="C44" s="5" t="s">
        <v>23</v>
      </c>
      <c r="D44" s="24"/>
      <c r="E44" s="14">
        <v>0</v>
      </c>
      <c r="F44" s="14">
        <f t="shared" si="1"/>
        <v>0</v>
      </c>
      <c r="G44" s="15">
        <f t="shared" si="0"/>
        <v>0</v>
      </c>
    </row>
    <row r="45" spans="1:7" x14ac:dyDescent="0.25">
      <c r="A45" s="9">
        <v>45904</v>
      </c>
      <c r="B45" s="2" t="s">
        <v>6</v>
      </c>
      <c r="C45" s="5" t="s">
        <v>17</v>
      </c>
      <c r="E45" s="14">
        <v>719.5</v>
      </c>
      <c r="F45" s="14">
        <f t="shared" si="1"/>
        <v>143.9</v>
      </c>
      <c r="G45" s="15">
        <f t="shared" si="0"/>
        <v>863.4</v>
      </c>
    </row>
    <row r="46" spans="1:7" x14ac:dyDescent="0.25">
      <c r="A46" s="9"/>
      <c r="B46" s="2"/>
      <c r="C46" s="5"/>
      <c r="E46" s="14"/>
      <c r="F46" s="14"/>
      <c r="G46" s="15"/>
    </row>
    <row r="47" spans="1:7" x14ac:dyDescent="0.25">
      <c r="A47" s="9"/>
      <c r="B47" s="2"/>
      <c r="C47" s="5"/>
      <c r="E47" s="14"/>
      <c r="F47" s="14"/>
      <c r="G47" s="15"/>
    </row>
    <row r="48" spans="1:7" x14ac:dyDescent="0.25">
      <c r="A48" s="9"/>
      <c r="B48" s="2"/>
      <c r="C48" s="5"/>
      <c r="E48" s="14"/>
      <c r="F48" s="14"/>
      <c r="G48" s="15"/>
    </row>
    <row r="49" spans="1:7" x14ac:dyDescent="0.25">
      <c r="A49" s="9"/>
      <c r="B49" s="2"/>
      <c r="C49" s="5"/>
      <c r="E49" s="14"/>
      <c r="F49" s="14"/>
      <c r="G49" s="15"/>
    </row>
    <row r="50" spans="1:7" x14ac:dyDescent="0.25">
      <c r="A50" s="9"/>
      <c r="B50" s="2"/>
      <c r="C50" s="5"/>
      <c r="E50" s="14"/>
      <c r="F50" s="14"/>
      <c r="G50" s="15"/>
    </row>
    <row r="51" spans="1:7" x14ac:dyDescent="0.25">
      <c r="A51" s="9"/>
      <c r="B51" s="2"/>
      <c r="C51" s="5"/>
      <c r="E51" s="14"/>
      <c r="F51" s="14"/>
      <c r="G51" s="15"/>
    </row>
    <row r="52" spans="1:7" x14ac:dyDescent="0.25">
      <c r="A52" s="9"/>
      <c r="B52" s="2"/>
      <c r="C52" s="5"/>
      <c r="E52" s="14"/>
      <c r="F52" s="14"/>
      <c r="G52" s="15"/>
    </row>
    <row r="53" spans="1:7" x14ac:dyDescent="0.25">
      <c r="A53" s="9"/>
      <c r="B53" s="2"/>
      <c r="C53" s="5"/>
      <c r="E53" s="14"/>
      <c r="F53" s="14"/>
      <c r="G53" s="15"/>
    </row>
    <row r="54" spans="1:7" x14ac:dyDescent="0.25">
      <c r="A54" s="9"/>
      <c r="B54" s="2"/>
      <c r="C54" s="5"/>
      <c r="E54" s="14"/>
      <c r="F54" s="14"/>
      <c r="G54" s="15"/>
    </row>
    <row r="55" spans="1:7" x14ac:dyDescent="0.25">
      <c r="A55" s="9"/>
      <c r="B55" s="2"/>
      <c r="C55" s="5"/>
      <c r="E55" s="14"/>
      <c r="F55" s="14"/>
      <c r="G55" s="15"/>
    </row>
    <row r="56" spans="1:7" x14ac:dyDescent="0.25">
      <c r="A56" s="9"/>
      <c r="B56" s="2"/>
      <c r="C56" s="5"/>
      <c r="E56" s="14"/>
      <c r="F56" s="14"/>
      <c r="G56" s="15"/>
    </row>
    <row r="57" spans="1:7" x14ac:dyDescent="0.25">
      <c r="A57" s="9"/>
      <c r="B57" s="2"/>
      <c r="C57" s="5"/>
      <c r="E57" s="14"/>
      <c r="F57" s="14"/>
      <c r="G57" s="15"/>
    </row>
    <row r="58" spans="1:7" x14ac:dyDescent="0.25">
      <c r="A58" s="9"/>
      <c r="B58" s="2"/>
      <c r="C58" s="5"/>
      <c r="E58" s="14"/>
      <c r="F58" s="14"/>
      <c r="G58" s="15"/>
    </row>
    <row r="59" spans="1:7" x14ac:dyDescent="0.25">
      <c r="A59" s="9"/>
      <c r="B59" s="2"/>
      <c r="C59" s="5"/>
      <c r="E59" s="14"/>
      <c r="F59" s="14"/>
      <c r="G59" s="15"/>
    </row>
    <row r="60" spans="1:7" x14ac:dyDescent="0.25">
      <c r="A60" s="9"/>
      <c r="B60" s="2"/>
      <c r="C60" s="5"/>
      <c r="E60" s="14"/>
      <c r="F60" s="14"/>
      <c r="G60" s="15"/>
    </row>
  </sheetData>
  <mergeCells count="1">
    <mergeCell ref="D3:D44"/>
  </mergeCells>
  <conditionalFormatting sqref="C3:D3 C4:C60">
    <cfRule type="expression" dxfId="14" priority="13">
      <formula>$C3="Marie"</formula>
    </cfRule>
    <cfRule type="expression" dxfId="13" priority="14">
      <formula>$C3="Jean Philippe"</formula>
    </cfRule>
    <cfRule type="expression" dxfId="12" priority="15">
      <formula>$C3="Marraine"</formula>
    </cfRule>
    <cfRule type="expression" dxfId="11" priority="16">
      <formula>$C3="Hervé"</formula>
    </cfRule>
    <cfRule type="expression" dxfId="10" priority="17">
      <formula>$C3="Moi"</formula>
    </cfRule>
    <cfRule type="expression" dxfId="9" priority="18">
      <formula>$C3="Arriane"</formula>
    </cfRule>
    <cfRule type="expression" dxfId="8" priority="26">
      <formula>$C3="Annie"</formula>
    </cfRule>
  </conditionalFormatting>
  <conditionalFormatting sqref="E1:G28">
    <cfRule type="expression" dxfId="7" priority="34">
      <formula>$C3="Marie"</formula>
    </cfRule>
    <cfRule type="expression" dxfId="6" priority="35">
      <formula>$C3="Jean Philippe"</formula>
    </cfRule>
    <cfRule type="expression" dxfId="5" priority="36">
      <formula>$C3="Marraine"</formula>
    </cfRule>
    <cfRule type="expression" dxfId="4" priority="37">
      <formula>$C3="Hervé"</formula>
    </cfRule>
    <cfRule type="expression" dxfId="3" priority="38">
      <formula>$C3="Moi"</formula>
    </cfRule>
    <cfRule type="expression" dxfId="2" priority="39">
      <formula>$C3="Arriane"</formula>
    </cfRule>
    <cfRule type="expression" dxfId="1" priority="40">
      <formula>$C3="Annie"</formula>
    </cfRule>
  </conditionalFormatting>
  <conditionalFormatting sqref="I8:I19">
    <cfRule type="expression" dxfId="0" priority="25">
      <formula>$I8="Annie"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DCC469E-B8BF-43A7-8748-AF5B01C6546D}">
          <x14:formula1>
            <xm:f>Feuil2!$B$1:$B$13</xm:f>
          </x14:formula1>
          <xm:sqref>C3:C60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460BC-524B-4834-9DD1-32B2D42771E3}">
  <dimension ref="A1:B12"/>
  <sheetViews>
    <sheetView workbookViewId="0">
      <selection activeCell="B18" sqref="B18"/>
    </sheetView>
  </sheetViews>
  <sheetFormatPr baseColWidth="10" defaultRowHeight="15.75" x14ac:dyDescent="0.25"/>
  <cols>
    <col min="2" max="2" width="20.5" bestFit="1" customWidth="1"/>
  </cols>
  <sheetData>
    <row r="1" spans="1:2" x14ac:dyDescent="0.25">
      <c r="A1" s="4" t="s">
        <v>6</v>
      </c>
      <c r="B1" s="4" t="s">
        <v>12</v>
      </c>
    </row>
    <row r="2" spans="1:2" x14ac:dyDescent="0.25">
      <c r="B2" s="4" t="s">
        <v>13</v>
      </c>
    </row>
    <row r="3" spans="1:2" x14ac:dyDescent="0.25">
      <c r="B3" s="4" t="s">
        <v>14</v>
      </c>
    </row>
    <row r="4" spans="1:2" x14ac:dyDescent="0.25">
      <c r="A4" s="4"/>
      <c r="B4" s="4" t="s">
        <v>15</v>
      </c>
    </row>
    <row r="5" spans="1:2" x14ac:dyDescent="0.25">
      <c r="A5" s="4"/>
      <c r="B5" s="4" t="s">
        <v>16</v>
      </c>
    </row>
    <row r="6" spans="1:2" x14ac:dyDescent="0.25">
      <c r="B6" s="4" t="s">
        <v>17</v>
      </c>
    </row>
    <row r="7" spans="1:2" x14ac:dyDescent="0.25">
      <c r="B7" s="4" t="s">
        <v>18</v>
      </c>
    </row>
    <row r="8" spans="1:2" x14ac:dyDescent="0.25">
      <c r="B8" s="4" t="s">
        <v>19</v>
      </c>
    </row>
    <row r="9" spans="1:2" x14ac:dyDescent="0.25">
      <c r="B9" s="4" t="s">
        <v>20</v>
      </c>
    </row>
    <row r="10" spans="1:2" x14ac:dyDescent="0.25">
      <c r="B10" s="4" t="s">
        <v>21</v>
      </c>
    </row>
    <row r="11" spans="1:2" x14ac:dyDescent="0.25">
      <c r="A11" s="4"/>
      <c r="B11" s="4" t="s">
        <v>22</v>
      </c>
    </row>
    <row r="12" spans="1:2" x14ac:dyDescent="0.25">
      <c r="A12" s="4"/>
      <c r="B12" s="4" t="s">
        <v>23</v>
      </c>
    </row>
  </sheetData>
  <sortState xmlns:xlrd2="http://schemas.microsoft.com/office/spreadsheetml/2017/richdata2" ref="A1:B13">
    <sortCondition ref="B1:B13"/>
  </sortState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petrelle</dc:creator>
  <cp:lastModifiedBy>anthony petrelle</cp:lastModifiedBy>
  <dcterms:created xsi:type="dcterms:W3CDTF">2025-08-28T18:50:53Z</dcterms:created>
  <dcterms:modified xsi:type="dcterms:W3CDTF">2025-09-07T09:02:55Z</dcterms:modified>
</cp:coreProperties>
</file>