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ndrosgroupe-my.sharepoint.com/personal/anastasia_plasmans_novandie_fr/Documents/Bureau/"/>
    </mc:Choice>
  </mc:AlternateContent>
  <xr:revisionPtr revIDLastSave="26" documentId="8_{9578769F-5E92-4F8D-917F-2330A463A680}" xr6:coauthVersionLast="47" xr6:coauthVersionMax="47" xr10:uidLastSave="{83E72482-A99F-45B9-BBE8-B43D166D1374}"/>
  <bookViews>
    <workbookView xWindow="1305" yWindow="2070" windowWidth="25995" windowHeight="11385" xr2:uid="{F52BA659-012E-45A0-B6A4-49C9111F32EA}"/>
  </bookViews>
  <sheets>
    <sheet name="Modèle type de mail " sheetId="2" r:id="rId1"/>
    <sheet name="SEM 17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/>
  <c r="P12" i="1"/>
  <c r="P14" i="1" s="1"/>
  <c r="P13" i="1" s="1"/>
  <c r="N12" i="1"/>
  <c r="L12" i="1"/>
  <c r="L14" i="1" s="1"/>
  <c r="L13" i="1" s="1"/>
  <c r="J12" i="1"/>
  <c r="H12" i="1"/>
  <c r="H14" i="1" s="1"/>
  <c r="H13" i="1" s="1"/>
  <c r="F12" i="1"/>
  <c r="F14" i="1" s="1"/>
  <c r="F13" i="1" s="1"/>
  <c r="D12" i="1"/>
  <c r="O8" i="1"/>
  <c r="M8" i="1"/>
  <c r="S10" i="1"/>
  <c r="S9" i="1"/>
  <c r="P8" i="1"/>
  <c r="K8" i="1"/>
  <c r="Q8" i="1"/>
  <c r="J8" i="1"/>
  <c r="I8" i="1"/>
  <c r="H8" i="1"/>
  <c r="G8" i="1"/>
  <c r="F8" i="1"/>
  <c r="E8" i="1"/>
  <c r="S12" i="1" l="1"/>
  <c r="T12" i="1" s="1"/>
  <c r="D14" i="1"/>
  <c r="S14" i="1" s="1"/>
  <c r="S8" i="1"/>
  <c r="T9" i="1"/>
  <c r="D8" i="1"/>
  <c r="L8" i="1"/>
  <c r="T10" i="1"/>
  <c r="N14" i="1"/>
  <c r="N8" i="1"/>
  <c r="D13" i="1" l="1"/>
  <c r="S13" i="1" s="1"/>
  <c r="T8" i="1"/>
  <c r="T14" i="1"/>
  <c r="N13" i="1"/>
  <c r="T13" i="1" l="1"/>
</calcChain>
</file>

<file path=xl/sharedStrings.xml><?xml version="1.0" encoding="utf-8"?>
<sst xmlns="http://schemas.openxmlformats.org/spreadsheetml/2006/main" count="25" uniqueCount="25">
  <si>
    <t>SEMAINE N°</t>
  </si>
  <si>
    <t>Ecart Tonnage en T</t>
  </si>
  <si>
    <t>Ecart Tonnage en %</t>
  </si>
  <si>
    <t>Tonnage Budget Hebdo</t>
  </si>
  <si>
    <t>Tonnage Réalisé</t>
  </si>
  <si>
    <t xml:space="preserve">Ecart réel / CVS en valeur </t>
  </si>
  <si>
    <t>Résultat usines hors évènements exceptionnels</t>
  </si>
  <si>
    <t>Résultat usines avec destructions et attendus</t>
  </si>
  <si>
    <t>X</t>
  </si>
  <si>
    <t>Y</t>
  </si>
  <si>
    <t>Z</t>
  </si>
  <si>
    <t>A</t>
  </si>
  <si>
    <t>B</t>
  </si>
  <si>
    <t>C</t>
  </si>
  <si>
    <t>D</t>
  </si>
  <si>
    <t>S</t>
  </si>
  <si>
    <t>U</t>
  </si>
  <si>
    <t>Commentaire</t>
  </si>
  <si>
    <t xml:space="preserve">Bonne semaine </t>
  </si>
  <si>
    <t xml:space="preserve">Semaine difficle </t>
  </si>
  <si>
    <t>Encore des problèmes multiples</t>
  </si>
  <si>
    <t xml:space="preserve">des difficultés </t>
  </si>
  <si>
    <t>semaine compliquée</t>
  </si>
  <si>
    <t xml:space="preserve">RAS </t>
  </si>
  <si>
    <t>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</si>
</sst>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mmmm\-yyyy;@"/>
    <numFmt numFmtId="165" formatCode="#,##0,&quot;K€&quot;"/>
    <numFmt numFmtId="166" formatCode="#,##0\ &quot;€&quot;"/>
    <numFmt numFmtId="167" formatCode="\+#,##0,\T;\-#,##0,\T"/>
    <numFmt numFmtId="168" formatCode="\+0%;\-0%"/>
    <numFmt numFmtId="169" formatCode="#,##0,\T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Arial"/>
      <family val="2"/>
    </font>
    <font>
      <sz val="14"/>
      <color rgb="FFFF0000"/>
      <name val="Calibri"/>
      <family val="2"/>
      <scheme val="minor"/>
    </font>
    <font>
      <sz val="16"/>
      <name val="Arial"/>
      <family val="2"/>
    </font>
    <font>
      <b/>
      <sz val="18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</cellStyleXfs>
  <cellXfs count="57">
    <xf numFmtId="0" fontId="0" fillId="0" borderId="0" xfId="0"/>
    <xf numFmtId="164" fontId="4" fillId="2" borderId="0" xfId="2" applyNumberFormat="1" applyFont="1" applyFill="1" applyAlignment="1">
      <alignment horizontal="center" vertical="center"/>
    </xf>
    <xf numFmtId="0" fontId="5" fillId="2" borderId="0" xfId="2" applyFont="1" applyFill="1"/>
    <xf numFmtId="0" fontId="5" fillId="0" borderId="0" xfId="2" applyFont="1"/>
    <xf numFmtId="0" fontId="6" fillId="0" borderId="0" xfId="2" applyFont="1"/>
    <xf numFmtId="0" fontId="7" fillId="0" borderId="0" xfId="2" applyFont="1"/>
    <xf numFmtId="0" fontId="8" fillId="0" borderId="0" xfId="2" applyFont="1"/>
    <xf numFmtId="0" fontId="0" fillId="0" borderId="0" xfId="2" applyFont="1"/>
    <xf numFmtId="9" fontId="8" fillId="0" borderId="0" xfId="3" applyFont="1" applyAlignment="1">
      <alignment horizontal="centerContinuous"/>
    </xf>
    <xf numFmtId="0" fontId="10" fillId="0" borderId="0" xfId="2" applyFont="1" applyAlignment="1">
      <alignment horizontal="center" vertical="center"/>
    </xf>
    <xf numFmtId="0" fontId="9" fillId="2" borderId="0" xfId="2" applyFont="1" applyFill="1" applyAlignment="1">
      <alignment horizontal="centerContinuous" vertical="center"/>
    </xf>
    <xf numFmtId="0" fontId="9" fillId="2" borderId="1" xfId="2" applyFont="1" applyFill="1" applyBorder="1" applyAlignment="1">
      <alignment horizontal="centerContinuous" vertical="center"/>
    </xf>
    <xf numFmtId="0" fontId="10" fillId="0" borderId="0" xfId="2" applyFont="1"/>
    <xf numFmtId="165" fontId="10" fillId="0" borderId="0" xfId="2" applyNumberFormat="1" applyFont="1"/>
    <xf numFmtId="166" fontId="10" fillId="0" borderId="0" xfId="2" applyNumberFormat="1" applyFont="1"/>
    <xf numFmtId="164" fontId="11" fillId="2" borderId="0" xfId="2" applyNumberFormat="1" applyFont="1" applyFill="1" applyAlignment="1">
      <alignment horizontal="center" vertical="center"/>
    </xf>
    <xf numFmtId="167" fontId="12" fillId="0" borderId="2" xfId="3" applyNumberFormat="1" applyFont="1" applyBorder="1" applyAlignment="1">
      <alignment horizontal="center" vertical="center"/>
    </xf>
    <xf numFmtId="168" fontId="12" fillId="0" borderId="2" xfId="3" applyNumberFormat="1" applyFont="1" applyBorder="1" applyAlignment="1">
      <alignment horizontal="center" vertical="center"/>
    </xf>
    <xf numFmtId="9" fontId="13" fillId="0" borderId="3" xfId="3" applyFont="1" applyBorder="1"/>
    <xf numFmtId="0" fontId="15" fillId="0" borderId="3" xfId="2" applyFont="1" applyBorder="1"/>
    <xf numFmtId="169" fontId="16" fillId="0" borderId="4" xfId="1" applyNumberFormat="1" applyFont="1" applyBorder="1" applyAlignment="1">
      <alignment horizontal="center"/>
    </xf>
    <xf numFmtId="169" fontId="16" fillId="0" borderId="2" xfId="1" applyNumberFormat="1" applyFont="1" applyBorder="1" applyAlignment="1">
      <alignment horizontal="center"/>
    </xf>
    <xf numFmtId="0" fontId="2" fillId="0" borderId="3" xfId="2" applyFont="1" applyBorder="1"/>
    <xf numFmtId="169" fontId="16" fillId="0" borderId="4" xfId="2" applyNumberFormat="1" applyFont="1" applyBorder="1" applyAlignment="1">
      <alignment horizontal="center"/>
    </xf>
    <xf numFmtId="0" fontId="17" fillId="0" borderId="0" xfId="2" applyFont="1"/>
    <xf numFmtId="0" fontId="18" fillId="0" borderId="3" xfId="2" applyFont="1" applyBorder="1"/>
    <xf numFmtId="166" fontId="14" fillId="0" borderId="4" xfId="2" applyNumberFormat="1" applyFont="1" applyBorder="1" applyAlignment="1">
      <alignment horizontal="center"/>
    </xf>
    <xf numFmtId="166" fontId="14" fillId="0" borderId="2" xfId="2" applyNumberFormat="1" applyFont="1" applyBorder="1" applyAlignment="1">
      <alignment horizontal="center"/>
    </xf>
    <xf numFmtId="0" fontId="19" fillId="0" borderId="0" xfId="2" applyFont="1"/>
    <xf numFmtId="166" fontId="16" fillId="0" borderId="4" xfId="2" applyNumberFormat="1" applyFont="1" applyBorder="1" applyAlignment="1">
      <alignment horizontal="center"/>
    </xf>
    <xf numFmtId="166" fontId="16" fillId="0" borderId="2" xfId="2" applyNumberFormat="1" applyFont="1" applyBorder="1" applyAlignment="1">
      <alignment horizontal="center"/>
    </xf>
    <xf numFmtId="0" fontId="21" fillId="0" borderId="3" xfId="2" applyFont="1" applyBorder="1"/>
    <xf numFmtId="166" fontId="20" fillId="0" borderId="4" xfId="2" applyNumberFormat="1" applyFont="1" applyBorder="1" applyAlignment="1">
      <alignment horizontal="center"/>
    </xf>
    <xf numFmtId="166" fontId="20" fillId="0" borderId="2" xfId="2" applyNumberFormat="1" applyFont="1" applyBorder="1" applyAlignment="1">
      <alignment horizontal="center"/>
    </xf>
    <xf numFmtId="164" fontId="11" fillId="2" borderId="0" xfId="2" applyNumberFormat="1" applyFont="1" applyFill="1" applyAlignment="1">
      <alignment horizontal="center" vertical="center" wrapText="1"/>
    </xf>
    <xf numFmtId="0" fontId="0" fillId="4" borderId="0" xfId="0" applyFill="1"/>
    <xf numFmtId="166" fontId="20" fillId="0" borderId="4" xfId="2" applyNumberFormat="1" applyFont="1" applyBorder="1" applyAlignment="1">
      <alignment horizontal="center"/>
    </xf>
    <xf numFmtId="166" fontId="20" fillId="0" borderId="5" xfId="2" applyNumberFormat="1" applyFont="1" applyBorder="1" applyAlignment="1">
      <alignment horizontal="center"/>
    </xf>
    <xf numFmtId="0" fontId="10" fillId="0" borderId="4" xfId="2" applyFont="1" applyBorder="1" applyAlignment="1">
      <alignment horizontal="center" wrapText="1"/>
    </xf>
    <xf numFmtId="0" fontId="10" fillId="0" borderId="5" xfId="2" applyFont="1" applyBorder="1" applyAlignment="1">
      <alignment horizontal="center" wrapText="1"/>
    </xf>
    <xf numFmtId="166" fontId="20" fillId="3" borderId="4" xfId="2" applyNumberFormat="1" applyFont="1" applyFill="1" applyBorder="1" applyAlignment="1">
      <alignment horizontal="center"/>
    </xf>
    <xf numFmtId="166" fontId="20" fillId="3" borderId="5" xfId="2" applyNumberFormat="1" applyFont="1" applyFill="1" applyBorder="1" applyAlignment="1">
      <alignment horizontal="center"/>
    </xf>
    <xf numFmtId="166" fontId="14" fillId="0" borderId="4" xfId="2" applyNumberFormat="1" applyFont="1" applyBorder="1" applyAlignment="1">
      <alignment horizontal="center"/>
    </xf>
    <xf numFmtId="166" fontId="14" fillId="0" borderId="5" xfId="2" applyNumberFormat="1" applyFont="1" applyBorder="1" applyAlignment="1">
      <alignment horizontal="center"/>
    </xf>
    <xf numFmtId="166" fontId="16" fillId="0" borderId="4" xfId="2" applyNumberFormat="1" applyFont="1" applyBorder="1" applyAlignment="1">
      <alignment horizontal="center"/>
    </xf>
    <xf numFmtId="166" fontId="16" fillId="0" borderId="5" xfId="2" applyNumberFormat="1" applyFont="1" applyBorder="1" applyAlignment="1">
      <alignment horizontal="center"/>
    </xf>
    <xf numFmtId="164" fontId="11" fillId="2" borderId="0" xfId="2" applyNumberFormat="1" applyFont="1" applyFill="1" applyAlignment="1">
      <alignment horizontal="center" vertical="center"/>
    </xf>
    <xf numFmtId="169" fontId="14" fillId="0" borderId="4" xfId="2" applyNumberFormat="1" applyFont="1" applyBorder="1" applyAlignment="1">
      <alignment horizontal="center"/>
    </xf>
    <xf numFmtId="169" fontId="14" fillId="0" borderId="5" xfId="2" applyNumberFormat="1" applyFont="1" applyBorder="1" applyAlignment="1">
      <alignment horizontal="center"/>
    </xf>
    <xf numFmtId="0" fontId="15" fillId="0" borderId="4" xfId="2" applyFont="1" applyBorder="1" applyAlignment="1">
      <alignment horizontal="center" wrapText="1"/>
    </xf>
    <xf numFmtId="0" fontId="15" fillId="0" borderId="5" xfId="2" applyFont="1" applyBorder="1" applyAlignment="1">
      <alignment horizontal="center" wrapText="1"/>
    </xf>
    <xf numFmtId="169" fontId="16" fillId="0" borderId="4" xfId="2" applyNumberFormat="1" applyFont="1" applyBorder="1" applyAlignment="1">
      <alignment horizontal="center"/>
    </xf>
    <xf numFmtId="169" fontId="16" fillId="0" borderId="5" xfId="2" applyNumberFormat="1" applyFont="1" applyBorder="1" applyAlignment="1">
      <alignment horizontal="center"/>
    </xf>
    <xf numFmtId="1" fontId="8" fillId="0" borderId="0" xfId="3" applyNumberFormat="1" applyFont="1" applyAlignment="1">
      <alignment horizontal="center"/>
    </xf>
    <xf numFmtId="9" fontId="8" fillId="0" borderId="0" xfId="3" applyFont="1" applyAlignment="1">
      <alignment horizontal="center"/>
    </xf>
    <xf numFmtId="0" fontId="9" fillId="2" borderId="0" xfId="2" applyFont="1" applyFill="1" applyAlignment="1">
      <alignment horizontal="center" vertical="center"/>
    </xf>
    <xf numFmtId="0" fontId="0" fillId="0" borderId="0" xfId="0" applyAlignment="1">
      <alignment wrapText="1"/>
    </xf>
  </cellXfs>
  <cellStyles count="4">
    <cellStyle name="Milliers" xfId="1" builtinId="3"/>
    <cellStyle name="Normal" xfId="0" builtinId="0"/>
    <cellStyle name="Normal 2" xfId="2" xr:uid="{60D313E2-9665-41FF-BA56-DBEB014152D1}"/>
    <cellStyle name="Pourcentage 2" xfId="3" xr:uid="{499E7EC7-C1CC-4752-B713-0113C9CAD001}"/>
  </cellStyles>
  <dxfs count="68"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408214</xdr:colOff>
      <xdr:row>1</xdr:row>
      <xdr:rowOff>21160</xdr:rowOff>
    </xdr:from>
    <xdr:to>
      <xdr:col>16</xdr:col>
      <xdr:colOff>204107</xdr:colOff>
      <xdr:row>36</xdr:row>
      <xdr:rowOff>152654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3B1C76B-CDF8-4249-887D-8A88F0BC83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08214" y="211660"/>
          <a:ext cx="11987893" cy="67989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1EC9CF-3E78-4C3F-BABB-FF4C05DA02E7}">
  <sheetPr codeName="Feuil2"/>
  <dimension ref="A1"/>
  <sheetViews>
    <sheetView tabSelected="1" zoomScale="70" zoomScaleNormal="70" workbookViewId="0">
      <selection activeCell="S25" sqref="S25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D5A5F6-702D-4DEA-A974-B76F7D155F81}">
  <sheetPr codeName="Feuil1"/>
  <dimension ref="A4:T53"/>
  <sheetViews>
    <sheetView topLeftCell="A7" zoomScaleNormal="100" workbookViewId="0">
      <selection activeCell="P53" sqref="P53"/>
    </sheetView>
  </sheetViews>
  <sheetFormatPr baseColWidth="10" defaultRowHeight="15" x14ac:dyDescent="0.25"/>
  <cols>
    <col min="1" max="1" width="19.85546875" bestFit="1" customWidth="1"/>
    <col min="2" max="2" width="15.42578125" customWidth="1"/>
    <col min="19" max="19" width="13.85546875" bestFit="1" customWidth="1"/>
    <col min="20" max="20" width="14.85546875" bestFit="1" customWidth="1"/>
  </cols>
  <sheetData>
    <row r="4" spans="1:20" ht="23.25" x14ac:dyDescent="0.35">
      <c r="A4" s="1" t="s">
        <v>0</v>
      </c>
      <c r="B4" s="2">
        <v>17</v>
      </c>
      <c r="C4" s="3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</row>
    <row r="5" spans="1:20" ht="15.75" x14ac:dyDescent="0.25">
      <c r="A5" s="5"/>
      <c r="B5" s="6"/>
      <c r="C5" s="6"/>
      <c r="D5" s="53"/>
      <c r="E5" s="53"/>
      <c r="F5" s="53"/>
      <c r="G5" s="53"/>
      <c r="H5" s="53"/>
      <c r="I5" s="53"/>
      <c r="J5" s="53"/>
      <c r="K5" s="53"/>
      <c r="L5" s="53"/>
      <c r="M5" s="53"/>
      <c r="N5" s="53"/>
      <c r="O5" s="53"/>
      <c r="P5" s="53"/>
      <c r="Q5" s="54"/>
      <c r="R5" s="7"/>
      <c r="S5" s="8"/>
      <c r="T5" s="8"/>
    </row>
    <row r="6" spans="1:20" ht="18.75" x14ac:dyDescent="0.25">
      <c r="A6" s="7"/>
      <c r="B6" s="7"/>
      <c r="C6" s="7"/>
      <c r="D6" s="55" t="s">
        <v>8</v>
      </c>
      <c r="E6" s="55"/>
      <c r="F6" s="55" t="s">
        <v>9</v>
      </c>
      <c r="G6" s="55"/>
      <c r="H6" s="55" t="s">
        <v>10</v>
      </c>
      <c r="I6" s="55"/>
      <c r="J6" s="55" t="s">
        <v>11</v>
      </c>
      <c r="K6" s="55"/>
      <c r="L6" s="55" t="s">
        <v>12</v>
      </c>
      <c r="M6" s="55"/>
      <c r="N6" s="55" t="s">
        <v>13</v>
      </c>
      <c r="O6" s="55"/>
      <c r="P6" s="55" t="s">
        <v>14</v>
      </c>
      <c r="Q6" s="55"/>
      <c r="R6" s="9"/>
      <c r="S6" s="10" t="s">
        <v>15</v>
      </c>
      <c r="T6" s="11" t="s">
        <v>16</v>
      </c>
    </row>
    <row r="7" spans="1:20" ht="18.75" x14ac:dyDescent="0.3">
      <c r="A7" s="12"/>
      <c r="B7" s="7"/>
      <c r="C7" s="7"/>
      <c r="D7" s="13"/>
      <c r="E7" s="13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7"/>
      <c r="S7" s="14"/>
      <c r="T7" s="14"/>
    </row>
    <row r="8" spans="1:20" ht="31.5" x14ac:dyDescent="0.25">
      <c r="A8" s="15" t="s">
        <v>1</v>
      </c>
      <c r="B8" s="34" t="s">
        <v>2</v>
      </c>
      <c r="C8" s="7"/>
      <c r="D8" s="16">
        <f>+D10-D9</f>
        <v>1682</v>
      </c>
      <c r="E8" s="17">
        <f>+D10/D9-1</f>
        <v>50.969696969696969</v>
      </c>
      <c r="F8" s="16">
        <f>+F10-F9</f>
        <v>205</v>
      </c>
      <c r="G8" s="17">
        <f>+F10/F9-1</f>
        <v>34.166666666666664</v>
      </c>
      <c r="H8" s="16">
        <f>+H10-H9</f>
        <v>677994</v>
      </c>
      <c r="I8" s="17">
        <f>+H10/H9-1</f>
        <v>112999</v>
      </c>
      <c r="J8" s="16">
        <f>+J10-J9</f>
        <v>568994</v>
      </c>
      <c r="K8" s="17">
        <f>+J10/J9-1</f>
        <v>94832.333333333328</v>
      </c>
      <c r="L8" s="16">
        <f>+L10-L9</f>
        <v>3359994</v>
      </c>
      <c r="M8" s="17">
        <f>+L10/L9-1</f>
        <v>559999</v>
      </c>
      <c r="N8" s="16">
        <f>+N10-N9</f>
        <v>185994</v>
      </c>
      <c r="O8" s="17">
        <f>+N10/N9-1</f>
        <v>30999</v>
      </c>
      <c r="P8" s="16">
        <f>IFERROR(+P10-P9,"-")</f>
        <v>999994</v>
      </c>
      <c r="Q8" s="17">
        <f>IFERROR(+P10/P9-1,"-")</f>
        <v>166665.66666666666</v>
      </c>
      <c r="R8" s="18"/>
      <c r="S8" s="17">
        <f>+S10/S9-1</f>
        <v>80857.350877192977</v>
      </c>
      <c r="T8" s="17">
        <f>+T10/T9-1</f>
        <v>83983.434782608689</v>
      </c>
    </row>
    <row r="9" spans="1:20" ht="21" x14ac:dyDescent="0.35">
      <c r="A9" s="38" t="s">
        <v>3</v>
      </c>
      <c r="B9" s="39"/>
      <c r="C9" s="7"/>
      <c r="D9" s="47">
        <v>33</v>
      </c>
      <c r="E9" s="48"/>
      <c r="F9" s="47">
        <v>6</v>
      </c>
      <c r="G9" s="48"/>
      <c r="H9" s="47">
        <v>6</v>
      </c>
      <c r="I9" s="48"/>
      <c r="J9" s="47">
        <v>6</v>
      </c>
      <c r="K9" s="48"/>
      <c r="L9" s="47">
        <v>6</v>
      </c>
      <c r="M9" s="48"/>
      <c r="N9" s="47">
        <v>6</v>
      </c>
      <c r="O9" s="48"/>
      <c r="P9" s="47">
        <v>6</v>
      </c>
      <c r="Q9" s="48"/>
      <c r="R9" s="19"/>
      <c r="S9" s="20">
        <f>SUM(D9:M9)</f>
        <v>57</v>
      </c>
      <c r="T9" s="21">
        <f>N9+S9+P9</f>
        <v>69</v>
      </c>
    </row>
    <row r="10" spans="1:20" ht="21" x14ac:dyDescent="0.35">
      <c r="A10" s="49" t="s">
        <v>4</v>
      </c>
      <c r="B10" s="50"/>
      <c r="C10" s="7"/>
      <c r="D10" s="51">
        <v>1715</v>
      </c>
      <c r="E10" s="52"/>
      <c r="F10" s="51">
        <v>211</v>
      </c>
      <c r="G10" s="52"/>
      <c r="H10" s="51">
        <v>678000</v>
      </c>
      <c r="I10" s="52"/>
      <c r="J10" s="51">
        <v>569000</v>
      </c>
      <c r="K10" s="52"/>
      <c r="L10" s="51">
        <v>3360000</v>
      </c>
      <c r="M10" s="52"/>
      <c r="N10" s="51">
        <v>186000</v>
      </c>
      <c r="O10" s="52"/>
      <c r="P10" s="51">
        <v>1000000</v>
      </c>
      <c r="Q10" s="52"/>
      <c r="R10" s="22"/>
      <c r="S10" s="23">
        <f>SUM(D10:M10)</f>
        <v>4608926</v>
      </c>
      <c r="T10" s="23">
        <f>N10+S10+P10</f>
        <v>5794926</v>
      </c>
    </row>
    <row r="11" spans="1:20" ht="18.75" x14ac:dyDescent="0.3">
      <c r="A11" s="12"/>
      <c r="B11" s="7"/>
      <c r="C11" s="7"/>
      <c r="D11" s="13"/>
      <c r="E11" s="13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7"/>
      <c r="S11" s="14"/>
      <c r="T11" s="14"/>
    </row>
    <row r="12" spans="1:20" ht="18.75" x14ac:dyDescent="0.3">
      <c r="A12" s="46" t="s">
        <v>5</v>
      </c>
      <c r="B12" s="46"/>
      <c r="C12" s="24"/>
      <c r="D12" s="42">
        <f t="shared" ref="D12" si="0">D41+D43+D45+D51+D39+D47+D49</f>
        <v>26</v>
      </c>
      <c r="E12" s="43"/>
      <c r="F12" s="42">
        <f t="shared" ref="F12" si="1">F41+F43+F45+F51+F39+F47+F49</f>
        <v>26</v>
      </c>
      <c r="G12" s="43"/>
      <c r="H12" s="42">
        <f>H41+H43+H45+H51+H39+H47+H49</f>
        <v>26</v>
      </c>
      <c r="I12" s="43"/>
      <c r="J12" s="42">
        <f>J41+J43+J45+J51+J39+J47+J49</f>
        <v>26</v>
      </c>
      <c r="K12" s="43"/>
      <c r="L12" s="42">
        <f>L41+L43+L45+L51+L39+L47+L49</f>
        <v>26</v>
      </c>
      <c r="M12" s="43"/>
      <c r="N12" s="42">
        <f>N41+N43+N45+N51+N39+N47+N49</f>
        <v>26</v>
      </c>
      <c r="O12" s="43"/>
      <c r="P12" s="42">
        <f>P41+P43+P45+P51+P39+P47</f>
        <v>20</v>
      </c>
      <c r="Q12" s="43"/>
      <c r="R12" s="25"/>
      <c r="S12" s="26">
        <f>D12+F12+H12+J12+L12</f>
        <v>130</v>
      </c>
      <c r="T12" s="27">
        <f>N12+S12+P12</f>
        <v>176</v>
      </c>
    </row>
    <row r="13" spans="1:20" ht="21" x14ac:dyDescent="0.35">
      <c r="A13" s="38" t="s">
        <v>6</v>
      </c>
      <c r="B13" s="39"/>
      <c r="C13" s="28"/>
      <c r="D13" s="44">
        <f>+D14-D51</f>
        <v>17</v>
      </c>
      <c r="E13" s="45"/>
      <c r="F13" s="44">
        <f>+F14-F51</f>
        <v>17</v>
      </c>
      <c r="G13" s="45"/>
      <c r="H13" s="44">
        <f>+H14-H51</f>
        <v>17</v>
      </c>
      <c r="I13" s="45"/>
      <c r="J13" s="44">
        <f>+J14-J51</f>
        <v>-1</v>
      </c>
      <c r="K13" s="45"/>
      <c r="L13" s="44">
        <f>+L14-L51</f>
        <v>17</v>
      </c>
      <c r="M13" s="45"/>
      <c r="N13" s="44">
        <f>+N14-N51</f>
        <v>17</v>
      </c>
      <c r="O13" s="45"/>
      <c r="P13" s="44">
        <f>+P14-P51</f>
        <v>11</v>
      </c>
      <c r="Q13" s="45"/>
      <c r="R13" s="19"/>
      <c r="S13" s="29">
        <f>D13+F13+H13+J13+L13</f>
        <v>67</v>
      </c>
      <c r="T13" s="30">
        <f>N13+S13+P13</f>
        <v>95</v>
      </c>
    </row>
    <row r="14" spans="1:20" ht="23.25" x14ac:dyDescent="0.35">
      <c r="A14" s="38" t="s">
        <v>7</v>
      </c>
      <c r="B14" s="39"/>
      <c r="C14" s="7"/>
      <c r="D14" s="36">
        <f>D12+D54+D55-D56+D58</f>
        <v>26</v>
      </c>
      <c r="E14" s="37"/>
      <c r="F14" s="36">
        <f>F12+F54+F55-F56</f>
        <v>26</v>
      </c>
      <c r="G14" s="37"/>
      <c r="H14" s="36">
        <f>H12+SUM(H54:I55)-H56</f>
        <v>26</v>
      </c>
      <c r="I14" s="37"/>
      <c r="J14" s="40">
        <v>8</v>
      </c>
      <c r="K14" s="41"/>
      <c r="L14" s="36">
        <f>L12+L54+L55-L56+L58</f>
        <v>26</v>
      </c>
      <c r="M14" s="37"/>
      <c r="N14" s="36">
        <f>N12+N54+N55-N56+N58</f>
        <v>26</v>
      </c>
      <c r="O14" s="37"/>
      <c r="P14" s="36">
        <f>P12+P54+P55-P56</f>
        <v>20</v>
      </c>
      <c r="Q14" s="37"/>
      <c r="R14" s="31"/>
      <c r="S14" s="32">
        <f>D14+F14+H14+J14+L14</f>
        <v>112</v>
      </c>
      <c r="T14" s="33">
        <f>N14+S14+P14</f>
        <v>158</v>
      </c>
    </row>
    <row r="16" spans="1:20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spans="4:16" hidden="1" x14ac:dyDescent="0.25"/>
    <row r="34" spans="4:16" hidden="1" x14ac:dyDescent="0.25"/>
    <row r="35" spans="4:16" hidden="1" x14ac:dyDescent="0.25"/>
    <row r="41" spans="4:16" x14ac:dyDescent="0.25">
      <c r="D41" s="35">
        <v>1</v>
      </c>
      <c r="F41" s="35">
        <v>1</v>
      </c>
      <c r="H41" s="35">
        <v>1</v>
      </c>
      <c r="J41" s="35">
        <v>1</v>
      </c>
      <c r="L41" s="35">
        <v>1</v>
      </c>
      <c r="N41" s="35">
        <v>1</v>
      </c>
      <c r="P41" s="35">
        <v>1</v>
      </c>
    </row>
    <row r="43" spans="4:16" x14ac:dyDescent="0.25">
      <c r="D43" s="35">
        <v>2</v>
      </c>
      <c r="F43" s="35">
        <v>2</v>
      </c>
      <c r="H43" s="35">
        <v>2</v>
      </c>
      <c r="J43" s="35">
        <v>2</v>
      </c>
      <c r="L43" s="35">
        <v>2</v>
      </c>
      <c r="N43" s="35">
        <v>2</v>
      </c>
      <c r="P43" s="35">
        <v>2</v>
      </c>
    </row>
    <row r="45" spans="4:16" x14ac:dyDescent="0.25">
      <c r="D45" s="35">
        <v>3</v>
      </c>
      <c r="F45" s="35">
        <v>3</v>
      </c>
      <c r="H45" s="35">
        <v>3</v>
      </c>
      <c r="J45" s="35">
        <v>3</v>
      </c>
      <c r="L45" s="35">
        <v>3</v>
      </c>
      <c r="N45" s="35">
        <v>3</v>
      </c>
      <c r="P45" s="35">
        <v>3</v>
      </c>
    </row>
    <row r="47" spans="4:16" x14ac:dyDescent="0.25">
      <c r="D47" s="35">
        <v>5</v>
      </c>
      <c r="F47" s="35">
        <v>5</v>
      </c>
      <c r="H47" s="35">
        <v>5</v>
      </c>
      <c r="J47" s="35">
        <v>5</v>
      </c>
      <c r="L47" s="35">
        <v>5</v>
      </c>
      <c r="N47" s="35">
        <v>5</v>
      </c>
      <c r="P47" s="35">
        <v>5</v>
      </c>
    </row>
    <row r="49" spans="1:16" x14ac:dyDescent="0.25">
      <c r="D49" s="35">
        <v>6</v>
      </c>
      <c r="F49" s="35">
        <v>6</v>
      </c>
      <c r="H49" s="35">
        <v>6</v>
      </c>
      <c r="J49" s="35">
        <v>6</v>
      </c>
      <c r="L49" s="35">
        <v>6</v>
      </c>
      <c r="N49" s="35">
        <v>6</v>
      </c>
      <c r="P49" s="35">
        <v>6</v>
      </c>
    </row>
    <row r="51" spans="1:16" x14ac:dyDescent="0.25">
      <c r="D51" s="35">
        <v>9</v>
      </c>
      <c r="F51" s="35">
        <v>9</v>
      </c>
      <c r="H51" s="35">
        <v>9</v>
      </c>
      <c r="J51" s="35">
        <v>9</v>
      </c>
      <c r="L51" s="35">
        <v>9</v>
      </c>
      <c r="N51" s="35">
        <v>9</v>
      </c>
      <c r="P51" s="35">
        <v>9</v>
      </c>
    </row>
    <row r="53" spans="1:16" ht="45.75" x14ac:dyDescent="0.3">
      <c r="A53" s="38" t="s">
        <v>17</v>
      </c>
      <c r="B53" s="39"/>
      <c r="D53" t="s">
        <v>18</v>
      </c>
      <c r="F53" t="s">
        <v>19</v>
      </c>
      <c r="H53" s="56" t="s">
        <v>20</v>
      </c>
      <c r="J53" t="s">
        <v>21</v>
      </c>
      <c r="L53" t="s">
        <v>22</v>
      </c>
      <c r="N53" t="s">
        <v>23</v>
      </c>
      <c r="P53" t="s">
        <v>24</v>
      </c>
    </row>
  </sheetData>
  <mergeCells count="55">
    <mergeCell ref="A53:B53"/>
    <mergeCell ref="P5:Q5"/>
    <mergeCell ref="D6:E6"/>
    <mergeCell ref="F6:G6"/>
    <mergeCell ref="H6:I6"/>
    <mergeCell ref="J6:K6"/>
    <mergeCell ref="L6:M6"/>
    <mergeCell ref="N6:O6"/>
    <mergeCell ref="P6:Q6"/>
    <mergeCell ref="D5:E5"/>
    <mergeCell ref="F5:G5"/>
    <mergeCell ref="H5:I5"/>
    <mergeCell ref="J5:K5"/>
    <mergeCell ref="L5:M5"/>
    <mergeCell ref="N5:O5"/>
    <mergeCell ref="N9:O9"/>
    <mergeCell ref="P9:Q9"/>
    <mergeCell ref="A10:B10"/>
    <mergeCell ref="D10:E10"/>
    <mergeCell ref="F10:G10"/>
    <mergeCell ref="H10:I10"/>
    <mergeCell ref="J10:K10"/>
    <mergeCell ref="L10:M10"/>
    <mergeCell ref="N10:O10"/>
    <mergeCell ref="P10:Q10"/>
    <mergeCell ref="A9:B9"/>
    <mergeCell ref="D9:E9"/>
    <mergeCell ref="F9:G9"/>
    <mergeCell ref="H9:I9"/>
    <mergeCell ref="J9:K9"/>
    <mergeCell ref="L9:M9"/>
    <mergeCell ref="N12:O12"/>
    <mergeCell ref="P12:Q12"/>
    <mergeCell ref="A13:B13"/>
    <mergeCell ref="D13:E13"/>
    <mergeCell ref="F13:G13"/>
    <mergeCell ref="H13:I13"/>
    <mergeCell ref="J13:K13"/>
    <mergeCell ref="L13:M13"/>
    <mergeCell ref="N13:O13"/>
    <mergeCell ref="P13:Q13"/>
    <mergeCell ref="A12:B12"/>
    <mergeCell ref="D12:E12"/>
    <mergeCell ref="F12:G12"/>
    <mergeCell ref="H12:I12"/>
    <mergeCell ref="J12:K12"/>
    <mergeCell ref="L12:M12"/>
    <mergeCell ref="N14:O14"/>
    <mergeCell ref="P14:Q14"/>
    <mergeCell ref="A14:B14"/>
    <mergeCell ref="D14:E14"/>
    <mergeCell ref="F14:G14"/>
    <mergeCell ref="H14:I14"/>
    <mergeCell ref="J14:K14"/>
    <mergeCell ref="L14:M14"/>
  </mergeCells>
  <conditionalFormatting sqref="H12:H13 J12:J13 L12:L13 N12:N13 D12:D13 F12:F13">
    <cfRule type="cellIs" dxfId="67" priority="68" operator="greaterThan">
      <formula>0</formula>
    </cfRule>
  </conditionalFormatting>
  <conditionalFormatting sqref="H12:H13 J12:J13 L12:L13 N12:N13 D12:D13 F12:F13">
    <cfRule type="cellIs" dxfId="66" priority="67" operator="lessThan">
      <formula>0</formula>
    </cfRule>
  </conditionalFormatting>
  <conditionalFormatting sqref="S12:S13">
    <cfRule type="cellIs" dxfId="65" priority="66" operator="greaterThan">
      <formula>0</formula>
    </cfRule>
  </conditionalFormatting>
  <conditionalFormatting sqref="S12:S13">
    <cfRule type="cellIs" dxfId="64" priority="65" operator="lessThan">
      <formula>0</formula>
    </cfRule>
  </conditionalFormatting>
  <conditionalFormatting sqref="T12:T13">
    <cfRule type="cellIs" dxfId="63" priority="64" operator="greaterThan">
      <formula>0</formula>
    </cfRule>
  </conditionalFormatting>
  <conditionalFormatting sqref="T12:T13">
    <cfRule type="cellIs" dxfId="62" priority="63" operator="lessThan">
      <formula>0</formula>
    </cfRule>
  </conditionalFormatting>
  <conditionalFormatting sqref="D14">
    <cfRule type="cellIs" dxfId="61" priority="62" operator="greaterThan">
      <formula>0</formula>
    </cfRule>
  </conditionalFormatting>
  <conditionalFormatting sqref="D14">
    <cfRule type="cellIs" dxfId="60" priority="61" operator="lessThan">
      <formula>0</formula>
    </cfRule>
  </conditionalFormatting>
  <conditionalFormatting sqref="F14">
    <cfRule type="cellIs" dxfId="59" priority="60" operator="greaterThan">
      <formula>0</formula>
    </cfRule>
  </conditionalFormatting>
  <conditionalFormatting sqref="F14">
    <cfRule type="cellIs" dxfId="58" priority="59" operator="lessThan">
      <formula>0</formula>
    </cfRule>
  </conditionalFormatting>
  <conditionalFormatting sqref="H14">
    <cfRule type="cellIs" dxfId="57" priority="58" operator="greaterThan">
      <formula>0</formula>
    </cfRule>
  </conditionalFormatting>
  <conditionalFormatting sqref="H14">
    <cfRule type="cellIs" dxfId="56" priority="57" operator="lessThan">
      <formula>0</formula>
    </cfRule>
  </conditionalFormatting>
  <conditionalFormatting sqref="S14">
    <cfRule type="cellIs" dxfId="55" priority="56" operator="greaterThan">
      <formula>0</formula>
    </cfRule>
  </conditionalFormatting>
  <conditionalFormatting sqref="S14">
    <cfRule type="cellIs" dxfId="54" priority="55" operator="lessThan">
      <formula>0</formula>
    </cfRule>
  </conditionalFormatting>
  <conditionalFormatting sqref="T14">
    <cfRule type="cellIs" dxfId="53" priority="54" operator="greaterThan">
      <formula>0</formula>
    </cfRule>
  </conditionalFormatting>
  <conditionalFormatting sqref="T14">
    <cfRule type="cellIs" dxfId="52" priority="53" operator="lessThan">
      <formula>0</formula>
    </cfRule>
  </conditionalFormatting>
  <conditionalFormatting sqref="T13">
    <cfRule type="cellIs" dxfId="51" priority="47" operator="lessThan">
      <formula>0</formula>
    </cfRule>
  </conditionalFormatting>
  <conditionalFormatting sqref="D13 F13 H13 J13 L13 N13">
    <cfRule type="cellIs" dxfId="50" priority="52" operator="greaterThan">
      <formula>0</formula>
    </cfRule>
  </conditionalFormatting>
  <conditionalFormatting sqref="D13 F13 H13 J13 L13 N13">
    <cfRule type="cellIs" dxfId="49" priority="51" operator="lessThan">
      <formula>0</formula>
    </cfRule>
  </conditionalFormatting>
  <conditionalFormatting sqref="S13">
    <cfRule type="cellIs" dxfId="48" priority="50" operator="greaterThan">
      <formula>0</formula>
    </cfRule>
  </conditionalFormatting>
  <conditionalFormatting sqref="S13">
    <cfRule type="cellIs" dxfId="47" priority="49" operator="lessThan">
      <formula>0</formula>
    </cfRule>
  </conditionalFormatting>
  <conditionalFormatting sqref="T13">
    <cfRule type="cellIs" dxfId="46" priority="48" operator="greaterThan">
      <formula>0</formula>
    </cfRule>
  </conditionalFormatting>
  <conditionalFormatting sqref="L14 N14">
    <cfRule type="cellIs" dxfId="45" priority="46" operator="greaterThan">
      <formula>0</formula>
    </cfRule>
  </conditionalFormatting>
  <conditionalFormatting sqref="L14 N14">
    <cfRule type="cellIs" dxfId="44" priority="45" operator="lessThan">
      <formula>0</formula>
    </cfRule>
  </conditionalFormatting>
  <conditionalFormatting sqref="D10">
    <cfRule type="cellIs" dxfId="43" priority="44" operator="lessThan">
      <formula>D$9</formula>
    </cfRule>
  </conditionalFormatting>
  <conditionalFormatting sqref="D10">
    <cfRule type="cellIs" dxfId="42" priority="43" operator="greaterThan">
      <formula>D$9</formula>
    </cfRule>
  </conditionalFormatting>
  <conditionalFormatting sqref="F10 H10 J10 L10 N10">
    <cfRule type="cellIs" dxfId="41" priority="42" operator="lessThan">
      <formula>F$9</formula>
    </cfRule>
  </conditionalFormatting>
  <conditionalFormatting sqref="F10 H10 J10 L10 N10">
    <cfRule type="cellIs" dxfId="40" priority="41" operator="greaterThan">
      <formula>F$9</formula>
    </cfRule>
  </conditionalFormatting>
  <conditionalFormatting sqref="S10:T10">
    <cfRule type="cellIs" dxfId="39" priority="39" operator="greaterThan">
      <formula>S$9</formula>
    </cfRule>
  </conditionalFormatting>
  <conditionalFormatting sqref="S10:T10">
    <cfRule type="cellIs" dxfId="38" priority="40" operator="lessThan">
      <formula>S$9</formula>
    </cfRule>
  </conditionalFormatting>
  <conditionalFormatting sqref="H8">
    <cfRule type="cellIs" dxfId="37" priority="38" operator="lessThan">
      <formula>0</formula>
    </cfRule>
  </conditionalFormatting>
  <conditionalFormatting sqref="H8">
    <cfRule type="cellIs" dxfId="36" priority="37" operator="greaterThan">
      <formula>0</formula>
    </cfRule>
  </conditionalFormatting>
  <conditionalFormatting sqref="J8">
    <cfRule type="cellIs" dxfId="35" priority="36" operator="lessThan">
      <formula>0</formula>
    </cfRule>
  </conditionalFormatting>
  <conditionalFormatting sqref="J8">
    <cfRule type="cellIs" dxfId="34" priority="35" operator="greaterThan">
      <formula>0</formula>
    </cfRule>
  </conditionalFormatting>
  <conditionalFormatting sqref="L8">
    <cfRule type="cellIs" dxfId="33" priority="34" operator="lessThan">
      <formula>0</formula>
    </cfRule>
  </conditionalFormatting>
  <conditionalFormatting sqref="L8">
    <cfRule type="cellIs" dxfId="32" priority="33" operator="greaterThan">
      <formula>0</formula>
    </cfRule>
  </conditionalFormatting>
  <conditionalFormatting sqref="N8">
    <cfRule type="cellIs" dxfId="31" priority="32" operator="lessThan">
      <formula>0</formula>
    </cfRule>
  </conditionalFormatting>
  <conditionalFormatting sqref="N8">
    <cfRule type="cellIs" dxfId="30" priority="31" operator="greaterThan">
      <formula>0</formula>
    </cfRule>
  </conditionalFormatting>
  <conditionalFormatting sqref="D8">
    <cfRule type="cellIs" dxfId="29" priority="30" operator="lessThan">
      <formula>0</formula>
    </cfRule>
  </conditionalFormatting>
  <conditionalFormatting sqref="D8">
    <cfRule type="cellIs" dxfId="28" priority="29" operator="greaterThan">
      <formula>0</formula>
    </cfRule>
  </conditionalFormatting>
  <conditionalFormatting sqref="E8">
    <cfRule type="cellIs" dxfId="27" priority="28" operator="lessThan">
      <formula>0</formula>
    </cfRule>
  </conditionalFormatting>
  <conditionalFormatting sqref="E8">
    <cfRule type="cellIs" dxfId="26" priority="27" operator="greaterThan">
      <formula>0</formula>
    </cfRule>
  </conditionalFormatting>
  <conditionalFormatting sqref="F8">
    <cfRule type="cellIs" dxfId="25" priority="26" operator="lessThan">
      <formula>0</formula>
    </cfRule>
  </conditionalFormatting>
  <conditionalFormatting sqref="F8">
    <cfRule type="cellIs" dxfId="24" priority="25" operator="greaterThan">
      <formula>0</formula>
    </cfRule>
  </conditionalFormatting>
  <conditionalFormatting sqref="G8">
    <cfRule type="cellIs" dxfId="23" priority="24" operator="lessThan">
      <formula>0</formula>
    </cfRule>
  </conditionalFormatting>
  <conditionalFormatting sqref="G8">
    <cfRule type="cellIs" dxfId="22" priority="23" operator="greaterThan">
      <formula>0</formula>
    </cfRule>
  </conditionalFormatting>
  <conditionalFormatting sqref="I8">
    <cfRule type="cellIs" dxfId="21" priority="22" operator="lessThan">
      <formula>0</formula>
    </cfRule>
  </conditionalFormatting>
  <conditionalFormatting sqref="I8">
    <cfRule type="cellIs" dxfId="20" priority="21" operator="greaterThan">
      <formula>0</formula>
    </cfRule>
  </conditionalFormatting>
  <conditionalFormatting sqref="K8">
    <cfRule type="cellIs" dxfId="19" priority="20" operator="lessThan">
      <formula>0</formula>
    </cfRule>
  </conditionalFormatting>
  <conditionalFormatting sqref="K8">
    <cfRule type="cellIs" dxfId="18" priority="19" operator="greaterThan">
      <formula>0</formula>
    </cfRule>
  </conditionalFormatting>
  <conditionalFormatting sqref="M8">
    <cfRule type="cellIs" dxfId="17" priority="18" operator="lessThan">
      <formula>0</formula>
    </cfRule>
  </conditionalFormatting>
  <conditionalFormatting sqref="M8">
    <cfRule type="cellIs" dxfId="16" priority="17" operator="greaterThan">
      <formula>0</formula>
    </cfRule>
  </conditionalFormatting>
  <conditionalFormatting sqref="O8">
    <cfRule type="cellIs" dxfId="15" priority="16" operator="lessThan">
      <formula>0</formula>
    </cfRule>
  </conditionalFormatting>
  <conditionalFormatting sqref="O8">
    <cfRule type="cellIs" dxfId="14" priority="15" operator="greaterThan">
      <formula>0</formula>
    </cfRule>
  </conditionalFormatting>
  <conditionalFormatting sqref="S8:T8">
    <cfRule type="cellIs" dxfId="13" priority="14" operator="lessThan">
      <formula>0</formula>
    </cfRule>
  </conditionalFormatting>
  <conditionalFormatting sqref="S8:T8">
    <cfRule type="cellIs" dxfId="12" priority="13" operator="greaterThan">
      <formula>0</formula>
    </cfRule>
  </conditionalFormatting>
  <conditionalFormatting sqref="P12:P13">
    <cfRule type="cellIs" dxfId="11" priority="12" operator="greaterThan">
      <formula>0</formula>
    </cfRule>
  </conditionalFormatting>
  <conditionalFormatting sqref="P12:P13">
    <cfRule type="cellIs" dxfId="10" priority="11" operator="lessThan">
      <formula>0</formula>
    </cfRule>
  </conditionalFormatting>
  <conditionalFormatting sqref="P14">
    <cfRule type="cellIs" dxfId="9" priority="10" operator="greaterThan">
      <formula>0</formula>
    </cfRule>
  </conditionalFormatting>
  <conditionalFormatting sqref="P14">
    <cfRule type="cellIs" dxfId="8" priority="9" operator="lessThan">
      <formula>0</formula>
    </cfRule>
  </conditionalFormatting>
  <conditionalFormatting sqref="P13">
    <cfRule type="cellIs" dxfId="7" priority="8" operator="greaterThan">
      <formula>0</formula>
    </cfRule>
  </conditionalFormatting>
  <conditionalFormatting sqref="P13">
    <cfRule type="cellIs" dxfId="6" priority="7" operator="lessThan">
      <formula>0</formula>
    </cfRule>
  </conditionalFormatting>
  <conditionalFormatting sqref="P10">
    <cfRule type="cellIs" dxfId="5" priority="6" operator="lessThan">
      <formula>P$9</formula>
    </cfRule>
  </conditionalFormatting>
  <conditionalFormatting sqref="P10">
    <cfRule type="cellIs" dxfId="4" priority="5" operator="greaterThan">
      <formula>P$9</formula>
    </cfRule>
  </conditionalFormatting>
  <conditionalFormatting sqref="P8">
    <cfRule type="cellIs" dxfId="3" priority="4" operator="lessThan">
      <formula>0</formula>
    </cfRule>
  </conditionalFormatting>
  <conditionalFormatting sqref="P8">
    <cfRule type="cellIs" dxfId="2" priority="3" operator="greaterThan">
      <formula>0</formula>
    </cfRule>
  </conditionalFormatting>
  <conditionalFormatting sqref="Q8">
    <cfRule type="cellIs" dxfId="1" priority="2" operator="lessThan">
      <formula>0</formula>
    </cfRule>
  </conditionalFormatting>
  <conditionalFormatting sqref="Q8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  <headerFooter>
    <oddFooter>&amp;C&amp;1#&amp;"Calibri"&amp;10&amp;K008000Label_C1_Internal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Modèle type de mail </vt:lpstr>
      <vt:lpstr>SEM 17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Anastasia PLASMANS</dc:creator>
  <cp:lastModifiedBy>Anastasia PLASMANS</cp:lastModifiedBy>
  <dcterms:created xsi:type="dcterms:W3CDTF">2022-05-05T12:29:15Z</dcterms:created>
  <dcterms:modified xsi:type="dcterms:W3CDTF">2022-05-06T07:45:06Z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5187d34c-ec19-4e30-b23a-75af62941f67_Enabled">
    <vt:lpwstr>true</vt:lpwstr>
  </property>
  <property fmtid="{D5CDD505-2E9C-101B-9397-08002B2CF9AE}" pid="3" name="MSIP_Label_5187d34c-ec19-4e30-b23a-75af62941f67_SetDate">
    <vt:lpwstr>2022-05-05T12:47:38Z</vt:lpwstr>
  </property>
  <property fmtid="{D5CDD505-2E9C-101B-9397-08002B2CF9AE}" pid="4" name="MSIP_Label_5187d34c-ec19-4e30-b23a-75af62941f67_Method">
    <vt:lpwstr>Standard</vt:lpwstr>
  </property>
  <property fmtid="{D5CDD505-2E9C-101B-9397-08002B2CF9AE}" pid="5" name="MSIP_Label_5187d34c-ec19-4e30-b23a-75af62941f67_Name">
    <vt:lpwstr>Interne</vt:lpwstr>
  </property>
  <property fmtid="{D5CDD505-2E9C-101B-9397-08002B2CF9AE}" pid="6" name="MSIP_Label_5187d34c-ec19-4e30-b23a-75af62941f67_SiteId">
    <vt:lpwstr>f1a067bb-a10a-4f3a-acca-46fdfd6431b1</vt:lpwstr>
  </property>
  <property fmtid="{D5CDD505-2E9C-101B-9397-08002B2CF9AE}" pid="7" name="MSIP_Label_5187d34c-ec19-4e30-b23a-75af62941f67_ActionId">
    <vt:lpwstr>9c1ca5e7-a38f-4608-815b-9acd5f478841</vt:lpwstr>
  </property>
  <property fmtid="{D5CDD505-2E9C-101B-9397-08002B2CF9AE}" pid="8" name="MSIP_Label_5187d34c-ec19-4e30-b23a-75af62941f67_ContentBits">
    <vt:lpwstr>2</vt:lpwstr>
  </property>
</Properties>
</file>