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c/Desktop/NFT/"/>
    </mc:Choice>
  </mc:AlternateContent>
  <xr:revisionPtr revIDLastSave="0" documentId="13_ncr:1_{6E807D8F-8EF6-6641-84B0-28C2A7306A4B}" xr6:coauthVersionLast="45" xr6:coauthVersionMax="45" xr10:uidLastSave="{00000000-0000-0000-0000-000000000000}"/>
  <bookViews>
    <workbookView xWindow="25600" yWindow="-5140" windowWidth="38400" windowHeight="21140" activeTab="4" xr2:uid="{1A37D9B2-80D9-4D0D-84D1-155908A7AC46}"/>
  </bookViews>
  <sheets>
    <sheet name="Liste" sheetId="9" r:id="rId1"/>
    <sheet name="Grille de qualification" sheetId="3" r:id="rId2"/>
    <sheet name="Positionnement" sheetId="1" r:id="rId3"/>
    <sheet name="Performance tracking (GO)" sheetId="7" r:id="rId4"/>
    <sheet name="Performance tracking (NO GO)" sheetId="8" r:id="rId5"/>
  </sheets>
  <definedNames>
    <definedName name="_xlnm._FilterDatabase" localSheetId="0" hidden="1">Liste!$C$10:$H$10</definedName>
    <definedName name="_xlnm._FilterDatabase" localSheetId="2" hidden="1">Positionnement!$C$11:$N$26</definedName>
    <definedName name="_xlnm.Print_Area" localSheetId="1">'Grille de qualification'!$A$1:$U$52</definedName>
    <definedName name="_xlnm.Print_Area" localSheetId="0">Liste!$A$1:$I$35</definedName>
    <definedName name="_xlnm.Print_Area" localSheetId="3">'Performance tracking (GO)'!$B$1:$Q$44</definedName>
    <definedName name="_xlnm.Print_Area" localSheetId="4">'Performance tracking (NO GO)'!$A$1:$P$44</definedName>
    <definedName name="_xlnm.Print_Area" localSheetId="2">Positionnement!$A$1:$O$27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0" i="7" l="1"/>
  <c r="F20" i="7"/>
  <c r="H20" i="7" s="1"/>
  <c r="L20" i="7"/>
  <c r="E22" i="1"/>
  <c r="F22" i="1"/>
  <c r="L22" i="1"/>
  <c r="F17" i="7"/>
  <c r="F18" i="7"/>
  <c r="H18" i="7" s="1"/>
  <c r="F19" i="7"/>
  <c r="H19" i="7" s="1"/>
  <c r="J20" i="8"/>
  <c r="E24" i="1"/>
  <c r="L24" i="1"/>
  <c r="E25" i="1"/>
  <c r="E23" i="1"/>
  <c r="L23" i="1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F16" i="1"/>
  <c r="E13" i="1"/>
  <c r="E14" i="1"/>
  <c r="E15" i="1"/>
  <c r="E16" i="1"/>
  <c r="E17" i="1"/>
  <c r="E18" i="1"/>
  <c r="E19" i="1"/>
  <c r="E20" i="1"/>
  <c r="E21" i="1"/>
  <c r="E12" i="1"/>
  <c r="F13" i="1"/>
  <c r="F14" i="1"/>
  <c r="F15" i="1"/>
  <c r="F17" i="1"/>
  <c r="F18" i="1"/>
  <c r="F20" i="1"/>
  <c r="F21" i="1"/>
  <c r="F12" i="1"/>
  <c r="Q42" i="3"/>
  <c r="S42" i="3" s="1"/>
  <c r="Q43" i="3"/>
  <c r="S43" i="3" s="1"/>
  <c r="Q44" i="3"/>
  <c r="S44" i="3" s="1"/>
  <c r="Q45" i="3"/>
  <c r="S45" i="3" s="1"/>
  <c r="Q46" i="3"/>
  <c r="S46" i="3" s="1"/>
  <c r="C38" i="3"/>
  <c r="C39" i="3"/>
  <c r="C40" i="3"/>
  <c r="C41" i="3"/>
  <c r="C42" i="3"/>
  <c r="C43" i="3"/>
  <c r="C44" i="3"/>
  <c r="C45" i="3"/>
  <c r="C46" i="3"/>
  <c r="C26" i="3"/>
  <c r="C14" i="1" s="1"/>
  <c r="M14" i="1" s="1"/>
  <c r="C27" i="3"/>
  <c r="C15" i="1" s="1"/>
  <c r="M15" i="1" s="1"/>
  <c r="C28" i="3"/>
  <c r="C16" i="1" s="1"/>
  <c r="M16" i="1" s="1"/>
  <c r="C29" i="3"/>
  <c r="C17" i="1" s="1"/>
  <c r="M17" i="1" s="1"/>
  <c r="C30" i="3"/>
  <c r="C18" i="1" s="1"/>
  <c r="M18" i="1" s="1"/>
  <c r="C31" i="3"/>
  <c r="C19" i="1" s="1"/>
  <c r="M19" i="1" s="1"/>
  <c r="C32" i="3"/>
  <c r="C20" i="1" s="1"/>
  <c r="M20" i="1" s="1"/>
  <c r="C33" i="3"/>
  <c r="C21" i="1" s="1"/>
  <c r="M21" i="1" s="1"/>
  <c r="C34" i="3"/>
  <c r="C22" i="1" s="1"/>
  <c r="M22" i="1" s="1"/>
  <c r="C35" i="3"/>
  <c r="C23" i="1" s="1"/>
  <c r="M23" i="1" s="1"/>
  <c r="C36" i="3"/>
  <c r="C24" i="1" s="1"/>
  <c r="M24" i="1" s="1"/>
  <c r="C37" i="3"/>
  <c r="C25" i="1" s="1"/>
  <c r="M25" i="1" s="1"/>
  <c r="C25" i="3"/>
  <c r="C13" i="1" s="1"/>
  <c r="M13" i="1" s="1"/>
  <c r="C24" i="3"/>
  <c r="C12" i="1" s="1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11" i="9"/>
  <c r="E17" i="7"/>
  <c r="H17" i="7"/>
  <c r="L17" i="7"/>
  <c r="E18" i="7"/>
  <c r="L18" i="7"/>
  <c r="E19" i="7"/>
  <c r="L19" i="7"/>
  <c r="G18" i="8" l="1"/>
  <c r="G19" i="8"/>
  <c r="G20" i="7"/>
  <c r="O20" i="7" s="1"/>
  <c r="N20" i="7" s="1"/>
  <c r="F20" i="8"/>
  <c r="G20" i="8"/>
  <c r="G18" i="7"/>
  <c r="I18" i="7" s="1"/>
  <c r="G19" i="7"/>
  <c r="O19" i="7" s="1"/>
  <c r="G17" i="7"/>
  <c r="I17" i="7" s="1"/>
  <c r="Q26" i="3"/>
  <c r="Q27" i="3"/>
  <c r="Q28" i="3"/>
  <c r="Q29" i="3"/>
  <c r="Q30" i="3"/>
  <c r="Q31" i="3"/>
  <c r="Q32" i="3"/>
  <c r="Q33" i="3"/>
  <c r="Q34" i="3"/>
  <c r="Q35" i="3"/>
  <c r="L25" i="1" s="1"/>
  <c r="Q36" i="3"/>
  <c r="Q37" i="3"/>
  <c r="Q38" i="3"/>
  <c r="Q39" i="3"/>
  <c r="Q40" i="3"/>
  <c r="Q41" i="3"/>
  <c r="I20" i="7" l="1"/>
  <c r="P20" i="7" s="1"/>
  <c r="N20" i="8"/>
  <c r="M20" i="8" s="1"/>
  <c r="H20" i="8"/>
  <c r="S35" i="3"/>
  <c r="S38" i="3"/>
  <c r="S34" i="3"/>
  <c r="S41" i="3"/>
  <c r="S37" i="3"/>
  <c r="S33" i="3"/>
  <c r="L21" i="1"/>
  <c r="S40" i="3"/>
  <c r="S36" i="3"/>
  <c r="S39" i="3"/>
  <c r="S27" i="3"/>
  <c r="L15" i="1"/>
  <c r="S30" i="3"/>
  <c r="L18" i="1"/>
  <c r="S26" i="3"/>
  <c r="L14" i="1"/>
  <c r="S28" i="3"/>
  <c r="L16" i="1"/>
  <c r="S29" i="3"/>
  <c r="L17" i="1"/>
  <c r="L19" i="1"/>
  <c r="S31" i="3"/>
  <c r="S32" i="3"/>
  <c r="L20" i="1"/>
  <c r="I19" i="7"/>
  <c r="P19" i="7" s="1"/>
  <c r="O18" i="7"/>
  <c r="O17" i="7"/>
  <c r="P17" i="7" s="1"/>
  <c r="N19" i="7"/>
  <c r="Q25" i="3"/>
  <c r="Q24" i="3"/>
  <c r="N18" i="7" l="1"/>
  <c r="P18" i="7"/>
  <c r="S25" i="3"/>
  <c r="L13" i="1"/>
  <c r="S24" i="3"/>
  <c r="M12" i="1" s="1"/>
  <c r="L12" i="1"/>
  <c r="N17" i="7"/>
  <c r="J18" i="8"/>
  <c r="J19" i="8"/>
  <c r="K19" i="8" s="1"/>
  <c r="J17" i="8"/>
  <c r="F18" i="8"/>
  <c r="H18" i="8" s="1"/>
  <c r="F19" i="8"/>
  <c r="H19" i="8" s="1"/>
  <c r="G17" i="8"/>
  <c r="E26" i="7" l="1"/>
  <c r="E27" i="7"/>
  <c r="T16" i="3"/>
  <c r="T15" i="3"/>
  <c r="D39" i="8"/>
  <c r="D32" i="8" s="1"/>
  <c r="N19" i="8"/>
  <c r="M19" i="8" s="1"/>
  <c r="F17" i="8"/>
  <c r="D25" i="8"/>
  <c r="D40" i="8" l="1"/>
  <c r="N18" i="8"/>
  <c r="M18" i="8" s="1"/>
  <c r="D30" i="8"/>
  <c r="D31" i="8" s="1"/>
  <c r="H17" i="8"/>
  <c r="N17" i="8"/>
  <c r="M17" i="8" s="1"/>
  <c r="D37" i="8"/>
  <c r="D38" i="8" s="1"/>
  <c r="D33" i="8"/>
  <c r="E39" i="7"/>
  <c r="E25" i="7"/>
  <c r="O19" i="8" l="1"/>
  <c r="O20" i="8"/>
  <c r="D34" i="8"/>
  <c r="D35" i="8" s="1"/>
  <c r="E32" i="7"/>
  <c r="E30" i="7"/>
  <c r="E31" i="7" s="1"/>
  <c r="E37" i="7"/>
  <c r="D27" i="8"/>
  <c r="D26" i="8"/>
  <c r="D28" i="8" s="1"/>
  <c r="O18" i="8"/>
  <c r="O17" i="8"/>
  <c r="D41" i="8"/>
  <c r="D42" i="8" s="1"/>
  <c r="D43" i="8"/>
  <c r="E40" i="7"/>
  <c r="E34" i="7" l="1"/>
  <c r="E35" i="7" s="1"/>
  <c r="E43" i="7"/>
  <c r="E41" i="7"/>
  <c r="E42" i="7" s="1"/>
  <c r="E38" i="7"/>
  <c r="E33" i="7"/>
  <c r="E28" i="7" l="1"/>
</calcChain>
</file>

<file path=xl/sharedStrings.xml><?xml version="1.0" encoding="utf-8"?>
<sst xmlns="http://schemas.openxmlformats.org/spreadsheetml/2006/main" count="287" uniqueCount="34">
  <si>
    <t>Projet</t>
  </si>
  <si>
    <t>GO</t>
  </si>
  <si>
    <t>NO GO</t>
  </si>
  <si>
    <t>Critères de notation</t>
  </si>
  <si>
    <t>&lt; 25k</t>
  </si>
  <si>
    <t>&lt; 50k</t>
  </si>
  <si>
    <t>&gt; 50k</t>
  </si>
  <si>
    <t>A remplir manuellement</t>
  </si>
  <si>
    <t>Tirer les fonctions pour mise à jour automatique</t>
  </si>
  <si>
    <t>a</t>
  </si>
  <si>
    <t>b</t>
  </si>
  <si>
    <t>c</t>
  </si>
  <si>
    <t>d</t>
  </si>
  <si>
    <t>Date</t>
  </si>
  <si>
    <t>Jour restant</t>
  </si>
  <si>
    <t>Class°</t>
  </si>
  <si>
    <t>Explicat°</t>
  </si>
  <si>
    <t>Ponderat°</t>
  </si>
  <si>
    <t>/4</t>
  </si>
  <si>
    <t>Watchlist</t>
  </si>
  <si>
    <t>Insérer</t>
  </si>
  <si>
    <t>/52</t>
  </si>
  <si>
    <t xml:space="preserve">52 points de notes </t>
  </si>
  <si>
    <t>Critère évalué</t>
  </si>
  <si>
    <t>Go / No go</t>
  </si>
  <si>
    <t>Insérer ligne</t>
  </si>
  <si>
    <t>Date d'achat</t>
  </si>
  <si>
    <t>Bien renseigner les données dans onglet Positionnement</t>
  </si>
  <si>
    <t xml:space="preserve">Insérer une nouvelle ligne </t>
  </si>
  <si>
    <t>XXX</t>
  </si>
  <si>
    <t xml:space="preserve"> XXX</t>
  </si>
  <si>
    <t>GO / NO GO</t>
  </si>
  <si>
    <t>Taux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</si>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</sst>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"/>
    <numFmt numFmtId="165" formatCode="#,###&quot;/4&quot;"/>
    <numFmt numFmtId="166" formatCode="#,###&quot;/52&quot;"/>
  </numFmts>
  <fonts count="3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color theme="4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8" tint="0.39997558519241921"/>
      <name val="Calibri"/>
      <family val="2"/>
      <scheme val="minor"/>
    </font>
    <font>
      <sz val="11"/>
      <color theme="8" tint="0.39997558519241921"/>
      <name val="Calibri"/>
      <family val="2"/>
      <scheme val="minor"/>
    </font>
    <font>
      <b/>
      <sz val="11"/>
      <color rgb="FFCCABFF"/>
      <name val="Calibri"/>
      <family val="2"/>
      <scheme val="minor"/>
    </font>
    <font>
      <sz val="11"/>
      <color rgb="FFCCABFF"/>
      <name val="Calibri"/>
      <family val="2"/>
      <scheme val="minor"/>
    </font>
    <font>
      <b/>
      <sz val="13"/>
      <color theme="8" tint="0.3999755851924192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CABFF"/>
        <bgColor indexed="64"/>
      </patternFill>
    </fill>
    <fill>
      <patternFill patternType="solid">
        <fgColor rgb="FF000000"/>
        <bgColor rgb="FF000000"/>
      </patternFill>
    </fill>
  </fills>
  <borders count="5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theme="4" tint="0.59999389629810485"/>
      </bottom>
      <diagonal/>
    </border>
    <border>
      <left style="hair">
        <color theme="4" tint="0.59999389629810485"/>
      </left>
      <right/>
      <top/>
      <bottom/>
      <diagonal/>
    </border>
    <border>
      <left style="hair">
        <color theme="4" tint="0.59999389629810485"/>
      </left>
      <right/>
      <top/>
      <bottom style="medium">
        <color theme="4" tint="0.59999389629810485"/>
      </bottom>
      <diagonal/>
    </border>
    <border>
      <left/>
      <right style="hair">
        <color theme="4" tint="0.59999389629810485"/>
      </right>
      <top/>
      <bottom style="medium">
        <color theme="4" tint="0.59999389629810485"/>
      </bottom>
      <diagonal/>
    </border>
    <border>
      <left/>
      <right style="hair">
        <color theme="4" tint="0.59999389629810485"/>
      </right>
      <top/>
      <bottom/>
      <diagonal/>
    </border>
    <border>
      <left style="hair">
        <color theme="4"/>
      </left>
      <right style="hair">
        <color theme="4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 style="hair">
        <color theme="4"/>
      </left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hair">
        <color theme="4"/>
      </left>
      <right style="hair">
        <color theme="4"/>
      </right>
      <top/>
      <bottom style="thin">
        <color theme="1"/>
      </bottom>
      <diagonal/>
    </border>
    <border>
      <left style="hair">
        <color theme="4"/>
      </left>
      <right style="thin">
        <color theme="1"/>
      </right>
      <top/>
      <bottom style="thin">
        <color theme="1"/>
      </bottom>
      <diagonal/>
    </border>
    <border>
      <left style="hair">
        <color theme="4"/>
      </left>
      <right style="hair">
        <color theme="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theme="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theme="4"/>
      </right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/>
      <bottom style="medium">
        <color theme="1"/>
      </bottom>
      <diagonal/>
    </border>
    <border>
      <left style="dashed">
        <color theme="4" tint="0.59999389629810485"/>
      </left>
      <right/>
      <top style="medium">
        <color theme="4" tint="0.59999389629810485"/>
      </top>
      <bottom style="dashed">
        <color theme="4" tint="0.59999389629810485"/>
      </bottom>
      <diagonal/>
    </border>
    <border>
      <left/>
      <right style="hair">
        <color theme="4" tint="0.59999389629810485"/>
      </right>
      <top style="medium">
        <color theme="4" tint="0.59999389629810485"/>
      </top>
      <bottom style="dashed">
        <color theme="4" tint="0.59999389629810485"/>
      </bottom>
      <diagonal/>
    </border>
    <border>
      <left/>
      <right/>
      <top style="medium">
        <color theme="4" tint="0.59999389629810485"/>
      </top>
      <bottom style="dashed">
        <color theme="4" tint="0.59999389629810485"/>
      </bottom>
      <diagonal/>
    </border>
    <border>
      <left style="hair">
        <color theme="4" tint="0.59999389629810485"/>
      </left>
      <right/>
      <top style="medium">
        <color theme="4" tint="0.59999389629810485"/>
      </top>
      <bottom style="dashed">
        <color theme="4" tint="0.59999389629810485"/>
      </bottom>
      <diagonal/>
    </border>
    <border>
      <left style="dashed">
        <color theme="4" tint="0.59999389629810485"/>
      </left>
      <right/>
      <top style="dashed">
        <color theme="4" tint="0.59999389629810485"/>
      </top>
      <bottom style="dashed">
        <color theme="4" tint="0.59999389629810485"/>
      </bottom>
      <diagonal/>
    </border>
    <border>
      <left/>
      <right style="hair">
        <color theme="4" tint="0.59999389629810485"/>
      </right>
      <top style="dashed">
        <color theme="4" tint="0.59999389629810485"/>
      </top>
      <bottom style="dashed">
        <color theme="4" tint="0.59999389629810485"/>
      </bottom>
      <diagonal/>
    </border>
    <border>
      <left/>
      <right/>
      <top style="dashed">
        <color theme="4" tint="0.59999389629810485"/>
      </top>
      <bottom style="dashed">
        <color theme="4" tint="0.59999389629810485"/>
      </bottom>
      <diagonal/>
    </border>
    <border>
      <left style="hair">
        <color theme="4" tint="0.59999389629810485"/>
      </left>
      <right/>
      <top style="dashed">
        <color theme="4" tint="0.59999389629810485"/>
      </top>
      <bottom style="dashed">
        <color theme="4" tint="0.59999389629810485"/>
      </bottom>
      <diagonal/>
    </border>
    <border>
      <left style="hair">
        <color theme="4" tint="0.59999389629810485"/>
      </left>
      <right/>
      <top style="medium">
        <color theme="4" tint="0.59999389629810485"/>
      </top>
      <bottom/>
      <diagonal/>
    </border>
    <border>
      <left/>
      <right/>
      <top/>
      <bottom style="dashed">
        <color theme="4" tint="0.59999389629810485"/>
      </bottom>
      <diagonal/>
    </border>
    <border>
      <left/>
      <right/>
      <top/>
      <bottom style="thin">
        <color theme="1"/>
      </bottom>
      <diagonal/>
    </border>
    <border>
      <left/>
      <right style="hair">
        <color theme="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theme="4" tint="0.59999389629810485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hair">
        <color theme="4" tint="0.59999389629810485"/>
      </left>
      <right style="hair">
        <color theme="4" tint="0.59999389629810485"/>
      </right>
      <top/>
      <bottom style="medium">
        <color theme="4" tint="0.59999389629810485"/>
      </bottom>
      <diagonal/>
    </border>
    <border>
      <left style="hair">
        <color theme="4" tint="0.59999389629810485"/>
      </left>
      <right style="hair">
        <color theme="4" tint="0.59999389629810485"/>
      </right>
      <top/>
      <bottom/>
      <diagonal/>
    </border>
    <border>
      <left style="hair">
        <color theme="4" tint="0.59999389629810485"/>
      </left>
      <right style="hair">
        <color theme="4" tint="0.59999389629810485"/>
      </right>
      <top style="medium">
        <color theme="4" tint="0.59999389629810485"/>
      </top>
      <bottom style="dashed">
        <color theme="4" tint="0.59999389629810485"/>
      </bottom>
      <diagonal/>
    </border>
    <border>
      <left style="hair">
        <color theme="4" tint="0.59999389629810485"/>
      </left>
      <right style="hair">
        <color theme="4" tint="0.59999389629810485"/>
      </right>
      <top style="dashed">
        <color theme="4" tint="0.59999389629810485"/>
      </top>
      <bottom style="dashed">
        <color theme="4" tint="0.59999389629810485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25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3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2" borderId="0" xfId="0" applyFill="1"/>
    <xf numFmtId="0" fontId="0" fillId="0" borderId="2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Alignment="1">
      <alignment horizontal="center" vertical="center"/>
    </xf>
    <xf numFmtId="0" fontId="6" fillId="0" borderId="1" xfId="0" applyFont="1" applyBorder="1"/>
    <xf numFmtId="0" fontId="1" fillId="5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8" borderId="7" xfId="0" applyFont="1" applyFill="1" applyBorder="1" applyAlignment="1">
      <alignment horizontal="center" vertical="center"/>
    </xf>
    <xf numFmtId="0" fontId="9" fillId="8" borderId="13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0" fillId="0" borderId="22" xfId="0" applyBorder="1"/>
    <xf numFmtId="0" fontId="0" fillId="0" borderId="16" xfId="0" applyBorder="1" applyAlignment="1">
      <alignment horizontal="left"/>
    </xf>
    <xf numFmtId="0" fontId="0" fillId="0" borderId="19" xfId="0" applyBorder="1" applyAlignment="1">
      <alignment horizontal="left"/>
    </xf>
    <xf numFmtId="0" fontId="9" fillId="2" borderId="7" xfId="0" applyFont="1" applyFill="1" applyBorder="1" applyAlignment="1">
      <alignment horizontal="center" vertical="center"/>
    </xf>
    <xf numFmtId="9" fontId="0" fillId="0" borderId="22" xfId="1" applyFont="1" applyBorder="1" applyAlignment="1">
      <alignment horizontal="left"/>
    </xf>
    <xf numFmtId="0" fontId="0" fillId="0" borderId="23" xfId="0" applyBorder="1"/>
    <xf numFmtId="0" fontId="0" fillId="0" borderId="15" xfId="0" applyBorder="1"/>
    <xf numFmtId="0" fontId="9" fillId="2" borderId="10" xfId="0" applyFont="1" applyFill="1" applyBorder="1" applyAlignment="1">
      <alignment horizontal="left" vertical="center"/>
    </xf>
    <xf numFmtId="0" fontId="9" fillId="2" borderId="12" xfId="0" applyFont="1" applyFill="1" applyBorder="1" applyAlignment="1">
      <alignment horizontal="left" vertical="center"/>
    </xf>
    <xf numFmtId="0" fontId="9" fillId="2" borderId="1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3" fontId="0" fillId="0" borderId="17" xfId="0" applyNumberFormat="1" applyBorder="1" applyAlignment="1">
      <alignment horizontal="left"/>
    </xf>
    <xf numFmtId="0" fontId="7" fillId="8" borderId="0" xfId="0" applyFont="1" applyFill="1" applyBorder="1" applyAlignment="1">
      <alignment horizontal="center" vertical="center"/>
    </xf>
    <xf numFmtId="0" fontId="0" fillId="8" borderId="0" xfId="0" applyFont="1" applyFill="1" applyBorder="1" applyAlignment="1">
      <alignment horizontal="center" vertical="center"/>
    </xf>
    <xf numFmtId="0" fontId="0" fillId="0" borderId="26" xfId="0" applyBorder="1"/>
    <xf numFmtId="0" fontId="0" fillId="9" borderId="16" xfId="0" applyFont="1" applyFill="1" applyBorder="1" applyAlignment="1">
      <alignment horizontal="left" vertical="center"/>
    </xf>
    <xf numFmtId="164" fontId="7" fillId="9" borderId="17" xfId="0" applyNumberFormat="1" applyFont="1" applyFill="1" applyBorder="1" applyAlignment="1">
      <alignment horizontal="left" vertical="center"/>
    </xf>
    <xf numFmtId="0" fontId="0" fillId="9" borderId="18" xfId="0" applyFont="1" applyFill="1" applyBorder="1" applyAlignment="1">
      <alignment horizontal="left" vertical="center"/>
    </xf>
    <xf numFmtId="3" fontId="7" fillId="9" borderId="21" xfId="0" applyNumberFormat="1" applyFont="1" applyFill="1" applyBorder="1" applyAlignment="1">
      <alignment horizontal="left" vertical="center"/>
    </xf>
    <xf numFmtId="164" fontId="7" fillId="9" borderId="21" xfId="0" applyNumberFormat="1" applyFont="1" applyFill="1" applyBorder="1" applyAlignment="1">
      <alignment horizontal="left" vertical="center"/>
    </xf>
    <xf numFmtId="164" fontId="13" fillId="9" borderId="21" xfId="0" applyNumberFormat="1" applyFont="1" applyFill="1" applyBorder="1" applyAlignment="1">
      <alignment horizontal="center" vertical="center"/>
    </xf>
    <xf numFmtId="3" fontId="13" fillId="9" borderId="21" xfId="0" applyNumberFormat="1" applyFont="1" applyFill="1" applyBorder="1" applyAlignment="1">
      <alignment horizontal="center" vertical="center"/>
    </xf>
    <xf numFmtId="9" fontId="13" fillId="9" borderId="22" xfId="1" applyFont="1" applyFill="1" applyBorder="1" applyAlignment="1">
      <alignment horizontal="center" vertical="center"/>
    </xf>
    <xf numFmtId="0" fontId="0" fillId="9" borderId="8" xfId="0" applyFont="1" applyFill="1" applyBorder="1"/>
    <xf numFmtId="164" fontId="7" fillId="9" borderId="9" xfId="0" applyNumberFormat="1" applyFont="1" applyFill="1" applyBorder="1" applyAlignment="1">
      <alignment horizontal="left" vertical="center"/>
    </xf>
    <xf numFmtId="0" fontId="0" fillId="9" borderId="10" xfId="0" applyFont="1" applyFill="1" applyBorder="1"/>
    <xf numFmtId="3" fontId="7" fillId="9" borderId="24" xfId="0" applyNumberFormat="1" applyFont="1" applyFill="1" applyBorder="1" applyAlignment="1">
      <alignment horizontal="left" vertical="center"/>
    </xf>
    <xf numFmtId="0" fontId="0" fillId="9" borderId="10" xfId="0" applyFont="1" applyFill="1" applyBorder="1" applyAlignment="1">
      <alignment horizontal="left" vertical="center"/>
    </xf>
    <xf numFmtId="164" fontId="7" fillId="9" borderId="24" xfId="0" applyNumberFormat="1" applyFont="1" applyFill="1" applyBorder="1" applyAlignment="1">
      <alignment horizontal="left" vertical="center"/>
    </xf>
    <xf numFmtId="3" fontId="13" fillId="9" borderId="25" xfId="0" applyNumberFormat="1" applyFont="1" applyFill="1" applyBorder="1" applyAlignment="1">
      <alignment horizontal="center" vertical="center"/>
    </xf>
    <xf numFmtId="0" fontId="0" fillId="9" borderId="16" xfId="0" applyFont="1" applyFill="1" applyBorder="1"/>
    <xf numFmtId="0" fontId="7" fillId="9" borderId="17" xfId="0" applyFont="1" applyFill="1" applyBorder="1" applyAlignment="1">
      <alignment horizontal="left" vertical="center"/>
    </xf>
    <xf numFmtId="0" fontId="0" fillId="9" borderId="18" xfId="0" applyFont="1" applyFill="1" applyBorder="1"/>
    <xf numFmtId="0" fontId="7" fillId="9" borderId="21" xfId="0" applyFont="1" applyFill="1" applyBorder="1" applyAlignment="1">
      <alignment horizontal="left" vertical="center"/>
    </xf>
    <xf numFmtId="9" fontId="14" fillId="9" borderId="22" xfId="1" applyNumberFormat="1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1" fillId="4" borderId="0" xfId="0" applyFont="1" applyFill="1" applyAlignment="1">
      <alignment horizontal="center" vertical="center"/>
    </xf>
    <xf numFmtId="0" fontId="0" fillId="8" borderId="0" xfId="0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15" fillId="0" borderId="0" xfId="0" applyFont="1"/>
    <xf numFmtId="0" fontId="3" fillId="0" borderId="26" xfId="0" applyFont="1" applyBorder="1"/>
    <xf numFmtId="0" fontId="0" fillId="0" borderId="0" xfId="0" applyFill="1"/>
    <xf numFmtId="0" fontId="0" fillId="0" borderId="26" xfId="0" applyBorder="1" applyAlignment="1">
      <alignment wrapText="1"/>
    </xf>
    <xf numFmtId="0" fontId="0" fillId="0" borderId="0" xfId="0" applyAlignment="1">
      <alignment wrapText="1"/>
    </xf>
    <xf numFmtId="0" fontId="16" fillId="0" borderId="0" xfId="0" applyFont="1"/>
    <xf numFmtId="0" fontId="7" fillId="0" borderId="0" xfId="0" applyFont="1"/>
    <xf numFmtId="0" fontId="7" fillId="0" borderId="26" xfId="0" applyFont="1" applyBorder="1" applyAlignment="1">
      <alignment wrapText="1"/>
    </xf>
    <xf numFmtId="0" fontId="0" fillId="0" borderId="2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0" xfId="0" applyFill="1" applyBorder="1" applyAlignment="1">
      <alignment wrapText="1"/>
    </xf>
    <xf numFmtId="0" fontId="6" fillId="0" borderId="26" xfId="0" applyFont="1" applyBorder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13" fillId="9" borderId="10" xfId="0" applyFont="1" applyFill="1" applyBorder="1" applyAlignment="1">
      <alignment horizontal="right" vertical="center"/>
    </xf>
    <xf numFmtId="0" fontId="13" fillId="9" borderId="12" xfId="0" applyFont="1" applyFill="1" applyBorder="1" applyAlignment="1">
      <alignment horizontal="right" vertical="center"/>
    </xf>
    <xf numFmtId="0" fontId="13" fillId="9" borderId="19" xfId="0" applyFont="1" applyFill="1" applyBorder="1" applyAlignment="1">
      <alignment horizontal="right" vertical="center"/>
    </xf>
    <xf numFmtId="0" fontId="13" fillId="9" borderId="18" xfId="0" applyFont="1" applyFill="1" applyBorder="1" applyAlignment="1">
      <alignment horizontal="right" vertical="center"/>
    </xf>
    <xf numFmtId="0" fontId="0" fillId="8" borderId="10" xfId="0" applyFont="1" applyFill="1" applyBorder="1" applyAlignment="1">
      <alignment horizontal="center" vertical="center"/>
    </xf>
    <xf numFmtId="14" fontId="7" fillId="8" borderId="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0" fillId="0" borderId="6" xfId="0" applyFont="1" applyBorder="1"/>
    <xf numFmtId="0" fontId="15" fillId="0" borderId="0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/>
    </xf>
    <xf numFmtId="0" fontId="0" fillId="0" borderId="3" xfId="0" applyFont="1" applyBorder="1"/>
    <xf numFmtId="0" fontId="0" fillId="0" borderId="0" xfId="0" applyFont="1" applyBorder="1"/>
    <xf numFmtId="0" fontId="4" fillId="9" borderId="4" xfId="0" applyFont="1" applyFill="1" applyBorder="1"/>
    <xf numFmtId="0" fontId="4" fillId="9" borderId="3" xfId="0" applyFont="1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 wrapText="1"/>
    </xf>
    <xf numFmtId="0" fontId="0" fillId="9" borderId="2" xfId="0" applyFill="1" applyBorder="1"/>
    <xf numFmtId="0" fontId="0" fillId="9" borderId="4" xfId="0" applyFill="1" applyBorder="1"/>
    <xf numFmtId="0" fontId="0" fillId="9" borderId="5" xfId="0" applyFill="1" applyBorder="1"/>
    <xf numFmtId="0" fontId="7" fillId="0" borderId="0" xfId="0" applyFont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8" borderId="7" xfId="0" applyFont="1" applyFill="1" applyBorder="1" applyAlignment="1">
      <alignment horizontal="center" vertical="center"/>
    </xf>
    <xf numFmtId="0" fontId="6" fillId="5" borderId="40" xfId="0" applyFont="1" applyFill="1" applyBorder="1"/>
    <xf numFmtId="0" fontId="0" fillId="5" borderId="41" xfId="0" applyFill="1" applyBorder="1"/>
    <xf numFmtId="0" fontId="6" fillId="5" borderId="41" xfId="0" applyFont="1" applyFill="1" applyBorder="1"/>
    <xf numFmtId="0" fontId="1" fillId="5" borderId="42" xfId="0" applyFont="1" applyFill="1" applyBorder="1" applyAlignment="1">
      <alignment horizontal="center" vertical="center"/>
    </xf>
    <xf numFmtId="0" fontId="3" fillId="0" borderId="41" xfId="0" applyFont="1" applyBorder="1" applyAlignment="1">
      <alignment horizontal="left" vertical="center"/>
    </xf>
    <xf numFmtId="0" fontId="3" fillId="0" borderId="39" xfId="0" applyFont="1" applyBorder="1" applyAlignment="1">
      <alignment horizontal="left" vertical="center"/>
    </xf>
    <xf numFmtId="0" fontId="5" fillId="9" borderId="4" xfId="0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 wrapText="1"/>
    </xf>
    <xf numFmtId="0" fontId="0" fillId="9" borderId="0" xfId="0" applyFill="1" applyBorder="1"/>
    <xf numFmtId="0" fontId="0" fillId="2" borderId="3" xfId="0" applyFill="1" applyBorder="1"/>
    <xf numFmtId="0" fontId="0" fillId="11" borderId="0" xfId="0" applyFill="1" applyAlignment="1">
      <alignment horizontal="left" vertical="center"/>
    </xf>
    <xf numFmtId="0" fontId="21" fillId="11" borderId="0" xfId="0" applyFont="1" applyFill="1"/>
    <xf numFmtId="0" fontId="0" fillId="11" borderId="0" xfId="0" applyFill="1" applyAlignment="1">
      <alignment vertical="center"/>
    </xf>
    <xf numFmtId="0" fontId="0" fillId="11" borderId="0" xfId="0" applyFill="1" applyAlignment="1">
      <alignment horizontal="center" vertical="center"/>
    </xf>
    <xf numFmtId="0" fontId="24" fillId="11" borderId="0" xfId="0" applyFont="1" applyFill="1"/>
    <xf numFmtId="0" fontId="0" fillId="0" borderId="0" xfId="0" applyFill="1" applyAlignment="1">
      <alignment horizontal="center" vertical="center"/>
    </xf>
    <xf numFmtId="0" fontId="25" fillId="11" borderId="0" xfId="0" applyFont="1" applyFill="1" applyAlignment="1">
      <alignment horizontal="left" vertical="center"/>
    </xf>
    <xf numFmtId="0" fontId="25" fillId="11" borderId="0" xfId="0" applyFont="1" applyFill="1"/>
    <xf numFmtId="166" fontId="12" fillId="0" borderId="28" xfId="0" applyNumberFormat="1" applyFont="1" applyBorder="1" applyAlignment="1">
      <alignment horizontal="center" vertical="center"/>
    </xf>
    <xf numFmtId="166" fontId="12" fillId="0" borderId="32" xfId="0" applyNumberFormat="1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6" xfId="0" applyFont="1" applyBorder="1"/>
    <xf numFmtId="0" fontId="27" fillId="0" borderId="35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5" fillId="0" borderId="3" xfId="0" applyFont="1" applyBorder="1"/>
    <xf numFmtId="0" fontId="5" fillId="0" borderId="0" xfId="0" applyFont="1" applyBorder="1"/>
    <xf numFmtId="0" fontId="28" fillId="0" borderId="35" xfId="0" applyFont="1" applyBorder="1" applyAlignment="1">
      <alignment horizontal="center" vertical="center"/>
    </xf>
    <xf numFmtId="0" fontId="28" fillId="0" borderId="43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29" fillId="0" borderId="6" xfId="0" applyFont="1" applyBorder="1"/>
    <xf numFmtId="0" fontId="29" fillId="0" borderId="3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23" fillId="6" borderId="0" xfId="0" applyFont="1" applyFill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23" fillId="12" borderId="0" xfId="0" applyFont="1" applyFill="1" applyAlignment="1">
      <alignment horizontal="center" vertical="center" wrapText="1"/>
    </xf>
    <xf numFmtId="0" fontId="23" fillId="12" borderId="0" xfId="0" applyFont="1" applyFill="1" applyBorder="1" applyAlignment="1">
      <alignment horizontal="center" vertical="center" wrapText="1"/>
    </xf>
    <xf numFmtId="0" fontId="23" fillId="10" borderId="0" xfId="0" applyFont="1" applyFill="1" applyAlignment="1">
      <alignment horizontal="center" vertical="center" wrapText="1"/>
    </xf>
    <xf numFmtId="0" fontId="22" fillId="4" borderId="38" xfId="0" applyFont="1" applyFill="1" applyBorder="1" applyAlignment="1">
      <alignment horizontal="center" vertical="center" wrapText="1"/>
    </xf>
    <xf numFmtId="0" fontId="23" fillId="13" borderId="0" xfId="0" applyFont="1" applyFill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9" fontId="32" fillId="9" borderId="22" xfId="1" applyNumberFormat="1" applyFont="1" applyFill="1" applyBorder="1" applyAlignment="1">
      <alignment horizontal="center" vertical="center"/>
    </xf>
    <xf numFmtId="0" fontId="33" fillId="14" borderId="0" xfId="0" applyFont="1" applyFill="1" applyAlignment="1">
      <alignment horizontal="center" vertical="center"/>
    </xf>
    <xf numFmtId="0" fontId="34" fillId="0" borderId="1" xfId="0" applyFont="1" applyBorder="1" applyAlignment="1">
      <alignment horizontal="left"/>
    </xf>
    <xf numFmtId="0" fontId="35" fillId="0" borderId="1" xfId="0" applyFont="1" applyBorder="1"/>
    <xf numFmtId="0" fontId="35" fillId="0" borderId="1" xfId="0" applyFont="1" applyBorder="1" applyAlignment="1">
      <alignment horizontal="center" vertical="center"/>
    </xf>
    <xf numFmtId="0" fontId="3" fillId="0" borderId="44" xfId="0" applyFont="1" applyBorder="1" applyAlignment="1">
      <alignment horizontal="left"/>
    </xf>
    <xf numFmtId="0" fontId="0" fillId="5" borderId="45" xfId="0" applyFill="1" applyBorder="1"/>
    <xf numFmtId="0" fontId="0" fillId="5" borderId="46" xfId="0" applyFill="1" applyBorder="1"/>
    <xf numFmtId="0" fontId="0" fillId="5" borderId="47" xfId="0" applyFill="1" applyBorder="1" applyAlignment="1">
      <alignment horizontal="center" vertical="center"/>
    </xf>
    <xf numFmtId="0" fontId="1" fillId="5" borderId="44" xfId="0" applyFont="1" applyFill="1" applyBorder="1" applyAlignment="1">
      <alignment horizontal="center" vertical="center"/>
    </xf>
    <xf numFmtId="0" fontId="0" fillId="0" borderId="0" xfId="0" applyBorder="1" applyAlignment="1">
      <alignment wrapText="1"/>
    </xf>
    <xf numFmtId="166" fontId="7" fillId="0" borderId="0" xfId="0" applyNumberFormat="1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6" fillId="4" borderId="48" xfId="0" applyFont="1" applyFill="1" applyBorder="1" applyAlignment="1">
      <alignment horizontal="center" vertical="center"/>
    </xf>
    <xf numFmtId="0" fontId="16" fillId="4" borderId="49" xfId="0" applyFont="1" applyFill="1" applyBorder="1" applyAlignment="1">
      <alignment horizontal="center" vertical="center"/>
    </xf>
    <xf numFmtId="0" fontId="16" fillId="4" borderId="50" xfId="0" applyFont="1" applyFill="1" applyBorder="1" applyAlignment="1">
      <alignment horizontal="center" vertical="center"/>
    </xf>
    <xf numFmtId="0" fontId="1" fillId="4" borderId="48" xfId="0" applyFont="1" applyFill="1" applyBorder="1" applyAlignment="1">
      <alignment horizontal="center" vertical="center" wrapText="1"/>
    </xf>
    <xf numFmtId="0" fontId="1" fillId="4" borderId="49" xfId="0" applyFont="1" applyFill="1" applyBorder="1" applyAlignment="1">
      <alignment horizontal="center" vertical="center" wrapText="1"/>
    </xf>
    <xf numFmtId="0" fontId="1" fillId="4" borderId="50" xfId="0" applyFont="1" applyFill="1" applyBorder="1" applyAlignment="1">
      <alignment horizontal="center" vertical="center"/>
    </xf>
    <xf numFmtId="0" fontId="11" fillId="7" borderId="48" xfId="0" applyFont="1" applyFill="1" applyBorder="1" applyAlignment="1">
      <alignment horizontal="center" vertical="center"/>
    </xf>
    <xf numFmtId="0" fontId="11" fillId="7" borderId="49" xfId="0" applyFont="1" applyFill="1" applyBorder="1" applyAlignment="1">
      <alignment horizontal="center" vertical="center"/>
    </xf>
    <xf numFmtId="0" fontId="11" fillId="7" borderId="50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11" borderId="0" xfId="0" applyFill="1"/>
    <xf numFmtId="0" fontId="0" fillId="0" borderId="10" xfId="0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65" fontId="26" fillId="0" borderId="30" xfId="0" applyNumberFormat="1" applyFont="1" applyBorder="1" applyAlignment="1">
      <alignment horizontal="center" vertical="center"/>
    </xf>
    <xf numFmtId="165" fontId="26" fillId="0" borderId="29" xfId="0" applyNumberFormat="1" applyFont="1" applyBorder="1" applyAlignment="1">
      <alignment horizontal="center" vertical="center"/>
    </xf>
    <xf numFmtId="165" fontId="26" fillId="0" borderId="36" xfId="0" applyNumberFormat="1" applyFont="1" applyBorder="1" applyAlignment="1">
      <alignment horizontal="center" vertical="center"/>
    </xf>
    <xf numFmtId="165" fontId="26" fillId="0" borderId="28" xfId="0" applyNumberFormat="1" applyFont="1" applyBorder="1" applyAlignment="1">
      <alignment horizontal="center" vertical="center"/>
    </xf>
    <xf numFmtId="165" fontId="26" fillId="0" borderId="34" xfId="0" applyNumberFormat="1" applyFont="1" applyBorder="1" applyAlignment="1">
      <alignment horizontal="center" vertical="center"/>
    </xf>
    <xf numFmtId="165" fontId="26" fillId="0" borderId="33" xfId="0" applyNumberFormat="1" applyFont="1" applyBorder="1" applyAlignment="1">
      <alignment horizontal="center" vertical="center"/>
    </xf>
    <xf numFmtId="165" fontId="26" fillId="0" borderId="32" xfId="0" applyNumberFormat="1" applyFont="1" applyBorder="1" applyAlignment="1">
      <alignment horizontal="center" vertical="center"/>
    </xf>
    <xf numFmtId="0" fontId="26" fillId="0" borderId="3" xfId="0" applyFont="1" applyBorder="1"/>
    <xf numFmtId="0" fontId="26" fillId="0" borderId="0" xfId="0" applyFont="1" applyBorder="1"/>
    <xf numFmtId="165" fontId="29" fillId="0" borderId="29" xfId="0" applyNumberFormat="1" applyFont="1" applyBorder="1" applyAlignment="1">
      <alignment horizontal="center" vertical="center"/>
    </xf>
    <xf numFmtId="165" fontId="29" fillId="0" borderId="30" xfId="0" applyNumberFormat="1" applyFont="1" applyBorder="1" applyAlignment="1">
      <alignment horizontal="center" vertical="center"/>
    </xf>
    <xf numFmtId="165" fontId="29" fillId="0" borderId="28" xfId="0" applyNumberFormat="1" applyFont="1" applyBorder="1" applyAlignment="1">
      <alignment horizontal="center" vertical="center"/>
    </xf>
    <xf numFmtId="165" fontId="29" fillId="0" borderId="33" xfId="0" applyNumberFormat="1" applyFont="1" applyBorder="1" applyAlignment="1">
      <alignment horizontal="center" vertical="center"/>
    </xf>
    <xf numFmtId="165" fontId="29" fillId="0" borderId="34" xfId="0" applyNumberFormat="1" applyFont="1" applyBorder="1" applyAlignment="1">
      <alignment horizontal="center" vertical="center"/>
    </xf>
    <xf numFmtId="165" fontId="29" fillId="0" borderId="32" xfId="0" applyNumberFormat="1" applyFont="1" applyBorder="1" applyAlignment="1">
      <alignment horizontal="center" vertical="center"/>
    </xf>
    <xf numFmtId="0" fontId="29" fillId="0" borderId="0" xfId="0" applyFont="1" applyBorder="1"/>
    <xf numFmtId="0" fontId="29" fillId="0" borderId="3" xfId="0" applyFont="1" applyBorder="1"/>
    <xf numFmtId="165" fontId="31" fillId="0" borderId="28" xfId="0" applyNumberFormat="1" applyFont="1" applyBorder="1" applyAlignment="1">
      <alignment horizontal="center" vertical="center"/>
    </xf>
    <xf numFmtId="165" fontId="31" fillId="0" borderId="32" xfId="0" applyNumberFormat="1" applyFont="1" applyBorder="1" applyAlignment="1">
      <alignment horizontal="center" vertical="center"/>
    </xf>
    <xf numFmtId="0" fontId="31" fillId="0" borderId="6" xfId="0" applyFont="1" applyBorder="1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8" borderId="2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2" fillId="4" borderId="0" xfId="0" applyFont="1" applyFill="1" applyAlignment="1">
      <alignment horizontal="center" vertical="center"/>
    </xf>
    <xf numFmtId="0" fontId="0" fillId="8" borderId="0" xfId="0" applyFill="1"/>
    <xf numFmtId="0" fontId="0" fillId="9" borderId="51" xfId="0" applyFill="1" applyBorder="1"/>
    <xf numFmtId="0" fontId="18" fillId="0" borderId="52" xfId="0" applyFont="1" applyBorder="1" applyAlignment="1">
      <alignment horizontal="center" vertical="center" wrapText="1"/>
    </xf>
    <xf numFmtId="0" fontId="19" fillId="0" borderId="52" xfId="0" applyFont="1" applyBorder="1" applyAlignment="1">
      <alignment horizontal="center" vertical="center" wrapText="1"/>
    </xf>
    <xf numFmtId="0" fontId="0" fillId="9" borderId="51" xfId="0" applyFill="1" applyBorder="1" applyAlignment="1">
      <alignment horizontal="center" vertical="center" wrapText="1"/>
    </xf>
    <xf numFmtId="165" fontId="19" fillId="0" borderId="53" xfId="0" applyNumberFormat="1" applyFont="1" applyBorder="1" applyAlignment="1">
      <alignment horizontal="center" vertical="center"/>
    </xf>
    <xf numFmtId="165" fontId="19" fillId="0" borderId="54" xfId="0" applyNumberFormat="1" applyFont="1" applyBorder="1" applyAlignment="1">
      <alignment horizontal="center" vertical="center"/>
    </xf>
    <xf numFmtId="0" fontId="19" fillId="0" borderId="52" xfId="0" applyFont="1" applyBorder="1"/>
    <xf numFmtId="0" fontId="5" fillId="9" borderId="3" xfId="0" applyFont="1" applyFill="1" applyBorder="1" applyAlignment="1">
      <alignment horizontal="center" vertical="center" wrapText="1"/>
    </xf>
    <xf numFmtId="0" fontId="0" fillId="11" borderId="12" xfId="0" applyFont="1" applyFill="1" applyBorder="1" applyAlignment="1">
      <alignment horizontal="center" vertical="center"/>
    </xf>
    <xf numFmtId="0" fontId="0" fillId="11" borderId="37" xfId="0" applyFont="1" applyFill="1" applyBorder="1" applyAlignment="1">
      <alignment horizontal="center" vertical="center"/>
    </xf>
    <xf numFmtId="0" fontId="7" fillId="11" borderId="37" xfId="0" applyFont="1" applyFill="1" applyBorder="1" applyAlignment="1">
      <alignment horizontal="center" vertical="center"/>
    </xf>
    <xf numFmtId="0" fontId="0" fillId="11" borderId="25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34" fillId="0" borderId="0" xfId="0" applyFont="1" applyBorder="1" applyAlignment="1">
      <alignment horizontal="left"/>
    </xf>
    <xf numFmtId="0" fontId="35" fillId="0" borderId="0" xfId="0" applyFont="1" applyBorder="1"/>
    <xf numFmtId="0" fontId="35" fillId="0" borderId="0" xfId="0" applyFont="1" applyBorder="1" applyAlignment="1">
      <alignment horizontal="center" vertical="center"/>
    </xf>
    <xf numFmtId="0" fontId="33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42" xfId="0" applyBorder="1"/>
    <xf numFmtId="0" fontId="6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wrapText="1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wrapText="1"/>
    </xf>
    <xf numFmtId="0" fontId="0" fillId="0" borderId="0" xfId="0" applyFill="1" applyAlignment="1">
      <alignment vertical="center"/>
    </xf>
    <xf numFmtId="14" fontId="7" fillId="0" borderId="0" xfId="0" applyNumberFormat="1" applyFont="1" applyBorder="1" applyAlignment="1">
      <alignment horizontal="center" vertical="center"/>
    </xf>
    <xf numFmtId="0" fontId="0" fillId="0" borderId="12" xfId="0" applyBorder="1"/>
    <xf numFmtId="0" fontId="0" fillId="0" borderId="37" xfId="0" applyBorder="1"/>
    <xf numFmtId="0" fontId="0" fillId="0" borderId="25" xfId="0" applyBorder="1"/>
  </cellXfs>
  <cellStyles count="2">
    <cellStyle name="Normal" xfId="0" builtinId="0"/>
    <cellStyle name="Pourcentage" xfId="1" builtinId="5"/>
  </cellStyles>
  <dxfs count="22">
    <dxf>
      <font>
        <color theme="9" tint="-0.24994659260841701"/>
      </font>
    </dxf>
    <dxf>
      <font>
        <color rgb="FFC00000"/>
      </font>
    </dxf>
    <dxf>
      <font>
        <color theme="9" tint="-0.24994659260841701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</dxf>
    <dxf>
      <font>
        <color rgb="FFC00000"/>
      </font>
    </dxf>
    <dxf>
      <font>
        <color theme="9" tint="-0.24994659260841701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b val="0"/>
        <i val="0"/>
        <strike val="0"/>
        <color rgb="FFC00000"/>
      </font>
      <fill>
        <patternFill>
          <bgColor theme="5" tint="0.39994506668294322"/>
        </patternFill>
      </fill>
    </dxf>
    <dxf>
      <font>
        <b/>
        <i val="0"/>
      </font>
    </dxf>
    <dxf>
      <font>
        <color theme="9" tint="-0.499984740745262"/>
      </font>
      <fill>
        <patternFill>
          <bgColor theme="9" tint="0.39994506668294322"/>
        </patternFill>
      </fill>
    </dxf>
    <dxf>
      <font>
        <b val="0"/>
        <i val="0"/>
        <strike val="0"/>
        <color rgb="FFC00000"/>
      </font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B2B8"/>
      <color rgb="FFCCABFF"/>
      <color rgb="FFB676FF"/>
      <color rgb="FFFFBFC7"/>
      <color rgb="FFFF7C9B"/>
      <color rgb="FFFF8D96"/>
      <color rgb="FFD9CFFF"/>
      <color rgb="FF9D51FA"/>
      <color rgb="FFA2AAFA"/>
      <color rgb="FF959D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GO / NO GO</a:t>
            </a:r>
          </a:p>
        </c:rich>
      </c:tx>
      <c:layout>
        <c:manualLayout>
          <c:xMode val="edge"/>
          <c:yMode val="edge"/>
          <c:x val="0.27501745742525879"/>
          <c:y val="2.110161912212811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4">
                  <a:tint val="77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E8E8-F544-B869-0D98A0A67557}"/>
              </c:ext>
            </c:extLst>
          </c:dPt>
          <c:dPt>
            <c:idx val="1"/>
            <c:bubble3D val="0"/>
            <c:spPr>
              <a:solidFill>
                <a:schemeClr val="accent4">
                  <a:shade val="76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E8E8-F544-B869-0D98A0A67557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tint val="77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E8E8-F544-B869-0D98A0A67557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shade val="76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2-E8E8-F544-B869-0D98A0A67557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'Grille de qualification'!$S$15:$S$16</c:f>
              <c:strCache>
                <c:ptCount val="2"/>
                <c:pt idx="0">
                  <c:v>GO</c:v>
                </c:pt>
                <c:pt idx="1">
                  <c:v>NO GO</c:v>
                </c:pt>
              </c:strCache>
            </c:strRef>
          </c:cat>
          <c:val>
            <c:numRef>
              <c:f>'Grille de qualification'!$T$15:$T$16</c:f>
              <c:numCache>
                <c:formatCode>General</c:formatCode>
                <c:ptCount val="2"/>
                <c:pt idx="0">
                  <c:v>4</c:v>
                </c:pt>
                <c:pt idx="1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39-854B-B00D-79BCD28D76C6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bg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182803</xdr:colOff>
      <xdr:row>16</xdr:row>
      <xdr:rowOff>231824</xdr:rowOff>
    </xdr:from>
    <xdr:to>
      <xdr:col>19</xdr:col>
      <xdr:colOff>240531</xdr:colOff>
      <xdr:row>21</xdr:row>
      <xdr:rowOff>256318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A1F0852E-5B23-DF45-ABFB-5F3728D1C1D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FE40C-3A52-1D4D-A873-3109C300E58D}">
  <sheetPr codeName="Feuil1">
    <tabColor theme="7" tint="0.79998168889431442"/>
  </sheetPr>
  <dimension ref="A1:H34"/>
  <sheetViews>
    <sheetView showGridLines="0" view="pageBreakPreview" zoomScaleNormal="85" workbookViewId="0">
      <selection activeCell="C27" sqref="C27"/>
    </sheetView>
  </sheetViews>
  <sheetFormatPr baseColWidth="10" defaultRowHeight="15" x14ac:dyDescent="0.2"/>
  <cols>
    <col min="1" max="1" width="3.33203125" customWidth="1"/>
    <col min="2" max="2" width="2.6640625" customWidth="1"/>
    <col min="3" max="8" width="24.33203125" customWidth="1"/>
    <col min="9" max="9" width="3.33203125" customWidth="1"/>
    <col min="10" max="12" width="16.5" customWidth="1"/>
  </cols>
  <sheetData>
    <row r="1" spans="2:8" ht="16" customHeight="1" x14ac:dyDescent="0.2">
      <c r="B1" s="79"/>
      <c r="C1" s="247"/>
      <c r="D1" s="247"/>
    </row>
    <row r="2" spans="2:8" ht="23" customHeight="1" thickBot="1" x14ac:dyDescent="0.3">
      <c r="B2" s="13">
        <v>1</v>
      </c>
      <c r="C2" s="91" t="s">
        <v>29</v>
      </c>
      <c r="D2" s="2"/>
      <c r="E2" s="2"/>
      <c r="F2" s="2"/>
      <c r="G2" s="2"/>
      <c r="H2" s="2"/>
    </row>
    <row r="3" spans="2:8" ht="15" customHeight="1" x14ac:dyDescent="0.25">
      <c r="B3" s="223"/>
      <c r="C3" s="226"/>
      <c r="D3" s="10"/>
      <c r="E3" s="10"/>
      <c r="F3" s="10"/>
      <c r="G3" s="10"/>
      <c r="H3" s="10"/>
    </row>
    <row r="4" spans="2:8" ht="15" customHeight="1" x14ac:dyDescent="0.2">
      <c r="B4" s="71" t="s">
        <v>9</v>
      </c>
      <c r="C4" s="197" t="s">
        <v>25</v>
      </c>
      <c r="D4" s="10"/>
      <c r="E4" s="10"/>
      <c r="F4" s="10"/>
      <c r="G4" s="10"/>
      <c r="H4" s="10"/>
    </row>
    <row r="5" spans="2:8" ht="15" customHeight="1" x14ac:dyDescent="0.2">
      <c r="B5" s="71" t="s">
        <v>10</v>
      </c>
      <c r="C5" s="228" t="s">
        <v>29</v>
      </c>
      <c r="D5" s="10"/>
      <c r="E5" s="10"/>
      <c r="F5" s="10"/>
      <c r="G5" s="10"/>
      <c r="H5" s="10"/>
    </row>
    <row r="6" spans="2:8" ht="15" customHeight="1" x14ac:dyDescent="0.2">
      <c r="B6" s="227" t="s">
        <v>11</v>
      </c>
      <c r="C6" t="s">
        <v>29</v>
      </c>
    </row>
    <row r="7" spans="2:8" ht="15" customHeight="1" x14ac:dyDescent="0.2"/>
    <row r="8" spans="2:8" ht="22" thickBot="1" x14ac:dyDescent="0.3">
      <c r="B8" s="90">
        <v>2</v>
      </c>
      <c r="C8" s="78" t="s">
        <v>19</v>
      </c>
      <c r="D8" s="49"/>
      <c r="E8" s="49"/>
      <c r="F8" s="49"/>
      <c r="G8" s="49"/>
      <c r="H8" s="49"/>
    </row>
    <row r="10" spans="2:8" ht="17" x14ac:dyDescent="0.2">
      <c r="C10" s="186" t="s">
        <v>0</v>
      </c>
      <c r="D10" s="187" t="s">
        <v>13</v>
      </c>
      <c r="E10" s="187" t="s">
        <v>14</v>
      </c>
      <c r="F10" s="187" t="s">
        <v>29</v>
      </c>
      <c r="G10" s="187" t="s">
        <v>29</v>
      </c>
      <c r="H10" s="188" t="s">
        <v>29</v>
      </c>
    </row>
    <row r="11" spans="2:8" x14ac:dyDescent="0.2">
      <c r="C11" s="96">
        <v>1</v>
      </c>
      <c r="D11" s="97">
        <v>44470</v>
      </c>
      <c r="E11" s="98" t="str">
        <f ca="1">(IF(D11 &lt; TODAY(), "PAST", DATEDIF(TODAY(), D11,"d")))</f>
        <v>PAST</v>
      </c>
      <c r="F11" s="47">
        <v>6.5000000000000002E-2</v>
      </c>
      <c r="G11" s="48"/>
      <c r="H11" s="225" t="s">
        <v>29</v>
      </c>
    </row>
    <row r="12" spans="2:8" x14ac:dyDescent="0.2">
      <c r="C12" s="96">
        <v>2</v>
      </c>
      <c r="D12" s="97">
        <v>44470</v>
      </c>
      <c r="E12" s="98" t="str">
        <f t="shared" ref="E12:E33" ca="1" si="0">(IF(D12 &lt; TODAY(), "PAST", DATEDIF(TODAY(), D12,"d")))</f>
        <v>PAST</v>
      </c>
      <c r="F12" s="47">
        <v>7.0000000000000007E-2</v>
      </c>
      <c r="G12" s="48"/>
      <c r="H12" s="225" t="s">
        <v>29</v>
      </c>
    </row>
    <row r="13" spans="2:8" x14ac:dyDescent="0.2">
      <c r="C13" s="96">
        <v>3</v>
      </c>
      <c r="D13" s="97">
        <v>44470</v>
      </c>
      <c r="E13" s="98" t="str">
        <f t="shared" ca="1" si="0"/>
        <v>PAST</v>
      </c>
      <c r="F13" s="47">
        <v>0.08</v>
      </c>
      <c r="G13" s="48"/>
      <c r="H13" s="225" t="s">
        <v>29</v>
      </c>
    </row>
    <row r="14" spans="2:8" x14ac:dyDescent="0.2">
      <c r="C14" s="96">
        <v>4</v>
      </c>
      <c r="D14" s="97">
        <v>44470</v>
      </c>
      <c r="E14" s="98" t="str">
        <f t="shared" ca="1" si="0"/>
        <v>PAST</v>
      </c>
      <c r="F14" s="47">
        <v>0.09</v>
      </c>
      <c r="G14" s="48"/>
      <c r="H14" s="225" t="s">
        <v>29</v>
      </c>
    </row>
    <row r="15" spans="2:8" x14ac:dyDescent="0.2">
      <c r="C15" s="96">
        <v>5</v>
      </c>
      <c r="D15" s="97">
        <v>44550</v>
      </c>
      <c r="E15" s="98" t="str">
        <f t="shared" ca="1" si="0"/>
        <v>PAST</v>
      </c>
      <c r="F15" s="47">
        <v>7.0000000000000007E-2</v>
      </c>
      <c r="G15" s="48"/>
      <c r="H15" s="225" t="s">
        <v>29</v>
      </c>
    </row>
    <row r="16" spans="2:8" x14ac:dyDescent="0.2">
      <c r="C16" s="96">
        <v>6</v>
      </c>
      <c r="D16" s="97">
        <v>44553</v>
      </c>
      <c r="E16" s="98" t="str">
        <f t="shared" ca="1" si="0"/>
        <v>PAST</v>
      </c>
      <c r="F16" s="47">
        <v>0.4</v>
      </c>
      <c r="G16" s="48"/>
      <c r="H16" s="225" t="s">
        <v>29</v>
      </c>
    </row>
    <row r="17" spans="3:8" x14ac:dyDescent="0.2">
      <c r="C17" s="96">
        <v>7</v>
      </c>
      <c r="D17" s="97">
        <v>44553</v>
      </c>
      <c r="E17" s="98" t="str">
        <f t="shared" ca="1" si="0"/>
        <v>PAST</v>
      </c>
      <c r="F17" s="47">
        <v>0.1</v>
      </c>
      <c r="G17" s="48"/>
      <c r="H17" s="225" t="s">
        <v>29</v>
      </c>
    </row>
    <row r="18" spans="3:8" x14ac:dyDescent="0.2">
      <c r="C18" s="96">
        <v>8</v>
      </c>
      <c r="D18" s="97">
        <v>44554</v>
      </c>
      <c r="E18" s="98" t="str">
        <f t="shared" ca="1" si="0"/>
        <v>PAST</v>
      </c>
      <c r="F18" s="47">
        <v>0.37</v>
      </c>
      <c r="G18" s="48"/>
      <c r="H18" s="225" t="s">
        <v>29</v>
      </c>
    </row>
    <row r="19" spans="3:8" x14ac:dyDescent="0.2">
      <c r="C19" s="96">
        <v>9</v>
      </c>
      <c r="D19" s="97">
        <v>44562</v>
      </c>
      <c r="E19" s="98" t="str">
        <f t="shared" ca="1" si="0"/>
        <v>PAST</v>
      </c>
      <c r="F19" s="47">
        <v>0.2</v>
      </c>
      <c r="G19" s="48"/>
      <c r="H19" s="225" t="s">
        <v>29</v>
      </c>
    </row>
    <row r="20" spans="3:8" x14ac:dyDescent="0.2">
      <c r="C20" s="96">
        <v>10</v>
      </c>
      <c r="D20" s="97">
        <v>44580</v>
      </c>
      <c r="E20" s="98">
        <f t="shared" ca="1" si="0"/>
        <v>9</v>
      </c>
      <c r="F20" s="47">
        <v>0.2</v>
      </c>
      <c r="G20" s="48"/>
      <c r="H20" s="225"/>
    </row>
    <row r="21" spans="3:8" x14ac:dyDescent="0.2">
      <c r="C21" s="96">
        <v>11</v>
      </c>
      <c r="D21" s="97">
        <v>44593</v>
      </c>
      <c r="E21" s="98">
        <f t="shared" ca="1" si="0"/>
        <v>22</v>
      </c>
      <c r="F21" s="47"/>
      <c r="G21" s="48"/>
      <c r="H21" s="225"/>
    </row>
    <row r="22" spans="3:8" x14ac:dyDescent="0.2">
      <c r="C22" s="96">
        <v>12</v>
      </c>
      <c r="D22" s="97">
        <v>44621</v>
      </c>
      <c r="E22" s="98">
        <f t="shared" ca="1" si="0"/>
        <v>50</v>
      </c>
      <c r="F22" s="47"/>
      <c r="G22" s="48"/>
      <c r="H22" s="225"/>
    </row>
    <row r="23" spans="3:8" x14ac:dyDescent="0.2">
      <c r="C23" s="96">
        <v>13</v>
      </c>
      <c r="D23" s="97">
        <v>44652</v>
      </c>
      <c r="E23" s="98">
        <f t="shared" ca="1" si="0"/>
        <v>81</v>
      </c>
      <c r="F23" s="47"/>
      <c r="G23" s="48"/>
      <c r="H23" s="225"/>
    </row>
    <row r="24" spans="3:8" x14ac:dyDescent="0.2">
      <c r="C24" s="96">
        <v>14</v>
      </c>
      <c r="D24" s="97">
        <v>44682</v>
      </c>
      <c r="E24" s="98">
        <f t="shared" ca="1" si="0"/>
        <v>111</v>
      </c>
      <c r="F24" s="47"/>
      <c r="G24" s="48"/>
      <c r="H24" s="225"/>
    </row>
    <row r="25" spans="3:8" x14ac:dyDescent="0.2">
      <c r="C25" s="96">
        <v>15</v>
      </c>
      <c r="D25" s="97">
        <v>44713</v>
      </c>
      <c r="E25" s="98">
        <f t="shared" ca="1" si="0"/>
        <v>142</v>
      </c>
      <c r="F25" s="47"/>
      <c r="G25" s="48"/>
      <c r="H25" s="225"/>
    </row>
    <row r="26" spans="3:8" x14ac:dyDescent="0.2">
      <c r="C26" s="96">
        <v>16</v>
      </c>
      <c r="D26" s="97">
        <v>44743</v>
      </c>
      <c r="E26" s="98">
        <f t="shared" ca="1" si="0"/>
        <v>172</v>
      </c>
      <c r="F26" s="47"/>
      <c r="G26" s="48"/>
      <c r="H26" s="225"/>
    </row>
    <row r="27" spans="3:8" x14ac:dyDescent="0.2">
      <c r="C27" s="96">
        <v>17</v>
      </c>
      <c r="D27" s="97">
        <v>44774</v>
      </c>
      <c r="E27" s="98">
        <f t="shared" ca="1" si="0"/>
        <v>203</v>
      </c>
      <c r="F27" s="47"/>
      <c r="G27" s="48"/>
      <c r="H27" s="225"/>
    </row>
    <row r="28" spans="3:8" x14ac:dyDescent="0.2">
      <c r="C28" s="96">
        <v>18</v>
      </c>
      <c r="D28" s="97">
        <v>44805</v>
      </c>
      <c r="E28" s="98">
        <f t="shared" ca="1" si="0"/>
        <v>234</v>
      </c>
      <c r="F28" s="47"/>
      <c r="G28" s="48"/>
      <c r="H28" s="225"/>
    </row>
    <row r="29" spans="3:8" x14ac:dyDescent="0.2">
      <c r="C29" s="96">
        <v>19</v>
      </c>
      <c r="D29" s="97">
        <v>44835</v>
      </c>
      <c r="E29" s="98">
        <f t="shared" ca="1" si="0"/>
        <v>264</v>
      </c>
      <c r="F29" s="47"/>
      <c r="G29" s="48"/>
      <c r="H29" s="225"/>
    </row>
    <row r="30" spans="3:8" x14ac:dyDescent="0.2">
      <c r="C30" s="96">
        <v>20</v>
      </c>
      <c r="D30" s="97">
        <v>44866</v>
      </c>
      <c r="E30" s="98">
        <f t="shared" ca="1" si="0"/>
        <v>295</v>
      </c>
      <c r="F30" s="47"/>
      <c r="G30" s="48"/>
      <c r="H30" s="225"/>
    </row>
    <row r="31" spans="3:8" x14ac:dyDescent="0.2">
      <c r="C31" s="96">
        <v>21</v>
      </c>
      <c r="D31" s="97">
        <v>44896</v>
      </c>
      <c r="E31" s="98">
        <f t="shared" ca="1" si="0"/>
        <v>325</v>
      </c>
      <c r="F31" s="47"/>
      <c r="G31" s="48"/>
      <c r="H31" s="225"/>
    </row>
    <row r="32" spans="3:8" x14ac:dyDescent="0.2">
      <c r="C32" s="96">
        <v>22</v>
      </c>
      <c r="D32" s="97">
        <v>44927</v>
      </c>
      <c r="E32" s="98">
        <f t="shared" ca="1" si="0"/>
        <v>356</v>
      </c>
      <c r="F32" s="47"/>
      <c r="G32" s="48"/>
      <c r="H32" s="225"/>
    </row>
    <row r="33" spans="1:8" x14ac:dyDescent="0.2">
      <c r="C33" s="96">
        <v>23</v>
      </c>
      <c r="D33" s="97">
        <v>44958</v>
      </c>
      <c r="E33" s="98">
        <f t="shared" ca="1" si="0"/>
        <v>387</v>
      </c>
      <c r="F33" s="47"/>
      <c r="G33" s="48"/>
      <c r="H33" s="225"/>
    </row>
    <row r="34" spans="1:8" x14ac:dyDescent="0.2">
      <c r="A34" s="197" t="s">
        <v>20</v>
      </c>
      <c r="B34" s="197"/>
      <c r="C34" s="237"/>
      <c r="D34" s="239"/>
      <c r="E34" s="239"/>
      <c r="F34" s="239"/>
      <c r="G34" s="238"/>
      <c r="H34" s="240"/>
    </row>
  </sheetData>
  <autoFilter ref="C10:H10" xr:uid="{A54665DD-791A-AE4F-B8C8-E41959CF9665}">
    <sortState xmlns:xlrd2="http://schemas.microsoft.com/office/spreadsheetml/2017/richdata2" ref="C11:H33">
      <sortCondition ref="D10:D33"/>
    </sortState>
  </autoFilter>
  <conditionalFormatting sqref="E11:E34">
    <cfRule type="containsText" dxfId="21" priority="1" operator="containsText" text="PAST">
      <formula>NOT(ISERROR(SEARCH("PAST",E11)))</formula>
    </cfRule>
  </conditionalFormatting>
  <dataValidations count="1">
    <dataValidation type="list" allowBlank="1" showInputMessage="1" showErrorMessage="1" sqref="C1:D1 H11:H34" xr:uid="{253A4985-9CCA-184D-9680-4DEDD498CF57}">
      <formula1>$H$11:$H$34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649A9-8346-420A-8409-56186854B252}">
  <sheetPr codeName="Feuil2">
    <tabColor theme="8" tint="0.39997558519241921"/>
  </sheetPr>
  <dimension ref="B1:T157"/>
  <sheetViews>
    <sheetView showGridLines="0" view="pageBreakPreview" zoomScaleNormal="125" zoomScaleSheetLayoutView="100" workbookViewId="0">
      <selection activeCell="C24" sqref="C24"/>
    </sheetView>
  </sheetViews>
  <sheetFormatPr baseColWidth="10" defaultRowHeight="15" outlineLevelRow="1" outlineLevelCol="1" x14ac:dyDescent="0.2"/>
  <cols>
    <col min="1" max="1" width="3.33203125" customWidth="1"/>
    <col min="2" max="2" width="2.6640625" customWidth="1"/>
    <col min="3" max="3" width="26.83203125" style="103" bestFit="1" customWidth="1"/>
    <col min="4" max="4" width="13.5" style="235" customWidth="1" outlineLevel="1"/>
    <col min="5" max="5" width="13.5" style="210" customWidth="1" outlineLevel="1"/>
    <col min="6" max="8" width="13.5" style="211" customWidth="1" outlineLevel="1"/>
    <col min="9" max="9" width="13.5" style="143" customWidth="1" outlineLevel="1"/>
    <col min="10" max="10" width="13.5" style="218" customWidth="1" outlineLevel="1"/>
    <col min="11" max="11" width="13.5" style="219" customWidth="1" outlineLevel="1"/>
    <col min="12" max="14" width="13.5" style="218" customWidth="1" outlineLevel="1"/>
    <col min="15" max="15" width="13.5" style="157" customWidth="1" outlineLevel="1"/>
    <col min="16" max="16" width="13.5" style="222" customWidth="1" outlineLevel="1"/>
    <col min="17" max="17" width="13.5" style="99" customWidth="1"/>
    <col min="18" max="18" width="0.6640625" style="7" customWidth="1"/>
    <col min="19" max="19" width="29.6640625" style="5" customWidth="1"/>
    <col min="20" max="21" width="3.33203125" customWidth="1"/>
  </cols>
  <sheetData>
    <row r="1" spans="2:20" x14ac:dyDescent="0.2"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</row>
    <row r="2" spans="2:20" ht="22" thickBot="1" x14ac:dyDescent="0.3">
      <c r="B2" s="13">
        <v>1</v>
      </c>
      <c r="C2" s="91" t="s">
        <v>29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</row>
    <row r="3" spans="2:20" x14ac:dyDescent="0.2"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</row>
    <row r="4" spans="2:20" x14ac:dyDescent="0.2">
      <c r="B4" s="227" t="s">
        <v>9</v>
      </c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</row>
    <row r="5" spans="2:20" x14ac:dyDescent="0.2"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</row>
    <row r="6" spans="2:20" ht="22" thickBot="1" x14ac:dyDescent="0.3">
      <c r="B6" s="173">
        <v>2</v>
      </c>
      <c r="C6" s="174" t="s">
        <v>29</v>
      </c>
      <c r="D6" s="175"/>
      <c r="E6" s="175"/>
      <c r="F6" s="175"/>
      <c r="G6" s="175"/>
      <c r="H6" s="175"/>
      <c r="I6" s="175"/>
      <c r="J6" s="175"/>
      <c r="K6" s="175"/>
      <c r="L6" s="175"/>
      <c r="M6" s="175"/>
      <c r="N6" s="175"/>
      <c r="O6" s="175"/>
      <c r="P6" s="175"/>
      <c r="Q6" s="175"/>
      <c r="R6" s="175"/>
      <c r="S6" s="176"/>
    </row>
    <row r="7" spans="2:20" ht="15" customHeight="1" x14ac:dyDescent="0.25">
      <c r="B7" s="246"/>
      <c r="C7" s="243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5"/>
    </row>
    <row r="8" spans="2:20" ht="15" customHeight="1" x14ac:dyDescent="0.25">
      <c r="B8" s="227" t="s">
        <v>9</v>
      </c>
      <c r="C8" s="243"/>
      <c r="D8" s="244"/>
      <c r="E8" s="244"/>
      <c r="F8" s="244"/>
      <c r="G8" s="244"/>
      <c r="H8" s="244"/>
      <c r="I8" s="244"/>
      <c r="J8" s="244"/>
      <c r="K8" s="244"/>
      <c r="L8" s="244"/>
      <c r="M8" s="244"/>
      <c r="N8" s="244"/>
      <c r="O8" s="244"/>
      <c r="P8" s="244"/>
      <c r="Q8" s="244"/>
      <c r="R8" s="244"/>
      <c r="S8" s="245"/>
    </row>
    <row r="9" spans="2:20" ht="15" customHeight="1" x14ac:dyDescent="0.2">
      <c r="B9" s="227" t="s">
        <v>10</v>
      </c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</row>
    <row r="10" spans="2:20" ht="14" customHeight="1" thickBot="1" x14ac:dyDescent="0.25">
      <c r="C10" s="49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</row>
    <row r="11" spans="2:20" ht="22" thickBot="1" x14ac:dyDescent="0.3">
      <c r="B11" s="181">
        <v>3</v>
      </c>
      <c r="C11" s="177" t="s">
        <v>29</v>
      </c>
      <c r="D11" s="178"/>
      <c r="E11" s="179"/>
      <c r="F11" s="179"/>
      <c r="G11" s="179"/>
      <c r="H11" s="179"/>
      <c r="I11" s="179"/>
      <c r="J11" s="179"/>
      <c r="K11" s="179"/>
      <c r="L11" s="179"/>
      <c r="M11" s="179"/>
      <c r="N11" s="179"/>
      <c r="O11" s="179"/>
      <c r="P11" s="179"/>
      <c r="Q11" s="179"/>
      <c r="R11" s="179"/>
      <c r="S11" s="180"/>
    </row>
    <row r="12" spans="2:20" x14ac:dyDescent="0.2"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</row>
    <row r="13" spans="2:20" s="1" customFormat="1" ht="17" x14ac:dyDescent="0.2">
      <c r="C13" s="163" t="s">
        <v>29</v>
      </c>
      <c r="D13" s="163" t="s">
        <v>29</v>
      </c>
      <c r="E13" s="164" t="s">
        <v>29</v>
      </c>
      <c r="F13" s="164" t="s">
        <v>29</v>
      </c>
      <c r="G13" s="164" t="s">
        <v>30</v>
      </c>
      <c r="H13" s="164" t="s">
        <v>29</v>
      </c>
      <c r="I13" s="164" t="s">
        <v>29</v>
      </c>
      <c r="J13" s="165" t="s">
        <v>29</v>
      </c>
      <c r="K13" s="166" t="s">
        <v>29</v>
      </c>
      <c r="L13" s="165" t="s">
        <v>29</v>
      </c>
      <c r="M13" s="165" t="s">
        <v>29</v>
      </c>
      <c r="N13" s="165" t="s">
        <v>29</v>
      </c>
      <c r="O13" s="165" t="s">
        <v>29</v>
      </c>
      <c r="P13" s="169" t="s">
        <v>29</v>
      </c>
      <c r="Q13" s="167" t="s">
        <v>29</v>
      </c>
      <c r="R13" s="6"/>
      <c r="S13" s="168" t="s">
        <v>31</v>
      </c>
    </row>
    <row r="14" spans="2:20" ht="16" thickBot="1" x14ac:dyDescent="0.25">
      <c r="C14" s="105" t="s">
        <v>3</v>
      </c>
      <c r="D14" s="229"/>
      <c r="E14" s="109"/>
      <c r="F14" s="108"/>
      <c r="G14" s="108"/>
      <c r="H14" s="108"/>
      <c r="I14" s="110"/>
      <c r="J14" s="109"/>
      <c r="K14" s="108"/>
      <c r="L14" s="108"/>
      <c r="M14" s="108"/>
      <c r="N14" s="108"/>
      <c r="O14" s="110"/>
      <c r="P14" s="110"/>
      <c r="Q14" s="110"/>
    </row>
    <row r="15" spans="2:20" ht="16" outlineLevel="1" x14ac:dyDescent="0.2">
      <c r="C15" s="106" t="s">
        <v>23</v>
      </c>
      <c r="D15" s="230" t="s">
        <v>29</v>
      </c>
      <c r="E15" s="144" t="s">
        <v>29</v>
      </c>
      <c r="F15" s="145" t="s">
        <v>29</v>
      </c>
      <c r="G15" s="146" t="s">
        <v>29</v>
      </c>
      <c r="H15" s="145" t="s">
        <v>29</v>
      </c>
      <c r="I15" s="147" t="s">
        <v>29</v>
      </c>
      <c r="J15" s="150" t="s">
        <v>29</v>
      </c>
      <c r="K15" s="151" t="s">
        <v>29</v>
      </c>
      <c r="L15" s="152" t="s">
        <v>29</v>
      </c>
      <c r="M15" s="152" t="s">
        <v>29</v>
      </c>
      <c r="N15" s="153" t="s">
        <v>29</v>
      </c>
      <c r="O15" s="154" t="s">
        <v>29</v>
      </c>
      <c r="P15" s="170" t="s">
        <v>29</v>
      </c>
      <c r="Q15" s="161"/>
      <c r="S15" s="114" t="s">
        <v>1</v>
      </c>
      <c r="T15" s="115">
        <f>COUNTIF(S24:S1048576, "GO")</f>
        <v>4</v>
      </c>
    </row>
    <row r="16" spans="2:20" ht="16" outlineLevel="1" x14ac:dyDescent="0.2">
      <c r="C16" s="106" t="s">
        <v>15</v>
      </c>
      <c r="D16" s="231" t="s">
        <v>29</v>
      </c>
      <c r="E16" s="140" t="s">
        <v>29</v>
      </c>
      <c r="F16" s="141" t="s">
        <v>29</v>
      </c>
      <c r="G16" s="141" t="s">
        <v>29</v>
      </c>
      <c r="H16" s="141" t="s">
        <v>29</v>
      </c>
      <c r="I16" s="142" t="s">
        <v>29</v>
      </c>
      <c r="J16" s="155" t="s">
        <v>29</v>
      </c>
      <c r="K16" s="156" t="s">
        <v>29</v>
      </c>
      <c r="L16" s="156" t="s">
        <v>29</v>
      </c>
      <c r="M16" s="100" t="s">
        <v>29</v>
      </c>
      <c r="N16" s="100" t="s">
        <v>29</v>
      </c>
      <c r="O16" s="160" t="s">
        <v>29</v>
      </c>
      <c r="P16" s="171" t="s">
        <v>29</v>
      </c>
      <c r="Q16" s="162"/>
      <c r="S16" s="116" t="s">
        <v>2</v>
      </c>
      <c r="T16" s="117">
        <f>COUNTIF(S24:S1048576, "NO GO")</f>
        <v>19</v>
      </c>
    </row>
    <row r="17" spans="3:20" ht="16" outlineLevel="1" x14ac:dyDescent="0.2">
      <c r="C17" s="106" t="s">
        <v>15</v>
      </c>
      <c r="D17" s="231" t="s">
        <v>29</v>
      </c>
      <c r="E17" s="140" t="s">
        <v>29</v>
      </c>
      <c r="F17" s="141" t="s">
        <v>29</v>
      </c>
      <c r="G17" s="141" t="s">
        <v>29</v>
      </c>
      <c r="H17" s="141" t="s">
        <v>29</v>
      </c>
      <c r="I17" s="142" t="s">
        <v>29</v>
      </c>
      <c r="J17" s="155" t="s">
        <v>29</v>
      </c>
      <c r="K17" s="156" t="s">
        <v>29</v>
      </c>
      <c r="L17" s="156" t="s">
        <v>4</v>
      </c>
      <c r="M17" s="100" t="s">
        <v>29</v>
      </c>
      <c r="N17" s="100" t="s">
        <v>29</v>
      </c>
      <c r="O17" s="160" t="s">
        <v>29</v>
      </c>
      <c r="P17" s="171" t="s">
        <v>29</v>
      </c>
      <c r="Q17" s="161" t="s">
        <v>21</v>
      </c>
      <c r="S17" s="111"/>
      <c r="T17" s="83"/>
    </row>
    <row r="18" spans="3:20" ht="24" customHeight="1" outlineLevel="1" x14ac:dyDescent="0.2">
      <c r="C18" s="106" t="s">
        <v>15</v>
      </c>
      <c r="D18" s="231" t="s">
        <v>29</v>
      </c>
      <c r="E18" s="140" t="s">
        <v>29</v>
      </c>
      <c r="F18" s="141" t="s">
        <v>29</v>
      </c>
      <c r="G18" s="141" t="s">
        <v>29</v>
      </c>
      <c r="H18" s="141" t="s">
        <v>29</v>
      </c>
      <c r="I18" s="142" t="s">
        <v>29</v>
      </c>
      <c r="J18" s="155" t="s">
        <v>29</v>
      </c>
      <c r="K18" s="156" t="s">
        <v>29</v>
      </c>
      <c r="L18" s="156" t="s">
        <v>5</v>
      </c>
      <c r="M18" s="100" t="s">
        <v>29</v>
      </c>
      <c r="N18" s="100" t="s">
        <v>29</v>
      </c>
      <c r="O18" s="101" t="s">
        <v>29</v>
      </c>
      <c r="P18" s="171" t="s">
        <v>29</v>
      </c>
      <c r="Q18" s="162"/>
    </row>
    <row r="19" spans="3:20" ht="24" customHeight="1" outlineLevel="1" x14ac:dyDescent="0.2">
      <c r="C19" s="106" t="s">
        <v>15</v>
      </c>
      <c r="D19" s="231" t="s">
        <v>29</v>
      </c>
      <c r="E19" s="140" t="s">
        <v>29</v>
      </c>
      <c r="F19" s="141" t="s">
        <v>29</v>
      </c>
      <c r="G19" s="141" t="s">
        <v>29</v>
      </c>
      <c r="H19" s="141" t="s">
        <v>29</v>
      </c>
      <c r="I19" s="142" t="s">
        <v>29</v>
      </c>
      <c r="J19" s="155" t="s">
        <v>29</v>
      </c>
      <c r="K19" s="156" t="s">
        <v>29</v>
      </c>
      <c r="L19" s="156" t="s">
        <v>6</v>
      </c>
      <c r="M19" s="100" t="s">
        <v>29</v>
      </c>
      <c r="N19" s="100" t="s">
        <v>29</v>
      </c>
      <c r="O19" s="101" t="s">
        <v>29</v>
      </c>
      <c r="P19" s="171" t="s">
        <v>29</v>
      </c>
      <c r="Q19" s="162"/>
    </row>
    <row r="20" spans="3:20" outlineLevel="1" x14ac:dyDescent="0.2">
      <c r="C20" s="106"/>
      <c r="D20" s="231"/>
      <c r="E20" s="140"/>
      <c r="F20" s="141"/>
      <c r="G20" s="141"/>
      <c r="H20" s="141"/>
      <c r="J20" s="148"/>
      <c r="K20" s="9"/>
      <c r="L20" s="149"/>
      <c r="M20" s="100"/>
      <c r="N20" s="100"/>
      <c r="O20" s="101"/>
      <c r="P20" s="171"/>
      <c r="Q20" s="162"/>
    </row>
    <row r="21" spans="3:20" ht="32" outlineLevel="1" x14ac:dyDescent="0.2">
      <c r="C21" s="106" t="s">
        <v>16</v>
      </c>
      <c r="D21" s="231" t="s">
        <v>29</v>
      </c>
      <c r="E21" s="140"/>
      <c r="F21" s="141"/>
      <c r="G21" s="141"/>
      <c r="H21" s="141" t="s">
        <v>29</v>
      </c>
      <c r="I21" s="142" t="s">
        <v>29</v>
      </c>
      <c r="J21" s="156"/>
      <c r="K21" s="156" t="s">
        <v>29</v>
      </c>
      <c r="L21" s="156" t="s">
        <v>29</v>
      </c>
      <c r="M21" s="156" t="s">
        <v>29</v>
      </c>
      <c r="N21" s="156" t="s">
        <v>29</v>
      </c>
      <c r="P21" s="171"/>
      <c r="Q21" s="162" t="s">
        <v>22</v>
      </c>
    </row>
    <row r="22" spans="3:20" ht="24" customHeight="1" outlineLevel="1" x14ac:dyDescent="0.2">
      <c r="C22" s="106" t="s">
        <v>17</v>
      </c>
      <c r="D22" s="231" t="s">
        <v>18</v>
      </c>
      <c r="E22" s="140" t="s">
        <v>18</v>
      </c>
      <c r="F22" s="141" t="s">
        <v>18</v>
      </c>
      <c r="G22" s="141" t="s">
        <v>18</v>
      </c>
      <c r="H22" s="141" t="s">
        <v>18</v>
      </c>
      <c r="I22" s="142" t="s">
        <v>18</v>
      </c>
      <c r="J22" s="158" t="s">
        <v>18</v>
      </c>
      <c r="K22" s="159" t="s">
        <v>18</v>
      </c>
      <c r="L22" s="156" t="s">
        <v>18</v>
      </c>
      <c r="M22" s="159" t="s">
        <v>18</v>
      </c>
      <c r="N22" s="159" t="s">
        <v>18</v>
      </c>
      <c r="O22" s="160" t="s">
        <v>18</v>
      </c>
      <c r="P22" s="171" t="s">
        <v>18</v>
      </c>
      <c r="Q22" s="162"/>
    </row>
    <row r="23" spans="3:20" ht="6" customHeight="1" outlineLevel="1" thickBot="1" x14ac:dyDescent="0.25">
      <c r="C23" s="107"/>
      <c r="D23" s="232"/>
      <c r="E23" s="125"/>
      <c r="F23" s="126"/>
      <c r="G23" s="126"/>
      <c r="H23" s="126"/>
      <c r="I23" s="127"/>
      <c r="J23" s="236"/>
      <c r="K23" s="108"/>
      <c r="L23" s="128"/>
      <c r="M23" s="126"/>
      <c r="N23" s="126"/>
      <c r="O23" s="127"/>
      <c r="P23" s="127"/>
      <c r="Q23" s="127"/>
      <c r="R23" s="129"/>
      <c r="S23" s="8"/>
    </row>
    <row r="24" spans="3:20" x14ac:dyDescent="0.2">
      <c r="C24" s="85">
        <f>Liste!C11</f>
        <v>1</v>
      </c>
      <c r="D24" s="233">
        <v>3</v>
      </c>
      <c r="E24" s="203">
        <v>2</v>
      </c>
      <c r="F24" s="204">
        <v>2</v>
      </c>
      <c r="G24" s="205">
        <v>1</v>
      </c>
      <c r="H24" s="205">
        <v>1</v>
      </c>
      <c r="I24" s="206">
        <v>3</v>
      </c>
      <c r="J24" s="213">
        <v>2</v>
      </c>
      <c r="K24" s="212">
        <v>2</v>
      </c>
      <c r="L24" s="212">
        <v>1</v>
      </c>
      <c r="M24" s="212">
        <v>1</v>
      </c>
      <c r="N24" s="212">
        <v>1</v>
      </c>
      <c r="O24" s="214">
        <v>1</v>
      </c>
      <c r="P24" s="220">
        <v>1</v>
      </c>
      <c r="Q24" s="138">
        <f>SUM(D24:P24)</f>
        <v>21</v>
      </c>
      <c r="S24" s="113" t="str">
        <f>IF(Q24&gt;=39, "GO", "NO GO")</f>
        <v>NO GO</v>
      </c>
    </row>
    <row r="25" spans="3:20" x14ac:dyDescent="0.2">
      <c r="C25" s="86">
        <f>Liste!C12</f>
        <v>2</v>
      </c>
      <c r="D25" s="234">
        <v>3</v>
      </c>
      <c r="E25" s="207">
        <v>2</v>
      </c>
      <c r="F25" s="208">
        <v>1</v>
      </c>
      <c r="G25" s="208">
        <v>1</v>
      </c>
      <c r="H25" s="208">
        <v>1</v>
      </c>
      <c r="I25" s="209">
        <v>3</v>
      </c>
      <c r="J25" s="216">
        <v>1</v>
      </c>
      <c r="K25" s="215">
        <v>1</v>
      </c>
      <c r="L25" s="215">
        <v>1</v>
      </c>
      <c r="M25" s="215">
        <v>1</v>
      </c>
      <c r="N25" s="215">
        <v>1</v>
      </c>
      <c r="O25" s="217">
        <v>1</v>
      </c>
      <c r="P25" s="221">
        <v>1</v>
      </c>
      <c r="Q25" s="139">
        <f>SUM(D25:P25)</f>
        <v>18</v>
      </c>
      <c r="S25" s="113" t="str">
        <f t="shared" ref="S25:S46" si="0">IF(Q25&gt;=39, "GO", "NO GO")</f>
        <v>NO GO</v>
      </c>
    </row>
    <row r="26" spans="3:20" x14ac:dyDescent="0.2">
      <c r="C26" s="86">
        <f>Liste!C13</f>
        <v>3</v>
      </c>
      <c r="D26" s="234">
        <v>3</v>
      </c>
      <c r="E26" s="207">
        <v>3</v>
      </c>
      <c r="F26" s="208">
        <v>3</v>
      </c>
      <c r="G26" s="208">
        <v>2</v>
      </c>
      <c r="H26" s="208">
        <v>3</v>
      </c>
      <c r="I26" s="209">
        <v>3</v>
      </c>
      <c r="J26" s="216">
        <v>3</v>
      </c>
      <c r="K26" s="215">
        <v>2</v>
      </c>
      <c r="L26" s="215">
        <v>2</v>
      </c>
      <c r="M26" s="215">
        <v>2</v>
      </c>
      <c r="N26" s="215">
        <v>2</v>
      </c>
      <c r="O26" s="217">
        <v>2</v>
      </c>
      <c r="P26" s="221">
        <v>1</v>
      </c>
      <c r="Q26" s="139">
        <f t="shared" ref="Q26:Q46" si="1">SUM(D26:P26)</f>
        <v>31</v>
      </c>
      <c r="S26" s="113" t="str">
        <f t="shared" si="0"/>
        <v>NO GO</v>
      </c>
    </row>
    <row r="27" spans="3:20" x14ac:dyDescent="0.2">
      <c r="C27" s="86">
        <f>Liste!C14</f>
        <v>4</v>
      </c>
      <c r="D27" s="234">
        <v>3</v>
      </c>
      <c r="E27" s="207"/>
      <c r="F27" s="208"/>
      <c r="G27" s="208"/>
      <c r="H27" s="208"/>
      <c r="I27" s="209"/>
      <c r="J27" s="216"/>
      <c r="K27" s="215"/>
      <c r="L27" s="215"/>
      <c r="M27" s="215"/>
      <c r="N27" s="215"/>
      <c r="O27" s="217"/>
      <c r="P27" s="221"/>
      <c r="Q27" s="139">
        <f t="shared" si="1"/>
        <v>3</v>
      </c>
      <c r="S27" s="113" t="str">
        <f t="shared" si="0"/>
        <v>NO GO</v>
      </c>
    </row>
    <row r="28" spans="3:20" x14ac:dyDescent="0.2">
      <c r="C28" s="86">
        <f>Liste!C15</f>
        <v>5</v>
      </c>
      <c r="D28" s="234">
        <v>3</v>
      </c>
      <c r="E28" s="207"/>
      <c r="F28" s="208"/>
      <c r="G28" s="208"/>
      <c r="H28" s="208"/>
      <c r="I28" s="209"/>
      <c r="J28" s="216"/>
      <c r="K28" s="215"/>
      <c r="L28" s="215"/>
      <c r="M28" s="215"/>
      <c r="N28" s="215"/>
      <c r="O28" s="217"/>
      <c r="P28" s="221"/>
      <c r="Q28" s="139">
        <f t="shared" si="1"/>
        <v>3</v>
      </c>
      <c r="S28" s="113" t="str">
        <f t="shared" si="0"/>
        <v>NO GO</v>
      </c>
    </row>
    <row r="29" spans="3:20" x14ac:dyDescent="0.2">
      <c r="C29" s="86">
        <f>Liste!C16</f>
        <v>6</v>
      </c>
      <c r="D29" s="234">
        <v>1</v>
      </c>
      <c r="E29" s="207"/>
      <c r="F29" s="208"/>
      <c r="G29" s="208"/>
      <c r="H29" s="208"/>
      <c r="I29" s="209"/>
      <c r="J29" s="216"/>
      <c r="K29" s="215"/>
      <c r="L29" s="215"/>
      <c r="M29" s="215"/>
      <c r="N29" s="215"/>
      <c r="O29" s="217"/>
      <c r="P29" s="221"/>
      <c r="Q29" s="139">
        <f t="shared" si="1"/>
        <v>1</v>
      </c>
      <c r="S29" s="113" t="str">
        <f t="shared" si="0"/>
        <v>NO GO</v>
      </c>
    </row>
    <row r="30" spans="3:20" x14ac:dyDescent="0.2">
      <c r="C30" s="86">
        <f>Liste!C17</f>
        <v>7</v>
      </c>
      <c r="D30" s="234">
        <v>2</v>
      </c>
      <c r="E30" s="207"/>
      <c r="F30" s="208"/>
      <c r="G30" s="208"/>
      <c r="H30" s="208"/>
      <c r="I30" s="209"/>
      <c r="J30" s="216"/>
      <c r="K30" s="215"/>
      <c r="L30" s="215"/>
      <c r="M30" s="215"/>
      <c r="N30" s="215"/>
      <c r="O30" s="217"/>
      <c r="P30" s="221"/>
      <c r="Q30" s="139">
        <f t="shared" si="1"/>
        <v>2</v>
      </c>
      <c r="S30" s="113" t="str">
        <f t="shared" si="0"/>
        <v>NO GO</v>
      </c>
    </row>
    <row r="31" spans="3:20" x14ac:dyDescent="0.2">
      <c r="C31" s="86">
        <f>Liste!C18</f>
        <v>8</v>
      </c>
      <c r="D31" s="234">
        <v>3</v>
      </c>
      <c r="E31" s="207">
        <v>3</v>
      </c>
      <c r="F31" s="208">
        <v>3</v>
      </c>
      <c r="G31" s="208">
        <v>3</v>
      </c>
      <c r="H31" s="208">
        <v>3</v>
      </c>
      <c r="I31" s="209">
        <v>3</v>
      </c>
      <c r="J31" s="216">
        <v>4</v>
      </c>
      <c r="K31" s="215">
        <v>4</v>
      </c>
      <c r="L31" s="215">
        <v>4</v>
      </c>
      <c r="M31" s="215">
        <v>3</v>
      </c>
      <c r="N31" s="215">
        <v>3</v>
      </c>
      <c r="O31" s="217">
        <v>4</v>
      </c>
      <c r="P31" s="221">
        <v>2</v>
      </c>
      <c r="Q31" s="139">
        <f t="shared" si="1"/>
        <v>42</v>
      </c>
      <c r="S31" s="113" t="str">
        <f t="shared" si="0"/>
        <v>GO</v>
      </c>
    </row>
    <row r="32" spans="3:20" x14ac:dyDescent="0.2">
      <c r="C32" s="86">
        <f>Liste!C19</f>
        <v>9</v>
      </c>
      <c r="D32" s="234">
        <v>3</v>
      </c>
      <c r="E32" s="207">
        <v>3</v>
      </c>
      <c r="F32" s="208">
        <v>3</v>
      </c>
      <c r="G32" s="208">
        <v>4</v>
      </c>
      <c r="H32" s="208">
        <v>2</v>
      </c>
      <c r="I32" s="209">
        <v>4</v>
      </c>
      <c r="J32" s="216">
        <v>4</v>
      </c>
      <c r="K32" s="215">
        <v>4</v>
      </c>
      <c r="L32" s="215">
        <v>4</v>
      </c>
      <c r="M32" s="215">
        <v>3</v>
      </c>
      <c r="N32" s="215">
        <v>3</v>
      </c>
      <c r="O32" s="217">
        <v>3</v>
      </c>
      <c r="P32" s="221">
        <v>1</v>
      </c>
      <c r="Q32" s="139">
        <f t="shared" si="1"/>
        <v>41</v>
      </c>
      <c r="S32" s="113" t="str">
        <f t="shared" si="0"/>
        <v>GO</v>
      </c>
    </row>
    <row r="33" spans="3:19" x14ac:dyDescent="0.2">
      <c r="C33" s="86">
        <f>Liste!C20</f>
        <v>10</v>
      </c>
      <c r="D33" s="234">
        <v>3</v>
      </c>
      <c r="E33" s="207">
        <v>4</v>
      </c>
      <c r="F33" s="208">
        <v>3</v>
      </c>
      <c r="G33" s="208">
        <v>4</v>
      </c>
      <c r="H33" s="208">
        <v>2</v>
      </c>
      <c r="I33" s="209">
        <v>3</v>
      </c>
      <c r="J33" s="216">
        <v>4</v>
      </c>
      <c r="K33" s="215">
        <v>4</v>
      </c>
      <c r="L33" s="215">
        <v>4</v>
      </c>
      <c r="M33" s="215">
        <v>3</v>
      </c>
      <c r="N33" s="215">
        <v>3</v>
      </c>
      <c r="O33" s="217">
        <v>4</v>
      </c>
      <c r="P33" s="221">
        <v>2</v>
      </c>
      <c r="Q33" s="139">
        <f t="shared" si="1"/>
        <v>43</v>
      </c>
      <c r="S33" s="113" t="str">
        <f t="shared" si="0"/>
        <v>GO</v>
      </c>
    </row>
    <row r="34" spans="3:19" x14ac:dyDescent="0.2">
      <c r="C34" s="86">
        <f>Liste!C21</f>
        <v>11</v>
      </c>
      <c r="D34" s="234">
        <v>3</v>
      </c>
      <c r="E34" s="207">
        <v>4</v>
      </c>
      <c r="F34" s="208">
        <v>3</v>
      </c>
      <c r="G34" s="208">
        <v>4</v>
      </c>
      <c r="H34" s="208">
        <v>2</v>
      </c>
      <c r="I34" s="209">
        <v>3</v>
      </c>
      <c r="J34" s="216">
        <v>4</v>
      </c>
      <c r="K34" s="215">
        <v>4</v>
      </c>
      <c r="L34" s="215">
        <v>4</v>
      </c>
      <c r="M34" s="215">
        <v>3</v>
      </c>
      <c r="N34" s="215">
        <v>3</v>
      </c>
      <c r="O34" s="217">
        <v>4</v>
      </c>
      <c r="P34" s="221">
        <v>2</v>
      </c>
      <c r="Q34" s="139">
        <f t="shared" si="1"/>
        <v>43</v>
      </c>
      <c r="S34" s="113" t="str">
        <f t="shared" si="0"/>
        <v>GO</v>
      </c>
    </row>
    <row r="35" spans="3:19" x14ac:dyDescent="0.2">
      <c r="C35" s="86">
        <f>Liste!C22</f>
        <v>12</v>
      </c>
      <c r="D35" s="234">
        <v>3</v>
      </c>
      <c r="E35" s="207">
        <v>3</v>
      </c>
      <c r="F35" s="208">
        <v>3</v>
      </c>
      <c r="G35" s="208">
        <v>2</v>
      </c>
      <c r="H35" s="208">
        <v>3</v>
      </c>
      <c r="I35" s="209">
        <v>3</v>
      </c>
      <c r="J35" s="216">
        <v>3</v>
      </c>
      <c r="K35" s="215">
        <v>2</v>
      </c>
      <c r="L35" s="215">
        <v>2</v>
      </c>
      <c r="M35" s="215">
        <v>2</v>
      </c>
      <c r="N35" s="215">
        <v>2</v>
      </c>
      <c r="O35" s="217">
        <v>2</v>
      </c>
      <c r="P35" s="221">
        <v>1</v>
      </c>
      <c r="Q35" s="139">
        <f t="shared" si="1"/>
        <v>31</v>
      </c>
      <c r="S35" s="113" t="str">
        <f t="shared" si="0"/>
        <v>NO GO</v>
      </c>
    </row>
    <row r="36" spans="3:19" x14ac:dyDescent="0.2">
      <c r="C36" s="86">
        <f>Liste!C23</f>
        <v>13</v>
      </c>
      <c r="D36" s="234"/>
      <c r="E36" s="207"/>
      <c r="F36" s="208"/>
      <c r="G36" s="208"/>
      <c r="H36" s="208"/>
      <c r="I36" s="209"/>
      <c r="J36" s="216"/>
      <c r="K36" s="215"/>
      <c r="L36" s="215"/>
      <c r="M36" s="215"/>
      <c r="N36" s="215"/>
      <c r="O36" s="217"/>
      <c r="P36" s="221"/>
      <c r="Q36" s="139">
        <f t="shared" si="1"/>
        <v>0</v>
      </c>
      <c r="S36" s="113" t="str">
        <f t="shared" si="0"/>
        <v>NO GO</v>
      </c>
    </row>
    <row r="37" spans="3:19" x14ac:dyDescent="0.2">
      <c r="C37" s="86">
        <f>Liste!C24</f>
        <v>14</v>
      </c>
      <c r="D37" s="234"/>
      <c r="E37" s="207"/>
      <c r="F37" s="208"/>
      <c r="G37" s="208"/>
      <c r="H37" s="208"/>
      <c r="I37" s="209"/>
      <c r="J37" s="216"/>
      <c r="K37" s="215"/>
      <c r="L37" s="215"/>
      <c r="M37" s="215"/>
      <c r="N37" s="215"/>
      <c r="O37" s="217"/>
      <c r="P37" s="221"/>
      <c r="Q37" s="139">
        <f t="shared" si="1"/>
        <v>0</v>
      </c>
      <c r="S37" s="113" t="str">
        <f t="shared" si="0"/>
        <v>NO GO</v>
      </c>
    </row>
    <row r="38" spans="3:19" x14ac:dyDescent="0.2">
      <c r="C38" s="86">
        <f>Liste!C25</f>
        <v>15</v>
      </c>
      <c r="D38" s="234"/>
      <c r="E38" s="207"/>
      <c r="F38" s="208"/>
      <c r="G38" s="208"/>
      <c r="H38" s="208"/>
      <c r="I38" s="209"/>
      <c r="J38" s="216"/>
      <c r="K38" s="215"/>
      <c r="L38" s="215"/>
      <c r="M38" s="215"/>
      <c r="N38" s="215"/>
      <c r="O38" s="217"/>
      <c r="P38" s="221"/>
      <c r="Q38" s="139">
        <f t="shared" si="1"/>
        <v>0</v>
      </c>
      <c r="S38" s="113" t="str">
        <f t="shared" si="0"/>
        <v>NO GO</v>
      </c>
    </row>
    <row r="39" spans="3:19" x14ac:dyDescent="0.2">
      <c r="C39" s="86">
        <f>Liste!C26</f>
        <v>16</v>
      </c>
      <c r="D39" s="234"/>
      <c r="E39" s="207"/>
      <c r="F39" s="208"/>
      <c r="G39" s="208"/>
      <c r="H39" s="208"/>
      <c r="I39" s="209"/>
      <c r="J39" s="216"/>
      <c r="K39" s="215"/>
      <c r="L39" s="215"/>
      <c r="M39" s="215"/>
      <c r="N39" s="215"/>
      <c r="O39" s="217"/>
      <c r="P39" s="221"/>
      <c r="Q39" s="139">
        <f t="shared" si="1"/>
        <v>0</v>
      </c>
      <c r="S39" s="113" t="str">
        <f t="shared" si="0"/>
        <v>NO GO</v>
      </c>
    </row>
    <row r="40" spans="3:19" x14ac:dyDescent="0.2">
      <c r="C40" s="86">
        <f>Liste!C27</f>
        <v>17</v>
      </c>
      <c r="D40" s="234"/>
      <c r="E40" s="207"/>
      <c r="F40" s="208"/>
      <c r="G40" s="208"/>
      <c r="H40" s="208"/>
      <c r="I40" s="209"/>
      <c r="J40" s="216"/>
      <c r="K40" s="215"/>
      <c r="L40" s="215"/>
      <c r="M40" s="215"/>
      <c r="N40" s="215"/>
      <c r="O40" s="217"/>
      <c r="P40" s="221"/>
      <c r="Q40" s="139">
        <f t="shared" si="1"/>
        <v>0</v>
      </c>
      <c r="S40" s="113" t="str">
        <f t="shared" si="0"/>
        <v>NO GO</v>
      </c>
    </row>
    <row r="41" spans="3:19" x14ac:dyDescent="0.2">
      <c r="C41" s="86">
        <f>Liste!C28</f>
        <v>18</v>
      </c>
      <c r="D41" s="234"/>
      <c r="E41" s="207"/>
      <c r="F41" s="208"/>
      <c r="G41" s="208"/>
      <c r="H41" s="208"/>
      <c r="I41" s="209"/>
      <c r="J41" s="216"/>
      <c r="K41" s="215"/>
      <c r="L41" s="215"/>
      <c r="M41" s="215"/>
      <c r="N41" s="215"/>
      <c r="O41" s="217"/>
      <c r="P41" s="221"/>
      <c r="Q41" s="139">
        <f t="shared" si="1"/>
        <v>0</v>
      </c>
      <c r="S41" s="113" t="str">
        <f t="shared" si="0"/>
        <v>NO GO</v>
      </c>
    </row>
    <row r="42" spans="3:19" x14ac:dyDescent="0.2">
      <c r="C42" s="86">
        <f>Liste!C29</f>
        <v>19</v>
      </c>
      <c r="D42" s="234"/>
      <c r="E42" s="207"/>
      <c r="F42" s="208"/>
      <c r="G42" s="208"/>
      <c r="H42" s="208"/>
      <c r="I42" s="209"/>
      <c r="J42" s="216"/>
      <c r="K42" s="215"/>
      <c r="L42" s="215"/>
      <c r="M42" s="215"/>
      <c r="N42" s="215"/>
      <c r="O42" s="217"/>
      <c r="P42" s="221"/>
      <c r="Q42" s="139">
        <f t="shared" si="1"/>
        <v>0</v>
      </c>
      <c r="S42" s="113" t="str">
        <f t="shared" si="0"/>
        <v>NO GO</v>
      </c>
    </row>
    <row r="43" spans="3:19" x14ac:dyDescent="0.2">
      <c r="C43" s="86">
        <f>Liste!C30</f>
        <v>20</v>
      </c>
      <c r="D43" s="234"/>
      <c r="E43" s="207"/>
      <c r="F43" s="208"/>
      <c r="G43" s="208"/>
      <c r="H43" s="208"/>
      <c r="I43" s="209"/>
      <c r="J43" s="216"/>
      <c r="K43" s="215"/>
      <c r="L43" s="215"/>
      <c r="M43" s="215"/>
      <c r="N43" s="215"/>
      <c r="O43" s="217"/>
      <c r="P43" s="221"/>
      <c r="Q43" s="139">
        <f t="shared" si="1"/>
        <v>0</v>
      </c>
      <c r="S43" s="113" t="str">
        <f t="shared" si="0"/>
        <v>NO GO</v>
      </c>
    </row>
    <row r="44" spans="3:19" x14ac:dyDescent="0.2">
      <c r="C44" s="86">
        <f>Liste!C31</f>
        <v>21</v>
      </c>
      <c r="D44" s="234"/>
      <c r="E44" s="207"/>
      <c r="F44" s="208"/>
      <c r="G44" s="208"/>
      <c r="H44" s="208"/>
      <c r="I44" s="209"/>
      <c r="J44" s="216"/>
      <c r="K44" s="215"/>
      <c r="L44" s="215"/>
      <c r="M44" s="215"/>
      <c r="N44" s="215"/>
      <c r="O44" s="217"/>
      <c r="P44" s="221"/>
      <c r="Q44" s="139">
        <f t="shared" si="1"/>
        <v>0</v>
      </c>
      <c r="S44" s="113" t="str">
        <f t="shared" si="0"/>
        <v>NO GO</v>
      </c>
    </row>
    <row r="45" spans="3:19" x14ac:dyDescent="0.2">
      <c r="C45" s="86">
        <f>Liste!C32</f>
        <v>22</v>
      </c>
      <c r="D45" s="234"/>
      <c r="E45" s="207"/>
      <c r="F45" s="208"/>
      <c r="G45" s="208"/>
      <c r="H45" s="208"/>
      <c r="I45" s="209"/>
      <c r="J45" s="216"/>
      <c r="K45" s="215"/>
      <c r="L45" s="215"/>
      <c r="M45" s="215"/>
      <c r="N45" s="215"/>
      <c r="O45" s="217"/>
      <c r="P45" s="221"/>
      <c r="Q45" s="139">
        <f t="shared" si="1"/>
        <v>0</v>
      </c>
      <c r="S45" s="113" t="str">
        <f t="shared" si="0"/>
        <v>NO GO</v>
      </c>
    </row>
    <row r="46" spans="3:19" x14ac:dyDescent="0.2">
      <c r="C46" s="86">
        <f>Liste!C33</f>
        <v>23</v>
      </c>
      <c r="D46" s="234"/>
      <c r="E46" s="207"/>
      <c r="F46" s="208"/>
      <c r="G46" s="208"/>
      <c r="H46" s="208"/>
      <c r="I46" s="209"/>
      <c r="J46" s="216"/>
      <c r="K46" s="215"/>
      <c r="L46" s="215"/>
      <c r="M46" s="215"/>
      <c r="N46" s="215"/>
      <c r="O46" s="217"/>
      <c r="P46" s="221"/>
      <c r="Q46" s="139">
        <f t="shared" si="1"/>
        <v>0</v>
      </c>
      <c r="S46" s="113" t="str">
        <f t="shared" si="0"/>
        <v>NO GO</v>
      </c>
    </row>
    <row r="47" spans="3:19" x14ac:dyDescent="0.2">
      <c r="C47" s="86">
        <f>Liste!C34</f>
        <v>0</v>
      </c>
      <c r="D47" s="234"/>
      <c r="E47" s="207"/>
      <c r="F47" s="208"/>
      <c r="G47" s="208"/>
      <c r="H47" s="208"/>
      <c r="I47" s="209"/>
      <c r="J47" s="216"/>
      <c r="K47" s="215"/>
      <c r="L47" s="215"/>
      <c r="M47" s="215"/>
      <c r="N47" s="215"/>
      <c r="O47" s="217"/>
      <c r="P47" s="221"/>
      <c r="Q47" s="87"/>
    </row>
    <row r="48" spans="3:19" x14ac:dyDescent="0.2">
      <c r="C48" s="86">
        <f>Liste!C35</f>
        <v>0</v>
      </c>
      <c r="D48" s="234"/>
      <c r="E48" s="207"/>
      <c r="F48" s="208"/>
      <c r="G48" s="208"/>
      <c r="H48" s="208"/>
      <c r="I48" s="209"/>
      <c r="J48" s="216"/>
      <c r="K48" s="215"/>
      <c r="L48" s="215"/>
      <c r="M48" s="215"/>
      <c r="N48" s="215"/>
      <c r="O48" s="217"/>
      <c r="P48" s="221"/>
      <c r="Q48" s="87"/>
    </row>
    <row r="49" spans="3:17" x14ac:dyDescent="0.2">
      <c r="C49" s="86">
        <f>Liste!C36</f>
        <v>0</v>
      </c>
      <c r="D49" s="234"/>
      <c r="E49" s="207"/>
      <c r="F49" s="208"/>
      <c r="G49" s="208"/>
      <c r="H49" s="208"/>
      <c r="I49" s="209"/>
      <c r="J49" s="216"/>
      <c r="K49" s="215"/>
      <c r="L49" s="215"/>
      <c r="M49" s="215"/>
      <c r="N49" s="215"/>
      <c r="O49" s="217"/>
      <c r="P49" s="221"/>
      <c r="Q49" s="87"/>
    </row>
    <row r="50" spans="3:17" x14ac:dyDescent="0.2">
      <c r="C50" s="86">
        <f>Liste!C37</f>
        <v>0</v>
      </c>
      <c r="D50" s="234"/>
      <c r="E50" s="207"/>
      <c r="F50" s="208"/>
      <c r="G50" s="208"/>
      <c r="H50" s="208"/>
      <c r="I50" s="209"/>
      <c r="J50" s="216"/>
      <c r="K50" s="215"/>
      <c r="L50" s="215"/>
      <c r="M50" s="215"/>
      <c r="N50" s="215"/>
      <c r="O50" s="217"/>
      <c r="P50" s="221"/>
      <c r="Q50" s="87"/>
    </row>
    <row r="51" spans="3:17" x14ac:dyDescent="0.2">
      <c r="C51" s="86">
        <f>Liste!C38</f>
        <v>0</v>
      </c>
      <c r="D51" s="234"/>
      <c r="E51" s="207"/>
      <c r="F51" s="208"/>
      <c r="G51" s="208"/>
      <c r="H51" s="208"/>
      <c r="I51" s="209"/>
      <c r="J51" s="216"/>
      <c r="K51" s="215"/>
      <c r="L51" s="215"/>
      <c r="M51" s="215"/>
      <c r="N51" s="215"/>
      <c r="O51" s="217"/>
      <c r="P51" s="221"/>
      <c r="Q51" s="87"/>
    </row>
    <row r="52" spans="3:17" x14ac:dyDescent="0.2">
      <c r="C52" s="86">
        <f>Liste!C39</f>
        <v>0</v>
      </c>
      <c r="D52" s="234"/>
      <c r="E52" s="207"/>
      <c r="F52" s="208"/>
      <c r="G52" s="208"/>
      <c r="H52" s="208"/>
      <c r="I52" s="209"/>
      <c r="J52" s="216"/>
      <c r="K52" s="215"/>
      <c r="L52" s="215"/>
      <c r="M52" s="215"/>
      <c r="N52" s="215"/>
      <c r="O52" s="217"/>
      <c r="P52" s="221"/>
      <c r="Q52" s="87"/>
    </row>
    <row r="53" spans="3:17" x14ac:dyDescent="0.2">
      <c r="C53" s="86">
        <f>Liste!C40</f>
        <v>0</v>
      </c>
      <c r="D53" s="234"/>
      <c r="E53" s="207"/>
      <c r="F53" s="208"/>
      <c r="G53" s="208"/>
      <c r="H53" s="208"/>
      <c r="I53" s="209"/>
      <c r="J53" s="216"/>
      <c r="K53" s="215"/>
      <c r="L53" s="215"/>
      <c r="M53" s="215"/>
      <c r="N53" s="215"/>
      <c r="O53" s="217"/>
      <c r="P53" s="221"/>
      <c r="Q53" s="87"/>
    </row>
    <row r="54" spans="3:17" x14ac:dyDescent="0.2">
      <c r="C54" s="86">
        <f>Liste!C41</f>
        <v>0</v>
      </c>
      <c r="D54" s="234"/>
      <c r="E54" s="207"/>
      <c r="F54" s="208"/>
      <c r="G54" s="208"/>
      <c r="H54" s="208"/>
      <c r="I54" s="209"/>
      <c r="J54" s="216"/>
      <c r="K54" s="215"/>
      <c r="L54" s="215"/>
      <c r="M54" s="215"/>
      <c r="N54" s="215"/>
      <c r="O54" s="217"/>
      <c r="P54" s="221"/>
      <c r="Q54" s="87"/>
    </row>
    <row r="55" spans="3:17" x14ac:dyDescent="0.2">
      <c r="C55" s="86">
        <f>Liste!C42</f>
        <v>0</v>
      </c>
      <c r="D55" s="234"/>
      <c r="E55" s="207"/>
      <c r="F55" s="208"/>
      <c r="G55" s="208"/>
      <c r="H55" s="208"/>
      <c r="I55" s="209"/>
      <c r="J55" s="216"/>
      <c r="K55" s="215"/>
      <c r="L55" s="215"/>
      <c r="M55" s="215"/>
      <c r="N55" s="215"/>
      <c r="O55" s="217"/>
      <c r="P55" s="221"/>
      <c r="Q55" s="87"/>
    </row>
    <row r="56" spans="3:17" x14ac:dyDescent="0.2">
      <c r="C56" s="86">
        <f>Liste!C43</f>
        <v>0</v>
      </c>
      <c r="D56" s="234"/>
      <c r="E56" s="207"/>
      <c r="F56" s="208"/>
      <c r="G56" s="208"/>
      <c r="H56" s="208"/>
      <c r="I56" s="209"/>
      <c r="J56" s="216"/>
      <c r="K56" s="215"/>
      <c r="L56" s="215"/>
      <c r="M56" s="215"/>
      <c r="N56" s="215"/>
      <c r="O56" s="217"/>
      <c r="P56" s="221"/>
      <c r="Q56" s="87"/>
    </row>
    <row r="57" spans="3:17" x14ac:dyDescent="0.2">
      <c r="C57" s="86">
        <f>Liste!C44</f>
        <v>0</v>
      </c>
      <c r="D57" s="234"/>
      <c r="E57" s="207"/>
      <c r="F57" s="208"/>
      <c r="G57" s="208"/>
      <c r="H57" s="208"/>
      <c r="I57" s="209"/>
      <c r="J57" s="216"/>
      <c r="K57" s="215"/>
      <c r="L57" s="215"/>
      <c r="M57" s="215"/>
      <c r="N57" s="215"/>
      <c r="O57" s="217"/>
      <c r="P57" s="221"/>
      <c r="Q57" s="87"/>
    </row>
    <row r="58" spans="3:17" x14ac:dyDescent="0.2">
      <c r="C58" s="86">
        <f>Liste!C45</f>
        <v>0</v>
      </c>
      <c r="D58" s="234"/>
      <c r="E58" s="207"/>
      <c r="F58" s="208"/>
      <c r="G58" s="208"/>
      <c r="H58" s="208"/>
      <c r="I58" s="209"/>
      <c r="J58" s="216"/>
      <c r="K58" s="215"/>
      <c r="L58" s="215"/>
      <c r="M58" s="215"/>
      <c r="N58" s="215"/>
      <c r="O58" s="217"/>
      <c r="P58" s="221"/>
      <c r="Q58" s="87"/>
    </row>
    <row r="59" spans="3:17" x14ac:dyDescent="0.2">
      <c r="C59" s="86">
        <f>Liste!C46</f>
        <v>0</v>
      </c>
      <c r="D59" s="234"/>
      <c r="E59" s="207"/>
      <c r="F59" s="208"/>
      <c r="G59" s="208"/>
      <c r="H59" s="208"/>
      <c r="I59" s="209"/>
      <c r="J59" s="216"/>
      <c r="K59" s="215"/>
      <c r="L59" s="215"/>
      <c r="M59" s="215"/>
      <c r="N59" s="215"/>
      <c r="O59" s="217"/>
      <c r="P59" s="221"/>
      <c r="Q59" s="87"/>
    </row>
    <row r="60" spans="3:17" x14ac:dyDescent="0.2">
      <c r="C60" s="86">
        <f>Liste!C47</f>
        <v>0</v>
      </c>
      <c r="D60" s="234"/>
      <c r="E60" s="207"/>
      <c r="F60" s="208"/>
      <c r="G60" s="208"/>
      <c r="H60" s="208"/>
      <c r="I60" s="209"/>
      <c r="J60" s="216"/>
      <c r="K60" s="215"/>
      <c r="L60" s="215"/>
      <c r="M60" s="215"/>
      <c r="N60" s="215"/>
      <c r="O60" s="217"/>
      <c r="P60" s="221"/>
      <c r="Q60" s="87"/>
    </row>
    <row r="61" spans="3:17" x14ac:dyDescent="0.2">
      <c r="C61" s="86">
        <f>Liste!C48</f>
        <v>0</v>
      </c>
      <c r="D61" s="234"/>
      <c r="E61" s="207"/>
      <c r="F61" s="208"/>
      <c r="G61" s="208"/>
      <c r="H61" s="208"/>
      <c r="I61" s="209"/>
      <c r="J61" s="216"/>
      <c r="K61" s="215"/>
      <c r="L61" s="215"/>
      <c r="M61" s="215"/>
      <c r="N61" s="215"/>
      <c r="O61" s="217"/>
      <c r="P61" s="221"/>
      <c r="Q61" s="87"/>
    </row>
    <row r="62" spans="3:17" x14ac:dyDescent="0.2">
      <c r="C62" s="86">
        <f>Liste!C49</f>
        <v>0</v>
      </c>
      <c r="D62" s="234"/>
      <c r="E62" s="207"/>
      <c r="F62" s="208"/>
      <c r="G62" s="208"/>
      <c r="H62" s="208"/>
      <c r="I62" s="209"/>
      <c r="J62" s="216"/>
      <c r="K62" s="215"/>
      <c r="L62" s="215"/>
      <c r="M62" s="215"/>
      <c r="N62" s="215"/>
      <c r="O62" s="217"/>
      <c r="P62" s="221"/>
      <c r="Q62" s="87"/>
    </row>
    <row r="63" spans="3:17" x14ac:dyDescent="0.2">
      <c r="C63" s="86">
        <f>Liste!C50</f>
        <v>0</v>
      </c>
      <c r="D63" s="234"/>
      <c r="E63" s="207"/>
      <c r="F63" s="208"/>
      <c r="G63" s="208"/>
      <c r="H63" s="208"/>
      <c r="I63" s="209"/>
      <c r="J63" s="216"/>
      <c r="K63" s="215"/>
      <c r="L63" s="215"/>
      <c r="M63" s="215"/>
      <c r="N63" s="215"/>
      <c r="O63" s="217"/>
      <c r="P63" s="221"/>
      <c r="Q63" s="87"/>
    </row>
    <row r="64" spans="3:17" x14ac:dyDescent="0.2">
      <c r="C64" s="86">
        <f>Liste!C51</f>
        <v>0</v>
      </c>
      <c r="D64" s="234"/>
      <c r="E64" s="207"/>
      <c r="F64" s="208"/>
      <c r="G64" s="208"/>
      <c r="H64" s="208"/>
      <c r="I64" s="209"/>
      <c r="J64" s="216"/>
      <c r="K64" s="215"/>
      <c r="L64" s="215"/>
      <c r="M64" s="215"/>
      <c r="N64" s="215"/>
      <c r="O64" s="217"/>
      <c r="P64" s="221"/>
      <c r="Q64" s="87"/>
    </row>
    <row r="65" spans="3:17" x14ac:dyDescent="0.2">
      <c r="C65" s="86">
        <f>Liste!C52</f>
        <v>0</v>
      </c>
      <c r="D65" s="234"/>
      <c r="E65" s="207"/>
      <c r="F65" s="208"/>
      <c r="G65" s="208"/>
      <c r="H65" s="208"/>
      <c r="I65" s="209"/>
      <c r="J65" s="216"/>
      <c r="K65" s="215"/>
      <c r="L65" s="215"/>
      <c r="M65" s="215"/>
      <c r="N65" s="215"/>
      <c r="O65" s="217"/>
      <c r="P65" s="221"/>
      <c r="Q65" s="87"/>
    </row>
    <row r="66" spans="3:17" x14ac:dyDescent="0.2">
      <c r="C66" s="86">
        <f>Liste!C53</f>
        <v>0</v>
      </c>
      <c r="D66" s="234"/>
      <c r="E66" s="207"/>
      <c r="F66" s="208"/>
      <c r="G66" s="208"/>
      <c r="H66" s="208"/>
      <c r="I66" s="209"/>
      <c r="J66" s="216"/>
      <c r="K66" s="215"/>
      <c r="L66" s="215"/>
      <c r="M66" s="215"/>
      <c r="N66" s="215"/>
      <c r="O66" s="217"/>
      <c r="P66" s="221"/>
      <c r="Q66" s="87"/>
    </row>
    <row r="67" spans="3:17" x14ac:dyDescent="0.2">
      <c r="C67" s="86">
        <f>Liste!C54</f>
        <v>0</v>
      </c>
      <c r="D67" s="234"/>
      <c r="E67" s="207"/>
      <c r="F67" s="208"/>
      <c r="G67" s="208"/>
      <c r="H67" s="208"/>
      <c r="I67" s="209"/>
      <c r="J67" s="216"/>
      <c r="K67" s="215"/>
      <c r="L67" s="215"/>
      <c r="M67" s="215"/>
      <c r="N67" s="215"/>
      <c r="O67" s="217"/>
      <c r="P67" s="221"/>
      <c r="Q67" s="87"/>
    </row>
    <row r="68" spans="3:17" x14ac:dyDescent="0.2">
      <c r="C68" s="86">
        <f>Liste!C55</f>
        <v>0</v>
      </c>
      <c r="D68" s="234"/>
      <c r="E68" s="207"/>
      <c r="F68" s="208"/>
      <c r="G68" s="208"/>
      <c r="H68" s="208"/>
      <c r="I68" s="209"/>
      <c r="J68" s="216"/>
      <c r="K68" s="215"/>
      <c r="L68" s="215"/>
      <c r="M68" s="215"/>
      <c r="N68" s="215"/>
      <c r="O68" s="217"/>
      <c r="P68" s="221"/>
      <c r="Q68" s="87"/>
    </row>
    <row r="69" spans="3:17" x14ac:dyDescent="0.2">
      <c r="C69" s="86">
        <f>Liste!C56</f>
        <v>0</v>
      </c>
      <c r="D69" s="234"/>
      <c r="E69" s="207"/>
      <c r="F69" s="208"/>
      <c r="G69" s="208"/>
      <c r="H69" s="208"/>
      <c r="I69" s="209"/>
      <c r="J69" s="216"/>
      <c r="K69" s="215"/>
      <c r="L69" s="215"/>
      <c r="M69" s="215"/>
      <c r="N69" s="215"/>
      <c r="O69" s="217"/>
      <c r="P69" s="221"/>
      <c r="Q69" s="87"/>
    </row>
    <row r="70" spans="3:17" x14ac:dyDescent="0.2">
      <c r="C70" s="86">
        <f>Liste!C57</f>
        <v>0</v>
      </c>
      <c r="D70" s="234"/>
      <c r="E70" s="207"/>
      <c r="F70" s="208"/>
      <c r="G70" s="208"/>
      <c r="H70" s="208"/>
      <c r="I70" s="209"/>
      <c r="J70" s="216"/>
      <c r="K70" s="215"/>
      <c r="L70" s="215"/>
      <c r="M70" s="215"/>
      <c r="N70" s="215"/>
      <c r="O70" s="217"/>
      <c r="P70" s="221"/>
      <c r="Q70" s="87"/>
    </row>
    <row r="71" spans="3:17" x14ac:dyDescent="0.2">
      <c r="C71" s="86">
        <f>Liste!C58</f>
        <v>0</v>
      </c>
      <c r="D71" s="234"/>
      <c r="E71" s="207"/>
      <c r="F71" s="208"/>
      <c r="G71" s="208"/>
      <c r="H71" s="208"/>
      <c r="I71" s="209"/>
      <c r="J71" s="216"/>
      <c r="K71" s="215"/>
      <c r="L71" s="215"/>
      <c r="M71" s="215"/>
      <c r="N71" s="215"/>
      <c r="O71" s="217"/>
      <c r="P71" s="221"/>
      <c r="Q71" s="87"/>
    </row>
    <row r="72" spans="3:17" x14ac:dyDescent="0.2">
      <c r="C72" s="86">
        <f>Liste!C59</f>
        <v>0</v>
      </c>
      <c r="D72" s="234"/>
      <c r="E72" s="207"/>
      <c r="F72" s="208"/>
      <c r="G72" s="208"/>
      <c r="H72" s="208"/>
      <c r="I72" s="209"/>
      <c r="J72" s="216"/>
      <c r="K72" s="215"/>
      <c r="L72" s="215"/>
      <c r="M72" s="215"/>
      <c r="N72" s="215"/>
      <c r="O72" s="217"/>
      <c r="P72" s="221"/>
      <c r="Q72" s="87"/>
    </row>
    <row r="73" spans="3:17" x14ac:dyDescent="0.2">
      <c r="C73" s="86">
        <f>Liste!C60</f>
        <v>0</v>
      </c>
      <c r="D73" s="234"/>
      <c r="E73" s="207"/>
      <c r="F73" s="208"/>
      <c r="G73" s="208"/>
      <c r="H73" s="208"/>
      <c r="I73" s="209"/>
      <c r="J73" s="216"/>
      <c r="K73" s="215"/>
      <c r="L73" s="215"/>
      <c r="M73" s="215"/>
      <c r="N73" s="215"/>
      <c r="O73" s="217"/>
      <c r="P73" s="221"/>
      <c r="Q73" s="87"/>
    </row>
    <row r="74" spans="3:17" x14ac:dyDescent="0.2">
      <c r="C74" s="86">
        <f>Liste!C61</f>
        <v>0</v>
      </c>
      <c r="D74" s="234"/>
      <c r="E74" s="207"/>
      <c r="F74" s="208"/>
      <c r="G74" s="208"/>
      <c r="H74" s="208"/>
      <c r="I74" s="209"/>
      <c r="J74" s="216"/>
      <c r="K74" s="215"/>
      <c r="L74" s="215"/>
      <c r="M74" s="215"/>
      <c r="N74" s="215"/>
      <c r="O74" s="217"/>
      <c r="P74" s="221"/>
      <c r="Q74" s="87"/>
    </row>
    <row r="75" spans="3:17" x14ac:dyDescent="0.2">
      <c r="C75" s="86">
        <f>Liste!C62</f>
        <v>0</v>
      </c>
      <c r="D75" s="234"/>
      <c r="E75" s="207"/>
      <c r="F75" s="208"/>
      <c r="G75" s="208"/>
      <c r="H75" s="208"/>
      <c r="I75" s="209"/>
      <c r="J75" s="216"/>
      <c r="K75" s="215"/>
      <c r="L75" s="215"/>
      <c r="M75" s="215"/>
      <c r="N75" s="215"/>
      <c r="O75" s="217"/>
      <c r="P75" s="221"/>
      <c r="Q75" s="87"/>
    </row>
    <row r="76" spans="3:17" x14ac:dyDescent="0.2">
      <c r="C76" s="86">
        <f>Liste!C63</f>
        <v>0</v>
      </c>
      <c r="D76" s="234"/>
      <c r="E76" s="207"/>
      <c r="F76" s="208"/>
      <c r="G76" s="208"/>
      <c r="H76" s="208"/>
      <c r="I76" s="209"/>
      <c r="J76" s="216"/>
      <c r="K76" s="215"/>
      <c r="L76" s="215"/>
      <c r="M76" s="215"/>
      <c r="N76" s="215"/>
      <c r="O76" s="217"/>
      <c r="P76" s="221"/>
      <c r="Q76" s="87"/>
    </row>
    <row r="77" spans="3:17" x14ac:dyDescent="0.2">
      <c r="C77" s="86">
        <f>Liste!C64</f>
        <v>0</v>
      </c>
      <c r="D77" s="234"/>
      <c r="E77" s="207"/>
      <c r="F77" s="208"/>
      <c r="G77" s="208"/>
      <c r="H77" s="208"/>
      <c r="I77" s="209"/>
      <c r="J77" s="216"/>
      <c r="K77" s="215"/>
      <c r="L77" s="215"/>
      <c r="M77" s="215"/>
      <c r="N77" s="215"/>
      <c r="O77" s="217"/>
      <c r="P77" s="221"/>
      <c r="Q77" s="87"/>
    </row>
    <row r="78" spans="3:17" x14ac:dyDescent="0.2">
      <c r="C78" s="86">
        <f>Liste!C65</f>
        <v>0</v>
      </c>
      <c r="D78" s="234"/>
      <c r="E78" s="207"/>
      <c r="F78" s="208"/>
      <c r="G78" s="208"/>
      <c r="H78" s="208"/>
      <c r="I78" s="209"/>
      <c r="J78" s="216"/>
      <c r="K78" s="215"/>
      <c r="L78" s="215"/>
      <c r="M78" s="215"/>
      <c r="N78" s="215"/>
      <c r="O78" s="217"/>
      <c r="P78" s="221"/>
      <c r="Q78" s="87"/>
    </row>
    <row r="79" spans="3:17" x14ac:dyDescent="0.2">
      <c r="C79" s="86">
        <f>Liste!C66</f>
        <v>0</v>
      </c>
      <c r="D79" s="234"/>
      <c r="E79" s="207"/>
      <c r="F79" s="208"/>
      <c r="G79" s="208"/>
      <c r="H79" s="208"/>
      <c r="I79" s="209"/>
      <c r="J79" s="216"/>
      <c r="K79" s="215"/>
      <c r="L79" s="215"/>
      <c r="M79" s="215"/>
      <c r="N79" s="215"/>
      <c r="O79" s="217"/>
      <c r="P79" s="221"/>
      <c r="Q79" s="87"/>
    </row>
    <row r="80" spans="3:17" x14ac:dyDescent="0.2">
      <c r="C80" s="86">
        <f>Liste!C67</f>
        <v>0</v>
      </c>
      <c r="D80" s="234"/>
      <c r="E80" s="207"/>
      <c r="F80" s="208"/>
      <c r="G80" s="208"/>
      <c r="H80" s="208"/>
      <c r="I80" s="209"/>
      <c r="J80" s="216"/>
      <c r="K80" s="215"/>
      <c r="L80" s="215"/>
      <c r="M80" s="215"/>
      <c r="N80" s="215"/>
      <c r="O80" s="217"/>
      <c r="P80" s="221"/>
      <c r="Q80" s="87"/>
    </row>
    <row r="81" spans="3:17" x14ac:dyDescent="0.2">
      <c r="C81" s="86">
        <f>Liste!C68</f>
        <v>0</v>
      </c>
      <c r="D81" s="234"/>
      <c r="E81" s="207"/>
      <c r="F81" s="208"/>
      <c r="G81" s="208"/>
      <c r="H81" s="208"/>
      <c r="I81" s="209"/>
      <c r="J81" s="216"/>
      <c r="K81" s="215"/>
      <c r="L81" s="215"/>
      <c r="M81" s="215"/>
      <c r="N81" s="215"/>
      <c r="O81" s="217"/>
      <c r="P81" s="221"/>
      <c r="Q81" s="87"/>
    </row>
    <row r="82" spans="3:17" x14ac:dyDescent="0.2">
      <c r="C82" s="86">
        <f>Liste!C69</f>
        <v>0</v>
      </c>
      <c r="D82" s="234"/>
      <c r="E82" s="207"/>
      <c r="F82" s="208"/>
      <c r="G82" s="208"/>
      <c r="H82" s="208"/>
      <c r="I82" s="209"/>
      <c r="J82" s="216"/>
      <c r="K82" s="215"/>
      <c r="L82" s="215"/>
      <c r="M82" s="215"/>
      <c r="N82" s="215"/>
      <c r="O82" s="217"/>
      <c r="P82" s="221"/>
      <c r="Q82" s="87"/>
    </row>
    <row r="83" spans="3:17" x14ac:dyDescent="0.2">
      <c r="C83" s="86">
        <f>Liste!C70</f>
        <v>0</v>
      </c>
      <c r="D83" s="234"/>
      <c r="E83" s="207"/>
      <c r="F83" s="208"/>
      <c r="G83" s="208"/>
      <c r="H83" s="208"/>
      <c r="I83" s="209"/>
      <c r="J83" s="216"/>
      <c r="K83" s="215"/>
      <c r="L83" s="215"/>
      <c r="M83" s="215"/>
      <c r="N83" s="215"/>
      <c r="O83" s="217"/>
      <c r="P83" s="221"/>
      <c r="Q83" s="87"/>
    </row>
    <row r="84" spans="3:17" x14ac:dyDescent="0.2">
      <c r="C84" s="86">
        <f>Liste!C71</f>
        <v>0</v>
      </c>
      <c r="D84" s="234"/>
      <c r="E84" s="207"/>
      <c r="F84" s="208"/>
      <c r="G84" s="208"/>
      <c r="H84" s="208"/>
      <c r="I84" s="209"/>
      <c r="J84" s="216"/>
      <c r="K84" s="215"/>
      <c r="L84" s="215"/>
      <c r="M84" s="215"/>
      <c r="N84" s="215"/>
      <c r="O84" s="217"/>
      <c r="P84" s="221"/>
      <c r="Q84" s="87"/>
    </row>
    <row r="85" spans="3:17" x14ac:dyDescent="0.2">
      <c r="C85" s="86">
        <f>Liste!C72</f>
        <v>0</v>
      </c>
      <c r="D85" s="234"/>
      <c r="E85" s="207"/>
      <c r="F85" s="208"/>
      <c r="G85" s="208"/>
      <c r="H85" s="208"/>
      <c r="I85" s="209"/>
      <c r="J85" s="216"/>
      <c r="K85" s="215"/>
      <c r="L85" s="215"/>
      <c r="M85" s="215"/>
      <c r="N85" s="215"/>
      <c r="O85" s="217"/>
      <c r="P85" s="221"/>
      <c r="Q85" s="87"/>
    </row>
    <row r="86" spans="3:17" x14ac:dyDescent="0.2">
      <c r="C86" s="86">
        <f>Liste!C73</f>
        <v>0</v>
      </c>
      <c r="D86" s="234"/>
      <c r="E86" s="207"/>
      <c r="F86" s="208"/>
      <c r="G86" s="208"/>
      <c r="H86" s="208"/>
      <c r="I86" s="209"/>
      <c r="J86" s="216"/>
      <c r="K86" s="215"/>
      <c r="L86" s="215"/>
      <c r="M86" s="215"/>
      <c r="N86" s="215"/>
      <c r="O86" s="217"/>
      <c r="P86" s="221"/>
      <c r="Q86" s="87"/>
    </row>
    <row r="87" spans="3:17" x14ac:dyDescent="0.2">
      <c r="C87" s="86">
        <f>Liste!C74</f>
        <v>0</v>
      </c>
      <c r="D87" s="234"/>
      <c r="E87" s="207"/>
      <c r="F87" s="208"/>
      <c r="G87" s="208"/>
      <c r="H87" s="208"/>
      <c r="I87" s="209"/>
      <c r="J87" s="216"/>
      <c r="K87" s="215"/>
      <c r="L87" s="215"/>
      <c r="M87" s="215"/>
      <c r="N87" s="215"/>
      <c r="O87" s="217"/>
      <c r="P87" s="221"/>
      <c r="Q87" s="87"/>
    </row>
    <row r="88" spans="3:17" x14ac:dyDescent="0.2">
      <c r="C88" s="86">
        <f>Liste!C75</f>
        <v>0</v>
      </c>
      <c r="D88" s="234"/>
      <c r="E88" s="207"/>
      <c r="F88" s="208"/>
      <c r="G88" s="208"/>
      <c r="H88" s="208"/>
      <c r="I88" s="209"/>
      <c r="J88" s="216"/>
      <c r="K88" s="215"/>
      <c r="L88" s="215"/>
      <c r="M88" s="215"/>
      <c r="N88" s="215"/>
      <c r="O88" s="217"/>
      <c r="P88" s="221"/>
      <c r="Q88" s="87"/>
    </row>
    <row r="89" spans="3:17" x14ac:dyDescent="0.2">
      <c r="C89" s="86">
        <f>Liste!C76</f>
        <v>0</v>
      </c>
      <c r="D89" s="234"/>
      <c r="E89" s="207"/>
      <c r="F89" s="208"/>
      <c r="G89" s="208"/>
      <c r="H89" s="208"/>
      <c r="I89" s="209"/>
      <c r="J89" s="216"/>
      <c r="K89" s="215"/>
      <c r="L89" s="215"/>
      <c r="M89" s="215"/>
      <c r="N89" s="215"/>
      <c r="O89" s="217"/>
      <c r="P89" s="221"/>
      <c r="Q89" s="87"/>
    </row>
    <row r="90" spans="3:17" x14ac:dyDescent="0.2">
      <c r="C90" s="86">
        <f>Liste!C77</f>
        <v>0</v>
      </c>
      <c r="D90" s="234"/>
      <c r="E90" s="207"/>
      <c r="F90" s="208"/>
      <c r="G90" s="208"/>
      <c r="H90" s="208"/>
      <c r="I90" s="209"/>
      <c r="J90" s="216"/>
      <c r="K90" s="215"/>
      <c r="L90" s="215"/>
      <c r="M90" s="215"/>
      <c r="N90" s="215"/>
      <c r="O90" s="217"/>
      <c r="P90" s="221"/>
      <c r="Q90" s="87"/>
    </row>
    <row r="91" spans="3:17" x14ac:dyDescent="0.2">
      <c r="C91" s="86">
        <f>Liste!C78</f>
        <v>0</v>
      </c>
      <c r="D91" s="234"/>
      <c r="E91" s="207"/>
      <c r="F91" s="208"/>
      <c r="G91" s="208"/>
      <c r="H91" s="208"/>
      <c r="I91" s="209"/>
      <c r="J91" s="216"/>
      <c r="K91" s="215"/>
      <c r="L91" s="215"/>
      <c r="M91" s="215"/>
      <c r="N91" s="215"/>
      <c r="O91" s="217"/>
      <c r="P91" s="221"/>
      <c r="Q91" s="87"/>
    </row>
    <row r="92" spans="3:17" x14ac:dyDescent="0.2">
      <c r="C92" s="86">
        <f>Liste!C79</f>
        <v>0</v>
      </c>
      <c r="D92" s="234"/>
      <c r="E92" s="207"/>
      <c r="F92" s="208"/>
      <c r="G92" s="208"/>
      <c r="H92" s="208"/>
      <c r="I92" s="209"/>
      <c r="J92" s="216"/>
      <c r="K92" s="215"/>
      <c r="L92" s="215"/>
      <c r="M92" s="215"/>
      <c r="N92" s="215"/>
      <c r="O92" s="217"/>
      <c r="P92" s="221"/>
      <c r="Q92" s="87"/>
    </row>
    <row r="93" spans="3:17" x14ac:dyDescent="0.2">
      <c r="C93" s="86">
        <f>Liste!C80</f>
        <v>0</v>
      </c>
      <c r="D93" s="234"/>
      <c r="E93" s="207"/>
      <c r="F93" s="208"/>
      <c r="G93" s="208"/>
      <c r="H93" s="208"/>
      <c r="I93" s="209"/>
      <c r="J93" s="216"/>
      <c r="K93" s="215"/>
      <c r="L93" s="215"/>
      <c r="M93" s="215"/>
      <c r="N93" s="215"/>
      <c r="O93" s="217"/>
      <c r="P93" s="221"/>
      <c r="Q93" s="87"/>
    </row>
    <row r="94" spans="3:17" x14ac:dyDescent="0.2">
      <c r="C94" s="86">
        <f>Liste!C81</f>
        <v>0</v>
      </c>
      <c r="D94" s="234"/>
      <c r="E94" s="207"/>
      <c r="F94" s="208"/>
      <c r="G94" s="208"/>
      <c r="H94" s="208"/>
      <c r="I94" s="209"/>
      <c r="J94" s="216"/>
      <c r="K94" s="215"/>
      <c r="L94" s="215"/>
      <c r="M94" s="215"/>
      <c r="N94" s="215"/>
      <c r="O94" s="217"/>
      <c r="P94" s="221"/>
      <c r="Q94" s="87"/>
    </row>
    <row r="95" spans="3:17" x14ac:dyDescent="0.2">
      <c r="C95" s="86">
        <f>Liste!C82</f>
        <v>0</v>
      </c>
      <c r="D95" s="234"/>
      <c r="E95" s="207"/>
      <c r="F95" s="208"/>
      <c r="G95" s="208"/>
      <c r="H95" s="208"/>
      <c r="I95" s="209"/>
      <c r="J95" s="216"/>
      <c r="K95" s="215"/>
      <c r="L95" s="215"/>
      <c r="M95" s="215"/>
      <c r="N95" s="215"/>
      <c r="O95" s="217"/>
      <c r="P95" s="221"/>
      <c r="Q95" s="87"/>
    </row>
    <row r="96" spans="3:17" x14ac:dyDescent="0.2">
      <c r="C96" s="86">
        <f>Liste!C83</f>
        <v>0</v>
      </c>
      <c r="D96" s="234"/>
      <c r="E96" s="207"/>
      <c r="F96" s="208"/>
      <c r="G96" s="208"/>
      <c r="H96" s="208"/>
      <c r="I96" s="209"/>
      <c r="J96" s="216"/>
      <c r="K96" s="215"/>
      <c r="L96" s="215"/>
      <c r="M96" s="215"/>
      <c r="N96" s="215"/>
      <c r="O96" s="217"/>
      <c r="P96" s="221"/>
      <c r="Q96" s="87"/>
    </row>
    <row r="97" spans="3:17" x14ac:dyDescent="0.2">
      <c r="C97" s="86">
        <f>Liste!C84</f>
        <v>0</v>
      </c>
      <c r="D97" s="234"/>
      <c r="E97" s="207"/>
      <c r="F97" s="208"/>
      <c r="G97" s="208"/>
      <c r="H97" s="208"/>
      <c r="I97" s="209"/>
      <c r="J97" s="216"/>
      <c r="K97" s="215"/>
      <c r="L97" s="215"/>
      <c r="M97" s="215"/>
      <c r="N97" s="215"/>
      <c r="O97" s="217"/>
      <c r="P97" s="221"/>
      <c r="Q97" s="87"/>
    </row>
    <row r="98" spans="3:17" x14ac:dyDescent="0.2">
      <c r="C98" s="86">
        <f>Liste!C85</f>
        <v>0</v>
      </c>
      <c r="D98" s="234"/>
      <c r="E98" s="207"/>
      <c r="F98" s="208"/>
      <c r="G98" s="208"/>
      <c r="H98" s="208"/>
      <c r="I98" s="209"/>
      <c r="J98" s="216"/>
      <c r="K98" s="215"/>
      <c r="L98" s="215"/>
      <c r="M98" s="215"/>
      <c r="N98" s="215"/>
      <c r="O98" s="217"/>
      <c r="P98" s="221"/>
      <c r="Q98" s="87"/>
    </row>
    <row r="99" spans="3:17" x14ac:dyDescent="0.2">
      <c r="C99" s="86">
        <f>Liste!C86</f>
        <v>0</v>
      </c>
      <c r="D99" s="234"/>
      <c r="E99" s="207"/>
      <c r="F99" s="208"/>
      <c r="G99" s="208"/>
      <c r="H99" s="208"/>
      <c r="I99" s="209"/>
      <c r="J99" s="216"/>
      <c r="K99" s="215"/>
      <c r="L99" s="215"/>
      <c r="M99" s="215"/>
      <c r="N99" s="215"/>
      <c r="O99" s="217"/>
      <c r="P99" s="221"/>
      <c r="Q99" s="87"/>
    </row>
    <row r="100" spans="3:17" x14ac:dyDescent="0.2">
      <c r="C100" s="86">
        <f>Liste!C87</f>
        <v>0</v>
      </c>
      <c r="D100" s="234"/>
      <c r="E100" s="207"/>
      <c r="F100" s="208"/>
      <c r="G100" s="208"/>
      <c r="H100" s="208"/>
      <c r="I100" s="209"/>
      <c r="J100" s="216"/>
      <c r="K100" s="215"/>
      <c r="L100" s="215"/>
      <c r="M100" s="215"/>
      <c r="N100" s="215"/>
      <c r="O100" s="217"/>
      <c r="P100" s="221"/>
      <c r="Q100" s="87"/>
    </row>
    <row r="101" spans="3:17" x14ac:dyDescent="0.2">
      <c r="C101" s="86">
        <f>Liste!C88</f>
        <v>0</v>
      </c>
      <c r="D101" s="234"/>
      <c r="E101" s="207"/>
      <c r="F101" s="208"/>
      <c r="G101" s="208"/>
      <c r="H101" s="208"/>
      <c r="I101" s="209"/>
      <c r="J101" s="216"/>
      <c r="K101" s="215"/>
      <c r="L101" s="215"/>
      <c r="M101" s="215"/>
      <c r="N101" s="215"/>
      <c r="O101" s="217"/>
      <c r="P101" s="221"/>
      <c r="Q101" s="87"/>
    </row>
    <row r="102" spans="3:17" x14ac:dyDescent="0.2">
      <c r="C102" s="86">
        <f>Liste!C89</f>
        <v>0</v>
      </c>
      <c r="D102" s="234"/>
      <c r="E102" s="207"/>
      <c r="F102" s="208"/>
      <c r="G102" s="208"/>
      <c r="H102" s="208"/>
      <c r="I102" s="209"/>
      <c r="J102" s="216"/>
      <c r="K102" s="215"/>
      <c r="L102" s="215"/>
      <c r="M102" s="215"/>
      <c r="N102" s="215"/>
      <c r="O102" s="217"/>
      <c r="P102" s="221"/>
      <c r="Q102" s="87"/>
    </row>
    <row r="103" spans="3:17" x14ac:dyDescent="0.2">
      <c r="C103" s="86">
        <f>Liste!C90</f>
        <v>0</v>
      </c>
      <c r="D103" s="234"/>
      <c r="E103" s="207"/>
      <c r="F103" s="208"/>
      <c r="G103" s="208"/>
      <c r="H103" s="208"/>
      <c r="I103" s="209"/>
      <c r="J103" s="216"/>
      <c r="K103" s="215"/>
      <c r="L103" s="215"/>
      <c r="M103" s="215"/>
      <c r="N103" s="215"/>
      <c r="O103" s="217"/>
      <c r="P103" s="221"/>
      <c r="Q103" s="87"/>
    </row>
    <row r="104" spans="3:17" x14ac:dyDescent="0.2">
      <c r="C104" s="86">
        <f>Liste!C91</f>
        <v>0</v>
      </c>
      <c r="D104" s="234"/>
      <c r="E104" s="207"/>
      <c r="F104" s="208"/>
      <c r="G104" s="208"/>
      <c r="H104" s="208"/>
      <c r="I104" s="209"/>
      <c r="J104" s="216"/>
      <c r="K104" s="215"/>
      <c r="L104" s="215"/>
      <c r="M104" s="215"/>
      <c r="N104" s="215"/>
      <c r="O104" s="217"/>
      <c r="P104" s="221"/>
      <c r="Q104" s="87"/>
    </row>
    <row r="105" spans="3:17" x14ac:dyDescent="0.2">
      <c r="C105" s="86">
        <f>Liste!C92</f>
        <v>0</v>
      </c>
      <c r="D105" s="234"/>
      <c r="E105" s="207"/>
      <c r="F105" s="208"/>
      <c r="G105" s="208"/>
      <c r="H105" s="208"/>
      <c r="I105" s="209"/>
      <c r="J105" s="216"/>
      <c r="K105" s="215"/>
      <c r="L105" s="215"/>
      <c r="M105" s="215"/>
      <c r="N105" s="215"/>
      <c r="O105" s="217"/>
      <c r="P105" s="221"/>
      <c r="Q105" s="87"/>
    </row>
    <row r="106" spans="3:17" x14ac:dyDescent="0.2">
      <c r="C106" s="86">
        <f>Liste!C93</f>
        <v>0</v>
      </c>
      <c r="D106" s="234"/>
      <c r="E106" s="207"/>
      <c r="F106" s="208"/>
      <c r="G106" s="208"/>
      <c r="H106" s="208"/>
      <c r="I106" s="209"/>
      <c r="J106" s="216"/>
      <c r="K106" s="215"/>
      <c r="L106" s="215"/>
      <c r="M106" s="215"/>
      <c r="N106" s="215"/>
      <c r="O106" s="217"/>
      <c r="P106" s="221"/>
      <c r="Q106" s="87"/>
    </row>
    <row r="107" spans="3:17" x14ac:dyDescent="0.2">
      <c r="C107" s="86">
        <f>Liste!C94</f>
        <v>0</v>
      </c>
      <c r="D107" s="234"/>
      <c r="E107" s="207"/>
      <c r="F107" s="208"/>
      <c r="G107" s="208"/>
      <c r="H107" s="208"/>
      <c r="I107" s="209"/>
      <c r="J107" s="216"/>
      <c r="K107" s="215"/>
      <c r="L107" s="215"/>
      <c r="M107" s="215"/>
      <c r="N107" s="215"/>
      <c r="O107" s="217"/>
      <c r="P107" s="221"/>
      <c r="Q107" s="87"/>
    </row>
    <row r="108" spans="3:17" x14ac:dyDescent="0.2">
      <c r="C108" s="86">
        <f>Liste!C95</f>
        <v>0</v>
      </c>
      <c r="D108" s="234"/>
      <c r="E108" s="207"/>
      <c r="F108" s="208"/>
      <c r="G108" s="208"/>
      <c r="H108" s="208"/>
      <c r="I108" s="209"/>
      <c r="J108" s="216"/>
      <c r="K108" s="215"/>
      <c r="L108" s="215"/>
      <c r="M108" s="215"/>
      <c r="N108" s="215"/>
      <c r="O108" s="217"/>
      <c r="P108" s="221"/>
      <c r="Q108" s="87"/>
    </row>
    <row r="109" spans="3:17" x14ac:dyDescent="0.2">
      <c r="C109" s="86">
        <f>Liste!C96</f>
        <v>0</v>
      </c>
      <c r="D109" s="234"/>
      <c r="E109" s="207"/>
      <c r="F109" s="208"/>
      <c r="G109" s="208"/>
      <c r="H109" s="208"/>
      <c r="I109" s="209"/>
      <c r="J109" s="216"/>
      <c r="K109" s="215"/>
      <c r="L109" s="215"/>
      <c r="M109" s="215"/>
      <c r="N109" s="215"/>
      <c r="O109" s="217"/>
      <c r="P109" s="221"/>
      <c r="Q109" s="87"/>
    </row>
    <row r="110" spans="3:17" x14ac:dyDescent="0.2">
      <c r="C110" s="86">
        <f>Liste!C97</f>
        <v>0</v>
      </c>
      <c r="D110" s="234"/>
      <c r="E110" s="207"/>
      <c r="F110" s="208"/>
      <c r="G110" s="208"/>
      <c r="H110" s="208"/>
      <c r="I110" s="209"/>
      <c r="J110" s="216"/>
      <c r="K110" s="215"/>
      <c r="L110" s="215"/>
      <c r="M110" s="215"/>
      <c r="N110" s="215"/>
      <c r="O110" s="217"/>
      <c r="P110" s="221"/>
      <c r="Q110" s="87"/>
    </row>
    <row r="111" spans="3:17" x14ac:dyDescent="0.2">
      <c r="C111" s="86">
        <f>Liste!C98</f>
        <v>0</v>
      </c>
      <c r="D111" s="234"/>
      <c r="E111" s="207"/>
      <c r="F111" s="208"/>
      <c r="G111" s="208"/>
      <c r="H111" s="208"/>
      <c r="I111" s="209"/>
      <c r="J111" s="216"/>
      <c r="K111" s="215"/>
      <c r="L111" s="215"/>
      <c r="M111" s="215"/>
      <c r="N111" s="215"/>
      <c r="O111" s="217"/>
      <c r="P111" s="221"/>
      <c r="Q111" s="87"/>
    </row>
    <row r="112" spans="3:17" x14ac:dyDescent="0.2">
      <c r="C112" s="86">
        <f>Liste!C99</f>
        <v>0</v>
      </c>
      <c r="D112" s="234"/>
      <c r="E112" s="207"/>
      <c r="F112" s="208"/>
      <c r="G112" s="208"/>
      <c r="H112" s="208"/>
      <c r="I112" s="209"/>
      <c r="J112" s="216"/>
      <c r="K112" s="215"/>
      <c r="L112" s="215"/>
      <c r="M112" s="215"/>
      <c r="N112" s="215"/>
      <c r="O112" s="217"/>
      <c r="P112" s="221"/>
      <c r="Q112" s="87"/>
    </row>
    <row r="113" spans="3:17" x14ac:dyDescent="0.2">
      <c r="C113" s="86">
        <f>Liste!C100</f>
        <v>0</v>
      </c>
      <c r="D113" s="234"/>
      <c r="E113" s="207"/>
      <c r="F113" s="208"/>
      <c r="G113" s="208"/>
      <c r="H113" s="208"/>
      <c r="I113" s="209"/>
      <c r="J113" s="216"/>
      <c r="K113" s="215"/>
      <c r="L113" s="215"/>
      <c r="M113" s="215"/>
      <c r="N113" s="215"/>
      <c r="O113" s="217"/>
      <c r="P113" s="221"/>
      <c r="Q113" s="87"/>
    </row>
    <row r="114" spans="3:17" x14ac:dyDescent="0.2">
      <c r="C114" s="86">
        <f>Liste!C101</f>
        <v>0</v>
      </c>
      <c r="D114" s="234"/>
      <c r="E114" s="207"/>
      <c r="F114" s="208"/>
      <c r="G114" s="208"/>
      <c r="H114" s="208"/>
      <c r="I114" s="209"/>
      <c r="J114" s="216"/>
      <c r="K114" s="215"/>
      <c r="L114" s="215"/>
      <c r="M114" s="215"/>
      <c r="N114" s="215"/>
      <c r="O114" s="217"/>
      <c r="P114" s="221"/>
      <c r="Q114" s="87"/>
    </row>
    <row r="115" spans="3:17" x14ac:dyDescent="0.2">
      <c r="C115" s="86">
        <f>Liste!C102</f>
        <v>0</v>
      </c>
      <c r="D115" s="234"/>
      <c r="E115" s="207"/>
      <c r="F115" s="208"/>
      <c r="G115" s="208"/>
      <c r="H115" s="208"/>
      <c r="I115" s="209"/>
      <c r="J115" s="216"/>
      <c r="K115" s="215"/>
      <c r="L115" s="215"/>
      <c r="M115" s="215"/>
      <c r="N115" s="215"/>
      <c r="O115" s="217"/>
      <c r="P115" s="221"/>
      <c r="Q115" s="87"/>
    </row>
    <row r="116" spans="3:17" x14ac:dyDescent="0.2">
      <c r="C116" s="86">
        <f>Liste!C103</f>
        <v>0</v>
      </c>
      <c r="D116" s="234"/>
      <c r="E116" s="207"/>
      <c r="F116" s="208"/>
      <c r="G116" s="208"/>
      <c r="H116" s="208"/>
      <c r="I116" s="209"/>
      <c r="J116" s="216"/>
      <c r="K116" s="215"/>
      <c r="L116" s="215"/>
      <c r="M116" s="215"/>
      <c r="N116" s="215"/>
      <c r="O116" s="217"/>
      <c r="P116" s="221"/>
      <c r="Q116" s="87"/>
    </row>
    <row r="117" spans="3:17" x14ac:dyDescent="0.2">
      <c r="C117" s="86">
        <f>Liste!C104</f>
        <v>0</v>
      </c>
      <c r="D117" s="234"/>
      <c r="E117" s="207"/>
      <c r="F117" s="208"/>
      <c r="G117" s="208"/>
      <c r="H117" s="208"/>
      <c r="I117" s="209"/>
      <c r="J117" s="216"/>
      <c r="K117" s="215"/>
      <c r="L117" s="215"/>
      <c r="M117" s="215"/>
      <c r="N117" s="215"/>
      <c r="O117" s="217"/>
      <c r="P117" s="221"/>
      <c r="Q117" s="87"/>
    </row>
    <row r="118" spans="3:17" x14ac:dyDescent="0.2">
      <c r="C118" s="86">
        <f>Liste!C105</f>
        <v>0</v>
      </c>
      <c r="D118" s="234"/>
      <c r="E118" s="207"/>
      <c r="F118" s="208"/>
      <c r="G118" s="208"/>
      <c r="H118" s="208"/>
      <c r="I118" s="209"/>
      <c r="J118" s="216"/>
      <c r="K118" s="215"/>
      <c r="L118" s="215"/>
      <c r="M118" s="215"/>
      <c r="N118" s="215"/>
      <c r="O118" s="217"/>
      <c r="P118" s="221"/>
      <c r="Q118" s="102"/>
    </row>
    <row r="119" spans="3:17" x14ac:dyDescent="0.2">
      <c r="J119" s="219"/>
      <c r="K119" s="218"/>
    </row>
    <row r="120" spans="3:17" x14ac:dyDescent="0.2">
      <c r="J120" s="219"/>
      <c r="K120" s="218"/>
    </row>
    <row r="121" spans="3:17" x14ac:dyDescent="0.2">
      <c r="J121" s="219"/>
      <c r="K121" s="218"/>
    </row>
    <row r="122" spans="3:17" x14ac:dyDescent="0.2">
      <c r="J122" s="219"/>
      <c r="K122" s="218"/>
    </row>
    <row r="123" spans="3:17" x14ac:dyDescent="0.2">
      <c r="J123" s="219"/>
      <c r="K123" s="218"/>
    </row>
    <row r="124" spans="3:17" x14ac:dyDescent="0.2">
      <c r="J124" s="219"/>
      <c r="K124" s="218"/>
    </row>
    <row r="125" spans="3:17" x14ac:dyDescent="0.2">
      <c r="J125" s="219"/>
      <c r="K125" s="218"/>
    </row>
    <row r="126" spans="3:17" x14ac:dyDescent="0.2">
      <c r="J126" s="219"/>
      <c r="K126" s="218"/>
    </row>
    <row r="127" spans="3:17" x14ac:dyDescent="0.2">
      <c r="J127" s="219"/>
      <c r="K127" s="218"/>
    </row>
    <row r="128" spans="3:17" x14ac:dyDescent="0.2">
      <c r="J128" s="219"/>
      <c r="K128" s="218"/>
    </row>
    <row r="129" spans="10:11" x14ac:dyDescent="0.2">
      <c r="J129" s="219"/>
      <c r="K129" s="218"/>
    </row>
    <row r="130" spans="10:11" x14ac:dyDescent="0.2">
      <c r="J130" s="219"/>
      <c r="K130" s="218"/>
    </row>
    <row r="131" spans="10:11" x14ac:dyDescent="0.2">
      <c r="J131" s="219"/>
      <c r="K131" s="218"/>
    </row>
    <row r="132" spans="10:11" x14ac:dyDescent="0.2">
      <c r="J132" s="219"/>
      <c r="K132" s="218"/>
    </row>
    <row r="133" spans="10:11" x14ac:dyDescent="0.2">
      <c r="J133" s="219"/>
      <c r="K133" s="218"/>
    </row>
    <row r="134" spans="10:11" x14ac:dyDescent="0.2">
      <c r="J134" s="219"/>
      <c r="K134" s="218"/>
    </row>
    <row r="135" spans="10:11" x14ac:dyDescent="0.2">
      <c r="J135" s="219"/>
      <c r="K135" s="218"/>
    </row>
    <row r="136" spans="10:11" x14ac:dyDescent="0.2">
      <c r="J136" s="219"/>
      <c r="K136" s="218"/>
    </row>
    <row r="137" spans="10:11" x14ac:dyDescent="0.2">
      <c r="J137" s="219"/>
      <c r="K137" s="218"/>
    </row>
    <row r="138" spans="10:11" x14ac:dyDescent="0.2">
      <c r="J138" s="219"/>
      <c r="K138" s="218"/>
    </row>
    <row r="139" spans="10:11" x14ac:dyDescent="0.2">
      <c r="J139" s="219"/>
      <c r="K139" s="218"/>
    </row>
    <row r="140" spans="10:11" x14ac:dyDescent="0.2">
      <c r="J140" s="219"/>
      <c r="K140" s="218"/>
    </row>
    <row r="141" spans="10:11" x14ac:dyDescent="0.2">
      <c r="J141" s="219"/>
      <c r="K141" s="218"/>
    </row>
    <row r="142" spans="10:11" x14ac:dyDescent="0.2">
      <c r="J142" s="219"/>
      <c r="K142" s="218"/>
    </row>
    <row r="143" spans="10:11" x14ac:dyDescent="0.2">
      <c r="J143" s="219"/>
      <c r="K143" s="218"/>
    </row>
    <row r="144" spans="10:11" x14ac:dyDescent="0.2">
      <c r="J144" s="219"/>
      <c r="K144" s="218"/>
    </row>
    <row r="145" spans="10:11" x14ac:dyDescent="0.2">
      <c r="J145" s="219"/>
      <c r="K145" s="218"/>
    </row>
    <row r="146" spans="10:11" x14ac:dyDescent="0.2">
      <c r="J146" s="219"/>
      <c r="K146" s="218"/>
    </row>
    <row r="147" spans="10:11" x14ac:dyDescent="0.2">
      <c r="J147" s="219"/>
      <c r="K147" s="218"/>
    </row>
    <row r="148" spans="10:11" x14ac:dyDescent="0.2">
      <c r="J148" s="219"/>
      <c r="K148" s="218"/>
    </row>
    <row r="149" spans="10:11" x14ac:dyDescent="0.2">
      <c r="J149" s="219"/>
      <c r="K149" s="218"/>
    </row>
    <row r="150" spans="10:11" x14ac:dyDescent="0.2">
      <c r="J150" s="219"/>
      <c r="K150" s="218"/>
    </row>
    <row r="151" spans="10:11" x14ac:dyDescent="0.2">
      <c r="J151" s="219"/>
      <c r="K151" s="218"/>
    </row>
    <row r="152" spans="10:11" x14ac:dyDescent="0.2">
      <c r="J152" s="219"/>
      <c r="K152" s="218"/>
    </row>
    <row r="153" spans="10:11" x14ac:dyDescent="0.2">
      <c r="J153" s="219"/>
      <c r="K153" s="218"/>
    </row>
    <row r="154" spans="10:11" x14ac:dyDescent="0.2">
      <c r="J154" s="219"/>
      <c r="K154" s="218"/>
    </row>
    <row r="155" spans="10:11" x14ac:dyDescent="0.2">
      <c r="J155" s="219"/>
      <c r="K155" s="218"/>
    </row>
    <row r="156" spans="10:11" x14ac:dyDescent="0.2">
      <c r="J156" s="219"/>
      <c r="K156" s="218"/>
    </row>
    <row r="157" spans="10:11" x14ac:dyDescent="0.2">
      <c r="J157" s="219"/>
      <c r="K157" s="218"/>
    </row>
  </sheetData>
  <phoneticPr fontId="17" type="noConversion"/>
  <conditionalFormatting sqref="S24:S1048576">
    <cfRule type="containsText" dxfId="20" priority="4" operator="containsText" text="NO GO">
      <formula>NOT(ISERROR(SEARCH("NO GO",S24)))</formula>
    </cfRule>
    <cfRule type="containsText" dxfId="19" priority="5" operator="containsText" text="GO">
      <formula>NOT(ISERROR(SEARCH("GO",S24)))</formula>
    </cfRule>
  </conditionalFormatting>
  <conditionalFormatting sqref="Q24">
    <cfRule type="cellIs" dxfId="18" priority="2" operator="greaterThan">
      <formula>30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4F74E-55E6-4885-B8FD-1B9219148444}">
  <sheetPr codeName="Feuil3">
    <tabColor theme="5" tint="0.59999389629810485"/>
  </sheetPr>
  <dimension ref="A2:N26"/>
  <sheetViews>
    <sheetView showGridLines="0" view="pageBreakPreview" zoomScale="117" zoomScaleNormal="85" workbookViewId="0">
      <selection activeCell="J18" sqref="J18"/>
    </sheetView>
  </sheetViews>
  <sheetFormatPr baseColWidth="10" defaultRowHeight="15" outlineLevelRow="1" x14ac:dyDescent="0.2"/>
  <cols>
    <col min="1" max="1" width="3.33203125" customWidth="1"/>
    <col min="2" max="2" width="2.6640625" customWidth="1"/>
    <col min="3" max="6" width="17.1640625" customWidth="1"/>
    <col min="7" max="11" width="17.1640625" style="83" customWidth="1"/>
    <col min="12" max="14" width="17.1640625" customWidth="1"/>
    <col min="15" max="15" width="3.33203125" customWidth="1"/>
  </cols>
  <sheetData>
    <row r="2" spans="2:14" ht="20" thickBot="1" x14ac:dyDescent="0.25">
      <c r="B2" s="90">
        <v>1</v>
      </c>
      <c r="C2" s="89" t="s">
        <v>29</v>
      </c>
      <c r="D2" s="89"/>
      <c r="E2" s="89"/>
      <c r="F2" s="89"/>
      <c r="G2" s="84"/>
      <c r="H2" s="84"/>
      <c r="I2" s="80"/>
      <c r="J2" s="80"/>
      <c r="K2" s="80"/>
      <c r="L2" s="80"/>
      <c r="M2" s="80"/>
      <c r="N2" s="80"/>
    </row>
    <row r="3" spans="2:14" ht="16" customHeight="1" x14ac:dyDescent="0.2">
      <c r="B3" s="224"/>
      <c r="C3" s="249"/>
      <c r="D3" s="249"/>
      <c r="E3" s="249"/>
      <c r="F3" s="249"/>
      <c r="G3" s="250"/>
      <c r="H3" s="250"/>
      <c r="I3" s="182"/>
      <c r="J3" s="182"/>
      <c r="K3" s="182"/>
      <c r="L3" s="182"/>
      <c r="M3" s="182"/>
      <c r="N3" s="182"/>
    </row>
    <row r="4" spans="2:14" ht="16" hidden="1" customHeight="1" outlineLevel="1" x14ac:dyDescent="0.2">
      <c r="B4" s="227" t="s">
        <v>9</v>
      </c>
      <c r="C4" t="s">
        <v>29</v>
      </c>
      <c r="D4" s="249"/>
      <c r="E4" s="249"/>
      <c r="F4" s="249"/>
      <c r="G4" s="250"/>
      <c r="H4" s="250"/>
      <c r="I4" s="182"/>
      <c r="J4" s="182"/>
      <c r="K4" s="182"/>
      <c r="L4" s="182"/>
      <c r="M4" s="182"/>
      <c r="N4" s="182"/>
    </row>
    <row r="5" spans="2:14" ht="16" hidden="1" customHeight="1" outlineLevel="1" x14ac:dyDescent="0.2">
      <c r="B5" s="227" t="s">
        <v>10</v>
      </c>
      <c r="C5" s="197" t="s">
        <v>29</v>
      </c>
      <c r="D5" s="249"/>
      <c r="E5" s="249"/>
      <c r="F5" s="249"/>
      <c r="G5" s="250"/>
      <c r="H5" s="250"/>
      <c r="I5" s="182"/>
      <c r="J5" s="182"/>
      <c r="K5" s="182"/>
      <c r="L5" s="182"/>
      <c r="M5" s="182"/>
      <c r="N5" s="182"/>
    </row>
    <row r="6" spans="2:14" s="79" customFormat="1" ht="16" hidden="1" customHeight="1" outlineLevel="1" x14ac:dyDescent="0.2">
      <c r="B6" s="227" t="s">
        <v>11</v>
      </c>
      <c r="C6" t="s">
        <v>29</v>
      </c>
      <c r="D6" s="251"/>
      <c r="E6" s="251"/>
      <c r="F6" s="251"/>
      <c r="G6" s="252"/>
      <c r="H6" s="252"/>
      <c r="I6" s="88"/>
      <c r="J6" s="88"/>
      <c r="K6" s="88"/>
      <c r="L6" s="88"/>
      <c r="M6" s="88"/>
      <c r="N6" s="88"/>
    </row>
    <row r="7" spans="2:14" s="79" customFormat="1" ht="16" hidden="1" customHeight="1" outlineLevel="1" x14ac:dyDescent="0.2">
      <c r="B7" s="227" t="s">
        <v>12</v>
      </c>
      <c r="C7" t="s">
        <v>29</v>
      </c>
      <c r="D7" s="251"/>
      <c r="E7" s="251"/>
      <c r="F7" s="251"/>
      <c r="G7" s="252"/>
      <c r="H7" s="252"/>
      <c r="I7" s="88"/>
      <c r="J7" s="88"/>
      <c r="K7" s="88"/>
      <c r="L7" s="88"/>
      <c r="M7" s="88"/>
      <c r="N7" s="88"/>
    </row>
    <row r="8" spans="2:14" ht="16" customHeight="1" collapsed="1" x14ac:dyDescent="0.2">
      <c r="I8"/>
      <c r="J8"/>
      <c r="K8"/>
    </row>
    <row r="9" spans="2:14" ht="20" thickBot="1" x14ac:dyDescent="0.25">
      <c r="B9" s="90">
        <v>2</v>
      </c>
      <c r="C9" s="89" t="s">
        <v>29</v>
      </c>
      <c r="D9" s="89"/>
      <c r="E9" s="89"/>
      <c r="F9" s="89"/>
      <c r="G9" s="84"/>
      <c r="H9" s="84"/>
      <c r="I9" s="80"/>
      <c r="J9" s="80"/>
      <c r="K9" s="80"/>
      <c r="L9" s="80"/>
      <c r="M9" s="80"/>
      <c r="N9" s="80"/>
    </row>
    <row r="10" spans="2:14" s="81" customFormat="1" x14ac:dyDescent="0.2">
      <c r="C10"/>
      <c r="D10"/>
      <c r="E10"/>
      <c r="F10"/>
      <c r="G10" s="83"/>
      <c r="H10" s="83"/>
      <c r="I10" s="112" t="s">
        <v>29</v>
      </c>
      <c r="J10"/>
      <c r="K10"/>
      <c r="L10"/>
      <c r="M10"/>
      <c r="N10"/>
    </row>
    <row r="11" spans="2:14" ht="17" x14ac:dyDescent="0.2">
      <c r="C11" s="186" t="s">
        <v>0</v>
      </c>
      <c r="D11" s="187" t="s">
        <v>29</v>
      </c>
      <c r="E11" s="187" t="s">
        <v>26</v>
      </c>
      <c r="F11" s="187" t="s">
        <v>29</v>
      </c>
      <c r="G11" s="187" t="s">
        <v>32</v>
      </c>
      <c r="H11" s="187" t="s">
        <v>33</v>
      </c>
      <c r="I11" s="187" t="s">
        <v>29</v>
      </c>
      <c r="J11" s="187" t="s">
        <v>29</v>
      </c>
      <c r="K11" s="187" t="s">
        <v>29</v>
      </c>
      <c r="L11" s="187" t="s">
        <v>29</v>
      </c>
      <c r="M11" s="187" t="s">
        <v>24</v>
      </c>
      <c r="N11" s="188" t="s">
        <v>29</v>
      </c>
    </row>
    <row r="12" spans="2:14" s="82" customFormat="1" ht="17" x14ac:dyDescent="0.2">
      <c r="C12" s="242">
        <f>'Grille de qualification'!C24</f>
        <v>1</v>
      </c>
      <c r="D12" s="75" t="s">
        <v>29</v>
      </c>
      <c r="E12" s="254">
        <f>Liste!D11</f>
        <v>44470</v>
      </c>
      <c r="F12" s="185">
        <f>Liste!F11</f>
        <v>6.5000000000000002E-2</v>
      </c>
      <c r="G12" s="76">
        <v>6.5000000000000002E-2</v>
      </c>
      <c r="H12" s="76">
        <v>1</v>
      </c>
      <c r="I12" s="185"/>
      <c r="J12" s="185"/>
      <c r="K12" s="75"/>
      <c r="L12" s="183">
        <f>'Grille de qualification'!Q24</f>
        <v>21</v>
      </c>
      <c r="M12" s="241" t="str">
        <f>IF(C12='Grille de qualification'!C24, 'Grille de qualification'!S24, "")</f>
        <v>NO GO</v>
      </c>
      <c r="N12" s="184" t="s">
        <v>29</v>
      </c>
    </row>
    <row r="13" spans="2:14" x14ac:dyDescent="0.2">
      <c r="C13" s="242">
        <f>'Grille de qualification'!C25</f>
        <v>2</v>
      </c>
      <c r="D13" s="75" t="s">
        <v>29</v>
      </c>
      <c r="E13" s="254">
        <f>Liste!D12</f>
        <v>44470</v>
      </c>
      <c r="F13" s="185">
        <f>Liste!F12</f>
        <v>7.0000000000000007E-2</v>
      </c>
      <c r="G13" s="76">
        <v>7.0000000000000007E-2</v>
      </c>
      <c r="H13" s="76">
        <v>2</v>
      </c>
      <c r="I13" s="185"/>
      <c r="J13" s="185"/>
      <c r="K13" s="75"/>
      <c r="L13" s="183">
        <f>'Grille de qualification'!Q25</f>
        <v>18</v>
      </c>
      <c r="M13" s="241" t="str">
        <f>IF(C13='Grille de qualification'!C25, 'Grille de qualification'!S25, "")</f>
        <v>NO GO</v>
      </c>
      <c r="N13" s="184" t="s">
        <v>29</v>
      </c>
    </row>
    <row r="14" spans="2:14" x14ac:dyDescent="0.2">
      <c r="C14" s="242">
        <f>'Grille de qualification'!C26</f>
        <v>3</v>
      </c>
      <c r="D14" s="75" t="s">
        <v>29</v>
      </c>
      <c r="E14" s="254">
        <f>Liste!D13</f>
        <v>44470</v>
      </c>
      <c r="F14" s="185">
        <f>Liste!F13</f>
        <v>0.08</v>
      </c>
      <c r="G14" s="76">
        <v>0.08</v>
      </c>
      <c r="H14" s="76">
        <v>1</v>
      </c>
      <c r="I14" s="185"/>
      <c r="J14" s="185"/>
      <c r="K14" s="75"/>
      <c r="L14" s="183">
        <f>'Grille de qualification'!Q26</f>
        <v>31</v>
      </c>
      <c r="M14" s="241" t="str">
        <f>IF(C14='Grille de qualification'!C26, 'Grille de qualification'!S26, "")</f>
        <v>NO GO</v>
      </c>
      <c r="N14" s="184" t="s">
        <v>29</v>
      </c>
    </row>
    <row r="15" spans="2:14" x14ac:dyDescent="0.2">
      <c r="C15" s="242">
        <f>'Grille de qualification'!C27</f>
        <v>4</v>
      </c>
      <c r="D15" s="75" t="s">
        <v>29</v>
      </c>
      <c r="E15" s="254">
        <f>Liste!D14</f>
        <v>44470</v>
      </c>
      <c r="F15" s="185">
        <f>Liste!F14</f>
        <v>0.09</v>
      </c>
      <c r="G15" s="76">
        <v>0.09</v>
      </c>
      <c r="H15" s="76">
        <v>2</v>
      </c>
      <c r="I15" s="185"/>
      <c r="J15" s="185"/>
      <c r="K15" s="75"/>
      <c r="L15" s="183">
        <f>'Grille de qualification'!Q27</f>
        <v>3</v>
      </c>
      <c r="M15" s="241" t="str">
        <f>IF(C15='Grille de qualification'!C27, 'Grille de qualification'!S27, "")</f>
        <v>NO GO</v>
      </c>
      <c r="N15" s="184" t="s">
        <v>29</v>
      </c>
    </row>
    <row r="16" spans="2:14" x14ac:dyDescent="0.2">
      <c r="C16" s="242">
        <f>'Grille de qualification'!C28</f>
        <v>5</v>
      </c>
      <c r="D16" s="75" t="s">
        <v>29</v>
      </c>
      <c r="E16" s="254">
        <f>Liste!D15</f>
        <v>44550</v>
      </c>
      <c r="F16" s="185">
        <f>Liste!F15</f>
        <v>7.0000000000000007E-2</v>
      </c>
      <c r="G16" s="76">
        <v>7.0000000000000007E-2</v>
      </c>
      <c r="H16" s="76">
        <v>1</v>
      </c>
      <c r="I16" s="185"/>
      <c r="J16" s="185"/>
      <c r="K16" s="75"/>
      <c r="L16" s="183">
        <f>'Grille de qualification'!Q28</f>
        <v>3</v>
      </c>
      <c r="M16" s="241" t="str">
        <f>IF(C16='Grille de qualification'!C28, 'Grille de qualification'!S28, "")</f>
        <v>NO GO</v>
      </c>
      <c r="N16" s="184" t="s">
        <v>29</v>
      </c>
    </row>
    <row r="17" spans="1:14" x14ac:dyDescent="0.2">
      <c r="C17" s="242">
        <f>'Grille de qualification'!C29</f>
        <v>6</v>
      </c>
      <c r="D17" s="75" t="s">
        <v>29</v>
      </c>
      <c r="E17" s="254">
        <f>Liste!D16</f>
        <v>44553</v>
      </c>
      <c r="F17" s="185">
        <f>Liste!F16</f>
        <v>0.4</v>
      </c>
      <c r="G17" s="76">
        <v>0.4</v>
      </c>
      <c r="H17" s="76">
        <v>2</v>
      </c>
      <c r="I17" s="185"/>
      <c r="J17" s="185"/>
      <c r="K17" s="75"/>
      <c r="L17" s="183">
        <f>'Grille de qualification'!Q29</f>
        <v>1</v>
      </c>
      <c r="M17" s="241" t="str">
        <f>IF(C17='Grille de qualification'!C29, 'Grille de qualification'!S29, "")</f>
        <v>NO GO</v>
      </c>
      <c r="N17" s="184" t="s">
        <v>29</v>
      </c>
    </row>
    <row r="18" spans="1:14" x14ac:dyDescent="0.2">
      <c r="C18" s="242">
        <f>'Grille de qualification'!C30</f>
        <v>7</v>
      </c>
      <c r="D18" s="75" t="s">
        <v>29</v>
      </c>
      <c r="E18" s="254">
        <f>Liste!D17</f>
        <v>44553</v>
      </c>
      <c r="F18" s="185">
        <f>Liste!F17</f>
        <v>0.1</v>
      </c>
      <c r="G18" s="76">
        <v>0.1</v>
      </c>
      <c r="H18" s="76">
        <v>1</v>
      </c>
      <c r="I18" s="185"/>
      <c r="J18" s="185"/>
      <c r="K18" s="75"/>
      <c r="L18" s="183">
        <f>'Grille de qualification'!Q30</f>
        <v>2</v>
      </c>
      <c r="M18" s="241" t="str">
        <f>IF(C18='Grille de qualification'!C30, 'Grille de qualification'!S30, "")</f>
        <v>NO GO</v>
      </c>
      <c r="N18" s="184" t="s">
        <v>29</v>
      </c>
    </row>
    <row r="19" spans="1:14" x14ac:dyDescent="0.2">
      <c r="C19" s="242">
        <f>'Grille de qualification'!C31</f>
        <v>8</v>
      </c>
      <c r="D19" s="75" t="s">
        <v>29</v>
      </c>
      <c r="E19" s="254">
        <f>Liste!D18</f>
        <v>44554</v>
      </c>
      <c r="F19" s="185">
        <v>0.2</v>
      </c>
      <c r="G19" s="76">
        <v>0.2</v>
      </c>
      <c r="H19" s="76">
        <v>1</v>
      </c>
      <c r="I19" s="185"/>
      <c r="J19" s="185"/>
      <c r="K19" s="75"/>
      <c r="L19" s="183">
        <f>'Grille de qualification'!Q31</f>
        <v>42</v>
      </c>
      <c r="M19" s="241" t="str">
        <f>IF(C19='Grille de qualification'!C31, 'Grille de qualification'!S31, "")</f>
        <v>GO</v>
      </c>
      <c r="N19" s="184" t="s">
        <v>29</v>
      </c>
    </row>
    <row r="20" spans="1:14" x14ac:dyDescent="0.2">
      <c r="C20" s="242">
        <f>'Grille de qualification'!C32</f>
        <v>9</v>
      </c>
      <c r="D20" s="75" t="s">
        <v>29</v>
      </c>
      <c r="E20" s="254">
        <f>Liste!D19</f>
        <v>44562</v>
      </c>
      <c r="F20" s="185">
        <f>Liste!F19</f>
        <v>0.2</v>
      </c>
      <c r="G20" s="76">
        <v>0.2</v>
      </c>
      <c r="H20" s="76">
        <v>2</v>
      </c>
      <c r="I20" s="185"/>
      <c r="J20" s="185"/>
      <c r="K20" s="75"/>
      <c r="L20" s="183">
        <f>'Grille de qualification'!Q32</f>
        <v>41</v>
      </c>
      <c r="M20" s="241" t="str">
        <f>IF(C20='Grille de qualification'!C32, 'Grille de qualification'!S32, "")</f>
        <v>GO</v>
      </c>
      <c r="N20" s="184" t="s">
        <v>29</v>
      </c>
    </row>
    <row r="21" spans="1:14" x14ac:dyDescent="0.2">
      <c r="C21" s="242">
        <f>'Grille de qualification'!C33</f>
        <v>10</v>
      </c>
      <c r="D21" s="75" t="s">
        <v>29</v>
      </c>
      <c r="E21" s="254">
        <f>Liste!D20</f>
        <v>44580</v>
      </c>
      <c r="F21" s="185">
        <f>Liste!F20</f>
        <v>0.2</v>
      </c>
      <c r="G21" s="76">
        <v>0.2</v>
      </c>
      <c r="H21" s="76">
        <v>1</v>
      </c>
      <c r="I21" s="185"/>
      <c r="J21" s="185"/>
      <c r="K21" s="75"/>
      <c r="L21" s="183">
        <f>'Grille de qualification'!Q33</f>
        <v>43</v>
      </c>
      <c r="M21" s="241" t="str">
        <f>IF(C21='Grille de qualification'!C33, 'Grille de qualification'!S33, "")</f>
        <v>GO</v>
      </c>
      <c r="N21" s="184" t="s">
        <v>29</v>
      </c>
    </row>
    <row r="22" spans="1:14" x14ac:dyDescent="0.2">
      <c r="C22" s="242">
        <f>'Grille de qualification'!C34</f>
        <v>11</v>
      </c>
      <c r="D22" s="75" t="s">
        <v>29</v>
      </c>
      <c r="E22" s="254">
        <f>Liste!D20</f>
        <v>44580</v>
      </c>
      <c r="F22" s="185">
        <f>Liste!F20</f>
        <v>0.2</v>
      </c>
      <c r="G22" s="76">
        <v>0.2</v>
      </c>
      <c r="H22" s="76">
        <v>1</v>
      </c>
      <c r="I22" s="185"/>
      <c r="J22" s="185"/>
      <c r="K22" s="75"/>
      <c r="L22" s="183">
        <f>'Grille de qualification'!Q33</f>
        <v>43</v>
      </c>
      <c r="M22" s="241" t="str">
        <f>IF(C22='Grille de qualification'!C34, 'Grille de qualification'!S34, "")</f>
        <v>GO</v>
      </c>
      <c r="N22" s="184" t="s">
        <v>29</v>
      </c>
    </row>
    <row r="23" spans="1:14" x14ac:dyDescent="0.2">
      <c r="C23" s="242">
        <f>'Grille de qualification'!C35</f>
        <v>12</v>
      </c>
      <c r="D23" s="75" t="s">
        <v>29</v>
      </c>
      <c r="E23" s="254">
        <f>Liste!D21</f>
        <v>44593</v>
      </c>
      <c r="F23" s="185">
        <v>0.2</v>
      </c>
      <c r="G23" s="76">
        <v>0.2</v>
      </c>
      <c r="H23" s="76">
        <v>1</v>
      </c>
      <c r="I23" s="185"/>
      <c r="J23" s="185"/>
      <c r="K23" s="75"/>
      <c r="L23" s="183">
        <f>'Grille de qualification'!Q34</f>
        <v>43</v>
      </c>
      <c r="M23" s="241" t="str">
        <f>IF(C23='Grille de qualification'!C35, 'Grille de qualification'!S35, "")</f>
        <v>NO GO</v>
      </c>
      <c r="N23" s="184" t="s">
        <v>29</v>
      </c>
    </row>
    <row r="24" spans="1:14" x14ac:dyDescent="0.2">
      <c r="C24" s="242">
        <f>'Grille de qualification'!C36</f>
        <v>13</v>
      </c>
      <c r="D24" s="75" t="s">
        <v>29</v>
      </c>
      <c r="E24" s="254">
        <f>Liste!D22</f>
        <v>44621</v>
      </c>
      <c r="F24" s="185">
        <v>0.2</v>
      </c>
      <c r="G24" s="76">
        <v>0.2</v>
      </c>
      <c r="H24" s="76">
        <v>1</v>
      </c>
      <c r="I24" s="185"/>
      <c r="J24" s="185"/>
      <c r="K24" s="75"/>
      <c r="L24" s="183">
        <f>'Grille de qualification'!Q35</f>
        <v>31</v>
      </c>
      <c r="M24" s="241" t="str">
        <f>IF(C24='Grille de qualification'!C36, 'Grille de qualification'!S36, "")</f>
        <v>NO GO</v>
      </c>
      <c r="N24" s="184" t="s">
        <v>29</v>
      </c>
    </row>
    <row r="25" spans="1:14" x14ac:dyDescent="0.2">
      <c r="C25" s="242">
        <f>'Grille de qualification'!C37</f>
        <v>14</v>
      </c>
      <c r="D25" s="75" t="s">
        <v>29</v>
      </c>
      <c r="E25" s="254">
        <f>Liste!D22</f>
        <v>44621</v>
      </c>
      <c r="F25" s="185">
        <v>0.37</v>
      </c>
      <c r="G25" s="76">
        <v>0.37</v>
      </c>
      <c r="H25" s="76">
        <v>1</v>
      </c>
      <c r="I25" s="185"/>
      <c r="J25" s="185"/>
      <c r="K25" s="75"/>
      <c r="L25" s="183">
        <f>'Grille de qualification'!Q35</f>
        <v>31</v>
      </c>
      <c r="M25" s="241" t="str">
        <f>IF(C25='Grille de qualification'!C37, 'Grille de qualification'!S37, "")</f>
        <v>NO GO</v>
      </c>
      <c r="N25" s="184" t="s">
        <v>29</v>
      </c>
    </row>
    <row r="26" spans="1:14" ht="12" customHeight="1" x14ac:dyDescent="0.2">
      <c r="A26" s="130" t="s">
        <v>20</v>
      </c>
      <c r="B26" s="197"/>
      <c r="C26" s="255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7"/>
    </row>
  </sheetData>
  <autoFilter ref="C11:N26" xr:uid="{10D329AE-3236-2B4C-9BC3-EEEF7C34ED56}">
    <sortState xmlns:xlrd2="http://schemas.microsoft.com/office/spreadsheetml/2017/richdata2" ref="C12:N26">
      <sortCondition ref="E11:E26"/>
    </sortState>
  </autoFilter>
  <conditionalFormatting sqref="M12:M25">
    <cfRule type="containsText" dxfId="17" priority="1" operator="containsText" text="NO GO">
      <formula>NOT(ISERROR(SEARCH("NO GO",M12)))</formula>
    </cfRule>
    <cfRule type="containsText" dxfId="16" priority="2" operator="containsText" text="GO">
      <formula>NOT(ISERROR(SEARCH("GO",M12)))</formula>
    </cfRule>
  </conditionalFormatting>
  <dataValidations count="2">
    <dataValidation type="list" allowBlank="1" showInputMessage="1" showErrorMessage="1" sqref="D12:D25" xr:uid="{815E0A50-8962-D040-ADD0-4791377F1FC8}">
      <formula1>$D$16:$D$17</formula1>
    </dataValidation>
    <dataValidation type="list" allowBlank="1" showInputMessage="1" showErrorMessage="1" sqref="N12:N25" xr:uid="{A857F38A-691C-1544-9F2B-E5CB28281A47}">
      <formula1>$N$16:$N$17</formula1>
    </dataValidation>
  </dataValidation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DD845-8E38-3041-8AE3-5D4859AD43DD}">
  <sheetPr codeName="Feuil4">
    <tabColor theme="9" tint="0.39997558519241921"/>
  </sheetPr>
  <dimension ref="A2:Q52"/>
  <sheetViews>
    <sheetView showGridLines="0" view="pageBreakPreview" zoomScale="111" zoomScaleNormal="100" zoomScaleSheetLayoutView="100" workbookViewId="0">
      <selection activeCell="G17" sqref="G17"/>
    </sheetView>
  </sheetViews>
  <sheetFormatPr baseColWidth="10" defaultRowHeight="15" outlineLevelRow="1" outlineLevelCol="1" x14ac:dyDescent="0.2"/>
  <cols>
    <col min="1" max="1" width="10.83203125" customWidth="1" outlineLevel="1"/>
    <col min="2" max="2" width="3.33203125" customWidth="1"/>
    <col min="3" max="3" width="2.6640625" customWidth="1"/>
    <col min="4" max="4" width="26.33203125" style="5" customWidth="1"/>
    <col min="5" max="11" width="17.83203125" style="5" customWidth="1"/>
    <col min="12" max="12" width="20.5" style="5" customWidth="1"/>
    <col min="13" max="13" width="1.1640625" style="5" customWidth="1"/>
    <col min="14" max="15" width="17.1640625" style="5" customWidth="1"/>
    <col min="16" max="16" width="17.1640625" style="15" customWidth="1"/>
    <col min="17" max="17" width="3.33203125" customWidth="1"/>
  </cols>
  <sheetData>
    <row r="2" spans="3:17" ht="22" thickBot="1" x14ac:dyDescent="0.3">
      <c r="C2" s="13">
        <v>1</v>
      </c>
      <c r="D2" s="91" t="s">
        <v>29</v>
      </c>
      <c r="E2" s="1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4" spans="3:17" hidden="1" outlineLevel="1" x14ac:dyDescent="0.2">
      <c r="C4" s="71" t="s">
        <v>9</v>
      </c>
      <c r="D4" s="74" t="s">
        <v>27</v>
      </c>
    </row>
    <row r="5" spans="3:17" hidden="1" outlineLevel="1" x14ac:dyDescent="0.2">
      <c r="C5" s="23" t="s">
        <v>10</v>
      </c>
      <c r="D5" s="130" t="s">
        <v>28</v>
      </c>
      <c r="E5" s="253"/>
      <c r="F5" s="135"/>
      <c r="G5" s="135"/>
    </row>
    <row r="6" spans="3:17" hidden="1" outlineLevel="1" x14ac:dyDescent="0.2">
      <c r="C6" s="71" t="s">
        <v>11</v>
      </c>
      <c r="D6" s="73" t="s">
        <v>8</v>
      </c>
    </row>
    <row r="7" spans="3:17" hidden="1" outlineLevel="1" x14ac:dyDescent="0.2">
      <c r="C7" s="71" t="s">
        <v>12</v>
      </c>
      <c r="D7" s="72" t="s">
        <v>7</v>
      </c>
      <c r="E7" s="70"/>
    </row>
    <row r="8" spans="3:17" collapsed="1" x14ac:dyDescent="0.2">
      <c r="D8" s="70"/>
      <c r="E8" s="70"/>
    </row>
    <row r="9" spans="3:17" ht="22" thickBot="1" x14ac:dyDescent="0.3">
      <c r="C9" s="13">
        <v>2</v>
      </c>
      <c r="D9" s="91" t="s">
        <v>29</v>
      </c>
      <c r="E9" s="1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1" spans="3:17" outlineLevel="1" x14ac:dyDescent="0.2">
      <c r="D11" s="30" t="s">
        <v>29</v>
      </c>
      <c r="E11" s="46" t="s">
        <v>29</v>
      </c>
    </row>
    <row r="12" spans="3:17" outlineLevel="1" x14ac:dyDescent="0.2">
      <c r="D12" s="31" t="s">
        <v>29</v>
      </c>
      <c r="E12" s="33" t="s">
        <v>29</v>
      </c>
      <c r="G12" s="14"/>
      <c r="H12" s="14"/>
    </row>
    <row r="13" spans="3:17" x14ac:dyDescent="0.2">
      <c r="D13"/>
      <c r="E13"/>
      <c r="F13"/>
      <c r="G13"/>
      <c r="H13"/>
      <c r="I13"/>
      <c r="J13"/>
      <c r="K13"/>
      <c r="L13"/>
      <c r="M13"/>
      <c r="N13"/>
      <c r="O13"/>
      <c r="P13"/>
      <c r="Q13" s="11"/>
    </row>
    <row r="14" spans="3:17" ht="22" thickBot="1" x14ac:dyDescent="0.3">
      <c r="C14" s="13">
        <v>3</v>
      </c>
      <c r="D14" s="91" t="s">
        <v>29</v>
      </c>
      <c r="E14" s="1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3:17" x14ac:dyDescent="0.2">
      <c r="D15"/>
      <c r="E15"/>
      <c r="F15"/>
      <c r="G15" s="248"/>
      <c r="H15"/>
      <c r="I15"/>
      <c r="J15"/>
      <c r="K15"/>
      <c r="L15"/>
      <c r="M15"/>
      <c r="N15"/>
      <c r="O15"/>
      <c r="P15"/>
    </row>
    <row r="16" spans="3:17" ht="19" x14ac:dyDescent="0.2">
      <c r="D16" s="189" t="s">
        <v>0</v>
      </c>
      <c r="E16" s="190" t="s">
        <v>33</v>
      </c>
      <c r="F16" s="190" t="s">
        <v>32</v>
      </c>
      <c r="G16" s="190" t="s">
        <v>29</v>
      </c>
      <c r="H16" s="190" t="s">
        <v>29</v>
      </c>
      <c r="I16" s="190" t="s">
        <v>29</v>
      </c>
      <c r="J16" s="190" t="s">
        <v>29</v>
      </c>
      <c r="K16" s="190" t="s">
        <v>29</v>
      </c>
      <c r="L16" s="190" t="s">
        <v>29</v>
      </c>
      <c r="M16" s="16"/>
      <c r="N16" s="192" t="s">
        <v>29</v>
      </c>
      <c r="O16" s="193" t="s">
        <v>29</v>
      </c>
      <c r="P16" s="194" t="s">
        <v>29</v>
      </c>
    </row>
    <row r="17" spans="2:16" x14ac:dyDescent="0.2">
      <c r="C17" s="10"/>
      <c r="D17" s="36"/>
      <c r="E17" s="32">
        <f>Positionnement!H13</f>
        <v>2</v>
      </c>
      <c r="F17" s="41">
        <f>Positionnement!G22</f>
        <v>0.2</v>
      </c>
      <c r="G17" s="19">
        <f t="shared" ref="G17:G19" si="0">E17*F17</f>
        <v>0.4</v>
      </c>
      <c r="H17" s="39" t="e">
        <f t="shared" ref="H17:H19" si="1">F17*$E$12</f>
        <v>#VALUE!</v>
      </c>
      <c r="I17" s="39" t="e">
        <f t="shared" ref="I17:I19" si="2">G17*$E$12*$E$11</f>
        <v>#VALUE!</v>
      </c>
      <c r="J17" s="118">
        <v>2</v>
      </c>
      <c r="K17" s="21">
        <v>1</v>
      </c>
      <c r="L17" s="44">
        <f>J17*K17</f>
        <v>2</v>
      </c>
      <c r="N17" s="27" t="str">
        <f t="shared" ref="N17:N19" si="3">IF(O17&gt; 0, "S", "F")</f>
        <v>S</v>
      </c>
      <c r="O17" s="17">
        <f t="shared" ref="O17:O19" si="4">L17-G17</f>
        <v>1.6</v>
      </c>
      <c r="P17" s="28" t="e">
        <f>O17*$E$11-I17</f>
        <v>#VALUE!</v>
      </c>
    </row>
    <row r="18" spans="2:16" x14ac:dyDescent="0.2">
      <c r="C18" s="10"/>
      <c r="D18" s="36"/>
      <c r="E18" s="32">
        <f>Positionnement!H14</f>
        <v>1</v>
      </c>
      <c r="F18" s="41">
        <f>Positionnement!G23</f>
        <v>0.2</v>
      </c>
      <c r="G18" s="19">
        <f t="shared" si="0"/>
        <v>0.2</v>
      </c>
      <c r="H18" s="39" t="e">
        <f t="shared" si="1"/>
        <v>#VALUE!</v>
      </c>
      <c r="I18" s="39" t="e">
        <f t="shared" si="2"/>
        <v>#VALUE!</v>
      </c>
      <c r="J18" s="118">
        <v>25</v>
      </c>
      <c r="K18" s="21">
        <v>1</v>
      </c>
      <c r="L18" s="44">
        <f t="shared" ref="L18:L19" si="5">J18*K18</f>
        <v>25</v>
      </c>
      <c r="N18" s="27" t="str">
        <f t="shared" si="3"/>
        <v>S</v>
      </c>
      <c r="O18" s="17">
        <f t="shared" si="4"/>
        <v>24.8</v>
      </c>
      <c r="P18" s="28" t="e">
        <f t="shared" ref="P18:P20" si="6">O18*$E$11-I18</f>
        <v>#VALUE!</v>
      </c>
    </row>
    <row r="19" spans="2:16" x14ac:dyDescent="0.2">
      <c r="D19" s="36"/>
      <c r="E19" s="32">
        <f>Positionnement!H15</f>
        <v>2</v>
      </c>
      <c r="F19" s="41">
        <f>Positionnement!G24</f>
        <v>0.2</v>
      </c>
      <c r="G19" s="19">
        <f t="shared" si="0"/>
        <v>0.4</v>
      </c>
      <c r="H19" s="39" t="e">
        <f t="shared" si="1"/>
        <v>#VALUE!</v>
      </c>
      <c r="I19" s="39" t="e">
        <f t="shared" si="2"/>
        <v>#VALUE!</v>
      </c>
      <c r="J19" s="118">
        <v>0.5</v>
      </c>
      <c r="K19" s="21">
        <v>1</v>
      </c>
      <c r="L19" s="44">
        <f t="shared" si="5"/>
        <v>0.5</v>
      </c>
      <c r="N19" s="27" t="str">
        <f t="shared" si="3"/>
        <v>S</v>
      </c>
      <c r="O19" s="17">
        <f t="shared" si="4"/>
        <v>9.9999999999999978E-2</v>
      </c>
      <c r="P19" s="28" t="e">
        <f t="shared" si="6"/>
        <v>#VALUE!</v>
      </c>
    </row>
    <row r="20" spans="2:16" x14ac:dyDescent="0.2">
      <c r="D20" s="36"/>
      <c r="E20" s="32">
        <f>Positionnement!H16</f>
        <v>1</v>
      </c>
      <c r="F20" s="41">
        <f>Positionnement!G25</f>
        <v>0.37</v>
      </c>
      <c r="G20" s="19">
        <f t="shared" ref="G20" si="7">E20*F20</f>
        <v>0.37</v>
      </c>
      <c r="H20" s="39" t="e">
        <f t="shared" ref="H20" si="8">F20*$E$12</f>
        <v>#VALUE!</v>
      </c>
      <c r="I20" s="39" t="e">
        <f t="shared" ref="I20" si="9">G20*$E$12*$E$11</f>
        <v>#VALUE!</v>
      </c>
      <c r="J20" s="118">
        <v>0.5</v>
      </c>
      <c r="K20" s="21">
        <v>1</v>
      </c>
      <c r="L20" s="44">
        <f t="shared" ref="L20" si="10">J20*K20</f>
        <v>0.5</v>
      </c>
      <c r="N20" s="27" t="str">
        <f t="shared" ref="N20" si="11">IF(O20&gt; 0, "S", "F")</f>
        <v>S</v>
      </c>
      <c r="O20" s="17">
        <f t="shared" ref="O20" si="12">L20-G20</f>
        <v>0.13</v>
      </c>
      <c r="P20" s="28" t="e">
        <f t="shared" si="6"/>
        <v>#VALUE!</v>
      </c>
    </row>
    <row r="21" spans="2:16" x14ac:dyDescent="0.2">
      <c r="B21" s="136" t="s">
        <v>20</v>
      </c>
      <c r="C21" s="131"/>
      <c r="D21" s="37"/>
      <c r="E21" s="38"/>
      <c r="F21" s="40"/>
      <c r="G21" s="20"/>
      <c r="H21" s="20"/>
      <c r="I21" s="38"/>
      <c r="J21" s="43"/>
      <c r="K21" s="22"/>
      <c r="L21" s="45"/>
      <c r="N21" s="34"/>
      <c r="O21" s="35"/>
      <c r="P21" s="29"/>
    </row>
    <row r="22" spans="2:16" ht="16" thickBot="1" x14ac:dyDescent="0.25">
      <c r="D22" s="24"/>
      <c r="E22" s="24"/>
      <c r="F22" s="24"/>
      <c r="G22" s="24"/>
      <c r="H22" s="24"/>
      <c r="I22" s="24"/>
      <c r="J22" s="24"/>
      <c r="K22" s="24"/>
      <c r="L22" s="24"/>
      <c r="M22" s="25"/>
      <c r="N22" s="26"/>
      <c r="O22"/>
      <c r="P22"/>
    </row>
    <row r="23" spans="2:16" ht="22" thickBot="1" x14ac:dyDescent="0.3">
      <c r="C23" s="122">
        <v>4</v>
      </c>
      <c r="D23" s="123" t="s">
        <v>29</v>
      </c>
      <c r="E23" s="121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</row>
    <row r="24" spans="2:16" x14ac:dyDescent="0.2"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2:16" x14ac:dyDescent="0.2">
      <c r="D25" s="65" t="s">
        <v>29</v>
      </c>
      <c r="E25" s="66">
        <f>COUNTA(D17:D21)</f>
        <v>0</v>
      </c>
      <c r="M25"/>
      <c r="P25"/>
    </row>
    <row r="26" spans="2:16" x14ac:dyDescent="0.2">
      <c r="D26" s="67" t="s">
        <v>29</v>
      </c>
      <c r="E26" s="68">
        <f>COUNTIF(N17:N21, "S")</f>
        <v>4</v>
      </c>
      <c r="M26"/>
      <c r="P26"/>
    </row>
    <row r="27" spans="2:16" x14ac:dyDescent="0.2">
      <c r="D27" s="67" t="s">
        <v>29</v>
      </c>
      <c r="E27" s="68">
        <f>COUNTIF(N17:N21, "F")</f>
        <v>0</v>
      </c>
      <c r="M27"/>
      <c r="P27"/>
    </row>
    <row r="28" spans="2:16" ht="17" x14ac:dyDescent="0.2">
      <c r="D28" s="94" t="s">
        <v>29</v>
      </c>
      <c r="E28" s="69" t="e">
        <f>E26/E25</f>
        <v>#DIV/0!</v>
      </c>
      <c r="F28"/>
      <c r="J28"/>
      <c r="K28"/>
      <c r="L28"/>
      <c r="M28"/>
      <c r="N28"/>
      <c r="O28"/>
      <c r="P28"/>
    </row>
    <row r="29" spans="2:16" ht="7" customHeight="1" x14ac:dyDescent="0.2">
      <c r="O29"/>
      <c r="P29"/>
    </row>
    <row r="30" spans="2:16" x14ac:dyDescent="0.2">
      <c r="D30" s="58" t="s">
        <v>29</v>
      </c>
      <c r="E30" s="59">
        <f>SUM(G17:G21)/SUM(E17:E21)</f>
        <v>0.22833333333333336</v>
      </c>
      <c r="F30"/>
      <c r="G30"/>
      <c r="H30"/>
      <c r="I30"/>
      <c r="J30"/>
      <c r="K30"/>
      <c r="L30"/>
      <c r="M30"/>
      <c r="N30"/>
      <c r="O30"/>
      <c r="P30"/>
    </row>
    <row r="31" spans="2:16" x14ac:dyDescent="0.2">
      <c r="D31" s="60" t="s">
        <v>29</v>
      </c>
      <c r="E31" s="61" t="e">
        <f>E30*E11</f>
        <v>#VALUE!</v>
      </c>
      <c r="F31"/>
      <c r="G31"/>
      <c r="H31"/>
      <c r="I31"/>
      <c r="J31"/>
      <c r="K31"/>
      <c r="L31"/>
      <c r="M31"/>
      <c r="N31"/>
      <c r="O31"/>
      <c r="P31"/>
    </row>
    <row r="32" spans="2:16" x14ac:dyDescent="0.2">
      <c r="D32" s="62" t="s">
        <v>29</v>
      </c>
      <c r="E32" s="63">
        <f>E39/SUM(K17:K21)</f>
        <v>7</v>
      </c>
      <c r="F32"/>
      <c r="G32"/>
      <c r="H32"/>
      <c r="I32"/>
      <c r="J32"/>
      <c r="K32"/>
      <c r="L32"/>
      <c r="M32"/>
      <c r="N32"/>
      <c r="O32"/>
      <c r="P32"/>
    </row>
    <row r="33" spans="4:16" x14ac:dyDescent="0.2">
      <c r="D33" s="62" t="s">
        <v>29</v>
      </c>
      <c r="E33" s="61" t="e">
        <f>E32*E11</f>
        <v>#VALUE!</v>
      </c>
      <c r="F33"/>
      <c r="G33"/>
      <c r="H33"/>
      <c r="I33"/>
      <c r="J33"/>
      <c r="K33"/>
      <c r="L33"/>
      <c r="M33"/>
      <c r="N33"/>
      <c r="O33"/>
      <c r="P33"/>
    </row>
    <row r="34" spans="4:16" ht="17" x14ac:dyDescent="0.2">
      <c r="D34" s="92" t="s">
        <v>29</v>
      </c>
      <c r="E34" s="55" t="e">
        <f>SUM(O17:O21)/E25</f>
        <v>#DIV/0!</v>
      </c>
      <c r="F34"/>
      <c r="G34"/>
      <c r="H34"/>
      <c r="I34"/>
      <c r="J34"/>
      <c r="K34"/>
      <c r="L34"/>
      <c r="M34"/>
      <c r="N34"/>
      <c r="O34"/>
      <c r="P34"/>
    </row>
    <row r="35" spans="4:16" ht="17" x14ac:dyDescent="0.2">
      <c r="D35" s="93" t="s">
        <v>29</v>
      </c>
      <c r="E35" s="64" t="e">
        <f>E34*E11</f>
        <v>#DIV/0!</v>
      </c>
      <c r="F35"/>
      <c r="J35"/>
      <c r="K35"/>
      <c r="L35"/>
      <c r="M35"/>
      <c r="N35"/>
      <c r="O35"/>
      <c r="P35"/>
    </row>
    <row r="36" spans="4:16" ht="7" customHeight="1" x14ac:dyDescent="0.2">
      <c r="F36"/>
      <c r="M36"/>
      <c r="N36"/>
      <c r="O36"/>
      <c r="P36"/>
    </row>
    <row r="37" spans="4:16" x14ac:dyDescent="0.2">
      <c r="D37" s="50" t="s">
        <v>29</v>
      </c>
      <c r="E37" s="51">
        <f>SUM(G17:G21)</f>
        <v>1.37</v>
      </c>
      <c r="F37"/>
      <c r="M37"/>
      <c r="N37"/>
      <c r="O37"/>
      <c r="P37"/>
    </row>
    <row r="38" spans="4:16" x14ac:dyDescent="0.2">
      <c r="D38" s="52" t="s">
        <v>29</v>
      </c>
      <c r="E38" s="53" t="e">
        <f>E37*E11</f>
        <v>#VALUE!</v>
      </c>
      <c r="F38"/>
      <c r="M38"/>
      <c r="N38"/>
      <c r="O38"/>
      <c r="P38"/>
    </row>
    <row r="39" spans="4:16" x14ac:dyDescent="0.2">
      <c r="D39" s="52" t="s">
        <v>29</v>
      </c>
      <c r="E39" s="54">
        <f>SUM(L17:L21)</f>
        <v>28</v>
      </c>
      <c r="F39"/>
      <c r="M39"/>
      <c r="N39"/>
      <c r="O39"/>
      <c r="P39"/>
    </row>
    <row r="40" spans="4:16" x14ac:dyDescent="0.2">
      <c r="D40" s="52" t="s">
        <v>29</v>
      </c>
      <c r="E40" s="53" t="e">
        <f>E39*E11</f>
        <v>#VALUE!</v>
      </c>
      <c r="F40"/>
      <c r="M40"/>
      <c r="N40"/>
      <c r="O40"/>
      <c r="P40"/>
    </row>
    <row r="41" spans="4:16" ht="17" x14ac:dyDescent="0.2">
      <c r="D41" s="95" t="s">
        <v>29</v>
      </c>
      <c r="E41" s="55">
        <f>E39-E37</f>
        <v>26.63</v>
      </c>
      <c r="J41"/>
      <c r="K41"/>
      <c r="L41"/>
      <c r="M41"/>
      <c r="N41"/>
      <c r="O41"/>
      <c r="P41"/>
    </row>
    <row r="42" spans="4:16" ht="17" x14ac:dyDescent="0.2">
      <c r="D42" s="95" t="s">
        <v>29</v>
      </c>
      <c r="E42" s="56" t="e">
        <f>E41*E11</f>
        <v>#VALUE!</v>
      </c>
      <c r="G42"/>
      <c r="H42"/>
      <c r="I42"/>
      <c r="J42"/>
      <c r="K42"/>
      <c r="L42"/>
      <c r="M42"/>
      <c r="N42"/>
      <c r="O42"/>
      <c r="P42"/>
    </row>
    <row r="43" spans="4:16" ht="17" x14ac:dyDescent="0.2">
      <c r="D43" s="94" t="s">
        <v>29</v>
      </c>
      <c r="E43" s="57">
        <f>(E39/E37)-1</f>
        <v>19.43795620437956</v>
      </c>
      <c r="G43"/>
      <c r="H43"/>
      <c r="I43"/>
      <c r="J43"/>
      <c r="K43"/>
      <c r="L43"/>
      <c r="M43"/>
      <c r="N43"/>
      <c r="O43"/>
      <c r="P43"/>
    </row>
    <row r="44" spans="4:16" x14ac:dyDescent="0.2">
      <c r="D44"/>
      <c r="E44"/>
      <c r="F44"/>
      <c r="G44"/>
      <c r="H44"/>
      <c r="I44"/>
      <c r="J44"/>
      <c r="K44"/>
      <c r="L44"/>
      <c r="M44"/>
      <c r="N44"/>
      <c r="O44"/>
      <c r="P44"/>
    </row>
    <row r="45" spans="4:16" x14ac:dyDescent="0.2">
      <c r="D45"/>
      <c r="E45"/>
      <c r="F45"/>
      <c r="G45"/>
      <c r="H45"/>
      <c r="I45"/>
      <c r="J45"/>
      <c r="K45"/>
      <c r="L45"/>
      <c r="M45"/>
      <c r="N45"/>
      <c r="O45"/>
      <c r="P45"/>
    </row>
    <row r="46" spans="4:16" x14ac:dyDescent="0.2">
      <c r="D46"/>
      <c r="E46"/>
      <c r="F46"/>
      <c r="G46"/>
      <c r="H46"/>
      <c r="I46"/>
      <c r="J46"/>
      <c r="K46"/>
      <c r="L46"/>
      <c r="M46"/>
      <c r="N46"/>
      <c r="O46"/>
      <c r="P46"/>
    </row>
    <row r="47" spans="4:16" x14ac:dyDescent="0.2">
      <c r="D47"/>
      <c r="E47"/>
      <c r="F47"/>
      <c r="G47"/>
      <c r="H47"/>
      <c r="I47"/>
      <c r="J47"/>
      <c r="K47"/>
      <c r="L47"/>
      <c r="M47"/>
      <c r="N47"/>
      <c r="O47"/>
      <c r="P47"/>
    </row>
    <row r="48" spans="4:16" x14ac:dyDescent="0.2">
      <c r="D48"/>
      <c r="E48"/>
      <c r="F48"/>
      <c r="G48"/>
      <c r="H48"/>
      <c r="I48"/>
      <c r="J48"/>
      <c r="K48"/>
      <c r="L48"/>
      <c r="M48"/>
      <c r="N48"/>
      <c r="O48"/>
      <c r="P48"/>
    </row>
    <row r="49" spans="2:17" x14ac:dyDescent="0.2">
      <c r="B49" s="18"/>
      <c r="C49" s="18"/>
      <c r="D49"/>
      <c r="E49"/>
      <c r="F49"/>
      <c r="G49"/>
      <c r="H49"/>
      <c r="I49"/>
      <c r="J49"/>
      <c r="K49"/>
      <c r="L49"/>
      <c r="M49"/>
      <c r="N49"/>
      <c r="O49"/>
      <c r="P49"/>
      <c r="Q49" s="18"/>
    </row>
    <row r="50" spans="2:17" x14ac:dyDescent="0.2">
      <c r="D50"/>
      <c r="E50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</row>
    <row r="51" spans="2:17" x14ac:dyDescent="0.2">
      <c r="D51"/>
      <c r="E51"/>
    </row>
    <row r="52" spans="2:17" x14ac:dyDescent="0.2">
      <c r="D52" s="18"/>
      <c r="E52" s="18"/>
    </row>
  </sheetData>
  <conditionalFormatting sqref="O17:P20">
    <cfRule type="cellIs" dxfId="15" priority="10" operator="lessThan">
      <formula>0</formula>
    </cfRule>
    <cfRule type="cellIs" dxfId="14" priority="11" operator="greaterThan">
      <formula>0</formula>
    </cfRule>
    <cfRule type="colorScale" priority="13">
      <colorScale>
        <cfvo type="num" val="&quot;&lt;0&quot;"/>
        <cfvo type="num" val="&quot;&gt;0&quot;"/>
        <color theme="5" tint="0.39997558519241921"/>
        <color theme="9" tint="0.39997558519241921"/>
      </colorScale>
    </cfRule>
  </conditionalFormatting>
  <conditionalFormatting sqref="O17:P20">
    <cfRule type="cellIs" dxfId="13" priority="12" operator="lessThan">
      <formula>0.23</formula>
    </cfRule>
  </conditionalFormatting>
  <conditionalFormatting sqref="N22 N17:N20">
    <cfRule type="containsText" dxfId="12" priority="4" operator="containsText" text="F">
      <formula>NOT(ISERROR(SEARCH("F",N17)))</formula>
    </cfRule>
    <cfRule type="containsText" dxfId="11" priority="5" operator="containsText" text="S">
      <formula>NOT(ISERROR(SEARCH("S",N17)))</formula>
    </cfRule>
  </conditionalFormatting>
  <conditionalFormatting sqref="E28">
    <cfRule type="cellIs" dxfId="10" priority="2" operator="greaterThan">
      <formula>50</formula>
    </cfRule>
    <cfRule type="cellIs" dxfId="9" priority="3" operator="lessThan">
      <formula>50</formula>
    </cfRule>
  </conditionalFormatting>
  <conditionalFormatting sqref="E43">
    <cfRule type="cellIs" dxfId="8" priority="1" operator="greater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45F80-38AA-3349-A730-0F3116FAE875}">
  <sheetPr codeName="Feuil5">
    <tabColor rgb="FFFFB2B8"/>
  </sheetPr>
  <dimension ref="A2:P52"/>
  <sheetViews>
    <sheetView showGridLines="0" tabSelected="1" view="pageBreakPreview" zoomScale="107" zoomScaleNormal="100" zoomScaleSheetLayoutView="100" workbookViewId="0">
      <selection activeCell="E12" sqref="E12"/>
    </sheetView>
  </sheetViews>
  <sheetFormatPr baseColWidth="10" defaultRowHeight="15" outlineLevelRow="1" x14ac:dyDescent="0.2"/>
  <cols>
    <col min="1" max="1" width="3.33203125" customWidth="1"/>
    <col min="2" max="2" width="2.6640625" customWidth="1"/>
    <col min="3" max="3" width="26.5" style="5" customWidth="1"/>
    <col min="4" max="11" width="17.83203125" style="5" customWidth="1"/>
    <col min="12" max="12" width="1.1640625" style="5" customWidth="1"/>
    <col min="13" max="13" width="17.5" style="5" bestFit="1" customWidth="1"/>
    <col min="14" max="14" width="15.6640625" style="5" bestFit="1" customWidth="1"/>
    <col min="15" max="15" width="13" style="15" bestFit="1" customWidth="1"/>
    <col min="16" max="16" width="3.33203125" customWidth="1"/>
  </cols>
  <sheetData>
    <row r="2" spans="2:16" ht="22" thickBot="1" x14ac:dyDescent="0.3">
      <c r="B2" s="13">
        <v>1</v>
      </c>
      <c r="C2" s="3" t="s">
        <v>29</v>
      </c>
      <c r="D2" s="1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4" spans="2:16" outlineLevel="1" x14ac:dyDescent="0.2">
      <c r="B4" s="71" t="s">
        <v>9</v>
      </c>
      <c r="C4" s="74" t="s">
        <v>29</v>
      </c>
    </row>
    <row r="5" spans="2:16" outlineLevel="1" x14ac:dyDescent="0.2">
      <c r="B5" s="23" t="s">
        <v>10</v>
      </c>
      <c r="C5" s="74" t="s">
        <v>29</v>
      </c>
      <c r="D5" s="132"/>
      <c r="E5" s="133"/>
    </row>
    <row r="6" spans="2:16" outlineLevel="1" x14ac:dyDescent="0.2">
      <c r="B6" s="71" t="s">
        <v>11</v>
      </c>
      <c r="C6" s="74" t="s">
        <v>29</v>
      </c>
    </row>
    <row r="7" spans="2:16" outlineLevel="1" x14ac:dyDescent="0.2">
      <c r="B7" s="71" t="s">
        <v>12</v>
      </c>
      <c r="C7" s="74" t="s">
        <v>29</v>
      </c>
      <c r="D7" s="70"/>
    </row>
    <row r="8" spans="2:16" x14ac:dyDescent="0.2">
      <c r="C8" s="70"/>
      <c r="D8" s="70"/>
    </row>
    <row r="9" spans="2:16" ht="22" thickBot="1" x14ac:dyDescent="0.3">
      <c r="B9" s="13">
        <v>2</v>
      </c>
      <c r="C9" s="3" t="s">
        <v>29</v>
      </c>
      <c r="D9" s="1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1" spans="2:16" outlineLevel="1" x14ac:dyDescent="0.2">
      <c r="C11" s="30" t="s">
        <v>29</v>
      </c>
      <c r="D11" s="46" t="s">
        <v>29</v>
      </c>
    </row>
    <row r="12" spans="2:16" outlineLevel="1" x14ac:dyDescent="0.2">
      <c r="C12" s="31" t="s">
        <v>29</v>
      </c>
      <c r="D12" s="33" t="s">
        <v>29</v>
      </c>
      <c r="F12" s="14"/>
      <c r="G12" s="14"/>
    </row>
    <row r="13" spans="2:16" x14ac:dyDescent="0.2">
      <c r="C13"/>
      <c r="D13"/>
      <c r="E13"/>
      <c r="F13"/>
      <c r="G13"/>
      <c r="H13"/>
      <c r="I13"/>
      <c r="J13"/>
      <c r="K13"/>
      <c r="L13"/>
      <c r="M13"/>
      <c r="N13"/>
      <c r="O13"/>
      <c r="P13" s="11"/>
    </row>
    <row r="14" spans="2:16" ht="22" thickBot="1" x14ac:dyDescent="0.3">
      <c r="B14" s="13">
        <v>3</v>
      </c>
      <c r="C14" s="3" t="s">
        <v>29</v>
      </c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2:16" x14ac:dyDescent="0.2"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2:16" ht="19" x14ac:dyDescent="0.2">
      <c r="C16" s="189" t="s">
        <v>0</v>
      </c>
      <c r="D16" s="190" t="s">
        <v>33</v>
      </c>
      <c r="E16" s="190" t="s">
        <v>32</v>
      </c>
      <c r="F16" s="190" t="s">
        <v>29</v>
      </c>
      <c r="G16" s="190" t="s">
        <v>29</v>
      </c>
      <c r="H16" s="190" t="s">
        <v>29</v>
      </c>
      <c r="I16" s="190" t="s">
        <v>29</v>
      </c>
      <c r="J16" s="190" t="s">
        <v>29</v>
      </c>
      <c r="K16" s="191" t="s">
        <v>29</v>
      </c>
      <c r="L16" s="16"/>
      <c r="M16" s="192" t="s">
        <v>29</v>
      </c>
      <c r="N16" s="193" t="s">
        <v>29</v>
      </c>
      <c r="O16" s="194" t="s">
        <v>29</v>
      </c>
    </row>
    <row r="17" spans="1:15" x14ac:dyDescent="0.2">
      <c r="B17" s="10"/>
      <c r="C17" s="36"/>
      <c r="D17" s="32"/>
      <c r="E17" s="41"/>
      <c r="F17" s="19">
        <f>D17*E17</f>
        <v>0</v>
      </c>
      <c r="G17" s="39" t="e">
        <f>E17*$D$12</f>
        <v>#VALUE!</v>
      </c>
      <c r="H17" s="39" t="e">
        <f>F17*$D$12*$D$11</f>
        <v>#VALUE!</v>
      </c>
      <c r="I17" s="42"/>
      <c r="J17" s="32">
        <f>1</f>
        <v>1</v>
      </c>
      <c r="K17" s="44">
        <v>2</v>
      </c>
      <c r="M17" s="198" t="str">
        <f>IF(N17&gt; 0, "S", "F")</f>
        <v>S</v>
      </c>
      <c r="N17" s="17">
        <f>K17-F17</f>
        <v>2</v>
      </c>
      <c r="O17" s="199" t="e">
        <f>N17*$D$11-$H$17</f>
        <v>#VALUE!</v>
      </c>
    </row>
    <row r="18" spans="1:15" x14ac:dyDescent="0.2">
      <c r="C18" s="36"/>
      <c r="D18" s="32"/>
      <c r="E18" s="41"/>
      <c r="F18" s="19">
        <f t="shared" ref="F18:F20" si="0">D18*E18</f>
        <v>0</v>
      </c>
      <c r="G18" s="39" t="e">
        <f t="shared" ref="G18:G20" si="1">E18*$D$12</f>
        <v>#VALUE!</v>
      </c>
      <c r="H18" s="39" t="e">
        <f t="shared" ref="H18:H20" si="2">F18*$D$12*$D$11</f>
        <v>#VALUE!</v>
      </c>
      <c r="I18" s="42"/>
      <c r="J18" s="32">
        <f>1</f>
        <v>1</v>
      </c>
      <c r="K18" s="44">
        <v>3</v>
      </c>
      <c r="M18" s="198" t="str">
        <f>IF(N18&gt; 0, "S", "F")</f>
        <v>S</v>
      </c>
      <c r="N18" s="17">
        <f t="shared" ref="N18:N20" si="3">K18-F18</f>
        <v>3</v>
      </c>
      <c r="O18" s="199" t="e">
        <f t="shared" ref="O18:O20" si="4">N18*$D$11-$H$17</f>
        <v>#VALUE!</v>
      </c>
    </row>
    <row r="19" spans="1:15" x14ac:dyDescent="0.2">
      <c r="C19" s="36"/>
      <c r="D19" s="32"/>
      <c r="E19" s="41"/>
      <c r="F19" s="19">
        <f t="shared" si="0"/>
        <v>0</v>
      </c>
      <c r="G19" s="39" t="e">
        <f t="shared" si="1"/>
        <v>#VALUE!</v>
      </c>
      <c r="H19" s="39" t="e">
        <f t="shared" si="2"/>
        <v>#VALUE!</v>
      </c>
      <c r="I19" s="42"/>
      <c r="J19" s="32">
        <f>1</f>
        <v>1</v>
      </c>
      <c r="K19" s="44">
        <f t="shared" ref="K19" si="5">I19*J19</f>
        <v>0</v>
      </c>
      <c r="M19" s="198" t="str">
        <f t="shared" ref="M19:M20" si="6">IF(N19&gt; 0, "S", "F")</f>
        <v>F</v>
      </c>
      <c r="N19" s="17">
        <f t="shared" si="3"/>
        <v>0</v>
      </c>
      <c r="O19" s="199" t="e">
        <f t="shared" si="4"/>
        <v>#VALUE!</v>
      </c>
    </row>
    <row r="20" spans="1:15" x14ac:dyDescent="0.2">
      <c r="C20" s="36"/>
      <c r="D20" s="32"/>
      <c r="E20" s="41"/>
      <c r="F20" s="19">
        <f t="shared" si="0"/>
        <v>0</v>
      </c>
      <c r="G20" s="39" t="e">
        <f t="shared" si="1"/>
        <v>#VALUE!</v>
      </c>
      <c r="H20" s="39" t="e">
        <f t="shared" si="2"/>
        <v>#VALUE!</v>
      </c>
      <c r="I20" s="42"/>
      <c r="J20" s="32">
        <f>1</f>
        <v>1</v>
      </c>
      <c r="K20" s="44">
        <v>1</v>
      </c>
      <c r="M20" s="198" t="str">
        <f t="shared" si="6"/>
        <v>S</v>
      </c>
      <c r="N20" s="17">
        <f t="shared" si="3"/>
        <v>1</v>
      </c>
      <c r="O20" s="199" t="e">
        <f t="shared" si="4"/>
        <v>#VALUE!</v>
      </c>
    </row>
    <row r="21" spans="1:15" x14ac:dyDescent="0.2">
      <c r="A21" s="137" t="s">
        <v>20</v>
      </c>
      <c r="B21" s="134"/>
      <c r="C21" s="37"/>
      <c r="D21" s="38"/>
      <c r="E21" s="196"/>
      <c r="F21" s="20"/>
      <c r="G21" s="20"/>
      <c r="H21" s="38"/>
      <c r="I21" s="43"/>
      <c r="J21" s="38"/>
      <c r="K21" s="45"/>
      <c r="M21" s="200"/>
      <c r="N21" s="201"/>
      <c r="O21" s="202"/>
    </row>
    <row r="22" spans="1:15" ht="16" thickBot="1" x14ac:dyDescent="0.25">
      <c r="B22" s="2"/>
      <c r="C22" s="195"/>
      <c r="D22" s="24"/>
      <c r="E22" s="24"/>
      <c r="F22" s="24"/>
      <c r="G22" s="24"/>
      <c r="H22" s="24"/>
      <c r="I22" s="24"/>
      <c r="J22" s="24"/>
      <c r="K22" s="24"/>
      <c r="L22" s="25"/>
      <c r="M22" s="26"/>
      <c r="N22"/>
      <c r="O22"/>
    </row>
    <row r="23" spans="1:15" ht="22" thickBot="1" x14ac:dyDescent="0.3">
      <c r="B23" s="13">
        <v>4</v>
      </c>
      <c r="C23" s="124" t="s">
        <v>29</v>
      </c>
      <c r="D23" s="119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</row>
    <row r="24" spans="1:15" x14ac:dyDescent="0.2"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 x14ac:dyDescent="0.2">
      <c r="C25" s="65" t="s">
        <v>29</v>
      </c>
      <c r="D25" s="66">
        <f>COUNTA(C17:C21)</f>
        <v>0</v>
      </c>
      <c r="L25"/>
      <c r="O25"/>
    </row>
    <row r="26" spans="1:15" x14ac:dyDescent="0.2">
      <c r="C26" s="67" t="s">
        <v>29</v>
      </c>
      <c r="D26" s="68">
        <f>COUNTIF(M17:M21, "S")</f>
        <v>3</v>
      </c>
      <c r="L26"/>
      <c r="O26"/>
    </row>
    <row r="27" spans="1:15" x14ac:dyDescent="0.2">
      <c r="C27" s="67" t="s">
        <v>29</v>
      </c>
      <c r="D27" s="68">
        <f xml:space="preserve"> COUNTIF(M17:M21, "F")</f>
        <v>1</v>
      </c>
      <c r="L27"/>
      <c r="O27"/>
    </row>
    <row r="28" spans="1:15" ht="17" x14ac:dyDescent="0.2">
      <c r="C28" s="94" t="s">
        <v>29</v>
      </c>
      <c r="D28" s="172" t="e">
        <f>D26/D25</f>
        <v>#DIV/0!</v>
      </c>
      <c r="E28"/>
      <c r="I28"/>
      <c r="J28"/>
      <c r="K28"/>
      <c r="L28"/>
      <c r="M28"/>
      <c r="N28"/>
      <c r="O28"/>
    </row>
    <row r="29" spans="1:15" ht="7" customHeight="1" x14ac:dyDescent="0.2">
      <c r="N29"/>
      <c r="O29"/>
    </row>
    <row r="30" spans="1:15" x14ac:dyDescent="0.2">
      <c r="C30" s="58" t="s">
        <v>29</v>
      </c>
      <c r="D30" s="59" t="e">
        <f>SUM(F17:F21)/SUM(D17:D21)</f>
        <v>#DIV/0!</v>
      </c>
      <c r="E30"/>
      <c r="F30"/>
      <c r="G30"/>
      <c r="H30"/>
      <c r="I30"/>
      <c r="J30"/>
      <c r="K30"/>
      <c r="L30"/>
      <c r="M30"/>
      <c r="N30"/>
      <c r="O30"/>
    </row>
    <row r="31" spans="1:15" x14ac:dyDescent="0.2">
      <c r="C31" s="60" t="s">
        <v>29</v>
      </c>
      <c r="D31" s="61" t="e">
        <f>D30*D11</f>
        <v>#DIV/0!</v>
      </c>
      <c r="E31"/>
      <c r="F31"/>
      <c r="G31"/>
      <c r="H31"/>
      <c r="I31"/>
      <c r="J31"/>
      <c r="K31"/>
      <c r="L31"/>
      <c r="M31"/>
      <c r="N31"/>
      <c r="O31"/>
    </row>
    <row r="32" spans="1:15" x14ac:dyDescent="0.2">
      <c r="C32" s="60" t="s">
        <v>29</v>
      </c>
      <c r="D32" s="63">
        <f>D39/SUM(J17:J21)</f>
        <v>1.5</v>
      </c>
      <c r="E32"/>
      <c r="F32"/>
      <c r="G32"/>
      <c r="H32"/>
      <c r="I32"/>
      <c r="J32"/>
      <c r="K32"/>
      <c r="L32"/>
      <c r="M32"/>
      <c r="N32"/>
      <c r="O32"/>
    </row>
    <row r="33" spans="3:15" x14ac:dyDescent="0.2">
      <c r="C33" s="60" t="s">
        <v>29</v>
      </c>
      <c r="D33" s="61" t="e">
        <f>D32*D11</f>
        <v>#VALUE!</v>
      </c>
      <c r="E33"/>
      <c r="F33"/>
      <c r="G33"/>
      <c r="H33"/>
      <c r="I33"/>
      <c r="J33"/>
      <c r="K33"/>
      <c r="L33"/>
      <c r="M33"/>
      <c r="N33"/>
      <c r="O33"/>
    </row>
    <row r="34" spans="3:15" ht="17" x14ac:dyDescent="0.2">
      <c r="C34" s="92" t="s">
        <v>29</v>
      </c>
      <c r="D34" s="55" t="e">
        <f>SUM(N17:N21)/D25</f>
        <v>#DIV/0!</v>
      </c>
      <c r="E34"/>
      <c r="F34"/>
      <c r="G34"/>
      <c r="H34"/>
      <c r="I34"/>
      <c r="J34"/>
      <c r="K34"/>
      <c r="L34"/>
      <c r="M34"/>
      <c r="N34"/>
      <c r="O34"/>
    </row>
    <row r="35" spans="3:15" ht="17" x14ac:dyDescent="0.2">
      <c r="C35" s="93" t="s">
        <v>29</v>
      </c>
      <c r="D35" s="64" t="e">
        <f>D34*D11</f>
        <v>#DIV/0!</v>
      </c>
      <c r="E35"/>
      <c r="I35"/>
      <c r="J35"/>
      <c r="K35"/>
      <c r="L35"/>
      <c r="M35"/>
      <c r="N35"/>
      <c r="O35"/>
    </row>
    <row r="36" spans="3:15" ht="7" customHeight="1" x14ac:dyDescent="0.2">
      <c r="E36"/>
      <c r="L36"/>
      <c r="M36"/>
      <c r="N36"/>
      <c r="O36"/>
    </row>
    <row r="37" spans="3:15" x14ac:dyDescent="0.2">
      <c r="C37" s="50" t="s">
        <v>29</v>
      </c>
      <c r="D37" s="51">
        <f>SUM(F17:F21)</f>
        <v>0</v>
      </c>
      <c r="E37"/>
      <c r="L37"/>
      <c r="M37"/>
      <c r="N37"/>
      <c r="O37"/>
    </row>
    <row r="38" spans="3:15" x14ac:dyDescent="0.2">
      <c r="C38" s="52" t="s">
        <v>29</v>
      </c>
      <c r="D38" s="53" t="e">
        <f>D37*D11</f>
        <v>#VALUE!</v>
      </c>
      <c r="E38"/>
      <c r="L38"/>
      <c r="M38"/>
      <c r="N38"/>
      <c r="O38"/>
    </row>
    <row r="39" spans="3:15" x14ac:dyDescent="0.2">
      <c r="C39" s="52" t="s">
        <v>29</v>
      </c>
      <c r="D39" s="54">
        <f>SUM(K17:K21)</f>
        <v>6</v>
      </c>
      <c r="E39"/>
      <c r="L39"/>
      <c r="M39"/>
      <c r="N39"/>
      <c r="O39"/>
    </row>
    <row r="40" spans="3:15" x14ac:dyDescent="0.2">
      <c r="C40" s="52" t="s">
        <v>29</v>
      </c>
      <c r="D40" s="53" t="e">
        <f>D39*D11</f>
        <v>#VALUE!</v>
      </c>
      <c r="E40"/>
      <c r="L40"/>
      <c r="M40"/>
      <c r="N40"/>
      <c r="O40"/>
    </row>
    <row r="41" spans="3:15" ht="17" x14ac:dyDescent="0.2">
      <c r="C41" s="95" t="s">
        <v>29</v>
      </c>
      <c r="D41" s="55">
        <f>D39-D37</f>
        <v>6</v>
      </c>
      <c r="I41"/>
      <c r="J41"/>
      <c r="K41"/>
      <c r="L41"/>
      <c r="M41"/>
      <c r="N41"/>
      <c r="O41"/>
    </row>
    <row r="42" spans="3:15" ht="17" x14ac:dyDescent="0.2">
      <c r="C42" s="95" t="s">
        <v>29</v>
      </c>
      <c r="D42" s="56" t="e">
        <f>D41*D11</f>
        <v>#VALUE!</v>
      </c>
      <c r="F42"/>
      <c r="G42"/>
      <c r="H42"/>
      <c r="I42"/>
      <c r="J42"/>
      <c r="K42"/>
      <c r="L42"/>
      <c r="M42"/>
      <c r="N42"/>
      <c r="O42"/>
    </row>
    <row r="43" spans="3:15" ht="17" x14ac:dyDescent="0.2">
      <c r="C43" s="94" t="s">
        <v>29</v>
      </c>
      <c r="D43" s="57" t="e">
        <f>(D39/D37)-1</f>
        <v>#DIV/0!</v>
      </c>
      <c r="F43"/>
      <c r="G43"/>
      <c r="H43"/>
      <c r="I43"/>
      <c r="J43"/>
      <c r="K43"/>
      <c r="L43"/>
      <c r="M43"/>
      <c r="N43"/>
      <c r="O43"/>
    </row>
    <row r="44" spans="3:15" x14ac:dyDescent="0.2"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3:15" x14ac:dyDescent="0.2">
      <c r="C45"/>
      <c r="D45"/>
      <c r="E45"/>
      <c r="F45"/>
      <c r="G45"/>
      <c r="H45"/>
      <c r="I45"/>
      <c r="J45"/>
      <c r="K45"/>
      <c r="L45"/>
      <c r="M45"/>
      <c r="N45"/>
      <c r="O45"/>
    </row>
    <row r="46" spans="3:15" x14ac:dyDescent="0.2">
      <c r="C46"/>
      <c r="D46"/>
      <c r="E46"/>
      <c r="F46"/>
      <c r="G46"/>
      <c r="H46"/>
      <c r="I46"/>
      <c r="J46"/>
      <c r="K46"/>
      <c r="L46"/>
      <c r="M46"/>
      <c r="N46"/>
      <c r="O46"/>
    </row>
    <row r="47" spans="3:15" x14ac:dyDescent="0.2">
      <c r="C47"/>
      <c r="D47"/>
      <c r="E47"/>
      <c r="F47"/>
      <c r="G47"/>
      <c r="H47"/>
      <c r="I47"/>
      <c r="J47"/>
      <c r="K47"/>
      <c r="L47"/>
      <c r="M47"/>
      <c r="N47"/>
      <c r="O47"/>
    </row>
    <row r="48" spans="3:15" x14ac:dyDescent="0.2">
      <c r="C48"/>
      <c r="D48"/>
      <c r="E48"/>
      <c r="F48"/>
      <c r="G48"/>
      <c r="H48"/>
      <c r="I48" s="77"/>
      <c r="J48"/>
      <c r="K48"/>
      <c r="L48"/>
      <c r="M48"/>
      <c r="N48"/>
      <c r="O48"/>
    </row>
    <row r="49" spans="1:16" x14ac:dyDescent="0.2">
      <c r="A49" s="18"/>
      <c r="B49" s="18"/>
      <c r="C49"/>
      <c r="D49"/>
      <c r="E49"/>
      <c r="F49"/>
      <c r="G49"/>
      <c r="H49"/>
      <c r="I49"/>
      <c r="J49"/>
      <c r="K49"/>
      <c r="L49"/>
      <c r="M49"/>
      <c r="N49"/>
      <c r="O49"/>
      <c r="P49" s="18"/>
    </row>
    <row r="50" spans="1:16" x14ac:dyDescent="0.2">
      <c r="C50"/>
      <c r="D50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</row>
    <row r="51" spans="1:16" x14ac:dyDescent="0.2">
      <c r="C51"/>
      <c r="D51"/>
    </row>
    <row r="52" spans="1:16" x14ac:dyDescent="0.2">
      <c r="C52" s="18"/>
      <c r="D52" s="18"/>
    </row>
  </sheetData>
  <conditionalFormatting sqref="N17:O21">
    <cfRule type="cellIs" dxfId="7" priority="6" operator="lessThan">
      <formula>0</formula>
    </cfRule>
    <cfRule type="cellIs" dxfId="6" priority="7" operator="greaterThan">
      <formula>0</formula>
    </cfRule>
    <cfRule type="colorScale" priority="9">
      <colorScale>
        <cfvo type="num" val="&quot;&lt;0&quot;"/>
        <cfvo type="num" val="&quot;&gt;0&quot;"/>
        <color theme="5" tint="0.39997558519241921"/>
        <color theme="9" tint="0.39997558519241921"/>
      </colorScale>
    </cfRule>
  </conditionalFormatting>
  <conditionalFormatting sqref="N17:O21">
    <cfRule type="cellIs" dxfId="5" priority="8" operator="lessThan">
      <formula>0.23</formula>
    </cfRule>
  </conditionalFormatting>
  <conditionalFormatting sqref="M17:M22">
    <cfRule type="containsText" dxfId="4" priority="4" operator="containsText" text="F">
      <formula>NOT(ISERROR(SEARCH("F",M17)))</formula>
    </cfRule>
    <cfRule type="containsText" dxfId="3" priority="5" operator="containsText" text="S">
      <formula>NOT(ISERROR(SEARCH("S",M17)))</formula>
    </cfRule>
  </conditionalFormatting>
  <conditionalFormatting sqref="D28">
    <cfRule type="cellIs" dxfId="2" priority="2" operator="greaterThan">
      <formula>50</formula>
    </cfRule>
    <cfRule type="cellIs" dxfId="1" priority="3" operator="lessThan">
      <formula>50</formula>
    </cfRule>
  </conditionalFormatting>
  <conditionalFormatting sqref="D43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Liste</vt:lpstr>
      <vt:lpstr>Grille de qualification</vt:lpstr>
      <vt:lpstr>Positionnement</vt:lpstr>
      <vt:lpstr>Performance tracking (GO)</vt:lpstr>
      <vt:lpstr>Performance tracking (NO GO)</vt:lpstr>
      <vt:lpstr>'Grille de qualification'!Zone_d_impression</vt:lpstr>
      <vt:lpstr>Liste!Zone_d_impression</vt:lpstr>
      <vt:lpstr>'Performance tracking (GO)'!Zone_d_impression</vt:lpstr>
      <vt:lpstr>'Performance tracking (NO GO)'!Zone_d_impression</vt:lpstr>
      <vt:lpstr>Positionnement!Zone_d_impression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FINEZ</dc:creator>
  <cp:lastModifiedBy>Microsoft Office User</cp:lastModifiedBy>
  <dcterms:created xsi:type="dcterms:W3CDTF">2021-12-29T16:49:10Z</dcterms:created>
  <dcterms:modified xsi:type="dcterms:W3CDTF">2022-01-09T23:50:28Z</dcterms:modified>
</cp:coreProperties>
</file>