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/>
  <mc:AlternateContent xmlns:mc="http://schemas.openxmlformats.org/markup-compatibility/2006">
    <mc:Choice Requires="x15">
      <x15ac:absPath xmlns:x15ac="http://schemas.microsoft.com/office/spreadsheetml/2010/11/ac" url="C:\Users\acc.tempo\Desktop\Romain\"/>
    </mc:Choice>
  </mc:AlternateContent>
  <xr:revisionPtr revIDLastSave="0" documentId="13_ncr:1_{2F62EBD7-86B3-4FBE-AD33-7393FC88E22B}" xr6:coauthVersionLast="36" xr6:coauthVersionMax="36" xr10:uidLastSave="{00000000-0000-0000-0000-000000000000}"/>
  <bookViews>
    <workbookView xWindow="0" yWindow="0" windowWidth="28800" windowHeight="11700" activeTab="1" xr2:uid="{00000000-000D-0000-FFFF-FFFF00000000}"/>
  </bookViews>
  <sheets>
    <sheet name="Lundi" sheetId="1" r:id="rId1"/>
    <sheet name="Par résident" sheetId="12" r:id="rId2"/>
    <sheet name="Recap activités" sheetId="8" r:id="rId3"/>
    <sheet name="Recap PEC" sheetId="10" r:id="rId4"/>
  </sheets>
  <calcPr calcId="191029"/>
</workbook>
</file>

<file path=xl/calcChain.xml><?xml version="1.0" encoding="utf-8"?>
<calcChain xmlns="http://schemas.openxmlformats.org/spreadsheetml/2006/main">
  <c r="B5" i="8" l="1"/>
  <c r="E5" i="8" l="1"/>
  <c r="D8" i="12"/>
  <c r="D4" i="12"/>
  <c r="E7" i="12"/>
  <c r="F7" i="12"/>
  <c r="G7" i="12"/>
  <c r="H7" i="12"/>
  <c r="I7" i="12"/>
  <c r="J7" i="12"/>
  <c r="K7" i="12"/>
  <c r="L7" i="12"/>
  <c r="M7" i="12"/>
  <c r="N7" i="12"/>
  <c r="O7" i="12"/>
  <c r="P7" i="12"/>
  <c r="Q7" i="12"/>
  <c r="R7" i="12"/>
  <c r="S7" i="12"/>
  <c r="T7" i="12"/>
  <c r="U7" i="12"/>
  <c r="V7" i="12"/>
  <c r="W7" i="12"/>
  <c r="X7" i="12"/>
  <c r="Y7" i="12"/>
  <c r="Z7" i="12"/>
  <c r="D7" i="12"/>
  <c r="E6" i="12"/>
  <c r="F6" i="12"/>
  <c r="G6" i="12"/>
  <c r="H6" i="12"/>
  <c r="I6" i="12"/>
  <c r="J6" i="12"/>
  <c r="K6" i="12"/>
  <c r="L6" i="12"/>
  <c r="M6" i="12"/>
  <c r="N6" i="12"/>
  <c r="O6" i="12"/>
  <c r="P6" i="12"/>
  <c r="Q6" i="12"/>
  <c r="R6" i="12"/>
  <c r="S6" i="12"/>
  <c r="T6" i="12"/>
  <c r="U6" i="12"/>
  <c r="V6" i="12"/>
  <c r="W6" i="12"/>
  <c r="X6" i="12"/>
  <c r="Y6" i="12"/>
  <c r="Z6" i="12"/>
  <c r="AA6" i="12"/>
  <c r="AB6" i="12"/>
  <c r="AC6" i="12"/>
  <c r="AD6" i="12"/>
  <c r="AE6" i="12"/>
  <c r="AF6" i="12"/>
  <c r="AG6" i="12"/>
  <c r="D6" i="12"/>
  <c r="E5" i="12"/>
  <c r="F5" i="12"/>
  <c r="G5" i="12"/>
  <c r="H5" i="12"/>
  <c r="I5" i="12"/>
  <c r="J5" i="12"/>
  <c r="K5" i="12"/>
  <c r="L5" i="12"/>
  <c r="M5" i="12"/>
  <c r="N5" i="12"/>
  <c r="O5" i="12"/>
  <c r="P5" i="12"/>
  <c r="Q5" i="12"/>
  <c r="R5" i="12"/>
  <c r="S5" i="12"/>
  <c r="T5" i="12"/>
  <c r="U5" i="12"/>
  <c r="V5" i="12"/>
  <c r="W5" i="12"/>
  <c r="X5" i="12"/>
  <c r="Y5" i="12"/>
  <c r="Z5" i="12"/>
  <c r="AA5" i="12"/>
  <c r="AB5" i="12"/>
  <c r="AC5" i="12"/>
  <c r="AD5" i="12"/>
  <c r="AE5" i="12"/>
  <c r="AF5" i="12"/>
  <c r="AG5" i="12"/>
  <c r="D5" i="12"/>
  <c r="F4" i="12"/>
  <c r="G4" i="12"/>
  <c r="H4" i="12"/>
  <c r="I4" i="12"/>
  <c r="J4" i="12"/>
  <c r="K4" i="12"/>
  <c r="L4" i="12"/>
  <c r="M4" i="12"/>
  <c r="N4" i="12"/>
  <c r="O4" i="12"/>
  <c r="P4" i="12"/>
  <c r="Q4" i="12"/>
  <c r="R4" i="12"/>
  <c r="S4" i="12"/>
  <c r="T4" i="12"/>
  <c r="U4" i="12"/>
  <c r="V4" i="12"/>
  <c r="W4" i="12"/>
  <c r="X4" i="12"/>
  <c r="Y4" i="12"/>
  <c r="Z4" i="12"/>
  <c r="AA4" i="12"/>
  <c r="AB4" i="12"/>
  <c r="AC4" i="12"/>
  <c r="AD4" i="12"/>
  <c r="AE4" i="12"/>
  <c r="AF4" i="12"/>
  <c r="AG4" i="12"/>
  <c r="E4" i="12"/>
  <c r="D11" i="12"/>
  <c r="D10" i="12"/>
  <c r="D9" i="12"/>
  <c r="Y3" i="12"/>
  <c r="Z3" i="12"/>
  <c r="AA3" i="12"/>
  <c r="AB3" i="12"/>
  <c r="AC3" i="12"/>
  <c r="AD3" i="12"/>
  <c r="AE3" i="12"/>
  <c r="AF3" i="12"/>
  <c r="AG3" i="12"/>
  <c r="X3" i="12"/>
  <c r="C24" i="1"/>
  <c r="O3" i="12"/>
  <c r="P3" i="12"/>
  <c r="Q3" i="12"/>
  <c r="R3" i="12"/>
  <c r="S3" i="12"/>
  <c r="T3" i="12"/>
  <c r="U3" i="12"/>
  <c r="V3" i="12"/>
  <c r="W3" i="12"/>
  <c r="N3" i="12"/>
  <c r="C14" i="1"/>
  <c r="E3" i="12"/>
  <c r="F3" i="12"/>
  <c r="G3" i="12"/>
  <c r="H3" i="12"/>
  <c r="I3" i="12"/>
  <c r="J3" i="12"/>
  <c r="K3" i="12"/>
  <c r="L3" i="12"/>
  <c r="M3" i="12"/>
  <c r="D3" i="12"/>
  <c r="C4" i="1"/>
  <c r="C25" i="1"/>
  <c r="C26" i="1"/>
  <c r="C27" i="1"/>
  <c r="C28" i="1"/>
  <c r="C29" i="1"/>
  <c r="C30" i="1"/>
  <c r="C31" i="1"/>
  <c r="C32" i="1"/>
  <c r="C33" i="1"/>
  <c r="C15" i="1"/>
  <c r="C16" i="1"/>
  <c r="C17" i="1"/>
  <c r="C18" i="1"/>
  <c r="C19" i="1"/>
  <c r="C20" i="1"/>
  <c r="C21" i="1"/>
  <c r="C22" i="1"/>
  <c r="C23" i="1"/>
  <c r="C5" i="1"/>
  <c r="C6" i="1"/>
  <c r="C7" i="1"/>
  <c r="C8" i="1"/>
  <c r="C9" i="1"/>
  <c r="C10" i="1"/>
  <c r="C11" i="1"/>
  <c r="C12" i="1"/>
  <c r="C13" i="1"/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4" i="1"/>
  <c r="L4" i="1"/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D6" i="10" l="1"/>
  <c r="D11" i="10"/>
  <c r="D20" i="10"/>
  <c r="D16" i="10"/>
  <c r="D14" i="10"/>
  <c r="D4" i="10"/>
  <c r="C21" i="8"/>
  <c r="D21" i="10"/>
  <c r="D15" i="10"/>
  <c r="D8" i="10"/>
  <c r="D17" i="10"/>
  <c r="D5" i="10"/>
  <c r="D10" i="10"/>
  <c r="C17" i="8"/>
  <c r="C19" i="8"/>
  <c r="D12" i="10"/>
  <c r="D18" i="10"/>
  <c r="D7" i="10"/>
  <c r="D9" i="10"/>
  <c r="D3" i="10"/>
  <c r="C23" i="8"/>
  <c r="D2" i="10"/>
  <c r="D19" i="10"/>
  <c r="D13" i="10"/>
  <c r="C9" i="8"/>
  <c r="C16" i="8"/>
  <c r="C8" i="8"/>
  <c r="C7" i="8"/>
  <c r="C6" i="8"/>
  <c r="C24" i="8"/>
  <c r="C10" i="8"/>
  <c r="C15" i="8"/>
  <c r="C11" i="8"/>
  <c r="C14" i="8"/>
  <c r="C12" i="8"/>
  <c r="C13" i="8"/>
  <c r="C20" i="8"/>
  <c r="C18" i="8"/>
  <c r="C5" i="8"/>
  <c r="C22" i="8"/>
  <c r="F2" i="10" l="1"/>
  <c r="G4" i="10"/>
  <c r="F4" i="10"/>
  <c r="J4" i="10"/>
  <c r="H2" i="10"/>
  <c r="G2" i="10"/>
  <c r="H4" i="10"/>
  <c r="I2" i="10"/>
  <c r="I4" i="10"/>
  <c r="J2" i="10"/>
  <c r="L2" i="10" l="1"/>
  <c r="N2" i="10"/>
  <c r="AB2" i="10"/>
  <c r="V4" i="10"/>
  <c r="AB4" i="10"/>
  <c r="W4" i="10"/>
  <c r="P4" i="10"/>
  <c r="N4" i="10"/>
  <c r="Y4" i="10"/>
  <c r="Z4" i="10"/>
  <c r="O4" i="10"/>
  <c r="V2" i="10"/>
  <c r="Y2" i="10"/>
  <c r="X4" i="10"/>
  <c r="R4" i="10"/>
  <c r="M4" i="10"/>
  <c r="S2" i="10"/>
  <c r="R2" i="10"/>
  <c r="P2" i="10"/>
  <c r="AA2" i="10"/>
  <c r="X2" i="10"/>
  <c r="Z2" i="10"/>
  <c r="L4" i="10"/>
  <c r="W2" i="10"/>
  <c r="AA4" i="10"/>
  <c r="M2" i="10"/>
  <c r="O2" i="10"/>
  <c r="S4" i="10"/>
  <c r="B43" i="8"/>
  <c r="B9" i="8"/>
  <c r="B15" i="8"/>
  <c r="B32" i="8"/>
  <c r="B20" i="8"/>
  <c r="B13" i="8"/>
  <c r="B7" i="8"/>
  <c r="B8" i="8"/>
  <c r="C32" i="10"/>
  <c r="B47" i="8"/>
  <c r="C14" i="10"/>
  <c r="C23" i="10"/>
  <c r="B41" i="8"/>
  <c r="C16" i="10"/>
  <c r="B23" i="8"/>
  <c r="B26" i="8"/>
  <c r="C5" i="10"/>
  <c r="B25" i="8"/>
  <c r="B16" i="8"/>
  <c r="B42" i="8"/>
  <c r="C38" i="10"/>
  <c r="C44" i="10"/>
  <c r="C24" i="10"/>
  <c r="B14" i="8"/>
  <c r="C26" i="10"/>
  <c r="C25" i="10"/>
  <c r="C37" i="10"/>
  <c r="C4" i="10"/>
  <c r="C41" i="10"/>
  <c r="B11" i="8"/>
  <c r="C18" i="10"/>
  <c r="C34" i="10"/>
  <c r="B6" i="8"/>
  <c r="B30" i="8"/>
  <c r="B40" i="8"/>
  <c r="C6" i="10"/>
  <c r="B46" i="8"/>
  <c r="C30" i="10"/>
  <c r="B10" i="8"/>
  <c r="B45" i="8"/>
  <c r="C21" i="10"/>
  <c r="C19" i="10"/>
  <c r="C13" i="10"/>
  <c r="B49" i="8"/>
  <c r="B21" i="8"/>
  <c r="C27" i="10"/>
  <c r="B39" i="8"/>
  <c r="C2" i="10"/>
  <c r="C29" i="10"/>
  <c r="B27" i="8"/>
  <c r="C12" i="10"/>
  <c r="B37" i="8"/>
  <c r="B17" i="8"/>
  <c r="C22" i="10"/>
  <c r="C15" i="10"/>
  <c r="B48" i="8"/>
  <c r="B38" i="8"/>
  <c r="B18" i="8"/>
  <c r="C7" i="10"/>
  <c r="B24" i="8"/>
  <c r="B22" i="8"/>
  <c r="B31" i="8"/>
  <c r="B33" i="8"/>
  <c r="C10" i="10"/>
  <c r="C43" i="10"/>
  <c r="C40" i="10"/>
  <c r="C17" i="10"/>
  <c r="C8" i="10"/>
  <c r="C20" i="10"/>
  <c r="C36" i="10"/>
  <c r="B19" i="8"/>
  <c r="C31" i="10"/>
  <c r="C28" i="10"/>
  <c r="C45" i="10"/>
  <c r="B29" i="8"/>
  <c r="C9" i="10"/>
  <c r="B28" i="8"/>
  <c r="B36" i="8"/>
  <c r="C3" i="10"/>
  <c r="C33" i="10"/>
  <c r="C35" i="10"/>
  <c r="B12" i="8"/>
  <c r="C42" i="10"/>
  <c r="C11" i="10"/>
  <c r="B35" i="8"/>
  <c r="C39" i="10"/>
  <c r="B44" i="8"/>
  <c r="B34" i="8"/>
  <c r="C34" i="1" s="1"/>
  <c r="U4" i="10" s="1"/>
  <c r="U2" i="10" l="1"/>
  <c r="K4" i="10"/>
  <c r="K2" i="10"/>
  <c r="D5" i="8"/>
  <c r="E4" i="10"/>
  <c r="Q2" i="10"/>
  <c r="T2" i="10"/>
  <c r="T4" i="10"/>
  <c r="Q4" i="10"/>
  <c r="E2" i="10"/>
</calcChain>
</file>

<file path=xl/sharedStrings.xml><?xml version="1.0" encoding="utf-8"?>
<sst xmlns="http://schemas.openxmlformats.org/spreadsheetml/2006/main" count="333" uniqueCount="132">
  <si>
    <t>Logos du jour</t>
  </si>
  <si>
    <t>Qui travaille ?</t>
  </si>
  <si>
    <r>
      <rPr>
        <b/>
        <u/>
        <sz val="14"/>
        <color rgb="FF000000"/>
        <rFont val="Calibri, sans-serif"/>
      </rPr>
      <t xml:space="preserve">MATIN
</t>
    </r>
    <r>
      <rPr>
        <b/>
        <u/>
        <sz val="14"/>
        <color rgb="FFFF6D01"/>
        <rFont val="Calibri, sans-serif"/>
      </rPr>
      <t xml:space="preserve">Willy Claudie
</t>
    </r>
    <r>
      <rPr>
        <b/>
        <u/>
        <sz val="14"/>
        <color rgb="FF34A853"/>
        <rFont val="Calibri, sans-serif"/>
      </rPr>
      <t xml:space="preserve">Laurie Brigitte
</t>
    </r>
    <r>
      <rPr>
        <b/>
        <u/>
        <sz val="14"/>
        <color rgb="FF4285F4"/>
        <rFont val="Calibri, sans-serif"/>
      </rPr>
      <t>Melissa Marine</t>
    </r>
  </si>
  <si>
    <r>
      <rPr>
        <b/>
        <u/>
        <sz val="14"/>
        <color rgb="FF000000"/>
        <rFont val="Calibri, sans-serif"/>
      </rPr>
      <t xml:space="preserve">APRES-MIDI
</t>
    </r>
    <r>
      <rPr>
        <b/>
        <u/>
        <sz val="14"/>
        <color rgb="FFED7D31"/>
        <rFont val="Calibri, sans-serif"/>
      </rPr>
      <t xml:space="preserve">Maristela
</t>
    </r>
    <r>
      <rPr>
        <b/>
        <u/>
        <sz val="14"/>
        <color rgb="FF70AD47"/>
        <rFont val="Calibri, sans-serif"/>
      </rPr>
      <t xml:space="preserve">Christelle
</t>
    </r>
    <r>
      <rPr>
        <b/>
        <u/>
        <sz val="14"/>
        <color rgb="FF4472C4"/>
        <rFont val="Calibri, sans-serif"/>
      </rPr>
      <t>Noémie Rachel</t>
    </r>
  </si>
  <si>
    <t>Animation :
Maeva  Noémie A</t>
  </si>
  <si>
    <t>Patrick</t>
  </si>
  <si>
    <t>Daniel</t>
  </si>
  <si>
    <t>Christine</t>
  </si>
  <si>
    <t>Fabrice B</t>
  </si>
  <si>
    <t>Christophe</t>
  </si>
  <si>
    <t>Yann</t>
  </si>
  <si>
    <t>Emmanuel</t>
  </si>
  <si>
    <t>Laurent</t>
  </si>
  <si>
    <t>Corentin</t>
  </si>
  <si>
    <t>Patrice Ge</t>
  </si>
  <si>
    <t>J-P</t>
  </si>
  <si>
    <t>Patrice Gui</t>
  </si>
  <si>
    <t>J-M</t>
  </si>
  <si>
    <t>Florian</t>
  </si>
  <si>
    <t>Patricia</t>
  </si>
  <si>
    <t>Joseph</t>
  </si>
  <si>
    <t>Rosco</t>
  </si>
  <si>
    <t>Consulter mon téléphone</t>
  </si>
  <si>
    <t>Sortie du soir :</t>
  </si>
  <si>
    <t>Que fait une vache avec une radio ?
De la meuhsique !</t>
  </si>
  <si>
    <t xml:space="preserve">Fabrice G </t>
  </si>
  <si>
    <t xml:space="preserve">Alain </t>
  </si>
  <si>
    <t>Arnaud</t>
  </si>
  <si>
    <t>Stephane</t>
  </si>
  <si>
    <t>Patrice ge</t>
  </si>
  <si>
    <t>JP</t>
  </si>
  <si>
    <t>Patrice gui</t>
  </si>
  <si>
    <t xml:space="preserve">Christian T </t>
  </si>
  <si>
    <t>Jm</t>
  </si>
  <si>
    <t xml:space="preserve">Stephane H </t>
  </si>
  <si>
    <t xml:space="preserve">Evelyne </t>
  </si>
  <si>
    <t>Kevin</t>
  </si>
  <si>
    <t xml:space="preserve">Christian B </t>
  </si>
  <si>
    <t>Promenade</t>
  </si>
  <si>
    <t>Balade</t>
  </si>
  <si>
    <t>Cinéma</t>
  </si>
  <si>
    <t>Expos</t>
  </si>
  <si>
    <t>Pique nique</t>
  </si>
  <si>
    <t>Restaurant</t>
  </si>
  <si>
    <t>Plage</t>
  </si>
  <si>
    <t>Sport co</t>
  </si>
  <si>
    <t>Pétanque</t>
  </si>
  <si>
    <t>Palet</t>
  </si>
  <si>
    <t>Boules en bois</t>
  </si>
  <si>
    <t>Molkky</t>
  </si>
  <si>
    <t>Boccia</t>
  </si>
  <si>
    <t>Tenis de table</t>
  </si>
  <si>
    <t>Tir à l'arc</t>
  </si>
  <si>
    <t>Vélo</t>
  </si>
  <si>
    <t>Bowling</t>
  </si>
  <si>
    <t>Jeux co</t>
  </si>
  <si>
    <t>Tarrot</t>
  </si>
  <si>
    <t>Belotte</t>
  </si>
  <si>
    <t>Jeux de société</t>
  </si>
  <si>
    <t>Loto</t>
  </si>
  <si>
    <t>Créative</t>
  </si>
  <si>
    <t>Vannerie</t>
  </si>
  <si>
    <t>Peinture</t>
  </si>
  <si>
    <t>Killing</t>
  </si>
  <si>
    <t>Poterie</t>
  </si>
  <si>
    <t>Mosaique</t>
  </si>
  <si>
    <t>Experiences</t>
  </si>
  <si>
    <t>Papier maché</t>
  </si>
  <si>
    <t>Quizz music</t>
  </si>
  <si>
    <t>Blind test</t>
  </si>
  <si>
    <t>Karaoke</t>
  </si>
  <si>
    <t>Detente/esthetique</t>
  </si>
  <si>
    <t>Coiffure</t>
  </si>
  <si>
    <t>Groupe de parole</t>
  </si>
  <si>
    <t>Lecture journaux</t>
  </si>
  <si>
    <t>Animaux</t>
  </si>
  <si>
    <t>Cuisine</t>
  </si>
  <si>
    <t>Jardinage</t>
  </si>
  <si>
    <t>Ecriture</t>
  </si>
  <si>
    <t>Informatique</t>
  </si>
  <si>
    <t>Console</t>
  </si>
  <si>
    <t>Lundi</t>
  </si>
  <si>
    <t>Mardi</t>
  </si>
  <si>
    <t>Mercredi</t>
  </si>
  <si>
    <t>Jeudi</t>
  </si>
  <si>
    <t>Vendredi</t>
  </si>
  <si>
    <t>Résident</t>
  </si>
  <si>
    <t>Heure</t>
  </si>
  <si>
    <t>Activité</t>
  </si>
  <si>
    <t>Intervenant</t>
  </si>
  <si>
    <t>Intervenant(s)</t>
  </si>
  <si>
    <t>Sucemabite</t>
  </si>
  <si>
    <t>Lechemachatte</t>
  </si>
  <si>
    <t>Musée</t>
  </si>
  <si>
    <t>APA</t>
  </si>
  <si>
    <t>Psychomot.</t>
  </si>
  <si>
    <t>Neuropsy.</t>
  </si>
  <si>
    <t>Kiné.</t>
  </si>
  <si>
    <t>Ergo.</t>
  </si>
  <si>
    <t>Educateur</t>
  </si>
  <si>
    <t>RDV extérieur</t>
  </si>
  <si>
    <t>Jean-Marie</t>
  </si>
  <si>
    <t>Nzengé</t>
  </si>
  <si>
    <t>Sandra</t>
  </si>
  <si>
    <t>Camille</t>
  </si>
  <si>
    <t>Anne-Gaëlle</t>
  </si>
  <si>
    <t>Romain</t>
  </si>
  <si>
    <t>15h30</t>
  </si>
  <si>
    <t>Prise en charge / RDV</t>
  </si>
  <si>
    <t>Matin</t>
  </si>
  <si>
    <t>PED / RDV</t>
  </si>
  <si>
    <t>Acti</t>
  </si>
  <si>
    <t>Après-midi</t>
  </si>
  <si>
    <t>Ch.01</t>
  </si>
  <si>
    <t>Ch.02</t>
  </si>
  <si>
    <t>Ch.03</t>
  </si>
  <si>
    <t>Ch.04</t>
  </si>
  <si>
    <t>Ch.05</t>
  </si>
  <si>
    <t>Ch.06</t>
  </si>
  <si>
    <t>Ch.07</t>
  </si>
  <si>
    <t>Ch.08</t>
  </si>
  <si>
    <t>Ch.09</t>
  </si>
  <si>
    <t>Ch.10</t>
  </si>
  <si>
    <t>Unité Orange</t>
  </si>
  <si>
    <t>Unité Verte</t>
  </si>
  <si>
    <t>Unité Bleue</t>
  </si>
  <si>
    <t>Orange</t>
  </si>
  <si>
    <t>Verte</t>
  </si>
  <si>
    <t>Bleue</t>
  </si>
  <si>
    <t>Ch.</t>
  </si>
  <si>
    <t>11h30</t>
  </si>
  <si>
    <t>10h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</si>
</sst>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\ mmmm\ yyyy"/>
  </numFmts>
  <fonts count="41">
    <font>
      <sz val="10"/>
      <color rgb="FF000000"/>
      <name val="Arial"/>
      <scheme val="minor"/>
    </font>
    <font>
      <sz val="10"/>
      <color theme="1"/>
      <name val="Arial"/>
      <scheme val="minor"/>
    </font>
    <font>
      <b/>
      <u/>
      <sz val="14"/>
      <color rgb="FF000000"/>
      <name val="Calibri, sans-serif"/>
    </font>
    <font>
      <b/>
      <u/>
      <sz val="14"/>
      <color rgb="FFFF6D01"/>
      <name val="Calibri, sans-serif"/>
    </font>
    <font>
      <b/>
      <u/>
      <sz val="14"/>
      <color rgb="FF34A853"/>
      <name val="Calibri, sans-serif"/>
    </font>
    <font>
      <b/>
      <u/>
      <sz val="14"/>
      <color rgb="FF4285F4"/>
      <name val="Calibri, sans-serif"/>
    </font>
    <font>
      <b/>
      <u/>
      <sz val="14"/>
      <color rgb="FFED7D31"/>
      <name val="Calibri, sans-serif"/>
    </font>
    <font>
      <b/>
      <u/>
      <sz val="14"/>
      <color rgb="FF70AD47"/>
      <name val="Calibri, sans-serif"/>
    </font>
    <font>
      <b/>
      <u/>
      <sz val="14"/>
      <color rgb="FF4472C4"/>
      <name val="Calibri, sans-serif"/>
    </font>
    <font>
      <sz val="20"/>
      <color theme="1"/>
      <name val="Arial"/>
    </font>
    <font>
      <b/>
      <sz val="20"/>
      <color rgb="FF7030A0"/>
      <name val="Arial"/>
    </font>
    <font>
      <sz val="20"/>
      <name val="Arial"/>
    </font>
    <font>
      <b/>
      <sz val="20"/>
      <color rgb="FFFF0000"/>
      <name val="Calibri"/>
    </font>
    <font>
      <sz val="12"/>
      <color theme="1"/>
      <name val="Arial"/>
    </font>
    <font>
      <b/>
      <u/>
      <sz val="12"/>
      <color theme="1"/>
      <name val="Calibri"/>
    </font>
    <font>
      <b/>
      <sz val="12"/>
      <color rgb="FFED7D31"/>
      <name val="Calibri"/>
    </font>
    <font>
      <sz val="12"/>
      <color rgb="FFEA4335"/>
      <name val="Arial"/>
    </font>
    <font>
      <sz val="12"/>
      <color rgb="FF00B0F0"/>
      <name val="Arial"/>
    </font>
    <font>
      <sz val="12"/>
      <color theme="7"/>
      <name val="Arial"/>
    </font>
    <font>
      <b/>
      <sz val="12"/>
      <color rgb="FFED7D31"/>
      <name val="Arial"/>
    </font>
    <font>
      <sz val="12"/>
      <color theme="8"/>
      <name val="Arial"/>
    </font>
    <font>
      <b/>
      <sz val="12"/>
      <color rgb="FF00B050"/>
      <name val="Calibri"/>
    </font>
    <font>
      <sz val="12"/>
      <color theme="4"/>
      <name val="Arial"/>
    </font>
    <font>
      <sz val="12"/>
      <color rgb="FF70AD47"/>
      <name val="Arial"/>
    </font>
    <font>
      <sz val="12"/>
      <color rgb="FFFF0000"/>
      <name val="Arial"/>
    </font>
    <font>
      <sz val="12"/>
      <color rgb="FF7030A0"/>
      <name val="Arial"/>
    </font>
    <font>
      <b/>
      <sz val="12"/>
      <color rgb="FF2E74B5"/>
      <name val="Calibri"/>
    </font>
    <font>
      <b/>
      <sz val="12"/>
      <color rgb="FF4472C4"/>
      <name val="Calibri"/>
    </font>
    <font>
      <b/>
      <sz val="12"/>
      <color rgb="FF0070C0"/>
      <name val="Calibri"/>
    </font>
    <font>
      <sz val="12"/>
      <color rgb="FF000000"/>
      <name val="Arial"/>
    </font>
    <font>
      <sz val="12"/>
      <color theme="1"/>
      <name val="Arial"/>
      <scheme val="minor"/>
    </font>
    <font>
      <sz val="10"/>
      <name val="Arial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2"/>
      <color rgb="FFED7D31"/>
      <name val="Calibri"/>
      <family val="2"/>
    </font>
    <font>
      <sz val="12"/>
      <color theme="1"/>
      <name val="Arial"/>
      <family val="2"/>
    </font>
    <font>
      <sz val="9"/>
      <color rgb="FF000000"/>
      <name val="Arial"/>
      <family val="2"/>
      <scheme val="minor"/>
    </font>
    <font>
      <sz val="8"/>
      <color rgb="FF000000"/>
      <name val="Arial"/>
      <family val="2"/>
      <scheme val="minor"/>
    </font>
    <font>
      <sz val="12"/>
      <color rgb="FF000000"/>
      <name val="Arial"/>
      <family val="2"/>
      <scheme val="minor"/>
    </font>
    <font>
      <sz val="16"/>
      <color rgb="FF000000"/>
      <name val="Arial"/>
      <family val="2"/>
      <scheme val="minor"/>
    </font>
    <font>
      <b/>
      <sz val="12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EAD1DC"/>
        <bgColor rgb="FFEAD1DC"/>
      </patternFill>
    </fill>
    <fill>
      <patternFill patternType="solid">
        <fgColor rgb="FFC5E0B3"/>
        <bgColor rgb="FFC5E0B3"/>
      </patternFill>
    </fill>
    <fill>
      <patternFill patternType="solid">
        <fgColor rgb="FFDEEAF6"/>
        <bgColor rgb="FFDEEAF6"/>
      </patternFill>
    </fill>
    <fill>
      <patternFill patternType="solid">
        <fgColor rgb="FFFFFFFF"/>
        <bgColor rgb="FFFFFFFF"/>
      </patternFill>
    </fill>
    <fill>
      <patternFill patternType="solid">
        <fgColor rgb="FFC6E0B4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rgb="FFE6B8AF"/>
        <bgColor rgb="FFE6B8AF"/>
      </patternFill>
    </fill>
    <fill>
      <patternFill patternType="solid">
        <fgColor rgb="FFF6B26B"/>
        <bgColor rgb="FFF6B26B"/>
      </patternFill>
    </fill>
    <fill>
      <patternFill patternType="solid">
        <fgColor rgb="FFFFF2CC"/>
        <bgColor rgb="FFFFF2CC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B4A7D6"/>
        <bgColor rgb="FFB4A7D6"/>
      </patternFill>
    </fill>
    <fill>
      <patternFill patternType="solid">
        <fgColor rgb="FFD9EAD3"/>
        <bgColor rgb="FFD9EAD3"/>
      </patternFill>
    </fill>
    <fill>
      <patternFill patternType="solid">
        <fgColor rgb="FFEA9999"/>
        <bgColor rgb="FFEA9999"/>
      </patternFill>
    </fill>
    <fill>
      <patternFill patternType="solid">
        <fgColor rgb="FFCFE2F3"/>
        <bgColor rgb="FFCFE2F3"/>
      </patternFill>
    </fill>
    <fill>
      <patternFill patternType="solid">
        <fgColor theme="0"/>
        <bgColor rgb="FFFFF2CC"/>
      </patternFill>
    </fill>
    <fill>
      <patternFill patternType="solid">
        <fgColor theme="0"/>
        <bgColor rgb="FFEAD1DC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theme="1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theme="1"/>
      </left>
      <right/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9" fillId="0" borderId="1" xfId="0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0" fontId="18" fillId="7" borderId="1" xfId="0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22" fillId="6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20" fillId="4" borderId="1" xfId="0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26" fillId="5" borderId="1" xfId="0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13" fillId="4" borderId="11" xfId="0" applyFont="1" applyFill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0" fillId="4" borderId="2" xfId="0" applyFont="1" applyFill="1" applyBorder="1" applyAlignment="1">
      <alignment horizontal="center" vertical="center"/>
    </xf>
    <xf numFmtId="0" fontId="13" fillId="4" borderId="12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0" fontId="23" fillId="4" borderId="1" xfId="0" applyFont="1" applyFill="1" applyBorder="1" applyAlignment="1">
      <alignment horizontal="center" vertical="center"/>
    </xf>
    <xf numFmtId="0" fontId="29" fillId="4" borderId="1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32" fillId="9" borderId="13" xfId="0" applyFont="1" applyFill="1" applyBorder="1" applyAlignment="1">
      <alignment horizontal="center"/>
    </xf>
    <xf numFmtId="0" fontId="32" fillId="10" borderId="14" xfId="0" applyFont="1" applyFill="1" applyBorder="1" applyAlignment="1">
      <alignment horizontal="center"/>
    </xf>
    <xf numFmtId="0" fontId="32" fillId="10" borderId="15" xfId="0" applyFont="1" applyFill="1" applyBorder="1" applyAlignment="1">
      <alignment horizontal="center"/>
    </xf>
    <xf numFmtId="0" fontId="32" fillId="6" borderId="15" xfId="0" applyFont="1" applyFill="1" applyBorder="1" applyAlignment="1">
      <alignment horizontal="center"/>
    </xf>
    <xf numFmtId="0" fontId="32" fillId="8" borderId="15" xfId="0" applyFont="1" applyFill="1" applyBorder="1" applyAlignment="1">
      <alignment horizontal="center"/>
    </xf>
    <xf numFmtId="0" fontId="32" fillId="11" borderId="15" xfId="0" applyFont="1" applyFill="1" applyBorder="1" applyAlignment="1">
      <alignment horizontal="center"/>
    </xf>
    <xf numFmtId="0" fontId="0" fillId="0" borderId="13" xfId="0" applyFont="1" applyBorder="1"/>
    <xf numFmtId="0" fontId="32" fillId="11" borderId="1" xfId="0" applyFont="1" applyFill="1" applyBorder="1" applyAlignment="1">
      <alignment horizontal="center"/>
    </xf>
    <xf numFmtId="0" fontId="0" fillId="12" borderId="13" xfId="0" applyFont="1" applyFill="1" applyBorder="1"/>
    <xf numFmtId="0" fontId="32" fillId="13" borderId="1" xfId="0" applyFont="1" applyFill="1" applyBorder="1" applyAlignment="1">
      <alignment horizontal="center"/>
    </xf>
    <xf numFmtId="0" fontId="32" fillId="14" borderId="1" xfId="0" applyFont="1" applyFill="1" applyBorder="1" applyAlignment="1">
      <alignment horizontal="center"/>
    </xf>
    <xf numFmtId="0" fontId="32" fillId="15" borderId="1" xfId="0" applyFont="1" applyFill="1" applyBorder="1" applyAlignment="1">
      <alignment horizontal="center"/>
    </xf>
    <xf numFmtId="0" fontId="32" fillId="16" borderId="1" xfId="0" applyFont="1" applyFill="1" applyBorder="1" applyAlignment="1">
      <alignment horizontal="center"/>
    </xf>
    <xf numFmtId="0" fontId="15" fillId="0" borderId="16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21" fillId="0" borderId="16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26" fillId="5" borderId="16" xfId="0" applyFont="1" applyFill="1" applyBorder="1" applyAlignment="1">
      <alignment horizontal="center" vertical="center"/>
    </xf>
    <xf numFmtId="0" fontId="27" fillId="0" borderId="16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27" fillId="0" borderId="11" xfId="0" applyFont="1" applyBorder="1" applyAlignment="1">
      <alignment horizontal="center" vertical="center"/>
    </xf>
    <xf numFmtId="0" fontId="28" fillId="0" borderId="4" xfId="0" applyFont="1" applyBorder="1" applyAlignment="1">
      <alignment horizontal="center" vertical="center"/>
    </xf>
    <xf numFmtId="0" fontId="27" fillId="0" borderId="6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6" fillId="7" borderId="2" xfId="0" applyFont="1" applyFill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 wrapText="1"/>
    </xf>
    <xf numFmtId="0" fontId="23" fillId="3" borderId="2" xfId="0" applyFont="1" applyFill="1" applyBorder="1" applyAlignment="1">
      <alignment horizontal="center" vertical="center"/>
    </xf>
    <xf numFmtId="0" fontId="24" fillId="3" borderId="2" xfId="0" applyFont="1" applyFill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/>
    </xf>
    <xf numFmtId="0" fontId="25" fillId="4" borderId="2" xfId="0" applyFont="1" applyFill="1" applyBorder="1" applyAlignment="1">
      <alignment horizontal="center" vertical="center"/>
    </xf>
    <xf numFmtId="0" fontId="25" fillId="4" borderId="12" xfId="0" applyFont="1" applyFill="1" applyBorder="1" applyAlignment="1">
      <alignment horizontal="center" vertical="center"/>
    </xf>
    <xf numFmtId="0" fontId="15" fillId="4" borderId="2" xfId="0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32" fillId="16" borderId="11" xfId="0" applyFont="1" applyFill="1" applyBorder="1" applyAlignment="1">
      <alignment horizontal="center"/>
    </xf>
    <xf numFmtId="0" fontId="32" fillId="17" borderId="0" xfId="0" applyFont="1" applyFill="1" applyBorder="1" applyAlignment="1">
      <alignment horizontal="center"/>
    </xf>
    <xf numFmtId="0" fontId="14" fillId="2" borderId="2" xfId="0" applyFont="1" applyFill="1" applyBorder="1" applyAlignment="1">
      <alignment horizontal="center" vertical="center" wrapText="1"/>
    </xf>
    <xf numFmtId="0" fontId="0" fillId="0" borderId="13" xfId="0" applyNumberFormat="1" applyFont="1" applyBorder="1"/>
    <xf numFmtId="0" fontId="33" fillId="0" borderId="12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32" fillId="9" borderId="19" xfId="0" applyFont="1" applyFill="1" applyBorder="1" applyAlignment="1">
      <alignment horizontal="center"/>
    </xf>
    <xf numFmtId="0" fontId="32" fillId="11" borderId="20" xfId="0" applyFont="1" applyFill="1" applyBorder="1" applyAlignment="1">
      <alignment horizontal="center"/>
    </xf>
    <xf numFmtId="0" fontId="32" fillId="11" borderId="0" xfId="0" applyFont="1" applyFill="1" applyBorder="1" applyAlignment="1">
      <alignment horizontal="center"/>
    </xf>
    <xf numFmtId="0" fontId="32" fillId="13" borderId="0" xfId="0" applyFont="1" applyFill="1" applyBorder="1" applyAlignment="1">
      <alignment horizontal="center"/>
    </xf>
    <xf numFmtId="0" fontId="32" fillId="14" borderId="0" xfId="0" applyFont="1" applyFill="1" applyBorder="1" applyAlignment="1">
      <alignment horizontal="center"/>
    </xf>
    <xf numFmtId="0" fontId="32" fillId="15" borderId="0" xfId="0" applyFont="1" applyFill="1" applyBorder="1" applyAlignment="1">
      <alignment horizontal="center"/>
    </xf>
    <xf numFmtId="0" fontId="32" fillId="16" borderId="0" xfId="0" applyFont="1" applyFill="1" applyBorder="1" applyAlignment="1">
      <alignment horizontal="center"/>
    </xf>
    <xf numFmtId="0" fontId="34" fillId="0" borderId="1" xfId="0" applyFont="1" applyBorder="1" applyAlignment="1">
      <alignment horizontal="center" vertical="center"/>
    </xf>
    <xf numFmtId="0" fontId="35" fillId="7" borderId="1" xfId="0" applyFont="1" applyFill="1" applyBorder="1" applyAlignment="1">
      <alignment horizontal="center" vertical="center"/>
    </xf>
    <xf numFmtId="0" fontId="33" fillId="0" borderId="0" xfId="0" applyFont="1"/>
    <xf numFmtId="0" fontId="36" fillId="0" borderId="0" xfId="0" applyFont="1"/>
    <xf numFmtId="0" fontId="36" fillId="0" borderId="0" xfId="0" applyFont="1" applyAlignment="1">
      <alignment horizontal="center"/>
    </xf>
    <xf numFmtId="0" fontId="37" fillId="0" borderId="0" xfId="0" applyFont="1"/>
    <xf numFmtId="0" fontId="40" fillId="0" borderId="1" xfId="0" applyFont="1" applyBorder="1" applyAlignment="1">
      <alignment horizontal="center" vertical="center"/>
    </xf>
    <xf numFmtId="0" fontId="38" fillId="0" borderId="0" xfId="0" applyFont="1" applyAlignment="1">
      <alignment horizontal="center" vertical="center" textRotation="90"/>
    </xf>
    <xf numFmtId="0" fontId="30" fillId="0" borderId="6" xfId="0" applyFont="1" applyBorder="1" applyAlignment="1">
      <alignment horizontal="center" vertical="center" wrapText="1"/>
    </xf>
    <xf numFmtId="0" fontId="30" fillId="0" borderId="7" xfId="0" applyFont="1" applyBorder="1" applyAlignment="1">
      <alignment horizontal="center" vertical="center" wrapText="1"/>
    </xf>
    <xf numFmtId="0" fontId="31" fillId="0" borderId="7" xfId="0" applyFont="1" applyBorder="1" applyAlignment="1"/>
    <xf numFmtId="0" fontId="31" fillId="0" borderId="8" xfId="0" applyFont="1" applyBorder="1" applyAlignment="1"/>
    <xf numFmtId="0" fontId="31" fillId="0" borderId="5" xfId="0" applyFont="1" applyBorder="1" applyAlignment="1"/>
    <xf numFmtId="0" fontId="31" fillId="0" borderId="9" xfId="0" applyFont="1" applyBorder="1" applyAlignment="1"/>
    <xf numFmtId="0" fontId="31" fillId="0" borderId="10" xfId="0" applyFont="1" applyBorder="1" applyAlignment="1"/>
    <xf numFmtId="0" fontId="14" fillId="18" borderId="0" xfId="0" applyFont="1" applyFill="1" applyBorder="1" applyAlignment="1">
      <alignment horizontal="center" vertical="center" wrapText="1"/>
    </xf>
    <xf numFmtId="0" fontId="0" fillId="19" borderId="0" xfId="0" applyFill="1" applyBorder="1" applyAlignment="1">
      <alignment horizontal="center" vertical="center" wrapText="1"/>
    </xf>
    <xf numFmtId="0" fontId="0" fillId="19" borderId="0" xfId="0" applyFill="1" applyBorder="1" applyAlignment="1"/>
    <xf numFmtId="0" fontId="14" fillId="2" borderId="5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/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/>
    <xf numFmtId="164" fontId="10" fillId="0" borderId="17" xfId="0" applyNumberFormat="1" applyFont="1" applyBorder="1" applyAlignment="1">
      <alignment horizontal="center" vertical="center"/>
    </xf>
    <xf numFmtId="164" fontId="10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/>
    <xf numFmtId="0" fontId="0" fillId="0" borderId="0" xfId="0" applyAlignment="1"/>
    <xf numFmtId="0" fontId="0" fillId="0" borderId="0" xfId="0" applyBorder="1" applyAlignment="1"/>
    <xf numFmtId="0" fontId="0" fillId="0" borderId="18" xfId="0" applyBorder="1" applyAlignment="1"/>
    <xf numFmtId="0" fontId="39" fillId="0" borderId="0" xfId="0" applyFont="1" applyAlignment="1">
      <alignment horizontal="center"/>
    </xf>
    <xf numFmtId="0" fontId="3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3" fillId="0" borderId="0" xfId="0" applyFont="1" applyAlignment="1">
      <alignment horizontal="center" vertical="center" textRotation="45"/>
    </xf>
    <xf numFmtId="0" fontId="0" fillId="0" borderId="0" xfId="0" applyAlignment="1">
      <alignment horizontal="center" vertical="center" textRotation="45"/>
    </xf>
  </cellXfs>
  <cellStyles count="1">
    <cellStyle name="Normal" xfId="0" builtinId="0"/>
  </cellStyles>
  <dxfs count="9"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ont>
        <strike val="0"/>
        <color auto="1"/>
      </font>
      <fill>
        <patternFill>
          <bgColor theme="8" tint="0.79998168889431442"/>
        </patternFill>
      </fill>
    </dxf>
    <dxf>
      <font>
        <strike val="0"/>
        <color auto="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754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85725</xdr:colOff>
      <xdr:row>15</xdr:row>
      <xdr:rowOff>142875</xdr:rowOff>
    </xdr:from>
    <xdr:to>
      <xdr:col>16</xdr:col>
      <xdr:colOff>731520</xdr:colOff>
      <xdr:row>20</xdr:row>
      <xdr:rowOff>104775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0F2CB60-0CE8-FFB8-13AB-0408B0BFCB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744075" y="5524500"/>
          <a:ext cx="1466850" cy="9715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A1:V37"/>
  <sheetViews>
    <sheetView zoomScaleNormal="100" workbookViewId="0">
      <selection activeCell="H42" sqref="H42"/>
    </sheetView>
  </sheetViews>
  <sheetFormatPr baseColWidth="10" defaultColWidth="12.5546875" defaultRowHeight="15.75" customHeight="1"/>
  <cols>
    <col min="1" max="1" width="4.33203125" customWidth="1"/>
    <col min="2" max="2" width="5.5546875" customWidth="1"/>
    <col min="3" max="3" width="18" bestFit="1" customWidth="1"/>
    <col min="4" max="4" width="8.21875" customWidth="1"/>
    <col min="5" max="5" width="20.6640625" customWidth="1"/>
    <col min="6" max="6" width="15.33203125" customWidth="1"/>
    <col min="7" max="7" width="8.21875" customWidth="1"/>
    <col min="8" max="8" width="44.88671875" customWidth="1"/>
    <col min="9" max="9" width="20.44140625" customWidth="1"/>
    <col min="10" max="10" width="8.21875" customWidth="1"/>
    <col min="11" max="11" width="20.6640625" customWidth="1"/>
    <col min="12" max="12" width="15.33203125" customWidth="1"/>
    <col min="13" max="13" width="8.21875" customWidth="1"/>
    <col min="14" max="14" width="44.88671875" customWidth="1"/>
    <col min="15" max="15" width="20.44140625" customWidth="1"/>
  </cols>
  <sheetData>
    <row r="1" spans="1:22" ht="69.75" customHeight="1">
      <c r="C1" s="3"/>
      <c r="D1" s="53"/>
      <c r="E1" s="108">
        <v>44830</v>
      </c>
      <c r="F1" s="109"/>
      <c r="G1" s="109"/>
      <c r="H1" s="110"/>
      <c r="I1" s="111"/>
      <c r="J1" s="111"/>
      <c r="K1" s="111"/>
      <c r="L1" s="112"/>
      <c r="M1" s="111"/>
      <c r="N1" s="111"/>
      <c r="O1" s="113"/>
      <c r="P1" s="77" t="s">
        <v>0</v>
      </c>
    </row>
    <row r="2" spans="1:22" ht="62.4">
      <c r="C2" s="4" t="s">
        <v>1</v>
      </c>
      <c r="D2" s="103" t="s">
        <v>2</v>
      </c>
      <c r="E2" s="104"/>
      <c r="F2" s="104"/>
      <c r="G2" s="105"/>
      <c r="H2" s="105"/>
      <c r="I2" s="105"/>
      <c r="J2" s="103" t="s">
        <v>3</v>
      </c>
      <c r="K2" s="106"/>
      <c r="L2" s="106"/>
      <c r="M2" s="105"/>
      <c r="N2" s="105"/>
      <c r="O2" s="107"/>
      <c r="P2" s="74" t="s">
        <v>4</v>
      </c>
      <c r="Q2" s="100"/>
      <c r="R2" s="101"/>
      <c r="S2" s="101"/>
      <c r="T2" s="102"/>
      <c r="U2" s="102"/>
      <c r="V2" s="102"/>
    </row>
    <row r="3" spans="1:22" ht="15.6">
      <c r="B3" s="87" t="s">
        <v>129</v>
      </c>
      <c r="C3" s="4" t="s">
        <v>86</v>
      </c>
      <c r="D3" s="74" t="s">
        <v>87</v>
      </c>
      <c r="E3" s="76" t="s">
        <v>108</v>
      </c>
      <c r="F3" s="71" t="s">
        <v>89</v>
      </c>
      <c r="G3" s="66" t="s">
        <v>87</v>
      </c>
      <c r="H3" s="67" t="s">
        <v>88</v>
      </c>
      <c r="I3" s="68" t="s">
        <v>90</v>
      </c>
      <c r="J3" s="70" t="s">
        <v>87</v>
      </c>
      <c r="K3" s="76" t="s">
        <v>108</v>
      </c>
      <c r="L3" s="71" t="s">
        <v>89</v>
      </c>
      <c r="M3" s="66" t="s">
        <v>87</v>
      </c>
      <c r="N3" s="69" t="s">
        <v>88</v>
      </c>
      <c r="O3" s="69" t="s">
        <v>89</v>
      </c>
      <c r="P3" s="66"/>
      <c r="Q3" s="1"/>
    </row>
    <row r="4" spans="1:22" ht="15.6">
      <c r="A4" s="92" t="s">
        <v>126</v>
      </c>
      <c r="B4" s="90" t="s">
        <v>113</v>
      </c>
      <c r="C4" s="91" t="str">
        <f>IF(ISBLANK(HLOOKUP(B4,'Recap activités'!$B$3:$K$4,2,FALSE)),"",HLOOKUP(B4,'Recap activités'!$B$3:$K$4,2,FALSE))</f>
        <v>Patrick</v>
      </c>
      <c r="D4" s="86" t="s">
        <v>130</v>
      </c>
      <c r="E4" s="6" t="s">
        <v>95</v>
      </c>
      <c r="F4" s="58" t="str">
        <f>IF(OR(ISBLANK(VLOOKUP(E4,'Recap PEC'!A:B,2,FALSE)),ISBLANK(E4)),"",(VLOOKUP(E4,'Recap PEC'!A:B,2,FALSE)))</f>
        <v>Sandra</v>
      </c>
      <c r="G4" s="85" t="s">
        <v>131</v>
      </c>
      <c r="H4" s="6"/>
      <c r="I4" s="6"/>
      <c r="J4" s="86" t="s">
        <v>107</v>
      </c>
      <c r="K4" s="6" t="s">
        <v>95</v>
      </c>
      <c r="L4" s="58" t="str">
        <f>IF(OR(ISBLANK(VLOOKUP(K4,'Recap PEC'!A:B,2,FALSE)),ISBLANK(K4)),"",(VLOOKUP(K4,'Recap PEC'!A:B,2,FALSE)))</f>
        <v>Sandra</v>
      </c>
      <c r="M4" s="86" t="s">
        <v>107</v>
      </c>
      <c r="N4" s="6" t="s">
        <v>46</v>
      </c>
      <c r="O4" s="58"/>
      <c r="P4" s="7"/>
      <c r="Q4" s="1"/>
    </row>
    <row r="5" spans="1:22" ht="15.6">
      <c r="A5" s="92"/>
      <c r="B5" s="90" t="s">
        <v>114</v>
      </c>
      <c r="C5" s="91" t="str">
        <f>IF(ISBLANK(HLOOKUP(B5,'Recap activités'!$B$3:$K$4,2,FALSE)),"",HLOOKUP(B5,'Recap activités'!$B$3:$K$4,2,FALSE))</f>
        <v>Daniel</v>
      </c>
      <c r="D5" s="6"/>
      <c r="E5" s="6" t="s">
        <v>94</v>
      </c>
      <c r="F5" s="58" t="str">
        <f>IF(OR(ISBLANK(VLOOKUP(E5,'Recap PEC'!A:B,2,FALSE)),ISBLANK(E5)),"",(VLOOKUP(E5,'Recap PEC'!A:B,2,FALSE)))</f>
        <v>Nzengé</v>
      </c>
      <c r="G5" s="5"/>
      <c r="H5" s="6" t="s">
        <v>54</v>
      </c>
      <c r="I5" s="6"/>
      <c r="J5" s="6"/>
      <c r="K5" s="6" t="s">
        <v>96</v>
      </c>
      <c r="L5" s="58" t="str">
        <f>IF(OR(ISBLANK(VLOOKUP(K5,'Recap PEC'!A:B,2,FALSE)),ISBLANK(K5)),"",(VLOOKUP(K5,'Recap PEC'!A:B,2,FALSE)))</f>
        <v>Camille</v>
      </c>
      <c r="M5" s="6"/>
      <c r="N5" s="6"/>
      <c r="O5" s="58"/>
      <c r="P5" s="7"/>
      <c r="Q5" s="1"/>
    </row>
    <row r="6" spans="1:22" ht="15.6">
      <c r="A6" s="92"/>
      <c r="B6" s="90" t="s">
        <v>115</v>
      </c>
      <c r="C6" s="91" t="str">
        <f>IF(ISBLANK(HLOOKUP(B6,'Recap activités'!$B$3:$K$4,2,FALSE)),"",HLOOKUP(B6,'Recap activités'!$B$3:$K$4,2,FALSE))</f>
        <v>Christine</v>
      </c>
      <c r="D6" s="6"/>
      <c r="E6" s="6" t="s">
        <v>98</v>
      </c>
      <c r="F6" s="58" t="str">
        <f>IF(OR(ISBLANK(VLOOKUP(E6,'Recap PEC'!A:B,2,FALSE)),ISBLANK(E6)),"",(VLOOKUP(E6,'Recap PEC'!A:B,2,FALSE)))</f>
        <v>Anne-Gaëlle</v>
      </c>
      <c r="G6" s="5"/>
      <c r="H6" s="6"/>
      <c r="I6" s="6"/>
      <c r="J6" s="6"/>
      <c r="K6" s="6" t="s">
        <v>98</v>
      </c>
      <c r="L6" s="58" t="str">
        <f>IF(OR(ISBLANK(VLOOKUP(K6,'Recap PEC'!A:B,2,FALSE)),ISBLANK(K6)),"",(VLOOKUP(K6,'Recap PEC'!A:B,2,FALSE)))</f>
        <v>Anne-Gaëlle</v>
      </c>
      <c r="M6" s="6"/>
      <c r="N6" s="6"/>
      <c r="O6" s="58"/>
      <c r="P6" s="7"/>
      <c r="Q6" s="1"/>
    </row>
    <row r="7" spans="1:22" ht="15.6">
      <c r="A7" s="92"/>
      <c r="B7" s="90" t="s">
        <v>116</v>
      </c>
      <c r="C7" s="91" t="str">
        <f>IF(ISBLANK(HLOOKUP(B7,'Recap activités'!$B$3:$K$4,2,FALSE)),"",HLOOKUP(B7,'Recap activités'!$B$3:$K$4,2,FALSE))</f>
        <v>Fabrice B</v>
      </c>
      <c r="D7" s="8"/>
      <c r="E7" s="6" t="s">
        <v>98</v>
      </c>
      <c r="F7" s="58" t="str">
        <f>IF(OR(ISBLANK(VLOOKUP(E7,'Recap PEC'!A:B,2,FALSE)),ISBLANK(E7)),"",(VLOOKUP(E7,'Recap PEC'!A:B,2,FALSE)))</f>
        <v>Anne-Gaëlle</v>
      </c>
      <c r="G7" s="5"/>
      <c r="H7" s="6"/>
      <c r="I7" s="8"/>
      <c r="J7" s="8"/>
      <c r="K7" s="6" t="s">
        <v>100</v>
      </c>
      <c r="L7" s="58" t="str">
        <f>IF(OR(ISBLANK(VLOOKUP(K7,'Recap PEC'!A:B,2,FALSE)),ISBLANK(K7)),"",(VLOOKUP(K7,'Recap PEC'!A:B,2,FALSE)))</f>
        <v/>
      </c>
      <c r="M7" s="8"/>
      <c r="N7" s="6"/>
      <c r="O7" s="58"/>
      <c r="P7" s="7"/>
      <c r="Q7" s="1"/>
    </row>
    <row r="8" spans="1:22" ht="15.6">
      <c r="A8" s="92"/>
      <c r="B8" s="90" t="s">
        <v>117</v>
      </c>
      <c r="C8" s="91" t="str">
        <f>IF(ISBLANK(HLOOKUP(B8,'Recap activités'!$B$3:$K$4,2,FALSE)),"",HLOOKUP(B8,'Recap activités'!$B$3:$K$4,2,FALSE))</f>
        <v xml:space="preserve">Fabrice G </v>
      </c>
      <c r="D8" s="9"/>
      <c r="E8" s="6" t="s">
        <v>97</v>
      </c>
      <c r="F8" s="58" t="str">
        <f>IF(OR(ISBLANK(VLOOKUP(E8,'Recap PEC'!A:B,2,FALSE)),ISBLANK(E8)),"",(VLOOKUP(E8,'Recap PEC'!A:B,2,FALSE)))</f>
        <v>Jean-Marie</v>
      </c>
      <c r="G8" s="5"/>
      <c r="H8" s="6"/>
      <c r="I8" s="9"/>
      <c r="J8" s="9"/>
      <c r="K8" s="6" t="s">
        <v>99</v>
      </c>
      <c r="L8" s="58" t="str">
        <f>IF(OR(ISBLANK(VLOOKUP(K8,'Recap PEC'!A:B,2,FALSE)),ISBLANK(K8)),"",(VLOOKUP(K8,'Recap PEC'!A:B,2,FALSE)))</f>
        <v>Romain</v>
      </c>
      <c r="M8" s="9"/>
      <c r="N8" s="6"/>
      <c r="O8" s="58"/>
      <c r="P8" s="7"/>
      <c r="Q8" s="1"/>
    </row>
    <row r="9" spans="1:22" ht="15.6">
      <c r="A9" s="92"/>
      <c r="B9" s="90" t="s">
        <v>118</v>
      </c>
      <c r="C9" s="91" t="str">
        <f>IF(ISBLANK(HLOOKUP(B9,'Recap activités'!$B$3:$K$4,2,FALSE)),"",HLOOKUP(B9,'Recap activités'!$B$3:$K$4,2,FALSE))</f>
        <v/>
      </c>
      <c r="D9" s="6"/>
      <c r="E9" s="6"/>
      <c r="F9" s="58" t="str">
        <f>IF(OR(ISBLANK(VLOOKUP(E9,'Recap PEC'!A:B,2,FALSE)),ISBLANK(E9)),"",(VLOOKUP(E9,'Recap PEC'!A:B,2,FALSE)))</f>
        <v/>
      </c>
      <c r="G9" s="10"/>
      <c r="H9" s="6"/>
      <c r="I9" s="6"/>
      <c r="J9" s="6"/>
      <c r="K9" s="6"/>
      <c r="L9" s="58" t="str">
        <f>IF(OR(ISBLANK(VLOOKUP(K9,'Recap PEC'!A:B,2,FALSE)),ISBLANK(K9)),"",(VLOOKUP(K9,'Recap PEC'!A:B,2,FALSE)))</f>
        <v/>
      </c>
      <c r="M9" s="6"/>
      <c r="N9" s="6"/>
      <c r="O9" s="58"/>
      <c r="P9" s="7"/>
      <c r="Q9" s="1"/>
    </row>
    <row r="10" spans="1:22" ht="15.6">
      <c r="A10" s="92"/>
      <c r="B10" s="90" t="s">
        <v>119</v>
      </c>
      <c r="C10" s="91" t="str">
        <f>IF(ISBLANK(HLOOKUP(B10,'Recap activités'!$B$3:$K$4,2,FALSE)),"",HLOOKUP(B10,'Recap activités'!$B$3:$K$4,2,FALSE))</f>
        <v>Christophe</v>
      </c>
      <c r="D10" s="6"/>
      <c r="E10" s="6" t="s">
        <v>95</v>
      </c>
      <c r="F10" s="58" t="str">
        <f>IF(OR(ISBLANK(VLOOKUP(E10,'Recap PEC'!A:B,2,FALSE)),ISBLANK(E10)),"",(VLOOKUP(E10,'Recap PEC'!A:B,2,FALSE)))</f>
        <v>Sandra</v>
      </c>
      <c r="G10" s="5"/>
      <c r="H10" s="6"/>
      <c r="I10" s="6"/>
      <c r="J10" s="6"/>
      <c r="K10" s="6" t="s">
        <v>95</v>
      </c>
      <c r="L10" s="58" t="str">
        <f>IF(OR(ISBLANK(VLOOKUP(K10,'Recap PEC'!A:B,2,FALSE)),ISBLANK(K10)),"",(VLOOKUP(K10,'Recap PEC'!A:B,2,FALSE)))</f>
        <v>Sandra</v>
      </c>
      <c r="M10" s="6"/>
      <c r="N10" s="6"/>
      <c r="O10" s="58"/>
      <c r="P10" s="7"/>
      <c r="Q10" s="1"/>
    </row>
    <row r="11" spans="1:22" ht="15.6">
      <c r="A11" s="92"/>
      <c r="B11" s="90" t="s">
        <v>120</v>
      </c>
      <c r="C11" s="91" t="str">
        <f>IF(ISBLANK(HLOOKUP(B11,'Recap activités'!$B$3:$K$4,2,FALSE)),"",HLOOKUP(B11,'Recap activités'!$B$3:$K$4,2,FALSE))</f>
        <v/>
      </c>
      <c r="D11" s="6"/>
      <c r="E11" s="6" t="s">
        <v>95</v>
      </c>
      <c r="F11" s="58" t="str">
        <f>IF(OR(ISBLANK(VLOOKUP(E11,'Recap PEC'!A:B,2,FALSE)),ISBLANK(E11)),"",(VLOOKUP(E11,'Recap PEC'!A:B,2,FALSE)))</f>
        <v>Sandra</v>
      </c>
      <c r="G11" s="5"/>
      <c r="H11" s="6"/>
      <c r="I11" s="6"/>
      <c r="J11" s="6"/>
      <c r="K11" s="6" t="s">
        <v>95</v>
      </c>
      <c r="L11" s="58" t="str">
        <f>IF(OR(ISBLANK(VLOOKUP(K11,'Recap PEC'!A:B,2,FALSE)),ISBLANK(K11)),"",(VLOOKUP(K11,'Recap PEC'!A:B,2,FALSE)))</f>
        <v>Sandra</v>
      </c>
      <c r="M11" s="6"/>
      <c r="N11" s="6"/>
      <c r="O11" s="58"/>
      <c r="P11" s="7"/>
      <c r="Q11" s="1"/>
    </row>
    <row r="12" spans="1:22" ht="15.6">
      <c r="A12" s="92"/>
      <c r="B12" s="90" t="s">
        <v>121</v>
      </c>
      <c r="C12" s="91" t="str">
        <f>IF(ISBLANK(HLOOKUP(B12,'Recap activités'!$B$3:$K$4,2,FALSE)),"",HLOOKUP(B12,'Recap activités'!$B$3:$K$4,2,FALSE))</f>
        <v xml:space="preserve">Alain </v>
      </c>
      <c r="D12" s="6"/>
      <c r="E12" s="6" t="s">
        <v>95</v>
      </c>
      <c r="F12" s="58" t="str">
        <f>IF(OR(ISBLANK(VLOOKUP(E12,'Recap PEC'!A:B,2,FALSE)),ISBLANK(E12)),"",(VLOOKUP(E12,'Recap PEC'!A:B,2,FALSE)))</f>
        <v>Sandra</v>
      </c>
      <c r="G12" s="5"/>
      <c r="H12" s="6"/>
      <c r="I12" s="6"/>
      <c r="J12" s="6"/>
      <c r="K12" s="6" t="s">
        <v>95</v>
      </c>
      <c r="L12" s="58" t="str">
        <f>IF(OR(ISBLANK(VLOOKUP(K12,'Recap PEC'!A:B,2,FALSE)),ISBLANK(K12)),"",(VLOOKUP(K12,'Recap PEC'!A:B,2,FALSE)))</f>
        <v>Sandra</v>
      </c>
      <c r="M12" s="6"/>
      <c r="N12" s="6"/>
      <c r="O12" s="58"/>
      <c r="P12" s="7"/>
      <c r="Q12" s="1"/>
    </row>
    <row r="13" spans="1:22" ht="15.6">
      <c r="A13" s="92"/>
      <c r="B13" s="90" t="s">
        <v>122</v>
      </c>
      <c r="C13" s="91" t="str">
        <f>IF(ISBLANK(HLOOKUP(B13,'Recap activités'!$B$3:$K$4,2,FALSE)),"",HLOOKUP(B13,'Recap activités'!$B$3:$K$4,2,FALSE))</f>
        <v>Yann</v>
      </c>
      <c r="D13" s="11"/>
      <c r="E13" s="6" t="s">
        <v>95</v>
      </c>
      <c r="F13" s="58" t="str">
        <f>IF(OR(ISBLANK(VLOOKUP(E13,'Recap PEC'!A:B,2,FALSE)),ISBLANK(E13)),"",(VLOOKUP(E13,'Recap PEC'!A:B,2,FALSE)))</f>
        <v>Sandra</v>
      </c>
      <c r="G13" s="5"/>
      <c r="H13" s="6"/>
      <c r="I13" s="11"/>
      <c r="J13" s="11"/>
      <c r="K13" s="6" t="s">
        <v>95</v>
      </c>
      <c r="L13" s="58" t="str">
        <f>IF(OR(ISBLANK(VLOOKUP(K13,'Recap PEC'!A:B,2,FALSE)),ISBLANK(K13)),"",(VLOOKUP(K13,'Recap PEC'!A:B,2,FALSE)))</f>
        <v>Sandra</v>
      </c>
      <c r="M13" s="11"/>
      <c r="N13" s="6"/>
      <c r="O13" s="58"/>
      <c r="P13" s="7"/>
      <c r="Q13" s="1"/>
    </row>
    <row r="14" spans="1:22" ht="15.6">
      <c r="A14" s="92" t="s">
        <v>127</v>
      </c>
      <c r="B14" s="90" t="s">
        <v>113</v>
      </c>
      <c r="C14" s="5" t="str">
        <f>IF(ISBLANK(HLOOKUP(B14,'Recap activités'!$L$3:$U$4,2,FALSE)),"",HLOOKUP(B14,'Recap activités'!$L$3:$U$4,2,FALSE))</f>
        <v>Emmanuel</v>
      </c>
      <c r="D14" s="13"/>
      <c r="E14" s="6" t="s">
        <v>95</v>
      </c>
      <c r="F14" s="58" t="str">
        <f>IF(OR(ISBLANK(VLOOKUP(E14,'Recap PEC'!A:B,2,FALSE)),ISBLANK(E14)),"",(VLOOKUP(E14,'Recap PEC'!A:B,2,FALSE)))</f>
        <v>Sandra</v>
      </c>
      <c r="G14" s="12"/>
      <c r="H14" s="6"/>
      <c r="I14" s="13"/>
      <c r="J14" s="13"/>
      <c r="K14" s="6" t="s">
        <v>95</v>
      </c>
      <c r="L14" s="58" t="str">
        <f>IF(OR(ISBLANK(VLOOKUP(K14,'Recap PEC'!A:B,2,FALSE)),ISBLANK(K14)),"",(VLOOKUP(K14,'Recap PEC'!A:B,2,FALSE)))</f>
        <v>Sandra</v>
      </c>
      <c r="M14" s="13"/>
      <c r="N14" s="6"/>
      <c r="O14" s="59"/>
      <c r="P14" s="14"/>
      <c r="Q14" s="1"/>
    </row>
    <row r="15" spans="1:22" ht="15.6">
      <c r="A15" s="92"/>
      <c r="B15" s="90" t="s">
        <v>114</v>
      </c>
      <c r="C15" s="5" t="str">
        <f>IF(ISBLANK(HLOOKUP(B15,'Recap activités'!$L$3:$U$4,2,FALSE)),"",HLOOKUP(B15,'Recap activités'!$L$3:$U$4,2,FALSE))</f>
        <v>Arnaud</v>
      </c>
      <c r="D15" s="13"/>
      <c r="E15" s="6" t="s">
        <v>95</v>
      </c>
      <c r="F15" s="58" t="str">
        <f>IF(OR(ISBLANK(VLOOKUP(E15,'Recap PEC'!A:B,2,FALSE)),ISBLANK(E15)),"",(VLOOKUP(E15,'Recap PEC'!A:B,2,FALSE)))</f>
        <v>Sandra</v>
      </c>
      <c r="G15" s="12"/>
      <c r="H15" s="6"/>
      <c r="I15" s="13"/>
      <c r="J15" s="13"/>
      <c r="K15" s="6" t="s">
        <v>95</v>
      </c>
      <c r="L15" s="58" t="str">
        <f>IF(OR(ISBLANK(VLOOKUP(K15,'Recap PEC'!A:B,2,FALSE)),ISBLANK(K15)),"",(VLOOKUP(K15,'Recap PEC'!A:B,2,FALSE)))</f>
        <v>Sandra</v>
      </c>
      <c r="M15" s="13"/>
      <c r="N15" s="6"/>
      <c r="O15" s="59"/>
      <c r="P15" s="14"/>
      <c r="Q15" s="1"/>
    </row>
    <row r="16" spans="1:22" ht="15.6">
      <c r="A16" s="92"/>
      <c r="B16" s="90" t="s">
        <v>115</v>
      </c>
      <c r="C16" s="5" t="str">
        <f>IF(ISBLANK(HLOOKUP(B16,'Recap activités'!$L$3:$U$4,2,FALSE)),"",HLOOKUP(B16,'Recap activités'!$L$3:$U$4,2,FALSE))</f>
        <v>Laurent</v>
      </c>
      <c r="D16" s="15"/>
      <c r="E16" s="6" t="s">
        <v>95</v>
      </c>
      <c r="F16" s="58" t="str">
        <f>IF(OR(ISBLANK(VLOOKUP(E16,'Recap PEC'!A:B,2,FALSE)),ISBLANK(E16)),"",(VLOOKUP(E16,'Recap PEC'!A:B,2,FALSE)))</f>
        <v>Sandra</v>
      </c>
      <c r="G16" s="12"/>
      <c r="H16" s="6"/>
      <c r="I16" s="15"/>
      <c r="J16" s="15"/>
      <c r="K16" s="6" t="s">
        <v>95</v>
      </c>
      <c r="L16" s="58" t="str">
        <f>IF(OR(ISBLANK(VLOOKUP(K16,'Recap PEC'!A:B,2,FALSE)),ISBLANK(K16)),"",(VLOOKUP(K16,'Recap PEC'!A:B,2,FALSE)))</f>
        <v>Sandra</v>
      </c>
      <c r="M16" s="15"/>
      <c r="N16" s="6"/>
      <c r="O16" s="59"/>
      <c r="P16" s="14"/>
      <c r="Q16" s="1"/>
    </row>
    <row r="17" spans="1:18" ht="15.6">
      <c r="A17" s="92"/>
      <c r="B17" s="90" t="s">
        <v>116</v>
      </c>
      <c r="C17" s="5" t="str">
        <f>IF(ISBLANK(HLOOKUP(B17,'Recap activités'!$L$3:$U$4,2,FALSE)),"",HLOOKUP(B17,'Recap activités'!$L$3:$U$4,2,FALSE))</f>
        <v>Corentin</v>
      </c>
      <c r="D17" s="16"/>
      <c r="E17" s="6" t="s">
        <v>95</v>
      </c>
      <c r="F17" s="58" t="str">
        <f>IF(OR(ISBLANK(VLOOKUP(E17,'Recap PEC'!A:B,2,FALSE)),ISBLANK(E17)),"",(VLOOKUP(E17,'Recap PEC'!A:B,2,FALSE)))</f>
        <v>Sandra</v>
      </c>
      <c r="G17" s="12"/>
      <c r="H17" s="6"/>
      <c r="I17" s="16"/>
      <c r="J17" s="16"/>
      <c r="K17" s="6" t="s">
        <v>95</v>
      </c>
      <c r="L17" s="58" t="str">
        <f>IF(OR(ISBLANK(VLOOKUP(K17,'Recap PEC'!A:B,2,FALSE)),ISBLANK(K17)),"",(VLOOKUP(K17,'Recap PEC'!A:B,2,FALSE)))</f>
        <v>Sandra</v>
      </c>
      <c r="M17" s="16"/>
      <c r="N17" s="6"/>
      <c r="O17" s="59"/>
      <c r="P17" s="14"/>
      <c r="Q17" s="1"/>
    </row>
    <row r="18" spans="1:18" ht="15.6">
      <c r="A18" s="92"/>
      <c r="B18" s="90" t="s">
        <v>117</v>
      </c>
      <c r="C18" s="5" t="str">
        <f>IF(ISBLANK(HLOOKUP(B18,'Recap activités'!$L$3:$U$4,2,FALSE)),"",HLOOKUP(B18,'Recap activités'!$L$3:$U$4,2,FALSE))</f>
        <v>Stephane</v>
      </c>
      <c r="D18" s="16"/>
      <c r="E18" s="6" t="s">
        <v>95</v>
      </c>
      <c r="F18" s="58" t="str">
        <f>IF(OR(ISBLANK(VLOOKUP(E18,'Recap PEC'!A:B,2,FALSE)),ISBLANK(E18)),"",(VLOOKUP(E18,'Recap PEC'!A:B,2,FALSE)))</f>
        <v>Sandra</v>
      </c>
      <c r="G18" s="12"/>
      <c r="H18" s="6"/>
      <c r="I18" s="16"/>
      <c r="J18" s="16"/>
      <c r="K18" s="6" t="s">
        <v>95</v>
      </c>
      <c r="L18" s="58" t="str">
        <f>IF(OR(ISBLANK(VLOOKUP(K18,'Recap PEC'!A:B,2,FALSE)),ISBLANK(K18)),"",(VLOOKUP(K18,'Recap PEC'!A:B,2,FALSE)))</f>
        <v>Sandra</v>
      </c>
      <c r="M18" s="16"/>
      <c r="N18" s="6"/>
      <c r="O18" s="59"/>
      <c r="P18" s="14"/>
      <c r="Q18" s="1"/>
      <c r="R18" s="2"/>
    </row>
    <row r="19" spans="1:18" ht="15.6">
      <c r="A19" s="92"/>
      <c r="B19" s="90" t="s">
        <v>118</v>
      </c>
      <c r="C19" s="5" t="str">
        <f>IF(ISBLANK(HLOOKUP(B19,'Recap activités'!$L$3:$U$4,2,FALSE)),"",HLOOKUP(B19,'Recap activités'!$L$3:$U$4,2,FALSE))</f>
        <v>Patrice Ge</v>
      </c>
      <c r="D19" s="17"/>
      <c r="E19" s="6" t="s">
        <v>95</v>
      </c>
      <c r="F19" s="58" t="str">
        <f>IF(OR(ISBLANK(VLOOKUP(E19,'Recap PEC'!A:B,2,FALSE)),ISBLANK(E19)),"",(VLOOKUP(E19,'Recap PEC'!A:B,2,FALSE)))</f>
        <v>Sandra</v>
      </c>
      <c r="G19" s="12"/>
      <c r="H19" s="6"/>
      <c r="I19" s="17"/>
      <c r="J19" s="17"/>
      <c r="K19" s="6" t="s">
        <v>95</v>
      </c>
      <c r="L19" s="58" t="str">
        <f>IF(OR(ISBLANK(VLOOKUP(K19,'Recap PEC'!A:B,2,FALSE)),ISBLANK(K19)),"",(VLOOKUP(K19,'Recap PEC'!A:B,2,FALSE)))</f>
        <v>Sandra</v>
      </c>
      <c r="M19" s="17"/>
      <c r="N19" s="6"/>
      <c r="O19" s="59"/>
      <c r="P19" s="14"/>
      <c r="Q19" s="1"/>
    </row>
    <row r="20" spans="1:18" ht="15.6">
      <c r="A20" s="92"/>
      <c r="B20" s="90" t="s">
        <v>119</v>
      </c>
      <c r="C20" s="5" t="str">
        <f>IF(ISBLANK(HLOOKUP(B20,'Recap activités'!$L$3:$U$4,2,FALSE)),"",HLOOKUP(B20,'Recap activités'!$L$3:$U$4,2,FALSE))</f>
        <v>J-P</v>
      </c>
      <c r="D20" s="18"/>
      <c r="E20" s="6" t="s">
        <v>95</v>
      </c>
      <c r="F20" s="58" t="str">
        <f>IF(OR(ISBLANK(VLOOKUP(E20,'Recap PEC'!A:B,2,FALSE)),ISBLANK(E20)),"",(VLOOKUP(E20,'Recap PEC'!A:B,2,FALSE)))</f>
        <v>Sandra</v>
      </c>
      <c r="G20" s="12"/>
      <c r="H20" s="6"/>
      <c r="I20" s="18"/>
      <c r="J20" s="18"/>
      <c r="K20" s="6" t="s">
        <v>95</v>
      </c>
      <c r="L20" s="58" t="str">
        <f>IF(OR(ISBLANK(VLOOKUP(K20,'Recap PEC'!A:B,2,FALSE)),ISBLANK(K20)),"",(VLOOKUP(K20,'Recap PEC'!A:B,2,FALSE)))</f>
        <v>Sandra</v>
      </c>
      <c r="M20" s="18"/>
      <c r="N20" s="6"/>
      <c r="O20" s="60"/>
      <c r="P20" s="14"/>
      <c r="Q20" s="1"/>
    </row>
    <row r="21" spans="1:18" ht="15.6">
      <c r="A21" s="92"/>
      <c r="B21" s="90" t="s">
        <v>120</v>
      </c>
      <c r="C21" s="5" t="str">
        <f>IF(ISBLANK(HLOOKUP(B21,'Recap activités'!$L$3:$U$4,2,FALSE)),"",HLOOKUP(B21,'Recap activités'!$L$3:$U$4,2,FALSE))</f>
        <v>Patrice Gui</v>
      </c>
      <c r="D21" s="17"/>
      <c r="E21" s="6" t="s">
        <v>95</v>
      </c>
      <c r="F21" s="58" t="str">
        <f>IF(OR(ISBLANK(VLOOKUP(E21,'Recap PEC'!A:B,2,FALSE)),ISBLANK(E21)),"",(VLOOKUP(E21,'Recap PEC'!A:B,2,FALSE)))</f>
        <v>Sandra</v>
      </c>
      <c r="G21" s="12"/>
      <c r="H21" s="6"/>
      <c r="I21" s="17"/>
      <c r="J21" s="17"/>
      <c r="K21" s="6" t="s">
        <v>95</v>
      </c>
      <c r="L21" s="58" t="str">
        <f>IF(OR(ISBLANK(VLOOKUP(K21,'Recap PEC'!A:B,2,FALSE)),ISBLANK(K21)),"",(VLOOKUP(K21,'Recap PEC'!A:B,2,FALSE)))</f>
        <v>Sandra</v>
      </c>
      <c r="M21" s="17"/>
      <c r="N21" s="6"/>
      <c r="O21" s="60"/>
      <c r="P21" s="14"/>
      <c r="Q21" s="1"/>
    </row>
    <row r="22" spans="1:18" ht="15.6">
      <c r="A22" s="92"/>
      <c r="B22" s="90" t="s">
        <v>121</v>
      </c>
      <c r="C22" s="5" t="str">
        <f>IF(ISBLANK(HLOOKUP(B22,'Recap activités'!$L$3:$U$4,2,FALSE)),"",HLOOKUP(B22,'Recap activités'!$L$3:$U$4,2,FALSE))</f>
        <v xml:space="preserve">Christian T </v>
      </c>
      <c r="D22" s="17"/>
      <c r="E22" s="6" t="s">
        <v>95</v>
      </c>
      <c r="F22" s="58" t="str">
        <f>IF(OR(ISBLANK(VLOOKUP(E22,'Recap PEC'!A:B,2,FALSE)),ISBLANK(E22)),"",(VLOOKUP(E22,'Recap PEC'!A:B,2,FALSE)))</f>
        <v>Sandra</v>
      </c>
      <c r="G22" s="12"/>
      <c r="H22" s="6"/>
      <c r="I22" s="17"/>
      <c r="J22" s="17"/>
      <c r="K22" s="6" t="s">
        <v>95</v>
      </c>
      <c r="L22" s="58" t="str">
        <f>IF(OR(ISBLANK(VLOOKUP(K22,'Recap PEC'!A:B,2,FALSE)),ISBLANK(K22)),"",(VLOOKUP(K22,'Recap PEC'!A:B,2,FALSE)))</f>
        <v>Sandra</v>
      </c>
      <c r="M22" s="17"/>
      <c r="N22" s="6"/>
      <c r="O22" s="61"/>
      <c r="P22" s="14"/>
      <c r="Q22" s="1"/>
    </row>
    <row r="23" spans="1:18" ht="15.6">
      <c r="A23" s="92"/>
      <c r="B23" s="90" t="s">
        <v>122</v>
      </c>
      <c r="C23" s="5" t="str">
        <f>IF(ISBLANK(HLOOKUP(B23,'Recap activités'!$L$3:$U$4,2,FALSE)),"",HLOOKUP(B23,'Recap activités'!$L$3:$U$4,2,FALSE))</f>
        <v>J-M</v>
      </c>
      <c r="D23" s="17"/>
      <c r="E23" s="6" t="s">
        <v>95</v>
      </c>
      <c r="F23" s="58" t="str">
        <f>IF(OR(ISBLANK(VLOOKUP(E23,'Recap PEC'!A:B,2,FALSE)),ISBLANK(E23)),"",(VLOOKUP(E23,'Recap PEC'!A:B,2,FALSE)))</f>
        <v>Sandra</v>
      </c>
      <c r="G23" s="12"/>
      <c r="H23" s="6"/>
      <c r="I23" s="17"/>
      <c r="J23" s="17"/>
      <c r="K23" s="6" t="s">
        <v>95</v>
      </c>
      <c r="L23" s="58" t="str">
        <f>IF(OR(ISBLANK(VLOOKUP(K23,'Recap PEC'!A:B,2,FALSE)),ISBLANK(K23)),"",(VLOOKUP(K23,'Recap PEC'!A:B,2,FALSE)))</f>
        <v>Sandra</v>
      </c>
      <c r="M23" s="17"/>
      <c r="N23" s="6"/>
      <c r="O23" s="62"/>
      <c r="P23" s="14"/>
      <c r="Q23" s="1"/>
    </row>
    <row r="24" spans="1:18" ht="15.6">
      <c r="A24" s="92" t="s">
        <v>128</v>
      </c>
      <c r="B24" s="90" t="s">
        <v>113</v>
      </c>
      <c r="C24" s="5" t="str">
        <f>IF(ISBLANK(HLOOKUP(B24,'Recap activités'!$V$3:$AE$4,2,FALSE)),"",HLOOKUP(B24,'Recap activités'!$V$3:$AE$4,2,FALSE))</f>
        <v xml:space="preserve">Stephane H </v>
      </c>
      <c r="D24" s="20"/>
      <c r="E24" s="6" t="s">
        <v>95</v>
      </c>
      <c r="F24" s="58" t="str">
        <f>IF(OR(ISBLANK(VLOOKUP(E24,'Recap PEC'!A:B,2,FALSE)),ISBLANK(E24)),"",(VLOOKUP(E24,'Recap PEC'!A:B,2,FALSE)))</f>
        <v>Sandra</v>
      </c>
      <c r="G24" s="19"/>
      <c r="H24" s="6"/>
      <c r="I24" s="20"/>
      <c r="J24" s="20"/>
      <c r="K24" s="6" t="s">
        <v>95</v>
      </c>
      <c r="L24" s="58" t="str">
        <f>IF(OR(ISBLANK(VLOOKUP(K24,'Recap PEC'!A:B,2,FALSE)),ISBLANK(K24)),"",(VLOOKUP(K24,'Recap PEC'!A:B,2,FALSE)))</f>
        <v>Sandra</v>
      </c>
      <c r="M24" s="20"/>
      <c r="N24" s="6"/>
      <c r="O24" s="63"/>
      <c r="P24" s="21"/>
      <c r="Q24" s="1"/>
    </row>
    <row r="25" spans="1:18" ht="15.6">
      <c r="A25" s="92"/>
      <c r="B25" s="90" t="s">
        <v>114</v>
      </c>
      <c r="C25" s="5" t="str">
        <f>IF(ISBLANK(HLOOKUP(B25,'Recap activités'!$V$3:$AE$4,2,FALSE)),"",HLOOKUP(B25,'Recap activités'!$V$3:$AE$4,2,FALSE))</f>
        <v/>
      </c>
      <c r="D25" s="23"/>
      <c r="E25" s="6" t="s">
        <v>95</v>
      </c>
      <c r="F25" s="58" t="str">
        <f>IF(OR(ISBLANK(VLOOKUP(E25,'Recap PEC'!A:B,2,FALSE)),ISBLANK(E25)),"",(VLOOKUP(E25,'Recap PEC'!A:B,2,FALSE)))</f>
        <v>Sandra</v>
      </c>
      <c r="G25" s="22"/>
      <c r="H25" s="6"/>
      <c r="I25" s="23"/>
      <c r="J25" s="23"/>
      <c r="K25" s="6" t="s">
        <v>95</v>
      </c>
      <c r="L25" s="58" t="str">
        <f>IF(OR(ISBLANK(VLOOKUP(K25,'Recap PEC'!A:B,2,FALSE)),ISBLANK(K25)),"",(VLOOKUP(K25,'Recap PEC'!A:B,2,FALSE)))</f>
        <v>Sandra</v>
      </c>
      <c r="M25" s="23"/>
      <c r="N25" s="6"/>
      <c r="O25" s="63"/>
      <c r="P25" s="21"/>
      <c r="Q25" s="1"/>
    </row>
    <row r="26" spans="1:18" ht="15.6">
      <c r="A26" s="92"/>
      <c r="B26" s="90" t="s">
        <v>115</v>
      </c>
      <c r="C26" s="5" t="str">
        <f>IF(ISBLANK(HLOOKUP(B26,'Recap activités'!$V$3:$AE$4,2,FALSE)),"",HLOOKUP(B26,'Recap activités'!$V$3:$AE$4,2,FALSE))</f>
        <v>Florian</v>
      </c>
      <c r="D26" s="25"/>
      <c r="E26" s="6" t="s">
        <v>95</v>
      </c>
      <c r="F26" s="58" t="str">
        <f>IF(OR(ISBLANK(VLOOKUP(E26,'Recap PEC'!A:B,2,FALSE)),ISBLANK(E26)),"",(VLOOKUP(E26,'Recap PEC'!A:B,2,FALSE)))</f>
        <v>Sandra</v>
      </c>
      <c r="G26" s="54"/>
      <c r="H26" s="6"/>
      <c r="I26" s="25"/>
      <c r="J26" s="25"/>
      <c r="K26" s="6" t="s">
        <v>95</v>
      </c>
      <c r="L26" s="58" t="str">
        <f>IF(OR(ISBLANK(VLOOKUP(K26,'Recap PEC'!A:B,2,FALSE)),ISBLANK(K26)),"",(VLOOKUP(K26,'Recap PEC'!A:B,2,FALSE)))</f>
        <v>Sandra</v>
      </c>
      <c r="M26" s="25"/>
      <c r="N26" s="6"/>
      <c r="O26" s="63"/>
      <c r="P26" s="21"/>
      <c r="Q26" s="1"/>
    </row>
    <row r="27" spans="1:18" ht="15.6">
      <c r="A27" s="92"/>
      <c r="B27" s="90" t="s">
        <v>116</v>
      </c>
      <c r="C27" s="5" t="str">
        <f>IF(ISBLANK(HLOOKUP(B27,'Recap activités'!$V$3:$AE$4,2,FALSE)),"",HLOOKUP(B27,'Recap activités'!$V$3:$AE$4,2,FALSE))</f>
        <v/>
      </c>
      <c r="D27" s="27"/>
      <c r="E27" s="6" t="s">
        <v>95</v>
      </c>
      <c r="F27" s="58" t="str">
        <f>IF(OR(ISBLANK(VLOOKUP(E27,'Recap PEC'!A:B,2,FALSE)),ISBLANK(E27)),"",(VLOOKUP(E27,'Recap PEC'!A:B,2,FALSE)))</f>
        <v>Sandra</v>
      </c>
      <c r="G27" s="26"/>
      <c r="H27" s="6"/>
      <c r="I27" s="27"/>
      <c r="J27" s="27"/>
      <c r="K27" s="6" t="s">
        <v>95</v>
      </c>
      <c r="L27" s="58" t="str">
        <f>IF(OR(ISBLANK(VLOOKUP(K27,'Recap PEC'!A:B,2,FALSE)),ISBLANK(K27)),"",(VLOOKUP(K27,'Recap PEC'!A:B,2,FALSE)))</f>
        <v>Sandra</v>
      </c>
      <c r="M27" s="27"/>
      <c r="N27" s="6"/>
      <c r="O27" s="64"/>
      <c r="P27" s="28"/>
      <c r="Q27" s="1"/>
    </row>
    <row r="28" spans="1:18" ht="15.6">
      <c r="A28" s="92"/>
      <c r="B28" s="90" t="s">
        <v>117</v>
      </c>
      <c r="C28" s="5" t="str">
        <f>IF(ISBLANK(HLOOKUP(B28,'Recap activités'!$V$3:$AE$4,2,FALSE)),"",HLOOKUP(B28,'Recap activités'!$V$3:$AE$4,2,FALSE))</f>
        <v>Patricia</v>
      </c>
      <c r="D28" s="29"/>
      <c r="E28" s="6" t="s">
        <v>95</v>
      </c>
      <c r="F28" s="58" t="str">
        <f>IF(OR(ISBLANK(VLOOKUP(E28,'Recap PEC'!A:B,2,FALSE)),ISBLANK(E28)),"",(VLOOKUP(E28,'Recap PEC'!A:B,2,FALSE)))</f>
        <v>Sandra</v>
      </c>
      <c r="G28" s="55"/>
      <c r="H28" s="6"/>
      <c r="I28" s="29"/>
      <c r="J28" s="29"/>
      <c r="K28" s="6" t="s">
        <v>95</v>
      </c>
      <c r="L28" s="58" t="str">
        <f>IF(OR(ISBLANK(VLOOKUP(K28,'Recap PEC'!A:B,2,FALSE)),ISBLANK(K28)),"",(VLOOKUP(K28,'Recap PEC'!A:B,2,FALSE)))</f>
        <v>Sandra</v>
      </c>
      <c r="M28" s="29"/>
      <c r="N28" s="6"/>
      <c r="O28" s="63"/>
      <c r="P28" s="21"/>
      <c r="Q28" s="1"/>
    </row>
    <row r="29" spans="1:18" ht="15.6">
      <c r="A29" s="92"/>
      <c r="B29" s="90" t="s">
        <v>118</v>
      </c>
      <c r="C29" s="5" t="str">
        <f>IF(ISBLANK(HLOOKUP(B29,'Recap activités'!$V$3:$AE$4,2,FALSE)),"",HLOOKUP(B29,'Recap activités'!$V$3:$AE$4,2,FALSE))</f>
        <v xml:space="preserve">Evelyne </v>
      </c>
      <c r="D29" s="30"/>
      <c r="E29" s="6" t="s">
        <v>95</v>
      </c>
      <c r="F29" s="58" t="str">
        <f>IF(OR(ISBLANK(VLOOKUP(E29,'Recap PEC'!A:B,2,FALSE)),ISBLANK(E29)),"",(VLOOKUP(E29,'Recap PEC'!A:B,2,FALSE)))</f>
        <v>Sandra</v>
      </c>
      <c r="G29" s="24"/>
      <c r="H29" s="6"/>
      <c r="I29" s="30"/>
      <c r="J29" s="30"/>
      <c r="K29" s="6" t="s">
        <v>95</v>
      </c>
      <c r="L29" s="58" t="str">
        <f>IF(OR(ISBLANK(VLOOKUP(K29,'Recap PEC'!A:B,2,FALSE)),ISBLANK(K29)),"",(VLOOKUP(K29,'Recap PEC'!A:B,2,FALSE)))</f>
        <v>Sandra</v>
      </c>
      <c r="M29" s="30"/>
      <c r="N29" s="6"/>
      <c r="O29" s="63"/>
      <c r="P29" s="21"/>
      <c r="Q29" s="1"/>
    </row>
    <row r="30" spans="1:18" ht="15.6">
      <c r="A30" s="92"/>
      <c r="B30" s="90" t="s">
        <v>119</v>
      </c>
      <c r="C30" s="5" t="str">
        <f>IF(ISBLANK(HLOOKUP(B30,'Recap activités'!$V$3:$AE$4,2,FALSE)),"",HLOOKUP(B30,'Recap activités'!$V$3:$AE$4,2,FALSE))</f>
        <v>Kevin</v>
      </c>
      <c r="D30" s="31"/>
      <c r="E30" s="6" t="s">
        <v>95</v>
      </c>
      <c r="F30" s="58" t="str">
        <f>IF(OR(ISBLANK(VLOOKUP(E30,'Recap PEC'!A:B,2,FALSE)),ISBLANK(E30)),"",(VLOOKUP(E30,'Recap PEC'!A:B,2,FALSE)))</f>
        <v>Sandra</v>
      </c>
      <c r="G30" s="24"/>
      <c r="H30" s="6"/>
      <c r="I30" s="31"/>
      <c r="J30" s="31"/>
      <c r="K30" s="6" t="s">
        <v>95</v>
      </c>
      <c r="L30" s="58" t="str">
        <f>IF(OR(ISBLANK(VLOOKUP(K30,'Recap PEC'!A:B,2,FALSE)),ISBLANK(K30)),"",(VLOOKUP(K30,'Recap PEC'!A:B,2,FALSE)))</f>
        <v>Sandra</v>
      </c>
      <c r="M30" s="31"/>
      <c r="N30" s="6"/>
      <c r="O30" s="63"/>
      <c r="P30" s="21"/>
      <c r="Q30" s="1"/>
    </row>
    <row r="31" spans="1:18" ht="15.6">
      <c r="A31" s="92"/>
      <c r="B31" s="90" t="s">
        <v>120</v>
      </c>
      <c r="C31" s="5" t="str">
        <f>IF(ISBLANK(HLOOKUP(B31,'Recap activités'!$V$3:$AE$4,2,FALSE)),"",HLOOKUP(B31,'Recap activités'!$V$3:$AE$4,2,FALSE))</f>
        <v xml:space="preserve">Christian B </v>
      </c>
      <c r="D31" s="31"/>
      <c r="E31" s="6" t="s">
        <v>96</v>
      </c>
      <c r="F31" s="58" t="str">
        <f>IF(OR(ISBLANK(VLOOKUP(E31,'Recap PEC'!A:B,2,FALSE)),ISBLANK(E31)),"",(VLOOKUP(E31,'Recap PEC'!A:B,2,FALSE)))</f>
        <v>Camille</v>
      </c>
      <c r="G31" s="24"/>
      <c r="H31" s="6"/>
      <c r="I31" s="31"/>
      <c r="J31" s="31"/>
      <c r="K31" s="6" t="s">
        <v>96</v>
      </c>
      <c r="L31" s="58" t="str">
        <f>IF(OR(ISBLANK(VLOOKUP(K31,'Recap PEC'!A:B,2,FALSE)),ISBLANK(K31)),"",(VLOOKUP(K31,'Recap PEC'!A:B,2,FALSE)))</f>
        <v>Camille</v>
      </c>
      <c r="M31" s="31"/>
      <c r="N31" s="6"/>
      <c r="O31" s="63"/>
      <c r="P31" s="21"/>
      <c r="Q31" s="1"/>
    </row>
    <row r="32" spans="1:18" ht="15.6">
      <c r="A32" s="92"/>
      <c r="B32" s="90" t="s">
        <v>121</v>
      </c>
      <c r="C32" s="5" t="str">
        <f>IF(ISBLANK(HLOOKUP(B32,'Recap activités'!$V$3:$AE$4,2,FALSE)),"",HLOOKUP(B32,'Recap activités'!$V$3:$AE$4,2,FALSE))</f>
        <v>Joseph</v>
      </c>
      <c r="D32" s="30"/>
      <c r="E32" s="6" t="s">
        <v>95</v>
      </c>
      <c r="F32" s="58" t="str">
        <f>IF(OR(ISBLANK(VLOOKUP(E32,'Recap PEC'!A:B,2,FALSE)),ISBLANK(E32)),"",(VLOOKUP(E32,'Recap PEC'!A:B,2,FALSE)))</f>
        <v>Sandra</v>
      </c>
      <c r="G32" s="24"/>
      <c r="H32" s="6"/>
      <c r="I32" s="30"/>
      <c r="J32" s="30"/>
      <c r="K32" s="6" t="s">
        <v>95</v>
      </c>
      <c r="L32" s="58" t="str">
        <f>IF(OR(ISBLANK(VLOOKUP(K32,'Recap PEC'!A:B,2,FALSE)),ISBLANK(K32)),"",(VLOOKUP(K32,'Recap PEC'!A:B,2,FALSE)))</f>
        <v>Sandra</v>
      </c>
      <c r="M32" s="30"/>
      <c r="N32" s="6"/>
      <c r="O32" s="63"/>
      <c r="P32" s="21"/>
      <c r="Q32" s="1"/>
    </row>
    <row r="33" spans="1:17" ht="15.6">
      <c r="A33" s="92"/>
      <c r="B33" s="90" t="s">
        <v>122</v>
      </c>
      <c r="C33" s="5" t="str">
        <f>IF(ISBLANK(HLOOKUP(B33,'Recap activités'!$V$3:$AE$4,2,FALSE)),"",HLOOKUP(B33,'Recap activités'!$V$3:$AE$4,2,FALSE))</f>
        <v>Rosco</v>
      </c>
      <c r="D33" s="30"/>
      <c r="E33" s="6" t="s">
        <v>95</v>
      </c>
      <c r="F33" s="58" t="str">
        <f>IF(OR(ISBLANK(VLOOKUP(E33,'Recap PEC'!A:B,2,FALSE)),ISBLANK(E33)),"",(VLOOKUP(E33,'Recap PEC'!A:B,2,FALSE)))</f>
        <v>Sandra</v>
      </c>
      <c r="G33" s="24"/>
      <c r="H33" s="6"/>
      <c r="I33" s="30"/>
      <c r="J33" s="30"/>
      <c r="K33" s="6" t="s">
        <v>95</v>
      </c>
      <c r="L33" s="58" t="str">
        <f>IF(OR(ISBLANK(VLOOKUP(K33,'Recap PEC'!A:B,2,FALSE)),ISBLANK(K33)),"",(VLOOKUP(K33,'Recap PEC'!A:B,2,FALSE)))</f>
        <v>Sandra</v>
      </c>
      <c r="M33" s="30"/>
      <c r="N33" s="6"/>
      <c r="O33" s="63"/>
      <c r="P33" s="21"/>
      <c r="Q33" s="1"/>
    </row>
    <row r="34" spans="1:17" ht="15.6">
      <c r="C34" s="5" t="str">
        <f>IF(ISBLANK('Recap activités'!B34),"",'Recap activités'!B34)</f>
        <v/>
      </c>
      <c r="D34" s="32"/>
      <c r="E34" s="32" t="s">
        <v>22</v>
      </c>
      <c r="F34" s="65"/>
      <c r="G34" s="24"/>
      <c r="H34" s="32" t="s">
        <v>22</v>
      </c>
      <c r="I34" s="32"/>
      <c r="J34" s="32"/>
      <c r="K34" s="32" t="s">
        <v>22</v>
      </c>
      <c r="L34" s="65"/>
      <c r="M34" s="32"/>
      <c r="N34" s="32" t="s">
        <v>22</v>
      </c>
      <c r="O34" s="65"/>
      <c r="P34" s="21"/>
      <c r="Q34" s="1"/>
    </row>
    <row r="35" spans="1:17" ht="18.75" customHeight="1">
      <c r="C35" s="24" t="s">
        <v>23</v>
      </c>
      <c r="D35" s="56"/>
      <c r="E35" s="93" t="s">
        <v>24</v>
      </c>
      <c r="F35" s="94"/>
      <c r="G35" s="94"/>
      <c r="H35" s="95"/>
      <c r="I35" s="95"/>
      <c r="J35" s="96"/>
      <c r="K35" s="1"/>
    </row>
    <row r="36" spans="1:17" ht="15">
      <c r="C36" s="19"/>
      <c r="D36" s="57"/>
      <c r="E36" s="97"/>
      <c r="F36" s="98"/>
      <c r="G36" s="98"/>
      <c r="H36" s="98"/>
      <c r="I36" s="98"/>
      <c r="J36" s="99"/>
      <c r="K36" s="1"/>
    </row>
    <row r="37" spans="1:17" ht="13.2">
      <c r="E37" s="1"/>
      <c r="F37" s="1"/>
      <c r="G37" s="1"/>
      <c r="H37" s="1"/>
      <c r="I37" s="1"/>
      <c r="J37" s="1"/>
      <c r="K37" s="1"/>
    </row>
  </sheetData>
  <mergeCells count="8">
    <mergeCell ref="E1:O1"/>
    <mergeCell ref="A24:A33"/>
    <mergeCell ref="A14:A23"/>
    <mergeCell ref="A4:A13"/>
    <mergeCell ref="E35:J36"/>
    <mergeCell ref="Q2:V2"/>
    <mergeCell ref="D2:I2"/>
    <mergeCell ref="J2:O2"/>
  </mergeCells>
  <conditionalFormatting sqref="A4:P13">
    <cfRule type="expression" dxfId="8" priority="8">
      <formula>$A$4="Verte"</formula>
    </cfRule>
    <cfRule type="expression" dxfId="7" priority="9">
      <formula>$A$4="Orange"</formula>
    </cfRule>
    <cfRule type="expression" dxfId="6" priority="7">
      <formula>$A$4="Bleue"</formula>
    </cfRule>
  </conditionalFormatting>
  <conditionalFormatting sqref="A14:P23">
    <cfRule type="expression" dxfId="5" priority="4">
      <formula>$A$14="Bleue"</formula>
    </cfRule>
    <cfRule type="expression" dxfId="4" priority="5">
      <formula>$A$14="Verte"</formula>
    </cfRule>
    <cfRule type="expression" dxfId="3" priority="6">
      <formula>$A$14="Orange"</formula>
    </cfRule>
  </conditionalFormatting>
  <conditionalFormatting sqref="A24:P33">
    <cfRule type="expression" dxfId="2" priority="1">
      <formula>$A$24="Bleue"</formula>
    </cfRule>
  </conditionalFormatting>
  <conditionalFormatting sqref="A24:A33">
    <cfRule type="expression" dxfId="1" priority="2">
      <formula>$A$24="Verte"</formula>
    </cfRule>
    <cfRule type="expression" dxfId="0" priority="3">
      <formula>$A$24="Orange"</formula>
    </cfRule>
  </conditionalFormatting>
  <printOptions horizontalCentered="1"/>
  <pageMargins left="0.25" right="0.25" top="0.75" bottom="0.75" header="0.3" footer="0.3"/>
  <pageSetup paperSize="8" scale="59" pageOrder="overThenDown" orientation="landscape" cellComments="atEnd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Title="Activité ou prise en soin" xr:uid="{405D05EC-FE4F-42F4-BE1B-AB72D9B1316A}">
          <x14:formula1>
            <xm:f>'Recap PEC'!$A:$A</xm:f>
          </x14:formula1>
          <xm:sqref>K4:K33 E4:E33</xm:sqref>
        </x14:dataValidation>
        <x14:dataValidation type="list" allowBlank="1" showInputMessage="1" showErrorMessage="1" promptTitle="Activité ou prise en soin" xr:uid="{66637E86-C22B-42F2-88AF-9AFBCC419D58}">
          <x14:formula1>
            <xm:f>'Recap activités'!$A:$A</xm:f>
          </x14:formula1>
          <xm:sqref>H4:H33 N4:N33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5DAE7-4D38-4218-8507-C1FD9D6283AD}">
  <dimension ref="A1:AH30"/>
  <sheetViews>
    <sheetView tabSelected="1" workbookViewId="0">
      <selection activeCell="D8" sqref="D8"/>
    </sheetView>
  </sheetViews>
  <sheetFormatPr baseColWidth="10" defaultRowHeight="13.2"/>
  <sheetData>
    <row r="1" spans="1:34" ht="20.399999999999999">
      <c r="D1" s="114" t="s">
        <v>123</v>
      </c>
      <c r="E1" s="114"/>
      <c r="F1" s="114"/>
      <c r="G1" s="114"/>
      <c r="H1" s="114"/>
      <c r="I1" s="114"/>
      <c r="J1" s="114"/>
      <c r="K1" s="114"/>
      <c r="L1" s="114"/>
      <c r="M1" s="114"/>
      <c r="N1" s="114" t="s">
        <v>124</v>
      </c>
      <c r="O1" s="114"/>
      <c r="P1" s="114"/>
      <c r="Q1" s="114"/>
      <c r="R1" s="114"/>
      <c r="S1" s="114"/>
      <c r="T1" s="114"/>
      <c r="U1" s="114"/>
      <c r="V1" s="114"/>
      <c r="W1" s="114"/>
      <c r="X1" s="114" t="s">
        <v>125</v>
      </c>
      <c r="Y1" s="114"/>
      <c r="Z1" s="114"/>
      <c r="AA1" s="114"/>
      <c r="AB1" s="114"/>
      <c r="AC1" s="114"/>
      <c r="AD1" s="114"/>
      <c r="AE1" s="114"/>
      <c r="AF1" s="114"/>
      <c r="AG1" s="114"/>
    </row>
    <row r="2" spans="1:34">
      <c r="D2" s="87" t="s">
        <v>113</v>
      </c>
      <c r="E2" s="87" t="s">
        <v>114</v>
      </c>
      <c r="F2" s="87" t="s">
        <v>115</v>
      </c>
      <c r="G2" s="87" t="s">
        <v>116</v>
      </c>
      <c r="H2" s="87" t="s">
        <v>117</v>
      </c>
      <c r="I2" s="87" t="s">
        <v>118</v>
      </c>
      <c r="J2" s="87" t="s">
        <v>119</v>
      </c>
      <c r="K2" s="87" t="s">
        <v>120</v>
      </c>
      <c r="L2" s="87" t="s">
        <v>121</v>
      </c>
      <c r="M2" s="87" t="s">
        <v>122</v>
      </c>
      <c r="N2" s="87" t="s">
        <v>113</v>
      </c>
      <c r="O2" s="87" t="s">
        <v>114</v>
      </c>
      <c r="P2" s="87" t="s">
        <v>115</v>
      </c>
      <c r="Q2" s="87" t="s">
        <v>116</v>
      </c>
      <c r="R2" s="87" t="s">
        <v>117</v>
      </c>
      <c r="S2" s="87" t="s">
        <v>118</v>
      </c>
      <c r="T2" s="87" t="s">
        <v>119</v>
      </c>
      <c r="U2" s="87" t="s">
        <v>120</v>
      </c>
      <c r="V2" s="87" t="s">
        <v>121</v>
      </c>
      <c r="W2" s="87" t="s">
        <v>122</v>
      </c>
      <c r="X2" s="87" t="s">
        <v>113</v>
      </c>
      <c r="Y2" s="87" t="s">
        <v>114</v>
      </c>
      <c r="Z2" s="87" t="s">
        <v>115</v>
      </c>
      <c r="AA2" s="87" t="s">
        <v>116</v>
      </c>
      <c r="AB2" s="87" t="s">
        <v>117</v>
      </c>
      <c r="AC2" s="87" t="s">
        <v>118</v>
      </c>
      <c r="AD2" s="87" t="s">
        <v>119</v>
      </c>
      <c r="AE2" s="87" t="s">
        <v>120</v>
      </c>
      <c r="AF2" s="87" t="s">
        <v>121</v>
      </c>
      <c r="AG2" s="87" t="s">
        <v>122</v>
      </c>
    </row>
    <row r="3" spans="1:34" ht="15.6">
      <c r="D3" s="46" t="str">
        <f>IF(ISBLANK(HLOOKUP(D2,'Recap activités'!$B$3:$K$4,2,FALSE)),"",HLOOKUP(D2,'Recap activités'!$B$3:$K$4,2,FALSE))</f>
        <v>Patrick</v>
      </c>
      <c r="E3" s="46" t="str">
        <f>IF(ISBLANK(HLOOKUP(E2,'Recap activités'!$B$3:$K$4,2,FALSE)),"",HLOOKUP(E2,'Recap activités'!$B$3:$K$4,2,FALSE))</f>
        <v>Daniel</v>
      </c>
      <c r="F3" s="46" t="str">
        <f>IF(ISBLANK(HLOOKUP(F2,'Recap activités'!$B$3:$K$4,2,FALSE)),"",HLOOKUP(F2,'Recap activités'!$B$3:$K$4,2,FALSE))</f>
        <v>Christine</v>
      </c>
      <c r="G3" s="46" t="str">
        <f>IF(ISBLANK(HLOOKUP(G2,'Recap activités'!$B$3:$K$4,2,FALSE)),"",HLOOKUP(G2,'Recap activités'!$B$3:$K$4,2,FALSE))</f>
        <v>Fabrice B</v>
      </c>
      <c r="H3" s="46" t="str">
        <f>IF(ISBLANK(HLOOKUP(H2,'Recap activités'!$B$3:$K$4,2,FALSE)),"",HLOOKUP(H2,'Recap activités'!$B$3:$K$4,2,FALSE))</f>
        <v xml:space="preserve">Fabrice G </v>
      </c>
      <c r="I3" s="46" t="str">
        <f>IF(ISBLANK(HLOOKUP(I2,'Recap activités'!$B$3:$K$4,2,FALSE)),"",HLOOKUP(I2,'Recap activités'!$B$3:$K$4,2,FALSE))</f>
        <v/>
      </c>
      <c r="J3" s="46" t="str">
        <f>IF(ISBLANK(HLOOKUP(J2,'Recap activités'!$B$3:$K$4,2,FALSE)),"",HLOOKUP(J2,'Recap activités'!$B$3:$K$4,2,FALSE))</f>
        <v>Christophe</v>
      </c>
      <c r="K3" s="46" t="str">
        <f>IF(ISBLANK(HLOOKUP(K2,'Recap activités'!$B$3:$K$4,2,FALSE)),"",HLOOKUP(K2,'Recap activités'!$B$3:$K$4,2,FALSE))</f>
        <v/>
      </c>
      <c r="L3" s="46" t="str">
        <f>IF(ISBLANK(HLOOKUP(L2,'Recap activités'!$B$3:$K$4,2,FALSE)),"",HLOOKUP(L2,'Recap activités'!$B$3:$K$4,2,FALSE))</f>
        <v xml:space="preserve">Alain </v>
      </c>
      <c r="M3" s="46" t="str">
        <f>IF(ISBLANK(HLOOKUP(M2,'Recap activités'!$B$3:$K$4,2,FALSE)),"",HLOOKUP(M2,'Recap activités'!$B$3:$K$4,2,FALSE))</f>
        <v>Yann</v>
      </c>
      <c r="N3" s="48" t="str">
        <f>IF(ISBLANK(HLOOKUP(N2,'Recap activités'!$L$3:$U$4,2,FALSE)),"",HLOOKUP(N2,'Recap activités'!$L$3:$U$4,2,FALSE))</f>
        <v>Emmanuel</v>
      </c>
      <c r="O3" s="48" t="str">
        <f>IF(ISBLANK(HLOOKUP(O2,'Recap activités'!$L$3:$U$4,2,FALSE)),"",HLOOKUP(O2,'Recap activités'!$L$3:$U$4,2,FALSE))</f>
        <v>Arnaud</v>
      </c>
      <c r="P3" s="48" t="str">
        <f>IF(ISBLANK(HLOOKUP(P2,'Recap activités'!$L$3:$U$4,2,FALSE)),"",HLOOKUP(P2,'Recap activités'!$L$3:$U$4,2,FALSE))</f>
        <v>Laurent</v>
      </c>
      <c r="Q3" s="48" t="str">
        <f>IF(ISBLANK(HLOOKUP(Q2,'Recap activités'!$L$3:$U$4,2,FALSE)),"",HLOOKUP(Q2,'Recap activités'!$L$3:$U$4,2,FALSE))</f>
        <v>Corentin</v>
      </c>
      <c r="R3" s="48" t="str">
        <f>IF(ISBLANK(HLOOKUP(R2,'Recap activités'!$L$3:$U$4,2,FALSE)),"",HLOOKUP(R2,'Recap activités'!$L$3:$U$4,2,FALSE))</f>
        <v>Stephane</v>
      </c>
      <c r="S3" s="48" t="str">
        <f>IF(ISBLANK(HLOOKUP(S2,'Recap activités'!$L$3:$U$4,2,FALSE)),"",HLOOKUP(S2,'Recap activités'!$L$3:$U$4,2,FALSE))</f>
        <v>Patrice Ge</v>
      </c>
      <c r="T3" s="48" t="str">
        <f>IF(ISBLANK(HLOOKUP(T2,'Recap activités'!$L$3:$U$4,2,FALSE)),"",HLOOKUP(T2,'Recap activités'!$L$3:$U$4,2,FALSE))</f>
        <v>J-P</v>
      </c>
      <c r="U3" s="48" t="str">
        <f>IF(ISBLANK(HLOOKUP(U2,'Recap activités'!$L$3:$U$4,2,FALSE)),"",HLOOKUP(U2,'Recap activités'!$L$3:$U$4,2,FALSE))</f>
        <v>Patrice Gui</v>
      </c>
      <c r="V3" s="48" t="str">
        <f>IF(ISBLANK(HLOOKUP(V2,'Recap activités'!$L$3:$U$4,2,FALSE)),"",HLOOKUP(V2,'Recap activités'!$L$3:$U$4,2,FALSE))</f>
        <v xml:space="preserve">Christian T </v>
      </c>
      <c r="W3" s="48" t="str">
        <f>IF(ISBLANK(HLOOKUP(W2,'Recap activités'!$L$3:$U$4,2,FALSE)),"",HLOOKUP(W2,'Recap activités'!$L$3:$U$4,2,FALSE))</f>
        <v>J-M</v>
      </c>
      <c r="X3" s="49" t="str">
        <f>IF(ISBLANK(HLOOKUP(X2,'Recap activités'!$V$3:$AE$4,2,FALSE)),"",HLOOKUP(X2,'Recap activités'!$V$3:$AE$4,2,FALSE))</f>
        <v xml:space="preserve">Stephane H </v>
      </c>
      <c r="Y3" s="49" t="str">
        <f>IF(ISBLANK(HLOOKUP(Y2,'Recap activités'!$V$3:$AE$4,2,FALSE)),"",HLOOKUP(Y2,'Recap activités'!$V$3:$AE$4,2,FALSE))</f>
        <v/>
      </c>
      <c r="Z3" s="49" t="str">
        <f>IF(ISBLANK(HLOOKUP(Z2,'Recap activités'!$V$3:$AE$4,2,FALSE)),"",HLOOKUP(Z2,'Recap activités'!$V$3:$AE$4,2,FALSE))</f>
        <v>Florian</v>
      </c>
      <c r="AA3" s="49" t="str">
        <f>IF(ISBLANK(HLOOKUP(AA2,'Recap activités'!$V$3:$AE$4,2,FALSE)),"",HLOOKUP(AA2,'Recap activités'!$V$3:$AE$4,2,FALSE))</f>
        <v/>
      </c>
      <c r="AB3" s="49" t="str">
        <f>IF(ISBLANK(HLOOKUP(AB2,'Recap activités'!$V$3:$AE$4,2,FALSE)),"",HLOOKUP(AB2,'Recap activités'!$V$3:$AE$4,2,FALSE))</f>
        <v>Patricia</v>
      </c>
      <c r="AC3" s="49" t="str">
        <f>IF(ISBLANK(HLOOKUP(AC2,'Recap activités'!$V$3:$AE$4,2,FALSE)),"",HLOOKUP(AC2,'Recap activités'!$V$3:$AE$4,2,FALSE))</f>
        <v xml:space="preserve">Evelyne </v>
      </c>
      <c r="AD3" s="49" t="str">
        <f>IF(ISBLANK(HLOOKUP(AD2,'Recap activités'!$V$3:$AE$4,2,FALSE)),"",HLOOKUP(AD2,'Recap activités'!$V$3:$AE$4,2,FALSE))</f>
        <v>Kevin</v>
      </c>
      <c r="AE3" s="49" t="str">
        <f>IF(ISBLANK(HLOOKUP(AE2,'Recap activités'!$V$3:$AE$4,2,FALSE)),"",HLOOKUP(AE2,'Recap activités'!$V$3:$AE$4,2,FALSE))</f>
        <v xml:space="preserve">Christian B </v>
      </c>
      <c r="AF3" s="49" t="str">
        <f>IF(ISBLANK(HLOOKUP(AF2,'Recap activités'!$V$3:$AE$4,2,FALSE)),"",HLOOKUP(AF2,'Recap activités'!$V$3:$AE$4,2,FALSE))</f>
        <v>Joseph</v>
      </c>
      <c r="AG3" s="49" t="str">
        <f>IF(ISBLANK(HLOOKUP(AG2,'Recap activités'!$V$3:$AE$4,2,FALSE)),"",HLOOKUP(AG2,'Recap activités'!$V$3:$AE$4,2,FALSE))</f>
        <v>Rosco</v>
      </c>
      <c r="AH3" s="49"/>
    </row>
    <row r="4" spans="1:34" ht="15.6">
      <c r="A4" s="119" t="s">
        <v>81</v>
      </c>
      <c r="B4" s="117" t="s">
        <v>109</v>
      </c>
      <c r="C4" s="87" t="s">
        <v>110</v>
      </c>
      <c r="D4" s="46" t="str">
        <f>IF(ISBLANK(VLOOKUP(D3,Lundi!$C$4:$N$33,3,FALSE)),"",VLOOKUP(D3,Lundi!$C$4:$N$33,3,FALSE))</f>
        <v>Psychomot.</v>
      </c>
      <c r="E4" s="46" t="str">
        <f>IF(ISBLANK(VLOOKUP(E3,Lundi!$C$4:$N$33,3,FALSE)),"",VLOOKUP(E3,Lundi!$C$4:$N$33,3,FALSE))</f>
        <v>APA</v>
      </c>
      <c r="F4" s="46" t="str">
        <f>IF(ISBLANK(VLOOKUP(F3,Lundi!$C$4:$N$33,3,FALSE)),"",VLOOKUP(F3,Lundi!$C$4:$N$33,3,FALSE))</f>
        <v>Ergo.</v>
      </c>
      <c r="G4" s="46" t="str">
        <f>IF(ISBLANK(VLOOKUP(G3,Lundi!$C$4:$N$33,3,FALSE)),"",VLOOKUP(G3,Lundi!$C$4:$N$33,3,FALSE))</f>
        <v>Ergo.</v>
      </c>
      <c r="H4" s="46" t="str">
        <f>IF(ISBLANK(VLOOKUP(H3,Lundi!$C$4:$N$33,3,FALSE)),"",VLOOKUP(H3,Lundi!$C$4:$N$33,3,FALSE))</f>
        <v>Kiné.</v>
      </c>
      <c r="I4" s="46" t="str">
        <f>IF(ISBLANK(VLOOKUP(I3,Lundi!$C$4:$N$33,3,FALSE)),"",VLOOKUP(I3,Lundi!$C$4:$N$33,3,FALSE))</f>
        <v/>
      </c>
      <c r="J4" s="46" t="str">
        <f>IF(ISBLANK(VLOOKUP(J3,Lundi!$C$4:$N$33,3,FALSE)),"",VLOOKUP(J3,Lundi!$C$4:$N$33,3,FALSE))</f>
        <v>Psychomot.</v>
      </c>
      <c r="K4" s="46" t="str">
        <f>IF(ISBLANK(VLOOKUP(K3,Lundi!$C$4:$N$33,3,FALSE)),"",VLOOKUP(K3,Lundi!$C$4:$N$33,3,FALSE))</f>
        <v/>
      </c>
      <c r="L4" s="46" t="str">
        <f>IF(ISBLANK(VLOOKUP(L3,Lundi!$C$4:$N$33,3,FALSE)),"",VLOOKUP(L3,Lundi!$C$4:$N$33,3,FALSE))</f>
        <v>Psychomot.</v>
      </c>
      <c r="M4" s="46" t="str">
        <f>IF(ISBLANK(VLOOKUP(M3,Lundi!$C$4:$N$33,3,FALSE)),"",VLOOKUP(M3,Lundi!$C$4:$N$33,3,FALSE))</f>
        <v>Psychomot.</v>
      </c>
      <c r="N4" s="46" t="str">
        <f>IF(ISBLANK(VLOOKUP(N3,Lundi!$C$4:$N$33,3,FALSE)),"",VLOOKUP(N3,Lundi!$C$4:$N$33,3,FALSE))</f>
        <v>Psychomot.</v>
      </c>
      <c r="O4" s="46" t="str">
        <f>IF(ISBLANK(VLOOKUP(O3,Lundi!$C$4:$N$33,3,FALSE)),"",VLOOKUP(O3,Lundi!$C$4:$N$33,3,FALSE))</f>
        <v>Psychomot.</v>
      </c>
      <c r="P4" s="46" t="str">
        <f>IF(ISBLANK(VLOOKUP(P3,Lundi!$C$4:$N$33,3,FALSE)),"",VLOOKUP(P3,Lundi!$C$4:$N$33,3,FALSE))</f>
        <v>Psychomot.</v>
      </c>
      <c r="Q4" s="46" t="str">
        <f>IF(ISBLANK(VLOOKUP(Q3,Lundi!$C$4:$N$33,3,FALSE)),"",VLOOKUP(Q3,Lundi!$C$4:$N$33,3,FALSE))</f>
        <v>Psychomot.</v>
      </c>
      <c r="R4" s="46" t="str">
        <f>IF(ISBLANK(VLOOKUP(R3,Lundi!$C$4:$N$33,3,FALSE)),"",VLOOKUP(R3,Lundi!$C$4:$N$33,3,FALSE))</f>
        <v>Psychomot.</v>
      </c>
      <c r="S4" s="46" t="str">
        <f>IF(ISBLANK(VLOOKUP(S3,Lundi!$C$4:$N$33,3,FALSE)),"",VLOOKUP(S3,Lundi!$C$4:$N$33,3,FALSE))</f>
        <v>Psychomot.</v>
      </c>
      <c r="T4" s="46" t="str">
        <f>IF(ISBLANK(VLOOKUP(T3,Lundi!$C$4:$N$33,3,FALSE)),"",VLOOKUP(T3,Lundi!$C$4:$N$33,3,FALSE))</f>
        <v>Psychomot.</v>
      </c>
      <c r="U4" s="46" t="str">
        <f>IF(ISBLANK(VLOOKUP(U3,Lundi!$C$4:$N$33,3,FALSE)),"",VLOOKUP(U3,Lundi!$C$4:$N$33,3,FALSE))</f>
        <v>Psychomot.</v>
      </c>
      <c r="V4" s="46" t="str">
        <f>IF(ISBLANK(VLOOKUP(V3,Lundi!$C$4:$N$33,3,FALSE)),"",VLOOKUP(V3,Lundi!$C$4:$N$33,3,FALSE))</f>
        <v>Psychomot.</v>
      </c>
      <c r="W4" s="46" t="str">
        <f>IF(ISBLANK(VLOOKUP(W3,Lundi!$C$4:$N$33,3,FALSE)),"",VLOOKUP(W3,Lundi!$C$4:$N$33,3,FALSE))</f>
        <v>Psychomot.</v>
      </c>
      <c r="X4" s="46" t="str">
        <f>IF(ISBLANK(VLOOKUP(X3,Lundi!$C$4:$N$33,3,FALSE)),"",VLOOKUP(X3,Lundi!$C$4:$N$33,3,FALSE))</f>
        <v>Psychomot.</v>
      </c>
      <c r="Y4" s="46" t="str">
        <f>IF(ISBLANK(VLOOKUP(Y3,Lundi!$C$4:$N$33,3,FALSE)),"",VLOOKUP(Y3,Lundi!$C$4:$N$33,3,FALSE))</f>
        <v/>
      </c>
      <c r="Z4" s="46" t="str">
        <f>IF(ISBLANK(VLOOKUP(Z3,Lundi!$C$4:$N$33,3,FALSE)),"",VLOOKUP(Z3,Lundi!$C$4:$N$33,3,FALSE))</f>
        <v>Psychomot.</v>
      </c>
      <c r="AA4" s="46" t="str">
        <f>IF(ISBLANK(VLOOKUP(AA3,Lundi!$C$4:$N$33,3,FALSE)),"",VLOOKUP(AA3,Lundi!$C$4:$N$33,3,FALSE))</f>
        <v/>
      </c>
      <c r="AB4" s="46" t="str">
        <f>IF(ISBLANK(VLOOKUP(AB3,Lundi!$C$4:$N$33,3,FALSE)),"",VLOOKUP(AB3,Lundi!$C$4:$N$33,3,FALSE))</f>
        <v>Psychomot.</v>
      </c>
      <c r="AC4" s="46" t="str">
        <f>IF(ISBLANK(VLOOKUP(AC3,Lundi!$C$4:$N$33,3,FALSE)),"",VLOOKUP(AC3,Lundi!$C$4:$N$33,3,FALSE))</f>
        <v>Psychomot.</v>
      </c>
      <c r="AD4" s="46" t="str">
        <f>IF(ISBLANK(VLOOKUP(AD3,Lundi!$C$4:$N$33,3,FALSE)),"",VLOOKUP(AD3,Lundi!$C$4:$N$33,3,FALSE))</f>
        <v>Psychomot.</v>
      </c>
      <c r="AE4" s="46" t="str">
        <f>IF(ISBLANK(VLOOKUP(AE3,Lundi!$C$4:$N$33,3,FALSE)),"",VLOOKUP(AE3,Lundi!$C$4:$N$33,3,FALSE))</f>
        <v>Neuropsy.</v>
      </c>
      <c r="AF4" s="46" t="str">
        <f>IF(ISBLANK(VLOOKUP(AF3,Lundi!$C$4:$N$33,3,FALSE)),"",VLOOKUP(AF3,Lundi!$C$4:$N$33,3,FALSE))</f>
        <v>Psychomot.</v>
      </c>
      <c r="AG4" s="46" t="str">
        <f>IF(ISBLANK(VLOOKUP(AG3,Lundi!$C$4:$N$33,3,FALSE)),"",VLOOKUP(AG3,Lundi!$C$4:$N$33,3,FALSE))</f>
        <v>Psychomot.</v>
      </c>
    </row>
    <row r="5" spans="1:34" ht="15.6">
      <c r="A5" s="120"/>
      <c r="B5" s="118"/>
      <c r="C5" s="87" t="s">
        <v>111</v>
      </c>
      <c r="D5" s="47" t="str">
        <f>IF(ISBLANK(VLOOKUP(D3,Lundi!$C$4:$N$33,6,FALSE)),"",VLOOKUP(D3,Lundi!$C$4:$N$33,6,FALSE))</f>
        <v/>
      </c>
      <c r="E5" s="47" t="str">
        <f>IF(ISBLANK(VLOOKUP(E3,Lundi!$C$4:$N$33,6,FALSE)),"",VLOOKUP(E3,Lundi!$C$4:$N$33,6,FALSE))</f>
        <v>Bowling</v>
      </c>
      <c r="F5" s="47" t="str">
        <f>IF(ISBLANK(VLOOKUP(F3,Lundi!$C$4:$N$33,6,FALSE)),"",VLOOKUP(F3,Lundi!$C$4:$N$33,6,FALSE))</f>
        <v/>
      </c>
      <c r="G5" s="47" t="str">
        <f>IF(ISBLANK(VLOOKUP(G3,Lundi!$C$4:$N$33,6,FALSE)),"",VLOOKUP(G3,Lundi!$C$4:$N$33,6,FALSE))</f>
        <v/>
      </c>
      <c r="H5" s="47" t="str">
        <f>IF(ISBLANK(VLOOKUP(H3,Lundi!$C$4:$N$33,6,FALSE)),"",VLOOKUP(H3,Lundi!$C$4:$N$33,6,FALSE))</f>
        <v/>
      </c>
      <c r="I5" s="47" t="str">
        <f>IF(ISBLANK(VLOOKUP(I3,Lundi!$C$4:$N$33,6,FALSE)),"",VLOOKUP(I3,Lundi!$C$4:$N$33,6,FALSE))</f>
        <v/>
      </c>
      <c r="J5" s="47" t="str">
        <f>IF(ISBLANK(VLOOKUP(J3,Lundi!$C$4:$N$33,6,FALSE)),"",VLOOKUP(J3,Lundi!$C$4:$N$33,6,FALSE))</f>
        <v/>
      </c>
      <c r="K5" s="47" t="str">
        <f>IF(ISBLANK(VLOOKUP(K3,Lundi!$C$4:$N$33,6,FALSE)),"",VLOOKUP(K3,Lundi!$C$4:$N$33,6,FALSE))</f>
        <v/>
      </c>
      <c r="L5" s="47" t="str">
        <f>IF(ISBLANK(VLOOKUP(L3,Lundi!$C$4:$N$33,6,FALSE)),"",VLOOKUP(L3,Lundi!$C$4:$N$33,6,FALSE))</f>
        <v/>
      </c>
      <c r="M5" s="47" t="str">
        <f>IF(ISBLANK(VLOOKUP(M3,Lundi!$C$4:$N$33,6,FALSE)),"",VLOOKUP(M3,Lundi!$C$4:$N$33,6,FALSE))</f>
        <v/>
      </c>
      <c r="N5" s="47" t="str">
        <f>IF(ISBLANK(VLOOKUP(N3,Lundi!$C$4:$N$33,6,FALSE)),"",VLOOKUP(N3,Lundi!$C$4:$N$33,6,FALSE))</f>
        <v/>
      </c>
      <c r="O5" s="47" t="str">
        <f>IF(ISBLANK(VLOOKUP(O3,Lundi!$C$4:$N$33,6,FALSE)),"",VLOOKUP(O3,Lundi!$C$4:$N$33,6,FALSE))</f>
        <v/>
      </c>
      <c r="P5" s="47" t="str">
        <f>IF(ISBLANK(VLOOKUP(P3,Lundi!$C$4:$N$33,6,FALSE)),"",VLOOKUP(P3,Lundi!$C$4:$N$33,6,FALSE))</f>
        <v/>
      </c>
      <c r="Q5" s="47" t="str">
        <f>IF(ISBLANK(VLOOKUP(Q3,Lundi!$C$4:$N$33,6,FALSE)),"",VLOOKUP(Q3,Lundi!$C$4:$N$33,6,FALSE))</f>
        <v/>
      </c>
      <c r="R5" s="47" t="str">
        <f>IF(ISBLANK(VLOOKUP(R3,Lundi!$C$4:$N$33,6,FALSE)),"",VLOOKUP(R3,Lundi!$C$4:$N$33,6,FALSE))</f>
        <v/>
      </c>
      <c r="S5" s="47" t="str">
        <f>IF(ISBLANK(VLOOKUP(S3,Lundi!$C$4:$N$33,6,FALSE)),"",VLOOKUP(S3,Lundi!$C$4:$N$33,6,FALSE))</f>
        <v/>
      </c>
      <c r="T5" s="47" t="str">
        <f>IF(ISBLANK(VLOOKUP(T3,Lundi!$C$4:$N$33,6,FALSE)),"",VLOOKUP(T3,Lundi!$C$4:$N$33,6,FALSE))</f>
        <v/>
      </c>
      <c r="U5" s="47" t="str">
        <f>IF(ISBLANK(VLOOKUP(U3,Lundi!$C$4:$N$33,6,FALSE)),"",VLOOKUP(U3,Lundi!$C$4:$N$33,6,FALSE))</f>
        <v/>
      </c>
      <c r="V5" s="47" t="str">
        <f>IF(ISBLANK(VLOOKUP(V3,Lundi!$C$4:$N$33,6,FALSE)),"",VLOOKUP(V3,Lundi!$C$4:$N$33,6,FALSE))</f>
        <v/>
      </c>
      <c r="W5" s="47" t="str">
        <f>IF(ISBLANK(VLOOKUP(W3,Lundi!$C$4:$N$33,6,FALSE)),"",VLOOKUP(W3,Lundi!$C$4:$N$33,6,FALSE))</f>
        <v/>
      </c>
      <c r="X5" s="47" t="str">
        <f>IF(ISBLANK(VLOOKUP(X3,Lundi!$C$4:$N$33,6,FALSE)),"",VLOOKUP(X3,Lundi!$C$4:$N$33,6,FALSE))</f>
        <v/>
      </c>
      <c r="Y5" s="47" t="str">
        <f>IF(ISBLANK(VLOOKUP(Y3,Lundi!$C$4:$N$33,6,FALSE)),"",VLOOKUP(Y3,Lundi!$C$4:$N$33,6,FALSE))</f>
        <v/>
      </c>
      <c r="Z5" s="47" t="str">
        <f>IF(ISBLANK(VLOOKUP(Z3,Lundi!$C$4:$N$33,6,FALSE)),"",VLOOKUP(Z3,Lundi!$C$4:$N$33,6,FALSE))</f>
        <v/>
      </c>
      <c r="AA5" s="47" t="str">
        <f>IF(ISBLANK(VLOOKUP(AA3,Lundi!$C$4:$N$33,6,FALSE)),"",VLOOKUP(AA3,Lundi!$C$4:$N$33,6,FALSE))</f>
        <v/>
      </c>
      <c r="AB5" s="47" t="str">
        <f>IF(ISBLANK(VLOOKUP(AB3,Lundi!$C$4:$N$33,6,FALSE)),"",VLOOKUP(AB3,Lundi!$C$4:$N$33,6,FALSE))</f>
        <v/>
      </c>
      <c r="AC5" s="47" t="str">
        <f>IF(ISBLANK(VLOOKUP(AC3,Lundi!$C$4:$N$33,6,FALSE)),"",VLOOKUP(AC3,Lundi!$C$4:$N$33,6,FALSE))</f>
        <v/>
      </c>
      <c r="AD5" s="47" t="str">
        <f>IF(ISBLANK(VLOOKUP(AD3,Lundi!$C$4:$N$33,6,FALSE)),"",VLOOKUP(AD3,Lundi!$C$4:$N$33,6,FALSE))</f>
        <v/>
      </c>
      <c r="AE5" s="47" t="str">
        <f>IF(ISBLANK(VLOOKUP(AE3,Lundi!$C$4:$N$33,6,FALSE)),"",VLOOKUP(AE3,Lundi!$C$4:$N$33,6,FALSE))</f>
        <v/>
      </c>
      <c r="AF5" s="47" t="str">
        <f>IF(ISBLANK(VLOOKUP(AF3,Lundi!$C$4:$N$33,6,FALSE)),"",VLOOKUP(AF3,Lundi!$C$4:$N$33,6,FALSE))</f>
        <v/>
      </c>
      <c r="AG5" s="47" t="str">
        <f>IF(ISBLANK(VLOOKUP(AG3,Lundi!$C$4:$N$33,6,FALSE)),"",VLOOKUP(AG3,Lundi!$C$4:$N$33,6,FALSE))</f>
        <v/>
      </c>
    </row>
    <row r="6" spans="1:34" ht="15.6">
      <c r="A6" s="120"/>
      <c r="B6" s="115" t="s">
        <v>112</v>
      </c>
      <c r="C6" s="87" t="s">
        <v>110</v>
      </c>
      <c r="D6" s="46" t="str">
        <f>IF(ISBLANK(VLOOKUP(D3,Lundi!$C$4:$N$33,9,FALSE)),"",VLOOKUP(D3,Lundi!$C$4:$N$33,9,FALSE))</f>
        <v>Psychomot.</v>
      </c>
      <c r="E6" s="46" t="str">
        <f>IF(ISBLANK(VLOOKUP(E3,Lundi!$C$4:$N$33,9,FALSE)),"",VLOOKUP(E3,Lundi!$C$4:$N$33,9,FALSE))</f>
        <v>Neuropsy.</v>
      </c>
      <c r="F6" s="46" t="str">
        <f>IF(ISBLANK(VLOOKUP(F3,Lundi!$C$4:$N$33,9,FALSE)),"",VLOOKUP(F3,Lundi!$C$4:$N$33,9,FALSE))</f>
        <v>Ergo.</v>
      </c>
      <c r="G6" s="46" t="str">
        <f>IF(ISBLANK(VLOOKUP(G3,Lundi!$C$4:$N$33,9,FALSE)),"",VLOOKUP(G3,Lundi!$C$4:$N$33,9,FALSE))</f>
        <v>RDV extérieur</v>
      </c>
      <c r="H6" s="46" t="str">
        <f>IF(ISBLANK(VLOOKUP(H3,Lundi!$C$4:$N$33,9,FALSE)),"",VLOOKUP(H3,Lundi!$C$4:$N$33,9,FALSE))</f>
        <v>Educateur</v>
      </c>
      <c r="I6" s="46" t="str">
        <f>IF(ISBLANK(VLOOKUP(I3,Lundi!$C$4:$N$33,9,FALSE)),"",VLOOKUP(I3,Lundi!$C$4:$N$33,9,FALSE))</f>
        <v/>
      </c>
      <c r="J6" s="46" t="str">
        <f>IF(ISBLANK(VLOOKUP(J3,Lundi!$C$4:$N$33,9,FALSE)),"",VLOOKUP(J3,Lundi!$C$4:$N$33,9,FALSE))</f>
        <v>Psychomot.</v>
      </c>
      <c r="K6" s="46" t="str">
        <f>IF(ISBLANK(VLOOKUP(K3,Lundi!$C$4:$N$33,9,FALSE)),"",VLOOKUP(K3,Lundi!$C$4:$N$33,9,FALSE))</f>
        <v/>
      </c>
      <c r="L6" s="46" t="str">
        <f>IF(ISBLANK(VLOOKUP(L3,Lundi!$C$4:$N$33,9,FALSE)),"",VLOOKUP(L3,Lundi!$C$4:$N$33,9,FALSE))</f>
        <v>Psychomot.</v>
      </c>
      <c r="M6" s="46" t="str">
        <f>IF(ISBLANK(VLOOKUP(M3,Lundi!$C$4:$N$33,9,FALSE)),"",VLOOKUP(M3,Lundi!$C$4:$N$33,9,FALSE))</f>
        <v>Psychomot.</v>
      </c>
      <c r="N6" s="46" t="str">
        <f>IF(ISBLANK(VLOOKUP(N3,Lundi!$C$4:$N$33,9,FALSE)),"",VLOOKUP(N3,Lundi!$C$4:$N$33,9,FALSE))</f>
        <v>Psychomot.</v>
      </c>
      <c r="O6" s="46" t="str">
        <f>IF(ISBLANK(VLOOKUP(O3,Lundi!$C$4:$N$33,9,FALSE)),"",VLOOKUP(O3,Lundi!$C$4:$N$33,9,FALSE))</f>
        <v>Psychomot.</v>
      </c>
      <c r="P6" s="46" t="str">
        <f>IF(ISBLANK(VLOOKUP(P3,Lundi!$C$4:$N$33,9,FALSE)),"",VLOOKUP(P3,Lundi!$C$4:$N$33,9,FALSE))</f>
        <v>Psychomot.</v>
      </c>
      <c r="Q6" s="46" t="str">
        <f>IF(ISBLANK(VLOOKUP(Q3,Lundi!$C$4:$N$33,9,FALSE)),"",VLOOKUP(Q3,Lundi!$C$4:$N$33,9,FALSE))</f>
        <v>Psychomot.</v>
      </c>
      <c r="R6" s="46" t="str">
        <f>IF(ISBLANK(VLOOKUP(R3,Lundi!$C$4:$N$33,9,FALSE)),"",VLOOKUP(R3,Lundi!$C$4:$N$33,9,FALSE))</f>
        <v>Psychomot.</v>
      </c>
      <c r="S6" s="46" t="str">
        <f>IF(ISBLANK(VLOOKUP(S3,Lundi!$C$4:$N$33,9,FALSE)),"",VLOOKUP(S3,Lundi!$C$4:$N$33,9,FALSE))</f>
        <v>Psychomot.</v>
      </c>
      <c r="T6" s="46" t="str">
        <f>IF(ISBLANK(VLOOKUP(T3,Lundi!$C$4:$N$33,9,FALSE)),"",VLOOKUP(T3,Lundi!$C$4:$N$33,9,FALSE))</f>
        <v>Psychomot.</v>
      </c>
      <c r="U6" s="46" t="str">
        <f>IF(ISBLANK(VLOOKUP(U3,Lundi!$C$4:$N$33,9,FALSE)),"",VLOOKUP(U3,Lundi!$C$4:$N$33,9,FALSE))</f>
        <v>Psychomot.</v>
      </c>
      <c r="V6" s="46" t="str">
        <f>IF(ISBLANK(VLOOKUP(V3,Lundi!$C$4:$N$33,9,FALSE)),"",VLOOKUP(V3,Lundi!$C$4:$N$33,9,FALSE))</f>
        <v>Psychomot.</v>
      </c>
      <c r="W6" s="46" t="str">
        <f>IF(ISBLANK(VLOOKUP(W3,Lundi!$C$4:$N$33,9,FALSE)),"",VLOOKUP(W3,Lundi!$C$4:$N$33,9,FALSE))</f>
        <v>Psychomot.</v>
      </c>
      <c r="X6" s="46" t="str">
        <f>IF(ISBLANK(VLOOKUP(X3,Lundi!$C$4:$N$33,9,FALSE)),"",VLOOKUP(X3,Lundi!$C$4:$N$33,9,FALSE))</f>
        <v>Psychomot.</v>
      </c>
      <c r="Y6" s="46" t="str">
        <f>IF(ISBLANK(VLOOKUP(Y3,Lundi!$C$4:$N$33,9,FALSE)),"",VLOOKUP(Y3,Lundi!$C$4:$N$33,9,FALSE))</f>
        <v/>
      </c>
      <c r="Z6" s="46" t="str">
        <f>IF(ISBLANK(VLOOKUP(Z3,Lundi!$C$4:$N$33,9,FALSE)),"",VLOOKUP(Z3,Lundi!$C$4:$N$33,9,FALSE))</f>
        <v>Psychomot.</v>
      </c>
      <c r="AA6" s="46" t="str">
        <f>IF(ISBLANK(VLOOKUP(AA3,Lundi!$C$4:$N$33,9,FALSE)),"",VLOOKUP(AA3,Lundi!$C$4:$N$33,9,FALSE))</f>
        <v/>
      </c>
      <c r="AB6" s="46" t="str">
        <f>IF(ISBLANK(VLOOKUP(AB3,Lundi!$C$4:$N$33,9,FALSE)),"",VLOOKUP(AB3,Lundi!$C$4:$N$33,9,FALSE))</f>
        <v>Psychomot.</v>
      </c>
      <c r="AC6" s="46" t="str">
        <f>IF(ISBLANK(VLOOKUP(AC3,Lundi!$C$4:$N$33,9,FALSE)),"",VLOOKUP(AC3,Lundi!$C$4:$N$33,9,FALSE))</f>
        <v>Psychomot.</v>
      </c>
      <c r="AD6" s="46" t="str">
        <f>IF(ISBLANK(VLOOKUP(AD3,Lundi!$C$4:$N$33,9,FALSE)),"",VLOOKUP(AD3,Lundi!$C$4:$N$33,9,FALSE))</f>
        <v>Psychomot.</v>
      </c>
      <c r="AE6" s="46" t="str">
        <f>IF(ISBLANK(VLOOKUP(AE3,Lundi!$C$4:$N$33,9,FALSE)),"",VLOOKUP(AE3,Lundi!$C$4:$N$33,9,FALSE))</f>
        <v>Neuropsy.</v>
      </c>
      <c r="AF6" s="46" t="str">
        <f>IF(ISBLANK(VLOOKUP(AF3,Lundi!$C$4:$N$33,9,FALSE)),"",VLOOKUP(AF3,Lundi!$C$4:$N$33,9,FALSE))</f>
        <v>Psychomot.</v>
      </c>
      <c r="AG6" s="46" t="str">
        <f>IF(ISBLANK(VLOOKUP(AG3,Lundi!$C$4:$N$33,9,FALSE)),"",VLOOKUP(AG3,Lundi!$C$4:$N$33,9,FALSE))</f>
        <v>Psychomot.</v>
      </c>
    </row>
    <row r="7" spans="1:34" ht="15.6">
      <c r="A7" s="120"/>
      <c r="B7" s="116"/>
      <c r="C7" s="87" t="s">
        <v>111</v>
      </c>
      <c r="D7" s="46" t="str">
        <f>IF(ISBLANK(VLOOKUP(D3,Lundi!$C$4:$N$33,12,FALSE)),"",VLOOKUP(D3,Lundi!$C$4:$N$33,12,FALSE))</f>
        <v>Pétanque</v>
      </c>
      <c r="E7" s="46" t="str">
        <f>IF(ISBLANK(VLOOKUP(E3,Lundi!$C$4:$N$33,12,FALSE)),"",VLOOKUP(E3,Lundi!$C$4:$N$33,12,FALSE))</f>
        <v/>
      </c>
      <c r="F7" s="46" t="str">
        <f>IF(ISBLANK(VLOOKUP(F3,Lundi!$C$4:$N$33,12,FALSE)),"",VLOOKUP(F3,Lundi!$C$4:$N$33,12,FALSE))</f>
        <v/>
      </c>
      <c r="G7" s="46" t="str">
        <f>IF(ISBLANK(VLOOKUP(G3,Lundi!$C$4:$N$33,12,FALSE)),"",VLOOKUP(G3,Lundi!$C$4:$N$33,12,FALSE))</f>
        <v/>
      </c>
      <c r="H7" s="46" t="str">
        <f>IF(ISBLANK(VLOOKUP(H3,Lundi!$C$4:$N$33,12,FALSE)),"",VLOOKUP(H3,Lundi!$C$4:$N$33,12,FALSE))</f>
        <v/>
      </c>
      <c r="I7" s="46" t="str">
        <f>IF(ISBLANK(VLOOKUP(I3,Lundi!$C$4:$N$33,12,FALSE)),"",VLOOKUP(I3,Lundi!$C$4:$N$33,12,FALSE))</f>
        <v/>
      </c>
      <c r="J7" s="46" t="str">
        <f>IF(ISBLANK(VLOOKUP(J3,Lundi!$C$4:$N$33,12,FALSE)),"",VLOOKUP(J3,Lundi!$C$4:$N$33,12,FALSE))</f>
        <v/>
      </c>
      <c r="K7" s="46" t="str">
        <f>IF(ISBLANK(VLOOKUP(K3,Lundi!$C$4:$N$33,12,FALSE)),"",VLOOKUP(K3,Lundi!$C$4:$N$33,12,FALSE))</f>
        <v/>
      </c>
      <c r="L7" s="46" t="str">
        <f>IF(ISBLANK(VLOOKUP(L3,Lundi!$C$4:$N$33,12,FALSE)),"",VLOOKUP(L3,Lundi!$C$4:$N$33,12,FALSE))</f>
        <v/>
      </c>
      <c r="M7" s="46" t="str">
        <f>IF(ISBLANK(VLOOKUP(M3,Lundi!$C$4:$N$33,12,FALSE)),"",VLOOKUP(M3,Lundi!$C$4:$N$33,12,FALSE))</f>
        <v/>
      </c>
      <c r="N7" s="46" t="str">
        <f>IF(ISBLANK(VLOOKUP(N3,Lundi!$C$4:$N$33,12,FALSE)),"",VLOOKUP(N3,Lundi!$C$4:$N$33,12,FALSE))</f>
        <v/>
      </c>
      <c r="O7" s="46" t="str">
        <f>IF(ISBLANK(VLOOKUP(O3,Lundi!$C$4:$N$33,12,FALSE)),"",VLOOKUP(O3,Lundi!$C$4:$N$33,12,FALSE))</f>
        <v/>
      </c>
      <c r="P7" s="46" t="str">
        <f>IF(ISBLANK(VLOOKUP(P3,Lundi!$C$4:$N$33,12,FALSE)),"",VLOOKUP(P3,Lundi!$C$4:$N$33,12,FALSE))</f>
        <v/>
      </c>
      <c r="Q7" s="46" t="str">
        <f>IF(ISBLANK(VLOOKUP(Q3,Lundi!$C$4:$N$33,12,FALSE)),"",VLOOKUP(Q3,Lundi!$C$4:$N$33,12,FALSE))</f>
        <v/>
      </c>
      <c r="R7" s="46" t="str">
        <f>IF(ISBLANK(VLOOKUP(R3,Lundi!$C$4:$N$33,12,FALSE)),"",VLOOKUP(R3,Lundi!$C$4:$N$33,12,FALSE))</f>
        <v/>
      </c>
      <c r="S7" s="46" t="str">
        <f>IF(ISBLANK(VLOOKUP(S3,Lundi!$C$4:$N$33,12,FALSE)),"",VLOOKUP(S3,Lundi!$C$4:$N$33,12,FALSE))</f>
        <v/>
      </c>
      <c r="T7" s="46" t="str">
        <f>IF(ISBLANK(VLOOKUP(T3,Lundi!$C$4:$N$33,12,FALSE)),"",VLOOKUP(T3,Lundi!$C$4:$N$33,12,FALSE))</f>
        <v/>
      </c>
      <c r="U7" s="46" t="str">
        <f>IF(ISBLANK(VLOOKUP(U3,Lundi!$C$4:$N$33,12,FALSE)),"",VLOOKUP(U3,Lundi!$C$4:$N$33,12,FALSE))</f>
        <v/>
      </c>
      <c r="V7" s="46" t="str">
        <f>IF(ISBLANK(VLOOKUP(V3,Lundi!$C$4:$N$33,12,FALSE)),"",VLOOKUP(V3,Lundi!$C$4:$N$33,12,FALSE))</f>
        <v/>
      </c>
      <c r="W7" s="46" t="str">
        <f>IF(ISBLANK(VLOOKUP(W3,Lundi!$C$4:$N$33,12,FALSE)),"",VLOOKUP(W3,Lundi!$C$4:$N$33,12,FALSE))</f>
        <v/>
      </c>
      <c r="X7" s="46" t="str">
        <f>IF(ISBLANK(VLOOKUP(X3,Lundi!$C$4:$N$33,12,FALSE)),"",VLOOKUP(X3,Lundi!$C$4:$N$33,12,FALSE))</f>
        <v/>
      </c>
      <c r="Y7" s="46" t="str">
        <f>IF(ISBLANK(VLOOKUP(Y3,Lundi!$C$4:$N$33,12,FALSE)),"",VLOOKUP(Y3,Lundi!$C$4:$N$33,12,FALSE))</f>
        <v/>
      </c>
      <c r="Z7" s="46" t="str">
        <f>IF(ISBLANK(VLOOKUP(Z3,Lundi!$C$4:$N$33,12,FALSE)),"",VLOOKUP(Z3,Lundi!$C$4:$N$33,12,FALSE))</f>
        <v/>
      </c>
    </row>
    <row r="8" spans="1:34" ht="15.6">
      <c r="A8" s="119" t="s">
        <v>82</v>
      </c>
      <c r="B8" s="117" t="s">
        <v>109</v>
      </c>
      <c r="C8" s="87" t="s">
        <v>110</v>
      </c>
      <c r="D8" s="46" t="e">
        <f>IF(ISBLANK(VLOOKUP(D3,#REF!,3,FALSE)),"",VLOOKUP(D3,#REF!,3,FALSE))</f>
        <v>#REF!</v>
      </c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  <c r="Z8" s="51"/>
    </row>
    <row r="9" spans="1:34" ht="15.6">
      <c r="A9" s="120"/>
      <c r="B9" s="118"/>
      <c r="C9" s="87" t="s">
        <v>111</v>
      </c>
      <c r="D9" s="47" t="e">
        <f>VLOOKUP(D3,#REF!,3,FALSE)</f>
        <v>#REF!</v>
      </c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  <c r="Q9" s="46"/>
      <c r="Z9" s="51"/>
    </row>
    <row r="10" spans="1:34" ht="15.6">
      <c r="A10" s="120"/>
      <c r="B10" s="115" t="s">
        <v>112</v>
      </c>
      <c r="C10" s="87" t="s">
        <v>110</v>
      </c>
      <c r="D10" s="46" t="e">
        <f>VLOOKUP(D3,#REF!,3,FALSE)</f>
        <v>#REF!</v>
      </c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Z10" s="51"/>
    </row>
    <row r="11" spans="1:34" ht="15.6">
      <c r="A11" s="120"/>
      <c r="B11" s="116"/>
      <c r="C11" s="87" t="s">
        <v>111</v>
      </c>
      <c r="D11" s="46" t="e">
        <f>VLOOKUP(D3,#REF!,3,FALSE)</f>
        <v>#REF!</v>
      </c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</row>
    <row r="12" spans="1:34" ht="15.6">
      <c r="A12" s="119" t="s">
        <v>83</v>
      </c>
      <c r="B12" s="117" t="s">
        <v>109</v>
      </c>
      <c r="C12" s="87" t="s">
        <v>110</v>
      </c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</row>
    <row r="13" spans="1:34" ht="15.6">
      <c r="A13" s="120"/>
      <c r="B13" s="118"/>
      <c r="C13" s="87" t="s">
        <v>111</v>
      </c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</row>
    <row r="14" spans="1:34" ht="15.6">
      <c r="A14" s="120"/>
      <c r="B14" s="115" t="s">
        <v>112</v>
      </c>
      <c r="C14" s="87" t="s">
        <v>110</v>
      </c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Q14" s="48"/>
    </row>
    <row r="15" spans="1:34" ht="15.6">
      <c r="A15" s="120"/>
      <c r="B15" s="116"/>
      <c r="C15" s="87" t="s">
        <v>111</v>
      </c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</row>
    <row r="16" spans="1:34" ht="15.6">
      <c r="A16" s="119" t="s">
        <v>84</v>
      </c>
      <c r="B16" s="117" t="s">
        <v>109</v>
      </c>
      <c r="C16" s="87" t="s">
        <v>110</v>
      </c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</row>
    <row r="17" spans="1:17" ht="15.6">
      <c r="A17" s="120"/>
      <c r="B17" s="118"/>
      <c r="C17" s="87" t="s">
        <v>111</v>
      </c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</row>
    <row r="18" spans="1:17" ht="15.6">
      <c r="A18" s="120"/>
      <c r="B18" s="115" t="s">
        <v>112</v>
      </c>
      <c r="C18" s="87" t="s">
        <v>110</v>
      </c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Q18" s="48"/>
    </row>
    <row r="19" spans="1:17" ht="15.6">
      <c r="A19" s="120"/>
      <c r="B19" s="116"/>
      <c r="C19" s="87" t="s">
        <v>111</v>
      </c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</row>
    <row r="20" spans="1:17" ht="15">
      <c r="A20" s="119" t="s">
        <v>85</v>
      </c>
      <c r="B20" s="117" t="s">
        <v>109</v>
      </c>
      <c r="C20" s="87" t="s">
        <v>110</v>
      </c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</row>
    <row r="21" spans="1:17" ht="15.6">
      <c r="A21" s="120"/>
      <c r="B21" s="118"/>
      <c r="C21" s="87" t="s">
        <v>111</v>
      </c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</row>
    <row r="22" spans="1:17" ht="15.6">
      <c r="A22" s="120"/>
      <c r="B22" s="115" t="s">
        <v>112</v>
      </c>
      <c r="C22" s="87" t="s">
        <v>110</v>
      </c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</row>
    <row r="23" spans="1:17" ht="15.6">
      <c r="A23" s="120"/>
      <c r="B23" s="116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</row>
    <row r="24" spans="1:17" ht="15.6"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</row>
    <row r="25" spans="1:17" ht="15.6"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</row>
    <row r="26" spans="1:17" ht="15.6">
      <c r="D26" s="51"/>
      <c r="E26" s="51"/>
      <c r="F26" s="51"/>
      <c r="G26" s="51"/>
      <c r="H26" s="51"/>
      <c r="I26" s="51"/>
      <c r="J26" s="51"/>
      <c r="K26" s="51"/>
      <c r="L26" s="51"/>
      <c r="M26" s="51"/>
      <c r="N26" s="51"/>
      <c r="O26" s="51"/>
      <c r="P26" s="51"/>
      <c r="Q26" s="51"/>
    </row>
    <row r="27" spans="1:17" ht="15.6"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</row>
    <row r="28" spans="1:17" ht="15.6">
      <c r="D28" s="51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</row>
    <row r="29" spans="1:17" ht="15.6"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</row>
    <row r="30" spans="1:17" ht="15.6"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</row>
  </sheetData>
  <mergeCells count="18">
    <mergeCell ref="B18:B19"/>
    <mergeCell ref="B20:B21"/>
    <mergeCell ref="B22:B23"/>
    <mergeCell ref="A4:A7"/>
    <mergeCell ref="A8:A11"/>
    <mergeCell ref="A12:A15"/>
    <mergeCell ref="A16:A19"/>
    <mergeCell ref="A20:A23"/>
    <mergeCell ref="B4:B5"/>
    <mergeCell ref="B6:B7"/>
    <mergeCell ref="B8:B9"/>
    <mergeCell ref="B10:B11"/>
    <mergeCell ref="B12:B13"/>
    <mergeCell ref="D1:M1"/>
    <mergeCell ref="N1:W1"/>
    <mergeCell ref="X1:AG1"/>
    <mergeCell ref="B14:B15"/>
    <mergeCell ref="B16:B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2:AE181"/>
  <sheetViews>
    <sheetView workbookViewId="0">
      <selection activeCell="B14" sqref="B14"/>
    </sheetView>
  </sheetViews>
  <sheetFormatPr baseColWidth="10" defaultRowHeight="13.2"/>
  <cols>
    <col min="1" max="1" width="15" customWidth="1"/>
    <col min="19" max="19" width="10.6640625" customWidth="1"/>
  </cols>
  <sheetData>
    <row r="2" spans="1:31">
      <c r="B2" s="117" t="s">
        <v>123</v>
      </c>
      <c r="C2" s="118"/>
      <c r="D2" s="118"/>
      <c r="E2" s="118"/>
      <c r="F2" s="118"/>
      <c r="G2" s="118"/>
      <c r="H2" s="118"/>
      <c r="I2" s="118"/>
      <c r="J2" s="118"/>
      <c r="K2" s="118"/>
      <c r="L2" s="117" t="s">
        <v>124</v>
      </c>
      <c r="M2" s="118"/>
      <c r="N2" s="118"/>
      <c r="O2" s="118"/>
      <c r="P2" s="118"/>
      <c r="Q2" s="118"/>
      <c r="R2" s="118"/>
      <c r="S2" s="118"/>
      <c r="T2" s="118"/>
      <c r="U2" s="118"/>
      <c r="V2" s="117" t="s">
        <v>125</v>
      </c>
      <c r="W2" s="118"/>
      <c r="X2" s="118"/>
      <c r="Y2" s="118"/>
      <c r="Z2" s="118"/>
      <c r="AA2" s="118"/>
      <c r="AB2" s="118"/>
      <c r="AC2" s="118"/>
      <c r="AD2" s="118"/>
      <c r="AE2" s="118"/>
    </row>
    <row r="3" spans="1:31" s="88" customFormat="1" ht="11.4">
      <c r="B3" s="89" t="s">
        <v>113</v>
      </c>
      <c r="C3" s="89" t="s">
        <v>114</v>
      </c>
      <c r="D3" s="89" t="s">
        <v>115</v>
      </c>
      <c r="E3" s="89" t="s">
        <v>116</v>
      </c>
      <c r="F3" s="89" t="s">
        <v>117</v>
      </c>
      <c r="G3" s="89" t="s">
        <v>118</v>
      </c>
      <c r="H3" s="89" t="s">
        <v>119</v>
      </c>
      <c r="I3" s="89" t="s">
        <v>120</v>
      </c>
      <c r="J3" s="89" t="s">
        <v>121</v>
      </c>
      <c r="K3" s="89" t="s">
        <v>122</v>
      </c>
      <c r="L3" s="89" t="s">
        <v>113</v>
      </c>
      <c r="M3" s="89" t="s">
        <v>114</v>
      </c>
      <c r="N3" s="89" t="s">
        <v>115</v>
      </c>
      <c r="O3" s="89" t="s">
        <v>116</v>
      </c>
      <c r="P3" s="89" t="s">
        <v>117</v>
      </c>
      <c r="Q3" s="89" t="s">
        <v>118</v>
      </c>
      <c r="R3" s="89" t="s">
        <v>119</v>
      </c>
      <c r="S3" s="89" t="s">
        <v>120</v>
      </c>
      <c r="T3" s="89" t="s">
        <v>121</v>
      </c>
      <c r="U3" s="89" t="s">
        <v>122</v>
      </c>
      <c r="V3" s="89" t="s">
        <v>113</v>
      </c>
      <c r="W3" s="89" t="s">
        <v>114</v>
      </c>
      <c r="X3" s="89" t="s">
        <v>115</v>
      </c>
      <c r="Y3" s="89" t="s">
        <v>116</v>
      </c>
      <c r="Z3" s="89" t="s">
        <v>117</v>
      </c>
      <c r="AA3" s="89" t="s">
        <v>118</v>
      </c>
      <c r="AB3" s="89" t="s">
        <v>119</v>
      </c>
      <c r="AC3" s="89" t="s">
        <v>120</v>
      </c>
      <c r="AD3" s="89" t="s">
        <v>121</v>
      </c>
      <c r="AE3" s="89" t="s">
        <v>122</v>
      </c>
    </row>
    <row r="4" spans="1:31">
      <c r="A4" s="33"/>
      <c r="B4" s="34" t="s">
        <v>5</v>
      </c>
      <c r="C4" s="35" t="s">
        <v>6</v>
      </c>
      <c r="D4" s="35" t="s">
        <v>7</v>
      </c>
      <c r="E4" s="35" t="s">
        <v>8</v>
      </c>
      <c r="F4" s="35" t="s">
        <v>25</v>
      </c>
      <c r="G4" s="35"/>
      <c r="H4" s="35" t="s">
        <v>9</v>
      </c>
      <c r="I4" s="35"/>
      <c r="J4" s="35" t="s">
        <v>26</v>
      </c>
      <c r="K4" s="35" t="s">
        <v>10</v>
      </c>
      <c r="L4" s="36" t="s">
        <v>11</v>
      </c>
      <c r="M4" s="36" t="s">
        <v>27</v>
      </c>
      <c r="N4" s="36" t="s">
        <v>12</v>
      </c>
      <c r="O4" s="36" t="s">
        <v>13</v>
      </c>
      <c r="P4" s="36" t="s">
        <v>28</v>
      </c>
      <c r="Q4" s="36" t="s">
        <v>14</v>
      </c>
      <c r="R4" s="36" t="s">
        <v>15</v>
      </c>
      <c r="S4" s="36" t="s">
        <v>16</v>
      </c>
      <c r="T4" s="36" t="s">
        <v>32</v>
      </c>
      <c r="U4" s="36" t="s">
        <v>17</v>
      </c>
      <c r="V4" s="37" t="s">
        <v>34</v>
      </c>
      <c r="W4" s="37"/>
      <c r="X4" s="37" t="s">
        <v>18</v>
      </c>
      <c r="Y4" s="37"/>
      <c r="Z4" s="37" t="s">
        <v>19</v>
      </c>
      <c r="AA4" s="37" t="s">
        <v>35</v>
      </c>
      <c r="AB4" s="37" t="s">
        <v>36</v>
      </c>
      <c r="AC4" s="37" t="s">
        <v>37</v>
      </c>
      <c r="AD4" s="37" t="s">
        <v>20</v>
      </c>
      <c r="AE4" s="37" t="s">
        <v>21</v>
      </c>
    </row>
    <row r="5" spans="1:31">
      <c r="A5" s="38" t="s">
        <v>38</v>
      </c>
      <c r="B5" s="75">
        <f ca="1">LOOKUP(B4,'Par résident'!3:3,'Par résident'!D:D)</f>
        <v>0</v>
      </c>
      <c r="C5" s="75" t="str">
        <f>IF(VLOOKUP(C$4,Lundi!$C$3:$N$34,3,FALSE)=$A5,"1","0")</f>
        <v>0</v>
      </c>
      <c r="D5" s="75" t="str">
        <f>IF(VLOOKUP(D$4,Lundi!$C$3:$N$34,3,FALSE)=$A5,"1","0")</f>
        <v>0</v>
      </c>
      <c r="E5" s="39">
        <f>COUNTIF('Par résident'!D3:AG24,'Par résident'!D3='Recap PEC'!C1)</f>
        <v>0</v>
      </c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</row>
    <row r="6" spans="1:31">
      <c r="A6" s="40" t="s">
        <v>39</v>
      </c>
      <c r="B6" s="75" t="str">
        <f>IF(VLOOKUP(B$4,Lundi!$C$3:$N$34,12,FALSE)=$A6,"1","")</f>
        <v/>
      </c>
      <c r="C6" s="75" t="str">
        <f>IF(VLOOKUP(C$4,Lundi!$C$3:$N$34,3,FALSE)=$A6,"1","0")</f>
        <v>0</v>
      </c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</row>
    <row r="7" spans="1:31">
      <c r="A7" s="40" t="s">
        <v>93</v>
      </c>
      <c r="B7" s="75" t="str">
        <f>IF(VLOOKUP(B$4,Lundi!$C$3:$N$34,12,FALSE)=$A7,"1","")</f>
        <v/>
      </c>
      <c r="C7" s="75" t="str">
        <f>IF(VLOOKUP(C$4,Lundi!$C$3:$N$34,3,FALSE)=$A7,"1","0")</f>
        <v>0</v>
      </c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</row>
    <row r="8" spans="1:31">
      <c r="A8" s="40" t="s">
        <v>40</v>
      </c>
      <c r="B8" s="75" t="str">
        <f>IF(VLOOKUP(B$4,Lundi!$C$3:$N$34,12,FALSE)=$A8,"1","")</f>
        <v/>
      </c>
      <c r="C8" s="75" t="str">
        <f>IF(VLOOKUP(C$4,Lundi!$C$3:$N$34,3,FALSE)=$A8,"1","0")</f>
        <v>0</v>
      </c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</row>
    <row r="9" spans="1:31">
      <c r="A9" s="40" t="s">
        <v>41</v>
      </c>
      <c r="B9" s="75" t="str">
        <f>IF(VLOOKUP(B$4,Lundi!$C$3:$N$34,12,FALSE)=$A9,"1","")</f>
        <v/>
      </c>
      <c r="C9" s="75" t="str">
        <f>IF(VLOOKUP(C$4,Lundi!$C$3:$N$34,3,FALSE)=$A9,"1","0")</f>
        <v>0</v>
      </c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</row>
    <row r="10" spans="1:31">
      <c r="A10" s="40" t="s">
        <v>42</v>
      </c>
      <c r="B10" s="75" t="str">
        <f>IF(VLOOKUP(B$4,Lundi!$C$3:$N$34,12,FALSE)=$A10,"1","")</f>
        <v/>
      </c>
      <c r="C10" s="75" t="str">
        <f>IF(VLOOKUP(C$4,Lundi!$C$3:$N$34,3,FALSE)=$A10,"1","0")</f>
        <v>0</v>
      </c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</row>
    <row r="11" spans="1:31">
      <c r="A11" s="40" t="s">
        <v>43</v>
      </c>
      <c r="B11" s="75" t="str">
        <f>IF(VLOOKUP(B$4,Lundi!$C$3:$N$34,12,FALSE)=$A11,"1","")</f>
        <v/>
      </c>
      <c r="C11" s="75" t="str">
        <f>IF(VLOOKUP(C$4,Lundi!$C$3:$N$34,3,FALSE)=$A11,"1","0")</f>
        <v>0</v>
      </c>
      <c r="D11" s="39"/>
      <c r="E11" s="39"/>
      <c r="F11" s="39"/>
      <c r="G11" s="39"/>
      <c r="H11" s="39"/>
      <c r="I11" s="39"/>
      <c r="J11" s="39"/>
      <c r="K11" s="39"/>
      <c r="L11" s="39"/>
      <c r="M11" s="39"/>
      <c r="N11" s="39"/>
      <c r="O11" s="39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39"/>
      <c r="AC11" s="39"/>
      <c r="AD11" s="39"/>
      <c r="AE11" s="39"/>
    </row>
    <row r="12" spans="1:31">
      <c r="A12" s="40" t="s">
        <v>44</v>
      </c>
      <c r="B12" s="75" t="str">
        <f>IF(VLOOKUP(B$4,Lundi!$C$3:$N$34,12,FALSE)=$A12,"1","")</f>
        <v/>
      </c>
      <c r="C12" s="75" t="str">
        <f>IF(VLOOKUP(C$4,Lundi!$C$3:$N$34,3,FALSE)=$A12,"1","0")</f>
        <v>0</v>
      </c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</row>
    <row r="13" spans="1:31">
      <c r="A13" s="42" t="s">
        <v>45</v>
      </c>
      <c r="B13" s="75" t="str">
        <f>IF(VLOOKUP(B$4,Lundi!$C$3:$N$34,12,FALSE)=$A13,"1","")</f>
        <v/>
      </c>
      <c r="C13" s="75" t="str">
        <f>IF(VLOOKUP(C$4,Lundi!$C$3:$N$34,3,FALSE)=$A13,"1","0")</f>
        <v>0</v>
      </c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39"/>
      <c r="AC13" s="39"/>
      <c r="AD13" s="39"/>
      <c r="AE13" s="39"/>
    </row>
    <row r="14" spans="1:31">
      <c r="A14" s="42" t="s">
        <v>46</v>
      </c>
      <c r="B14" s="75" t="str">
        <f>IF(VLOOKUP(B$4,Lundi!$C$3:$N$34,12,FALSE)=$A14,"1","")</f>
        <v>1</v>
      </c>
      <c r="C14" s="75" t="str">
        <f>IF(VLOOKUP(C$4,Lundi!$C$3:$N$34,3,FALSE)=$A14,"1","0")</f>
        <v>0</v>
      </c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</row>
    <row r="15" spans="1:31">
      <c r="A15" s="42" t="s">
        <v>47</v>
      </c>
      <c r="B15" s="75" t="str">
        <f>IF(VLOOKUP(B$4,Lundi!$C$3:$N$34,12,FALSE)=$A15,"1","")</f>
        <v/>
      </c>
      <c r="C15" s="75" t="str">
        <f>IF(VLOOKUP(C$4,Lundi!$C$3:$N$34,3,FALSE)=$A15,"1","0")</f>
        <v>0</v>
      </c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39"/>
      <c r="AC15" s="39"/>
      <c r="AD15" s="39"/>
      <c r="AE15" s="39"/>
    </row>
    <row r="16" spans="1:31">
      <c r="A16" s="42" t="s">
        <v>48</v>
      </c>
      <c r="B16" s="75" t="str">
        <f>IF(VLOOKUP(B$4,Lundi!$C$3:$N$34,12,FALSE)=$A16,"1","")</f>
        <v/>
      </c>
      <c r="C16" s="75" t="str">
        <f>IF(VLOOKUP(C$4,Lundi!$C$3:$N$34,3,FALSE)=$A16,"1","0")</f>
        <v>0</v>
      </c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</row>
    <row r="17" spans="1:31">
      <c r="A17" s="42" t="s">
        <v>49</v>
      </c>
      <c r="B17" s="75" t="str">
        <f>IF(VLOOKUP(B$4,Lundi!$C$3:$N$34,12,FALSE)=$A17,"1","")</f>
        <v/>
      </c>
      <c r="C17" s="75" t="str">
        <f>IF(VLOOKUP(C$4,Lundi!$C$3:$N$34,3,FALSE)=$A17,"1","0")</f>
        <v>0</v>
      </c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39"/>
      <c r="AC17" s="39"/>
      <c r="AD17" s="39"/>
      <c r="AE17" s="39"/>
    </row>
    <row r="18" spans="1:31">
      <c r="A18" s="42" t="s">
        <v>50</v>
      </c>
      <c r="B18" s="75" t="str">
        <f>IF(VLOOKUP(B$4,Lundi!$C$3:$N$34,12,FALSE)=$A18,"1","")</f>
        <v/>
      </c>
      <c r="C18" s="75" t="str">
        <f>IF(VLOOKUP(C$4,Lundi!$C$3:$N$34,3,FALSE)=$A18,"1","0")</f>
        <v>0</v>
      </c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</row>
    <row r="19" spans="1:31">
      <c r="A19" s="42" t="s">
        <v>51</v>
      </c>
      <c r="B19" s="75" t="str">
        <f>IF(VLOOKUP(B$4,Lundi!$C$3:$N$34,12,FALSE)=$A19,"1","")</f>
        <v/>
      </c>
      <c r="C19" s="75" t="str">
        <f>IF(VLOOKUP(C$4,Lundi!$C$3:$N$34,3,FALSE)=$A19,"1","0")</f>
        <v>0</v>
      </c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</row>
    <row r="20" spans="1:31">
      <c r="A20" s="42" t="s">
        <v>52</v>
      </c>
      <c r="B20" s="75" t="str">
        <f>IF(VLOOKUP(B$4,Lundi!$C$3:$N$34,12,FALSE)=$A20,"1","")</f>
        <v/>
      </c>
      <c r="C20" s="75" t="str">
        <f>IF(VLOOKUP(C$4,Lundi!$C$3:$N$34,3,FALSE)=$A20,"1","0")</f>
        <v>0</v>
      </c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</row>
    <row r="21" spans="1:31">
      <c r="A21" s="42" t="s">
        <v>53</v>
      </c>
      <c r="B21" s="75" t="str">
        <f>IF(VLOOKUP(B$4,Lundi!$C$3:$N$34,12,FALSE)=$A21,"1","")</f>
        <v/>
      </c>
      <c r="C21" s="75" t="str">
        <f>IF(VLOOKUP(C$4,Lundi!$C$3:$N$34,3,FALSE)=$A21,"1","0")</f>
        <v>0</v>
      </c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  <c r="AE21" s="39"/>
    </row>
    <row r="22" spans="1:31">
      <c r="A22" s="42" t="s">
        <v>54</v>
      </c>
      <c r="B22" s="75" t="str">
        <f>IF(VLOOKUP(B$4,Lundi!$C$3:$N$34,12,FALSE)=$A22,"1","")</f>
        <v/>
      </c>
      <c r="C22" s="75" t="str">
        <f>IF(VLOOKUP(C$4,Lundi!$C$3:$N$34,3,FALSE)=$A22,"1","0")</f>
        <v>0</v>
      </c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</row>
    <row r="23" spans="1:31">
      <c r="A23" s="43" t="s">
        <v>55</v>
      </c>
      <c r="B23" s="75" t="str">
        <f>IF(VLOOKUP(B$4,Lundi!$C$3:$N$34,12,FALSE)=$A23,"1","")</f>
        <v/>
      </c>
      <c r="C23" s="75" t="str">
        <f>IF(VLOOKUP(C$4,Lundi!$C$3:$N$34,3,FALSE)=$A23,"1","0")</f>
        <v>0</v>
      </c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  <c r="AE23" s="39"/>
    </row>
    <row r="24" spans="1:31">
      <c r="A24" s="43" t="s">
        <v>56</v>
      </c>
      <c r="B24" s="75" t="str">
        <f>IF(VLOOKUP(B$4,Lundi!$C$3:$N$34,12,FALSE)=$A24,"1","")</f>
        <v/>
      </c>
      <c r="C24" s="75" t="str">
        <f>IF(VLOOKUP(C$4,Lundi!$C$3:$N$34,3,FALSE)=$A24,"1","0")</f>
        <v>0</v>
      </c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</row>
    <row r="25" spans="1:31">
      <c r="A25" s="43" t="s">
        <v>57</v>
      </c>
      <c r="B25" s="75" t="str">
        <f>IF(VLOOKUP(B$4,Lundi!$C$3:$N$34,12,FALSE)=$A25,"1","")</f>
        <v/>
      </c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</row>
    <row r="26" spans="1:31">
      <c r="A26" s="43" t="s">
        <v>58</v>
      </c>
      <c r="B26" s="75" t="str">
        <f>IF(VLOOKUP(B$4,Lundi!$C$3:$N$34,12,FALSE)=$A26,"1","")</f>
        <v/>
      </c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</row>
    <row r="27" spans="1:31">
      <c r="A27" s="43" t="s">
        <v>59</v>
      </c>
      <c r="B27" s="75" t="str">
        <f>IF(VLOOKUP(B$4,Lundi!$C$3:$N$34,12,FALSE)=$A27,"1","")</f>
        <v/>
      </c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  <c r="AE27" s="39"/>
    </row>
    <row r="28" spans="1:31">
      <c r="A28" s="44" t="s">
        <v>60</v>
      </c>
      <c r="B28" s="75" t="str">
        <f>IF(VLOOKUP(B$4,Lundi!$C$3:$N$34,12,FALSE)=$A28,"1","")</f>
        <v/>
      </c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</row>
    <row r="29" spans="1:31">
      <c r="A29" s="44" t="s">
        <v>61</v>
      </c>
      <c r="B29" s="75" t="str">
        <f>IF(VLOOKUP(B$4,Lundi!$C$3:$N$34,12,FALSE)=$A29,"1","")</f>
        <v/>
      </c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  <c r="AE29" s="39"/>
    </row>
    <row r="30" spans="1:31">
      <c r="A30" s="44" t="s">
        <v>62</v>
      </c>
      <c r="B30" s="75" t="str">
        <f>IF(VLOOKUP(B$4,Lundi!$C$3:$N$34,12,FALSE)=$A30,"1","")</f>
        <v/>
      </c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</row>
    <row r="31" spans="1:31">
      <c r="A31" s="44" t="s">
        <v>63</v>
      </c>
      <c r="B31" s="75" t="str">
        <f>IF(VLOOKUP(B$4,Lundi!$C$3:$N$34,12,FALSE)=$A31,"1","")</f>
        <v/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  <c r="AE31" s="39"/>
    </row>
    <row r="32" spans="1:31">
      <c r="A32" s="44" t="s">
        <v>64</v>
      </c>
      <c r="B32" s="75" t="str">
        <f>IF(VLOOKUP(B$4,Lundi!$C$3:$N$34,12,FALSE)=$A32,"1","")</f>
        <v/>
      </c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</row>
    <row r="33" spans="1:31">
      <c r="A33" s="44" t="s">
        <v>65</v>
      </c>
      <c r="B33" s="75" t="str">
        <f>IF(VLOOKUP(B$4,Lundi!$C$3:$N$34,12,FALSE)=$A33,"1","")</f>
        <v/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39"/>
      <c r="AC33" s="39"/>
      <c r="AD33" s="39"/>
      <c r="AE33" s="39"/>
    </row>
    <row r="34" spans="1:31">
      <c r="A34" s="44" t="s">
        <v>66</v>
      </c>
      <c r="B34" s="75" t="str">
        <f>IF(VLOOKUP(B$4,Lundi!$C$3:$N$34,12,FALSE)=$A34,"1","")</f>
        <v/>
      </c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</row>
    <row r="35" spans="1:31">
      <c r="A35" s="44" t="s">
        <v>67</v>
      </c>
      <c r="B35" s="75" t="str">
        <f>IF(VLOOKUP(B$4,Lundi!$C$3:$N$34,12,FALSE)=$A35,"1","")</f>
        <v/>
      </c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39"/>
      <c r="AC35" s="39"/>
      <c r="AD35" s="39"/>
      <c r="AE35" s="39"/>
    </row>
    <row r="36" spans="1:31">
      <c r="A36" s="40" t="s">
        <v>68</v>
      </c>
      <c r="B36" s="75" t="str">
        <f>IF(VLOOKUP(B$4,Lundi!$C$3:$N$34,12,FALSE)=$A36,"1","")</f>
        <v/>
      </c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</row>
    <row r="37" spans="1:31">
      <c r="A37" s="40" t="s">
        <v>69</v>
      </c>
      <c r="B37" s="75" t="str">
        <f>IF(VLOOKUP(B$4,Lundi!$C$3:$N$34,12,FALSE)=$A37,"1","")</f>
        <v/>
      </c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39"/>
      <c r="AC37" s="39"/>
      <c r="AD37" s="39"/>
      <c r="AE37" s="39"/>
    </row>
    <row r="38" spans="1:31">
      <c r="A38" s="40" t="s">
        <v>70</v>
      </c>
      <c r="B38" s="75" t="str">
        <f>IF(VLOOKUP(B$4,Lundi!$C$3:$N$34,12,FALSE)=$A38,"1","")</f>
        <v/>
      </c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</row>
    <row r="39" spans="1:31">
      <c r="A39" s="45" t="s">
        <v>71</v>
      </c>
      <c r="B39" s="75" t="str">
        <f>IF(VLOOKUP(B$4,Lundi!$C$3:$N$34,12,FALSE)=$A39,"1","")</f>
        <v/>
      </c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</row>
    <row r="40" spans="1:31">
      <c r="A40" s="45" t="s">
        <v>72</v>
      </c>
      <c r="B40" s="75" t="str">
        <f>IF(VLOOKUP(B$4,Lundi!$C$3:$N$34,12,FALSE)=$A40,"1","")</f>
        <v/>
      </c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</row>
    <row r="41" spans="1:31">
      <c r="A41" s="45" t="s">
        <v>73</v>
      </c>
      <c r="B41" s="75" t="str">
        <f>IF(VLOOKUP(B$4,Lundi!$C$3:$N$34,12,FALSE)=$A41,"1","")</f>
        <v/>
      </c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</row>
    <row r="42" spans="1:31">
      <c r="A42" s="45" t="s">
        <v>74</v>
      </c>
      <c r="B42" s="75" t="str">
        <f>IF(VLOOKUP(B$4,Lundi!$C$3:$N$34,12,FALSE)=$A42,"1","")</f>
        <v/>
      </c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</row>
    <row r="43" spans="1:31">
      <c r="A43" s="45" t="s">
        <v>75</v>
      </c>
      <c r="B43" s="75" t="str">
        <f>IF(VLOOKUP(B$4,Lundi!$C$3:$N$34,12,FALSE)=$A43,"1","")</f>
        <v/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</row>
    <row r="44" spans="1:31">
      <c r="A44" s="45" t="s">
        <v>76</v>
      </c>
      <c r="B44" s="75" t="str">
        <f>IF(VLOOKUP(B$4,Lundi!$C$3:$N$34,12,FALSE)=$A44,"1","")</f>
        <v/>
      </c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</row>
    <row r="45" spans="1:31">
      <c r="A45" s="45" t="s">
        <v>77</v>
      </c>
      <c r="B45" s="75" t="str">
        <f>IF(VLOOKUP(B$4,Lundi!$C$3:$N$34,12,FALSE)=$A45,"1","")</f>
        <v/>
      </c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</row>
    <row r="46" spans="1:31">
      <c r="A46" s="45" t="s">
        <v>78</v>
      </c>
      <c r="B46" s="75" t="str">
        <f>IF(VLOOKUP(B$4,Lundi!$C$3:$N$34,12,FALSE)=$A46,"1","")</f>
        <v/>
      </c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</row>
    <row r="47" spans="1:31">
      <c r="A47" s="45" t="s">
        <v>79</v>
      </c>
      <c r="B47" s="75" t="str">
        <f>IF(VLOOKUP(B$4,Lundi!$C$3:$N$34,12,FALSE)=$A47,"1","")</f>
        <v/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</row>
    <row r="48" spans="1:31">
      <c r="A48" s="72" t="s">
        <v>80</v>
      </c>
      <c r="B48" s="75" t="str">
        <f>IF(VLOOKUP(B$4,Lundi!$C$3:$N$34,12,FALSE)=$A48,"1","")</f>
        <v/>
      </c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</row>
    <row r="49" spans="1:2">
      <c r="A49" s="73" t="s">
        <v>91</v>
      </c>
      <c r="B49" s="75" t="str">
        <f>IF(VLOOKUP(B$4,Lundi!$C$3:$N$34,12,FALSE)=$A49,"1","")</f>
        <v/>
      </c>
    </row>
    <row r="50" spans="1:2">
      <c r="A50" s="73"/>
    </row>
    <row r="51" spans="1:2">
      <c r="A51" s="73"/>
    </row>
    <row r="52" spans="1:2">
      <c r="A52" s="73"/>
    </row>
    <row r="53" spans="1:2">
      <c r="A53" s="73" t="s">
        <v>92</v>
      </c>
    </row>
    <row r="54" spans="1:2">
      <c r="A54" s="73"/>
    </row>
    <row r="55" spans="1:2">
      <c r="A55" s="73"/>
    </row>
    <row r="56" spans="1:2">
      <c r="A56" s="73"/>
    </row>
    <row r="57" spans="1:2">
      <c r="A57" s="73"/>
    </row>
    <row r="58" spans="1:2">
      <c r="A58" s="73"/>
    </row>
    <row r="59" spans="1:2">
      <c r="A59" s="73"/>
    </row>
    <row r="60" spans="1:2">
      <c r="A60" s="73"/>
    </row>
    <row r="61" spans="1:2">
      <c r="A61" s="73"/>
    </row>
    <row r="62" spans="1:2">
      <c r="A62" s="73"/>
    </row>
    <row r="63" spans="1:2">
      <c r="A63" s="73"/>
    </row>
    <row r="64" spans="1:2">
      <c r="A64" s="73"/>
    </row>
    <row r="65" spans="1:1">
      <c r="A65" s="73"/>
    </row>
    <row r="66" spans="1:1">
      <c r="A66" s="73"/>
    </row>
    <row r="67" spans="1:1">
      <c r="A67" s="73"/>
    </row>
    <row r="68" spans="1:1">
      <c r="A68" s="73"/>
    </row>
    <row r="69" spans="1:1">
      <c r="A69" s="73"/>
    </row>
    <row r="70" spans="1:1">
      <c r="A70" s="73"/>
    </row>
    <row r="71" spans="1:1">
      <c r="A71" s="73"/>
    </row>
    <row r="72" spans="1:1">
      <c r="A72" s="73"/>
    </row>
    <row r="73" spans="1:1">
      <c r="A73" s="73"/>
    </row>
    <row r="74" spans="1:1">
      <c r="A74" s="73"/>
    </row>
    <row r="75" spans="1:1">
      <c r="A75" s="73"/>
    </row>
    <row r="76" spans="1:1">
      <c r="A76" s="73"/>
    </row>
    <row r="77" spans="1:1">
      <c r="A77" s="73"/>
    </row>
    <row r="78" spans="1:1">
      <c r="A78" s="73"/>
    </row>
    <row r="79" spans="1:1">
      <c r="A79" s="73"/>
    </row>
    <row r="80" spans="1:1">
      <c r="A80" s="73"/>
    </row>
    <row r="81" spans="1:1">
      <c r="A81" s="73"/>
    </row>
    <row r="82" spans="1:1">
      <c r="A82" s="73"/>
    </row>
    <row r="83" spans="1:1">
      <c r="A83" s="73"/>
    </row>
    <row r="84" spans="1:1">
      <c r="A84" s="73"/>
    </row>
    <row r="85" spans="1:1">
      <c r="A85" s="73"/>
    </row>
    <row r="86" spans="1:1">
      <c r="A86" s="73"/>
    </row>
    <row r="87" spans="1:1">
      <c r="A87" s="73"/>
    </row>
    <row r="88" spans="1:1">
      <c r="A88" s="73"/>
    </row>
    <row r="89" spans="1:1">
      <c r="A89" s="73"/>
    </row>
    <row r="90" spans="1:1">
      <c r="A90" s="73"/>
    </row>
    <row r="91" spans="1:1">
      <c r="A91" s="73"/>
    </row>
    <row r="92" spans="1:1">
      <c r="A92" s="73"/>
    </row>
    <row r="93" spans="1:1">
      <c r="A93" s="73"/>
    </row>
    <row r="94" spans="1:1">
      <c r="A94" s="73"/>
    </row>
    <row r="95" spans="1:1">
      <c r="A95" s="73"/>
    </row>
    <row r="96" spans="1:1">
      <c r="A96" s="73"/>
    </row>
    <row r="97" spans="1:1">
      <c r="A97" s="73"/>
    </row>
    <row r="98" spans="1:1">
      <c r="A98" s="73"/>
    </row>
    <row r="99" spans="1:1">
      <c r="A99" s="73"/>
    </row>
    <row r="100" spans="1:1">
      <c r="A100" s="73"/>
    </row>
    <row r="101" spans="1:1">
      <c r="A101" s="73"/>
    </row>
    <row r="102" spans="1:1">
      <c r="A102" s="73"/>
    </row>
    <row r="103" spans="1:1">
      <c r="A103" s="73"/>
    </row>
    <row r="104" spans="1:1">
      <c r="A104" s="73"/>
    </row>
    <row r="105" spans="1:1">
      <c r="A105" s="73"/>
    </row>
    <row r="106" spans="1:1">
      <c r="A106" s="73"/>
    </row>
    <row r="107" spans="1:1">
      <c r="A107" s="73"/>
    </row>
    <row r="108" spans="1:1">
      <c r="A108" s="73"/>
    </row>
    <row r="109" spans="1:1">
      <c r="A109" s="73"/>
    </row>
    <row r="110" spans="1:1">
      <c r="A110" s="73"/>
    </row>
    <row r="111" spans="1:1">
      <c r="A111" s="73"/>
    </row>
    <row r="112" spans="1:1">
      <c r="A112" s="73"/>
    </row>
    <row r="113" spans="1:1">
      <c r="A113" s="73"/>
    </row>
    <row r="114" spans="1:1">
      <c r="A114" s="73"/>
    </row>
    <row r="115" spans="1:1">
      <c r="A115" s="73"/>
    </row>
    <row r="116" spans="1:1">
      <c r="A116" s="73"/>
    </row>
    <row r="117" spans="1:1">
      <c r="A117" s="73"/>
    </row>
    <row r="118" spans="1:1">
      <c r="A118" s="73"/>
    </row>
    <row r="119" spans="1:1">
      <c r="A119" s="73"/>
    </row>
    <row r="120" spans="1:1">
      <c r="A120" s="73"/>
    </row>
    <row r="121" spans="1:1">
      <c r="A121" s="73"/>
    </row>
    <row r="122" spans="1:1">
      <c r="A122" s="73"/>
    </row>
    <row r="123" spans="1:1">
      <c r="A123" s="73"/>
    </row>
    <row r="124" spans="1:1">
      <c r="A124" s="73"/>
    </row>
    <row r="125" spans="1:1">
      <c r="A125" s="73"/>
    </row>
    <row r="126" spans="1:1">
      <c r="A126" s="73"/>
    </row>
    <row r="127" spans="1:1">
      <c r="A127" s="73"/>
    </row>
    <row r="128" spans="1:1">
      <c r="A128" s="73"/>
    </row>
    <row r="129" spans="1:1">
      <c r="A129" s="73"/>
    </row>
    <row r="130" spans="1:1">
      <c r="A130" s="73"/>
    </row>
    <row r="131" spans="1:1">
      <c r="A131" s="73"/>
    </row>
    <row r="132" spans="1:1">
      <c r="A132" s="73"/>
    </row>
    <row r="133" spans="1:1">
      <c r="A133" s="73"/>
    </row>
    <row r="134" spans="1:1">
      <c r="A134" s="73"/>
    </row>
    <row r="135" spans="1:1">
      <c r="A135" s="73"/>
    </row>
    <row r="136" spans="1:1">
      <c r="A136" s="73"/>
    </row>
    <row r="137" spans="1:1">
      <c r="A137" s="73"/>
    </row>
    <row r="138" spans="1:1">
      <c r="A138" s="73"/>
    </row>
    <row r="139" spans="1:1">
      <c r="A139" s="73"/>
    </row>
    <row r="140" spans="1:1">
      <c r="A140" s="73"/>
    </row>
    <row r="141" spans="1:1">
      <c r="A141" s="73"/>
    </row>
    <row r="142" spans="1:1">
      <c r="A142" s="73"/>
    </row>
    <row r="143" spans="1:1">
      <c r="A143" s="73"/>
    </row>
    <row r="144" spans="1:1">
      <c r="A144" s="73"/>
    </row>
    <row r="145" spans="1:1">
      <c r="A145" s="73"/>
    </row>
    <row r="146" spans="1:1">
      <c r="A146" s="73"/>
    </row>
    <row r="147" spans="1:1">
      <c r="A147" s="73"/>
    </row>
    <row r="148" spans="1:1">
      <c r="A148" s="73"/>
    </row>
    <row r="149" spans="1:1">
      <c r="A149" s="73"/>
    </row>
    <row r="150" spans="1:1">
      <c r="A150" s="73"/>
    </row>
    <row r="151" spans="1:1">
      <c r="A151" s="73"/>
    </row>
    <row r="152" spans="1:1">
      <c r="A152" s="73"/>
    </row>
    <row r="153" spans="1:1">
      <c r="A153" s="73"/>
    </row>
    <row r="154" spans="1:1">
      <c r="A154" s="73"/>
    </row>
    <row r="155" spans="1:1">
      <c r="A155" s="73"/>
    </row>
    <row r="156" spans="1:1">
      <c r="A156" s="73"/>
    </row>
    <row r="157" spans="1:1">
      <c r="A157" s="73"/>
    </row>
    <row r="158" spans="1:1">
      <c r="A158" s="73"/>
    </row>
    <row r="159" spans="1:1">
      <c r="A159" s="73"/>
    </row>
    <row r="160" spans="1:1">
      <c r="A160" s="73"/>
    </row>
    <row r="161" spans="1:1">
      <c r="A161" s="73"/>
    </row>
    <row r="162" spans="1:1">
      <c r="A162" s="73"/>
    </row>
    <row r="163" spans="1:1">
      <c r="A163" s="73"/>
    </row>
    <row r="164" spans="1:1">
      <c r="A164" s="73"/>
    </row>
    <row r="165" spans="1:1">
      <c r="A165" s="73"/>
    </row>
    <row r="166" spans="1:1">
      <c r="A166" s="73"/>
    </row>
    <row r="167" spans="1:1">
      <c r="A167" s="73"/>
    </row>
    <row r="168" spans="1:1">
      <c r="A168" s="73"/>
    </row>
    <row r="169" spans="1:1">
      <c r="A169" s="73"/>
    </row>
    <row r="170" spans="1:1">
      <c r="A170" s="73"/>
    </row>
    <row r="171" spans="1:1">
      <c r="A171" s="73"/>
    </row>
    <row r="172" spans="1:1">
      <c r="A172" s="73"/>
    </row>
    <row r="173" spans="1:1">
      <c r="A173" s="73"/>
    </row>
    <row r="174" spans="1:1">
      <c r="A174" s="73"/>
    </row>
    <row r="175" spans="1:1">
      <c r="A175" s="73"/>
    </row>
    <row r="176" spans="1:1">
      <c r="A176" s="73"/>
    </row>
    <row r="177" spans="1:1">
      <c r="A177" s="73"/>
    </row>
    <row r="178" spans="1:1">
      <c r="A178" s="73"/>
    </row>
    <row r="179" spans="1:1">
      <c r="A179" s="73"/>
    </row>
    <row r="180" spans="1:1">
      <c r="A180" s="73"/>
    </row>
    <row r="181" spans="1:1">
      <c r="A181" s="73"/>
    </row>
  </sheetData>
  <mergeCells count="3">
    <mergeCell ref="V2:AE2"/>
    <mergeCell ref="B2:K2"/>
    <mergeCell ref="L2:U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166D4-07BB-4362-9878-4E876A36F09F}">
  <dimension ref="A1:AB178"/>
  <sheetViews>
    <sheetView workbookViewId="0">
      <selection activeCell="D1" sqref="D1"/>
    </sheetView>
  </sheetViews>
  <sheetFormatPr baseColWidth="10" defaultRowHeight="13.2"/>
  <cols>
    <col min="1" max="2" width="15" customWidth="1"/>
  </cols>
  <sheetData>
    <row r="1" spans="1:28">
      <c r="A1" s="33"/>
      <c r="B1" s="78"/>
      <c r="C1" s="34" t="s">
        <v>5</v>
      </c>
      <c r="D1" s="35" t="s">
        <v>6</v>
      </c>
      <c r="E1" s="35" t="s">
        <v>7</v>
      </c>
      <c r="F1" s="35" t="s">
        <v>8</v>
      </c>
      <c r="G1" s="35" t="s">
        <v>25</v>
      </c>
      <c r="H1" s="35" t="s">
        <v>9</v>
      </c>
      <c r="I1" s="35" t="s">
        <v>26</v>
      </c>
      <c r="J1" s="35" t="s">
        <v>10</v>
      </c>
      <c r="K1" s="36" t="s">
        <v>11</v>
      </c>
      <c r="L1" s="36" t="s">
        <v>27</v>
      </c>
      <c r="M1" s="36" t="s">
        <v>12</v>
      </c>
      <c r="N1" s="36" t="s">
        <v>13</v>
      </c>
      <c r="O1" s="36" t="s">
        <v>28</v>
      </c>
      <c r="P1" s="36" t="s">
        <v>29</v>
      </c>
      <c r="Q1" s="36" t="s">
        <v>30</v>
      </c>
      <c r="R1" s="36" t="s">
        <v>31</v>
      </c>
      <c r="S1" s="36" t="s">
        <v>32</v>
      </c>
      <c r="T1" s="36" t="s">
        <v>33</v>
      </c>
      <c r="U1" s="37" t="s">
        <v>34</v>
      </c>
      <c r="V1" s="37" t="s">
        <v>18</v>
      </c>
      <c r="W1" s="37" t="s">
        <v>19</v>
      </c>
      <c r="X1" s="37" t="s">
        <v>35</v>
      </c>
      <c r="Y1" s="37" t="s">
        <v>36</v>
      </c>
      <c r="Z1" s="37" t="s">
        <v>37</v>
      </c>
      <c r="AA1" s="37" t="s">
        <v>20</v>
      </c>
      <c r="AB1" s="37" t="s">
        <v>21</v>
      </c>
    </row>
    <row r="2" spans="1:28">
      <c r="A2" s="38" t="s">
        <v>97</v>
      </c>
      <c r="B2" s="79" t="s">
        <v>101</v>
      </c>
      <c r="C2" s="75" t="str">
        <f>IF(VLOOKUP(C$1,Lundi!$C$3:$N$34,3,FALSE)=$A2,"1","0")</f>
        <v>0</v>
      </c>
      <c r="D2" s="75" t="str">
        <f>IF(VLOOKUP(D$1,Lundi!$C$3:$N$34,3,FALSE)=$A2,"1","0")</f>
        <v>0</v>
      </c>
      <c r="E2" s="75" t="str">
        <f>IF(VLOOKUP(E$1,Lundi!$C$3:$N$34,3,FALSE)=$A2,"1","0")</f>
        <v>0</v>
      </c>
      <c r="F2" s="75" t="str">
        <f>IF(VLOOKUP(F$1,Lundi!$C$3:$N$34,3,FALSE)=$A2,"1","0")</f>
        <v>0</v>
      </c>
      <c r="G2" s="75" t="str">
        <f>IF(VLOOKUP(G$1,Lundi!$C$3:$N$34,3,FALSE)=$A2,"1","0")</f>
        <v>1</v>
      </c>
      <c r="H2" s="75" t="str">
        <f>IF(VLOOKUP(H$1,Lundi!$C$3:$N$34,3,FALSE)=$A2,"1","0")</f>
        <v>0</v>
      </c>
      <c r="I2" s="75" t="str">
        <f>IF(VLOOKUP(I$1,Lundi!$C$3:$N$34,3,FALSE)=$A2,"1","0")</f>
        <v>0</v>
      </c>
      <c r="J2" s="75" t="str">
        <f>IF(VLOOKUP(J$1,Lundi!$C$3:$N$34,3,FALSE)=$A2,"1","0")</f>
        <v>0</v>
      </c>
      <c r="K2" s="75" t="str">
        <f>IF(VLOOKUP(K$1,Lundi!$C$3:$N$34,3,FALSE)=$A2,"1","0")</f>
        <v>0</v>
      </c>
      <c r="L2" s="75" t="str">
        <f>IF(VLOOKUP(L$1,Lundi!$C$3:$N$34,3,FALSE)=$A2,"1","0")</f>
        <v>0</v>
      </c>
      <c r="M2" s="75" t="str">
        <f>IF(VLOOKUP(M$1,Lundi!$C$3:$N$34,3,FALSE)=$A2,"1","0")</f>
        <v>0</v>
      </c>
      <c r="N2" s="75" t="str">
        <f>IF(VLOOKUP(N$1,Lundi!$C$3:$N$34,3,FALSE)=$A2,"1","0")</f>
        <v>0</v>
      </c>
      <c r="O2" s="75" t="str">
        <f>IF(VLOOKUP(O$1,Lundi!$C$3:$N$34,3,FALSE)=$A2,"1","0")</f>
        <v>0</v>
      </c>
      <c r="P2" s="75" t="str">
        <f>IF(VLOOKUP(P$1,Lundi!$C$3:$N$34,3,FALSE)=$A2,"1","0")</f>
        <v>0</v>
      </c>
      <c r="Q2" s="75" t="e">
        <f>IF(VLOOKUP(Q$1,Lundi!$C$3:$N$34,3,FALSE)=$A2,"1","0")</f>
        <v>#N/A</v>
      </c>
      <c r="R2" s="75" t="str">
        <f>IF(VLOOKUP(R$1,Lundi!$C$3:$N$34,3,FALSE)=$A2,"1","0")</f>
        <v>0</v>
      </c>
      <c r="S2" s="75" t="str">
        <f>IF(VLOOKUP(S$1,Lundi!$C$3:$N$34,3,FALSE)=$A2,"1","0")</f>
        <v>0</v>
      </c>
      <c r="T2" s="75" t="e">
        <f>IF(VLOOKUP(T$1,Lundi!$C$3:$N$34,3,FALSE)=$A2,"1","0")</f>
        <v>#N/A</v>
      </c>
      <c r="U2" s="75" t="str">
        <f>IF(VLOOKUP(U$1,Lundi!$C$3:$N$34,3,FALSE)=$A2,"1","0")</f>
        <v>0</v>
      </c>
      <c r="V2" s="75" t="str">
        <f>IF(VLOOKUP(V$1,Lundi!$C$3:$N$34,3,FALSE)=$A2,"1","0")</f>
        <v>0</v>
      </c>
      <c r="W2" s="75" t="str">
        <f>IF(VLOOKUP(W$1,Lundi!$C$3:$N$34,3,FALSE)=$A2,"1","0")</f>
        <v>0</v>
      </c>
      <c r="X2" s="75" t="str">
        <f>IF(VLOOKUP(X$1,Lundi!$C$3:$N$34,3,FALSE)=$A2,"1","0")</f>
        <v>0</v>
      </c>
      <c r="Y2" s="75" t="str">
        <f>IF(VLOOKUP(Y$1,Lundi!$C$3:$N$34,3,FALSE)=$A2,"1","0")</f>
        <v>0</v>
      </c>
      <c r="Z2" s="75" t="str">
        <f>IF(VLOOKUP(Z$1,Lundi!$C$3:$N$34,3,FALSE)=$A2,"1","0")</f>
        <v>0</v>
      </c>
      <c r="AA2" s="75" t="str">
        <f>IF(VLOOKUP(AA$1,Lundi!$C$3:$N$34,3,FALSE)=$A2,"1","0")</f>
        <v>0</v>
      </c>
      <c r="AB2" s="75" t="str">
        <f>IF(VLOOKUP(AB$1,Lundi!$C$3:$N$34,3,FALSE)=$A2,"1","0")</f>
        <v>0</v>
      </c>
    </row>
    <row r="3" spans="1:28">
      <c r="A3" s="40" t="s">
        <v>94</v>
      </c>
      <c r="B3" s="80" t="s">
        <v>102</v>
      </c>
      <c r="C3" s="75" t="str">
        <f>IF(VLOOKUP(C$1,Lundi!$C$3:$N$34,3,FALSE)=$A3,"1","0")</f>
        <v>0</v>
      </c>
      <c r="D3" s="75" t="str">
        <f>IF(VLOOKUP(D$1,Lundi!$C$3:$N$34,3,FALSE)=$A3,"1","0")</f>
        <v>1</v>
      </c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</row>
    <row r="4" spans="1:28">
      <c r="A4" s="40" t="s">
        <v>95</v>
      </c>
      <c r="B4" s="80" t="s">
        <v>103</v>
      </c>
      <c r="C4" s="75" t="str">
        <f>IF(VLOOKUP(C$1,Lundi!$C$3:$N$34,3,FALSE)=$A4,"1","0")</f>
        <v>1</v>
      </c>
      <c r="D4" s="75" t="str">
        <f>IF(VLOOKUP(D$1,Lundi!$C$3:$N$34,3,FALSE)=$A4,"1","0")</f>
        <v>0</v>
      </c>
      <c r="E4" s="75" t="str">
        <f>IF(VLOOKUP(E$1,Lundi!$C$3:$N$34,3,FALSE)=$A4,"1","0")</f>
        <v>0</v>
      </c>
      <c r="F4" s="75" t="str">
        <f>IF(VLOOKUP(F$1,Lundi!$C$3:$N$34,3,FALSE)=$A4,"1","0")</f>
        <v>0</v>
      </c>
      <c r="G4" s="75" t="str">
        <f>IF(VLOOKUP(G$1,Lundi!$C$3:$N$34,3,FALSE)=$A4,"1","0")</f>
        <v>0</v>
      </c>
      <c r="H4" s="75" t="str">
        <f>IF(VLOOKUP(H$1,Lundi!$C$3:$N$34,3,FALSE)=$A4,"1","0")</f>
        <v>1</v>
      </c>
      <c r="I4" s="75" t="str">
        <f>IF(VLOOKUP(I$1,Lundi!$C$3:$N$34,3,FALSE)=$A4,"1","0")</f>
        <v>1</v>
      </c>
      <c r="J4" s="75" t="str">
        <f>IF(VLOOKUP(J$1,Lundi!$C$3:$N$34,3,FALSE)=$A4,"1","0")</f>
        <v>1</v>
      </c>
      <c r="K4" s="75" t="str">
        <f>IF(VLOOKUP(K$1,Lundi!$C$3:$N$34,3,FALSE)=$A4,"1","0")</f>
        <v>1</v>
      </c>
      <c r="L4" s="75" t="str">
        <f>IF(VLOOKUP(L$1,Lundi!$C$3:$N$34,3,FALSE)=$A4,"1","0")</f>
        <v>1</v>
      </c>
      <c r="M4" s="75" t="str">
        <f>IF(VLOOKUP(M$1,Lundi!$C$3:$N$34,3,FALSE)=$A4,"1","0")</f>
        <v>1</v>
      </c>
      <c r="N4" s="75" t="str">
        <f>IF(VLOOKUP(N$1,Lundi!$C$3:$N$34,3,FALSE)=$A4,"1","0")</f>
        <v>1</v>
      </c>
      <c r="O4" s="75" t="str">
        <f>IF(VLOOKUP(O$1,Lundi!$C$3:$N$34,3,FALSE)=$A4,"1","0")</f>
        <v>1</v>
      </c>
      <c r="P4" s="75" t="str">
        <f>IF(VLOOKUP(P$1,Lundi!$C$3:$N$34,3,FALSE)=$A4,"1","0")</f>
        <v>1</v>
      </c>
      <c r="Q4" s="75" t="e">
        <f>IF(VLOOKUP(Q$1,Lundi!$C$3:$N$34,3,FALSE)=$A4,"1","0")</f>
        <v>#N/A</v>
      </c>
      <c r="R4" s="75" t="str">
        <f>IF(VLOOKUP(R$1,Lundi!$C$3:$N$34,3,FALSE)=$A4,"1","0")</f>
        <v>1</v>
      </c>
      <c r="S4" s="75" t="str">
        <f>IF(VLOOKUP(S$1,Lundi!$C$3:$N$34,3,FALSE)=$A4,"1","0")</f>
        <v>1</v>
      </c>
      <c r="T4" s="75" t="e">
        <f>IF(VLOOKUP(T$1,Lundi!$C$3:$N$34,3,FALSE)=$A4,"1","0")</f>
        <v>#N/A</v>
      </c>
      <c r="U4" s="75" t="str">
        <f>IF(VLOOKUP(U$1,Lundi!$C$3:$N$34,3,FALSE)=$A4,"1","0")</f>
        <v>1</v>
      </c>
      <c r="V4" s="75" t="str">
        <f>IF(VLOOKUP(V$1,Lundi!$C$3:$N$34,3,FALSE)=$A4,"1","0")</f>
        <v>1</v>
      </c>
      <c r="W4" s="75" t="str">
        <f>IF(VLOOKUP(W$1,Lundi!$C$3:$N$34,3,FALSE)=$A4,"1","0")</f>
        <v>1</v>
      </c>
      <c r="X4" s="75" t="str">
        <f>IF(VLOOKUP(X$1,Lundi!$C$3:$N$34,3,FALSE)=$A4,"1","0")</f>
        <v>1</v>
      </c>
      <c r="Y4" s="75" t="str">
        <f>IF(VLOOKUP(Y$1,Lundi!$C$3:$N$34,3,FALSE)=$A4,"1","0")</f>
        <v>1</v>
      </c>
      <c r="Z4" s="75" t="str">
        <f>IF(VLOOKUP(Z$1,Lundi!$C$3:$N$34,3,FALSE)=$A4,"1","0")</f>
        <v>0</v>
      </c>
      <c r="AA4" s="75" t="str">
        <f>IF(VLOOKUP(AA$1,Lundi!$C$3:$N$34,3,FALSE)=$A4,"1","0")</f>
        <v>1</v>
      </c>
      <c r="AB4" s="75" t="str">
        <f>IF(VLOOKUP(AB$1,Lundi!$C$3:$N$34,3,FALSE)=$A4,"1","0")</f>
        <v>1</v>
      </c>
    </row>
    <row r="5" spans="1:28">
      <c r="A5" s="40" t="s">
        <v>96</v>
      </c>
      <c r="B5" s="80" t="s">
        <v>104</v>
      </c>
      <c r="C5" s="75" t="str">
        <f>IF(VLOOKUP(C$1,Lundi!$C$3:$N$34,3,FALSE)=$A5,"1","0")</f>
        <v>0</v>
      </c>
      <c r="D5" s="75" t="str">
        <f>IF(VLOOKUP(D$1,Lundi!$C$3:$N$34,3,FALSE)=$A5,"1","0")</f>
        <v>0</v>
      </c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</row>
    <row r="6" spans="1:28">
      <c r="A6" s="40" t="s">
        <v>100</v>
      </c>
      <c r="B6" s="80"/>
      <c r="C6" s="75" t="str">
        <f>IF(VLOOKUP(C$1,Lundi!$C$3:$N$34,3,FALSE)=$A6,"1","0")</f>
        <v>0</v>
      </c>
      <c r="D6" s="75" t="str">
        <f>IF(VLOOKUP(D$1,Lundi!$C$3:$N$34,3,FALSE)=$A6,"1","0")</f>
        <v>0</v>
      </c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</row>
    <row r="7" spans="1:28">
      <c r="A7" s="40" t="s">
        <v>98</v>
      </c>
      <c r="B7" s="80" t="s">
        <v>105</v>
      </c>
      <c r="C7" s="75" t="str">
        <f>IF(VLOOKUP(C$1,Lundi!$C$3:$N$34,3,FALSE)=$A7,"1","0")</f>
        <v>0</v>
      </c>
      <c r="D7" s="75" t="str">
        <f>IF(VLOOKUP(D$1,Lundi!$C$3:$N$34,3,FALSE)=$A7,"1","0")</f>
        <v>0</v>
      </c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</row>
    <row r="8" spans="1:28">
      <c r="A8" s="40" t="s">
        <v>99</v>
      </c>
      <c r="B8" s="80" t="s">
        <v>106</v>
      </c>
      <c r="C8" s="75" t="str">
        <f>IF(VLOOKUP(C$1,Lundi!$C$3:$N$34,3,FALSE)=$A8,"1","0")</f>
        <v>0</v>
      </c>
      <c r="D8" s="75" t="str">
        <f>IF(VLOOKUP(D$1,Lundi!$C$3:$N$34,3,FALSE)=$A8,"1","0")</f>
        <v>0</v>
      </c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39"/>
    </row>
    <row r="9" spans="1:28">
      <c r="A9" s="40"/>
      <c r="B9" s="80"/>
      <c r="C9" s="75" t="str">
        <f>IF(VLOOKUP(C$1,Lundi!$C$3:$N$34,3,FALSE)=$A9,"1","0")</f>
        <v>0</v>
      </c>
      <c r="D9" s="75" t="str">
        <f>IF(VLOOKUP(D$1,Lundi!$C$3:$N$34,3,FALSE)=$A9,"1","0")</f>
        <v>0</v>
      </c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</row>
    <row r="10" spans="1:28">
      <c r="A10" s="42"/>
      <c r="B10" s="81"/>
      <c r="C10" s="75" t="str">
        <f>IF(VLOOKUP(C$1,Lundi!$C$3:$N$34,3,FALSE)=$A10,"1","0")</f>
        <v>0</v>
      </c>
      <c r="D10" s="75" t="str">
        <f>IF(VLOOKUP(D$1,Lundi!$C$3:$N$34,3,FALSE)=$A10,"1","0")</f>
        <v>0</v>
      </c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</row>
    <row r="11" spans="1:28">
      <c r="A11" s="42"/>
      <c r="B11" s="81"/>
      <c r="C11" s="75" t="str">
        <f>IF(VLOOKUP(C$1,Lundi!$C$3:$N$34,3,FALSE)=$A11,"1","0")</f>
        <v>0</v>
      </c>
      <c r="D11" s="75" t="str">
        <f>IF(VLOOKUP(D$1,Lundi!$C$3:$N$34,3,FALSE)=$A11,"1","0")</f>
        <v>0</v>
      </c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</row>
    <row r="12" spans="1:28">
      <c r="A12" s="42"/>
      <c r="B12" s="81"/>
      <c r="C12" s="75" t="str">
        <f>IF(VLOOKUP(C$1,Lundi!$C$3:$N$34,3,FALSE)=$A12,"1","0")</f>
        <v>0</v>
      </c>
      <c r="D12" s="75" t="str">
        <f>IF(VLOOKUP(D$1,Lundi!$C$3:$N$34,3,FALSE)=$A12,"1","0")</f>
        <v>0</v>
      </c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39"/>
    </row>
    <row r="13" spans="1:28">
      <c r="A13" s="42"/>
      <c r="B13" s="81"/>
      <c r="C13" s="75" t="str">
        <f>IF(VLOOKUP(C$1,Lundi!$C$3:$N$34,3,FALSE)=$A13,"1","0")</f>
        <v>0</v>
      </c>
      <c r="D13" s="75" t="str">
        <f>IF(VLOOKUP(D$1,Lundi!$C$3:$N$34,3,FALSE)=$A13,"1","0")</f>
        <v>0</v>
      </c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>
      <c r="A14" s="42"/>
      <c r="B14" s="81"/>
      <c r="C14" s="75" t="str">
        <f>IF(VLOOKUP(C$1,Lundi!$C$3:$N$34,3,FALSE)=$A14,"1","0")</f>
        <v>0</v>
      </c>
      <c r="D14" s="75" t="str">
        <f>IF(VLOOKUP(D$1,Lundi!$C$3:$N$34,3,FALSE)=$A14,"1","0")</f>
        <v>0</v>
      </c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39"/>
    </row>
    <row r="15" spans="1:28">
      <c r="A15" s="42"/>
      <c r="B15" s="81"/>
      <c r="C15" s="75" t="str">
        <f>IF(VLOOKUP(C$1,Lundi!$C$3:$N$34,3,FALSE)=$A15,"1","0")</f>
        <v>0</v>
      </c>
      <c r="D15" s="75" t="str">
        <f>IF(VLOOKUP(D$1,Lundi!$C$3:$N$34,3,FALSE)=$A15,"1","0")</f>
        <v>0</v>
      </c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>
      <c r="A16" s="42"/>
      <c r="B16" s="81"/>
      <c r="C16" s="75" t="str">
        <f>IF(VLOOKUP(C$1,Lundi!$C$3:$N$34,3,FALSE)=$A16,"1","0")</f>
        <v>0</v>
      </c>
      <c r="D16" s="75" t="str">
        <f>IF(VLOOKUP(D$1,Lundi!$C$3:$N$34,3,FALSE)=$A16,"1","0")</f>
        <v>0</v>
      </c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</row>
    <row r="17" spans="1:28">
      <c r="A17" s="42"/>
      <c r="B17" s="81"/>
      <c r="C17" s="75" t="str">
        <f>IF(VLOOKUP(C$1,Lundi!$C$3:$N$34,3,FALSE)=$A17,"1","0")</f>
        <v>0</v>
      </c>
      <c r="D17" s="75" t="str">
        <f>IF(VLOOKUP(D$1,Lundi!$C$3:$N$34,3,FALSE)=$A17,"1","0")</f>
        <v>0</v>
      </c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</row>
    <row r="18" spans="1:28">
      <c r="A18" s="42"/>
      <c r="B18" s="81"/>
      <c r="C18" s="75" t="str">
        <f>IF(VLOOKUP(C$1,Lundi!$C$3:$N$34,3,FALSE)=$A18,"1","0")</f>
        <v>0</v>
      </c>
      <c r="D18" s="75" t="str">
        <f>IF(VLOOKUP(D$1,Lundi!$C$3:$N$34,3,FALSE)=$A18,"1","0")</f>
        <v>0</v>
      </c>
      <c r="E18" s="39"/>
      <c r="F18" s="39"/>
      <c r="G18" s="39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</row>
    <row r="19" spans="1:28">
      <c r="A19" s="42"/>
      <c r="B19" s="81"/>
      <c r="C19" s="75" t="str">
        <f>IF(VLOOKUP(C$1,Lundi!$C$3:$N$34,3,FALSE)=$A19,"1","0")</f>
        <v>0</v>
      </c>
      <c r="D19" s="75" t="str">
        <f>IF(VLOOKUP(D$1,Lundi!$C$3:$N$34,3,FALSE)=$A19,"1","0")</f>
        <v>0</v>
      </c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</row>
    <row r="20" spans="1:28">
      <c r="A20" s="43"/>
      <c r="B20" s="82"/>
      <c r="C20" s="75" t="str">
        <f>IF(VLOOKUP(C$1,Lundi!$C$3:$N$34,3,FALSE)=$A20,"1","0")</f>
        <v>0</v>
      </c>
      <c r="D20" s="75" t="str">
        <f>IF(VLOOKUP(D$1,Lundi!$C$3:$N$34,3,FALSE)=$A20,"1","0")</f>
        <v>0</v>
      </c>
      <c r="E20" s="39"/>
      <c r="F20" s="39"/>
      <c r="G20" s="39"/>
      <c r="H20" s="39"/>
      <c r="I20" s="39"/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39"/>
    </row>
    <row r="21" spans="1:28">
      <c r="A21" s="43"/>
      <c r="B21" s="82"/>
      <c r="C21" s="75" t="str">
        <f>IF(VLOOKUP(C$1,Lundi!$C$3:$N$34,3,FALSE)=$A21,"1","0")</f>
        <v>0</v>
      </c>
      <c r="D21" s="75" t="str">
        <f>IF(VLOOKUP(D$1,Lundi!$C$3:$N$34,3,FALSE)=$A21,"1","0")</f>
        <v>0</v>
      </c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</row>
    <row r="22" spans="1:28">
      <c r="A22" s="43"/>
      <c r="B22" s="82"/>
      <c r="C22" s="75" t="str">
        <f>IF(VLOOKUP(C$1,Lundi!$C$3:$N$34,3,FALSE)=$A22,"1","0")</f>
        <v>0</v>
      </c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39"/>
    </row>
    <row r="23" spans="1:28">
      <c r="A23" s="43"/>
      <c r="B23" s="82"/>
      <c r="C23" s="75" t="str">
        <f>IF(VLOOKUP(C$1,Lundi!$C$3:$N$34,3,FALSE)=$A23,"1","0")</f>
        <v>0</v>
      </c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</row>
    <row r="24" spans="1:28">
      <c r="A24" s="43"/>
      <c r="B24" s="82"/>
      <c r="C24" s="75" t="str">
        <f>IF(VLOOKUP(C$1,Lundi!$C$3:$N$34,3,FALSE)=$A24,"1","0")</f>
        <v>0</v>
      </c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39"/>
    </row>
    <row r="25" spans="1:28">
      <c r="A25" s="44"/>
      <c r="B25" s="83"/>
      <c r="C25" s="75" t="str">
        <f>IF(VLOOKUP(C$1,Lundi!$C$3:$N$34,3,FALSE)=$A25,"1","0")</f>
        <v>0</v>
      </c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</row>
    <row r="26" spans="1:28">
      <c r="A26" s="44"/>
      <c r="B26" s="83"/>
      <c r="C26" s="75" t="str">
        <f>IF(VLOOKUP(C$1,Lundi!$C$3:$N$34,3,FALSE)=$A26,"1","0")</f>
        <v>0</v>
      </c>
      <c r="D26" s="39"/>
      <c r="E26" s="39"/>
      <c r="F26" s="39"/>
      <c r="G26" s="39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39"/>
    </row>
    <row r="27" spans="1:28">
      <c r="A27" s="44"/>
      <c r="B27" s="83"/>
      <c r="C27" s="75" t="str">
        <f>IF(VLOOKUP(C$1,Lundi!$C$3:$N$34,3,FALSE)=$A27,"1","0")</f>
        <v>0</v>
      </c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</row>
    <row r="28" spans="1:28">
      <c r="A28" s="44"/>
      <c r="B28" s="83"/>
      <c r="C28" s="75" t="str">
        <f>IF(VLOOKUP(C$1,Lundi!$C$3:$N$34,3,FALSE)=$A28,"1","0")</f>
        <v>0</v>
      </c>
      <c r="D28" s="39"/>
      <c r="E28" s="39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</row>
    <row r="29" spans="1:28">
      <c r="A29" s="44"/>
      <c r="B29" s="83"/>
      <c r="C29" s="75" t="str">
        <f>IF(VLOOKUP(C$1,Lundi!$C$3:$N$34,3,FALSE)=$A29,"1","0")</f>
        <v>0</v>
      </c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</row>
    <row r="30" spans="1:28">
      <c r="A30" s="44"/>
      <c r="B30" s="83"/>
      <c r="C30" s="75" t="str">
        <f>IF(VLOOKUP(C$1,Lundi!$C$3:$N$34,3,FALSE)=$A30,"1","0")</f>
        <v>0</v>
      </c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</row>
    <row r="31" spans="1:28">
      <c r="A31" s="44"/>
      <c r="B31" s="83"/>
      <c r="C31" s="75" t="str">
        <f>IF(VLOOKUP(C$1,Lundi!$C$3:$N$34,3,FALSE)=$A31,"1","0")</f>
        <v>0</v>
      </c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</row>
    <row r="32" spans="1:28">
      <c r="A32" s="44"/>
      <c r="B32" s="83"/>
      <c r="C32" s="75" t="str">
        <f>IF(VLOOKUP(C$1,Lundi!$C$3:$N$34,3,FALSE)=$A32,"1","0")</f>
        <v>0</v>
      </c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</row>
    <row r="33" spans="1:28">
      <c r="A33" s="40"/>
      <c r="B33" s="80"/>
      <c r="C33" s="75" t="str">
        <f>IF(VLOOKUP(C$1,Lundi!$C$3:$N$34,3,FALSE)=$A33,"1","0")</f>
        <v>0</v>
      </c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</row>
    <row r="34" spans="1:28">
      <c r="A34" s="40"/>
      <c r="B34" s="80"/>
      <c r="C34" s="75" t="str">
        <f>IF(VLOOKUP(C$1,Lundi!$C$3:$N$34,3,FALSE)=$A34,"1","0")</f>
        <v>0</v>
      </c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39"/>
    </row>
    <row r="35" spans="1:28">
      <c r="A35" s="40"/>
      <c r="B35" s="80"/>
      <c r="C35" s="75" t="str">
        <f>IF(VLOOKUP(C$1,Lundi!$C$3:$N$34,3,FALSE)=$A35,"1","0")</f>
        <v>0</v>
      </c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</row>
    <row r="36" spans="1:28">
      <c r="A36" s="45"/>
      <c r="B36" s="84"/>
      <c r="C36" s="75" t="str">
        <f>IF(VLOOKUP(C$1,Lundi!$C$3:$N$34,3,FALSE)=$A36,"1","0")</f>
        <v>0</v>
      </c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39"/>
    </row>
    <row r="37" spans="1:28">
      <c r="A37" s="45"/>
      <c r="B37" s="84"/>
      <c r="C37" s="75" t="str">
        <f>IF(VLOOKUP(C$1,Lundi!$C$3:$N$34,3,FALSE)=$A37,"1","0")</f>
        <v>0</v>
      </c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</row>
    <row r="38" spans="1:28">
      <c r="A38" s="45"/>
      <c r="B38" s="84"/>
      <c r="C38" s="75" t="str">
        <f>IF(VLOOKUP(C$1,Lundi!$C$3:$N$34,3,FALSE)=$A38,"1","0")</f>
        <v>0</v>
      </c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39"/>
    </row>
    <row r="39" spans="1:28">
      <c r="A39" s="45"/>
      <c r="B39" s="84"/>
      <c r="C39" s="75" t="str">
        <f>IF(VLOOKUP(C$1,Lundi!$C$3:$N$34,3,FALSE)=$A39,"1","0")</f>
        <v>0</v>
      </c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</row>
    <row r="40" spans="1:28">
      <c r="A40" s="45"/>
      <c r="B40" s="84"/>
      <c r="C40" s="75" t="str">
        <f>IF(VLOOKUP(C$1,Lundi!$C$3:$N$34,3,FALSE)=$A40,"1","0")</f>
        <v>0</v>
      </c>
      <c r="D40" s="39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39"/>
    </row>
    <row r="41" spans="1:28">
      <c r="A41" s="45"/>
      <c r="B41" s="84"/>
      <c r="C41" s="75" t="str">
        <f>IF(VLOOKUP(C$1,Lundi!$C$3:$N$34,3,FALSE)=$A41,"1","0")</f>
        <v>0</v>
      </c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</row>
    <row r="42" spans="1:28">
      <c r="A42" s="45"/>
      <c r="B42" s="84"/>
      <c r="C42" s="75" t="str">
        <f>IF(VLOOKUP(C$1,Lundi!$C$3:$N$34,3,FALSE)=$A42,"1","0")</f>
        <v>0</v>
      </c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39"/>
    </row>
    <row r="43" spans="1:28">
      <c r="A43" s="45"/>
      <c r="B43" s="84"/>
      <c r="C43" s="75" t="str">
        <f>IF(VLOOKUP(C$1,Lundi!$C$3:$N$34,3,FALSE)=$A43,"1","0")</f>
        <v>0</v>
      </c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</row>
    <row r="44" spans="1:28">
      <c r="A44" s="45"/>
      <c r="B44" s="84"/>
      <c r="C44" s="75" t="str">
        <f>IF(VLOOKUP(C$1,Lundi!$C$3:$N$34,3,FALSE)=$A44,"1","0")</f>
        <v>0</v>
      </c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39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39"/>
    </row>
    <row r="45" spans="1:28">
      <c r="A45" s="72"/>
      <c r="B45" s="84"/>
      <c r="C45" s="75" t="str">
        <f>IF(VLOOKUP(C$1,Lundi!$C$3:$N$34,3,FALSE)=$A45,"1","0")</f>
        <v>0</v>
      </c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</row>
    <row r="46" spans="1:28">
      <c r="A46" s="73"/>
      <c r="B46" s="73"/>
    </row>
    <row r="47" spans="1:28">
      <c r="A47" s="73"/>
      <c r="B47" s="73"/>
    </row>
    <row r="48" spans="1:28">
      <c r="A48" s="73"/>
      <c r="B48" s="73"/>
    </row>
    <row r="49" spans="1:2">
      <c r="A49" s="73"/>
      <c r="B49" s="73"/>
    </row>
    <row r="50" spans="1:2">
      <c r="A50" s="73"/>
      <c r="B50" s="73"/>
    </row>
    <row r="51" spans="1:2">
      <c r="A51" s="73"/>
      <c r="B51" s="73"/>
    </row>
    <row r="52" spans="1:2">
      <c r="A52" s="73"/>
      <c r="B52" s="73"/>
    </row>
    <row r="53" spans="1:2">
      <c r="A53" s="73"/>
      <c r="B53" s="73"/>
    </row>
    <row r="54" spans="1:2">
      <c r="A54" s="73"/>
      <c r="B54" s="73"/>
    </row>
    <row r="55" spans="1:2">
      <c r="A55" s="73"/>
      <c r="B55" s="73"/>
    </row>
    <row r="56" spans="1:2">
      <c r="A56" s="73"/>
      <c r="B56" s="73"/>
    </row>
    <row r="57" spans="1:2">
      <c r="A57" s="73"/>
      <c r="B57" s="73"/>
    </row>
    <row r="58" spans="1:2">
      <c r="A58" s="73"/>
      <c r="B58" s="73"/>
    </row>
    <row r="59" spans="1:2">
      <c r="A59" s="73"/>
      <c r="B59" s="73"/>
    </row>
    <row r="60" spans="1:2">
      <c r="A60" s="73"/>
      <c r="B60" s="73"/>
    </row>
    <row r="61" spans="1:2">
      <c r="A61" s="73"/>
      <c r="B61" s="73"/>
    </row>
    <row r="62" spans="1:2">
      <c r="A62" s="73"/>
      <c r="B62" s="73"/>
    </row>
    <row r="63" spans="1:2">
      <c r="A63" s="73"/>
      <c r="B63" s="73"/>
    </row>
    <row r="64" spans="1:2">
      <c r="A64" s="73"/>
      <c r="B64" s="73"/>
    </row>
    <row r="65" spans="1:2">
      <c r="A65" s="73"/>
      <c r="B65" s="73"/>
    </row>
    <row r="66" spans="1:2">
      <c r="A66" s="73"/>
      <c r="B66" s="73"/>
    </row>
    <row r="67" spans="1:2">
      <c r="A67" s="73"/>
      <c r="B67" s="73"/>
    </row>
    <row r="68" spans="1:2">
      <c r="A68" s="73"/>
      <c r="B68" s="73"/>
    </row>
    <row r="69" spans="1:2">
      <c r="A69" s="73"/>
      <c r="B69" s="73"/>
    </row>
    <row r="70" spans="1:2">
      <c r="A70" s="73"/>
      <c r="B70" s="73"/>
    </row>
    <row r="71" spans="1:2">
      <c r="A71" s="73"/>
      <c r="B71" s="73"/>
    </row>
    <row r="72" spans="1:2">
      <c r="A72" s="73"/>
      <c r="B72" s="73"/>
    </row>
    <row r="73" spans="1:2">
      <c r="A73" s="73"/>
      <c r="B73" s="73"/>
    </row>
    <row r="74" spans="1:2">
      <c r="A74" s="73"/>
      <c r="B74" s="73"/>
    </row>
    <row r="75" spans="1:2">
      <c r="A75" s="73"/>
      <c r="B75" s="73"/>
    </row>
    <row r="76" spans="1:2">
      <c r="A76" s="73"/>
      <c r="B76" s="73"/>
    </row>
    <row r="77" spans="1:2">
      <c r="A77" s="73"/>
      <c r="B77" s="73"/>
    </row>
    <row r="78" spans="1:2">
      <c r="A78" s="73"/>
      <c r="B78" s="73"/>
    </row>
    <row r="79" spans="1:2">
      <c r="A79" s="73"/>
      <c r="B79" s="73"/>
    </row>
    <row r="80" spans="1:2">
      <c r="A80" s="73"/>
      <c r="B80" s="73"/>
    </row>
    <row r="81" spans="1:2">
      <c r="A81" s="73"/>
      <c r="B81" s="73"/>
    </row>
    <row r="82" spans="1:2">
      <c r="A82" s="73"/>
      <c r="B82" s="73"/>
    </row>
    <row r="83" spans="1:2">
      <c r="A83" s="73"/>
      <c r="B83" s="73"/>
    </row>
    <row r="84" spans="1:2">
      <c r="A84" s="73"/>
      <c r="B84" s="73"/>
    </row>
    <row r="85" spans="1:2">
      <c r="A85" s="73"/>
      <c r="B85" s="73"/>
    </row>
    <row r="86" spans="1:2">
      <c r="A86" s="73"/>
      <c r="B86" s="73"/>
    </row>
    <row r="87" spans="1:2">
      <c r="A87" s="73"/>
      <c r="B87" s="73"/>
    </row>
    <row r="88" spans="1:2">
      <c r="A88" s="73"/>
      <c r="B88" s="73"/>
    </row>
    <row r="89" spans="1:2">
      <c r="A89" s="73"/>
      <c r="B89" s="73"/>
    </row>
    <row r="90" spans="1:2">
      <c r="A90" s="73"/>
      <c r="B90" s="73"/>
    </row>
    <row r="91" spans="1:2">
      <c r="A91" s="73"/>
      <c r="B91" s="73"/>
    </row>
    <row r="92" spans="1:2">
      <c r="A92" s="73"/>
      <c r="B92" s="73"/>
    </row>
    <row r="93" spans="1:2">
      <c r="A93" s="73"/>
      <c r="B93" s="73"/>
    </row>
    <row r="94" spans="1:2">
      <c r="A94" s="73"/>
      <c r="B94" s="73"/>
    </row>
    <row r="95" spans="1:2">
      <c r="A95" s="73"/>
      <c r="B95" s="73"/>
    </row>
    <row r="96" spans="1:2">
      <c r="A96" s="73"/>
      <c r="B96" s="73"/>
    </row>
    <row r="97" spans="1:2">
      <c r="A97" s="73"/>
      <c r="B97" s="73"/>
    </row>
    <row r="98" spans="1:2">
      <c r="A98" s="73"/>
      <c r="B98" s="73"/>
    </row>
    <row r="99" spans="1:2">
      <c r="A99" s="73"/>
      <c r="B99" s="73"/>
    </row>
    <row r="100" spans="1:2">
      <c r="A100" s="73"/>
      <c r="B100" s="73"/>
    </row>
    <row r="101" spans="1:2">
      <c r="A101" s="73"/>
      <c r="B101" s="73"/>
    </row>
    <row r="102" spans="1:2">
      <c r="A102" s="73"/>
      <c r="B102" s="73"/>
    </row>
    <row r="103" spans="1:2">
      <c r="A103" s="73"/>
      <c r="B103" s="73"/>
    </row>
    <row r="104" spans="1:2">
      <c r="A104" s="73"/>
      <c r="B104" s="73"/>
    </row>
    <row r="105" spans="1:2">
      <c r="A105" s="73"/>
      <c r="B105" s="73"/>
    </row>
    <row r="106" spans="1:2">
      <c r="A106" s="73"/>
      <c r="B106" s="73"/>
    </row>
    <row r="107" spans="1:2">
      <c r="A107" s="73"/>
      <c r="B107" s="73"/>
    </row>
    <row r="108" spans="1:2">
      <c r="A108" s="73"/>
      <c r="B108" s="73"/>
    </row>
    <row r="109" spans="1:2">
      <c r="A109" s="73"/>
      <c r="B109" s="73"/>
    </row>
    <row r="110" spans="1:2">
      <c r="A110" s="73"/>
      <c r="B110" s="73"/>
    </row>
    <row r="111" spans="1:2">
      <c r="A111" s="73"/>
      <c r="B111" s="73"/>
    </row>
    <row r="112" spans="1:2">
      <c r="A112" s="73"/>
      <c r="B112" s="73"/>
    </row>
    <row r="113" spans="1:2">
      <c r="A113" s="73"/>
      <c r="B113" s="73"/>
    </row>
    <row r="114" spans="1:2">
      <c r="A114" s="73"/>
      <c r="B114" s="73"/>
    </row>
    <row r="115" spans="1:2">
      <c r="A115" s="73"/>
      <c r="B115" s="73"/>
    </row>
    <row r="116" spans="1:2">
      <c r="A116" s="73"/>
      <c r="B116" s="73"/>
    </row>
    <row r="117" spans="1:2">
      <c r="A117" s="73"/>
      <c r="B117" s="73"/>
    </row>
    <row r="118" spans="1:2">
      <c r="A118" s="73"/>
      <c r="B118" s="73"/>
    </row>
    <row r="119" spans="1:2">
      <c r="A119" s="73"/>
      <c r="B119" s="73"/>
    </row>
    <row r="120" spans="1:2">
      <c r="A120" s="73"/>
      <c r="B120" s="73"/>
    </row>
    <row r="121" spans="1:2">
      <c r="A121" s="73"/>
      <c r="B121" s="73"/>
    </row>
    <row r="122" spans="1:2">
      <c r="A122" s="73"/>
      <c r="B122" s="73"/>
    </row>
    <row r="123" spans="1:2">
      <c r="A123" s="73"/>
      <c r="B123" s="73"/>
    </row>
    <row r="124" spans="1:2">
      <c r="A124" s="73"/>
      <c r="B124" s="73"/>
    </row>
    <row r="125" spans="1:2">
      <c r="A125" s="73"/>
      <c r="B125" s="73"/>
    </row>
    <row r="126" spans="1:2">
      <c r="A126" s="73"/>
      <c r="B126" s="73"/>
    </row>
    <row r="127" spans="1:2">
      <c r="A127" s="73"/>
      <c r="B127" s="73"/>
    </row>
    <row r="128" spans="1:2">
      <c r="A128" s="73"/>
      <c r="B128" s="73"/>
    </row>
    <row r="129" spans="1:2">
      <c r="A129" s="73"/>
      <c r="B129" s="73"/>
    </row>
    <row r="130" spans="1:2">
      <c r="A130" s="73"/>
      <c r="B130" s="73"/>
    </row>
    <row r="131" spans="1:2">
      <c r="A131" s="73"/>
      <c r="B131" s="73"/>
    </row>
    <row r="132" spans="1:2">
      <c r="A132" s="73"/>
      <c r="B132" s="73"/>
    </row>
    <row r="133" spans="1:2">
      <c r="A133" s="73"/>
      <c r="B133" s="73"/>
    </row>
    <row r="134" spans="1:2">
      <c r="A134" s="73"/>
      <c r="B134" s="73"/>
    </row>
    <row r="135" spans="1:2">
      <c r="A135" s="73"/>
      <c r="B135" s="73"/>
    </row>
    <row r="136" spans="1:2">
      <c r="A136" s="73"/>
      <c r="B136" s="73"/>
    </row>
    <row r="137" spans="1:2">
      <c r="A137" s="73"/>
      <c r="B137" s="73"/>
    </row>
    <row r="138" spans="1:2">
      <c r="A138" s="73"/>
      <c r="B138" s="73"/>
    </row>
    <row r="139" spans="1:2">
      <c r="A139" s="73"/>
      <c r="B139" s="73"/>
    </row>
    <row r="140" spans="1:2">
      <c r="A140" s="73"/>
      <c r="B140" s="73"/>
    </row>
    <row r="141" spans="1:2">
      <c r="A141" s="73"/>
      <c r="B141" s="73"/>
    </row>
    <row r="142" spans="1:2">
      <c r="A142" s="73"/>
      <c r="B142" s="73"/>
    </row>
    <row r="143" spans="1:2">
      <c r="A143" s="73"/>
      <c r="B143" s="73"/>
    </row>
    <row r="144" spans="1:2">
      <c r="A144" s="73"/>
      <c r="B144" s="73"/>
    </row>
    <row r="145" spans="1:2">
      <c r="A145" s="73"/>
      <c r="B145" s="73"/>
    </row>
    <row r="146" spans="1:2">
      <c r="A146" s="73"/>
      <c r="B146" s="73"/>
    </row>
    <row r="147" spans="1:2">
      <c r="A147" s="73"/>
      <c r="B147" s="73"/>
    </row>
    <row r="148" spans="1:2">
      <c r="A148" s="73"/>
      <c r="B148" s="73"/>
    </row>
    <row r="149" spans="1:2">
      <c r="A149" s="73"/>
      <c r="B149" s="73"/>
    </row>
    <row r="150" spans="1:2">
      <c r="A150" s="73"/>
      <c r="B150" s="73"/>
    </row>
    <row r="151" spans="1:2">
      <c r="A151" s="73"/>
      <c r="B151" s="73"/>
    </row>
    <row r="152" spans="1:2">
      <c r="A152" s="73"/>
      <c r="B152" s="73"/>
    </row>
    <row r="153" spans="1:2">
      <c r="A153" s="73"/>
      <c r="B153" s="73"/>
    </row>
    <row r="154" spans="1:2">
      <c r="A154" s="73"/>
      <c r="B154" s="73"/>
    </row>
    <row r="155" spans="1:2">
      <c r="A155" s="73"/>
      <c r="B155" s="73"/>
    </row>
    <row r="156" spans="1:2">
      <c r="A156" s="73"/>
      <c r="B156" s="73"/>
    </row>
    <row r="157" spans="1:2">
      <c r="A157" s="73"/>
      <c r="B157" s="73"/>
    </row>
    <row r="158" spans="1:2">
      <c r="A158" s="73"/>
      <c r="B158" s="73"/>
    </row>
    <row r="159" spans="1:2">
      <c r="A159" s="73"/>
      <c r="B159" s="73"/>
    </row>
    <row r="160" spans="1:2">
      <c r="A160" s="73"/>
      <c r="B160" s="73"/>
    </row>
    <row r="161" spans="1:2">
      <c r="A161" s="73"/>
      <c r="B161" s="73"/>
    </row>
    <row r="162" spans="1:2">
      <c r="A162" s="73"/>
      <c r="B162" s="73"/>
    </row>
    <row r="163" spans="1:2">
      <c r="A163" s="73"/>
      <c r="B163" s="73"/>
    </row>
    <row r="164" spans="1:2">
      <c r="A164" s="73"/>
      <c r="B164" s="73"/>
    </row>
    <row r="165" spans="1:2">
      <c r="A165" s="73"/>
      <c r="B165" s="73"/>
    </row>
    <row r="166" spans="1:2">
      <c r="A166" s="73"/>
      <c r="B166" s="73"/>
    </row>
    <row r="167" spans="1:2">
      <c r="A167" s="73"/>
      <c r="B167" s="73"/>
    </row>
    <row r="168" spans="1:2">
      <c r="A168" s="73"/>
      <c r="B168" s="73"/>
    </row>
    <row r="169" spans="1:2">
      <c r="A169" s="73"/>
      <c r="B169" s="73"/>
    </row>
    <row r="170" spans="1:2">
      <c r="A170" s="73"/>
      <c r="B170" s="73"/>
    </row>
    <row r="171" spans="1:2">
      <c r="A171" s="73"/>
      <c r="B171" s="73"/>
    </row>
    <row r="172" spans="1:2">
      <c r="A172" s="73"/>
      <c r="B172" s="73"/>
    </row>
    <row r="173" spans="1:2">
      <c r="A173" s="73"/>
      <c r="B173" s="73"/>
    </row>
    <row r="174" spans="1:2">
      <c r="A174" s="73"/>
      <c r="B174" s="73"/>
    </row>
    <row r="175" spans="1:2">
      <c r="A175" s="73"/>
      <c r="B175" s="73"/>
    </row>
    <row r="176" spans="1:2">
      <c r="A176" s="73"/>
      <c r="B176" s="73"/>
    </row>
    <row r="177" spans="1:2">
      <c r="A177" s="73"/>
      <c r="B177" s="73"/>
    </row>
    <row r="178" spans="1:2">
      <c r="A178" s="73"/>
      <c r="B178" s="7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Lundi</vt:lpstr>
      <vt:lpstr>Par résident</vt:lpstr>
      <vt:lpstr>Recap activités</vt:lpstr>
      <vt:lpstr>Recap PEC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Accueil Temporaire</cp:lastModifiedBy>
  <cp:revision/>
  <cp:lastPrinted>2022-10-18T15:57:16Z</cp:lastPrinted>
  <dcterms:created xsi:type="dcterms:W3CDTF">2022-09-09T14:18:26Z</dcterms:created>
  <dcterms:modified xsi:type="dcterms:W3CDTF">2022-10-18T18:29:20Z</dcterms:modified>
  <cp:category/>
  <cp:contentStatus/>
</cp:coreProperties>
</file>