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D64B9CF-07AD-4C5B-A9E3-20BA5F9B588E}" xr6:coauthVersionLast="47" xr6:coauthVersionMax="47" xr10:uidLastSave="{00000000-0000-0000-0000-000000000000}"/>
  <bookViews>
    <workbookView xWindow="-113" yWindow="-113" windowWidth="32281" windowHeight="18257" xr2:uid="{0D86D2A5-94BE-43E4-AE3A-D587EC8DCE80}"/>
  </bookViews>
  <sheets>
    <sheet name="explication" sheetId="1" r:id="rId1"/>
    <sheet name="essai" sheetId="3" r:id="rId2"/>
  </sheets>
  <definedNames>
    <definedName name="_xlnm._FilterDatabase" localSheetId="0" hidden="1">explication!$A$1:$D$49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D2" i="1" a="1"/>
  <c r="D2" i="1" s="1"/>
  <c r="M4" i="3"/>
  <c r="M5" i="3"/>
  <c r="M6" i="3"/>
  <c r="M7" i="3"/>
  <c r="M8" i="3"/>
  <c r="M9" i="3"/>
  <c r="M10" i="3"/>
  <c r="M11" i="3"/>
  <c r="K4" i="3"/>
  <c r="K5" i="3"/>
  <c r="K6" i="3"/>
  <c r="K7" i="3"/>
  <c r="K8" i="3"/>
  <c r="K9" i="3"/>
  <c r="K10" i="3"/>
  <c r="K11" i="3"/>
  <c r="I4" i="3"/>
  <c r="I5" i="3"/>
  <c r="I6" i="3"/>
  <c r="I7" i="3"/>
  <c r="I8" i="3"/>
  <c r="I9" i="3"/>
  <c r="I10" i="3"/>
  <c r="I11" i="3"/>
  <c r="M3" i="3"/>
  <c r="K3" i="3"/>
  <c r="I3" i="3"/>
  <c r="G4" i="3"/>
  <c r="G5" i="3"/>
  <c r="G6" i="3"/>
  <c r="G7" i="3"/>
  <c r="G8" i="3"/>
  <c r="G9" i="3"/>
  <c r="G10" i="3"/>
  <c r="G11" i="3"/>
  <c r="G3" i="3"/>
  <c r="M1" i="3"/>
  <c r="K1" i="3"/>
  <c r="I1" i="3"/>
  <c r="G1" i="3"/>
  <c r="E1" i="3"/>
  <c r="D11" i="3"/>
  <c r="D10" i="3"/>
  <c r="D9" i="3"/>
  <c r="D8" i="3"/>
  <c r="D6" i="3"/>
  <c r="D5" i="3"/>
  <c r="D4" i="3"/>
  <c r="D3" i="3"/>
  <c r="B2" i="3"/>
  <c r="A3" i="3" s="1"/>
  <c r="B3" i="3" s="1"/>
  <c r="A4" i="3" s="1"/>
  <c r="B4" i="3" s="1"/>
  <c r="A5" i="3" s="1"/>
  <c r="B5" i="3" s="1"/>
  <c r="A6" i="3" s="1"/>
  <c r="B6" i="3" s="1"/>
  <c r="A7" i="3" s="1"/>
  <c r="B7" i="3" s="1"/>
  <c r="A8" i="3" s="1"/>
  <c r="B8" i="3" s="1"/>
  <c r="A9" i="3" s="1"/>
  <c r="B9" i="3" s="1"/>
  <c r="A10" i="3" s="1"/>
  <c r="B10" i="3" s="1"/>
  <c r="A11" i="3" s="1"/>
  <c r="B11" i="3" s="1"/>
  <c r="A12" i="3" s="1"/>
  <c r="B12" i="3" s="1"/>
  <c r="A13" i="3" s="1"/>
  <c r="B13" i="3" s="1"/>
  <c r="A14" i="3" s="1"/>
  <c r="B14" i="3" s="1"/>
  <c r="A15" i="3" s="1"/>
  <c r="B15" i="3" s="1"/>
  <c r="A16" i="3" s="1"/>
  <c r="B16" i="3" s="1"/>
  <c r="A17" i="3" s="1"/>
  <c r="B17" i="3" s="1"/>
  <c r="A18" i="3" s="1"/>
  <c r="B18" i="3" s="1"/>
  <c r="A19" i="3" s="1"/>
  <c r="B19" i="3" s="1"/>
  <c r="A20" i="3" s="1"/>
  <c r="B20" i="3" s="1"/>
  <c r="A21" i="3" s="1"/>
  <c r="B21" i="3" s="1"/>
  <c r="A22" i="3" s="1"/>
  <c r="B22" i="3" s="1"/>
  <c r="A23" i="3" s="1"/>
  <c r="B23" i="3" s="1"/>
  <c r="A24" i="3" s="1"/>
  <c r="B24" i="3" s="1"/>
  <c r="A25" i="3" s="1"/>
  <c r="B25" i="3" s="1"/>
  <c r="A26" i="3" s="1"/>
  <c r="B26" i="3" s="1"/>
  <c r="A27" i="3" s="1"/>
  <c r="B27" i="3" s="1"/>
  <c r="A28" i="3" s="1"/>
  <c r="B28" i="3" s="1"/>
  <c r="A29" i="3" s="1"/>
  <c r="B29" i="3" s="1"/>
  <c r="A30" i="3" s="1"/>
  <c r="B30" i="3" s="1"/>
  <c r="A31" i="3" s="1"/>
  <c r="B31" i="3" s="1"/>
  <c r="A32" i="3" s="1"/>
  <c r="B32" i="3" s="1"/>
  <c r="A33" i="3" s="1"/>
  <c r="B33" i="3" s="1"/>
  <c r="A34" i="3" s="1"/>
  <c r="B34" i="3" s="1"/>
  <c r="A35" i="3" s="1"/>
  <c r="B35" i="3" s="1"/>
  <c r="A36" i="3" s="1"/>
  <c r="B36" i="3" s="1"/>
  <c r="A37" i="3" s="1"/>
  <c r="B37" i="3" s="1"/>
  <c r="A38" i="3" s="1"/>
  <c r="B38" i="3" s="1"/>
  <c r="A39" i="3" s="1"/>
  <c r="B39" i="3" s="1"/>
  <c r="A40" i="3" s="1"/>
  <c r="B40" i="3" s="1"/>
  <c r="A41" i="3" s="1"/>
  <c r="B41" i="3" s="1"/>
  <c r="A42" i="3" s="1"/>
  <c r="B42" i="3" s="1"/>
  <c r="A43" i="3" s="1"/>
  <c r="B43" i="3" s="1"/>
  <c r="A44" i="3" s="1"/>
  <c r="B44" i="3" s="1"/>
  <c r="A45" i="3" s="1"/>
  <c r="B45" i="3" s="1"/>
  <c r="A46" i="3" s="1"/>
  <c r="B46" i="3" s="1"/>
  <c r="A47" i="3" s="1"/>
  <c r="B47" i="3" s="1"/>
  <c r="A48" i="3" s="1"/>
  <c r="B48" i="3" s="1"/>
  <c r="A49" i="3" s="1"/>
  <c r="B49" i="3" s="1"/>
  <c r="J6" i="1" l="1" a="1"/>
  <c r="J6" i="1" s="1"/>
  <c r="J5" i="1" a="1"/>
  <c r="J5" i="1" s="1"/>
  <c r="J4" i="1" a="1"/>
  <c r="J4" i="1" s="1"/>
  <c r="J3" i="1" a="1"/>
  <c r="J3" i="1" s="1"/>
  <c r="F2" i="1"/>
  <c r="J2" i="1" s="1" a="1"/>
  <c r="J2" i="1" s="1"/>
  <c r="G4" i="1"/>
  <c r="H4" i="1" s="1"/>
  <c r="G3" i="1"/>
  <c r="H3" i="1" s="1"/>
  <c r="G6" i="1"/>
  <c r="H6" i="1" s="1"/>
  <c r="G5" i="1"/>
  <c r="H5" i="1" s="1"/>
  <c r="E10" i="3"/>
  <c r="E7" i="3"/>
  <c r="E6" i="3"/>
  <c r="E5" i="3"/>
  <c r="E4" i="3"/>
  <c r="E3" i="3"/>
  <c r="E11" i="3"/>
  <c r="E9" i="3"/>
  <c r="E8" i="3"/>
  <c r="G2" i="1" l="1"/>
  <c r="F7" i="3"/>
  <c r="D7" i="3" s="1"/>
  <c r="B2" i="1"/>
  <c r="A3" i="1" l="1"/>
  <c r="D3" i="1" s="1" a="1"/>
  <c r="D3" i="1" s="1"/>
  <c r="H2" i="1"/>
  <c r="G7" i="1"/>
  <c r="B3" i="1"/>
  <c r="A4" i="1" s="1"/>
  <c r="D4" i="1" s="1" a="1"/>
  <c r="D4" i="1" s="1"/>
  <c r="H7" i="1" l="1"/>
  <c r="B4" i="1"/>
  <c r="A5" i="1" s="1"/>
  <c r="D5" i="1" s="1" a="1"/>
  <c r="D5" i="1" s="1"/>
  <c r="B5" i="1" l="1"/>
  <c r="A6" i="1" s="1"/>
  <c r="D6" i="1" s="1" a="1"/>
  <c r="D6" i="1" s="1"/>
  <c r="B6" i="1" l="1"/>
  <c r="A7" i="1" s="1"/>
  <c r="D7" i="1" s="1" a="1"/>
  <c r="D7" i="1" s="1"/>
  <c r="B7" i="1" l="1"/>
  <c r="A8" i="1" s="1"/>
  <c r="D8" i="1" s="1" a="1"/>
  <c r="D8" i="1" s="1"/>
  <c r="B8" i="1" l="1"/>
  <c r="A9" i="1" s="1"/>
  <c r="D9" i="1" s="1" a="1"/>
  <c r="D9" i="1" s="1"/>
  <c r="B9" i="1" l="1"/>
  <c r="A10" i="1" s="1"/>
  <c r="D10" i="1" s="1" a="1"/>
  <c r="D10" i="1" s="1"/>
  <c r="B10" i="1" l="1"/>
  <c r="A11" i="1" s="1"/>
  <c r="D11" i="1" s="1" a="1"/>
  <c r="D11" i="1" s="1"/>
  <c r="B11" i="1" l="1"/>
  <c r="A12" i="1" s="1"/>
  <c r="D12" i="1" s="1" a="1"/>
  <c r="D12" i="1" s="1"/>
  <c r="B12" i="1" l="1"/>
  <c r="A13" i="1" s="1"/>
  <c r="D13" i="1" s="1" a="1"/>
  <c r="D13" i="1" s="1"/>
  <c r="B13" i="1" l="1"/>
  <c r="A14" i="1" s="1"/>
  <c r="D14" i="1" s="1" a="1"/>
  <c r="D14" i="1" s="1"/>
  <c r="B14" i="1" l="1"/>
  <c r="A15" i="1" s="1"/>
  <c r="D15" i="1" s="1" a="1"/>
  <c r="D15" i="1" s="1"/>
  <c r="B15" i="1" l="1"/>
  <c r="A16" i="1" s="1"/>
  <c r="D16" i="1" s="1" a="1"/>
  <c r="D16" i="1" s="1"/>
  <c r="B16" i="1" l="1"/>
  <c r="A17" i="1" s="1"/>
  <c r="D17" i="1" s="1" a="1"/>
  <c r="D17" i="1" s="1"/>
  <c r="B17" i="1" l="1"/>
  <c r="A18" i="1" s="1"/>
  <c r="D18" i="1" s="1" a="1"/>
  <c r="D18" i="1" s="1"/>
  <c r="B18" i="1" l="1"/>
  <c r="A19" i="1" s="1"/>
  <c r="D19" i="1" s="1" a="1"/>
  <c r="D19" i="1" s="1"/>
  <c r="B19" i="1" l="1"/>
  <c r="A20" i="1" s="1"/>
  <c r="D20" i="1" s="1" a="1"/>
  <c r="D20" i="1" s="1"/>
  <c r="B20" i="1" l="1"/>
  <c r="A21" i="1" s="1"/>
  <c r="D21" i="1" s="1" a="1"/>
  <c r="D21" i="1" s="1"/>
  <c r="B21" i="1" l="1"/>
  <c r="A22" i="1" s="1"/>
  <c r="D22" i="1" s="1" a="1"/>
  <c r="D22" i="1" s="1"/>
  <c r="B22" i="1" l="1"/>
  <c r="A23" i="1" s="1"/>
  <c r="D23" i="1" s="1" a="1"/>
  <c r="D23" i="1" s="1"/>
  <c r="B23" i="1" l="1"/>
  <c r="A24" i="1" s="1"/>
  <c r="D24" i="1" s="1" a="1"/>
  <c r="D24" i="1" s="1"/>
  <c r="B24" i="1" l="1"/>
  <c r="A25" i="1" s="1"/>
  <c r="D25" i="1" s="1" a="1"/>
  <c r="D25" i="1" s="1"/>
  <c r="B25" i="1" l="1"/>
  <c r="A26" i="1" s="1"/>
  <c r="D26" i="1" s="1" a="1"/>
  <c r="D26" i="1" s="1"/>
  <c r="B26" i="1" l="1"/>
  <c r="A27" i="1" s="1"/>
  <c r="D27" i="1" s="1" a="1"/>
  <c r="D27" i="1" s="1"/>
  <c r="B27" i="1" l="1"/>
  <c r="A28" i="1" s="1"/>
  <c r="D28" i="1" s="1" a="1"/>
  <c r="D28" i="1" s="1"/>
  <c r="B28" i="1" l="1"/>
  <c r="A29" i="1" s="1"/>
  <c r="D29" i="1" s="1" a="1"/>
  <c r="D29" i="1" s="1"/>
  <c r="B29" i="1" l="1"/>
  <c r="A30" i="1" s="1"/>
  <c r="D30" i="1" s="1" a="1"/>
  <c r="D30" i="1" s="1"/>
  <c r="B30" i="1" l="1"/>
  <c r="A31" i="1" s="1"/>
  <c r="D31" i="1" s="1" a="1"/>
  <c r="D31" i="1" s="1"/>
  <c r="B31" i="1" l="1"/>
  <c r="A32" i="1" s="1"/>
  <c r="D32" i="1" s="1" a="1"/>
  <c r="D32" i="1" s="1"/>
  <c r="B32" i="1" l="1"/>
  <c r="A33" i="1" s="1"/>
  <c r="D33" i="1" s="1" a="1"/>
  <c r="D33" i="1" s="1"/>
  <c r="B33" i="1" l="1"/>
  <c r="A34" i="1" s="1"/>
  <c r="D34" i="1" s="1" a="1"/>
  <c r="D34" i="1" s="1"/>
  <c r="B34" i="1" l="1"/>
  <c r="A35" i="1" s="1"/>
  <c r="D35" i="1" s="1" a="1"/>
  <c r="D35" i="1" s="1"/>
  <c r="B35" i="1" l="1"/>
  <c r="A36" i="1" s="1"/>
  <c r="D36" i="1" s="1" a="1"/>
  <c r="D36" i="1" s="1"/>
  <c r="B36" i="1" l="1"/>
  <c r="A37" i="1" s="1"/>
  <c r="D37" i="1" s="1" a="1"/>
  <c r="D37" i="1" s="1"/>
  <c r="B37" i="1" l="1"/>
  <c r="A38" i="1" s="1"/>
  <c r="D38" i="1" s="1" a="1"/>
  <c r="D38" i="1" s="1"/>
  <c r="B38" i="1" l="1"/>
  <c r="A39" i="1" s="1"/>
  <c r="D39" i="1" s="1" a="1"/>
  <c r="D39" i="1" s="1"/>
  <c r="B39" i="1" l="1"/>
  <c r="A40" i="1" s="1"/>
  <c r="D40" i="1" s="1" a="1"/>
  <c r="D40" i="1" s="1"/>
  <c r="B40" i="1" l="1"/>
  <c r="A41" i="1" s="1"/>
  <c r="D41" i="1" s="1" a="1"/>
  <c r="D41" i="1" s="1"/>
  <c r="B41" i="1" l="1"/>
  <c r="A42" i="1" s="1"/>
  <c r="D42" i="1" s="1" a="1"/>
  <c r="D42" i="1" s="1"/>
  <c r="B42" i="1" l="1"/>
  <c r="A43" i="1" s="1"/>
  <c r="D43" i="1" s="1" a="1"/>
  <c r="D43" i="1" s="1"/>
  <c r="B43" i="1" l="1"/>
  <c r="A44" i="1" s="1"/>
  <c r="D44" i="1" s="1" a="1"/>
  <c r="D44" i="1" s="1"/>
  <c r="B44" i="1" l="1"/>
  <c r="A45" i="1" s="1"/>
  <c r="D45" i="1" s="1" a="1"/>
  <c r="D45" i="1" s="1"/>
  <c r="B45" i="1" l="1"/>
  <c r="A46" i="1" l="1"/>
  <c r="D46" i="1" s="1" a="1"/>
  <c r="D46" i="1" s="1"/>
  <c r="B46" i="1"/>
  <c r="A47" i="1" l="1"/>
  <c r="D47" i="1" s="1" a="1"/>
  <c r="D47" i="1" s="1"/>
  <c r="B47" i="1"/>
  <c r="A48" i="1" s="1"/>
  <c r="D48" i="1" s="1" a="1"/>
  <c r="D48" i="1" s="1"/>
  <c r="B48" i="1" l="1"/>
  <c r="A49" i="1" s="1"/>
  <c r="D49" i="1" s="1" a="1"/>
  <c r="D49" i="1" s="1"/>
  <c r="I2" i="1" l="1"/>
  <c r="I3" i="1"/>
  <c r="I4" i="1"/>
  <c r="I5" i="1"/>
  <c r="I6" i="1"/>
  <c r="B49" i="1"/>
  <c r="K3" i="1" l="1"/>
  <c r="K5" i="1"/>
  <c r="K4" i="1"/>
  <c r="K6" i="1"/>
  <c r="J7" i="1"/>
  <c r="I7" i="1"/>
  <c r="K7" i="1" l="1"/>
  <c r="K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<sst xmlns="http://schemas.openxmlformats.org/spreadsheetml/2006/main" count="81" uniqueCount="21">
  <si>
    <t>Durée relai</t>
  </si>
  <si>
    <t>De</t>
  </si>
  <si>
    <t>a</t>
  </si>
  <si>
    <t>Pilote en piste</t>
  </si>
  <si>
    <t>temps de repos</t>
  </si>
  <si>
    <t>Liste pilote</t>
  </si>
  <si>
    <t>Gwendal</t>
  </si>
  <si>
    <t>Jimmy</t>
  </si>
  <si>
    <t>Fabien</t>
  </si>
  <si>
    <t>Steven</t>
  </si>
  <si>
    <t>Denis</t>
  </si>
  <si>
    <t>Temps de repos</t>
  </si>
  <si>
    <t>À</t>
  </si>
  <si>
    <t>Temps de course</t>
  </si>
  <si>
    <t>Total</t>
  </si>
  <si>
    <t>total</t>
  </si>
  <si>
    <t>Vérification</t>
  </si>
  <si>
    <r>
      <rPr>
        <sz val="11"/>
        <color theme="1"/>
        <rFont val="Aptos Narrow"/>
        <family val="2"/>
        <scheme val="minor"/>
      </rPr>
      <t>durée relais</t>
    </r>
    <r>
      <rPr>
        <sz val="11"/>
        <color theme="1"/>
        <rFont val="Wingdings"/>
        <charset val="2"/>
      </rPr>
      <t>è</t>
    </r>
  </si>
  <si>
    <t>nbr Relais</t>
  </si>
  <si>
    <t>Temps de repos après le dernier relais</t>
  </si>
  <si>
    <t>Temps de repos avant un relais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</si>
</sst>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6" formatCode="[$-F400]h:mm:ss\ AM/PM"/>
    <numFmt numFmtId="168" formatCode="[h]:mm"/>
  </numFmts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C0000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FF"/>
      <name val="Aptos Narrow"/>
      <family val="2"/>
      <scheme val="minor"/>
    </font>
    <font>
      <b/>
      <sz val="11"/>
      <color rgb="FF0000FF"/>
      <name val="Aptos Narrow"/>
      <family val="2"/>
      <scheme val="minor"/>
    </font>
    <font>
      <sz val="11"/>
      <color theme="1"/>
      <name val="Wingdings"/>
      <charset val="2"/>
    </font>
    <font>
      <sz val="11"/>
      <color theme="1"/>
      <name val="Aptos Narrow"/>
      <family val="2"/>
      <charset val="2"/>
      <scheme val="minor"/>
    </font>
    <font>
      <b/>
      <sz val="14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6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8" fontId="0" fillId="0" borderId="0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0" fontId="7" fillId="6" borderId="0" xfId="0" applyFont="1" applyFill="1" applyAlignment="1">
      <alignment horizontal="right" vertical="center" wrapText="1"/>
    </xf>
    <xf numFmtId="164" fontId="8" fillId="3" borderId="0" xfId="0" applyNumberFormat="1" applyFont="1" applyFill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68" fontId="0" fillId="0" borderId="4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9" xfId="0" applyNumberForma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8" fontId="1" fillId="0" borderId="5" xfId="0" applyNumberFormat="1" applyFont="1" applyBorder="1" applyAlignment="1">
      <alignment horizontal="center" vertical="center"/>
    </xf>
    <xf numFmtId="168" fontId="1" fillId="0" borderId="12" xfId="0" applyNumberFormat="1" applyFont="1" applyBorder="1" applyAlignment="1">
      <alignment horizontal="center" vertical="center"/>
    </xf>
    <xf numFmtId="168" fontId="1" fillId="0" borderId="13" xfId="0" applyNumberFormat="1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8" fontId="0" fillId="0" borderId="17" xfId="0" applyNumberFormat="1" applyBorder="1" applyAlignment="1">
      <alignment horizontal="center" vertical="center"/>
    </xf>
    <xf numFmtId="168" fontId="0" fillId="0" borderId="18" xfId="0" applyNumberFormat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 wrapText="1"/>
    </xf>
    <xf numFmtId="0" fontId="5" fillId="5" borderId="20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0" fontId="5" fillId="5" borderId="21" xfId="0" applyFont="1" applyFill="1" applyBorder="1" applyAlignment="1">
      <alignment horizontal="center" vertical="center" wrapText="1"/>
    </xf>
    <xf numFmtId="168" fontId="0" fillId="0" borderId="5" xfId="0" applyNumberFormat="1" applyBorder="1" applyAlignment="1">
      <alignment horizontal="center" vertical="center"/>
    </xf>
    <xf numFmtId="168" fontId="0" fillId="0" borderId="10" xfId="0" applyNumberFormat="1" applyBorder="1" applyAlignment="1">
      <alignment horizontal="center" vertical="center"/>
    </xf>
    <xf numFmtId="168" fontId="0" fillId="0" borderId="2" xfId="0" applyNumberFormat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8" fontId="0" fillId="0" borderId="19" xfId="0" applyNumberFormat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/>
    </xf>
    <xf numFmtId="166" fontId="4" fillId="0" borderId="2" xfId="0" applyNumberFormat="1" applyFont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F5DA2-C50A-476C-ACD8-DD0D2C78C231}">
  <sheetPr codeName="Feuil1"/>
  <dimension ref="A1:M49"/>
  <sheetViews>
    <sheetView tabSelected="1" workbookViewId="0">
      <selection activeCell="H14" sqref="H14"/>
    </sheetView>
  </sheetViews>
  <sheetFormatPr baseColWidth="10" defaultColWidth="11.44140625" defaultRowHeight="15.05" x14ac:dyDescent="0.3"/>
  <cols>
    <col min="1" max="2" width="11.44140625" style="1"/>
    <col min="3" max="4" width="19.5546875" style="1" customWidth="1"/>
    <col min="5" max="5" width="8.77734375" style="1" customWidth="1"/>
    <col min="6" max="6" width="12" style="1" customWidth="1"/>
    <col min="7" max="7" width="8.109375" style="1" bestFit="1" customWidth="1"/>
    <col min="8" max="8" width="17.44140625" style="1" customWidth="1"/>
    <col min="9" max="10" width="20.77734375" style="1" customWidth="1"/>
    <col min="11" max="11" width="10.5546875" style="1" customWidth="1"/>
    <col min="12" max="12" width="10.77734375" style="1" customWidth="1"/>
    <col min="13" max="13" width="13.44140625" style="1" customWidth="1"/>
    <col min="14" max="16384" width="11.44140625" style="1"/>
  </cols>
  <sheetData>
    <row r="1" spans="1:13" s="12" customFormat="1" ht="30.7" thickBot="1" x14ac:dyDescent="0.35">
      <c r="A1" s="10" t="s">
        <v>1</v>
      </c>
      <c r="B1" s="10" t="s">
        <v>12</v>
      </c>
      <c r="C1" s="11" t="s">
        <v>3</v>
      </c>
      <c r="D1" s="11" t="s">
        <v>11</v>
      </c>
      <c r="F1" s="39" t="s">
        <v>16</v>
      </c>
      <c r="G1" s="31" t="s">
        <v>18</v>
      </c>
      <c r="H1" s="32" t="s">
        <v>13</v>
      </c>
      <c r="I1" s="32" t="s">
        <v>20</v>
      </c>
      <c r="J1" s="30" t="s">
        <v>19</v>
      </c>
      <c r="K1" s="33" t="s">
        <v>14</v>
      </c>
      <c r="L1" s="15" t="s">
        <v>17</v>
      </c>
      <c r="M1" s="16">
        <v>2.0833333333333332E-2</v>
      </c>
    </row>
    <row r="2" spans="1:13" x14ac:dyDescent="0.3">
      <c r="A2" s="2">
        <v>45658.625</v>
      </c>
      <c r="B2" s="2">
        <f>A2+M$1</f>
        <v>45658.645833333336</v>
      </c>
      <c r="C2" s="9" t="s">
        <v>6</v>
      </c>
      <c r="D2" s="8" cm="1">
        <f t="array" ref="D2">IF(C2="","",IF(COUNTIF(C$1:C2,C2)=1,A2-$A$2,A2-INDEX(B:B,LARGE(IF(C1:C$2=C2,ROW(C1:C$2)),1))))</f>
        <v>0</v>
      </c>
      <c r="F2" s="40" t="str" cm="1">
        <f t="array" ref="F2:F6">_xlfn.UNIQUE(C2:C49)</f>
        <v>Gwendal</v>
      </c>
      <c r="G2" s="27">
        <f>COUNTIF($C$2:$C$49,F2)</f>
        <v>10</v>
      </c>
      <c r="H2" s="28">
        <f>G2*$M$1</f>
        <v>0.20833333333333331</v>
      </c>
      <c r="I2" s="34">
        <f>SUMIF($C$2:$C$49, F2,$D$2:$D$49)</f>
        <v>0.75000000008731149</v>
      </c>
      <c r="J2" s="35" cm="1">
        <f t="array" ref="J2">MAX($B$2:$B$49)-MAX(IF($C$2:$C$49=F2,$B$2:$B$49,""))</f>
        <v>4.1666666671517305E-2</v>
      </c>
      <c r="K2" s="29">
        <f>SUM(H2:J2)</f>
        <v>1.0000000000921621</v>
      </c>
    </row>
    <row r="3" spans="1:13" x14ac:dyDescent="0.3">
      <c r="A3" s="2">
        <f>B2</f>
        <v>45658.645833333336</v>
      </c>
      <c r="B3" s="2">
        <f>A3+M$1</f>
        <v>45658.666666666672</v>
      </c>
      <c r="C3" s="9" t="s">
        <v>7</v>
      </c>
      <c r="D3" s="8" cm="1">
        <f t="array" ref="D3">IF(C3="","",IF(COUNTIF(C$1:C3,C3)=1,A3-$A$2,A3-INDEX(B:B,LARGE(IF(C2:C$2=C3,ROW(C2:C$2)),1))))</f>
        <v>2.0833333335758653E-2</v>
      </c>
      <c r="E3" s="6"/>
      <c r="F3" s="41" t="str">
        <v>Jimmy</v>
      </c>
      <c r="G3" s="17">
        <f t="shared" ref="G3:G7" si="0">COUNTIF($C$2:$C$49,F3)</f>
        <v>10</v>
      </c>
      <c r="H3" s="14">
        <f>G3*$M$1</f>
        <v>0.20833333333333331</v>
      </c>
      <c r="I3" s="14">
        <f>SUMIF($C$2:$C$49, F3,$D$2:$D$49)</f>
        <v>0.77083333342307014</v>
      </c>
      <c r="J3" s="36" cm="1">
        <f t="array" ref="J3">MAX($B$2:$B$49)-MAX(IF($C$2:$C$49=F3,$B$2:$B$49,""))</f>
        <v>2.0833333335758653E-2</v>
      </c>
      <c r="K3" s="18">
        <f t="shared" ref="K3:K6" si="1">SUM(H3:J3)</f>
        <v>1.0000000000921621</v>
      </c>
    </row>
    <row r="4" spans="1:13" x14ac:dyDescent="0.3">
      <c r="A4" s="2">
        <f t="shared" ref="A4:A49" si="2">B3</f>
        <v>45658.666666666672</v>
      </c>
      <c r="B4" s="2">
        <f>A4+M$1</f>
        <v>45658.687500000007</v>
      </c>
      <c r="C4" s="9" t="s">
        <v>10</v>
      </c>
      <c r="D4" s="8" cm="1">
        <f t="array" ref="D4">IF(C4="","",IF(COUNTIF(C$1:C4,C4)=1,A4-$A$2,A4-INDEX(B:B,LARGE(IF(C$2:C3=C4,ROW(C$2:C3)),1))))</f>
        <v>4.1666666671517305E-2</v>
      </c>
      <c r="E4" s="6"/>
      <c r="F4" s="41" t="str">
        <v>Denis</v>
      </c>
      <c r="G4" s="17">
        <f t="shared" si="0"/>
        <v>10</v>
      </c>
      <c r="H4" s="14">
        <f>G4*$M$1</f>
        <v>0.20833333333333331</v>
      </c>
      <c r="I4" s="14">
        <f>SUMIF($C$2:$C$49, F4,$D$2:$D$49)</f>
        <v>0.7916666667588288</v>
      </c>
      <c r="J4" s="36" cm="1">
        <f t="array" ref="J4">MAX($B$2:$B$49)-MAX(IF($C$2:$C$49=F4,$B$2:$B$49,""))</f>
        <v>0</v>
      </c>
      <c r="K4" s="18">
        <f t="shared" si="1"/>
        <v>1.0000000000921621</v>
      </c>
    </row>
    <row r="5" spans="1:13" x14ac:dyDescent="0.3">
      <c r="A5" s="2">
        <f t="shared" si="2"/>
        <v>45658.687500000007</v>
      </c>
      <c r="B5" s="2">
        <f>A5+M$1</f>
        <v>45658.708333333343</v>
      </c>
      <c r="C5" s="9" t="s">
        <v>8</v>
      </c>
      <c r="D5" s="8" cm="1">
        <f t="array" ref="D5">IF(C5="","",IF(COUNTIF(C$1:C5,C5)=1,A5-$A$2,A5-INDEX(B:B,LARGE(IF(C$2:C4=C5,ROW(C$2:C4)),1))))</f>
        <v>6.2500000007275958E-2</v>
      </c>
      <c r="E5" s="6"/>
      <c r="F5" s="41" t="str">
        <v>Fabien</v>
      </c>
      <c r="G5" s="17">
        <f t="shared" si="0"/>
        <v>9</v>
      </c>
      <c r="H5" s="14">
        <f>G5*$M$1</f>
        <v>0.1875</v>
      </c>
      <c r="I5" s="14">
        <f>SUMIF($C$2:$C$49, F5,$D$2:$D$49)</f>
        <v>0.72916666675155284</v>
      </c>
      <c r="J5" s="36" cm="1">
        <f t="array" ref="J5">MAX($B$2:$B$49)-MAX(IF($C$2:$C$49=F5,$B$2:$B$49,""))</f>
        <v>8.333333334303461E-2</v>
      </c>
      <c r="K5" s="18">
        <f t="shared" si="1"/>
        <v>1.0000000000945874</v>
      </c>
    </row>
    <row r="6" spans="1:13" ht="15.65" thickBot="1" x14ac:dyDescent="0.35">
      <c r="A6" s="2">
        <f t="shared" si="2"/>
        <v>45658.708333333343</v>
      </c>
      <c r="B6" s="2">
        <f>A6+M$1</f>
        <v>45658.729166666679</v>
      </c>
      <c r="C6" s="9" t="s">
        <v>9</v>
      </c>
      <c r="D6" s="8" cm="1">
        <f t="array" ref="D6">IF(C6="","",IF(COUNTIF(C$1:C6,C6)=1,A6-$A$2,A6-INDEX(B:B,LARGE(IF(C$2:C5=C6,ROW(C$2:C5)),1))))</f>
        <v>8.333333334303461E-2</v>
      </c>
      <c r="E6" s="7"/>
      <c r="F6" s="42" t="str">
        <v>Steven</v>
      </c>
      <c r="G6" s="19">
        <f t="shared" si="0"/>
        <v>9</v>
      </c>
      <c r="H6" s="20">
        <f>G6*$M$1</f>
        <v>0.1875</v>
      </c>
      <c r="I6" s="37">
        <f>SUMIF($C$2:$C$49, F6,$D$2:$D$49)</f>
        <v>0.75000000008731149</v>
      </c>
      <c r="J6" s="38" cm="1">
        <f t="array" ref="J6">MAX($B$2:$B$49)-MAX(IF($C$2:$C$49=F6,$B$2:$B$49,""))</f>
        <v>6.2500000007275958E-2</v>
      </c>
      <c r="K6" s="21">
        <f t="shared" si="1"/>
        <v>1.0000000000945874</v>
      </c>
    </row>
    <row r="7" spans="1:13" x14ac:dyDescent="0.3">
      <c r="A7" s="2">
        <f t="shared" si="2"/>
        <v>45658.729166666679</v>
      </c>
      <c r="B7" s="2">
        <f>A7+M$1</f>
        <v>45658.750000000015</v>
      </c>
      <c r="C7" s="9" t="s">
        <v>6</v>
      </c>
      <c r="D7" s="8" cm="1">
        <f t="array" ref="D7">IF(C7="","",IF(COUNTIF(C$1:C7,C7)=1,A7-$A$2,A7-INDEX(B:B,LARGE(IF(C$2:C6=C7,ROW(C$2:C6)),1))))</f>
        <v>8.333333334303461E-2</v>
      </c>
      <c r="E7" s="7"/>
      <c r="F7" s="22" t="s">
        <v>15</v>
      </c>
      <c r="G7" s="23">
        <f>SUM(G2:G6)</f>
        <v>48</v>
      </c>
      <c r="H7" s="24">
        <f>SUM(H2:H6)</f>
        <v>1</v>
      </c>
      <c r="I7" s="25">
        <f t="shared" ref="I7:K7" si="3">SUM(I2:I6)</f>
        <v>3.7916666671080748</v>
      </c>
      <c r="J7" s="25">
        <f t="shared" si="3"/>
        <v>0.20833333335758653</v>
      </c>
      <c r="K7" s="26">
        <f>SUM(H7:J7)</f>
        <v>5.0000000004656613</v>
      </c>
    </row>
    <row r="8" spans="1:13" x14ac:dyDescent="0.3">
      <c r="A8" s="2">
        <f t="shared" si="2"/>
        <v>45658.750000000015</v>
      </c>
      <c r="B8" s="2">
        <f>A8+M$1</f>
        <v>45658.77083333335</v>
      </c>
      <c r="C8" s="9" t="s">
        <v>7</v>
      </c>
      <c r="D8" s="8" cm="1">
        <f t="array" ref="D8">IF(C8="","",IF(COUNTIF(C$1:C8,C8)=1,A8-$A$2,A8-INDEX(B:B,LARGE(IF(C$2:C7=C8,ROW(C$2:C7)),1))))</f>
        <v>8.333333334303461E-2</v>
      </c>
      <c r="E8" s="7"/>
      <c r="F8" s="7"/>
      <c r="G8" s="7"/>
      <c r="H8" s="7"/>
      <c r="I8" s="7"/>
      <c r="J8" s="7"/>
      <c r="K8" s="7"/>
    </row>
    <row r="9" spans="1:13" x14ac:dyDescent="0.3">
      <c r="A9" s="2">
        <f t="shared" si="2"/>
        <v>45658.77083333335</v>
      </c>
      <c r="B9" s="2">
        <f>A9+M$1</f>
        <v>45658.791666666686</v>
      </c>
      <c r="C9" s="9" t="s">
        <v>10</v>
      </c>
      <c r="D9" s="8" cm="1">
        <f t="array" ref="D9">IF(C9="","",IF(COUNTIF(C$1:C9,C9)=1,A9-$A$2,A9-INDEX(B:B,LARGE(IF(C$2:C8=C9,ROW(C$2:C8)),1))))</f>
        <v>8.333333334303461E-2</v>
      </c>
      <c r="E9" s="7"/>
      <c r="F9" s="7"/>
      <c r="G9" s="7"/>
      <c r="H9" s="7"/>
      <c r="I9" s="7"/>
      <c r="J9" s="7"/>
      <c r="K9" s="7"/>
    </row>
    <row r="10" spans="1:13" x14ac:dyDescent="0.3">
      <c r="A10" s="2">
        <f t="shared" si="2"/>
        <v>45658.791666666686</v>
      </c>
      <c r="B10" s="2">
        <f>A10+M$1</f>
        <v>45658.812500000022</v>
      </c>
      <c r="C10" s="9" t="s">
        <v>8</v>
      </c>
      <c r="D10" s="8" cm="1">
        <f t="array" ref="D10">IF(C10="","",IF(COUNTIF(C$1:C10,C10)=1,A10-$A$2,A10-INDEX(B:B,LARGE(IF(C$2:C9=C10,ROW(C$2:C9)),1))))</f>
        <v>8.333333334303461E-2</v>
      </c>
      <c r="E10" s="7"/>
      <c r="F10" s="7"/>
      <c r="G10" s="7"/>
      <c r="H10" s="7"/>
      <c r="I10" s="13"/>
      <c r="J10" s="13"/>
      <c r="K10" s="7"/>
    </row>
    <row r="11" spans="1:13" x14ac:dyDescent="0.3">
      <c r="A11" s="2">
        <f t="shared" si="2"/>
        <v>45658.812500000022</v>
      </c>
      <c r="B11" s="2">
        <f>A11+M$1</f>
        <v>45658.833333333358</v>
      </c>
      <c r="C11" s="9" t="s">
        <v>9</v>
      </c>
      <c r="D11" s="8" cm="1">
        <f t="array" ref="D11">IF(C11="","",IF(COUNTIF(C$1:C11,C11)=1,A11-$A$2,A11-INDEX(B:B,LARGE(IF(C$2:C10=C11,ROW(C$2:C10)),1))))</f>
        <v>8.333333334303461E-2</v>
      </c>
      <c r="E11" s="7"/>
      <c r="F11" s="7"/>
      <c r="G11" s="7"/>
      <c r="H11" s="7"/>
      <c r="I11" s="7"/>
      <c r="J11" s="7"/>
      <c r="K11" s="7"/>
    </row>
    <row r="12" spans="1:13" x14ac:dyDescent="0.3">
      <c r="A12" s="2">
        <f t="shared" si="2"/>
        <v>45658.833333333358</v>
      </c>
      <c r="B12" s="2">
        <f>A12+M$1</f>
        <v>45658.854166666693</v>
      </c>
      <c r="C12" s="9" t="s">
        <v>6</v>
      </c>
      <c r="D12" s="8" cm="1">
        <f t="array" ref="D12">IF(C12="","",IF(COUNTIF(C$1:C12,C12)=1,A12-$A$2,A12-INDEX(B:B,LARGE(IF(C$2:C11=C12,ROW(C$2:C11)),1))))</f>
        <v>8.333333334303461E-2</v>
      </c>
    </row>
    <row r="13" spans="1:13" x14ac:dyDescent="0.3">
      <c r="A13" s="2">
        <f t="shared" si="2"/>
        <v>45658.854166666693</v>
      </c>
      <c r="B13" s="2">
        <f>A13+M$1</f>
        <v>45658.875000000029</v>
      </c>
      <c r="C13" s="9" t="s">
        <v>7</v>
      </c>
      <c r="D13" s="8" cm="1">
        <f t="array" ref="D13">IF(C13="","",IF(COUNTIF(C$1:C13,C13)=1,A13-$A$2,A13-INDEX(B:B,LARGE(IF(C$2:C12=C13,ROW(C$2:C12)),1))))</f>
        <v>8.333333334303461E-2</v>
      </c>
    </row>
    <row r="14" spans="1:13" x14ac:dyDescent="0.3">
      <c r="A14" s="2">
        <f t="shared" si="2"/>
        <v>45658.875000000029</v>
      </c>
      <c r="B14" s="2">
        <f>A14+M$1</f>
        <v>45658.895833333365</v>
      </c>
      <c r="C14" s="9" t="s">
        <v>10</v>
      </c>
      <c r="D14" s="8" cm="1">
        <f t="array" ref="D14">IF(C14="","",IF(COUNTIF(C$1:C14,C14)=1,A14-$A$2,A14-INDEX(B:B,LARGE(IF(C$2:C13=C14,ROW(C$2:C13)),1))))</f>
        <v>8.333333334303461E-2</v>
      </c>
    </row>
    <row r="15" spans="1:13" x14ac:dyDescent="0.3">
      <c r="A15" s="2">
        <f t="shared" si="2"/>
        <v>45658.895833333365</v>
      </c>
      <c r="B15" s="2">
        <f>A15+M$1</f>
        <v>45658.916666666701</v>
      </c>
      <c r="C15" s="9" t="s">
        <v>8</v>
      </c>
      <c r="D15" s="8" cm="1">
        <f t="array" ref="D15">IF(C15="","",IF(COUNTIF(C$1:C15,C15)=1,A15-$A$2,A15-INDEX(B:B,LARGE(IF(C$2:C14=C15,ROW(C$2:C14)),1))))</f>
        <v>8.333333334303461E-2</v>
      </c>
    </row>
    <row r="16" spans="1:13" x14ac:dyDescent="0.3">
      <c r="A16" s="2">
        <f t="shared" si="2"/>
        <v>45658.916666666701</v>
      </c>
      <c r="B16" s="2">
        <f>A16+M$1</f>
        <v>45658.937500000036</v>
      </c>
      <c r="C16" s="9" t="s">
        <v>9</v>
      </c>
      <c r="D16" s="8" cm="1">
        <f t="array" ref="D16">IF(C16="","",IF(COUNTIF(C$1:C16,C16)=1,A16-$A$2,A16-INDEX(B:B,LARGE(IF(C$2:C15=C16,ROW(C$2:C15)),1))))</f>
        <v>8.333333334303461E-2</v>
      </c>
    </row>
    <row r="17" spans="1:11" x14ac:dyDescent="0.3">
      <c r="A17" s="2">
        <f t="shared" si="2"/>
        <v>45658.937500000036</v>
      </c>
      <c r="B17" s="2">
        <f>A17+M$1</f>
        <v>45658.958333333372</v>
      </c>
      <c r="C17" s="9" t="s">
        <v>6</v>
      </c>
      <c r="D17" s="8" cm="1">
        <f t="array" ref="D17">IF(C17="","",IF(COUNTIF(C$1:C17,C17)=1,A17-$A$2,A17-INDEX(B:B,LARGE(IF(C$2:C16=C17,ROW(C$2:C16)),1))))</f>
        <v>8.333333334303461E-2</v>
      </c>
    </row>
    <row r="18" spans="1:11" x14ac:dyDescent="0.3">
      <c r="A18" s="2">
        <f t="shared" si="2"/>
        <v>45658.958333333372</v>
      </c>
      <c r="B18" s="2">
        <f>A18+M$1</f>
        <v>45658.979166666708</v>
      </c>
      <c r="C18" s="9" t="s">
        <v>7</v>
      </c>
      <c r="D18" s="8" cm="1">
        <f t="array" ref="D18">IF(C18="","",IF(COUNTIF(C$1:C18,C18)=1,A18-$A$2,A18-INDEX(B:B,LARGE(IF(C$2:C17=C18,ROW(C$2:C17)),1))))</f>
        <v>8.333333334303461E-2</v>
      </c>
    </row>
    <row r="19" spans="1:11" x14ac:dyDescent="0.3">
      <c r="A19" s="2">
        <f t="shared" si="2"/>
        <v>45658.979166666708</v>
      </c>
      <c r="B19" s="2">
        <f>A19+M$1</f>
        <v>45659.000000000044</v>
      </c>
      <c r="C19" s="9" t="s">
        <v>10</v>
      </c>
      <c r="D19" s="8" cm="1">
        <f t="array" ref="D19">IF(C19="","",IF(COUNTIF(C$1:C19,C19)=1,A19-$A$2,A19-INDEX(B:B,LARGE(IF(C$2:C18=C19,ROW(C$2:C18)),1))))</f>
        <v>8.333333334303461E-2</v>
      </c>
    </row>
    <row r="20" spans="1:11" x14ac:dyDescent="0.3">
      <c r="A20" s="2">
        <f t="shared" si="2"/>
        <v>45659.000000000044</v>
      </c>
      <c r="B20" s="2">
        <f>A20+M$1</f>
        <v>45659.020833333379</v>
      </c>
      <c r="C20" s="9" t="s">
        <v>8</v>
      </c>
      <c r="D20" s="8" cm="1">
        <f t="array" ref="D20">IF(C20="","",IF(COUNTIF(C$1:C20,C20)=1,A20-$A$2,A20-INDEX(B:B,LARGE(IF(C$2:C19=C20,ROW(C$2:C19)),1))))</f>
        <v>8.333333334303461E-2</v>
      </c>
    </row>
    <row r="21" spans="1:11" x14ac:dyDescent="0.3">
      <c r="A21" s="2">
        <f t="shared" si="2"/>
        <v>45659.020833333379</v>
      </c>
      <c r="B21" s="2">
        <f>A21+M$1</f>
        <v>45659.041666666715</v>
      </c>
      <c r="C21" s="9" t="s">
        <v>9</v>
      </c>
      <c r="D21" s="8" cm="1">
        <f t="array" ref="D21">IF(C21="","",IF(COUNTIF(C$1:C21,C21)=1,A21-$A$2,A21-INDEX(B:B,LARGE(IF(C$2:C20=C21,ROW(C$2:C20)),1))))</f>
        <v>8.333333334303461E-2</v>
      </c>
      <c r="E21" s="2"/>
      <c r="F21" s="2"/>
      <c r="G21" s="2"/>
      <c r="H21" s="2"/>
      <c r="I21" s="2"/>
      <c r="J21" s="2"/>
      <c r="K21" s="2"/>
    </row>
    <row r="22" spans="1:11" x14ac:dyDescent="0.3">
      <c r="A22" s="2">
        <f t="shared" si="2"/>
        <v>45659.041666666715</v>
      </c>
      <c r="B22" s="2">
        <f>A22+M$1</f>
        <v>45659.062500000051</v>
      </c>
      <c r="C22" s="9" t="s">
        <v>6</v>
      </c>
      <c r="D22" s="8" cm="1">
        <f t="array" ref="D22">IF(C22="","",IF(COUNTIF(C$1:C22,C22)=1,A22-$A$2,A22-INDEX(B:B,LARGE(IF(C$2:C21=C22,ROW(C$2:C21)),1))))</f>
        <v>8.333333334303461E-2</v>
      </c>
    </row>
    <row r="23" spans="1:11" x14ac:dyDescent="0.3">
      <c r="A23" s="2">
        <f t="shared" si="2"/>
        <v>45659.062500000051</v>
      </c>
      <c r="B23" s="2">
        <f>A23+M$1</f>
        <v>45659.083333333387</v>
      </c>
      <c r="C23" s="9" t="s">
        <v>7</v>
      </c>
      <c r="D23" s="8" cm="1">
        <f t="array" ref="D23">IF(C23="","",IF(COUNTIF(C$1:C23,C23)=1,A23-$A$2,A23-INDEX(B:B,LARGE(IF(C$2:C22=C23,ROW(C$2:C22)),1))))</f>
        <v>8.333333334303461E-2</v>
      </c>
    </row>
    <row r="24" spans="1:11" x14ac:dyDescent="0.3">
      <c r="A24" s="2">
        <f t="shared" si="2"/>
        <v>45659.083333333387</v>
      </c>
      <c r="B24" s="2">
        <f>A24+M$1</f>
        <v>45659.104166666722</v>
      </c>
      <c r="C24" s="9" t="s">
        <v>10</v>
      </c>
      <c r="D24" s="8" cm="1">
        <f t="array" ref="D24">IF(C24="","",IF(COUNTIF(C$1:C24,C24)=1,A24-$A$2,A24-INDEX(B:B,LARGE(IF(C$2:C23=C24,ROW(C$2:C23)),1))))</f>
        <v>8.333333334303461E-2</v>
      </c>
    </row>
    <row r="25" spans="1:11" x14ac:dyDescent="0.3">
      <c r="A25" s="2">
        <f t="shared" si="2"/>
        <v>45659.104166666722</v>
      </c>
      <c r="B25" s="2">
        <f>A25+M$1</f>
        <v>45659.125000000058</v>
      </c>
      <c r="C25" s="9" t="s">
        <v>8</v>
      </c>
      <c r="D25" s="8" cm="1">
        <f t="array" ref="D25">IF(C25="","",IF(COUNTIF(C$1:C25,C25)=1,A25-$A$2,A25-INDEX(B:B,LARGE(IF(C$2:C24=C25,ROW(C$2:C24)),1))))</f>
        <v>8.333333334303461E-2</v>
      </c>
    </row>
    <row r="26" spans="1:11" x14ac:dyDescent="0.3">
      <c r="A26" s="2">
        <f t="shared" si="2"/>
        <v>45659.125000000058</v>
      </c>
      <c r="B26" s="2">
        <f>A26+M$1</f>
        <v>45659.145833333394</v>
      </c>
      <c r="C26" s="9" t="s">
        <v>9</v>
      </c>
      <c r="D26" s="8" cm="1">
        <f t="array" ref="D26">IF(C26="","",IF(COUNTIF(C$1:C26,C26)=1,A26-$A$2,A26-INDEX(B:B,LARGE(IF(C$2:C25=C26,ROW(C$2:C25)),1))))</f>
        <v>8.333333334303461E-2</v>
      </c>
    </row>
    <row r="27" spans="1:11" x14ac:dyDescent="0.3">
      <c r="A27" s="2">
        <f t="shared" si="2"/>
        <v>45659.145833333394</v>
      </c>
      <c r="B27" s="2">
        <f>A27+M$1</f>
        <v>45659.16666666673</v>
      </c>
      <c r="C27" s="9" t="s">
        <v>6</v>
      </c>
      <c r="D27" s="8" cm="1">
        <f t="array" ref="D27">IF(C27="","",IF(COUNTIF(C$1:C27,C27)=1,A27-$A$2,A27-INDEX(B:B,LARGE(IF(C$2:C26=C27,ROW(C$2:C26)),1))))</f>
        <v>8.333333334303461E-2</v>
      </c>
    </row>
    <row r="28" spans="1:11" x14ac:dyDescent="0.3">
      <c r="A28" s="2">
        <f t="shared" si="2"/>
        <v>45659.16666666673</v>
      </c>
      <c r="B28" s="2">
        <f>A28+M$1</f>
        <v>45659.187500000065</v>
      </c>
      <c r="C28" s="9" t="s">
        <v>7</v>
      </c>
      <c r="D28" s="8" cm="1">
        <f t="array" ref="D28">IF(C28="","",IF(COUNTIF(C$1:C28,C28)=1,A28-$A$2,A28-INDEX(B:B,LARGE(IF(C$2:C27=C28,ROW(C$2:C27)),1))))</f>
        <v>8.333333334303461E-2</v>
      </c>
    </row>
    <row r="29" spans="1:11" x14ac:dyDescent="0.3">
      <c r="A29" s="2">
        <f t="shared" si="2"/>
        <v>45659.187500000065</v>
      </c>
      <c r="B29" s="2">
        <f>A29+M$1</f>
        <v>45659.208333333401</v>
      </c>
      <c r="C29" s="9" t="s">
        <v>10</v>
      </c>
      <c r="D29" s="8" cm="1">
        <f t="array" ref="D29">IF(C29="","",IF(COUNTIF(C$1:C29,C29)=1,A29-$A$2,A29-INDEX(B:B,LARGE(IF(C$2:C28=C29,ROW(C$2:C28)),1))))</f>
        <v>8.333333334303461E-2</v>
      </c>
    </row>
    <row r="30" spans="1:11" x14ac:dyDescent="0.3">
      <c r="A30" s="2">
        <f t="shared" si="2"/>
        <v>45659.208333333401</v>
      </c>
      <c r="B30" s="2">
        <f>A30+M$1</f>
        <v>45659.229166666737</v>
      </c>
      <c r="C30" s="9" t="s">
        <v>8</v>
      </c>
      <c r="D30" s="8" cm="1">
        <f t="array" ref="D30">IF(C30="","",IF(COUNTIF(C$1:C30,C30)=1,A30-$A$2,A30-INDEX(B:B,LARGE(IF(C$2:C29=C30,ROW(C$2:C29)),1))))</f>
        <v>8.333333334303461E-2</v>
      </c>
    </row>
    <row r="31" spans="1:11" x14ac:dyDescent="0.3">
      <c r="A31" s="2">
        <f t="shared" si="2"/>
        <v>45659.229166666737</v>
      </c>
      <c r="B31" s="2">
        <f>A31+M$1</f>
        <v>45659.250000000073</v>
      </c>
      <c r="C31" s="9" t="s">
        <v>9</v>
      </c>
      <c r="D31" s="8" cm="1">
        <f t="array" ref="D31">IF(C31="","",IF(COUNTIF(C$1:C31,C31)=1,A31-$A$2,A31-INDEX(B:B,LARGE(IF(C$2:C30=C31,ROW(C$2:C30)),1))))</f>
        <v>8.333333334303461E-2</v>
      </c>
    </row>
    <row r="32" spans="1:11" x14ac:dyDescent="0.3">
      <c r="A32" s="2">
        <f t="shared" si="2"/>
        <v>45659.250000000073</v>
      </c>
      <c r="B32" s="2">
        <f>A32+M$1</f>
        <v>45659.270833333409</v>
      </c>
      <c r="C32" s="9" t="s">
        <v>6</v>
      </c>
      <c r="D32" s="8" cm="1">
        <f t="array" ref="D32">IF(C32="","",IF(COUNTIF(C$1:C32,C32)=1,A32-$A$2,A32-INDEX(B:B,LARGE(IF(C$2:C31=C32,ROW(C$2:C31)),1))))</f>
        <v>8.333333334303461E-2</v>
      </c>
    </row>
    <row r="33" spans="1:4" x14ac:dyDescent="0.3">
      <c r="A33" s="2">
        <f t="shared" si="2"/>
        <v>45659.270833333409</v>
      </c>
      <c r="B33" s="2">
        <f>A33+M$1</f>
        <v>45659.291666666744</v>
      </c>
      <c r="C33" s="9" t="s">
        <v>7</v>
      </c>
      <c r="D33" s="8" cm="1">
        <f t="array" ref="D33">IF(C33="","",IF(COUNTIF(C$1:C33,C33)=1,A33-$A$2,A33-INDEX(B:B,LARGE(IF(C$2:C32=C33,ROW(C$2:C32)),1))))</f>
        <v>8.333333334303461E-2</v>
      </c>
    </row>
    <row r="34" spans="1:4" x14ac:dyDescent="0.3">
      <c r="A34" s="2">
        <f t="shared" si="2"/>
        <v>45659.291666666744</v>
      </c>
      <c r="B34" s="2">
        <f>A34+M$1</f>
        <v>45659.31250000008</v>
      </c>
      <c r="C34" s="9" t="s">
        <v>10</v>
      </c>
      <c r="D34" s="8" cm="1">
        <f t="array" ref="D34">IF(C34="","",IF(COUNTIF(C$1:C34,C34)=1,A34-$A$2,A34-INDEX(B:B,LARGE(IF(C$2:C33=C34,ROW(C$2:C33)),1))))</f>
        <v>8.333333334303461E-2</v>
      </c>
    </row>
    <row r="35" spans="1:4" x14ac:dyDescent="0.3">
      <c r="A35" s="2">
        <f t="shared" si="2"/>
        <v>45659.31250000008</v>
      </c>
      <c r="B35" s="2">
        <f>A35+M$1</f>
        <v>45659.333333333416</v>
      </c>
      <c r="C35" s="9" t="s">
        <v>8</v>
      </c>
      <c r="D35" s="8" cm="1">
        <f t="array" ref="D35">IF(C35="","",IF(COUNTIF(C$1:C35,C35)=1,A35-$A$2,A35-INDEX(B:B,LARGE(IF(C$2:C34=C35,ROW(C$2:C34)),1))))</f>
        <v>8.333333334303461E-2</v>
      </c>
    </row>
    <row r="36" spans="1:4" x14ac:dyDescent="0.3">
      <c r="A36" s="2">
        <f t="shared" si="2"/>
        <v>45659.333333333416</v>
      </c>
      <c r="B36" s="2">
        <f>A36+M$1</f>
        <v>45659.354166666752</v>
      </c>
      <c r="C36" s="9" t="s">
        <v>9</v>
      </c>
      <c r="D36" s="8" cm="1">
        <f t="array" ref="D36">IF(C36="","",IF(COUNTIF(C$1:C36,C36)=1,A36-$A$2,A36-INDEX(B:B,LARGE(IF(C$2:C35=C36,ROW(C$2:C35)),1))))</f>
        <v>8.333333334303461E-2</v>
      </c>
    </row>
    <row r="37" spans="1:4" x14ac:dyDescent="0.3">
      <c r="A37" s="2">
        <f t="shared" si="2"/>
        <v>45659.354166666752</v>
      </c>
      <c r="B37" s="2">
        <f>A37+M$1</f>
        <v>45659.375000000087</v>
      </c>
      <c r="C37" s="9" t="s">
        <v>6</v>
      </c>
      <c r="D37" s="8" cm="1">
        <f t="array" ref="D37">IF(C37="","",IF(COUNTIF(C$1:C37,C37)=1,A37-$A$2,A37-INDEX(B:B,LARGE(IF(C$2:C36=C37,ROW(C$2:C36)),1))))</f>
        <v>8.333333334303461E-2</v>
      </c>
    </row>
    <row r="38" spans="1:4" x14ac:dyDescent="0.3">
      <c r="A38" s="2">
        <f t="shared" si="2"/>
        <v>45659.375000000087</v>
      </c>
      <c r="B38" s="2">
        <f>A38+M$1</f>
        <v>45659.395833333423</v>
      </c>
      <c r="C38" s="9" t="s">
        <v>7</v>
      </c>
      <c r="D38" s="8" cm="1">
        <f t="array" ref="D38">IF(C38="","",IF(COUNTIF(C$1:C38,C38)=1,A38-$A$2,A38-INDEX(B:B,LARGE(IF(C$2:C37=C38,ROW(C$2:C37)),1))))</f>
        <v>8.333333334303461E-2</v>
      </c>
    </row>
    <row r="39" spans="1:4" x14ac:dyDescent="0.3">
      <c r="A39" s="2">
        <f t="shared" si="2"/>
        <v>45659.395833333423</v>
      </c>
      <c r="B39" s="2">
        <f>A39+M$1</f>
        <v>45659.416666666759</v>
      </c>
      <c r="C39" s="9" t="s">
        <v>10</v>
      </c>
      <c r="D39" s="8" cm="1">
        <f t="array" ref="D39">IF(C39="","",IF(COUNTIF(C$1:C39,C39)=1,A39-$A$2,A39-INDEX(B:B,LARGE(IF(C$2:C38=C39,ROW(C$2:C38)),1))))</f>
        <v>8.333333334303461E-2</v>
      </c>
    </row>
    <row r="40" spans="1:4" x14ac:dyDescent="0.3">
      <c r="A40" s="2">
        <f t="shared" si="2"/>
        <v>45659.416666666759</v>
      </c>
      <c r="B40" s="2">
        <f>A40+M$1</f>
        <v>45659.437500000095</v>
      </c>
      <c r="C40" s="9" t="s">
        <v>8</v>
      </c>
      <c r="D40" s="8" cm="1">
        <f t="array" ref="D40">IF(C40="","",IF(COUNTIF(C$1:C40,C40)=1,A40-$A$2,A40-INDEX(B:B,LARGE(IF(C$2:C39=C40,ROW(C$2:C39)),1))))</f>
        <v>8.333333334303461E-2</v>
      </c>
    </row>
    <row r="41" spans="1:4" x14ac:dyDescent="0.3">
      <c r="A41" s="2">
        <f t="shared" si="2"/>
        <v>45659.437500000095</v>
      </c>
      <c r="B41" s="2">
        <f>A41+M$1</f>
        <v>45659.45833333343</v>
      </c>
      <c r="C41" s="9" t="s">
        <v>9</v>
      </c>
      <c r="D41" s="8" cm="1">
        <f t="array" ref="D41">IF(C41="","",IF(COUNTIF(C$1:C41,C41)=1,A41-$A$2,A41-INDEX(B:B,LARGE(IF(C$2:C40=C41,ROW(C$2:C40)),1))))</f>
        <v>8.333333334303461E-2</v>
      </c>
    </row>
    <row r="42" spans="1:4" x14ac:dyDescent="0.3">
      <c r="A42" s="2">
        <f t="shared" si="2"/>
        <v>45659.45833333343</v>
      </c>
      <c r="B42" s="2">
        <f>A42+M$1</f>
        <v>45659.479166666766</v>
      </c>
      <c r="C42" s="9" t="s">
        <v>6</v>
      </c>
      <c r="D42" s="8" cm="1">
        <f t="array" ref="D42">IF(C42="","",IF(COUNTIF(C$1:C42,C42)=1,A42-$A$2,A42-INDEX(B:B,LARGE(IF(C$2:C41=C42,ROW(C$2:C41)),1))))</f>
        <v>8.333333334303461E-2</v>
      </c>
    </row>
    <row r="43" spans="1:4" x14ac:dyDescent="0.3">
      <c r="A43" s="2">
        <f t="shared" si="2"/>
        <v>45659.479166666766</v>
      </c>
      <c r="B43" s="2">
        <f>A43+M$1</f>
        <v>45659.500000000102</v>
      </c>
      <c r="C43" s="9" t="s">
        <v>7</v>
      </c>
      <c r="D43" s="8" cm="1">
        <f t="array" ref="D43">IF(C43="","",IF(COUNTIF(C$1:C43,C43)=1,A43-$A$2,A43-INDEX(B:B,LARGE(IF(C$2:C42=C43,ROW(C$2:C42)),1))))</f>
        <v>8.333333334303461E-2</v>
      </c>
    </row>
    <row r="44" spans="1:4" x14ac:dyDescent="0.3">
      <c r="A44" s="2">
        <f t="shared" si="2"/>
        <v>45659.500000000102</v>
      </c>
      <c r="B44" s="2">
        <f>A44+M$1</f>
        <v>45659.520833333438</v>
      </c>
      <c r="C44" s="9" t="s">
        <v>10</v>
      </c>
      <c r="D44" s="8" cm="1">
        <f t="array" ref="D44">IF(C44="","",IF(COUNTIF(C$1:C44,C44)=1,A44-$A$2,A44-INDEX(B:B,LARGE(IF(C$2:C43=C44,ROW(C$2:C43)),1))))</f>
        <v>8.333333334303461E-2</v>
      </c>
    </row>
    <row r="45" spans="1:4" x14ac:dyDescent="0.3">
      <c r="A45" s="2">
        <f t="shared" si="2"/>
        <v>45659.520833333438</v>
      </c>
      <c r="B45" s="2">
        <f>A45+M$1</f>
        <v>45659.541666666773</v>
      </c>
      <c r="C45" s="9" t="s">
        <v>8</v>
      </c>
      <c r="D45" s="8" cm="1">
        <f t="array" ref="D45">IF(C45="","",IF(COUNTIF(C$1:C45,C45)=1,A45-$A$2,A45-INDEX(B:B,LARGE(IF(C$2:C44=C45,ROW(C$2:C44)),1))))</f>
        <v>8.333333334303461E-2</v>
      </c>
    </row>
    <row r="46" spans="1:4" x14ac:dyDescent="0.3">
      <c r="A46" s="2">
        <f t="shared" si="2"/>
        <v>45659.541666666773</v>
      </c>
      <c r="B46" s="2">
        <f>A46+M$1</f>
        <v>45659.562500000109</v>
      </c>
      <c r="C46" s="9" t="s">
        <v>9</v>
      </c>
      <c r="D46" s="8" cm="1">
        <f t="array" ref="D46">IF(C46="","",IF(COUNTIF(C$1:C46,C46)=1,A46-$A$2,A46-INDEX(B:B,LARGE(IF(C$2:C45=C46,ROW(C$2:C45)),1))))</f>
        <v>8.333333334303461E-2</v>
      </c>
    </row>
    <row r="47" spans="1:4" x14ac:dyDescent="0.3">
      <c r="A47" s="2">
        <f t="shared" si="2"/>
        <v>45659.562500000109</v>
      </c>
      <c r="B47" s="2">
        <f>A47+M$1</f>
        <v>45659.583333333445</v>
      </c>
      <c r="C47" s="9" t="s">
        <v>6</v>
      </c>
      <c r="D47" s="8" cm="1">
        <f t="array" ref="D47">IF(C47="","",IF(COUNTIF(C$1:C47,C47)=1,A47-$A$2,A47-INDEX(B:B,LARGE(IF(C$2:C46=C47,ROW(C$2:C46)),1))))</f>
        <v>8.333333334303461E-2</v>
      </c>
    </row>
    <row r="48" spans="1:4" x14ac:dyDescent="0.3">
      <c r="A48" s="2">
        <f t="shared" si="2"/>
        <v>45659.583333333445</v>
      </c>
      <c r="B48" s="2">
        <f>A48+M$1</f>
        <v>45659.604166666781</v>
      </c>
      <c r="C48" s="9" t="s">
        <v>7</v>
      </c>
      <c r="D48" s="8" cm="1">
        <f t="array" ref="D48">IF(C48="","",IF(COUNTIF(C$1:C48,C48)=1,A48-$A$2,A48-INDEX(B:B,LARGE(IF(C$2:C47=C48,ROW(C$2:C47)),1))))</f>
        <v>8.333333334303461E-2</v>
      </c>
    </row>
    <row r="49" spans="1:4" x14ac:dyDescent="0.3">
      <c r="A49" s="2">
        <f t="shared" si="2"/>
        <v>45659.604166666781</v>
      </c>
      <c r="B49" s="2">
        <f>A49+M$1</f>
        <v>45659.625000000116</v>
      </c>
      <c r="C49" s="9" t="s">
        <v>10</v>
      </c>
      <c r="D49" s="8" cm="1">
        <f t="array" ref="D49">IF(C49="","",IF(COUNTIF(C$1:C49,C49)=1,A49-$A$2,A49-INDEX(B:B,LARGE(IF(C$2:C48=C49,ROW(C$2:C48)),1))))</f>
        <v>8.333333334303461E-2</v>
      </c>
    </row>
  </sheetData>
  <autoFilter ref="A1:D49" xr:uid="{343F5DA2-C50A-476C-ACD8-DD0D2C78C231}"/>
  <phoneticPr fontId="3" type="noConversion"/>
  <dataValidations count="1">
    <dataValidation type="list" allowBlank="1" showInputMessage="1" showErrorMessage="1" sqref="C2:C49" xr:uid="{140633C5-F9FC-4A0C-B058-7DAC56F22E8C}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193BAB-96FA-48F1-A42E-57ADD9D03768}">
  <sheetPr codeName="Feuil2"/>
  <dimension ref="A1:R49"/>
  <sheetViews>
    <sheetView workbookViewId="0">
      <selection activeCell="F7" sqref="F7"/>
    </sheetView>
  </sheetViews>
  <sheetFormatPr baseColWidth="10" defaultColWidth="11.44140625" defaultRowHeight="15.05" x14ac:dyDescent="0.3"/>
  <cols>
    <col min="1" max="2" width="11.44140625" style="1"/>
    <col min="3" max="3" width="15.5546875" style="1" customWidth="1"/>
    <col min="4" max="4" width="19.33203125" style="1" customWidth="1"/>
    <col min="5" max="14" width="10.6640625" style="1" customWidth="1"/>
    <col min="15" max="16384" width="11.44140625" style="1"/>
  </cols>
  <sheetData>
    <row r="1" spans="1:18" x14ac:dyDescent="0.3">
      <c r="A1" s="1" t="s">
        <v>1</v>
      </c>
      <c r="B1" s="1" t="s">
        <v>2</v>
      </c>
      <c r="C1" s="1" t="s">
        <v>3</v>
      </c>
      <c r="D1" s="1" t="s">
        <v>4</v>
      </c>
      <c r="E1" s="5" t="str">
        <f>R2</f>
        <v>Gwendal</v>
      </c>
      <c r="F1" s="5"/>
      <c r="G1" s="5" t="str">
        <f>R3</f>
        <v>Jimmy</v>
      </c>
      <c r="H1" s="5"/>
      <c r="I1" s="5" t="str">
        <f>R4</f>
        <v>Denis</v>
      </c>
      <c r="J1" s="5"/>
      <c r="K1" s="5" t="str">
        <f>R5</f>
        <v>Fabien</v>
      </c>
      <c r="L1" s="5"/>
      <c r="M1" s="5" t="str">
        <f>R6</f>
        <v>Steven</v>
      </c>
      <c r="N1" s="5"/>
      <c r="O1" s="1" t="s">
        <v>0</v>
      </c>
      <c r="P1" s="2">
        <v>2.0833333333333332E-2</v>
      </c>
      <c r="R1" s="1" t="s">
        <v>5</v>
      </c>
    </row>
    <row r="2" spans="1:18" x14ac:dyDescent="0.3">
      <c r="A2" s="2">
        <v>0.625</v>
      </c>
      <c r="B2" s="2">
        <f t="shared" ref="B2:B49" si="0">A2+P$1</f>
        <v>0.64583333333333337</v>
      </c>
      <c r="C2" s="1" t="s">
        <v>6</v>
      </c>
      <c r="D2" s="1">
        <v>0</v>
      </c>
      <c r="E2" s="5"/>
      <c r="F2" s="5"/>
      <c r="G2" s="5"/>
      <c r="H2" s="5"/>
      <c r="I2" s="5"/>
      <c r="J2" s="5"/>
      <c r="K2" s="5"/>
      <c r="L2" s="5"/>
      <c r="M2" s="5"/>
      <c r="N2" s="5"/>
      <c r="R2" s="1" t="s">
        <v>6</v>
      </c>
    </row>
    <row r="3" spans="1:18" x14ac:dyDescent="0.3">
      <c r="A3" s="2">
        <f>B2</f>
        <v>0.64583333333333337</v>
      </c>
      <c r="B3" s="2">
        <f t="shared" si="0"/>
        <v>0.66666666666666674</v>
      </c>
      <c r="C3" s="1" t="s">
        <v>7</v>
      </c>
      <c r="D3" s="2">
        <f>1*P1</f>
        <v>2.0833333333333332E-2</v>
      </c>
      <c r="E3" s="1">
        <f>IF($C2&lt;&gt;$E$1,1,0)</f>
        <v>0</v>
      </c>
      <c r="G3" s="1">
        <f>IF($C2&lt;&gt;$G$1,1,0)</f>
        <v>1</v>
      </c>
      <c r="I3" s="1">
        <f>IF($C2&lt;&gt;$I$1,1,0)</f>
        <v>1</v>
      </c>
      <c r="K3" s="1">
        <f>IF($C2&lt;&gt;$K$1,1,0)</f>
        <v>1</v>
      </c>
      <c r="M3" s="1">
        <f>IF($C2&lt;&gt;$M$1,1,0)</f>
        <v>1</v>
      </c>
      <c r="R3" s="1" t="s">
        <v>7</v>
      </c>
    </row>
    <row r="4" spans="1:18" x14ac:dyDescent="0.3">
      <c r="A4" s="2">
        <f>B3</f>
        <v>0.66666666666666674</v>
      </c>
      <c r="B4" s="2">
        <f t="shared" si="0"/>
        <v>0.68750000000000011</v>
      </c>
      <c r="C4" s="1" t="s">
        <v>10</v>
      </c>
      <c r="D4" s="2">
        <f>2*P1</f>
        <v>4.1666666666666664E-2</v>
      </c>
      <c r="E4" s="1">
        <f t="shared" ref="E4:E7" si="1">IF($C3&lt;&gt;$E$1,1,0)</f>
        <v>1</v>
      </c>
      <c r="G4" s="1">
        <f t="shared" ref="G4:G11" si="2">IF($C3&lt;&gt;$G$1,1,0)</f>
        <v>0</v>
      </c>
      <c r="I4" s="1">
        <f t="shared" ref="I4:I11" si="3">IF($C3&lt;&gt;$I$1,1,0)</f>
        <v>1</v>
      </c>
      <c r="K4" s="1">
        <f t="shared" ref="K4:K11" si="4">IF($C3&lt;&gt;$K$1,1,0)</f>
        <v>1</v>
      </c>
      <c r="M4" s="1">
        <f t="shared" ref="M4:M11" si="5">IF($C3&lt;&gt;$M$1,1,0)</f>
        <v>1</v>
      </c>
      <c r="R4" s="1" t="s">
        <v>10</v>
      </c>
    </row>
    <row r="5" spans="1:18" x14ac:dyDescent="0.3">
      <c r="A5" s="2">
        <f>B4</f>
        <v>0.68750000000000011</v>
      </c>
      <c r="B5" s="2">
        <f t="shared" si="0"/>
        <v>0.70833333333333348</v>
      </c>
      <c r="C5" s="1" t="s">
        <v>7</v>
      </c>
      <c r="D5" s="2">
        <f>3*P1</f>
        <v>6.25E-2</v>
      </c>
      <c r="E5" s="1">
        <f t="shared" si="1"/>
        <v>1</v>
      </c>
      <c r="G5" s="1">
        <f t="shared" si="2"/>
        <v>1</v>
      </c>
      <c r="I5" s="1">
        <f t="shared" si="3"/>
        <v>0</v>
      </c>
      <c r="K5" s="1">
        <f t="shared" si="4"/>
        <v>1</v>
      </c>
      <c r="M5" s="1">
        <f t="shared" si="5"/>
        <v>1</v>
      </c>
      <c r="R5" s="1" t="s">
        <v>8</v>
      </c>
    </row>
    <row r="6" spans="1:18" x14ac:dyDescent="0.3">
      <c r="A6" s="2">
        <f t="shared" ref="A6:A49" si="6">B5</f>
        <v>0.70833333333333348</v>
      </c>
      <c r="B6" s="2">
        <f t="shared" si="0"/>
        <v>0.72916666666666685</v>
      </c>
      <c r="C6" s="1" t="s">
        <v>9</v>
      </c>
      <c r="D6" s="2">
        <f>4*P1</f>
        <v>8.3333333333333329E-2</v>
      </c>
      <c r="E6" s="1">
        <f t="shared" si="1"/>
        <v>1</v>
      </c>
      <c r="G6" s="1">
        <f t="shared" si="2"/>
        <v>0</v>
      </c>
      <c r="I6" s="1">
        <f t="shared" si="3"/>
        <v>1</v>
      </c>
      <c r="K6" s="1">
        <f t="shared" si="4"/>
        <v>1</v>
      </c>
      <c r="M6" s="1">
        <f t="shared" si="5"/>
        <v>1</v>
      </c>
      <c r="R6" s="1" t="s">
        <v>9</v>
      </c>
    </row>
    <row r="7" spans="1:18" s="4" customFormat="1" x14ac:dyDescent="0.3">
      <c r="A7" s="3">
        <f t="shared" si="6"/>
        <v>0.72916666666666685</v>
      </c>
      <c r="B7" s="3">
        <f t="shared" si="0"/>
        <v>0.75000000000000022</v>
      </c>
      <c r="C7" s="4" t="s">
        <v>6</v>
      </c>
      <c r="D7" s="3">
        <f>F7*P1</f>
        <v>8.3333333333333329E-2</v>
      </c>
      <c r="E7" s="4">
        <f t="shared" si="1"/>
        <v>1</v>
      </c>
      <c r="F7" s="4">
        <f>IF(E6=0,E7,IF(E5=0,SUM(E6:E7),IF(E4=0,SUM(E5:E7),IF(E3=0,SUM(E4:E7),"erreur"))))</f>
        <v>4</v>
      </c>
      <c r="G7" s="4">
        <f t="shared" si="2"/>
        <v>1</v>
      </c>
      <c r="I7" s="4">
        <f t="shared" si="3"/>
        <v>1</v>
      </c>
      <c r="K7" s="4">
        <f t="shared" si="4"/>
        <v>1</v>
      </c>
      <c r="M7" s="4">
        <f t="shared" si="5"/>
        <v>0</v>
      </c>
    </row>
    <row r="8" spans="1:18" x14ac:dyDescent="0.3">
      <c r="A8" s="2">
        <f t="shared" si="6"/>
        <v>0.75000000000000022</v>
      </c>
      <c r="B8" s="2">
        <f t="shared" si="0"/>
        <v>0.77083333333333359</v>
      </c>
      <c r="C8" s="1" t="s">
        <v>7</v>
      </c>
      <c r="D8" s="2">
        <f>4*P1</f>
        <v>8.3333333333333329E-2</v>
      </c>
      <c r="E8" s="1">
        <f>IF($C7&lt;&gt;$E$1,1,0)</f>
        <v>0</v>
      </c>
      <c r="G8" s="1">
        <f t="shared" si="2"/>
        <v>1</v>
      </c>
      <c r="I8" s="1">
        <f t="shared" si="3"/>
        <v>1</v>
      </c>
      <c r="K8" s="1">
        <f t="shared" si="4"/>
        <v>1</v>
      </c>
      <c r="M8" s="1">
        <f t="shared" si="5"/>
        <v>1</v>
      </c>
    </row>
    <row r="9" spans="1:18" x14ac:dyDescent="0.3">
      <c r="A9" s="2">
        <f t="shared" si="6"/>
        <v>0.77083333333333359</v>
      </c>
      <c r="B9" s="2">
        <f t="shared" si="0"/>
        <v>0.79166666666666696</v>
      </c>
      <c r="C9" s="1" t="s">
        <v>6</v>
      </c>
      <c r="D9" s="2">
        <f>1*P1</f>
        <v>2.0833333333333332E-2</v>
      </c>
      <c r="E9" s="1">
        <f>IF($C8&lt;&gt;$E$1,1,0)</f>
        <v>1</v>
      </c>
      <c r="G9" s="1">
        <f t="shared" si="2"/>
        <v>0</v>
      </c>
      <c r="I9" s="1">
        <f t="shared" si="3"/>
        <v>1</v>
      </c>
      <c r="K9" s="1">
        <f t="shared" si="4"/>
        <v>1</v>
      </c>
      <c r="M9" s="1">
        <f t="shared" si="5"/>
        <v>1</v>
      </c>
    </row>
    <row r="10" spans="1:18" x14ac:dyDescent="0.3">
      <c r="A10" s="2">
        <f t="shared" si="6"/>
        <v>0.79166666666666696</v>
      </c>
      <c r="B10" s="2">
        <f t="shared" si="0"/>
        <v>0.81250000000000033</v>
      </c>
      <c r="C10" s="1" t="s">
        <v>7</v>
      </c>
      <c r="D10" s="2">
        <f>1*P1</f>
        <v>2.0833333333333332E-2</v>
      </c>
      <c r="E10" s="1">
        <f t="shared" ref="E10:E11" si="7">IF($C9&lt;&gt;$E$1,1,0)</f>
        <v>0</v>
      </c>
      <c r="G10" s="1">
        <f t="shared" si="2"/>
        <v>1</v>
      </c>
      <c r="I10" s="1">
        <f t="shared" si="3"/>
        <v>1</v>
      </c>
      <c r="K10" s="1">
        <f t="shared" si="4"/>
        <v>1</v>
      </c>
      <c r="M10" s="1">
        <f t="shared" si="5"/>
        <v>1</v>
      </c>
    </row>
    <row r="11" spans="1:18" x14ac:dyDescent="0.3">
      <c r="A11" s="2">
        <f t="shared" si="6"/>
        <v>0.81250000000000033</v>
      </c>
      <c r="B11" s="2">
        <f t="shared" si="0"/>
        <v>0.8333333333333337</v>
      </c>
      <c r="C11" s="1" t="s">
        <v>9</v>
      </c>
      <c r="D11" s="2">
        <f>4*P1</f>
        <v>8.3333333333333329E-2</v>
      </c>
      <c r="E11" s="1">
        <f t="shared" si="7"/>
        <v>1</v>
      </c>
      <c r="G11" s="1">
        <f t="shared" si="2"/>
        <v>0</v>
      </c>
      <c r="I11" s="1">
        <f t="shared" si="3"/>
        <v>1</v>
      </c>
      <c r="K11" s="1">
        <f t="shared" si="4"/>
        <v>1</v>
      </c>
      <c r="M11" s="1">
        <f t="shared" si="5"/>
        <v>1</v>
      </c>
    </row>
    <row r="12" spans="1:18" x14ac:dyDescent="0.3">
      <c r="A12" s="2">
        <f t="shared" si="6"/>
        <v>0.8333333333333337</v>
      </c>
      <c r="B12" s="2">
        <f t="shared" si="0"/>
        <v>0.85416666666666707</v>
      </c>
    </row>
    <row r="13" spans="1:18" x14ac:dyDescent="0.3">
      <c r="A13" s="2">
        <f t="shared" si="6"/>
        <v>0.85416666666666707</v>
      </c>
      <c r="B13" s="2">
        <f t="shared" si="0"/>
        <v>0.87500000000000044</v>
      </c>
    </row>
    <row r="14" spans="1:18" x14ac:dyDescent="0.3">
      <c r="A14" s="2">
        <f t="shared" si="6"/>
        <v>0.87500000000000044</v>
      </c>
      <c r="B14" s="2">
        <f t="shared" si="0"/>
        <v>0.89583333333333381</v>
      </c>
    </row>
    <row r="15" spans="1:18" x14ac:dyDescent="0.3">
      <c r="A15" s="2">
        <f t="shared" si="6"/>
        <v>0.89583333333333381</v>
      </c>
      <c r="B15" s="2">
        <f t="shared" si="0"/>
        <v>0.91666666666666718</v>
      </c>
    </row>
    <row r="16" spans="1:18" x14ac:dyDescent="0.3">
      <c r="A16" s="2">
        <f t="shared" si="6"/>
        <v>0.91666666666666718</v>
      </c>
      <c r="B16" s="2">
        <f t="shared" si="0"/>
        <v>0.93750000000000056</v>
      </c>
    </row>
    <row r="17" spans="1:2" x14ac:dyDescent="0.3">
      <c r="A17" s="2">
        <f t="shared" si="6"/>
        <v>0.93750000000000056</v>
      </c>
      <c r="B17" s="2">
        <f t="shared" si="0"/>
        <v>0.95833333333333393</v>
      </c>
    </row>
    <row r="18" spans="1:2" x14ac:dyDescent="0.3">
      <c r="A18" s="2">
        <f t="shared" si="6"/>
        <v>0.95833333333333393</v>
      </c>
      <c r="B18" s="2">
        <f t="shared" si="0"/>
        <v>0.9791666666666673</v>
      </c>
    </row>
    <row r="19" spans="1:2" x14ac:dyDescent="0.3">
      <c r="A19" s="2">
        <f t="shared" si="6"/>
        <v>0.9791666666666673</v>
      </c>
      <c r="B19" s="2">
        <f t="shared" si="0"/>
        <v>1.0000000000000007</v>
      </c>
    </row>
    <row r="20" spans="1:2" x14ac:dyDescent="0.3">
      <c r="A20" s="2">
        <f t="shared" si="6"/>
        <v>1.0000000000000007</v>
      </c>
      <c r="B20" s="2">
        <f t="shared" si="0"/>
        <v>1.0208333333333339</v>
      </c>
    </row>
    <row r="21" spans="1:2" x14ac:dyDescent="0.3">
      <c r="A21" s="2">
        <f t="shared" si="6"/>
        <v>1.0208333333333339</v>
      </c>
      <c r="B21" s="2">
        <f t="shared" si="0"/>
        <v>1.0416666666666672</v>
      </c>
    </row>
    <row r="22" spans="1:2" x14ac:dyDescent="0.3">
      <c r="A22" s="2">
        <f t="shared" si="6"/>
        <v>1.0416666666666672</v>
      </c>
      <c r="B22" s="2">
        <f t="shared" si="0"/>
        <v>1.0625000000000004</v>
      </c>
    </row>
    <row r="23" spans="1:2" x14ac:dyDescent="0.3">
      <c r="A23" s="2">
        <f t="shared" si="6"/>
        <v>1.0625000000000004</v>
      </c>
      <c r="B23" s="2">
        <f t="shared" si="0"/>
        <v>1.0833333333333337</v>
      </c>
    </row>
    <row r="24" spans="1:2" x14ac:dyDescent="0.3">
      <c r="A24" s="2">
        <f t="shared" si="6"/>
        <v>1.0833333333333337</v>
      </c>
      <c r="B24" s="2">
        <f t="shared" si="0"/>
        <v>1.104166666666667</v>
      </c>
    </row>
    <row r="25" spans="1:2" x14ac:dyDescent="0.3">
      <c r="A25" s="2">
        <f t="shared" si="6"/>
        <v>1.104166666666667</v>
      </c>
      <c r="B25" s="2">
        <f t="shared" si="0"/>
        <v>1.1250000000000002</v>
      </c>
    </row>
    <row r="26" spans="1:2" x14ac:dyDescent="0.3">
      <c r="A26" s="2">
        <f t="shared" si="6"/>
        <v>1.1250000000000002</v>
      </c>
      <c r="B26" s="2">
        <f t="shared" si="0"/>
        <v>1.1458333333333335</v>
      </c>
    </row>
    <row r="27" spans="1:2" x14ac:dyDescent="0.3">
      <c r="A27" s="2">
        <f t="shared" si="6"/>
        <v>1.1458333333333335</v>
      </c>
      <c r="B27" s="2">
        <f t="shared" si="0"/>
        <v>1.1666666666666667</v>
      </c>
    </row>
    <row r="28" spans="1:2" x14ac:dyDescent="0.3">
      <c r="A28" s="2">
        <f t="shared" si="6"/>
        <v>1.1666666666666667</v>
      </c>
      <c r="B28" s="2">
        <f t="shared" si="0"/>
        <v>1.1875</v>
      </c>
    </row>
    <row r="29" spans="1:2" x14ac:dyDescent="0.3">
      <c r="A29" s="2">
        <f t="shared" si="6"/>
        <v>1.1875</v>
      </c>
      <c r="B29" s="2">
        <f t="shared" si="0"/>
        <v>1.2083333333333333</v>
      </c>
    </row>
    <row r="30" spans="1:2" x14ac:dyDescent="0.3">
      <c r="A30" s="2">
        <f t="shared" si="6"/>
        <v>1.2083333333333333</v>
      </c>
      <c r="B30" s="2">
        <f t="shared" si="0"/>
        <v>1.2291666666666665</v>
      </c>
    </row>
    <row r="31" spans="1:2" x14ac:dyDescent="0.3">
      <c r="A31" s="2">
        <f t="shared" si="6"/>
        <v>1.2291666666666665</v>
      </c>
      <c r="B31" s="2">
        <f t="shared" si="0"/>
        <v>1.2499999999999998</v>
      </c>
    </row>
    <row r="32" spans="1:2" x14ac:dyDescent="0.3">
      <c r="A32" s="2">
        <f t="shared" si="6"/>
        <v>1.2499999999999998</v>
      </c>
      <c r="B32" s="2">
        <f t="shared" si="0"/>
        <v>1.270833333333333</v>
      </c>
    </row>
    <row r="33" spans="1:2" x14ac:dyDescent="0.3">
      <c r="A33" s="2">
        <f t="shared" si="6"/>
        <v>1.270833333333333</v>
      </c>
      <c r="B33" s="2">
        <f t="shared" si="0"/>
        <v>1.2916666666666663</v>
      </c>
    </row>
    <row r="34" spans="1:2" x14ac:dyDescent="0.3">
      <c r="A34" s="2">
        <f t="shared" si="6"/>
        <v>1.2916666666666663</v>
      </c>
      <c r="B34" s="2">
        <f t="shared" si="0"/>
        <v>1.3124999999999996</v>
      </c>
    </row>
    <row r="35" spans="1:2" x14ac:dyDescent="0.3">
      <c r="A35" s="2">
        <f t="shared" si="6"/>
        <v>1.3124999999999996</v>
      </c>
      <c r="B35" s="2">
        <f t="shared" si="0"/>
        <v>1.3333333333333328</v>
      </c>
    </row>
    <row r="36" spans="1:2" x14ac:dyDescent="0.3">
      <c r="A36" s="2">
        <f t="shared" si="6"/>
        <v>1.3333333333333328</v>
      </c>
      <c r="B36" s="2">
        <f t="shared" si="0"/>
        <v>1.3541666666666661</v>
      </c>
    </row>
    <row r="37" spans="1:2" x14ac:dyDescent="0.3">
      <c r="A37" s="2">
        <f t="shared" si="6"/>
        <v>1.3541666666666661</v>
      </c>
      <c r="B37" s="2">
        <f t="shared" si="0"/>
        <v>1.3749999999999993</v>
      </c>
    </row>
    <row r="38" spans="1:2" x14ac:dyDescent="0.3">
      <c r="A38" s="2">
        <f t="shared" si="6"/>
        <v>1.3749999999999993</v>
      </c>
      <c r="B38" s="2">
        <f t="shared" si="0"/>
        <v>1.3958333333333326</v>
      </c>
    </row>
    <row r="39" spans="1:2" x14ac:dyDescent="0.3">
      <c r="A39" s="2">
        <f t="shared" si="6"/>
        <v>1.3958333333333326</v>
      </c>
      <c r="B39" s="2">
        <f t="shared" si="0"/>
        <v>1.4166666666666659</v>
      </c>
    </row>
    <row r="40" spans="1:2" x14ac:dyDescent="0.3">
      <c r="A40" s="2">
        <f t="shared" si="6"/>
        <v>1.4166666666666659</v>
      </c>
      <c r="B40" s="2">
        <f t="shared" si="0"/>
        <v>1.4374999999999991</v>
      </c>
    </row>
    <row r="41" spans="1:2" x14ac:dyDescent="0.3">
      <c r="A41" s="2">
        <f t="shared" si="6"/>
        <v>1.4374999999999991</v>
      </c>
      <c r="B41" s="2">
        <f t="shared" si="0"/>
        <v>1.4583333333333324</v>
      </c>
    </row>
    <row r="42" spans="1:2" x14ac:dyDescent="0.3">
      <c r="A42" s="2">
        <f t="shared" si="6"/>
        <v>1.4583333333333324</v>
      </c>
      <c r="B42" s="2">
        <f t="shared" si="0"/>
        <v>1.4791666666666656</v>
      </c>
    </row>
    <row r="43" spans="1:2" x14ac:dyDescent="0.3">
      <c r="A43" s="2">
        <f t="shared" si="6"/>
        <v>1.4791666666666656</v>
      </c>
      <c r="B43" s="2">
        <f t="shared" si="0"/>
        <v>1.4999999999999989</v>
      </c>
    </row>
    <row r="44" spans="1:2" x14ac:dyDescent="0.3">
      <c r="A44" s="2">
        <f t="shared" si="6"/>
        <v>1.4999999999999989</v>
      </c>
      <c r="B44" s="2">
        <f t="shared" si="0"/>
        <v>1.5208333333333321</v>
      </c>
    </row>
    <row r="45" spans="1:2" x14ac:dyDescent="0.3">
      <c r="A45" s="2">
        <f t="shared" si="6"/>
        <v>1.5208333333333321</v>
      </c>
      <c r="B45" s="2">
        <f t="shared" si="0"/>
        <v>1.5416666666666654</v>
      </c>
    </row>
    <row r="46" spans="1:2" x14ac:dyDescent="0.3">
      <c r="A46" s="2">
        <f t="shared" si="6"/>
        <v>1.5416666666666654</v>
      </c>
      <c r="B46" s="2">
        <f t="shared" si="0"/>
        <v>1.5624999999999987</v>
      </c>
    </row>
    <row r="47" spans="1:2" x14ac:dyDescent="0.3">
      <c r="A47" s="2">
        <f t="shared" si="6"/>
        <v>1.5624999999999987</v>
      </c>
      <c r="B47" s="2">
        <f t="shared" si="0"/>
        <v>1.5833333333333319</v>
      </c>
    </row>
    <row r="48" spans="1:2" x14ac:dyDescent="0.3">
      <c r="A48" s="2">
        <f t="shared" si="6"/>
        <v>1.5833333333333319</v>
      </c>
      <c r="B48" s="2">
        <f t="shared" si="0"/>
        <v>1.6041666666666652</v>
      </c>
    </row>
    <row r="49" spans="1:2" x14ac:dyDescent="0.3">
      <c r="A49" s="2">
        <f t="shared" si="6"/>
        <v>1.6041666666666652</v>
      </c>
      <c r="B49" s="2">
        <f t="shared" si="0"/>
        <v>1.6249999999999984</v>
      </c>
    </row>
  </sheetData>
  <mergeCells count="6">
    <mergeCell ref="E2:N2"/>
    <mergeCell ref="E1:F1"/>
    <mergeCell ref="G1:H1"/>
    <mergeCell ref="I1:J1"/>
    <mergeCell ref="K1:L1"/>
    <mergeCell ref="M1:N1"/>
  </mergeCells>
  <dataValidations count="1">
    <dataValidation type="list" allowBlank="1" showInputMessage="1" showErrorMessage="1" sqref="C2:C49" xr:uid="{3035F9E7-2C0F-499E-BF8B-E503F3598A0D}">
      <formula1>$R$2:$R$6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explication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fillon</dc:creator>
  <cp:lastModifiedBy>My Apple</cp:lastModifiedBy>
  <dcterms:created xsi:type="dcterms:W3CDTF">2025-03-04T09:12:22Z</dcterms:created>
  <dcterms:modified xsi:type="dcterms:W3CDTF">2025-04-04T18:37:09Z</dcterms:modified>
</cp:coreProperties>
</file>