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B67B053F-E603-45BE-A8B4-A8C8797D044D}" xr6:coauthVersionLast="47" xr6:coauthVersionMax="47" xr10:uidLastSave="{00000000-0000-0000-0000-000000000000}"/>
  <bookViews>
    <workbookView xWindow="-108" yWindow="-108" windowWidth="30936" windowHeight="17496" xr2:uid="{00000000-000D-0000-FFFF-FFFF00000000}"/>
  </bookViews>
  <sheets>
    <sheet name="2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4" i="1" l="1" a="1"/>
  <c r="R4" i="1" s="1"/>
  <c r="R5" i="1" a="1"/>
  <c r="R5" i="1" s="1"/>
  <c r="R6" i="1" a="1"/>
  <c r="R6" i="1" s="1"/>
  <c r="R7" i="1" a="1"/>
  <c r="R7" i="1" s="1"/>
  <c r="R8" i="1" a="1"/>
  <c r="R8" i="1" s="1"/>
  <c r="R9" i="1" a="1"/>
  <c r="R9" i="1" s="1"/>
  <c r="Q4" i="1" a="1"/>
  <c r="Q4" i="1" s="1"/>
  <c r="Q5" i="1" a="1"/>
  <c r="Q5" i="1" s="1"/>
  <c r="Q6" i="1" a="1"/>
  <c r="Q6" i="1" s="1"/>
  <c r="Q7" i="1" a="1"/>
  <c r="Q7" i="1" s="1"/>
  <c r="Q8" i="1" a="1"/>
  <c r="Q8" i="1" s="1"/>
  <c r="Q9" i="1" a="1"/>
  <c r="Q9" i="1" s="1"/>
  <c r="P4" i="1" a="1"/>
  <c r="P4" i="1" s="1"/>
  <c r="P5" i="1" a="1"/>
  <c r="P5" i="1" s="1"/>
  <c r="P6" i="1" a="1"/>
  <c r="P6" i="1" s="1"/>
  <c r="P7" i="1" a="1"/>
  <c r="P7" i="1" s="1"/>
  <c r="P8" i="1" a="1"/>
  <c r="P8" i="1" s="1"/>
  <c r="P9" i="1" a="1"/>
  <c r="P9" i="1" s="1"/>
  <c r="O4" i="1" a="1"/>
  <c r="O4" i="1" s="1"/>
  <c r="O5" i="1" a="1"/>
  <c r="O5" i="1" s="1"/>
  <c r="O6" i="1" a="1"/>
  <c r="O6" i="1" s="1"/>
  <c r="O7" i="1" a="1"/>
  <c r="O7" i="1" s="1"/>
  <c r="O8" i="1" a="1"/>
  <c r="O8" i="1" s="1"/>
  <c r="O9" i="1" a="1"/>
  <c r="O9" i="1" s="1"/>
  <c r="N4" i="1" a="1"/>
  <c r="N4" i="1" s="1"/>
  <c r="N5" i="1" a="1"/>
  <c r="N5" i="1" s="1"/>
  <c r="N6" i="1" a="1"/>
  <c r="N6" i="1" s="1"/>
  <c r="N7" i="1" a="1"/>
  <c r="N7" i="1" s="1"/>
  <c r="N8" i="1" a="1"/>
  <c r="N8" i="1" s="1"/>
  <c r="N9" i="1" a="1"/>
  <c r="N9" i="1" s="1"/>
  <c r="M4" i="1"/>
  <c r="M5" i="1"/>
  <c r="M6" i="1"/>
  <c r="M7" i="1"/>
  <c r="M8" i="1"/>
  <c r="M9" i="1"/>
  <c r="L4" i="1"/>
  <c r="L5" i="1"/>
  <c r="L6" i="1"/>
  <c r="L7" i="1"/>
  <c r="L8" i="1"/>
  <c r="L9" i="1"/>
  <c r="S9" i="1" l="1"/>
  <c r="S8" i="1"/>
  <c r="S7" i="1"/>
  <c r="S5" i="1"/>
  <c r="S6" i="1"/>
  <c r="S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<sst xmlns="http://schemas.openxmlformats.org/spreadsheetml/2006/main" count="15" uniqueCount="15">
  <si>
    <t>Fin</t>
  </si>
  <si>
    <t>T fonctionement</t>
  </si>
  <si>
    <t>Tolérance (%)</t>
  </si>
  <si>
    <t>P0</t>
  </si>
  <si>
    <t>Conformité</t>
  </si>
  <si>
    <t>P Max</t>
  </si>
  <si>
    <t>P Min</t>
  </si>
  <si>
    <t>P0 + Durée</t>
  </si>
  <si>
    <t>Dep min</t>
  </si>
  <si>
    <t>Dep max</t>
  </si>
  <si>
    <t>Départ (P0)</t>
  </si>
  <si>
    <t>P Moy</t>
  </si>
  <si>
    <t>Paramètres Essai</t>
  </si>
  <si>
    <t>Essai 1</t>
  </si>
  <si>
    <t>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</si>
</sst>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&quot;+ &quot;0.00;&quot;- &quot;0.00;General;@"/>
  </numFmts>
  <fonts count="6" x14ac:knownFonts="1">
    <font>
      <sz val="11"/>
      <color theme="1"/>
      <name val="Aptos Narrow"/>
      <family val="2"/>
      <scheme val="minor"/>
    </font>
    <font>
      <sz val="10"/>
      <name val="Segoe UI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C00000"/>
      <name val="Aptos Narrow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DDF286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2" fontId="0" fillId="0" borderId="0" xfId="0" applyNumberFormat="1"/>
    <xf numFmtId="2" fontId="1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0" fillId="0" borderId="0" xfId="0" quotePrefix="1" applyNumberFormat="1" applyAlignment="1">
      <alignment horizontal="center" vertical="center"/>
    </xf>
    <xf numFmtId="2" fontId="0" fillId="2" borderId="0" xfId="0" applyNumberForma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2" fontId="2" fillId="0" borderId="2" xfId="0" applyNumberFormat="1" applyFon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4" fillId="2" borderId="2" xfId="0" applyNumberFormat="1" applyFont="1" applyFill="1" applyBorder="1" applyAlignment="1">
      <alignment horizontal="center"/>
    </xf>
    <xf numFmtId="2" fontId="4" fillId="2" borderId="2" xfId="0" applyNumberFormat="1" applyFont="1" applyFill="1" applyBorder="1" applyAlignment="1">
      <alignment horizontal="right"/>
    </xf>
    <xf numFmtId="2" fontId="0" fillId="5" borderId="4" xfId="0" applyNumberFormat="1" applyFill="1" applyBorder="1" applyAlignment="1">
      <alignment horizontal="center" vertical="center"/>
    </xf>
    <xf numFmtId="2" fontId="0" fillId="4" borderId="3" xfId="0" applyNumberFormat="1" applyFill="1" applyBorder="1" applyAlignment="1">
      <alignment horizontal="center" vertical="center"/>
    </xf>
    <xf numFmtId="2" fontId="0" fillId="4" borderId="5" xfId="0" applyNumberFormat="1" applyFill="1" applyBorder="1" applyAlignment="1">
      <alignment horizontal="center" vertical="center"/>
    </xf>
    <xf numFmtId="2" fontId="0" fillId="6" borderId="0" xfId="0" applyNumberFormat="1" applyFill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0" fillId="7" borderId="0" xfId="0" applyNumberFormat="1" applyFill="1" applyAlignment="1">
      <alignment horizontal="center" vertical="center"/>
    </xf>
    <xf numFmtId="2" fontId="0" fillId="7" borderId="4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right" vertical="center"/>
    </xf>
    <xf numFmtId="0" fontId="0" fillId="4" borderId="2" xfId="0" applyFill="1" applyBorder="1" applyAlignment="1">
      <alignment horizontal="right" vertical="center"/>
    </xf>
    <xf numFmtId="0" fontId="0" fillId="5" borderId="2" xfId="0" applyFill="1" applyBorder="1" applyAlignment="1">
      <alignment horizontal="right" vertical="center"/>
    </xf>
    <xf numFmtId="0" fontId="0" fillId="6" borderId="2" xfId="0" applyFill="1" applyBorder="1" applyAlignment="1">
      <alignment horizontal="right" vertical="center"/>
    </xf>
    <xf numFmtId="0" fontId="0" fillId="7" borderId="2" xfId="0" applyFill="1" applyBorder="1" applyAlignment="1">
      <alignment horizontal="right" vertical="center"/>
    </xf>
    <xf numFmtId="2" fontId="0" fillId="8" borderId="0" xfId="0" applyNumberFormat="1" applyFill="1" applyAlignment="1">
      <alignment horizontal="center" vertical="center"/>
    </xf>
    <xf numFmtId="2" fontId="0" fillId="8" borderId="4" xfId="0" applyNumberFormat="1" applyFill="1" applyBorder="1" applyAlignment="1">
      <alignment horizontal="center" vertical="center"/>
    </xf>
    <xf numFmtId="0" fontId="0" fillId="8" borderId="2" xfId="0" applyFill="1" applyBorder="1" applyAlignment="1">
      <alignment horizontal="right" vertical="center"/>
    </xf>
    <xf numFmtId="2" fontId="4" fillId="0" borderId="1" xfId="0" applyNumberFormat="1" applyFont="1" applyBorder="1" applyAlignment="1">
      <alignment horizontal="center"/>
    </xf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11"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5" formatCode="&quot;+ &quot;0.00;&quot;- &quot;0.00;General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5" formatCode="&quot;+ &quot;0.00;&quot;- &quot;0.00;General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color rgb="FFC00000"/>
      </font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DDF28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5" displayName="Tableau15" ref="L3:S9" totalsRowShown="0" headerRowDxfId="10" dataDxfId="9">
  <autoFilter ref="L3:S9" xr:uid="{00000000-0009-0000-0100-000001000000}"/>
  <tableColumns count="8">
    <tableColumn id="4" xr3:uid="{00000000-0010-0000-0000-000004000000}" name="P0" dataDxfId="8">
      <calculatedColumnFormula>IFERROR(INDEX($C:$C,MATCH(I4,$B:$B,0)),"")</calculatedColumnFormula>
    </tableColumn>
    <tableColumn id="5" xr3:uid="{00000000-0010-0000-0000-000005000000}" name="P0 + Durée" dataDxfId="7">
      <calculatedColumnFormula>IFERROR(INDEX($C:$C,MATCH(J4,$B:$B,0)),"")</calculatedColumnFormula>
    </tableColumn>
    <tableColumn id="7" xr3:uid="{00000000-0010-0000-0000-000007000000}" name="P Max" dataDxfId="6">
      <calculatedColumnFormula array="1">IFERROR(_xlfn.LET(_xlpm.colo2,_xlfn.CHOOSECOLS(_xlfn._xlws.FILTER($B$1:$C$9999,($B$1:$B$9999&gt;=$I4)*($B$1:$B$9999&lt;=$J4)),2),LARGE(_xlpm.colo2,1)),"")</calculatedColumnFormula>
    </tableColumn>
    <tableColumn id="8" xr3:uid="{00000000-0010-0000-0000-000008000000}" name="P Min" dataDxfId="5">
      <calculatedColumnFormula array="1">IFERROR(_xlfn.LET(_xlpm.colo2,_xlfn.CHOOSECOLS(_xlfn._xlws.FILTER($B$1:$C$9999,($B$1:$B$9999&gt;=$I4)*($B$1:$B$9999&lt;=$J4)),2),SMALL(_xlpm.colo2,1)),"")</calculatedColumnFormula>
    </tableColumn>
    <tableColumn id="11" xr3:uid="{00000000-0010-0000-0000-00000B000000}" name="P Moy" dataDxfId="4">
      <calculatedColumnFormula array="1">IFERROR(_xlfn.LET(_xlpm.colo2,_xlfn.CHOOSECOLS(_xlfn._xlws.FILTER($B$1:$C$9999,($B$1:$B$9999&gt;=$I4)*($B$1:$B$9999&lt;=$J4)),2),AVERAGE(_xlpm.colo2)),"")</calculatedColumnFormula>
    </tableColumn>
    <tableColumn id="10" xr3:uid="{00000000-0010-0000-0000-00000A000000}" name="Dep max" dataDxfId="1">
      <calculatedColumnFormula array="1">IFERROR(_xlfn.LET(_xlpm.colo2,_xlfn.CHOOSECOLS(_xlfn._xlws.FILTER($B$1:$C$9999,($B$1:$B$9999&gt;=$I4)*($B$1:$B$9999&lt;=$J4)),2),LARGE(_xlfn._xlws.FILTER(_xlpm.colo2,_xlpm.colo2&gt;($G4+$G4*$H4/100)),1)-($G4+$G4*$H4/100)),"")</calculatedColumnFormula>
    </tableColumn>
    <tableColumn id="14" xr3:uid="{00000000-0010-0000-0000-00000E000000}" name="Dep min" dataDxfId="0">
      <calculatedColumnFormula array="1">IFERROR(_xlfn.LET(_xlpm.colo2,_xlfn.CHOOSECOLS(_xlfn._xlws.FILTER($B$1:$C$9999,($B$1:$B$9999&gt;=$I4)*($B$1:$B$9999&lt;=$J4)),2),SMALL(_xlfn._xlws.FILTER(_xlpm.colo2,_xlpm.colo2&lt;($G4-$G4*$H4/100)),1)-($G4-$G4*$H4/100)),"")</calculatedColumnFormula>
    </tableColumn>
    <tableColumn id="9" xr3:uid="{00000000-0010-0000-0000-000009000000}" name="Conformité" dataDxfId="2">
      <calculatedColumnFormula>IF(COUNT(Tableau15[[#This Row],[P0]:[Dep min]])=0,"",REPT("NON ",OR(Tableau15[[#This Row],[Dep max]]&lt;&gt;"",Tableau15[[#This Row],[Dep min]]&lt;&gt;"")) &amp; "Conforme")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78"/>
  <sheetViews>
    <sheetView tabSelected="1" zoomScale="85" zoomScaleNormal="85" workbookViewId="0">
      <selection activeCell="L4" sqref="L4"/>
    </sheetView>
  </sheetViews>
  <sheetFormatPr baseColWidth="10" defaultColWidth="10.88671875" defaultRowHeight="14.4" x14ac:dyDescent="0.3"/>
  <cols>
    <col min="1" max="3" width="10.88671875" style="3"/>
    <col min="4" max="4" width="10.88671875" style="3" customWidth="1"/>
    <col min="5" max="5" width="10.88671875" style="1" customWidth="1"/>
    <col min="6" max="6" width="10.88671875" style="1"/>
    <col min="7" max="7" width="15.88671875" style="10" customWidth="1"/>
    <col min="8" max="8" width="14.33203125" style="10" customWidth="1"/>
    <col min="9" max="9" width="12.88671875" style="1" customWidth="1"/>
    <col min="10" max="10" width="14.44140625" style="1" customWidth="1"/>
    <col min="11" max="11" width="11.77734375" style="1" bestFit="1" customWidth="1"/>
    <col min="12" max="12" width="8.33203125" style="1" bestFit="1" customWidth="1"/>
    <col min="13" max="13" width="15.21875" style="1" bestFit="1" customWidth="1"/>
    <col min="14" max="14" width="11.21875" style="1" bestFit="1" customWidth="1"/>
    <col min="15" max="15" width="10.77734375" style="1" bestFit="1" customWidth="1"/>
    <col min="16" max="16" width="11.21875" style="1" bestFit="1" customWidth="1"/>
    <col min="17" max="18" width="14.5546875" style="1" customWidth="1"/>
    <col min="19" max="19" width="15.77734375" style="1" bestFit="1" customWidth="1"/>
    <col min="20" max="16384" width="10.88671875" style="1"/>
  </cols>
  <sheetData>
    <row r="1" spans="1:21" ht="15" x14ac:dyDescent="0.3">
      <c r="A1" s="6" t="s">
        <v>13</v>
      </c>
      <c r="B1" s="3">
        <v>1.7999999999999999E-2</v>
      </c>
      <c r="C1" s="3">
        <v>20.23</v>
      </c>
      <c r="D1" s="2"/>
      <c r="S1" s="10"/>
    </row>
    <row r="2" spans="1:21" ht="15" x14ac:dyDescent="0.3">
      <c r="A2" s="5" t="s">
        <v>14</v>
      </c>
      <c r="B2" s="3">
        <v>6.2E-2</v>
      </c>
      <c r="C2" s="3">
        <v>20.23</v>
      </c>
      <c r="D2" s="2"/>
      <c r="G2" s="30" t="s">
        <v>12</v>
      </c>
      <c r="H2" s="30"/>
      <c r="I2" s="30"/>
      <c r="J2" s="30"/>
    </row>
    <row r="3" spans="1:21" x14ac:dyDescent="0.3">
      <c r="B3" s="20">
        <v>0.106</v>
      </c>
      <c r="C3" s="20">
        <v>20.245999999999999</v>
      </c>
      <c r="G3" s="13" t="s">
        <v>1</v>
      </c>
      <c r="H3" s="13" t="s">
        <v>2</v>
      </c>
      <c r="I3" s="14" t="s">
        <v>10</v>
      </c>
      <c r="J3" s="14" t="s">
        <v>0</v>
      </c>
      <c r="L3" s="3" t="s">
        <v>3</v>
      </c>
      <c r="M3" s="3" t="s">
        <v>7</v>
      </c>
      <c r="N3" s="3" t="s">
        <v>5</v>
      </c>
      <c r="O3" s="3" t="s">
        <v>6</v>
      </c>
      <c r="P3" s="3" t="s">
        <v>11</v>
      </c>
      <c r="Q3" s="3" t="s">
        <v>9</v>
      </c>
      <c r="R3" s="3" t="s">
        <v>8</v>
      </c>
      <c r="S3" s="3" t="s">
        <v>4</v>
      </c>
    </row>
    <row r="4" spans="1:21" x14ac:dyDescent="0.3">
      <c r="B4" s="3">
        <v>0.152</v>
      </c>
      <c r="C4" s="19">
        <v>26.7</v>
      </c>
      <c r="G4" s="11">
        <v>20</v>
      </c>
      <c r="H4" s="12">
        <v>10</v>
      </c>
      <c r="I4" s="23">
        <v>0.502</v>
      </c>
      <c r="J4" s="23">
        <v>1.702</v>
      </c>
      <c r="L4" s="3">
        <f t="shared" ref="L4:L9" si="0">IFERROR(INDEX($C:$C,MATCH(I4,$B:$B,0)),"")</f>
        <v>20.196000000000002</v>
      </c>
      <c r="M4" s="3">
        <f t="shared" ref="M4:M9" si="1">IFERROR(INDEX($C:$C,MATCH(J4,$B:$B,0)),"")</f>
        <v>20.161000000000001</v>
      </c>
      <c r="N4" s="3" cm="1">
        <f t="array" ref="N4">IFERROR(_xlfn.LET(_xlpm.colo2,_xlfn.CHOOSECOLS(_xlfn._xlws.FILTER($B$1:$C$9999,($B$1:$B$9999&gt;=$I4)*($B$1:$B$9999&lt;=$J4)),2),LARGE(_xlpm.colo2,1)),"")</f>
        <v>20.206</v>
      </c>
      <c r="O4" s="3" cm="1">
        <f t="array" ref="O4">IFERROR(_xlfn.LET(_xlpm.colo2,_xlfn.CHOOSECOLS(_xlfn._xlws.FILTER($B$1:$C$9999,($B$1:$B$9999&gt;=$I4)*($B$1:$B$9999&lt;=$J4)),2),SMALL(_xlpm.colo2,1)),"")</f>
        <v>20.145</v>
      </c>
      <c r="P4" s="3" cm="1">
        <f t="array" ref="P4">IFERROR(_xlfn.LET(_xlpm.colo2,_xlfn.CHOOSECOLS(_xlfn._xlws.FILTER($B$1:$C$9999,($B$1:$B$9999&gt;=$I4)*($B$1:$B$9999&lt;=$J4)),2),AVERAGE(_xlpm.colo2)),"")</f>
        <v>20.186600000000002</v>
      </c>
      <c r="Q4" s="31" t="str" cm="1">
        <f t="array" ref="Q4">IFERROR(_xlfn.LET(_xlpm.colo2,_xlfn.CHOOSECOLS(_xlfn._xlws.FILTER($B$1:$C$9999,($B$1:$B$9999&gt;=$I4)*($B$1:$B$9999&lt;=$J4)),2),LARGE(_xlfn._xlws.FILTER(_xlpm.colo2,_xlpm.colo2&gt;($G4+$G4*$H4/100)),1)-($G4+$G4*$H4/100)),"")</f>
        <v/>
      </c>
      <c r="R4" s="31" t="str" cm="1">
        <f t="array" ref="R4">IFERROR(_xlfn.LET(_xlpm.colo2,_xlfn.CHOOSECOLS(_xlfn._xlws.FILTER($B$1:$C$9999,($B$1:$B$9999&gt;=$I4)*($B$1:$B$9999&lt;=$J4)),2),SMALL(_xlfn._xlws.FILTER(_xlpm.colo2,_xlpm.colo2&lt;($G4-$G4*$H4/100)),1)-($G4-$G4*$H4/100)),"")</f>
        <v/>
      </c>
      <c r="S4" s="3" t="str">
        <f>IF(COUNT(Tableau15[[#This Row],[P0]:[Dep min]])=0,"",REPT("NON ",OR(Tableau15[[#This Row],[Dep max]]&lt;&gt;"",Tableau15[[#This Row],[Dep min]]&lt;&gt;"")) &amp; "Conforme")</f>
        <v>Conforme</v>
      </c>
    </row>
    <row r="5" spans="1:21" x14ac:dyDescent="0.3">
      <c r="B5" s="18">
        <v>0.20200000000000001</v>
      </c>
      <c r="C5" s="18">
        <v>20.225000000000001</v>
      </c>
      <c r="G5" s="11">
        <v>20</v>
      </c>
      <c r="H5" s="12">
        <v>10</v>
      </c>
      <c r="I5" s="24">
        <v>0.60199999999999998</v>
      </c>
      <c r="J5" s="24">
        <v>1.302</v>
      </c>
      <c r="L5" s="3">
        <f t="shared" si="0"/>
        <v>20.201000000000001</v>
      </c>
      <c r="M5" s="3">
        <f t="shared" si="1"/>
        <v>20.181999999999999</v>
      </c>
      <c r="N5" s="3" cm="1">
        <f t="array" ref="N5">IFERROR(_xlfn.LET(_xlpm.colo2,_xlfn.CHOOSECOLS(_xlfn._xlws.FILTER($B$1:$C$9999,($B$1:$B$9999&gt;=$I5)*($B$1:$B$9999&lt;=$J5)),2),LARGE(_xlpm.colo2,1)),"")</f>
        <v>20.206</v>
      </c>
      <c r="O5" s="3" cm="1">
        <f t="array" ref="O5">IFERROR(_xlfn.LET(_xlpm.colo2,_xlfn.CHOOSECOLS(_xlfn._xlws.FILTER($B$1:$C$9999,($B$1:$B$9999&gt;=$I5)*($B$1:$B$9999&lt;=$J5)),2),SMALL(_xlpm.colo2,1)),"")</f>
        <v>20.181999999999999</v>
      </c>
      <c r="P5" s="3" cm="1">
        <f t="array" ref="P5">IFERROR(_xlfn.LET(_xlpm.colo2,_xlfn.CHOOSECOLS(_xlfn._xlws.FILTER($B$1:$C$9999,($B$1:$B$9999&gt;=$I5)*($B$1:$B$9999&lt;=$J5)),2),AVERAGE(_xlpm.colo2)),"")</f>
        <v>20.197799999999997</v>
      </c>
      <c r="Q5" s="31" t="str" cm="1">
        <f t="array" ref="Q5">IFERROR(_xlfn.LET(_xlpm.colo2,_xlfn.CHOOSECOLS(_xlfn._xlws.FILTER($B$1:$C$9999,($B$1:$B$9999&gt;=$I5)*($B$1:$B$9999&lt;=$J5)),2),LARGE(_xlfn._xlws.FILTER(_xlpm.colo2,_xlpm.colo2&gt;($G5+$G5*$H5/100)),1)-($G5+$G5*$H5/100)),"")</f>
        <v/>
      </c>
      <c r="R5" s="31" t="str" cm="1">
        <f t="array" ref="R5">IFERROR(_xlfn.LET(_xlpm.colo2,_xlfn.CHOOSECOLS(_xlfn._xlws.FILTER($B$1:$C$9999,($B$1:$B$9999&gt;=$I5)*($B$1:$B$9999&lt;=$J5)),2),SMALL(_xlfn._xlws.FILTER(_xlpm.colo2,_xlpm.colo2&lt;($G5-$G5*$H5/100)),1)-($G5-$G5*$H5/100)),"")</f>
        <v/>
      </c>
      <c r="S5" s="3" t="str">
        <f>IF(COUNT(Tableau15[[#This Row],[P0]:[Dep min]])=0,"",REPT("NON ",OR(Tableau15[[#This Row],[Dep max]]&lt;&gt;"",Tableau15[[#This Row],[Dep min]]&lt;&gt;"")) &amp; "Conforme")</f>
        <v>Conforme</v>
      </c>
    </row>
    <row r="6" spans="1:21" x14ac:dyDescent="0.3">
      <c r="B6" s="3">
        <v>0.252</v>
      </c>
      <c r="C6" s="3">
        <v>20.212</v>
      </c>
      <c r="G6" s="11">
        <v>20</v>
      </c>
      <c r="H6" s="12">
        <v>10</v>
      </c>
      <c r="I6" s="25">
        <v>0.20200000000000001</v>
      </c>
      <c r="J6" s="25">
        <v>2.052</v>
      </c>
      <c r="L6" s="3">
        <f t="shared" si="0"/>
        <v>20.225000000000001</v>
      </c>
      <c r="M6" s="3">
        <f t="shared" si="1"/>
        <v>20.11</v>
      </c>
      <c r="N6" s="3" cm="1">
        <f t="array" ref="N6">IFERROR(_xlfn.LET(_xlpm.colo2,_xlfn.CHOOSECOLS(_xlfn._xlws.FILTER($B$1:$C$9999,($B$1:$B$9999&gt;=$I6)*($B$1:$B$9999&lt;=$J6)),2),LARGE(_xlpm.colo2,1)),"")</f>
        <v>25</v>
      </c>
      <c r="O6" s="3" cm="1">
        <f t="array" ref="O6">IFERROR(_xlfn.LET(_xlpm.colo2,_xlfn.CHOOSECOLS(_xlfn._xlws.FILTER($B$1:$C$9999,($B$1:$B$9999&gt;=$I6)*($B$1:$B$9999&lt;=$J6)),2),SMALL(_xlpm.colo2,1)),"")</f>
        <v>15.2</v>
      </c>
      <c r="P6" s="3" cm="1">
        <f t="array" ref="P6">IFERROR(_xlfn.LET(_xlpm.colo2,_xlfn.CHOOSECOLS(_xlfn._xlws.FILTER($B$1:$C$9999,($B$1:$B$9999&gt;=$I6)*($B$1:$B$9999&lt;=$J6)),2),AVERAGE(_xlpm.colo2)),"")</f>
        <v>20.176394736842109</v>
      </c>
      <c r="Q6" s="31" cm="1">
        <f t="array" ref="Q6">IFERROR(_xlfn.LET(_xlpm.colo2,_xlfn.CHOOSECOLS(_xlfn._xlws.FILTER($B$1:$C$9999,($B$1:$B$9999&gt;=$I6)*($B$1:$B$9999&lt;=$J6)),2),LARGE(_xlfn._xlws.FILTER(_xlpm.colo2,_xlpm.colo2&gt;($G6+$G6*$H6/100)),1)-($G6+$G6*$H6/100)),"")</f>
        <v>3</v>
      </c>
      <c r="R6" s="31" cm="1">
        <f t="array" ref="R6">IFERROR(_xlfn.LET(_xlpm.colo2,_xlfn.CHOOSECOLS(_xlfn._xlws.FILTER($B$1:$C$9999,($B$1:$B$9999&gt;=$I6)*($B$1:$B$9999&lt;=$J6)),2),SMALL(_xlfn._xlws.FILTER(_xlpm.colo2,_xlpm.colo2&lt;($G6-$G6*$H6/100)),1)-($G6-$G6*$H6/100)),"")</f>
        <v>-2.8000000000000007</v>
      </c>
      <c r="S6" s="3" t="str">
        <f>IF(COUNT(Tableau15[[#This Row],[P0]:[Dep min]])=0,"",REPT("NON ",OR(Tableau15[[#This Row],[Dep max]]&lt;&gt;"",Tableau15[[#This Row],[Dep min]]&lt;&gt;"")) &amp; "Conforme")</f>
        <v>NON Conforme</v>
      </c>
    </row>
    <row r="7" spans="1:21" x14ac:dyDescent="0.3">
      <c r="B7" s="3">
        <v>0.30199999999999999</v>
      </c>
      <c r="C7" s="19">
        <v>25</v>
      </c>
      <c r="G7" s="11">
        <v>20</v>
      </c>
      <c r="H7" s="12">
        <v>10</v>
      </c>
      <c r="I7" s="26">
        <v>0.106</v>
      </c>
      <c r="J7" s="26">
        <v>1.1020000000000001</v>
      </c>
      <c r="L7" s="3">
        <f t="shared" si="0"/>
        <v>20.245999999999999</v>
      </c>
      <c r="M7" s="3">
        <f t="shared" si="1"/>
        <v>20.206</v>
      </c>
      <c r="N7" s="3" cm="1">
        <f t="array" ref="N7">IFERROR(_xlfn.LET(_xlpm.colo2,_xlfn.CHOOSECOLS(_xlfn._xlws.FILTER($B$1:$C$9999,($B$1:$B$9999&gt;=$I7)*($B$1:$B$9999&lt;=$J7)),2),LARGE(_xlpm.colo2,1)),"")</f>
        <v>26.7</v>
      </c>
      <c r="O7" s="3" cm="1">
        <f t="array" ref="O7">IFERROR(_xlfn.LET(_xlpm.colo2,_xlfn.CHOOSECOLS(_xlfn._xlws.FILTER($B$1:$C$9999,($B$1:$B$9999&gt;=$I7)*($B$1:$B$9999&lt;=$J7)),2),SMALL(_xlpm.colo2,1)),"")</f>
        <v>20.190000000000001</v>
      </c>
      <c r="P7" s="3" cm="1">
        <f t="array" ref="P7">IFERROR(_xlfn.LET(_xlpm.colo2,_xlfn.CHOOSECOLS(_xlfn._xlws.FILTER($B$1:$C$9999,($B$1:$B$9999&gt;=$I7)*($B$1:$B$9999&lt;=$J7)),2),AVERAGE(_xlpm.colo2)),"")</f>
        <v>20.742857142857147</v>
      </c>
      <c r="Q7" s="31" cm="1">
        <f t="array" ref="Q7">IFERROR(_xlfn.LET(_xlpm.colo2,_xlfn.CHOOSECOLS(_xlfn._xlws.FILTER($B$1:$C$9999,($B$1:$B$9999&gt;=$I7)*($B$1:$B$9999&lt;=$J7)),2),LARGE(_xlfn._xlws.FILTER(_xlpm.colo2,_xlpm.colo2&gt;($G7+$G7*$H7/100)),1)-($G7+$G7*$H7/100)),"")</f>
        <v>4.6999999999999993</v>
      </c>
      <c r="R7" s="31" t="str" cm="1">
        <f t="array" ref="R7">IFERROR(_xlfn.LET(_xlpm.colo2,_xlfn.CHOOSECOLS(_xlfn._xlws.FILTER($B$1:$C$9999,($B$1:$B$9999&gt;=$I7)*($B$1:$B$9999&lt;=$J7)),2),SMALL(_xlfn._xlws.FILTER(_xlpm.colo2,_xlpm.colo2&lt;($G7-$G7*$H7/100)),1)-($G7-$G7*$H7/100)),"")</f>
        <v/>
      </c>
      <c r="S7" s="3" t="str">
        <f>IF(COUNT(Tableau15[[#This Row],[P0]:[Dep min]])=0,"",REPT("NON ",OR(Tableau15[[#This Row],[Dep max]]&lt;&gt;"",Tableau15[[#This Row],[Dep min]]&lt;&gt;"")) &amp; "Conforme")</f>
        <v>NON Conforme</v>
      </c>
    </row>
    <row r="8" spans="1:21" x14ac:dyDescent="0.3">
      <c r="B8" s="3">
        <v>0.35199999999999998</v>
      </c>
      <c r="C8" s="3">
        <v>20.204000000000001</v>
      </c>
      <c r="G8" s="11">
        <v>20</v>
      </c>
      <c r="H8" s="12">
        <v>10</v>
      </c>
      <c r="I8" s="29">
        <v>0.752</v>
      </c>
      <c r="J8" s="29">
        <v>2.202</v>
      </c>
      <c r="L8" s="3">
        <f t="shared" si="0"/>
        <v>20.196000000000002</v>
      </c>
      <c r="M8" s="3">
        <f t="shared" si="1"/>
        <v>20.11</v>
      </c>
      <c r="N8" s="3" cm="1">
        <f t="array" ref="N8">IFERROR(_xlfn.LET(_xlpm.colo2,_xlfn.CHOOSECOLS(_xlfn._xlws.FILTER($B$1:$C$9999,($B$1:$B$9999&gt;=$I8)*($B$1:$B$9999&lt;=$J8)),2),LARGE(_xlpm.colo2,1)),"")</f>
        <v>20.206</v>
      </c>
      <c r="O8" s="3" cm="1">
        <f t="array" ref="O8">IFERROR(_xlfn.LET(_xlpm.colo2,_xlfn.CHOOSECOLS(_xlfn._xlws.FILTER($B$1:$C$9999,($B$1:$B$9999&gt;=$I8)*($B$1:$B$9999&lt;=$J8)),2),SMALL(_xlpm.colo2,1)),"")</f>
        <v>14.6</v>
      </c>
      <c r="P8" s="3" cm="1">
        <f t="array" ref="P8">IFERROR(_xlfn.LET(_xlpm.colo2,_xlfn.CHOOSECOLS(_xlfn._xlws.FILTER($B$1:$C$9999,($B$1:$B$9999&gt;=$I8)*($B$1:$B$9999&lt;=$J8)),2),AVERAGE(_xlpm.colo2)),"")</f>
        <v>19.815833333333334</v>
      </c>
      <c r="Q8" s="31" t="str" cm="1">
        <f t="array" ref="Q8">IFERROR(_xlfn.LET(_xlpm.colo2,_xlfn.CHOOSECOLS(_xlfn._xlws.FILTER($B$1:$C$9999,($B$1:$B$9999&gt;=$I8)*($B$1:$B$9999&lt;=$J8)),2),LARGE(_xlfn._xlws.FILTER(_xlpm.colo2,_xlpm.colo2&gt;($G8+$G8*$H8/100)),1)-($G8+$G8*$H8/100)),"")</f>
        <v/>
      </c>
      <c r="R8" s="31" cm="1">
        <f t="array" ref="R8">IFERROR(_xlfn.LET(_xlpm.colo2,_xlfn.CHOOSECOLS(_xlfn._xlws.FILTER($B$1:$C$9999,($B$1:$B$9999&gt;=$I8)*($B$1:$B$9999&lt;=$J8)),2),SMALL(_xlfn._xlws.FILTER(_xlpm.colo2,_xlpm.colo2&lt;($G8-$G8*$H8/100)),1)-($G8-$G8*$H8/100)),"")</f>
        <v>-3.4000000000000004</v>
      </c>
      <c r="S8" s="3" t="str">
        <f>IF(COUNT(Tableau15[[#This Row],[P0]:[Dep min]])=0,"",REPT("NON ",OR(Tableau15[[#This Row],[Dep max]]&lt;&gt;"",Tableau15[[#This Row],[Dep min]]&lt;&gt;"")) &amp; "Conforme")</f>
        <v>NON Conforme</v>
      </c>
    </row>
    <row r="9" spans="1:21" x14ac:dyDescent="0.3">
      <c r="B9" s="3">
        <v>0.40200000000000002</v>
      </c>
      <c r="C9" s="3">
        <v>20.204000000000001</v>
      </c>
      <c r="G9" s="11">
        <v>20</v>
      </c>
      <c r="H9" s="12">
        <v>10</v>
      </c>
      <c r="I9" s="22"/>
      <c r="J9" s="22"/>
      <c r="L9" s="3" t="str">
        <f t="shared" si="0"/>
        <v/>
      </c>
      <c r="M9" s="3" t="str">
        <f t="shared" si="1"/>
        <v/>
      </c>
      <c r="N9" s="3" t="str" cm="1">
        <f t="array" ref="N9">IFERROR(_xlfn.LET(_xlpm.colo2,_xlfn.CHOOSECOLS(_xlfn._xlws.FILTER($B$1:$C$9999,($B$1:$B$9999&gt;=$I9)*($B$1:$B$9999&lt;=$J9)),2),LARGE(_xlpm.colo2,1)),"")</f>
        <v/>
      </c>
      <c r="O9" s="3" t="str" cm="1">
        <f t="array" ref="O9">IFERROR(_xlfn.LET(_xlpm.colo2,_xlfn.CHOOSECOLS(_xlfn._xlws.FILTER($B$1:$C$9999,($B$1:$B$9999&gt;=$I9)*($B$1:$B$9999&lt;=$J9)),2),SMALL(_xlpm.colo2,1)),"")</f>
        <v/>
      </c>
      <c r="P9" s="3" t="str" cm="1">
        <f t="array" ref="P9">IFERROR(_xlfn.LET(_xlpm.colo2,_xlfn.CHOOSECOLS(_xlfn._xlws.FILTER($B$1:$C$9999,($B$1:$B$9999&gt;=$I9)*($B$1:$B$9999&lt;=$J9)),2),AVERAGE(_xlpm.colo2)),"")</f>
        <v/>
      </c>
      <c r="Q9" s="31" t="str" cm="1">
        <f t="array" ref="Q9">IFERROR(_xlfn.LET(_xlpm.colo2,_xlfn.CHOOSECOLS(_xlfn._xlws.FILTER($B$1:$C$9999,($B$1:$B$9999&gt;=$I9)*($B$1:$B$9999&lt;=$J9)),2),LARGE(_xlfn._xlws.FILTER(_xlpm.colo2,_xlpm.colo2&gt;($G9+$G9*$H9/100)),1)-($G9+$G9*$H9/100)),"")</f>
        <v/>
      </c>
      <c r="R9" s="31" t="str" cm="1">
        <f t="array" ref="R9">IFERROR(_xlfn.LET(_xlpm.colo2,_xlfn.CHOOSECOLS(_xlfn._xlws.FILTER($B$1:$C$9999,($B$1:$B$9999&gt;=$I9)*($B$1:$B$9999&lt;=$J9)),2),SMALL(_xlfn._xlws.FILTER(_xlpm.colo2,_xlpm.colo2&lt;($G9-$G9*$H9/100)),1)-($G9-$G9*$H9/100)),"")</f>
        <v/>
      </c>
      <c r="S9" s="3" t="str">
        <f>IF(COUNT(Tableau15[[#This Row],[P0]:[Dep min]])=0,"",REPT("NON ",OR(Tableau15[[#This Row],[Dep max]]&lt;&gt;"",Tableau15[[#This Row],[Dep min]]&lt;&gt;"")) &amp; "Conforme")</f>
        <v/>
      </c>
    </row>
    <row r="10" spans="1:21" x14ac:dyDescent="0.3">
      <c r="B10" s="3">
        <v>0.45200000000000001</v>
      </c>
      <c r="C10" s="3">
        <v>20.212</v>
      </c>
    </row>
    <row r="11" spans="1:21" x14ac:dyDescent="0.3">
      <c r="B11" s="7">
        <v>0.502</v>
      </c>
      <c r="C11" s="16">
        <v>20.196000000000002</v>
      </c>
    </row>
    <row r="12" spans="1:21" x14ac:dyDescent="0.3">
      <c r="B12" s="3">
        <v>0.55200000000000005</v>
      </c>
      <c r="C12" s="9">
        <v>20.198</v>
      </c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</row>
    <row r="13" spans="1:21" x14ac:dyDescent="0.3">
      <c r="B13" s="8">
        <v>0.60199999999999998</v>
      </c>
      <c r="C13" s="15">
        <v>20.201000000000001</v>
      </c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</row>
    <row r="14" spans="1:21" x14ac:dyDescent="0.3">
      <c r="B14" s="3">
        <v>0.65200000000000002</v>
      </c>
      <c r="C14" s="9">
        <v>20.198</v>
      </c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</row>
    <row r="15" spans="1:21" x14ac:dyDescent="0.3">
      <c r="B15" s="3">
        <v>0.70199999999999996</v>
      </c>
      <c r="C15" s="9">
        <v>20.206</v>
      </c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</row>
    <row r="16" spans="1:21" x14ac:dyDescent="0.3">
      <c r="B16" s="27">
        <v>0.752</v>
      </c>
      <c r="C16" s="28">
        <v>20.196000000000002</v>
      </c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</row>
    <row r="17" spans="2:21" x14ac:dyDescent="0.3">
      <c r="B17" s="3">
        <v>0.80200000000000005</v>
      </c>
      <c r="C17" s="9">
        <v>20.204000000000001</v>
      </c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</row>
    <row r="18" spans="2:21" x14ac:dyDescent="0.3">
      <c r="B18" s="3">
        <v>0.85199999999999998</v>
      </c>
      <c r="C18" s="9">
        <v>20.204000000000001</v>
      </c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</row>
    <row r="19" spans="2:21" x14ac:dyDescent="0.3">
      <c r="B19" s="3">
        <v>0.90200000000000002</v>
      </c>
      <c r="C19" s="9">
        <v>20.201000000000001</v>
      </c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</row>
    <row r="20" spans="2:21" x14ac:dyDescent="0.3">
      <c r="B20" s="3">
        <v>0.95199999999999996</v>
      </c>
      <c r="C20" s="9">
        <v>20.193000000000001</v>
      </c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</row>
    <row r="21" spans="2:21" x14ac:dyDescent="0.3">
      <c r="B21" s="3">
        <v>1.002</v>
      </c>
      <c r="C21" s="9">
        <v>20.204000000000001</v>
      </c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</row>
    <row r="22" spans="2:21" x14ac:dyDescent="0.3">
      <c r="B22" s="3">
        <v>1.052</v>
      </c>
      <c r="C22" s="9">
        <v>20.190000000000001</v>
      </c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</row>
    <row r="23" spans="2:21" x14ac:dyDescent="0.3">
      <c r="B23" s="20">
        <v>1.1020000000000001</v>
      </c>
      <c r="C23" s="21">
        <v>20.206</v>
      </c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</row>
    <row r="24" spans="2:21" x14ac:dyDescent="0.3">
      <c r="B24" s="3">
        <v>1.1519999999999999</v>
      </c>
      <c r="C24" s="9">
        <v>20.187999999999999</v>
      </c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</row>
    <row r="25" spans="2:21" x14ac:dyDescent="0.3">
      <c r="B25" s="3">
        <v>1.202</v>
      </c>
      <c r="C25" s="9">
        <v>20.196000000000002</v>
      </c>
      <c r="G25" s="1"/>
    </row>
    <row r="26" spans="2:21" x14ac:dyDescent="0.3">
      <c r="B26" s="3">
        <v>1.252</v>
      </c>
      <c r="C26" s="9">
        <v>20.198</v>
      </c>
      <c r="G26" s="1"/>
    </row>
    <row r="27" spans="2:21" x14ac:dyDescent="0.3">
      <c r="B27" s="8">
        <v>1.302</v>
      </c>
      <c r="C27" s="15">
        <v>20.181999999999999</v>
      </c>
      <c r="G27" s="1"/>
    </row>
    <row r="28" spans="2:21" x14ac:dyDescent="0.3">
      <c r="B28" s="3">
        <v>1.3520000000000001</v>
      </c>
      <c r="C28" s="9">
        <v>20.172000000000001</v>
      </c>
      <c r="G28" s="1"/>
    </row>
    <row r="29" spans="2:21" x14ac:dyDescent="0.3">
      <c r="B29" s="3">
        <v>1.4019999999999999</v>
      </c>
      <c r="C29" s="9">
        <v>20.173999999999999</v>
      </c>
      <c r="G29" s="1"/>
    </row>
    <row r="30" spans="2:21" x14ac:dyDescent="0.3">
      <c r="B30" s="3">
        <v>1.452</v>
      </c>
      <c r="C30" s="9">
        <v>20.164000000000001</v>
      </c>
      <c r="G30" s="1"/>
    </row>
    <row r="31" spans="2:21" x14ac:dyDescent="0.3">
      <c r="B31" s="3">
        <v>1.502</v>
      </c>
      <c r="C31" s="9">
        <v>20.166</v>
      </c>
      <c r="G31" s="1"/>
    </row>
    <row r="32" spans="2:21" x14ac:dyDescent="0.3">
      <c r="B32" s="3">
        <v>1.552</v>
      </c>
      <c r="C32" s="9">
        <v>20.152999999999999</v>
      </c>
      <c r="G32" s="1"/>
    </row>
    <row r="33" spans="2:7" x14ac:dyDescent="0.3">
      <c r="B33" s="3">
        <v>1.6020000000000001</v>
      </c>
      <c r="C33" s="9">
        <v>20.169</v>
      </c>
      <c r="G33" s="1"/>
    </row>
    <row r="34" spans="2:7" x14ac:dyDescent="0.3">
      <c r="B34" s="3">
        <v>1.6519999999999999</v>
      </c>
      <c r="C34" s="9">
        <v>20.145</v>
      </c>
      <c r="G34" s="1"/>
    </row>
    <row r="35" spans="2:7" x14ac:dyDescent="0.3">
      <c r="B35" s="7">
        <v>1.702</v>
      </c>
      <c r="C35" s="17">
        <v>20.161000000000001</v>
      </c>
      <c r="G35" s="1"/>
    </row>
    <row r="36" spans="2:7" x14ac:dyDescent="0.3">
      <c r="B36" s="3">
        <v>1.752</v>
      </c>
      <c r="C36" s="3">
        <v>20.145</v>
      </c>
      <c r="G36" s="1"/>
    </row>
    <row r="37" spans="2:7" x14ac:dyDescent="0.3">
      <c r="B37" s="3">
        <v>1.802</v>
      </c>
      <c r="C37" s="3">
        <v>20.158000000000001</v>
      </c>
      <c r="G37" s="1"/>
    </row>
    <row r="38" spans="2:7" x14ac:dyDescent="0.3">
      <c r="B38" s="3">
        <v>1.8520000000000001</v>
      </c>
      <c r="C38" s="19">
        <v>15.2</v>
      </c>
      <c r="G38" s="1"/>
    </row>
    <row r="39" spans="2:7" x14ac:dyDescent="0.3">
      <c r="B39" s="3">
        <v>1.9019999999999999</v>
      </c>
      <c r="C39" s="3">
        <v>20.134</v>
      </c>
    </row>
    <row r="40" spans="2:7" x14ac:dyDescent="0.3">
      <c r="B40" s="3">
        <v>1.952</v>
      </c>
      <c r="C40" s="3">
        <v>20.108000000000001</v>
      </c>
    </row>
    <row r="41" spans="2:7" x14ac:dyDescent="0.3">
      <c r="B41" s="3">
        <v>2.0019999999999998</v>
      </c>
      <c r="C41" s="3">
        <v>20.126000000000001</v>
      </c>
    </row>
    <row r="42" spans="2:7" x14ac:dyDescent="0.3">
      <c r="B42" s="18">
        <v>2.052</v>
      </c>
      <c r="C42" s="18">
        <v>20.11</v>
      </c>
    </row>
    <row r="43" spans="2:7" x14ac:dyDescent="0.3">
      <c r="B43" s="3">
        <v>2.1019999999999999</v>
      </c>
      <c r="C43" s="19">
        <v>14.6</v>
      </c>
    </row>
    <row r="44" spans="2:7" x14ac:dyDescent="0.3">
      <c r="B44" s="3">
        <v>2.1520000000000001</v>
      </c>
      <c r="C44" s="3">
        <v>20.117999999999999</v>
      </c>
    </row>
    <row r="45" spans="2:7" x14ac:dyDescent="0.3">
      <c r="B45" s="27">
        <v>2.202</v>
      </c>
      <c r="C45" s="27">
        <v>20.11</v>
      </c>
    </row>
    <row r="46" spans="2:7" x14ac:dyDescent="0.3">
      <c r="B46" s="3">
        <v>2.2519999999999998</v>
      </c>
      <c r="C46" s="3">
        <v>20.108000000000001</v>
      </c>
    </row>
    <row r="47" spans="2:7" x14ac:dyDescent="0.3">
      <c r="B47" s="3">
        <v>2.302</v>
      </c>
      <c r="C47" s="3">
        <v>20.11</v>
      </c>
    </row>
    <row r="48" spans="2:7" x14ac:dyDescent="0.3">
      <c r="B48" s="3">
        <v>2.3519999999999999</v>
      </c>
      <c r="C48" s="3">
        <v>20.11</v>
      </c>
    </row>
    <row r="49" spans="2:3" x14ac:dyDescent="0.3">
      <c r="B49" s="3">
        <v>2.4020000000000001</v>
      </c>
      <c r="C49" s="3">
        <v>20.07</v>
      </c>
    </row>
    <row r="50" spans="2:3" x14ac:dyDescent="0.3">
      <c r="B50" s="3">
        <v>2.452</v>
      </c>
      <c r="C50" s="3">
        <v>20.088999999999999</v>
      </c>
    </row>
    <row r="51" spans="2:3" x14ac:dyDescent="0.3">
      <c r="B51" s="3">
        <v>2.5019999999999998</v>
      </c>
      <c r="C51" s="3">
        <v>20.073</v>
      </c>
    </row>
    <row r="52" spans="2:3" x14ac:dyDescent="0.3">
      <c r="B52" s="3">
        <v>2.552</v>
      </c>
      <c r="C52" s="3">
        <v>20.07</v>
      </c>
    </row>
    <row r="53" spans="2:3" x14ac:dyDescent="0.3">
      <c r="B53" s="3">
        <v>2.6019999999999999</v>
      </c>
      <c r="C53" s="3">
        <v>20.094000000000001</v>
      </c>
    </row>
    <row r="54" spans="2:3" x14ac:dyDescent="0.3">
      <c r="B54" s="3">
        <v>2.6520000000000001</v>
      </c>
      <c r="C54" s="3">
        <v>20.081</v>
      </c>
    </row>
    <row r="55" spans="2:3" x14ac:dyDescent="0.3">
      <c r="B55" s="3">
        <v>2.702</v>
      </c>
      <c r="C55" s="3">
        <v>20.081</v>
      </c>
    </row>
    <row r="56" spans="2:3" x14ac:dyDescent="0.3">
      <c r="B56" s="3">
        <v>2.7519999999999998</v>
      </c>
      <c r="C56" s="3">
        <v>20.045999999999999</v>
      </c>
    </row>
    <row r="57" spans="2:3" x14ac:dyDescent="0.3">
      <c r="B57" s="3">
        <v>2.802</v>
      </c>
      <c r="C57" s="3">
        <v>20.056999999999999</v>
      </c>
    </row>
    <row r="58" spans="2:3" x14ac:dyDescent="0.3">
      <c r="B58" s="3">
        <v>2.8519999999999999</v>
      </c>
      <c r="C58" s="3">
        <v>20.041</v>
      </c>
    </row>
    <row r="59" spans="2:3" x14ac:dyDescent="0.3">
      <c r="B59" s="3">
        <v>2.9020000000000001</v>
      </c>
      <c r="C59" s="3">
        <v>20.073</v>
      </c>
    </row>
    <row r="60" spans="2:3" x14ac:dyDescent="0.3">
      <c r="B60" s="3">
        <v>2.952</v>
      </c>
      <c r="C60" s="3">
        <v>20.073</v>
      </c>
    </row>
    <row r="61" spans="2:3" x14ac:dyDescent="0.3">
      <c r="B61" s="3">
        <v>3.0019999999999998</v>
      </c>
      <c r="C61" s="3">
        <v>20.052</v>
      </c>
    </row>
    <row r="62" spans="2:3" x14ac:dyDescent="0.3">
      <c r="B62" s="3">
        <v>3.052</v>
      </c>
      <c r="C62" s="3">
        <v>20.044</v>
      </c>
    </row>
    <row r="63" spans="2:3" x14ac:dyDescent="0.3">
      <c r="B63" s="3">
        <v>3.1019999999999999</v>
      </c>
      <c r="C63" s="3">
        <v>20.041</v>
      </c>
    </row>
    <row r="64" spans="2:3" x14ac:dyDescent="0.3">
      <c r="B64" s="3">
        <v>3.1520000000000001</v>
      </c>
      <c r="C64" s="3">
        <v>20.036000000000001</v>
      </c>
    </row>
    <row r="65" spans="2:3" x14ac:dyDescent="0.3">
      <c r="B65" s="3">
        <v>3.202</v>
      </c>
      <c r="C65" s="3">
        <v>20.021999999999998</v>
      </c>
    </row>
    <row r="66" spans="2:3" x14ac:dyDescent="0.3">
      <c r="B66" s="3">
        <v>3.2519999999999998</v>
      </c>
      <c r="C66" s="3">
        <v>20.024999999999999</v>
      </c>
    </row>
    <row r="67" spans="2:3" x14ac:dyDescent="0.3">
      <c r="B67" s="3">
        <v>3.302</v>
      </c>
      <c r="C67" s="3">
        <v>20.036000000000001</v>
      </c>
    </row>
    <row r="68" spans="2:3" x14ac:dyDescent="0.3">
      <c r="B68" s="3">
        <v>3.3519999999999999</v>
      </c>
      <c r="C68" s="3">
        <v>20.02</v>
      </c>
    </row>
    <row r="69" spans="2:3" x14ac:dyDescent="0.3">
      <c r="B69" s="3">
        <v>3.4020000000000001</v>
      </c>
      <c r="C69" s="3">
        <v>20.009</v>
      </c>
    </row>
    <row r="70" spans="2:3" x14ac:dyDescent="0.3">
      <c r="B70" s="3">
        <v>3.452</v>
      </c>
      <c r="C70" s="3">
        <v>20.012</v>
      </c>
    </row>
    <row r="71" spans="2:3" x14ac:dyDescent="0.3">
      <c r="B71" s="3">
        <v>3.5019999999999998</v>
      </c>
      <c r="C71" s="3">
        <v>19.998000000000001</v>
      </c>
    </row>
    <row r="72" spans="2:3" x14ac:dyDescent="0.3">
      <c r="B72" s="3">
        <v>3.552</v>
      </c>
      <c r="C72" s="3">
        <v>19.995999999999999</v>
      </c>
    </row>
    <row r="73" spans="2:3" x14ac:dyDescent="0.3">
      <c r="B73" s="3">
        <v>3.6019999999999999</v>
      </c>
      <c r="C73" s="3">
        <v>19.977</v>
      </c>
    </row>
    <row r="74" spans="2:3" x14ac:dyDescent="0.3">
      <c r="B74" s="3">
        <v>3.6520000000000001</v>
      </c>
      <c r="C74" s="3">
        <v>19.984999999999999</v>
      </c>
    </row>
    <row r="75" spans="2:3" x14ac:dyDescent="0.3">
      <c r="B75" s="3">
        <v>3.702</v>
      </c>
      <c r="C75" s="3">
        <v>19.981999999999999</v>
      </c>
    </row>
    <row r="76" spans="2:3" x14ac:dyDescent="0.3">
      <c r="B76" s="3">
        <v>3.7519999999999998</v>
      </c>
      <c r="C76" s="3">
        <v>19.963999999999999</v>
      </c>
    </row>
    <row r="77" spans="2:3" x14ac:dyDescent="0.3">
      <c r="B77" s="3">
        <v>3.802</v>
      </c>
      <c r="C77" s="3">
        <v>19.966000000000001</v>
      </c>
    </row>
    <row r="78" spans="2:3" x14ac:dyDescent="0.3">
      <c r="B78" s="4"/>
    </row>
  </sheetData>
  <mergeCells count="1">
    <mergeCell ref="G2:J2"/>
  </mergeCells>
  <phoneticPr fontId="3" type="noConversion"/>
  <conditionalFormatting sqref="S4:S9">
    <cfRule type="expression" dxfId="3" priority="2">
      <formula>LEFT(S4,3)="NON"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22</vt:lpstr>
    </vt:vector>
  </TitlesOfParts>
  <Company>Bureau Veritas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Rudolf HAOUSSINE</dc:creator>
  <cp:lastModifiedBy>My Apple</cp:lastModifiedBy>
  <dcterms:created xsi:type="dcterms:W3CDTF">2024-05-14T13:47:19Z</dcterms:created>
  <dcterms:modified xsi:type="dcterms:W3CDTF">2024-05-16T10:12:14Z</dcterms:modified>
</cp:coreProperties>
</file>