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3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 activeTab="1"/>
  </bookViews>
  <sheets>
    <sheet name="PARAMETRES" sheetId="2" r:id="rId1"/>
    <sheet name="INVENTAIRE" sheetId="1" r:id="rId2"/>
  </sheets>
  <definedNames>
    <definedName name="lstBureaux">tblBureaux[Bureaux]</definedName>
    <definedName name="lstMatériels">tblMatériels[Matériels]</definedName>
    <definedName name="Segment_Bureau_d_affectation">#N/A</definedName>
    <definedName name="valHSélection">INVENTAIRE!$D$4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</extLst>
</workbook>
</file>

<file path=xl/calcChain.xml><?xml version="1.0" encoding="utf-8"?>
<calcChain xmlns="http://schemas.openxmlformats.org/spreadsheetml/2006/main">
  <c r="D39" i="1" l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E9" i="1" l="1"/>
  <c r="E169" i="1" l="1"/>
  <c r="E170" i="1"/>
  <c r="E171" i="1"/>
  <c r="E172" i="1"/>
  <c r="E175" i="1"/>
  <c r="E176" i="1"/>
  <c r="E177" i="1"/>
  <c r="E178" i="1"/>
  <c r="E179" i="1"/>
  <c r="E180" i="1"/>
  <c r="E183" i="1"/>
  <c r="E184" i="1"/>
  <c r="E185" i="1"/>
  <c r="E186" i="1"/>
  <c r="E187" i="1"/>
  <c r="E188" i="1"/>
  <c r="E191" i="1"/>
  <c r="E192" i="1"/>
  <c r="E193" i="1"/>
  <c r="E194" i="1"/>
  <c r="E195" i="1"/>
  <c r="E196" i="1"/>
  <c r="E199" i="1"/>
  <c r="E200" i="1"/>
  <c r="E201" i="1"/>
  <c r="E202" i="1"/>
  <c r="E203" i="1"/>
  <c r="E204" i="1"/>
  <c r="E207" i="1"/>
  <c r="E208" i="1"/>
  <c r="E209" i="1"/>
  <c r="E210" i="1"/>
  <c r="E211" i="1"/>
  <c r="E212" i="1"/>
  <c r="E215" i="1"/>
  <c r="E216" i="1"/>
  <c r="E217" i="1"/>
  <c r="E218" i="1"/>
  <c r="E219" i="1"/>
  <c r="E220" i="1"/>
  <c r="E223" i="1"/>
  <c r="E224" i="1"/>
  <c r="E225" i="1"/>
  <c r="E226" i="1"/>
  <c r="E227" i="1"/>
  <c r="E228" i="1"/>
  <c r="E231" i="1"/>
  <c r="E232" i="1"/>
  <c r="E233" i="1"/>
  <c r="E234" i="1"/>
  <c r="E235" i="1"/>
  <c r="E236" i="1"/>
  <c r="E239" i="1"/>
  <c r="E240" i="1"/>
  <c r="E241" i="1"/>
  <c r="E242" i="1"/>
  <c r="E243" i="1"/>
  <c r="E244" i="1"/>
  <c r="E247" i="1"/>
  <c r="E248" i="1"/>
  <c r="E249" i="1"/>
  <c r="E250" i="1"/>
  <c r="E251" i="1"/>
  <c r="E252" i="1"/>
  <c r="E254" i="1"/>
  <c r="E255" i="1"/>
  <c r="E256" i="1"/>
  <c r="E258" i="1"/>
  <c r="E259" i="1"/>
  <c r="E260" i="1"/>
  <c r="E261" i="1"/>
  <c r="E262" i="1"/>
  <c r="E263" i="1"/>
  <c r="E264" i="1"/>
  <c r="E267" i="1"/>
  <c r="E268" i="1"/>
  <c r="E269" i="1"/>
  <c r="E270" i="1"/>
  <c r="E271" i="1"/>
  <c r="E272" i="1"/>
  <c r="E273" i="1"/>
  <c r="E274" i="1"/>
  <c r="E275" i="1"/>
  <c r="E276" i="1"/>
  <c r="E278" i="1"/>
  <c r="E279" i="1"/>
  <c r="E280" i="1"/>
  <c r="E282" i="1"/>
  <c r="E283" i="1"/>
  <c r="E284" i="1"/>
  <c r="E285" i="1"/>
  <c r="E286" i="1"/>
  <c r="E287" i="1"/>
  <c r="E288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173" i="1"/>
  <c r="E174" i="1"/>
  <c r="E181" i="1"/>
  <c r="E182" i="1"/>
  <c r="E189" i="1"/>
  <c r="E190" i="1"/>
  <c r="E197" i="1"/>
  <c r="E198" i="1"/>
  <c r="E205" i="1"/>
  <c r="E206" i="1"/>
  <c r="E213" i="1"/>
  <c r="E214" i="1"/>
  <c r="E221" i="1"/>
  <c r="E222" i="1"/>
  <c r="E229" i="1"/>
  <c r="E230" i="1"/>
  <c r="E237" i="1"/>
  <c r="E238" i="1"/>
  <c r="E245" i="1"/>
  <c r="E246" i="1"/>
  <c r="E253" i="1"/>
  <c r="E257" i="1"/>
  <c r="E265" i="1"/>
  <c r="E266" i="1"/>
  <c r="E277" i="1"/>
  <c r="E281" i="1"/>
  <c r="E289" i="1"/>
  <c r="E29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78" i="1" l="1"/>
  <c r="E80" i="1"/>
  <c r="E82" i="1"/>
  <c r="E84" i="1"/>
  <c r="E86" i="1"/>
  <c r="E88" i="1"/>
  <c r="E90" i="1"/>
  <c r="E92" i="1"/>
  <c r="E94" i="1"/>
  <c r="E96" i="1"/>
  <c r="E98" i="1"/>
  <c r="E100" i="1"/>
  <c r="E102" i="1"/>
  <c r="E104" i="1"/>
  <c r="E106" i="1"/>
  <c r="E108" i="1"/>
  <c r="E110" i="1"/>
  <c r="E112" i="1"/>
  <c r="E114" i="1"/>
  <c r="E116" i="1"/>
  <c r="E118" i="1"/>
  <c r="E120" i="1"/>
  <c r="E79" i="1"/>
  <c r="E81" i="1"/>
  <c r="E83" i="1"/>
  <c r="E85" i="1"/>
  <c r="E87" i="1"/>
  <c r="E89" i="1"/>
  <c r="E91" i="1"/>
  <c r="E93" i="1"/>
  <c r="E95" i="1"/>
  <c r="E97" i="1"/>
  <c r="E99" i="1"/>
  <c r="E101" i="1"/>
  <c r="E103" i="1"/>
  <c r="E105" i="1"/>
  <c r="E107" i="1"/>
  <c r="E109" i="1"/>
  <c r="E111" i="1"/>
  <c r="E113" i="1"/>
  <c r="E115" i="1"/>
  <c r="E117" i="1"/>
  <c r="E119" i="1"/>
  <c r="E39" i="1" l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34" i="1" l="1"/>
  <c r="E28" i="1"/>
  <c r="E36" i="1"/>
  <c r="E35" i="1"/>
  <c r="E30" i="1"/>
  <c r="E19" i="1"/>
  <c r="E24" i="1"/>
  <c r="E20" i="1"/>
  <c r="E14" i="1"/>
  <c r="E16" i="1"/>
  <c r="E11" i="1"/>
  <c r="E17" i="1"/>
  <c r="E10" i="1"/>
  <c r="E31" i="1"/>
  <c r="E38" i="1"/>
  <c r="E37" i="1"/>
  <c r="E33" i="1"/>
  <c r="E32" i="1"/>
  <c r="E29" i="1"/>
  <c r="E27" i="1"/>
  <c r="E26" i="1"/>
  <c r="E25" i="1"/>
  <c r="E23" i="1"/>
  <c r="E22" i="1"/>
  <c r="E21" i="1"/>
  <c r="E18" i="1"/>
  <c r="E15" i="1"/>
  <c r="E13" i="1"/>
  <c r="E12" i="1"/>
</calcChain>
</file>

<file path=xl/sharedStrings.xml><?xml version="1.0" encoding="utf-8"?>
<sst xmlns="http://schemas.openxmlformats.org/spreadsheetml/2006/main" count="876" uniqueCount="452">
  <si>
    <t>Surligner les éléments antérieurs à :</t>
  </si>
  <si>
    <t>Code matériel</t>
  </si>
  <si>
    <t>Nom du matériel</t>
  </si>
  <si>
    <t>Bureau d'affectation</t>
  </si>
  <si>
    <t>Age du matériel</t>
  </si>
  <si>
    <t>Inventaire Matériels et Bureaux</t>
  </si>
  <si>
    <t>Date de délivrance</t>
  </si>
  <si>
    <t>Liste Matériels et Bureaux</t>
  </si>
  <si>
    <t>Bureaux</t>
  </si>
  <si>
    <t>Matériels</t>
  </si>
  <si>
    <t>ACCUEIL</t>
  </si>
  <si>
    <t>SALLE REUNION</t>
  </si>
  <si>
    <t>AUTISME</t>
  </si>
  <si>
    <t>CARSAT SECRETARIAT</t>
  </si>
  <si>
    <t>CARSAT EVALUATION 1</t>
  </si>
  <si>
    <t>CARSAT EVALUATION 2</t>
  </si>
  <si>
    <t>SALLE ATTENTE</t>
  </si>
  <si>
    <t>REFERENTS</t>
  </si>
  <si>
    <t>SALLE SERVEUR</t>
  </si>
  <si>
    <t>DIRECTION</t>
  </si>
  <si>
    <t>Cafetière</t>
  </si>
  <si>
    <t>Photocopieuse</t>
  </si>
  <si>
    <t>Ecran supplémentaire</t>
  </si>
  <si>
    <t>Ecran informatique</t>
  </si>
  <si>
    <t>Imprimante à jet d’encre</t>
  </si>
  <si>
    <t>Imprimante laser</t>
  </si>
  <si>
    <t>Clé USB</t>
  </si>
  <si>
    <t>Bureau informatique</t>
  </si>
  <si>
    <t>Fauteuil bureautique</t>
  </si>
  <si>
    <t>Fauteuil</t>
  </si>
  <si>
    <t>Scanner</t>
  </si>
  <si>
    <t>Massicot</t>
  </si>
  <si>
    <t>Bibliothèque</t>
  </si>
  <si>
    <t>Réfrigérateur</t>
  </si>
  <si>
    <t>Micro-onde</t>
  </si>
  <si>
    <t>Clavier informatique</t>
  </si>
  <si>
    <t>COMPTABILITE</t>
  </si>
  <si>
    <t>Télévision</t>
  </si>
  <si>
    <t>Rétro-projecteur</t>
  </si>
  <si>
    <t>SECTEUR LIMOGES</t>
  </si>
  <si>
    <t>SECTEUR RURAL</t>
  </si>
  <si>
    <t>PLANIFICATION LIMOGES</t>
  </si>
  <si>
    <t>PLANIFICATION RURAL</t>
  </si>
  <si>
    <t>Matériel0001</t>
  </si>
  <si>
    <t>Matériel0002</t>
  </si>
  <si>
    <t>Matériel0003</t>
  </si>
  <si>
    <t>Matériel0004</t>
  </si>
  <si>
    <t>Matériel0005</t>
  </si>
  <si>
    <t>Matériel0006</t>
  </si>
  <si>
    <t>Matériel0007</t>
  </si>
  <si>
    <t>Matériel0008</t>
  </si>
  <si>
    <t>Matériel0009</t>
  </si>
  <si>
    <t>Matériel0010</t>
  </si>
  <si>
    <t>Matériel0011</t>
  </si>
  <si>
    <t>Matériel0012</t>
  </si>
  <si>
    <t>Matériel0013</t>
  </si>
  <si>
    <t>Matériel0014</t>
  </si>
  <si>
    <t>Matériel0015</t>
  </si>
  <si>
    <t>Matériel0016</t>
  </si>
  <si>
    <t>Matériel0017</t>
  </si>
  <si>
    <t>Matériel0018</t>
  </si>
  <si>
    <t>Matériel0019</t>
  </si>
  <si>
    <t>Matériel0020</t>
  </si>
  <si>
    <t>Matériel0021</t>
  </si>
  <si>
    <t>Matériel0022</t>
  </si>
  <si>
    <t>Matériel0023</t>
  </si>
  <si>
    <t>Matériel0024</t>
  </si>
  <si>
    <t>Matériel0025</t>
  </si>
  <si>
    <t>Matériel0026</t>
  </si>
  <si>
    <t>Matériel0027</t>
  </si>
  <si>
    <t>Matériel0028</t>
  </si>
  <si>
    <t>Matériel0029</t>
  </si>
  <si>
    <t>Matériel0030</t>
  </si>
  <si>
    <t>Matériel0031</t>
  </si>
  <si>
    <t>Matériel0032</t>
  </si>
  <si>
    <t>Matériel0033</t>
  </si>
  <si>
    <t>Matériel0034</t>
  </si>
  <si>
    <t>Matériel0035</t>
  </si>
  <si>
    <t>Matériel0036</t>
  </si>
  <si>
    <t>Matériel0037</t>
  </si>
  <si>
    <t>Matériel0038</t>
  </si>
  <si>
    <t>Matériel0039</t>
  </si>
  <si>
    <t>Matériel0040</t>
  </si>
  <si>
    <t>Matériel0041</t>
  </si>
  <si>
    <t>Matériel0042</t>
  </si>
  <si>
    <t>Matériel0043</t>
  </si>
  <si>
    <t>Matériel0044</t>
  </si>
  <si>
    <t>Matériel0045</t>
  </si>
  <si>
    <t>Matériel0046</t>
  </si>
  <si>
    <t>Matériel0047</t>
  </si>
  <si>
    <t>Matériel0048</t>
  </si>
  <si>
    <t>Matériel0049</t>
  </si>
  <si>
    <t>Matériel0050</t>
  </si>
  <si>
    <t>Matériel0051</t>
  </si>
  <si>
    <t>Matériel0052</t>
  </si>
  <si>
    <t>Matériel0053</t>
  </si>
  <si>
    <t>Matériel0054</t>
  </si>
  <si>
    <t>Matériel0055</t>
  </si>
  <si>
    <t>Matériel0056</t>
  </si>
  <si>
    <t>Matériel0057</t>
  </si>
  <si>
    <t>Matériel0058</t>
  </si>
  <si>
    <t>Matériel0059</t>
  </si>
  <si>
    <t>Matériel0060</t>
  </si>
  <si>
    <t>Matériel0061</t>
  </si>
  <si>
    <t>Matériel0062</t>
  </si>
  <si>
    <t>Matériel0063</t>
  </si>
  <si>
    <t>Matériel0064</t>
  </si>
  <si>
    <t>Matériel0065</t>
  </si>
  <si>
    <t>Matériel0066</t>
  </si>
  <si>
    <t>Matériel0067</t>
  </si>
  <si>
    <t>Matériel0068</t>
  </si>
  <si>
    <t>Matériel0069</t>
  </si>
  <si>
    <t>Table (Petite)</t>
  </si>
  <si>
    <t>Table (Grande)</t>
  </si>
  <si>
    <t>Chaise (Bleue)</t>
  </si>
  <si>
    <t>Chaise (Blanche)</t>
  </si>
  <si>
    <t>Chaise (Rouge)</t>
  </si>
  <si>
    <t>Souris (Filaire)</t>
  </si>
  <si>
    <t>Souris (Sans fil)</t>
  </si>
  <si>
    <t>Affranchicheuse</t>
  </si>
  <si>
    <t>Poubelle (Grande)</t>
  </si>
  <si>
    <t>Poubelle (Petite)</t>
  </si>
  <si>
    <t>Tableau (Feuille)</t>
  </si>
  <si>
    <t>Ecran rétro-projecteur</t>
  </si>
  <si>
    <t>Tableau liège (Grand)</t>
  </si>
  <si>
    <t>Tableau liège (Petit)</t>
  </si>
  <si>
    <t>Caisson rangement (1 porte)</t>
  </si>
  <si>
    <t>Caisson rangement (4 tiroirs)</t>
  </si>
  <si>
    <t>Ecran Hannspree</t>
  </si>
  <si>
    <t>Ordinateur portable Dell</t>
  </si>
  <si>
    <t>Ordinateur portable Acer</t>
  </si>
  <si>
    <t>Téléphone filaire</t>
  </si>
  <si>
    <t>Tp-Link</t>
  </si>
  <si>
    <t>Caisson rangement (3 tiroirs)</t>
  </si>
  <si>
    <t>Chaise bureau</t>
  </si>
  <si>
    <t>Porte-manteau</t>
  </si>
  <si>
    <t xml:space="preserve">Radiateur électrique </t>
  </si>
  <si>
    <t>Réglette électrique (3 prises)</t>
  </si>
  <si>
    <t>Ventilateur</t>
  </si>
  <si>
    <t>Lampe de bureau</t>
  </si>
  <si>
    <t>Amoire métallique (Basse)</t>
  </si>
  <si>
    <t>Armoire métallique (Haute)</t>
  </si>
  <si>
    <t>Ordinateur portable Lenovo</t>
  </si>
  <si>
    <t>Réglette électrique (6 prises)</t>
  </si>
  <si>
    <t>Banque d'accueil</t>
  </si>
  <si>
    <t>Caisson rangement (2 tiroirs)</t>
  </si>
  <si>
    <t>Ecran View Sonic</t>
  </si>
  <si>
    <t>Etagère posée</t>
  </si>
  <si>
    <t>Imprimante / Copieur</t>
  </si>
  <si>
    <t>Photophore</t>
  </si>
  <si>
    <t>Présentoire</t>
  </si>
  <si>
    <t>Tapis sol</t>
  </si>
  <si>
    <t>Téléphone filaire standard</t>
  </si>
  <si>
    <t>Bureau 3 tiroirs &amp; 1 porte</t>
  </si>
  <si>
    <t>Chaise (Prune)</t>
  </si>
  <si>
    <t>Destructeur papier</t>
  </si>
  <si>
    <t>Diable</t>
  </si>
  <si>
    <t>Perforeuse</t>
  </si>
  <si>
    <t>Relieuse</t>
  </si>
  <si>
    <t>Chaise (Noire)</t>
  </si>
  <si>
    <t>Table (2 tiroirs)</t>
  </si>
  <si>
    <t>Chaise (Jaune)</t>
  </si>
  <si>
    <t>Rayonnage</t>
  </si>
  <si>
    <t>Bibliothèque (2 corps)</t>
  </si>
  <si>
    <t>Matériel0070</t>
  </si>
  <si>
    <t>Matériel0071</t>
  </si>
  <si>
    <t>Matériel0072</t>
  </si>
  <si>
    <t>Matériel0073</t>
  </si>
  <si>
    <t>Matériel0074</t>
  </si>
  <si>
    <t>Matériel0075</t>
  </si>
  <si>
    <t>Matériel0076</t>
  </si>
  <si>
    <t>Matériel0077</t>
  </si>
  <si>
    <t>Matériel0078</t>
  </si>
  <si>
    <t>Matériel0079</t>
  </si>
  <si>
    <t>Matériel0080</t>
  </si>
  <si>
    <t>Matériel0081</t>
  </si>
  <si>
    <t>Matériel0082</t>
  </si>
  <si>
    <t>Matériel0083</t>
  </si>
  <si>
    <t>Matériel0084</t>
  </si>
  <si>
    <t>Matériel0085</t>
  </si>
  <si>
    <t>Matériel0086</t>
  </si>
  <si>
    <t>Matériel0087</t>
  </si>
  <si>
    <t>Matériel0088</t>
  </si>
  <si>
    <t>Matériel0089</t>
  </si>
  <si>
    <t>Matériel0090</t>
  </si>
  <si>
    <t>Matériel0091</t>
  </si>
  <si>
    <t>Matériel0092</t>
  </si>
  <si>
    <t>Matériel0093</t>
  </si>
  <si>
    <t>Matériel0094</t>
  </si>
  <si>
    <t>Matériel0095</t>
  </si>
  <si>
    <t>Matériel0096</t>
  </si>
  <si>
    <t>Matériel0097</t>
  </si>
  <si>
    <t>Matériel0098</t>
  </si>
  <si>
    <t>Matériel0099</t>
  </si>
  <si>
    <t>Matériel0100</t>
  </si>
  <si>
    <t>Matériel0101</t>
  </si>
  <si>
    <t>Matériel0102</t>
  </si>
  <si>
    <t>Matériel0103</t>
  </si>
  <si>
    <t>Matériel0104</t>
  </si>
  <si>
    <t>Matériel0105</t>
  </si>
  <si>
    <t>Matériel0106</t>
  </si>
  <si>
    <t>Matériel0107</t>
  </si>
  <si>
    <t>Matériel0108</t>
  </si>
  <si>
    <t>Matériel0109</t>
  </si>
  <si>
    <t>Matériel0110</t>
  </si>
  <si>
    <t>Matériel0111</t>
  </si>
  <si>
    <t>Matériel0112</t>
  </si>
  <si>
    <t>Matériel0113</t>
  </si>
  <si>
    <t>Matériel0114</t>
  </si>
  <si>
    <t>Matériel0115</t>
  </si>
  <si>
    <t>Matériel0116</t>
  </si>
  <si>
    <t>Matériel0117</t>
  </si>
  <si>
    <t>Matériel0118</t>
  </si>
  <si>
    <t>Matériel0119</t>
  </si>
  <si>
    <t>Matériel0120</t>
  </si>
  <si>
    <t>Matériel0121</t>
  </si>
  <si>
    <t>Matériel0122</t>
  </si>
  <si>
    <t>Matériel0123</t>
  </si>
  <si>
    <t>Matériel0124</t>
  </si>
  <si>
    <t>Matériel0125</t>
  </si>
  <si>
    <t>Matériel0126</t>
  </si>
  <si>
    <t>Matériel0127</t>
  </si>
  <si>
    <t>Matériel0128</t>
  </si>
  <si>
    <t>Matériel0129</t>
  </si>
  <si>
    <t>Matériel0130</t>
  </si>
  <si>
    <t>Matériel0131</t>
  </si>
  <si>
    <t>Matériel0132</t>
  </si>
  <si>
    <t>Matériel0133</t>
  </si>
  <si>
    <t>Matériel0134</t>
  </si>
  <si>
    <t>Matériel0135</t>
  </si>
  <si>
    <t>Matériel0136</t>
  </si>
  <si>
    <t>Matériel0137</t>
  </si>
  <si>
    <t>Matériel0138</t>
  </si>
  <si>
    <t>Matériel0139</t>
  </si>
  <si>
    <t>Matériel0140</t>
  </si>
  <si>
    <t>Matériel0141</t>
  </si>
  <si>
    <t>Matériel0142</t>
  </si>
  <si>
    <t>Matériel0143</t>
  </si>
  <si>
    <t>Matériel0144</t>
  </si>
  <si>
    <t>Matériel0145</t>
  </si>
  <si>
    <t>Matériel0146</t>
  </si>
  <si>
    <t>Matériel0147</t>
  </si>
  <si>
    <t>Matériel0148</t>
  </si>
  <si>
    <t>Matériel0149</t>
  </si>
  <si>
    <t>Matériel0150</t>
  </si>
  <si>
    <t>Matériel0151</t>
  </si>
  <si>
    <t>Matériel0152</t>
  </si>
  <si>
    <t>Matériel0153</t>
  </si>
  <si>
    <t>Matériel0154</t>
  </si>
  <si>
    <t>Matériel0155</t>
  </si>
  <si>
    <t>Matériel0156</t>
  </si>
  <si>
    <t>Matériel0157</t>
  </si>
  <si>
    <t>Matériel0158</t>
  </si>
  <si>
    <t>Matériel0159</t>
  </si>
  <si>
    <t>Matériel0160</t>
  </si>
  <si>
    <t>Matériel0161</t>
  </si>
  <si>
    <t>Matériel0162</t>
  </si>
  <si>
    <t>Matériel0163</t>
  </si>
  <si>
    <t>Matériel0164</t>
  </si>
  <si>
    <t>Matériel0165</t>
  </si>
  <si>
    <t>Matériel0166</t>
  </si>
  <si>
    <t>Matériel0167</t>
  </si>
  <si>
    <t>Matériel0168</t>
  </si>
  <si>
    <t>Matériel0169</t>
  </si>
  <si>
    <t>Matériel0170</t>
  </si>
  <si>
    <t>Matériel0171</t>
  </si>
  <si>
    <t>Matériel0172</t>
  </si>
  <si>
    <t>Matériel0173</t>
  </si>
  <si>
    <t>Matériel0174</t>
  </si>
  <si>
    <t>Matériel0175</t>
  </si>
  <si>
    <t>Matériel0176</t>
  </si>
  <si>
    <t>Matériel0177</t>
  </si>
  <si>
    <t>Matériel0178</t>
  </si>
  <si>
    <t>Matériel0179</t>
  </si>
  <si>
    <t>Matériel0180</t>
  </si>
  <si>
    <t>Matériel0181</t>
  </si>
  <si>
    <t>Matériel0182</t>
  </si>
  <si>
    <t>Matériel0183</t>
  </si>
  <si>
    <t>Matériel0184</t>
  </si>
  <si>
    <t>Matériel0185</t>
  </si>
  <si>
    <t>Matériel0186</t>
  </si>
  <si>
    <t>Matériel0187</t>
  </si>
  <si>
    <t>Matériel0188</t>
  </si>
  <si>
    <t>Matériel0189</t>
  </si>
  <si>
    <t>Matériel0190</t>
  </si>
  <si>
    <t>Matériel0191</t>
  </si>
  <si>
    <t>Matériel0192</t>
  </si>
  <si>
    <t>Matériel0193</t>
  </si>
  <si>
    <t>Matériel0194</t>
  </si>
  <si>
    <t>Matériel0195</t>
  </si>
  <si>
    <t>Matériel0196</t>
  </si>
  <si>
    <t>Matériel0197</t>
  </si>
  <si>
    <t>Matériel0198</t>
  </si>
  <si>
    <t>Matériel0199</t>
  </si>
  <si>
    <t>Matériel0200</t>
  </si>
  <si>
    <t>Matériel0201</t>
  </si>
  <si>
    <t>Matériel0202</t>
  </si>
  <si>
    <t>Matériel0203</t>
  </si>
  <si>
    <t>Matériel0204</t>
  </si>
  <si>
    <t>Matériel0205</t>
  </si>
  <si>
    <t>Matériel0206</t>
  </si>
  <si>
    <t>Matériel0207</t>
  </si>
  <si>
    <t>Matériel0208</t>
  </si>
  <si>
    <t>Matériel0209</t>
  </si>
  <si>
    <t>Matériel0210</t>
  </si>
  <si>
    <t>Matériel0211</t>
  </si>
  <si>
    <t>Matériel0212</t>
  </si>
  <si>
    <t>Matériel0213</t>
  </si>
  <si>
    <t>Matériel0214</t>
  </si>
  <si>
    <t>Matériel0215</t>
  </si>
  <si>
    <t>Matériel0216</t>
  </si>
  <si>
    <t>Matériel0217</t>
  </si>
  <si>
    <t>Matériel0218</t>
  </si>
  <si>
    <t>Matériel0219</t>
  </si>
  <si>
    <t>Matériel0220</t>
  </si>
  <si>
    <t>Matériel0221</t>
  </si>
  <si>
    <t>Matériel0222</t>
  </si>
  <si>
    <t>Matériel0223</t>
  </si>
  <si>
    <t>Matériel0224</t>
  </si>
  <si>
    <t>Matériel0225</t>
  </si>
  <si>
    <t>Matériel0226</t>
  </si>
  <si>
    <t>Matériel0227</t>
  </si>
  <si>
    <t>Matériel0228</t>
  </si>
  <si>
    <t>Matériel0229</t>
  </si>
  <si>
    <t>Matériel0230</t>
  </si>
  <si>
    <t>Matériel0231</t>
  </si>
  <si>
    <t>Matériel0232</t>
  </si>
  <si>
    <t>Matériel0233</t>
  </si>
  <si>
    <t>Matériel0234</t>
  </si>
  <si>
    <t>Matériel0235</t>
  </si>
  <si>
    <t>Matériel0236</t>
  </si>
  <si>
    <t>Matériel0237</t>
  </si>
  <si>
    <t>Matériel0238</t>
  </si>
  <si>
    <t>Matériel0239</t>
  </si>
  <si>
    <t>Matériel0240</t>
  </si>
  <si>
    <t>Matériel0241</t>
  </si>
  <si>
    <t>Matériel0242</t>
  </si>
  <si>
    <t>Matériel0243</t>
  </si>
  <si>
    <t>Matériel0244</t>
  </si>
  <si>
    <t>Matériel0245</t>
  </si>
  <si>
    <t>Matériel0246</t>
  </si>
  <si>
    <t>Matériel0247</t>
  </si>
  <si>
    <t>Matériel0248</t>
  </si>
  <si>
    <t>Matériel0249</t>
  </si>
  <si>
    <t>Matériel0250</t>
  </si>
  <si>
    <t>Matériel0251</t>
  </si>
  <si>
    <t>Matériel0252</t>
  </si>
  <si>
    <t>Matériel0253</t>
  </si>
  <si>
    <t>Matériel0254</t>
  </si>
  <si>
    <t>Matériel0255</t>
  </si>
  <si>
    <t>Matériel0256</t>
  </si>
  <si>
    <t>Matériel0257</t>
  </si>
  <si>
    <t>Matériel0258</t>
  </si>
  <si>
    <t>Matériel0259</t>
  </si>
  <si>
    <t>Matériel0260</t>
  </si>
  <si>
    <t>Matériel0261</t>
  </si>
  <si>
    <t>Matériel0262</t>
  </si>
  <si>
    <t>Matériel0263</t>
  </si>
  <si>
    <t>Matériel0264</t>
  </si>
  <si>
    <t>Matériel0265</t>
  </si>
  <si>
    <t>Matériel0266</t>
  </si>
  <si>
    <t>Matériel0267</t>
  </si>
  <si>
    <t>Matériel0268</t>
  </si>
  <si>
    <t>Matériel0269</t>
  </si>
  <si>
    <t>Matériel0270</t>
  </si>
  <si>
    <t>Matériel0271</t>
  </si>
  <si>
    <t>Matériel0272</t>
  </si>
  <si>
    <t>Matériel0273</t>
  </si>
  <si>
    <t>Matériel0274</t>
  </si>
  <si>
    <t>Matériel0275</t>
  </si>
  <si>
    <t>Matériel0276</t>
  </si>
  <si>
    <t>Matériel0277</t>
  </si>
  <si>
    <t>Matériel0278</t>
  </si>
  <si>
    <t>Matériel0279</t>
  </si>
  <si>
    <t>Matériel0280</t>
  </si>
  <si>
    <t>Matériel0281</t>
  </si>
  <si>
    <t>Matériel0282</t>
  </si>
  <si>
    <t>Matériel0283</t>
  </si>
  <si>
    <t>Matériel0284</t>
  </si>
  <si>
    <t>Matériel0285</t>
  </si>
  <si>
    <t>Matériel0286</t>
  </si>
  <si>
    <t>Matériel0287</t>
  </si>
  <si>
    <t>Matériel0288</t>
  </si>
  <si>
    <t>Matériel0289</t>
  </si>
  <si>
    <t>Matériel0290</t>
  </si>
  <si>
    <t>Matériel0291</t>
  </si>
  <si>
    <t>Matériel0292</t>
  </si>
  <si>
    <t>Matériel0293</t>
  </si>
  <si>
    <t>Matériel0294</t>
  </si>
  <si>
    <t>Tableau blanc (Grand)</t>
  </si>
  <si>
    <t>Tableau blanc (Petit)</t>
  </si>
  <si>
    <t>Unité centrale ThinkCenter</t>
  </si>
  <si>
    <t xml:space="preserve">DIRECTION ADJOINT(E) </t>
  </si>
  <si>
    <t>COULOIR DIRECTION</t>
  </si>
  <si>
    <t>COULOIR ACCUEIL</t>
  </si>
  <si>
    <t>DIVERS</t>
  </si>
  <si>
    <t>HYGIENE</t>
  </si>
  <si>
    <t>PAPETERIE</t>
  </si>
  <si>
    <t>Gel</t>
  </si>
  <si>
    <t>Charlotte</t>
  </si>
  <si>
    <t>Sur-chaussure</t>
  </si>
  <si>
    <t>Enveloppe</t>
  </si>
  <si>
    <t>Ramette papier A4</t>
  </si>
  <si>
    <t>Ramette papier A3</t>
  </si>
  <si>
    <t>Stylo bille (Noir)</t>
  </si>
  <si>
    <t>Stylo bille (Bleu)</t>
  </si>
  <si>
    <t>Stylo bille (Rouge)</t>
  </si>
  <si>
    <t>Crayon papier</t>
  </si>
  <si>
    <t>Agraphe</t>
  </si>
  <si>
    <t>Blanco</t>
  </si>
  <si>
    <t>Agrafeuse (Grand modèle)</t>
  </si>
  <si>
    <t>Perforeuse (Grande)</t>
  </si>
  <si>
    <t>Perforeuse (Petite)</t>
  </si>
  <si>
    <t>Enveloppe C5 (162 x 229 mm)</t>
  </si>
  <si>
    <t>Enveloppe C4 (229 x 324 mm)</t>
  </si>
  <si>
    <t>Interphone (Ne fonctionne pas)</t>
  </si>
  <si>
    <t>Table basse</t>
  </si>
  <si>
    <t>Plexiglass</t>
  </si>
  <si>
    <t>Classeur archive</t>
  </si>
  <si>
    <t>Catrouche imprimante</t>
  </si>
  <si>
    <t>Toner imprimante</t>
  </si>
  <si>
    <t>Stylo tableau blanc (Noir)</t>
  </si>
  <si>
    <t>Stylo tableau blanc (Bleu)</t>
  </si>
  <si>
    <t>Stylo tableau banc (Vert)</t>
  </si>
  <si>
    <t>Stylo tableau blanc (Rouge)</t>
  </si>
  <si>
    <t>Stylo tableau feuille (Noir)</t>
  </si>
  <si>
    <t>Stylo tableau feuille (Bleu)</t>
  </si>
  <si>
    <t>Stylo tableau feuille (Vert)</t>
  </si>
  <si>
    <t>Stylo tableau feuille (Rouge)</t>
  </si>
  <si>
    <t>Tenue protection</t>
  </si>
  <si>
    <t>Gant (L)</t>
  </si>
  <si>
    <t>Gant (M)</t>
  </si>
  <si>
    <t>Masque (Chirurgical)</t>
  </si>
  <si>
    <t>Masque (FFP2)</t>
  </si>
  <si>
    <t>Surligneur (Orange)</t>
  </si>
  <si>
    <t>Surligneur (Jaune)</t>
  </si>
  <si>
    <t>Surligneur (Vert)</t>
  </si>
  <si>
    <t>Surligneur (Violet)</t>
  </si>
  <si>
    <t>Post-it (76 x 76mm)</t>
  </si>
  <si>
    <t>Ruban adhésif</t>
  </si>
  <si>
    <t>Trombone</t>
  </si>
  <si>
    <t>Punaise</t>
  </si>
  <si>
    <t>Corbeille à courrier</t>
  </si>
  <si>
    <t>Baton colle</t>
  </si>
  <si>
    <t>Ruban correcteur</t>
  </si>
  <si>
    <t>Chemise (Carton)</t>
  </si>
  <si>
    <t>Chemise (Papier)</t>
  </si>
  <si>
    <t>Chemise (Couleur)</t>
  </si>
  <si>
    <t>Chemise perforée (Transparante)</t>
  </si>
  <si>
    <t>Gomme</t>
  </si>
  <si>
    <t>Ciseaux</t>
  </si>
  <si>
    <t>Organisateur bureau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</si>
</sst>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;;;"/>
    <numFmt numFmtId="165" formatCode="0\ &quot;jours&quot;"/>
  </numFmts>
  <fonts count="11" x14ac:knownFonts="1">
    <font>
      <sz val="11"/>
      <color theme="1"/>
      <name val="Calibri"/>
      <family val="2"/>
      <scheme val="minor"/>
    </font>
    <font>
      <sz val="8"/>
      <color theme="4"/>
      <name val="Arial"/>
      <family val="2"/>
    </font>
    <font>
      <sz val="8"/>
      <color theme="1"/>
      <name val="Arial"/>
      <family val="2"/>
    </font>
    <font>
      <sz val="8"/>
      <color theme="1" tint="0.499984740745262"/>
      <name val="Arial"/>
      <family val="2"/>
    </font>
    <font>
      <b/>
      <i/>
      <sz val="8"/>
      <color rgb="FFFF0000"/>
      <name val="Arial"/>
      <family val="2"/>
    </font>
    <font>
      <b/>
      <sz val="8"/>
      <name val="Arial"/>
      <family val="2"/>
    </font>
    <font>
      <b/>
      <i/>
      <sz val="10"/>
      <color rgb="FFFF0000"/>
      <name val="Arial"/>
      <family val="2"/>
    </font>
    <font>
      <sz val="8"/>
      <color theme="1"/>
      <name val="Arial"/>
      <family val="2"/>
    </font>
    <font>
      <condense/>
      <extend/>
      <sz val="8"/>
      <color theme="1"/>
      <name val="Arial"/>
      <family val="2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165" fontId="2" fillId="0" borderId="2" xfId="0" applyNumberFormat="1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 vertical="center"/>
    </xf>
    <xf numFmtId="0" fontId="6" fillId="0" borderId="0" xfId="0" applyFont="1" applyAlignment="1"/>
    <xf numFmtId="0" fontId="2" fillId="0" borderId="3" xfId="0" applyFont="1" applyFill="1" applyBorder="1" applyAlignment="1">
      <alignment horizontal="left" indent="1"/>
    </xf>
    <xf numFmtId="0" fontId="2" fillId="0" borderId="2" xfId="0" applyFont="1" applyFill="1" applyBorder="1" applyAlignment="1">
      <alignment horizontal="left" indent="1"/>
    </xf>
    <xf numFmtId="0" fontId="2" fillId="0" borderId="3" xfId="0" applyFont="1" applyBorder="1" applyAlignment="1">
      <alignment horizontal="left" indent="1"/>
    </xf>
    <xf numFmtId="0" fontId="2" fillId="0" borderId="4" xfId="0" applyFont="1" applyBorder="1" applyAlignment="1">
      <alignment horizontal="left" indent="1"/>
    </xf>
    <xf numFmtId="165" fontId="7" fillId="0" borderId="3" xfId="0" applyNumberFormat="1" applyFont="1" applyBorder="1" applyAlignment="1">
      <alignment horizontal="center" vertical="center"/>
    </xf>
    <xf numFmtId="0" fontId="2" fillId="0" borderId="5" xfId="0" applyFont="1" applyFill="1" applyBorder="1" applyAlignment="1">
      <alignment horizontal="left" indent="1"/>
    </xf>
    <xf numFmtId="0" fontId="2" fillId="3" borderId="3" xfId="0" applyFont="1" applyFill="1" applyBorder="1" applyAlignment="1">
      <alignment horizontal="left" indent="1"/>
    </xf>
    <xf numFmtId="165" fontId="7" fillId="0" borderId="6" xfId="0" applyNumberFormat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165" fontId="2" fillId="0" borderId="3" xfId="0" applyNumberFormat="1" applyFont="1" applyBorder="1" applyAlignment="1">
      <alignment horizontal="center" vertical="center"/>
    </xf>
    <xf numFmtId="0" fontId="2" fillId="0" borderId="0" xfId="0" applyFont="1" applyFill="1"/>
    <xf numFmtId="0" fontId="2" fillId="0" borderId="5" xfId="0" applyFont="1" applyBorder="1" applyAlignment="1">
      <alignment horizontal="left" inden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4" fillId="0" borderId="0" xfId="0" applyFont="1" applyBorder="1" applyAlignment="1">
      <alignment horizontal="center" vertical="center"/>
    </xf>
    <xf numFmtId="164" fontId="10" fillId="0" borderId="0" xfId="0" applyNumberFormat="1" applyFont="1" applyAlignment="1">
      <alignment horizontal="center"/>
    </xf>
    <xf numFmtId="14" fontId="10" fillId="0" borderId="2" xfId="0" applyNumberFormat="1" applyFont="1" applyFill="1" applyBorder="1" applyAlignment="1">
      <alignment horizontal="center"/>
    </xf>
    <xf numFmtId="14" fontId="10" fillId="0" borderId="3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29"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strike val="0"/>
        <outline val="0"/>
        <shadow val="0"/>
        <u val="none"/>
        <vertAlign val="baseline"/>
        <sz val="8"/>
        <name val="Arial"/>
        <scheme val="none"/>
      </font>
      <numFmt numFmtId="165" formatCode="0\ &quot;jours&quot;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Arial"/>
        <scheme val="none"/>
      </font>
      <numFmt numFmtId="166" formatCode="dd/mm/yyyy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/>
        <extend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</dxf>
    <dxf>
      <font>
        <b/>
        <i/>
        <strike val="0"/>
        <condense/>
        <extend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bottom" textRotation="0" wrapText="0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bottom" textRotation="0" wrapText="0" indent="1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bottom" textRotation="0" wrapText="0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bottom" textRotation="0" wrapText="0" indent="1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color theme="5" tint="-0.24994659260841701"/>
      </font>
      <fill>
        <patternFill patternType="none">
          <fgColor indexed="64"/>
          <bgColor auto="1"/>
        </patternFill>
      </fill>
      <border>
        <horizontal/>
      </border>
    </dxf>
    <dxf>
      <font>
        <color theme="3"/>
      </font>
      <fill>
        <patternFill>
          <bgColor theme="4" tint="0.79998168889431442"/>
        </patternFill>
      </fill>
      <border>
        <left/>
        <right style="thin">
          <color theme="3" tint="0.499984740745262"/>
        </right>
        <top/>
        <bottom/>
        <vertical style="thin">
          <color theme="3" tint="0.499984740745262"/>
        </vertical>
        <horizontal style="thin">
          <color theme="0"/>
        </horizontal>
      </border>
    </dxf>
    <dxf>
      <font>
        <b/>
        <i val="0"/>
        <sz val="16"/>
        <color theme="5" tint="-0.24994659260841701"/>
        <name val="Calibri"/>
        <scheme val="major"/>
      </font>
      <border diagonalUp="0" diagonalDown="0">
        <left/>
        <right/>
        <top/>
        <bottom/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2" defaultTableStyle="Inventaire Équipement employés" defaultPivotStyle="PivotStyleLight16">
    <tableStyle name="Employee Equipment Inventory Slicer" pivot="0" table="0" count="10">
      <tableStyleElement type="wholeTable" dxfId="28"/>
      <tableStyleElement type="headerRow" dxfId="27"/>
    </tableStyle>
    <tableStyle name="Inventaire Équipement employés" pivot="0" count="2">
      <tableStyleElement type="wholeTable" dxfId="26"/>
      <tableStyleElement type="headerRow" dxfId="25"/>
    </tableStyle>
  </tableStyles>
  <extLst>
    <ext xmlns:x14="http://schemas.microsoft.com/office/spreadsheetml/2009/9/main" uri="{46F421CA-312F-682f-3DD2-61675219B42D}">
      <x14:dxfs count="8">
        <dxf>
          <font>
            <color theme="0" tint="-0.24994659260841701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0" tint="-0.24994659260841701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Employee Equipment Inventory Slicer">
        <x14:slicerStyle name="Employee Equipment Inventory Slic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Radio" firstButton="1" fmlaLink="INVENTAIRE!$D$4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</xdr:row>
          <xdr:rowOff>66675</xdr:rowOff>
        </xdr:from>
        <xdr:to>
          <xdr:col>3</xdr:col>
          <xdr:colOff>1276350</xdr:colOff>
          <xdr:row>3</xdr:row>
          <xdr:rowOff>238125</xdr:rowOff>
        </xdr:to>
        <xdr:sp macro="" textlink="">
          <xdr:nvSpPr>
            <xdr:cNvPr id="1026" name="Bouton d’option 1" descr="pas d’option de surlignag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Pas de surlignage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</xdr:row>
          <xdr:rowOff>47625</xdr:rowOff>
        </xdr:from>
        <xdr:to>
          <xdr:col>5</xdr:col>
          <xdr:colOff>238125</xdr:colOff>
          <xdr:row>3</xdr:row>
          <xdr:rowOff>219075</xdr:rowOff>
        </xdr:to>
        <xdr:sp macro="" textlink="">
          <xdr:nvSpPr>
            <xdr:cNvPr id="1030" name="Bouton d’option 2" descr="Option 3 mois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Moins d'1 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</xdr:row>
          <xdr:rowOff>228600</xdr:rowOff>
        </xdr:from>
        <xdr:to>
          <xdr:col>3</xdr:col>
          <xdr:colOff>1276350</xdr:colOff>
          <xdr:row>4</xdr:row>
          <xdr:rowOff>76200</xdr:rowOff>
        </xdr:to>
        <xdr:sp macro="" textlink="">
          <xdr:nvSpPr>
            <xdr:cNvPr id="1031" name="Bouton d’option 3" descr="Option un mois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2 ans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</xdr:row>
          <xdr:rowOff>219075</xdr:rowOff>
        </xdr:from>
        <xdr:to>
          <xdr:col>5</xdr:col>
          <xdr:colOff>238125</xdr:colOff>
          <xdr:row>4</xdr:row>
          <xdr:rowOff>66675</xdr:rowOff>
        </xdr:to>
        <xdr:sp macro="" textlink="">
          <xdr:nvSpPr>
            <xdr:cNvPr id="1032" name="Bouton d’option 4" descr="Option un an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Plus de 2 ans</a:t>
              </a:r>
            </a:p>
          </xdr:txBody>
        </xdr:sp>
        <xdr:clientData/>
      </xdr:twoCellAnchor>
    </mc:Choice>
    <mc:Fallback/>
  </mc:AlternateContent>
  <xdr:twoCellAnchor editAs="absolute">
    <xdr:from>
      <xdr:col>5</xdr:col>
      <xdr:colOff>523874</xdr:colOff>
      <xdr:row>0</xdr:row>
      <xdr:rowOff>123826</xdr:rowOff>
    </xdr:from>
    <xdr:to>
      <xdr:col>9</xdr:col>
      <xdr:colOff>95249</xdr:colOff>
      <xdr:row>19</xdr:row>
      <xdr:rowOff>85725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Bureau_d_affect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ureau_d_affect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86724" y="123826"/>
              <a:ext cx="2009775" cy="28670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Bureau_d_affectation" sourceName="Bureau d'affectation">
  <extLst>
    <x:ext xmlns:x15="http://schemas.microsoft.com/office/spreadsheetml/2010/11/main" uri="{2F2917AC-EB37-4324-AD4E-5DD8C200BD13}">
      <x15:tableSlicerCache tableId="3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Bureau_d_affectation" cache="Segment_Bureau_d_affectation" caption="Bureau d'affectation" style="SlicerStyleLight5" rowHeight="241300"/>
</slicers>
</file>

<file path=xl/tables/table1.xml><?xml version="1.0" encoding="utf-8"?>
<table xmlns="http://schemas.openxmlformats.org/spreadsheetml/2006/main" id="1" name="tblBureaux" displayName="tblBureaux" ref="A3:A40" totalsRowShown="0" headerRowDxfId="24" dataDxfId="22" headerRowBorderDxfId="23">
  <sortState ref="A4:A40">
    <sortCondition ref="A4"/>
  </sortState>
  <tableColumns count="1">
    <tableColumn id="1" name="Bureaux" dataDxfId="21"/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Employés" altTextSummary="Liste des noms des employés pour la liste déroulante de la feuille Inventaire du matériel."/>
    </ext>
  </extLst>
</table>
</file>

<file path=xl/tables/table2.xml><?xml version="1.0" encoding="utf-8"?>
<table xmlns="http://schemas.openxmlformats.org/spreadsheetml/2006/main" id="2" name="tblMatériels" displayName="tblMatériels" ref="C3:C356" totalsRowShown="0" headerRowDxfId="20" dataDxfId="18" headerRowBorderDxfId="19">
  <sortState ref="C4:C356">
    <sortCondition ref="C132"/>
  </sortState>
  <tableColumns count="1">
    <tableColumn id="1" name="Matériels" dataDxfId="17"/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Éléments" altTextSummary="Liste des éléments d’inventaire disponibles, tels que ordinateur de bureau, imprimante jet d’encre, fauteuil, tableau blanc, etc."/>
    </ext>
  </extLst>
</table>
</file>

<file path=xl/tables/table3.xml><?xml version="1.0" encoding="utf-8"?>
<table xmlns="http://schemas.openxmlformats.org/spreadsheetml/2006/main" id="3" name="tblInventaire" displayName="tblInventaire" ref="A8:E302" totalsRowShown="0" headerRowDxfId="16" dataDxfId="14" headerRowBorderDxfId="15">
  <autoFilter ref="A8:E302"/>
  <sortState ref="A9:E120">
    <sortCondition ref="B8:B120"/>
  </sortState>
  <tableColumns count="5">
    <tableColumn id="3" name="Code matériel" dataDxfId="13"/>
    <tableColumn id="2" name="Nom du matériel" dataDxfId="12"/>
    <tableColumn id="1" name="Bureau d'affectation" dataDxfId="11"/>
    <tableColumn id="4" name="Date de délivrance" dataDxfId="10">
      <calculatedColumnFormula>TODAY()-25</calculatedColumnFormula>
    </tableColumn>
    <tableColumn id="5" name="Age du matériel" dataDxfId="9">
      <calculatedColumnFormula>IF(tblInventaire[[#This Row],[Date de délivrance]]&lt;&gt;"",TODAY()-tblInventaire[[#This Row],[Date de délivrance]],"")</calculatedColumnFormula>
    </tableColumn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Inventaire du matériel" altTextSummary="Liste du matériel attribué à chaque employé avec Nom de l’élément, Code équipement, Date d’émission et Âge de l’élément."/>
    </ext>
  </extLst>
</table>
</file>

<file path=xl/theme/theme1.xml><?xml version="1.0" encoding="utf-8"?>
<a:theme xmlns:a="http://schemas.openxmlformats.org/drawingml/2006/main" name="Office Theme">
  <a:themeElements>
    <a:clrScheme name="Equipment Inventory">
      <a:dk1>
        <a:sysClr val="windowText" lastClr="000000"/>
      </a:dk1>
      <a:lt1>
        <a:sysClr val="window" lastClr="FFFFFF"/>
      </a:lt1>
      <a:dk2>
        <a:srgbClr val="1A1A1A"/>
      </a:dk2>
      <a:lt2>
        <a:srgbClr val="FFFFFF"/>
      </a:lt2>
      <a:accent1>
        <a:srgbClr val="53B69D"/>
      </a:accent1>
      <a:accent2>
        <a:srgbClr val="236C92"/>
      </a:accent2>
      <a:accent3>
        <a:srgbClr val="8E8E8E"/>
      </a:accent3>
      <a:accent4>
        <a:srgbClr val="2D8BBB"/>
      </a:accent4>
      <a:accent5>
        <a:srgbClr val="A86C2A"/>
      </a:accent5>
      <a:accent6>
        <a:srgbClr val="667D2F"/>
      </a:accent6>
      <a:hlink>
        <a:srgbClr val="236C92"/>
      </a:hlink>
      <a:folHlink>
        <a:srgbClr val="97D3C4"/>
      </a:folHlink>
    </a:clrScheme>
    <a:fontScheme name="47 -  Employee Equipment Inventory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E356"/>
  <sheetViews>
    <sheetView showGridLines="0" topLeftCell="A49" workbookViewId="0">
      <selection activeCell="C132" sqref="C4:C132"/>
    </sheetView>
  </sheetViews>
  <sheetFormatPr baseColWidth="10" defaultColWidth="9.140625" defaultRowHeight="11.25" x14ac:dyDescent="0.2"/>
  <cols>
    <col min="1" max="1" width="26.28515625" style="1" customWidth="1"/>
    <col min="2" max="2" width="3.5703125" style="1" customWidth="1"/>
    <col min="3" max="3" width="25.7109375" style="1" bestFit="1" customWidth="1"/>
    <col min="4" max="4" width="3.5703125" style="1" customWidth="1"/>
    <col min="5" max="5" width="13.5703125" style="1" bestFit="1" customWidth="1"/>
    <col min="6" max="16384" width="9.140625" style="1"/>
  </cols>
  <sheetData>
    <row r="1" spans="1:3" ht="12.75" x14ac:dyDescent="0.2">
      <c r="A1" s="13" t="s">
        <v>7</v>
      </c>
      <c r="B1" s="13"/>
      <c r="C1" s="13"/>
    </row>
    <row r="2" spans="1:3" ht="41.25" customHeight="1" thickBot="1" x14ac:dyDescent="0.25"/>
    <row r="3" spans="1:3" ht="29.25" customHeight="1" thickBot="1" x14ac:dyDescent="0.25">
      <c r="A3" s="4" t="s">
        <v>8</v>
      </c>
      <c r="B3" s="2"/>
      <c r="C3" s="4" t="s">
        <v>9</v>
      </c>
    </row>
    <row r="4" spans="1:3" x14ac:dyDescent="0.2">
      <c r="A4" s="15" t="s">
        <v>10</v>
      </c>
      <c r="C4" s="15" t="s">
        <v>119</v>
      </c>
    </row>
    <row r="5" spans="1:3" x14ac:dyDescent="0.2">
      <c r="A5" s="14" t="s">
        <v>12</v>
      </c>
      <c r="C5" s="14" t="s">
        <v>410</v>
      </c>
    </row>
    <row r="6" spans="1:3" x14ac:dyDescent="0.2">
      <c r="A6" s="14" t="s">
        <v>14</v>
      </c>
      <c r="C6" s="14" t="s">
        <v>408</v>
      </c>
    </row>
    <row r="7" spans="1:3" x14ac:dyDescent="0.2">
      <c r="A7" s="14" t="s">
        <v>15</v>
      </c>
      <c r="C7" s="14" t="s">
        <v>408</v>
      </c>
    </row>
    <row r="8" spans="1:3" x14ac:dyDescent="0.2">
      <c r="A8" s="14" t="s">
        <v>13</v>
      </c>
      <c r="C8" s="16" t="s">
        <v>140</v>
      </c>
    </row>
    <row r="9" spans="1:3" x14ac:dyDescent="0.2">
      <c r="A9" s="14" t="s">
        <v>36</v>
      </c>
      <c r="C9" s="16" t="s">
        <v>141</v>
      </c>
    </row>
    <row r="10" spans="1:3" x14ac:dyDescent="0.2">
      <c r="A10" s="14" t="s">
        <v>394</v>
      </c>
      <c r="C10" s="14" t="s">
        <v>144</v>
      </c>
    </row>
    <row r="11" spans="1:3" x14ac:dyDescent="0.2">
      <c r="A11" s="14" t="s">
        <v>393</v>
      </c>
      <c r="C11" s="16" t="s">
        <v>443</v>
      </c>
    </row>
    <row r="12" spans="1:3" x14ac:dyDescent="0.2">
      <c r="A12" s="14" t="s">
        <v>19</v>
      </c>
      <c r="C12" s="16" t="s">
        <v>32</v>
      </c>
    </row>
    <row r="13" spans="1:3" x14ac:dyDescent="0.2">
      <c r="A13" s="14" t="s">
        <v>392</v>
      </c>
      <c r="C13" s="16" t="s">
        <v>163</v>
      </c>
    </row>
    <row r="14" spans="1:3" x14ac:dyDescent="0.2">
      <c r="A14" s="14" t="s">
        <v>41</v>
      </c>
      <c r="C14" s="14" t="s">
        <v>409</v>
      </c>
    </row>
    <row r="15" spans="1:3" x14ac:dyDescent="0.2">
      <c r="A15" s="14" t="s">
        <v>42</v>
      </c>
      <c r="C15" s="14" t="s">
        <v>153</v>
      </c>
    </row>
    <row r="16" spans="1:3" x14ac:dyDescent="0.2">
      <c r="A16" s="14" t="s">
        <v>17</v>
      </c>
      <c r="C16" s="16" t="s">
        <v>27</v>
      </c>
    </row>
    <row r="17" spans="1:3" x14ac:dyDescent="0.2">
      <c r="A17" s="14" t="s">
        <v>16</v>
      </c>
      <c r="C17" s="14" t="s">
        <v>20</v>
      </c>
    </row>
    <row r="18" spans="1:3" x14ac:dyDescent="0.2">
      <c r="A18" s="14" t="s">
        <v>11</v>
      </c>
      <c r="C18" s="16" t="s">
        <v>126</v>
      </c>
    </row>
    <row r="19" spans="1:3" x14ac:dyDescent="0.2">
      <c r="A19" s="14" t="s">
        <v>18</v>
      </c>
      <c r="C19" s="19" t="s">
        <v>145</v>
      </c>
    </row>
    <row r="20" spans="1:3" x14ac:dyDescent="0.2">
      <c r="A20" s="14" t="s">
        <v>39</v>
      </c>
      <c r="C20" s="14" t="s">
        <v>133</v>
      </c>
    </row>
    <row r="21" spans="1:3" x14ac:dyDescent="0.2">
      <c r="A21" s="14" t="s">
        <v>40</v>
      </c>
      <c r="C21" s="16" t="s">
        <v>127</v>
      </c>
    </row>
    <row r="22" spans="1:3" x14ac:dyDescent="0.2">
      <c r="A22" s="14" t="s">
        <v>396</v>
      </c>
      <c r="C22" s="16" t="s">
        <v>419</v>
      </c>
    </row>
    <row r="23" spans="1:3" x14ac:dyDescent="0.2">
      <c r="A23" s="14" t="s">
        <v>395</v>
      </c>
      <c r="C23" s="14" t="s">
        <v>115</v>
      </c>
    </row>
    <row r="24" spans="1:3" x14ac:dyDescent="0.2">
      <c r="A24" s="16" t="s">
        <v>397</v>
      </c>
      <c r="C24" s="14" t="s">
        <v>115</v>
      </c>
    </row>
    <row r="25" spans="1:3" x14ac:dyDescent="0.2">
      <c r="A25" s="16"/>
      <c r="C25" s="14" t="s">
        <v>114</v>
      </c>
    </row>
    <row r="26" spans="1:3" x14ac:dyDescent="0.2">
      <c r="A26" s="16"/>
      <c r="C26" s="14" t="s">
        <v>161</v>
      </c>
    </row>
    <row r="27" spans="1:3" x14ac:dyDescent="0.2">
      <c r="A27" s="16"/>
      <c r="C27" s="14" t="s">
        <v>159</v>
      </c>
    </row>
    <row r="28" spans="1:3" x14ac:dyDescent="0.2">
      <c r="A28" s="16"/>
      <c r="C28" s="14" t="s">
        <v>154</v>
      </c>
    </row>
    <row r="29" spans="1:3" x14ac:dyDescent="0.2">
      <c r="A29" s="16"/>
      <c r="C29" s="14" t="s">
        <v>116</v>
      </c>
    </row>
    <row r="30" spans="1:3" x14ac:dyDescent="0.2">
      <c r="A30" s="16"/>
      <c r="C30" s="14" t="s">
        <v>134</v>
      </c>
    </row>
    <row r="31" spans="1:3" x14ac:dyDescent="0.2">
      <c r="A31" s="16"/>
      <c r="C31" s="19" t="s">
        <v>399</v>
      </c>
    </row>
    <row r="32" spans="1:3" x14ac:dyDescent="0.2">
      <c r="A32" s="16"/>
      <c r="C32" s="16" t="s">
        <v>445</v>
      </c>
    </row>
    <row r="33" spans="1:5" x14ac:dyDescent="0.2">
      <c r="A33" s="16"/>
      <c r="C33" s="16" t="s">
        <v>447</v>
      </c>
    </row>
    <row r="34" spans="1:5" x14ac:dyDescent="0.2">
      <c r="A34" s="16"/>
      <c r="C34" s="16" t="s">
        <v>446</v>
      </c>
    </row>
    <row r="35" spans="1:5" x14ac:dyDescent="0.2">
      <c r="A35" s="16"/>
      <c r="C35" s="16" t="s">
        <v>448</v>
      </c>
    </row>
    <row r="36" spans="1:5" x14ac:dyDescent="0.2">
      <c r="A36" s="16"/>
      <c r="C36" s="16" t="s">
        <v>450</v>
      </c>
    </row>
    <row r="37" spans="1:5" x14ac:dyDescent="0.2">
      <c r="A37" s="16"/>
      <c r="C37" s="16" t="s">
        <v>418</v>
      </c>
    </row>
    <row r="38" spans="1:5" x14ac:dyDescent="0.2">
      <c r="A38" s="16"/>
      <c r="C38" s="16" t="s">
        <v>35</v>
      </c>
    </row>
    <row r="39" spans="1:5" x14ac:dyDescent="0.2">
      <c r="A39" s="16"/>
      <c r="C39" s="14" t="s">
        <v>26</v>
      </c>
    </row>
    <row r="40" spans="1:5" ht="12" thickBot="1" x14ac:dyDescent="0.25">
      <c r="A40" s="17"/>
      <c r="C40" s="14" t="s">
        <v>442</v>
      </c>
    </row>
    <row r="41" spans="1:5" x14ac:dyDescent="0.2">
      <c r="C41" s="14" t="s">
        <v>407</v>
      </c>
      <c r="E41" s="26"/>
    </row>
    <row r="42" spans="1:5" x14ac:dyDescent="0.2">
      <c r="C42" s="14" t="s">
        <v>155</v>
      </c>
    </row>
    <row r="43" spans="1:5" x14ac:dyDescent="0.2">
      <c r="C43" s="14" t="s">
        <v>156</v>
      </c>
    </row>
    <row r="44" spans="1:5" x14ac:dyDescent="0.2">
      <c r="C44" s="14" t="s">
        <v>128</v>
      </c>
    </row>
    <row r="45" spans="1:5" x14ac:dyDescent="0.2">
      <c r="C45" s="14" t="s">
        <v>23</v>
      </c>
    </row>
    <row r="46" spans="1:5" x14ac:dyDescent="0.2">
      <c r="C46" s="14" t="s">
        <v>123</v>
      </c>
    </row>
    <row r="47" spans="1:5" x14ac:dyDescent="0.2">
      <c r="C47" s="14" t="s">
        <v>22</v>
      </c>
    </row>
    <row r="48" spans="1:5" x14ac:dyDescent="0.2">
      <c r="C48" s="14" t="s">
        <v>146</v>
      </c>
    </row>
    <row r="49" spans="3:3" x14ac:dyDescent="0.2">
      <c r="C49" s="14" t="s">
        <v>401</v>
      </c>
    </row>
    <row r="50" spans="3:3" x14ac:dyDescent="0.2">
      <c r="C50" s="14" t="s">
        <v>414</v>
      </c>
    </row>
    <row r="51" spans="3:3" x14ac:dyDescent="0.2">
      <c r="C51" s="14" t="s">
        <v>413</v>
      </c>
    </row>
    <row r="52" spans="3:3" x14ac:dyDescent="0.2">
      <c r="C52" s="14" t="s">
        <v>147</v>
      </c>
    </row>
    <row r="53" spans="3:3" x14ac:dyDescent="0.2">
      <c r="C53" s="16" t="s">
        <v>29</v>
      </c>
    </row>
    <row r="54" spans="3:3" x14ac:dyDescent="0.2">
      <c r="C54" s="16" t="s">
        <v>28</v>
      </c>
    </row>
    <row r="55" spans="3:3" x14ac:dyDescent="0.2">
      <c r="C55" s="14" t="s">
        <v>430</v>
      </c>
    </row>
    <row r="56" spans="3:3" x14ac:dyDescent="0.2">
      <c r="C56" s="14" t="s">
        <v>431</v>
      </c>
    </row>
    <row r="57" spans="3:3" x14ac:dyDescent="0.2">
      <c r="C57" s="14" t="s">
        <v>398</v>
      </c>
    </row>
    <row r="58" spans="3:3" x14ac:dyDescent="0.2">
      <c r="C58" s="16" t="s">
        <v>449</v>
      </c>
    </row>
    <row r="59" spans="3:3" x14ac:dyDescent="0.2">
      <c r="C59" s="14" t="s">
        <v>148</v>
      </c>
    </row>
    <row r="60" spans="3:3" x14ac:dyDescent="0.2">
      <c r="C60" s="14" t="s">
        <v>24</v>
      </c>
    </row>
    <row r="61" spans="3:3" x14ac:dyDescent="0.2">
      <c r="C61" s="14" t="s">
        <v>25</v>
      </c>
    </row>
    <row r="62" spans="3:3" x14ac:dyDescent="0.2">
      <c r="C62" s="20" t="s">
        <v>415</v>
      </c>
    </row>
    <row r="63" spans="3:3" x14ac:dyDescent="0.2">
      <c r="C63" s="14" t="s">
        <v>139</v>
      </c>
    </row>
    <row r="64" spans="3:3" x14ac:dyDescent="0.2">
      <c r="C64" s="14" t="s">
        <v>432</v>
      </c>
    </row>
    <row r="65" spans="3:3" x14ac:dyDescent="0.2">
      <c r="C65" s="14" t="s">
        <v>433</v>
      </c>
    </row>
    <row r="66" spans="3:3" x14ac:dyDescent="0.2">
      <c r="C66" s="14" t="s">
        <v>31</v>
      </c>
    </row>
    <row r="67" spans="3:3" x14ac:dyDescent="0.2">
      <c r="C67" s="16" t="s">
        <v>34</v>
      </c>
    </row>
    <row r="68" spans="3:3" x14ac:dyDescent="0.2">
      <c r="C68" s="14" t="s">
        <v>130</v>
      </c>
    </row>
    <row r="69" spans="3:3" x14ac:dyDescent="0.2">
      <c r="C69" s="14" t="s">
        <v>129</v>
      </c>
    </row>
    <row r="70" spans="3:3" x14ac:dyDescent="0.2">
      <c r="C70" s="14" t="s">
        <v>142</v>
      </c>
    </row>
    <row r="71" spans="3:3" x14ac:dyDescent="0.2">
      <c r="C71" s="16" t="s">
        <v>451</v>
      </c>
    </row>
    <row r="72" spans="3:3" x14ac:dyDescent="0.2">
      <c r="C72" s="14" t="s">
        <v>157</v>
      </c>
    </row>
    <row r="73" spans="3:3" x14ac:dyDescent="0.2">
      <c r="C73" s="14" t="s">
        <v>411</v>
      </c>
    </row>
    <row r="74" spans="3:3" x14ac:dyDescent="0.2">
      <c r="C74" s="14" t="s">
        <v>412</v>
      </c>
    </row>
    <row r="75" spans="3:3" x14ac:dyDescent="0.2">
      <c r="C75" s="14" t="s">
        <v>21</v>
      </c>
    </row>
    <row r="76" spans="3:3" x14ac:dyDescent="0.2">
      <c r="C76" s="14" t="s">
        <v>149</v>
      </c>
    </row>
    <row r="77" spans="3:3" x14ac:dyDescent="0.2">
      <c r="C77" s="14" t="s">
        <v>417</v>
      </c>
    </row>
    <row r="78" spans="3:3" x14ac:dyDescent="0.2">
      <c r="C78" s="14" t="s">
        <v>135</v>
      </c>
    </row>
    <row r="79" spans="3:3" x14ac:dyDescent="0.2">
      <c r="C79" s="14" t="s">
        <v>438</v>
      </c>
    </row>
    <row r="80" spans="3:3" x14ac:dyDescent="0.2">
      <c r="C80" s="14" t="s">
        <v>120</v>
      </c>
    </row>
    <row r="81" spans="3:3" x14ac:dyDescent="0.2">
      <c r="C81" s="16" t="s">
        <v>121</v>
      </c>
    </row>
    <row r="82" spans="3:3" x14ac:dyDescent="0.2">
      <c r="C82" s="14" t="s">
        <v>150</v>
      </c>
    </row>
    <row r="83" spans="3:3" x14ac:dyDescent="0.2">
      <c r="C83" s="16" t="s">
        <v>441</v>
      </c>
    </row>
    <row r="84" spans="3:3" x14ac:dyDescent="0.2">
      <c r="C84" s="14" t="s">
        <v>136</v>
      </c>
    </row>
    <row r="85" spans="3:3" x14ac:dyDescent="0.2">
      <c r="C85" s="14" t="s">
        <v>403</v>
      </c>
    </row>
    <row r="86" spans="3:3" x14ac:dyDescent="0.2">
      <c r="C86" s="14" t="s">
        <v>402</v>
      </c>
    </row>
    <row r="87" spans="3:3" x14ac:dyDescent="0.2">
      <c r="C87" s="14" t="s">
        <v>162</v>
      </c>
    </row>
    <row r="88" spans="3:3" x14ac:dyDescent="0.2">
      <c r="C88" s="16" t="s">
        <v>33</v>
      </c>
    </row>
    <row r="89" spans="3:3" x14ac:dyDescent="0.2">
      <c r="C89" s="14" t="s">
        <v>137</v>
      </c>
    </row>
    <row r="90" spans="3:3" x14ac:dyDescent="0.2">
      <c r="C90" s="14" t="s">
        <v>143</v>
      </c>
    </row>
    <row r="91" spans="3:3" x14ac:dyDescent="0.2">
      <c r="C91" s="14" t="s">
        <v>158</v>
      </c>
    </row>
    <row r="92" spans="3:3" x14ac:dyDescent="0.2">
      <c r="C92" s="16" t="s">
        <v>38</v>
      </c>
    </row>
    <row r="93" spans="3:3" x14ac:dyDescent="0.2">
      <c r="C93" s="14" t="s">
        <v>439</v>
      </c>
    </row>
    <row r="94" spans="3:3" x14ac:dyDescent="0.2">
      <c r="C94" s="16" t="s">
        <v>444</v>
      </c>
    </row>
    <row r="95" spans="3:3" x14ac:dyDescent="0.2">
      <c r="C95" s="14" t="s">
        <v>30</v>
      </c>
    </row>
    <row r="96" spans="3:3" x14ac:dyDescent="0.2">
      <c r="C96" s="14" t="s">
        <v>117</v>
      </c>
    </row>
    <row r="97" spans="3:3" x14ac:dyDescent="0.2">
      <c r="C97" s="16" t="s">
        <v>118</v>
      </c>
    </row>
    <row r="98" spans="3:3" x14ac:dyDescent="0.2">
      <c r="C98" s="14" t="s">
        <v>405</v>
      </c>
    </row>
    <row r="99" spans="3:3" x14ac:dyDescent="0.2">
      <c r="C99" s="14" t="s">
        <v>404</v>
      </c>
    </row>
    <row r="100" spans="3:3" x14ac:dyDescent="0.2">
      <c r="C100" s="14" t="s">
        <v>406</v>
      </c>
    </row>
    <row r="101" spans="3:3" x14ac:dyDescent="0.2">
      <c r="C101" s="16" t="s">
        <v>423</v>
      </c>
    </row>
    <row r="102" spans="3:3" x14ac:dyDescent="0.2">
      <c r="C102" s="16" t="s">
        <v>422</v>
      </c>
    </row>
    <row r="103" spans="3:3" x14ac:dyDescent="0.2">
      <c r="C103" s="16" t="s">
        <v>421</v>
      </c>
    </row>
    <row r="104" spans="3:3" x14ac:dyDescent="0.2">
      <c r="C104" s="16" t="s">
        <v>424</v>
      </c>
    </row>
    <row r="105" spans="3:3" x14ac:dyDescent="0.2">
      <c r="C105" s="16" t="s">
        <v>426</v>
      </c>
    </row>
    <row r="106" spans="3:3" x14ac:dyDescent="0.2">
      <c r="C106" s="16" t="s">
        <v>425</v>
      </c>
    </row>
    <row r="107" spans="3:3" x14ac:dyDescent="0.2">
      <c r="C107" s="16" t="s">
        <v>428</v>
      </c>
    </row>
    <row r="108" spans="3:3" x14ac:dyDescent="0.2">
      <c r="C108" s="16" t="s">
        <v>427</v>
      </c>
    </row>
    <row r="109" spans="3:3" x14ac:dyDescent="0.2">
      <c r="C109" s="14" t="s">
        <v>400</v>
      </c>
    </row>
    <row r="110" spans="3:3" x14ac:dyDescent="0.2">
      <c r="C110" s="14" t="s">
        <v>435</v>
      </c>
    </row>
    <row r="111" spans="3:3" x14ac:dyDescent="0.2">
      <c r="C111" s="14" t="s">
        <v>434</v>
      </c>
    </row>
    <row r="112" spans="3:3" x14ac:dyDescent="0.2">
      <c r="C112" s="14" t="s">
        <v>436</v>
      </c>
    </row>
    <row r="113" spans="3:3" x14ac:dyDescent="0.2">
      <c r="C113" s="14" t="s">
        <v>437</v>
      </c>
    </row>
    <row r="114" spans="3:3" x14ac:dyDescent="0.2">
      <c r="C114" s="14" t="s">
        <v>160</v>
      </c>
    </row>
    <row r="115" spans="3:3" x14ac:dyDescent="0.2">
      <c r="C115" s="14" t="s">
        <v>113</v>
      </c>
    </row>
    <row r="116" spans="3:3" x14ac:dyDescent="0.2">
      <c r="C116" s="14" t="s">
        <v>112</v>
      </c>
    </row>
    <row r="117" spans="3:3" x14ac:dyDescent="0.2">
      <c r="C117" s="16" t="s">
        <v>416</v>
      </c>
    </row>
    <row r="118" spans="3:3" x14ac:dyDescent="0.2">
      <c r="C118" s="16" t="s">
        <v>122</v>
      </c>
    </row>
    <row r="119" spans="3:3" x14ac:dyDescent="0.2">
      <c r="C119" s="14" t="s">
        <v>389</v>
      </c>
    </row>
    <row r="120" spans="3:3" x14ac:dyDescent="0.2">
      <c r="C120" s="14" t="s">
        <v>390</v>
      </c>
    </row>
    <row r="121" spans="3:3" x14ac:dyDescent="0.2">
      <c r="C121" s="14" t="s">
        <v>124</v>
      </c>
    </row>
    <row r="122" spans="3:3" x14ac:dyDescent="0.2">
      <c r="C122" s="14" t="s">
        <v>125</v>
      </c>
    </row>
    <row r="123" spans="3:3" x14ac:dyDescent="0.2">
      <c r="C123" s="14" t="s">
        <v>151</v>
      </c>
    </row>
    <row r="124" spans="3:3" x14ac:dyDescent="0.2">
      <c r="C124" s="14" t="s">
        <v>131</v>
      </c>
    </row>
    <row r="125" spans="3:3" x14ac:dyDescent="0.2">
      <c r="C125" s="14" t="s">
        <v>152</v>
      </c>
    </row>
    <row r="126" spans="3:3" x14ac:dyDescent="0.2">
      <c r="C126" s="16" t="s">
        <v>37</v>
      </c>
    </row>
    <row r="127" spans="3:3" x14ac:dyDescent="0.2">
      <c r="C127" s="14" t="s">
        <v>429</v>
      </c>
    </row>
    <row r="128" spans="3:3" x14ac:dyDescent="0.2">
      <c r="C128" s="16" t="s">
        <v>420</v>
      </c>
    </row>
    <row r="129" spans="3:3" x14ac:dyDescent="0.2">
      <c r="C129" s="14" t="s">
        <v>132</v>
      </c>
    </row>
    <row r="130" spans="3:3" x14ac:dyDescent="0.2">
      <c r="C130" s="16" t="s">
        <v>440</v>
      </c>
    </row>
    <row r="131" spans="3:3" x14ac:dyDescent="0.2">
      <c r="C131" s="14" t="s">
        <v>391</v>
      </c>
    </row>
    <row r="132" spans="3:3" x14ac:dyDescent="0.2">
      <c r="C132" s="14" t="s">
        <v>138</v>
      </c>
    </row>
    <row r="133" spans="3:3" x14ac:dyDescent="0.2">
      <c r="C133" s="16"/>
    </row>
    <row r="134" spans="3:3" x14ac:dyDescent="0.2">
      <c r="C134" s="16"/>
    </row>
    <row r="135" spans="3:3" x14ac:dyDescent="0.2">
      <c r="C135" s="16"/>
    </row>
    <row r="136" spans="3:3" x14ac:dyDescent="0.2">
      <c r="C136" s="16"/>
    </row>
    <row r="137" spans="3:3" x14ac:dyDescent="0.2">
      <c r="C137" s="16"/>
    </row>
    <row r="138" spans="3:3" x14ac:dyDescent="0.2">
      <c r="C138" s="16"/>
    </row>
    <row r="139" spans="3:3" x14ac:dyDescent="0.2">
      <c r="C139" s="16"/>
    </row>
    <row r="140" spans="3:3" x14ac:dyDescent="0.2">
      <c r="C140" s="16"/>
    </row>
    <row r="141" spans="3:3" x14ac:dyDescent="0.2">
      <c r="C141" s="16"/>
    </row>
    <row r="142" spans="3:3" x14ac:dyDescent="0.2">
      <c r="C142" s="16"/>
    </row>
    <row r="143" spans="3:3" x14ac:dyDescent="0.2">
      <c r="C143" s="16"/>
    </row>
    <row r="144" spans="3:3" x14ac:dyDescent="0.2">
      <c r="C144" s="16"/>
    </row>
    <row r="145" spans="3:3" x14ac:dyDescent="0.2">
      <c r="C145" s="16"/>
    </row>
    <row r="146" spans="3:3" x14ac:dyDescent="0.2">
      <c r="C146" s="16"/>
    </row>
    <row r="147" spans="3:3" x14ac:dyDescent="0.2">
      <c r="C147" s="16"/>
    </row>
    <row r="148" spans="3:3" x14ac:dyDescent="0.2">
      <c r="C148" s="16"/>
    </row>
    <row r="149" spans="3:3" x14ac:dyDescent="0.2">
      <c r="C149" s="16"/>
    </row>
    <row r="150" spans="3:3" x14ac:dyDescent="0.2">
      <c r="C150" s="16"/>
    </row>
    <row r="151" spans="3:3" x14ac:dyDescent="0.2">
      <c r="C151" s="16"/>
    </row>
    <row r="152" spans="3:3" x14ac:dyDescent="0.2">
      <c r="C152" s="16"/>
    </row>
    <row r="153" spans="3:3" x14ac:dyDescent="0.2">
      <c r="C153" s="16"/>
    </row>
    <row r="154" spans="3:3" x14ac:dyDescent="0.2">
      <c r="C154" s="16"/>
    </row>
    <row r="155" spans="3:3" x14ac:dyDescent="0.2">
      <c r="C155" s="16"/>
    </row>
    <row r="156" spans="3:3" x14ac:dyDescent="0.2">
      <c r="C156" s="16"/>
    </row>
    <row r="157" spans="3:3" x14ac:dyDescent="0.2">
      <c r="C157" s="16"/>
    </row>
    <row r="158" spans="3:3" x14ac:dyDescent="0.2">
      <c r="C158" s="16"/>
    </row>
    <row r="159" spans="3:3" x14ac:dyDescent="0.2">
      <c r="C159" s="16"/>
    </row>
    <row r="160" spans="3:3" x14ac:dyDescent="0.2">
      <c r="C160" s="16"/>
    </row>
    <row r="161" spans="3:3" x14ac:dyDescent="0.2">
      <c r="C161" s="16"/>
    </row>
    <row r="162" spans="3:3" x14ac:dyDescent="0.2">
      <c r="C162" s="16"/>
    </row>
    <row r="163" spans="3:3" x14ac:dyDescent="0.2">
      <c r="C163" s="16"/>
    </row>
    <row r="164" spans="3:3" x14ac:dyDescent="0.2">
      <c r="C164" s="16"/>
    </row>
    <row r="165" spans="3:3" x14ac:dyDescent="0.2">
      <c r="C165" s="16"/>
    </row>
    <row r="166" spans="3:3" x14ac:dyDescent="0.2">
      <c r="C166" s="16"/>
    </row>
    <row r="167" spans="3:3" x14ac:dyDescent="0.2">
      <c r="C167" s="16"/>
    </row>
    <row r="168" spans="3:3" x14ac:dyDescent="0.2">
      <c r="C168" s="16"/>
    </row>
    <row r="169" spans="3:3" x14ac:dyDescent="0.2">
      <c r="C169" s="16"/>
    </row>
    <row r="170" spans="3:3" x14ac:dyDescent="0.2">
      <c r="C170" s="16"/>
    </row>
    <row r="171" spans="3:3" x14ac:dyDescent="0.2">
      <c r="C171" s="16"/>
    </row>
    <row r="172" spans="3:3" x14ac:dyDescent="0.2">
      <c r="C172" s="16"/>
    </row>
    <row r="173" spans="3:3" x14ac:dyDescent="0.2">
      <c r="C173" s="16"/>
    </row>
    <row r="174" spans="3:3" x14ac:dyDescent="0.2">
      <c r="C174" s="16"/>
    </row>
    <row r="175" spans="3:3" x14ac:dyDescent="0.2">
      <c r="C175" s="16"/>
    </row>
    <row r="176" spans="3:3" x14ac:dyDescent="0.2">
      <c r="C176" s="16"/>
    </row>
    <row r="177" spans="3:3" x14ac:dyDescent="0.2">
      <c r="C177" s="16"/>
    </row>
    <row r="178" spans="3:3" x14ac:dyDescent="0.2">
      <c r="C178" s="16"/>
    </row>
    <row r="179" spans="3:3" x14ac:dyDescent="0.2">
      <c r="C179" s="16"/>
    </row>
    <row r="180" spans="3:3" x14ac:dyDescent="0.2">
      <c r="C180" s="16"/>
    </row>
    <row r="181" spans="3:3" x14ac:dyDescent="0.2">
      <c r="C181" s="16"/>
    </row>
    <row r="182" spans="3:3" x14ac:dyDescent="0.2">
      <c r="C182" s="16"/>
    </row>
    <row r="183" spans="3:3" x14ac:dyDescent="0.2">
      <c r="C183" s="16"/>
    </row>
    <row r="184" spans="3:3" x14ac:dyDescent="0.2">
      <c r="C184" s="16"/>
    </row>
    <row r="185" spans="3:3" x14ac:dyDescent="0.2">
      <c r="C185" s="16"/>
    </row>
    <row r="186" spans="3:3" x14ac:dyDescent="0.2">
      <c r="C186" s="16"/>
    </row>
    <row r="187" spans="3:3" x14ac:dyDescent="0.2">
      <c r="C187" s="16"/>
    </row>
    <row r="188" spans="3:3" x14ac:dyDescent="0.2">
      <c r="C188" s="16"/>
    </row>
    <row r="189" spans="3:3" x14ac:dyDescent="0.2">
      <c r="C189" s="16"/>
    </row>
    <row r="190" spans="3:3" x14ac:dyDescent="0.2">
      <c r="C190" s="16"/>
    </row>
    <row r="191" spans="3:3" x14ac:dyDescent="0.2">
      <c r="C191" s="16"/>
    </row>
    <row r="192" spans="3:3" x14ac:dyDescent="0.2">
      <c r="C192" s="16"/>
    </row>
    <row r="193" spans="3:3" x14ac:dyDescent="0.2">
      <c r="C193" s="16"/>
    </row>
    <row r="194" spans="3:3" x14ac:dyDescent="0.2">
      <c r="C194" s="16"/>
    </row>
    <row r="195" spans="3:3" x14ac:dyDescent="0.2">
      <c r="C195" s="16"/>
    </row>
    <row r="196" spans="3:3" x14ac:dyDescent="0.2">
      <c r="C196" s="16"/>
    </row>
    <row r="197" spans="3:3" x14ac:dyDescent="0.2">
      <c r="C197" s="16"/>
    </row>
    <row r="198" spans="3:3" x14ac:dyDescent="0.2">
      <c r="C198" s="16"/>
    </row>
    <row r="199" spans="3:3" x14ac:dyDescent="0.2">
      <c r="C199" s="16"/>
    </row>
    <row r="200" spans="3:3" x14ac:dyDescent="0.2">
      <c r="C200" s="16"/>
    </row>
    <row r="201" spans="3:3" x14ac:dyDescent="0.2">
      <c r="C201" s="16"/>
    </row>
    <row r="202" spans="3:3" x14ac:dyDescent="0.2">
      <c r="C202" s="16"/>
    </row>
    <row r="203" spans="3:3" x14ac:dyDescent="0.2">
      <c r="C203" s="16"/>
    </row>
    <row r="204" spans="3:3" x14ac:dyDescent="0.2">
      <c r="C204" s="16"/>
    </row>
    <row r="205" spans="3:3" x14ac:dyDescent="0.2">
      <c r="C205" s="16"/>
    </row>
    <row r="206" spans="3:3" x14ac:dyDescent="0.2">
      <c r="C206" s="16"/>
    </row>
    <row r="207" spans="3:3" x14ac:dyDescent="0.2">
      <c r="C207" s="16"/>
    </row>
    <row r="208" spans="3:3" x14ac:dyDescent="0.2">
      <c r="C208" s="16"/>
    </row>
    <row r="209" spans="3:3" x14ac:dyDescent="0.2">
      <c r="C209" s="16"/>
    </row>
    <row r="210" spans="3:3" x14ac:dyDescent="0.2">
      <c r="C210" s="16"/>
    </row>
    <row r="211" spans="3:3" x14ac:dyDescent="0.2">
      <c r="C211" s="16"/>
    </row>
    <row r="212" spans="3:3" x14ac:dyDescent="0.2">
      <c r="C212" s="16"/>
    </row>
    <row r="213" spans="3:3" x14ac:dyDescent="0.2">
      <c r="C213" s="16"/>
    </row>
    <row r="214" spans="3:3" x14ac:dyDescent="0.2">
      <c r="C214" s="16"/>
    </row>
    <row r="215" spans="3:3" x14ac:dyDescent="0.2">
      <c r="C215" s="16"/>
    </row>
    <row r="216" spans="3:3" x14ac:dyDescent="0.2">
      <c r="C216" s="16"/>
    </row>
    <row r="217" spans="3:3" x14ac:dyDescent="0.2">
      <c r="C217" s="16"/>
    </row>
    <row r="218" spans="3:3" x14ac:dyDescent="0.2">
      <c r="C218" s="16"/>
    </row>
    <row r="219" spans="3:3" x14ac:dyDescent="0.2">
      <c r="C219" s="16"/>
    </row>
    <row r="220" spans="3:3" x14ac:dyDescent="0.2">
      <c r="C220" s="16"/>
    </row>
    <row r="221" spans="3:3" x14ac:dyDescent="0.2">
      <c r="C221" s="16"/>
    </row>
    <row r="222" spans="3:3" x14ac:dyDescent="0.2">
      <c r="C222" s="16"/>
    </row>
    <row r="223" spans="3:3" x14ac:dyDescent="0.2">
      <c r="C223" s="16"/>
    </row>
    <row r="224" spans="3:3" x14ac:dyDescent="0.2">
      <c r="C224" s="16"/>
    </row>
    <row r="225" spans="3:3" x14ac:dyDescent="0.2">
      <c r="C225" s="16"/>
    </row>
    <row r="226" spans="3:3" x14ac:dyDescent="0.2">
      <c r="C226" s="16"/>
    </row>
    <row r="227" spans="3:3" x14ac:dyDescent="0.2">
      <c r="C227" s="16"/>
    </row>
    <row r="228" spans="3:3" x14ac:dyDescent="0.2">
      <c r="C228" s="16"/>
    </row>
    <row r="229" spans="3:3" x14ac:dyDescent="0.2">
      <c r="C229" s="16"/>
    </row>
    <row r="230" spans="3:3" x14ac:dyDescent="0.2">
      <c r="C230" s="16"/>
    </row>
    <row r="231" spans="3:3" x14ac:dyDescent="0.2">
      <c r="C231" s="16"/>
    </row>
    <row r="232" spans="3:3" x14ac:dyDescent="0.2">
      <c r="C232" s="16"/>
    </row>
    <row r="233" spans="3:3" x14ac:dyDescent="0.2">
      <c r="C233" s="16"/>
    </row>
    <row r="234" spans="3:3" x14ac:dyDescent="0.2">
      <c r="C234" s="16"/>
    </row>
    <row r="235" spans="3:3" x14ac:dyDescent="0.2">
      <c r="C235" s="16"/>
    </row>
    <row r="236" spans="3:3" x14ac:dyDescent="0.2">
      <c r="C236" s="16"/>
    </row>
    <row r="237" spans="3:3" x14ac:dyDescent="0.2">
      <c r="C237" s="16"/>
    </row>
    <row r="238" spans="3:3" x14ac:dyDescent="0.2">
      <c r="C238" s="16"/>
    </row>
    <row r="239" spans="3:3" x14ac:dyDescent="0.2">
      <c r="C239" s="16"/>
    </row>
    <row r="240" spans="3:3" x14ac:dyDescent="0.2">
      <c r="C240" s="16"/>
    </row>
    <row r="241" spans="3:3" x14ac:dyDescent="0.2">
      <c r="C241" s="16"/>
    </row>
    <row r="242" spans="3:3" x14ac:dyDescent="0.2">
      <c r="C242" s="16"/>
    </row>
    <row r="243" spans="3:3" x14ac:dyDescent="0.2">
      <c r="C243" s="16"/>
    </row>
    <row r="244" spans="3:3" x14ac:dyDescent="0.2">
      <c r="C244" s="16"/>
    </row>
    <row r="245" spans="3:3" x14ac:dyDescent="0.2">
      <c r="C245" s="16"/>
    </row>
    <row r="246" spans="3:3" x14ac:dyDescent="0.2">
      <c r="C246" s="16"/>
    </row>
    <row r="247" spans="3:3" x14ac:dyDescent="0.2">
      <c r="C247" s="16"/>
    </row>
    <row r="248" spans="3:3" x14ac:dyDescent="0.2">
      <c r="C248" s="16"/>
    </row>
    <row r="249" spans="3:3" x14ac:dyDescent="0.2">
      <c r="C249" s="16"/>
    </row>
    <row r="250" spans="3:3" x14ac:dyDescent="0.2">
      <c r="C250" s="16"/>
    </row>
    <row r="251" spans="3:3" x14ac:dyDescent="0.2">
      <c r="C251" s="16"/>
    </row>
    <row r="252" spans="3:3" x14ac:dyDescent="0.2">
      <c r="C252" s="16"/>
    </row>
    <row r="253" spans="3:3" x14ac:dyDescent="0.2">
      <c r="C253" s="16"/>
    </row>
    <row r="254" spans="3:3" x14ac:dyDescent="0.2">
      <c r="C254" s="16"/>
    </row>
    <row r="255" spans="3:3" x14ac:dyDescent="0.2">
      <c r="C255" s="16"/>
    </row>
    <row r="256" spans="3:3" x14ac:dyDescent="0.2">
      <c r="C256" s="16"/>
    </row>
    <row r="257" spans="3:3" x14ac:dyDescent="0.2">
      <c r="C257" s="16"/>
    </row>
    <row r="258" spans="3:3" x14ac:dyDescent="0.2">
      <c r="C258" s="16"/>
    </row>
    <row r="259" spans="3:3" x14ac:dyDescent="0.2">
      <c r="C259" s="16"/>
    </row>
    <row r="260" spans="3:3" x14ac:dyDescent="0.2">
      <c r="C260" s="16"/>
    </row>
    <row r="261" spans="3:3" x14ac:dyDescent="0.2">
      <c r="C261" s="16"/>
    </row>
    <row r="262" spans="3:3" x14ac:dyDescent="0.2">
      <c r="C262" s="16"/>
    </row>
    <row r="263" spans="3:3" x14ac:dyDescent="0.2">
      <c r="C263" s="16"/>
    </row>
    <row r="264" spans="3:3" x14ac:dyDescent="0.2">
      <c r="C264" s="16"/>
    </row>
    <row r="265" spans="3:3" x14ac:dyDescent="0.2">
      <c r="C265" s="16"/>
    </row>
    <row r="266" spans="3:3" x14ac:dyDescent="0.2">
      <c r="C266" s="16"/>
    </row>
    <row r="267" spans="3:3" x14ac:dyDescent="0.2">
      <c r="C267" s="16"/>
    </row>
    <row r="268" spans="3:3" x14ac:dyDescent="0.2">
      <c r="C268" s="16"/>
    </row>
    <row r="269" spans="3:3" x14ac:dyDescent="0.2">
      <c r="C269" s="16"/>
    </row>
    <row r="270" spans="3:3" x14ac:dyDescent="0.2">
      <c r="C270" s="16"/>
    </row>
    <row r="271" spans="3:3" x14ac:dyDescent="0.2">
      <c r="C271" s="16"/>
    </row>
    <row r="272" spans="3:3" x14ac:dyDescent="0.2">
      <c r="C272" s="16"/>
    </row>
    <row r="273" spans="3:3" x14ac:dyDescent="0.2">
      <c r="C273" s="16"/>
    </row>
    <row r="274" spans="3:3" x14ac:dyDescent="0.2">
      <c r="C274" s="16"/>
    </row>
    <row r="275" spans="3:3" x14ac:dyDescent="0.2">
      <c r="C275" s="16"/>
    </row>
    <row r="276" spans="3:3" x14ac:dyDescent="0.2">
      <c r="C276" s="16"/>
    </row>
    <row r="277" spans="3:3" x14ac:dyDescent="0.2">
      <c r="C277" s="16"/>
    </row>
    <row r="278" spans="3:3" x14ac:dyDescent="0.2">
      <c r="C278" s="16"/>
    </row>
    <row r="279" spans="3:3" x14ac:dyDescent="0.2">
      <c r="C279" s="16"/>
    </row>
    <row r="280" spans="3:3" x14ac:dyDescent="0.2">
      <c r="C280" s="16"/>
    </row>
    <row r="281" spans="3:3" x14ac:dyDescent="0.2">
      <c r="C281" s="16"/>
    </row>
    <row r="282" spans="3:3" x14ac:dyDescent="0.2">
      <c r="C282" s="16"/>
    </row>
    <row r="283" spans="3:3" x14ac:dyDescent="0.2">
      <c r="C283" s="16"/>
    </row>
    <row r="284" spans="3:3" x14ac:dyDescent="0.2">
      <c r="C284" s="16"/>
    </row>
    <row r="285" spans="3:3" x14ac:dyDescent="0.2">
      <c r="C285" s="16"/>
    </row>
    <row r="286" spans="3:3" x14ac:dyDescent="0.2">
      <c r="C286" s="16"/>
    </row>
    <row r="287" spans="3:3" x14ac:dyDescent="0.2">
      <c r="C287" s="16"/>
    </row>
    <row r="288" spans="3:3" x14ac:dyDescent="0.2">
      <c r="C288" s="16"/>
    </row>
    <row r="289" spans="3:3" x14ac:dyDescent="0.2">
      <c r="C289" s="16"/>
    </row>
    <row r="290" spans="3:3" x14ac:dyDescent="0.2">
      <c r="C290" s="16"/>
    </row>
    <row r="291" spans="3:3" x14ac:dyDescent="0.2">
      <c r="C291" s="16"/>
    </row>
    <row r="292" spans="3:3" x14ac:dyDescent="0.2">
      <c r="C292" s="16"/>
    </row>
    <row r="293" spans="3:3" x14ac:dyDescent="0.2">
      <c r="C293" s="16"/>
    </row>
    <row r="294" spans="3:3" x14ac:dyDescent="0.2">
      <c r="C294" s="16"/>
    </row>
    <row r="295" spans="3:3" x14ac:dyDescent="0.2">
      <c r="C295" s="16"/>
    </row>
    <row r="296" spans="3:3" x14ac:dyDescent="0.2">
      <c r="C296" s="16"/>
    </row>
    <row r="297" spans="3:3" x14ac:dyDescent="0.2">
      <c r="C297" s="16"/>
    </row>
    <row r="298" spans="3:3" x14ac:dyDescent="0.2">
      <c r="C298" s="16"/>
    </row>
    <row r="299" spans="3:3" x14ac:dyDescent="0.2">
      <c r="C299" s="16"/>
    </row>
    <row r="300" spans="3:3" x14ac:dyDescent="0.2">
      <c r="C300" s="16"/>
    </row>
    <row r="301" spans="3:3" x14ac:dyDescent="0.2">
      <c r="C301" s="16"/>
    </row>
    <row r="302" spans="3:3" x14ac:dyDescent="0.2">
      <c r="C302" s="16"/>
    </row>
    <row r="303" spans="3:3" x14ac:dyDescent="0.2">
      <c r="C303" s="16"/>
    </row>
    <row r="304" spans="3:3" x14ac:dyDescent="0.2">
      <c r="C304" s="16"/>
    </row>
    <row r="305" spans="3:3" x14ac:dyDescent="0.2">
      <c r="C305" s="16"/>
    </row>
    <row r="306" spans="3:3" x14ac:dyDescent="0.2">
      <c r="C306" s="16"/>
    </row>
    <row r="307" spans="3:3" x14ac:dyDescent="0.2">
      <c r="C307" s="16"/>
    </row>
    <row r="308" spans="3:3" x14ac:dyDescent="0.2">
      <c r="C308" s="16"/>
    </row>
    <row r="309" spans="3:3" x14ac:dyDescent="0.2">
      <c r="C309" s="16"/>
    </row>
    <row r="310" spans="3:3" x14ac:dyDescent="0.2">
      <c r="C310" s="16"/>
    </row>
    <row r="311" spans="3:3" x14ac:dyDescent="0.2">
      <c r="C311" s="16"/>
    </row>
    <row r="312" spans="3:3" x14ac:dyDescent="0.2">
      <c r="C312" s="16"/>
    </row>
    <row r="313" spans="3:3" x14ac:dyDescent="0.2">
      <c r="C313" s="16"/>
    </row>
    <row r="314" spans="3:3" x14ac:dyDescent="0.2">
      <c r="C314" s="16"/>
    </row>
    <row r="315" spans="3:3" x14ac:dyDescent="0.2">
      <c r="C315" s="16"/>
    </row>
    <row r="316" spans="3:3" x14ac:dyDescent="0.2">
      <c r="C316" s="16"/>
    </row>
    <row r="317" spans="3:3" x14ac:dyDescent="0.2">
      <c r="C317" s="16"/>
    </row>
    <row r="318" spans="3:3" x14ac:dyDescent="0.2">
      <c r="C318" s="16"/>
    </row>
    <row r="319" spans="3:3" x14ac:dyDescent="0.2">
      <c r="C319" s="16"/>
    </row>
    <row r="320" spans="3:3" x14ac:dyDescent="0.2">
      <c r="C320" s="16"/>
    </row>
    <row r="321" spans="3:3" x14ac:dyDescent="0.2">
      <c r="C321" s="16"/>
    </row>
    <row r="322" spans="3:3" x14ac:dyDescent="0.2">
      <c r="C322" s="16"/>
    </row>
    <row r="323" spans="3:3" x14ac:dyDescent="0.2">
      <c r="C323" s="16"/>
    </row>
    <row r="324" spans="3:3" x14ac:dyDescent="0.2">
      <c r="C324" s="16"/>
    </row>
    <row r="325" spans="3:3" x14ac:dyDescent="0.2">
      <c r="C325" s="16"/>
    </row>
    <row r="326" spans="3:3" x14ac:dyDescent="0.2">
      <c r="C326" s="16"/>
    </row>
    <row r="327" spans="3:3" x14ac:dyDescent="0.2">
      <c r="C327" s="16"/>
    </row>
    <row r="328" spans="3:3" x14ac:dyDescent="0.2">
      <c r="C328" s="16"/>
    </row>
    <row r="329" spans="3:3" x14ac:dyDescent="0.2">
      <c r="C329" s="16"/>
    </row>
    <row r="330" spans="3:3" x14ac:dyDescent="0.2">
      <c r="C330" s="16"/>
    </row>
    <row r="331" spans="3:3" x14ac:dyDescent="0.2">
      <c r="C331" s="16"/>
    </row>
    <row r="332" spans="3:3" x14ac:dyDescent="0.2">
      <c r="C332" s="16"/>
    </row>
    <row r="333" spans="3:3" x14ac:dyDescent="0.2">
      <c r="C333" s="16"/>
    </row>
    <row r="334" spans="3:3" x14ac:dyDescent="0.2">
      <c r="C334" s="16"/>
    </row>
    <row r="335" spans="3:3" x14ac:dyDescent="0.2">
      <c r="C335" s="16"/>
    </row>
    <row r="336" spans="3:3" x14ac:dyDescent="0.2">
      <c r="C336" s="16"/>
    </row>
    <row r="337" spans="3:3" x14ac:dyDescent="0.2">
      <c r="C337" s="16"/>
    </row>
    <row r="338" spans="3:3" x14ac:dyDescent="0.2">
      <c r="C338" s="16"/>
    </row>
    <row r="339" spans="3:3" x14ac:dyDescent="0.2">
      <c r="C339" s="16"/>
    </row>
    <row r="340" spans="3:3" x14ac:dyDescent="0.2">
      <c r="C340" s="16"/>
    </row>
    <row r="341" spans="3:3" x14ac:dyDescent="0.2">
      <c r="C341" s="16"/>
    </row>
    <row r="342" spans="3:3" x14ac:dyDescent="0.2">
      <c r="C342" s="16"/>
    </row>
    <row r="343" spans="3:3" x14ac:dyDescent="0.2">
      <c r="C343" s="16"/>
    </row>
    <row r="344" spans="3:3" x14ac:dyDescent="0.2">
      <c r="C344" s="16"/>
    </row>
    <row r="345" spans="3:3" x14ac:dyDescent="0.2">
      <c r="C345" s="16"/>
    </row>
    <row r="346" spans="3:3" x14ac:dyDescent="0.2">
      <c r="C346" s="16"/>
    </row>
    <row r="347" spans="3:3" x14ac:dyDescent="0.2">
      <c r="C347" s="16"/>
    </row>
    <row r="348" spans="3:3" x14ac:dyDescent="0.2">
      <c r="C348" s="16"/>
    </row>
    <row r="349" spans="3:3" x14ac:dyDescent="0.2">
      <c r="C349" s="16"/>
    </row>
    <row r="350" spans="3:3" x14ac:dyDescent="0.2">
      <c r="C350" s="16"/>
    </row>
    <row r="351" spans="3:3" x14ac:dyDescent="0.2">
      <c r="C351" s="16"/>
    </row>
    <row r="352" spans="3:3" x14ac:dyDescent="0.2">
      <c r="C352" s="16"/>
    </row>
    <row r="353" spans="3:3" x14ac:dyDescent="0.2">
      <c r="C353" s="16"/>
    </row>
    <row r="354" spans="3:3" x14ac:dyDescent="0.2">
      <c r="C354" s="16"/>
    </row>
    <row r="355" spans="3:3" x14ac:dyDescent="0.2">
      <c r="C355" s="16"/>
    </row>
    <row r="356" spans="3:3" x14ac:dyDescent="0.2">
      <c r="C356" s="27"/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E302"/>
  <sheetViews>
    <sheetView showGridLines="0" tabSelected="1" zoomScale="89" zoomScaleNormal="89" workbookViewId="0">
      <selection activeCell="E9" sqref="E9:E302"/>
    </sheetView>
  </sheetViews>
  <sheetFormatPr baseColWidth="10" defaultColWidth="9.140625" defaultRowHeight="11.25" customHeight="1" x14ac:dyDescent="0.25"/>
  <cols>
    <col min="1" max="1" width="23.42578125" style="2" customWidth="1"/>
    <col min="2" max="2" width="20.28515625" style="2" bestFit="1" customWidth="1"/>
    <col min="3" max="3" width="21.42578125" style="3" bestFit="1" customWidth="1"/>
    <col min="4" max="4" width="30.140625" style="3" bestFit="1" customWidth="1"/>
    <col min="5" max="5" width="18.140625" style="3" bestFit="1" customWidth="1"/>
    <col min="6" max="16384" width="9.140625" style="2"/>
  </cols>
  <sheetData>
    <row r="1" spans="1:5" ht="11.25" customHeight="1" x14ac:dyDescent="0.25">
      <c r="A1" s="9" t="s">
        <v>5</v>
      </c>
      <c r="B1" s="8"/>
      <c r="D1" s="34"/>
      <c r="E1" s="34"/>
    </row>
    <row r="2" spans="1:5" ht="11.25" customHeight="1" x14ac:dyDescent="0.25">
      <c r="A2" s="8"/>
      <c r="B2" s="8"/>
      <c r="D2" s="28"/>
      <c r="E2" s="7"/>
    </row>
    <row r="3" spans="1:5" ht="11.25" customHeight="1" x14ac:dyDescent="0.25">
      <c r="A3" s="8"/>
      <c r="B3" s="8"/>
      <c r="D3" s="30" t="s">
        <v>0</v>
      </c>
      <c r="E3" s="10"/>
    </row>
    <row r="4" spans="1:5" ht="26.25" customHeight="1" x14ac:dyDescent="0.25">
      <c r="A4" s="8"/>
      <c r="B4" s="8"/>
      <c r="D4" s="31">
        <v>2</v>
      </c>
      <c r="E4" s="29"/>
    </row>
    <row r="5" spans="1:5" ht="11.25" customHeight="1" x14ac:dyDescent="0.25">
      <c r="C5" s="2"/>
    </row>
    <row r="6" spans="1:5" ht="11.25" customHeight="1" x14ac:dyDescent="0.25">
      <c r="C6" s="2"/>
    </row>
    <row r="7" spans="1:5" ht="11.25" customHeight="1" thickBot="1" x14ac:dyDescent="0.3">
      <c r="C7" s="2"/>
    </row>
    <row r="8" spans="1:5" ht="11.25" customHeight="1" thickBot="1" x14ac:dyDescent="0.3">
      <c r="A8" s="4" t="s">
        <v>1</v>
      </c>
      <c r="B8" s="4" t="s">
        <v>2</v>
      </c>
      <c r="C8" s="4" t="s">
        <v>3</v>
      </c>
      <c r="D8" s="4" t="s">
        <v>6</v>
      </c>
      <c r="E8" s="4" t="s">
        <v>4</v>
      </c>
    </row>
    <row r="9" spans="1:5" ht="11.25" customHeight="1" x14ac:dyDescent="0.2">
      <c r="A9" s="5" t="s">
        <v>43</v>
      </c>
      <c r="B9" s="5" t="s">
        <v>20</v>
      </c>
      <c r="C9" s="5" t="s">
        <v>11</v>
      </c>
      <c r="D9" s="32">
        <f ca="1">TODAY()-25</f>
        <v>44671</v>
      </c>
      <c r="E9" s="11">
        <f ca="1">IF(tblInventaire[[#This Row],[Date de délivrance]]&lt;&gt;"",TODAY()-tblInventaire[[#This Row],[Date de délivrance]],"")</f>
        <v>25</v>
      </c>
    </row>
    <row r="10" spans="1:5" ht="11.25" customHeight="1" x14ac:dyDescent="0.2">
      <c r="A10" s="6" t="s">
        <v>44</v>
      </c>
      <c r="B10" s="22" t="s">
        <v>114</v>
      </c>
      <c r="C10" s="6" t="s">
        <v>11</v>
      </c>
      <c r="D10" s="33">
        <f ca="1">TODAY()-479</f>
        <v>44217</v>
      </c>
      <c r="E10" s="12">
        <f ca="1">IF(tblInventaire[[#This Row],[Date de délivrance]]&lt;&gt;"",TODAY()-tblInventaire[[#This Row],[Date de délivrance]],"")</f>
        <v>479</v>
      </c>
    </row>
    <row r="11" spans="1:5" ht="11.25" customHeight="1" x14ac:dyDescent="0.2">
      <c r="A11" s="6" t="s">
        <v>45</v>
      </c>
      <c r="B11" s="22" t="s">
        <v>114</v>
      </c>
      <c r="C11" s="6" t="s">
        <v>11</v>
      </c>
      <c r="D11" s="33">
        <f ca="1">TODAY()-177</f>
        <v>44519</v>
      </c>
      <c r="E11" s="12">
        <f ca="1">IF(tblInventaire[[#This Row],[Date de délivrance]]&lt;&gt;"",TODAY()-tblInventaire[[#This Row],[Date de délivrance]],"")</f>
        <v>177</v>
      </c>
    </row>
    <row r="12" spans="1:5" ht="11.25" customHeight="1" x14ac:dyDescent="0.2">
      <c r="A12" s="6" t="s">
        <v>46</v>
      </c>
      <c r="B12" s="22" t="s">
        <v>114</v>
      </c>
      <c r="C12" s="6" t="s">
        <v>11</v>
      </c>
      <c r="D12" s="33">
        <f ca="1">TODAY()-18</f>
        <v>44678</v>
      </c>
      <c r="E12" s="12">
        <f ca="1">IF(tblInventaire[[#This Row],[Date de délivrance]]&lt;&gt;"",TODAY()-tblInventaire[[#This Row],[Date de délivrance]],"")</f>
        <v>18</v>
      </c>
    </row>
    <row r="13" spans="1:5" ht="11.25" customHeight="1" x14ac:dyDescent="0.2">
      <c r="A13" s="6" t="s">
        <v>47</v>
      </c>
      <c r="B13" s="22" t="s">
        <v>114</v>
      </c>
      <c r="C13" s="6" t="s">
        <v>11</v>
      </c>
      <c r="D13" s="33">
        <f ca="1">TODAY()-227</f>
        <v>44469</v>
      </c>
      <c r="E13" s="12">
        <f ca="1">IF(tblInventaire[[#This Row],[Date de délivrance]]&lt;&gt;"",TODAY()-tblInventaire[[#This Row],[Date de délivrance]],"")</f>
        <v>227</v>
      </c>
    </row>
    <row r="14" spans="1:5" ht="11.25" customHeight="1" x14ac:dyDescent="0.2">
      <c r="A14" s="6" t="s">
        <v>48</v>
      </c>
      <c r="B14" s="22" t="s">
        <v>114</v>
      </c>
      <c r="C14" s="6" t="s">
        <v>11</v>
      </c>
      <c r="D14" s="33">
        <f ca="1">TODAY()-50</f>
        <v>44646</v>
      </c>
      <c r="E14" s="12">
        <f ca="1">IF(tblInventaire[[#This Row],[Date de délivrance]]&lt;&gt;"",TODAY()-tblInventaire[[#This Row],[Date de délivrance]],"")</f>
        <v>50</v>
      </c>
    </row>
    <row r="15" spans="1:5" ht="11.25" customHeight="1" x14ac:dyDescent="0.2">
      <c r="A15" s="6" t="s">
        <v>49</v>
      </c>
      <c r="B15" s="22" t="s">
        <v>114</v>
      </c>
      <c r="C15" s="6" t="s">
        <v>11</v>
      </c>
      <c r="D15" s="33">
        <f ca="1">TODAY()-120</f>
        <v>44576</v>
      </c>
      <c r="E15" s="12">
        <f ca="1">IF(tblInventaire[[#This Row],[Date de délivrance]]&lt;&gt;"",TODAY()-tblInventaire[[#This Row],[Date de délivrance]],"")</f>
        <v>120</v>
      </c>
    </row>
    <row r="16" spans="1:5" ht="11.25" customHeight="1" x14ac:dyDescent="0.2">
      <c r="A16" s="6" t="s">
        <v>50</v>
      </c>
      <c r="B16" s="22" t="s">
        <v>114</v>
      </c>
      <c r="C16" s="6" t="s">
        <v>11</v>
      </c>
      <c r="D16" s="33">
        <f ca="1">TODAY()-499</f>
        <v>44197</v>
      </c>
      <c r="E16" s="12">
        <f ca="1">IF(tblInventaire[[#This Row],[Date de délivrance]]&lt;&gt;"",TODAY()-tblInventaire[[#This Row],[Date de délivrance]],"")</f>
        <v>499</v>
      </c>
    </row>
    <row r="17" spans="1:5" ht="11.25" customHeight="1" x14ac:dyDescent="0.2">
      <c r="A17" s="6" t="s">
        <v>51</v>
      </c>
      <c r="B17" s="22" t="s">
        <v>114</v>
      </c>
      <c r="C17" s="6" t="s">
        <v>11</v>
      </c>
      <c r="D17" s="33">
        <f ca="1">TODAY()-30</f>
        <v>44666</v>
      </c>
      <c r="E17" s="12">
        <f ca="1">IF(tblInventaire[[#This Row],[Date de délivrance]]&lt;&gt;"",TODAY()-tblInventaire[[#This Row],[Date de délivrance]],"")</f>
        <v>30</v>
      </c>
    </row>
    <row r="18" spans="1:5" ht="11.25" customHeight="1" x14ac:dyDescent="0.2">
      <c r="A18" s="6" t="s">
        <v>52</v>
      </c>
      <c r="B18" s="22" t="s">
        <v>114</v>
      </c>
      <c r="C18" s="6" t="s">
        <v>11</v>
      </c>
      <c r="D18" s="33">
        <f ca="1">TODAY()-50</f>
        <v>44646</v>
      </c>
      <c r="E18" s="12">
        <f ca="1">IF(tblInventaire[[#This Row],[Date de délivrance]]&lt;&gt;"",TODAY()-tblInventaire[[#This Row],[Date de délivrance]],"")</f>
        <v>50</v>
      </c>
    </row>
    <row r="19" spans="1:5" ht="11.25" customHeight="1" x14ac:dyDescent="0.2">
      <c r="A19" s="6" t="s">
        <v>53</v>
      </c>
      <c r="B19" s="22" t="s">
        <v>114</v>
      </c>
      <c r="C19" s="6" t="s">
        <v>11</v>
      </c>
      <c r="D19" s="33">
        <f ca="1">TODAY()-450</f>
        <v>44246</v>
      </c>
      <c r="E19" s="12">
        <f ca="1">IF(tblInventaire[[#This Row],[Date de délivrance]]&lt;&gt;"",TODAY()-tblInventaire[[#This Row],[Date de délivrance]],"")</f>
        <v>450</v>
      </c>
    </row>
    <row r="20" spans="1:5" ht="11.25" customHeight="1" x14ac:dyDescent="0.2">
      <c r="A20" s="6" t="s">
        <v>54</v>
      </c>
      <c r="B20" s="22" t="s">
        <v>114</v>
      </c>
      <c r="C20" s="6" t="s">
        <v>11</v>
      </c>
      <c r="D20" s="33">
        <f ca="1">TODAY()-420</f>
        <v>44276</v>
      </c>
      <c r="E20" s="12">
        <f ca="1">IF(tblInventaire[[#This Row],[Date de délivrance]]&lt;&gt;"",TODAY()-tblInventaire[[#This Row],[Date de délivrance]],"")</f>
        <v>420</v>
      </c>
    </row>
    <row r="21" spans="1:5" ht="11.25" customHeight="1" x14ac:dyDescent="0.2">
      <c r="A21" s="6" t="s">
        <v>55</v>
      </c>
      <c r="B21" s="22" t="s">
        <v>114</v>
      </c>
      <c r="C21" s="6" t="s">
        <v>11</v>
      </c>
      <c r="D21" s="33">
        <f ca="1">TODAY()-250</f>
        <v>44446</v>
      </c>
      <c r="E21" s="12">
        <f ca="1">IF(tblInventaire[[#This Row],[Date de délivrance]]&lt;&gt;"",TODAY()-tblInventaire[[#This Row],[Date de délivrance]],"")</f>
        <v>250</v>
      </c>
    </row>
    <row r="22" spans="1:5" ht="11.25" customHeight="1" x14ac:dyDescent="0.2">
      <c r="A22" s="6" t="s">
        <v>56</v>
      </c>
      <c r="B22" s="22" t="s">
        <v>114</v>
      </c>
      <c r="C22" s="6" t="s">
        <v>11</v>
      </c>
      <c r="D22" s="33">
        <f ca="1">TODAY()-45</f>
        <v>44651</v>
      </c>
      <c r="E22" s="12">
        <f ca="1">IF(tblInventaire[[#This Row],[Date de délivrance]]&lt;&gt;"",TODAY()-tblInventaire[[#This Row],[Date de délivrance]],"")</f>
        <v>45</v>
      </c>
    </row>
    <row r="23" spans="1:5" ht="11.25" customHeight="1" x14ac:dyDescent="0.2">
      <c r="A23" s="6" t="s">
        <v>57</v>
      </c>
      <c r="B23" s="22" t="s">
        <v>114</v>
      </c>
      <c r="C23" s="6" t="s">
        <v>11</v>
      </c>
      <c r="D23" s="33">
        <f ca="1">TODAY()-502</f>
        <v>44194</v>
      </c>
      <c r="E23" s="12">
        <f ca="1">IF(tblInventaire[[#This Row],[Date de délivrance]]&lt;&gt;"",TODAY()-tblInventaire[[#This Row],[Date de délivrance]],"")</f>
        <v>502</v>
      </c>
    </row>
    <row r="24" spans="1:5" ht="11.25" customHeight="1" x14ac:dyDescent="0.2">
      <c r="A24" s="6" t="s">
        <v>58</v>
      </c>
      <c r="B24" s="22" t="s">
        <v>114</v>
      </c>
      <c r="C24" s="6" t="s">
        <v>11</v>
      </c>
      <c r="D24" s="33">
        <f ca="1">TODAY()-350</f>
        <v>44346</v>
      </c>
      <c r="E24" s="12">
        <f ca="1">IF(tblInventaire[[#This Row],[Date de délivrance]]&lt;&gt;"",TODAY()-tblInventaire[[#This Row],[Date de délivrance]],"")</f>
        <v>350</v>
      </c>
    </row>
    <row r="25" spans="1:5" ht="11.25" customHeight="1" x14ac:dyDescent="0.2">
      <c r="A25" s="6" t="s">
        <v>59</v>
      </c>
      <c r="B25" s="22" t="s">
        <v>114</v>
      </c>
      <c r="C25" s="6" t="s">
        <v>11</v>
      </c>
      <c r="D25" s="33">
        <f ca="1">TODAY()-125</f>
        <v>44571</v>
      </c>
      <c r="E25" s="12">
        <f ca="1">IF(tblInventaire[[#This Row],[Date de délivrance]]&lt;&gt;"",TODAY()-tblInventaire[[#This Row],[Date de délivrance]],"")</f>
        <v>125</v>
      </c>
    </row>
    <row r="26" spans="1:5" ht="11.25" customHeight="1" x14ac:dyDescent="0.2">
      <c r="A26" s="6" t="s">
        <v>60</v>
      </c>
      <c r="B26" s="22" t="s">
        <v>114</v>
      </c>
      <c r="C26" s="6" t="s">
        <v>11</v>
      </c>
      <c r="D26" s="33">
        <f ca="1">TODAY()-90</f>
        <v>44606</v>
      </c>
      <c r="E26" s="12">
        <f ca="1">IF(tblInventaire[[#This Row],[Date de délivrance]]&lt;&gt;"",TODAY()-tblInventaire[[#This Row],[Date de délivrance]],"")</f>
        <v>90</v>
      </c>
    </row>
    <row r="27" spans="1:5" ht="11.25" customHeight="1" x14ac:dyDescent="0.2">
      <c r="A27" s="6" t="s">
        <v>61</v>
      </c>
      <c r="B27" s="22" t="s">
        <v>114</v>
      </c>
      <c r="C27" s="6" t="s">
        <v>11</v>
      </c>
      <c r="D27" s="33">
        <f ca="1">TODAY()-730</f>
        <v>43966</v>
      </c>
      <c r="E27" s="12">
        <f ca="1">IF(tblInventaire[[#This Row],[Date de délivrance]]&lt;&gt;"",TODAY()-tblInventaire[[#This Row],[Date de délivrance]],"")</f>
        <v>730</v>
      </c>
    </row>
    <row r="28" spans="1:5" ht="11.25" customHeight="1" x14ac:dyDescent="0.2">
      <c r="A28" s="6" t="s">
        <v>62</v>
      </c>
      <c r="B28" s="6" t="s">
        <v>123</v>
      </c>
      <c r="C28" s="6" t="s">
        <v>11</v>
      </c>
      <c r="D28" s="33">
        <f ca="1">TODAY()-540</f>
        <v>44156</v>
      </c>
      <c r="E28" s="12">
        <f ca="1">IF(tblInventaire[[#This Row],[Date de délivrance]]&lt;&gt;"",TODAY()-tblInventaire[[#This Row],[Date de délivrance]],"")</f>
        <v>540</v>
      </c>
    </row>
    <row r="29" spans="1:5" ht="11.25" customHeight="1" x14ac:dyDescent="0.2">
      <c r="A29" s="6" t="s">
        <v>63</v>
      </c>
      <c r="B29" s="6" t="s">
        <v>120</v>
      </c>
      <c r="C29" s="6" t="s">
        <v>11</v>
      </c>
      <c r="D29" s="33">
        <f ca="1">TODAY()-18</f>
        <v>44678</v>
      </c>
      <c r="E29" s="12">
        <f ca="1">IF(tblInventaire[[#This Row],[Date de délivrance]]&lt;&gt;"",TODAY()-tblInventaire[[#This Row],[Date de délivrance]],"")</f>
        <v>18</v>
      </c>
    </row>
    <row r="30" spans="1:5" ht="11.25" customHeight="1" x14ac:dyDescent="0.2">
      <c r="A30" s="6" t="s">
        <v>64</v>
      </c>
      <c r="B30" s="6" t="s">
        <v>121</v>
      </c>
      <c r="C30" s="6" t="s">
        <v>11</v>
      </c>
      <c r="D30" s="33">
        <f ca="1">TODAY()-283</f>
        <v>44413</v>
      </c>
      <c r="E30" s="12">
        <f ca="1">IF(tblInventaire[[#This Row],[Date de délivrance]]&lt;&gt;"",TODAY()-tblInventaire[[#This Row],[Date de délivrance]],"")</f>
        <v>283</v>
      </c>
    </row>
    <row r="31" spans="1:5" ht="11.25" customHeight="1" x14ac:dyDescent="0.2">
      <c r="A31" s="6" t="s">
        <v>65</v>
      </c>
      <c r="B31" s="6" t="s">
        <v>113</v>
      </c>
      <c r="C31" s="6" t="s">
        <v>11</v>
      </c>
      <c r="D31" s="33">
        <f ca="1">TODAY()-479</f>
        <v>44217</v>
      </c>
      <c r="E31" s="12">
        <f ca="1">IF(tblInventaire[[#This Row],[Date de délivrance]]&lt;&gt;"",TODAY()-tblInventaire[[#This Row],[Date de délivrance]],"")</f>
        <v>479</v>
      </c>
    </row>
    <row r="32" spans="1:5" ht="11.25" customHeight="1" x14ac:dyDescent="0.2">
      <c r="A32" s="6" t="s">
        <v>66</v>
      </c>
      <c r="B32" s="6" t="s">
        <v>113</v>
      </c>
      <c r="C32" s="6" t="s">
        <v>11</v>
      </c>
      <c r="D32" s="33">
        <f ca="1">TODAY()-355</f>
        <v>44341</v>
      </c>
      <c r="E32" s="12">
        <f ca="1">IF(tblInventaire[[#This Row],[Date de délivrance]]&lt;&gt;"",TODAY()-tblInventaire[[#This Row],[Date de délivrance]],"")</f>
        <v>355</v>
      </c>
    </row>
    <row r="33" spans="1:5" ht="11.25" customHeight="1" x14ac:dyDescent="0.2">
      <c r="A33" s="6" t="s">
        <v>67</v>
      </c>
      <c r="B33" s="6" t="s">
        <v>113</v>
      </c>
      <c r="C33" s="6" t="s">
        <v>11</v>
      </c>
      <c r="D33" s="33">
        <f ca="1">TODAY()-28</f>
        <v>44668</v>
      </c>
      <c r="E33" s="12">
        <f ca="1">IF(tblInventaire[[#This Row],[Date de délivrance]]&lt;&gt;"",TODAY()-tblInventaire[[#This Row],[Date de délivrance]],"")</f>
        <v>28</v>
      </c>
    </row>
    <row r="34" spans="1:5" ht="11.25" customHeight="1" x14ac:dyDescent="0.2">
      <c r="A34" s="6" t="s">
        <v>68</v>
      </c>
      <c r="B34" s="6" t="s">
        <v>113</v>
      </c>
      <c r="C34" s="6" t="s">
        <v>11</v>
      </c>
      <c r="D34" s="33">
        <f ca="1">TODAY()-28</f>
        <v>44668</v>
      </c>
      <c r="E34" s="12">
        <f ca="1">IF(tblInventaire[[#This Row],[Date de délivrance]]&lt;&gt;"",TODAY()-tblInventaire[[#This Row],[Date de délivrance]],"")</f>
        <v>28</v>
      </c>
    </row>
    <row r="35" spans="1:5" ht="11.25" customHeight="1" x14ac:dyDescent="0.2">
      <c r="A35" s="6" t="s">
        <v>69</v>
      </c>
      <c r="B35" s="6" t="s">
        <v>113</v>
      </c>
      <c r="C35" s="6" t="s">
        <v>11</v>
      </c>
      <c r="D35" s="33">
        <f ca="1">TODAY()-736</f>
        <v>43960</v>
      </c>
      <c r="E35" s="12">
        <f ca="1">IF(tblInventaire[[#This Row],[Date de délivrance]]&lt;&gt;"",TODAY()-tblInventaire[[#This Row],[Date de délivrance]],"")</f>
        <v>736</v>
      </c>
    </row>
    <row r="36" spans="1:5" ht="11.25" customHeight="1" x14ac:dyDescent="0.2">
      <c r="A36" s="6" t="s">
        <v>70</v>
      </c>
      <c r="B36" s="6" t="s">
        <v>113</v>
      </c>
      <c r="C36" s="6" t="s">
        <v>11</v>
      </c>
      <c r="D36" s="33">
        <f ca="1">TODAY()-68</f>
        <v>44628</v>
      </c>
      <c r="E36" s="12">
        <f ca="1">IF(tblInventaire[[#This Row],[Date de délivrance]]&lt;&gt;"",TODAY()-tblInventaire[[#This Row],[Date de délivrance]],"")</f>
        <v>68</v>
      </c>
    </row>
    <row r="37" spans="1:5" ht="11.25" customHeight="1" x14ac:dyDescent="0.2">
      <c r="A37" s="6" t="s">
        <v>71</v>
      </c>
      <c r="B37" s="6" t="s">
        <v>112</v>
      </c>
      <c r="C37" s="6" t="s">
        <v>11</v>
      </c>
      <c r="D37" s="33">
        <f ca="1">TODAY()-67</f>
        <v>44629</v>
      </c>
      <c r="E37" s="12">
        <f ca="1">IF(tblInventaire[[#This Row],[Date de délivrance]]&lt;&gt;"",TODAY()-tblInventaire[[#This Row],[Date de délivrance]],"")</f>
        <v>67</v>
      </c>
    </row>
    <row r="38" spans="1:5" ht="11.25" customHeight="1" x14ac:dyDescent="0.2">
      <c r="A38" s="6" t="s">
        <v>72</v>
      </c>
      <c r="B38" s="6" t="s">
        <v>112</v>
      </c>
      <c r="C38" s="6" t="s">
        <v>11</v>
      </c>
      <c r="D38" s="33">
        <f ca="1">TODAY()-149</f>
        <v>44547</v>
      </c>
      <c r="E38" s="12">
        <f ca="1">IF(tblInventaire[[#This Row],[Date de délivrance]]&lt;&gt;"",TODAY()-tblInventaire[[#This Row],[Date de délivrance]],"")</f>
        <v>149</v>
      </c>
    </row>
    <row r="39" spans="1:5" ht="11.25" customHeight="1" x14ac:dyDescent="0.2">
      <c r="A39" s="6" t="s">
        <v>73</v>
      </c>
      <c r="B39" s="23" t="s">
        <v>38</v>
      </c>
      <c r="C39" s="6" t="s">
        <v>11</v>
      </c>
      <c r="D39" s="33">
        <f t="shared" ref="D39:D102" ca="1" si="0">TODAY()-149</f>
        <v>44547</v>
      </c>
      <c r="E39" s="21">
        <f ca="1">IF(tblInventaire[[#This Row],[Date de délivrance]]&lt;&gt;"",TODAY()-tblInventaire[[#This Row],[Date de délivrance]],"")</f>
        <v>149</v>
      </c>
    </row>
    <row r="40" spans="1:5" ht="11.25" customHeight="1" x14ac:dyDescent="0.2">
      <c r="A40" s="6" t="s">
        <v>74</v>
      </c>
      <c r="B40" s="6" t="s">
        <v>122</v>
      </c>
      <c r="C40" s="6" t="s">
        <v>11</v>
      </c>
      <c r="D40" s="33">
        <f t="shared" ca="1" si="0"/>
        <v>44547</v>
      </c>
      <c r="E40" s="18">
        <f ca="1">IF(tblInventaire[[#This Row],[Date de délivrance]]&lt;&gt;"",TODAY()-tblInventaire[[#This Row],[Date de délivrance]],"")</f>
        <v>149</v>
      </c>
    </row>
    <row r="41" spans="1:5" ht="11.25" customHeight="1" x14ac:dyDescent="0.2">
      <c r="A41" s="6" t="s">
        <v>75</v>
      </c>
      <c r="B41" s="6" t="s">
        <v>37</v>
      </c>
      <c r="C41" s="6" t="s">
        <v>11</v>
      </c>
      <c r="D41" s="33">
        <f t="shared" ca="1" si="0"/>
        <v>44547</v>
      </c>
      <c r="E41" s="18">
        <f ca="1">IF(tblInventaire[[#This Row],[Date de délivrance]]&lt;&gt;"",TODAY()-tblInventaire[[#This Row],[Date de délivrance]],"")</f>
        <v>149</v>
      </c>
    </row>
    <row r="42" spans="1:5" ht="11.25" customHeight="1" x14ac:dyDescent="0.2">
      <c r="A42" s="6" t="s">
        <v>76</v>
      </c>
      <c r="B42" s="6" t="s">
        <v>140</v>
      </c>
      <c r="C42" s="6" t="s">
        <v>12</v>
      </c>
      <c r="D42" s="33">
        <f t="shared" ca="1" si="0"/>
        <v>44547</v>
      </c>
      <c r="E42" s="18">
        <f ca="1">IF(tblInventaire[[#This Row],[Date de délivrance]]&lt;&gt;"",TODAY()-tblInventaire[[#This Row],[Date de délivrance]],"")</f>
        <v>149</v>
      </c>
    </row>
    <row r="43" spans="1:5" ht="11.25" customHeight="1" x14ac:dyDescent="0.2">
      <c r="A43" s="6" t="s">
        <v>77</v>
      </c>
      <c r="B43" s="6" t="s">
        <v>126</v>
      </c>
      <c r="C43" s="6" t="s">
        <v>12</v>
      </c>
      <c r="D43" s="33">
        <f t="shared" ca="1" si="0"/>
        <v>44547</v>
      </c>
      <c r="E43" s="18">
        <f ca="1">IF(tblInventaire[[#This Row],[Date de délivrance]]&lt;&gt;"",TODAY()-tblInventaire[[#This Row],[Date de délivrance]],"")</f>
        <v>149</v>
      </c>
    </row>
    <row r="44" spans="1:5" ht="11.25" customHeight="1" x14ac:dyDescent="0.2">
      <c r="A44" s="6" t="s">
        <v>78</v>
      </c>
      <c r="B44" s="6" t="s">
        <v>127</v>
      </c>
      <c r="C44" s="6" t="s">
        <v>12</v>
      </c>
      <c r="D44" s="33">
        <f t="shared" ca="1" si="0"/>
        <v>44547</v>
      </c>
      <c r="E44" s="18">
        <f ca="1">IF(tblInventaire[[#This Row],[Date de délivrance]]&lt;&gt;"",TODAY()-tblInventaire[[#This Row],[Date de délivrance]],"")</f>
        <v>149</v>
      </c>
    </row>
    <row r="45" spans="1:5" ht="11.25" customHeight="1" x14ac:dyDescent="0.2">
      <c r="A45" s="6" t="s">
        <v>79</v>
      </c>
      <c r="B45" s="22" t="s">
        <v>159</v>
      </c>
      <c r="C45" s="6" t="s">
        <v>12</v>
      </c>
      <c r="D45" s="33">
        <f t="shared" ca="1" si="0"/>
        <v>44547</v>
      </c>
      <c r="E45" s="18">
        <f ca="1">IF(tblInventaire[[#This Row],[Date de délivrance]]&lt;&gt;"",TODAY()-tblInventaire[[#This Row],[Date de délivrance]],"")</f>
        <v>149</v>
      </c>
    </row>
    <row r="46" spans="1:5" ht="11.25" customHeight="1" x14ac:dyDescent="0.2">
      <c r="A46" s="6" t="s">
        <v>80</v>
      </c>
      <c r="B46" s="22" t="s">
        <v>159</v>
      </c>
      <c r="C46" s="6" t="s">
        <v>12</v>
      </c>
      <c r="D46" s="33">
        <f t="shared" ca="1" si="0"/>
        <v>44547</v>
      </c>
      <c r="E46" s="18">
        <f ca="1">IF(tblInventaire[[#This Row],[Date de délivrance]]&lt;&gt;"",TODAY()-tblInventaire[[#This Row],[Date de délivrance]],"")</f>
        <v>149</v>
      </c>
    </row>
    <row r="47" spans="1:5" ht="11.25" customHeight="1" x14ac:dyDescent="0.2">
      <c r="A47" s="6" t="s">
        <v>81</v>
      </c>
      <c r="B47" s="6" t="s">
        <v>128</v>
      </c>
      <c r="C47" s="6" t="s">
        <v>12</v>
      </c>
      <c r="D47" s="33">
        <f t="shared" ca="1" si="0"/>
        <v>44547</v>
      </c>
      <c r="E47" s="18">
        <f ca="1">IF(tblInventaire[[#This Row],[Date de délivrance]]&lt;&gt;"",TODAY()-tblInventaire[[#This Row],[Date de délivrance]],"")</f>
        <v>149</v>
      </c>
    </row>
    <row r="48" spans="1:5" ht="11.25" customHeight="1" x14ac:dyDescent="0.2">
      <c r="A48" s="6" t="s">
        <v>82</v>
      </c>
      <c r="B48" s="6" t="s">
        <v>28</v>
      </c>
      <c r="C48" s="6" t="s">
        <v>12</v>
      </c>
      <c r="D48" s="33">
        <f t="shared" ca="1" si="0"/>
        <v>44547</v>
      </c>
      <c r="E48" s="18">
        <f ca="1">IF(tblInventaire[[#This Row],[Date de délivrance]]&lt;&gt;"",TODAY()-tblInventaire[[#This Row],[Date de délivrance]],"")</f>
        <v>149</v>
      </c>
    </row>
    <row r="49" spans="1:5" ht="11.25" customHeight="1" x14ac:dyDescent="0.2">
      <c r="A49" s="6" t="s">
        <v>83</v>
      </c>
      <c r="B49" s="6" t="s">
        <v>28</v>
      </c>
      <c r="C49" s="6" t="s">
        <v>12</v>
      </c>
      <c r="D49" s="33">
        <f t="shared" ca="1" si="0"/>
        <v>44547</v>
      </c>
      <c r="E49" s="18">
        <f ca="1">IF(tblInventaire[[#This Row],[Date de délivrance]]&lt;&gt;"",TODAY()-tblInventaire[[#This Row],[Date de délivrance]],"")</f>
        <v>149</v>
      </c>
    </row>
    <row r="50" spans="1:5" ht="11.25" customHeight="1" x14ac:dyDescent="0.2">
      <c r="A50" s="6" t="s">
        <v>84</v>
      </c>
      <c r="B50" s="6" t="s">
        <v>129</v>
      </c>
      <c r="C50" s="6" t="s">
        <v>12</v>
      </c>
      <c r="D50" s="33">
        <f t="shared" ca="1" si="0"/>
        <v>44547</v>
      </c>
      <c r="E50" s="18">
        <f ca="1">IF(tblInventaire[[#This Row],[Date de délivrance]]&lt;&gt;"",TODAY()-tblInventaire[[#This Row],[Date de délivrance]],"")</f>
        <v>149</v>
      </c>
    </row>
    <row r="51" spans="1:5" ht="11.25" customHeight="1" x14ac:dyDescent="0.2">
      <c r="A51" s="6" t="s">
        <v>85</v>
      </c>
      <c r="B51" s="6" t="s">
        <v>130</v>
      </c>
      <c r="C51" s="6" t="s">
        <v>12</v>
      </c>
      <c r="D51" s="33">
        <f t="shared" ca="1" si="0"/>
        <v>44547</v>
      </c>
      <c r="E51" s="18">
        <f ca="1">IF(tblInventaire[[#This Row],[Date de délivrance]]&lt;&gt;"",TODAY()-tblInventaire[[#This Row],[Date de délivrance]],"")</f>
        <v>149</v>
      </c>
    </row>
    <row r="52" spans="1:5" ht="11.25" customHeight="1" x14ac:dyDescent="0.2">
      <c r="A52" s="6" t="s">
        <v>86</v>
      </c>
      <c r="B52" s="6" t="s">
        <v>118</v>
      </c>
      <c r="C52" s="6" t="s">
        <v>12</v>
      </c>
      <c r="D52" s="33">
        <f t="shared" ca="1" si="0"/>
        <v>44547</v>
      </c>
      <c r="E52" s="18">
        <f ca="1">IF(tblInventaire[[#This Row],[Date de délivrance]]&lt;&gt;"",TODAY()-tblInventaire[[#This Row],[Date de délivrance]],"")</f>
        <v>149</v>
      </c>
    </row>
    <row r="53" spans="1:5" ht="11.25" customHeight="1" x14ac:dyDescent="0.2">
      <c r="A53" s="6" t="s">
        <v>87</v>
      </c>
      <c r="B53" s="22" t="s">
        <v>117</v>
      </c>
      <c r="C53" s="6" t="s">
        <v>12</v>
      </c>
      <c r="D53" s="33">
        <f t="shared" ca="1" si="0"/>
        <v>44547</v>
      </c>
      <c r="E53" s="18">
        <f ca="1">IF(tblInventaire[[#This Row],[Date de délivrance]]&lt;&gt;"",TODAY()-tblInventaire[[#This Row],[Date de délivrance]],"")</f>
        <v>149</v>
      </c>
    </row>
    <row r="54" spans="1:5" ht="11.25" customHeight="1" x14ac:dyDescent="0.2">
      <c r="A54" s="6" t="s">
        <v>88</v>
      </c>
      <c r="B54" s="22" t="s">
        <v>389</v>
      </c>
      <c r="C54" s="6" t="s">
        <v>12</v>
      </c>
      <c r="D54" s="33">
        <f t="shared" ca="1" si="0"/>
        <v>44547</v>
      </c>
      <c r="E54" s="18">
        <f ca="1">IF(tblInventaire[[#This Row],[Date de délivrance]]&lt;&gt;"",TODAY()-tblInventaire[[#This Row],[Date de délivrance]],"")</f>
        <v>149</v>
      </c>
    </row>
    <row r="55" spans="1:5" ht="11.25" customHeight="1" x14ac:dyDescent="0.2">
      <c r="A55" s="6" t="s">
        <v>89</v>
      </c>
      <c r="B55" s="6" t="s">
        <v>131</v>
      </c>
      <c r="C55" s="6" t="s">
        <v>12</v>
      </c>
      <c r="D55" s="33">
        <f t="shared" ca="1" si="0"/>
        <v>44547</v>
      </c>
      <c r="E55" s="18">
        <f ca="1">IF(tblInventaire[[#This Row],[Date de délivrance]]&lt;&gt;"",TODAY()-tblInventaire[[#This Row],[Date de délivrance]],"")</f>
        <v>149</v>
      </c>
    </row>
    <row r="56" spans="1:5" ht="11.25" customHeight="1" x14ac:dyDescent="0.2">
      <c r="A56" s="6" t="s">
        <v>90</v>
      </c>
      <c r="B56" s="6" t="s">
        <v>132</v>
      </c>
      <c r="C56" s="6" t="s">
        <v>12</v>
      </c>
      <c r="D56" s="33">
        <f t="shared" ca="1" si="0"/>
        <v>44547</v>
      </c>
      <c r="E56" s="18">
        <f ca="1">IF(tblInventaire[[#This Row],[Date de délivrance]]&lt;&gt;"",TODAY()-tblInventaire[[#This Row],[Date de délivrance]],"")</f>
        <v>149</v>
      </c>
    </row>
    <row r="57" spans="1:5" ht="11.25" customHeight="1" x14ac:dyDescent="0.2">
      <c r="A57" s="6" t="s">
        <v>91</v>
      </c>
      <c r="B57" s="6" t="s">
        <v>163</v>
      </c>
      <c r="C57" s="6" t="s">
        <v>13</v>
      </c>
      <c r="D57" s="33">
        <f t="shared" ca="1" si="0"/>
        <v>44547</v>
      </c>
      <c r="E57" s="18">
        <f ca="1">IF(tblInventaire[[#This Row],[Date de délivrance]]&lt;&gt;"",TODAY()-tblInventaire[[#This Row],[Date de délivrance]],"")</f>
        <v>149</v>
      </c>
    </row>
    <row r="58" spans="1:5" ht="11.25" customHeight="1" x14ac:dyDescent="0.2">
      <c r="A58" s="6" t="s">
        <v>92</v>
      </c>
      <c r="B58" s="6" t="s">
        <v>27</v>
      </c>
      <c r="C58" s="6" t="s">
        <v>13</v>
      </c>
      <c r="D58" s="33">
        <f t="shared" ca="1" si="0"/>
        <v>44547</v>
      </c>
      <c r="E58" s="18">
        <f ca="1">IF(tblInventaire[[#This Row],[Date de délivrance]]&lt;&gt;"",TODAY()-tblInventaire[[#This Row],[Date de délivrance]],"")</f>
        <v>149</v>
      </c>
    </row>
    <row r="59" spans="1:5" ht="11.25" customHeight="1" x14ac:dyDescent="0.2">
      <c r="A59" s="6" t="s">
        <v>93</v>
      </c>
      <c r="B59" s="6" t="s">
        <v>133</v>
      </c>
      <c r="C59" s="6" t="s">
        <v>13</v>
      </c>
      <c r="D59" s="33">
        <f t="shared" ca="1" si="0"/>
        <v>44547</v>
      </c>
      <c r="E59" s="18">
        <f ca="1">IF(tblInventaire[[#This Row],[Date de délivrance]]&lt;&gt;"",TODAY()-tblInventaire[[#This Row],[Date de délivrance]],"")</f>
        <v>149</v>
      </c>
    </row>
    <row r="60" spans="1:5" ht="11.25" customHeight="1" x14ac:dyDescent="0.2">
      <c r="A60" s="6" t="s">
        <v>94</v>
      </c>
      <c r="B60" s="22" t="s">
        <v>159</v>
      </c>
      <c r="C60" s="6" t="s">
        <v>13</v>
      </c>
      <c r="D60" s="33">
        <f t="shared" ca="1" si="0"/>
        <v>44547</v>
      </c>
      <c r="E60" s="18">
        <f ca="1">IF(tblInventaire[[#This Row],[Date de délivrance]]&lt;&gt;"",TODAY()-tblInventaire[[#This Row],[Date de délivrance]],"")</f>
        <v>149</v>
      </c>
    </row>
    <row r="61" spans="1:5" ht="11.25" customHeight="1" x14ac:dyDescent="0.2">
      <c r="A61" s="6" t="s">
        <v>95</v>
      </c>
      <c r="B61" s="6" t="s">
        <v>134</v>
      </c>
      <c r="C61" s="6" t="s">
        <v>13</v>
      </c>
      <c r="D61" s="33">
        <f t="shared" ca="1" si="0"/>
        <v>44547</v>
      </c>
      <c r="E61" s="18">
        <f ca="1">IF(tblInventaire[[#This Row],[Date de délivrance]]&lt;&gt;"",TODAY()-tblInventaire[[#This Row],[Date de délivrance]],"")</f>
        <v>149</v>
      </c>
    </row>
    <row r="62" spans="1:5" ht="11.25" customHeight="1" x14ac:dyDescent="0.2">
      <c r="A62" s="6" t="s">
        <v>96</v>
      </c>
      <c r="B62" s="6" t="s">
        <v>128</v>
      </c>
      <c r="C62" s="6" t="s">
        <v>13</v>
      </c>
      <c r="D62" s="33">
        <f t="shared" ca="1" si="0"/>
        <v>44547</v>
      </c>
      <c r="E62" s="18">
        <f ca="1">IF(tblInventaire[[#This Row],[Date de délivrance]]&lt;&gt;"",TODAY()-tblInventaire[[#This Row],[Date de délivrance]],"")</f>
        <v>149</v>
      </c>
    </row>
    <row r="63" spans="1:5" ht="11.25" customHeight="1" x14ac:dyDescent="0.2">
      <c r="A63" s="6" t="s">
        <v>97</v>
      </c>
      <c r="B63" s="6" t="s">
        <v>112</v>
      </c>
      <c r="C63" s="6" t="s">
        <v>13</v>
      </c>
      <c r="D63" s="33">
        <f t="shared" ca="1" si="0"/>
        <v>44547</v>
      </c>
      <c r="E63" s="18">
        <f ca="1">IF(tblInventaire[[#This Row],[Date de délivrance]]&lt;&gt;"",TODAY()-tblInventaire[[#This Row],[Date de délivrance]],"")</f>
        <v>149</v>
      </c>
    </row>
    <row r="64" spans="1:5" ht="11.25" customHeight="1" x14ac:dyDescent="0.2">
      <c r="A64" s="6" t="s">
        <v>98</v>
      </c>
      <c r="B64" s="6" t="s">
        <v>135</v>
      </c>
      <c r="C64" s="6" t="s">
        <v>13</v>
      </c>
      <c r="D64" s="33">
        <f t="shared" ca="1" si="0"/>
        <v>44547</v>
      </c>
      <c r="E64" s="18">
        <f ca="1">IF(tblInventaire[[#This Row],[Date de délivrance]]&lt;&gt;"",TODAY()-tblInventaire[[#This Row],[Date de délivrance]],"")</f>
        <v>149</v>
      </c>
    </row>
    <row r="65" spans="1:5" ht="11.25" customHeight="1" x14ac:dyDescent="0.2">
      <c r="A65" s="6" t="s">
        <v>99</v>
      </c>
      <c r="B65" s="6" t="s">
        <v>136</v>
      </c>
      <c r="C65" s="6" t="s">
        <v>13</v>
      </c>
      <c r="D65" s="33">
        <f t="shared" ca="1" si="0"/>
        <v>44547</v>
      </c>
      <c r="E65" s="18">
        <f ca="1">IF(tblInventaire[[#This Row],[Date de délivrance]]&lt;&gt;"",TODAY()-tblInventaire[[#This Row],[Date de délivrance]],"")</f>
        <v>149</v>
      </c>
    </row>
    <row r="66" spans="1:5" ht="11.25" customHeight="1" x14ac:dyDescent="0.2">
      <c r="A66" s="6" t="s">
        <v>100</v>
      </c>
      <c r="B66" s="6" t="s">
        <v>137</v>
      </c>
      <c r="C66" s="6" t="s">
        <v>13</v>
      </c>
      <c r="D66" s="33">
        <f t="shared" ca="1" si="0"/>
        <v>44547</v>
      </c>
      <c r="E66" s="18">
        <f ca="1">IF(tblInventaire[[#This Row],[Date de délivrance]]&lt;&gt;"",TODAY()-tblInventaire[[#This Row],[Date de délivrance]],"")</f>
        <v>149</v>
      </c>
    </row>
    <row r="67" spans="1:5" ht="11.25" customHeight="1" x14ac:dyDescent="0.2">
      <c r="A67" s="6" t="s">
        <v>101</v>
      </c>
      <c r="B67" s="6" t="s">
        <v>131</v>
      </c>
      <c r="C67" s="6" t="s">
        <v>13</v>
      </c>
      <c r="D67" s="33">
        <f t="shared" ca="1" si="0"/>
        <v>44547</v>
      </c>
      <c r="E67" s="18">
        <f ca="1">IF(tblInventaire[[#This Row],[Date de délivrance]]&lt;&gt;"",TODAY()-tblInventaire[[#This Row],[Date de délivrance]],"")</f>
        <v>149</v>
      </c>
    </row>
    <row r="68" spans="1:5" ht="11.25" customHeight="1" x14ac:dyDescent="0.2">
      <c r="A68" s="6" t="s">
        <v>102</v>
      </c>
      <c r="B68" s="6" t="s">
        <v>391</v>
      </c>
      <c r="C68" s="6" t="s">
        <v>13</v>
      </c>
      <c r="D68" s="33">
        <f t="shared" ca="1" si="0"/>
        <v>44547</v>
      </c>
      <c r="E68" s="18">
        <f ca="1">IF(tblInventaire[[#This Row],[Date de délivrance]]&lt;&gt;"",TODAY()-tblInventaire[[#This Row],[Date de délivrance]],"")</f>
        <v>149</v>
      </c>
    </row>
    <row r="69" spans="1:5" ht="11.25" customHeight="1" x14ac:dyDescent="0.2">
      <c r="A69" s="6" t="s">
        <v>103</v>
      </c>
      <c r="B69" s="6" t="s">
        <v>138</v>
      </c>
      <c r="C69" s="6" t="s">
        <v>13</v>
      </c>
      <c r="D69" s="33">
        <f t="shared" ca="1" si="0"/>
        <v>44547</v>
      </c>
      <c r="E69" s="18">
        <f ca="1">IF(tblInventaire[[#This Row],[Date de délivrance]]&lt;&gt;"",TODAY()-tblInventaire[[#This Row],[Date de délivrance]],"")</f>
        <v>149</v>
      </c>
    </row>
    <row r="70" spans="1:5" ht="11.25" customHeight="1" x14ac:dyDescent="0.2">
      <c r="A70" s="6" t="s">
        <v>104</v>
      </c>
      <c r="B70" s="22" t="s">
        <v>141</v>
      </c>
      <c r="C70" s="6" t="s">
        <v>14</v>
      </c>
      <c r="D70" s="33">
        <f t="shared" ca="1" si="0"/>
        <v>44547</v>
      </c>
      <c r="E70" s="18">
        <f ca="1">IF(tblInventaire[[#This Row],[Date de délivrance]]&lt;&gt;"",TODAY()-tblInventaire[[#This Row],[Date de délivrance]],"")</f>
        <v>149</v>
      </c>
    </row>
    <row r="71" spans="1:5" ht="11.25" customHeight="1" x14ac:dyDescent="0.2">
      <c r="A71" s="6" t="s">
        <v>105</v>
      </c>
      <c r="B71" s="6" t="s">
        <v>27</v>
      </c>
      <c r="C71" s="6" t="s">
        <v>14</v>
      </c>
      <c r="D71" s="33">
        <f t="shared" ca="1" si="0"/>
        <v>44547</v>
      </c>
      <c r="E71" s="18">
        <f ca="1">IF(tblInventaire[[#This Row],[Date de délivrance]]&lt;&gt;"",TODAY()-tblInventaire[[#This Row],[Date de délivrance]],"")</f>
        <v>149</v>
      </c>
    </row>
    <row r="72" spans="1:5" ht="11.25" customHeight="1" x14ac:dyDescent="0.2">
      <c r="A72" s="6" t="s">
        <v>106</v>
      </c>
      <c r="B72" s="6" t="s">
        <v>27</v>
      </c>
      <c r="C72" s="6" t="s">
        <v>14</v>
      </c>
      <c r="D72" s="33">
        <f t="shared" ca="1" si="0"/>
        <v>44547</v>
      </c>
      <c r="E72" s="18">
        <f ca="1">IF(tblInventaire[[#This Row],[Date de délivrance]]&lt;&gt;"",TODAY()-tblInventaire[[#This Row],[Date de délivrance]],"")</f>
        <v>149</v>
      </c>
    </row>
    <row r="73" spans="1:5" ht="11.25" customHeight="1" x14ac:dyDescent="0.2">
      <c r="A73" s="6" t="s">
        <v>107</v>
      </c>
      <c r="B73" s="6" t="s">
        <v>133</v>
      </c>
      <c r="C73" s="6" t="s">
        <v>14</v>
      </c>
      <c r="D73" s="33">
        <f t="shared" ca="1" si="0"/>
        <v>44547</v>
      </c>
      <c r="E73" s="18">
        <f ca="1">IF(tblInventaire[[#This Row],[Date de délivrance]]&lt;&gt;"",TODAY()-tblInventaire[[#This Row],[Date de délivrance]],"")</f>
        <v>149</v>
      </c>
    </row>
    <row r="74" spans="1:5" ht="11.25" customHeight="1" x14ac:dyDescent="0.2">
      <c r="A74" s="6" t="s">
        <v>108</v>
      </c>
      <c r="B74" s="22" t="s">
        <v>159</v>
      </c>
      <c r="C74" s="6" t="s">
        <v>14</v>
      </c>
      <c r="D74" s="33">
        <f t="shared" ca="1" si="0"/>
        <v>44547</v>
      </c>
      <c r="E74" s="18">
        <f ca="1">IF(tblInventaire[[#This Row],[Date de délivrance]]&lt;&gt;"",TODAY()-tblInventaire[[#This Row],[Date de délivrance]],"")</f>
        <v>149</v>
      </c>
    </row>
    <row r="75" spans="1:5" ht="11.25" customHeight="1" x14ac:dyDescent="0.2">
      <c r="A75" s="6" t="s">
        <v>109</v>
      </c>
      <c r="B75" s="6" t="s">
        <v>28</v>
      </c>
      <c r="C75" s="6" t="s">
        <v>14</v>
      </c>
      <c r="D75" s="33">
        <f t="shared" ca="1" si="0"/>
        <v>44547</v>
      </c>
      <c r="E75" s="18">
        <f ca="1">IF(tblInventaire[[#This Row],[Date de délivrance]]&lt;&gt;"",TODAY()-tblInventaire[[#This Row],[Date de délivrance]],"")</f>
        <v>149</v>
      </c>
    </row>
    <row r="76" spans="1:5" ht="11.25" customHeight="1" x14ac:dyDescent="0.2">
      <c r="A76" s="6" t="s">
        <v>110</v>
      </c>
      <c r="B76" s="6" t="s">
        <v>139</v>
      </c>
      <c r="C76" s="6" t="s">
        <v>14</v>
      </c>
      <c r="D76" s="33">
        <f t="shared" ca="1" si="0"/>
        <v>44547</v>
      </c>
      <c r="E76" s="18">
        <f ca="1">IF(tblInventaire[[#This Row],[Date de délivrance]]&lt;&gt;"",TODAY()-tblInventaire[[#This Row],[Date de délivrance]],"")</f>
        <v>149</v>
      </c>
    </row>
    <row r="77" spans="1:5" ht="11.25" customHeight="1" x14ac:dyDescent="0.2">
      <c r="A77" s="6" t="s">
        <v>111</v>
      </c>
      <c r="B77" s="6" t="s">
        <v>139</v>
      </c>
      <c r="C77" s="6" t="s">
        <v>14</v>
      </c>
      <c r="D77" s="33">
        <f t="shared" ca="1" si="0"/>
        <v>44547</v>
      </c>
      <c r="E77" s="18">
        <f ca="1">IF(tblInventaire[[#This Row],[Date de délivrance]]&lt;&gt;"",TODAY()-tblInventaire[[#This Row],[Date de délivrance]],"")</f>
        <v>149</v>
      </c>
    </row>
    <row r="78" spans="1:5" ht="11.25" customHeight="1" x14ac:dyDescent="0.2">
      <c r="A78" s="6" t="s">
        <v>164</v>
      </c>
      <c r="B78" s="6" t="s">
        <v>121</v>
      </c>
      <c r="C78" s="6" t="s">
        <v>14</v>
      </c>
      <c r="D78" s="33">
        <f t="shared" ca="1" si="0"/>
        <v>44547</v>
      </c>
      <c r="E78" s="18">
        <f ca="1">IF(tblInventaire[[#This Row],[Date de délivrance]]&lt;&gt;"",TODAY()-tblInventaire[[#This Row],[Date de délivrance]],"")</f>
        <v>149</v>
      </c>
    </row>
    <row r="79" spans="1:5" ht="11.25" customHeight="1" x14ac:dyDescent="0.2">
      <c r="A79" s="6" t="s">
        <v>165</v>
      </c>
      <c r="B79" s="6" t="s">
        <v>137</v>
      </c>
      <c r="C79" s="6" t="s">
        <v>14</v>
      </c>
      <c r="D79" s="33">
        <f t="shared" ca="1" si="0"/>
        <v>44547</v>
      </c>
      <c r="E79" s="18">
        <f ca="1">IF(tblInventaire[[#This Row],[Date de délivrance]]&lt;&gt;"",TODAY()-tblInventaire[[#This Row],[Date de délivrance]],"")</f>
        <v>149</v>
      </c>
    </row>
    <row r="80" spans="1:5" ht="11.25" customHeight="1" x14ac:dyDescent="0.2">
      <c r="A80" s="6" t="s">
        <v>166</v>
      </c>
      <c r="B80" s="6" t="s">
        <v>117</v>
      </c>
      <c r="C80" s="6" t="s">
        <v>14</v>
      </c>
      <c r="D80" s="33">
        <f t="shared" ca="1" si="0"/>
        <v>44547</v>
      </c>
      <c r="E80" s="18">
        <f ca="1">IF(tblInventaire[[#This Row],[Date de délivrance]]&lt;&gt;"",TODAY()-tblInventaire[[#This Row],[Date de délivrance]],"")</f>
        <v>149</v>
      </c>
    </row>
    <row r="81" spans="1:5" ht="11.25" customHeight="1" x14ac:dyDescent="0.2">
      <c r="A81" s="6" t="s">
        <v>167</v>
      </c>
      <c r="B81" s="6" t="s">
        <v>112</v>
      </c>
      <c r="C81" s="6" t="s">
        <v>14</v>
      </c>
      <c r="D81" s="33">
        <f t="shared" ca="1" si="0"/>
        <v>44547</v>
      </c>
      <c r="E81" s="18">
        <f ca="1">IF(tblInventaire[[#This Row],[Date de délivrance]]&lt;&gt;"",TODAY()-tblInventaire[[#This Row],[Date de délivrance]],"")</f>
        <v>149</v>
      </c>
    </row>
    <row r="82" spans="1:5" ht="11.25" customHeight="1" x14ac:dyDescent="0.2">
      <c r="A82" s="6" t="s">
        <v>168</v>
      </c>
      <c r="B82" s="6" t="s">
        <v>125</v>
      </c>
      <c r="C82" s="6" t="s">
        <v>14</v>
      </c>
      <c r="D82" s="33">
        <f t="shared" ca="1" si="0"/>
        <v>44547</v>
      </c>
      <c r="E82" s="18">
        <f ca="1">IF(tblInventaire[[#This Row],[Date de délivrance]]&lt;&gt;"",TODAY()-tblInventaire[[#This Row],[Date de délivrance]],"")</f>
        <v>149</v>
      </c>
    </row>
    <row r="83" spans="1:5" ht="11.25" customHeight="1" x14ac:dyDescent="0.2">
      <c r="A83" s="6" t="s">
        <v>169</v>
      </c>
      <c r="B83" s="6" t="s">
        <v>131</v>
      </c>
      <c r="C83" s="6" t="s">
        <v>14</v>
      </c>
      <c r="D83" s="33">
        <f t="shared" ca="1" si="0"/>
        <v>44547</v>
      </c>
      <c r="E83" s="18">
        <f ca="1">IF(tblInventaire[[#This Row],[Date de délivrance]]&lt;&gt;"",TODAY()-tblInventaire[[#This Row],[Date de délivrance]],"")</f>
        <v>149</v>
      </c>
    </row>
    <row r="84" spans="1:5" ht="11.25" customHeight="1" x14ac:dyDescent="0.2">
      <c r="A84" s="6" t="s">
        <v>170</v>
      </c>
      <c r="B84" s="6" t="s">
        <v>442</v>
      </c>
      <c r="C84" s="6" t="s">
        <v>14</v>
      </c>
      <c r="D84" s="33">
        <f t="shared" ca="1" si="0"/>
        <v>44547</v>
      </c>
      <c r="E84" s="18">
        <f ca="1">IF(tblInventaire[[#This Row],[Date de délivrance]]&lt;&gt;"",TODAY()-tblInventaire[[#This Row],[Date de délivrance]],"")</f>
        <v>149</v>
      </c>
    </row>
    <row r="85" spans="1:5" ht="11.25" customHeight="1" x14ac:dyDescent="0.2">
      <c r="A85" s="6" t="s">
        <v>171</v>
      </c>
      <c r="B85" s="6" t="s">
        <v>442</v>
      </c>
      <c r="C85" s="6" t="s">
        <v>14</v>
      </c>
      <c r="D85" s="33">
        <f t="shared" ca="1" si="0"/>
        <v>44547</v>
      </c>
      <c r="E85" s="18">
        <f ca="1">IF(tblInventaire[[#This Row],[Date de délivrance]]&lt;&gt;"",TODAY()-tblInventaire[[#This Row],[Date de délivrance]],"")</f>
        <v>149</v>
      </c>
    </row>
    <row r="86" spans="1:5" ht="11.25" customHeight="1" x14ac:dyDescent="0.2">
      <c r="A86" s="6" t="s">
        <v>172</v>
      </c>
      <c r="B86" s="6" t="s">
        <v>442</v>
      </c>
      <c r="C86" s="6" t="s">
        <v>14</v>
      </c>
      <c r="D86" s="33">
        <f t="shared" ca="1" si="0"/>
        <v>44547</v>
      </c>
      <c r="E86" s="18">
        <f ca="1">IF(tblInventaire[[#This Row],[Date de délivrance]]&lt;&gt;"",TODAY()-tblInventaire[[#This Row],[Date de délivrance]],"")</f>
        <v>149</v>
      </c>
    </row>
    <row r="87" spans="1:5" ht="11.25" customHeight="1" x14ac:dyDescent="0.2">
      <c r="A87" s="6" t="s">
        <v>173</v>
      </c>
      <c r="B87" s="6" t="s">
        <v>442</v>
      </c>
      <c r="C87" s="6" t="s">
        <v>14</v>
      </c>
      <c r="D87" s="33">
        <f t="shared" ca="1" si="0"/>
        <v>44547</v>
      </c>
      <c r="E87" s="18">
        <f ca="1">IF(tblInventaire[[#This Row],[Date de délivrance]]&lt;&gt;"",TODAY()-tblInventaire[[#This Row],[Date de délivrance]],"")</f>
        <v>149</v>
      </c>
    </row>
    <row r="88" spans="1:5" ht="11.25" customHeight="1" x14ac:dyDescent="0.2">
      <c r="A88" s="6" t="s">
        <v>174</v>
      </c>
      <c r="B88" s="6" t="s">
        <v>442</v>
      </c>
      <c r="C88" s="6" t="s">
        <v>14</v>
      </c>
      <c r="D88" s="33">
        <f t="shared" ca="1" si="0"/>
        <v>44547</v>
      </c>
      <c r="E88" s="18">
        <f ca="1">IF(tblInventaire[[#This Row],[Date de délivrance]]&lt;&gt;"",TODAY()-tblInventaire[[#This Row],[Date de délivrance]],"")</f>
        <v>149</v>
      </c>
    </row>
    <row r="89" spans="1:5" ht="11.25" customHeight="1" x14ac:dyDescent="0.2">
      <c r="A89" s="6" t="s">
        <v>175</v>
      </c>
      <c r="B89" s="6" t="s">
        <v>140</v>
      </c>
      <c r="C89" s="6" t="s">
        <v>15</v>
      </c>
      <c r="D89" s="33">
        <f t="shared" ca="1" si="0"/>
        <v>44547</v>
      </c>
      <c r="E89" s="18">
        <f ca="1">IF(tblInventaire[[#This Row],[Date de délivrance]]&lt;&gt;"",TODAY()-tblInventaire[[#This Row],[Date de délivrance]],"")</f>
        <v>149</v>
      </c>
    </row>
    <row r="90" spans="1:5" ht="11.25" customHeight="1" x14ac:dyDescent="0.2">
      <c r="A90" s="6" t="s">
        <v>176</v>
      </c>
      <c r="B90" s="6" t="s">
        <v>27</v>
      </c>
      <c r="C90" s="6" t="s">
        <v>15</v>
      </c>
      <c r="D90" s="33">
        <f t="shared" ca="1" si="0"/>
        <v>44547</v>
      </c>
      <c r="E90" s="18">
        <f ca="1">IF(tblInventaire[[#This Row],[Date de délivrance]]&lt;&gt;"",TODAY()-tblInventaire[[#This Row],[Date de délivrance]],"")</f>
        <v>149</v>
      </c>
    </row>
    <row r="91" spans="1:5" ht="11.25" customHeight="1" x14ac:dyDescent="0.2">
      <c r="A91" s="6" t="s">
        <v>177</v>
      </c>
      <c r="B91" s="6" t="s">
        <v>27</v>
      </c>
      <c r="C91" s="6" t="s">
        <v>15</v>
      </c>
      <c r="D91" s="33">
        <f t="shared" ca="1" si="0"/>
        <v>44547</v>
      </c>
      <c r="E91" s="18">
        <f ca="1">IF(tblInventaire[[#This Row],[Date de délivrance]]&lt;&gt;"",TODAY()-tblInventaire[[#This Row],[Date de délivrance]],"")</f>
        <v>149</v>
      </c>
    </row>
    <row r="92" spans="1:5" ht="11.25" customHeight="1" x14ac:dyDescent="0.2">
      <c r="A92" s="6" t="s">
        <v>178</v>
      </c>
      <c r="B92" s="22" t="s">
        <v>133</v>
      </c>
      <c r="C92" s="6" t="s">
        <v>15</v>
      </c>
      <c r="D92" s="33">
        <f t="shared" ca="1" si="0"/>
        <v>44547</v>
      </c>
      <c r="E92" s="18">
        <f ca="1">IF(tblInventaire[[#This Row],[Date de délivrance]]&lt;&gt;"",TODAY()-tblInventaire[[#This Row],[Date de délivrance]],"")</f>
        <v>149</v>
      </c>
    </row>
    <row r="93" spans="1:5" ht="11.25" customHeight="1" x14ac:dyDescent="0.2">
      <c r="A93" s="6" t="s">
        <v>179</v>
      </c>
      <c r="B93" s="6" t="s">
        <v>139</v>
      </c>
      <c r="C93" s="6" t="s">
        <v>15</v>
      </c>
      <c r="D93" s="33">
        <f t="shared" ca="1" si="0"/>
        <v>44547</v>
      </c>
      <c r="E93" s="18">
        <f ca="1">IF(tblInventaire[[#This Row],[Date de délivrance]]&lt;&gt;"",TODAY()-tblInventaire[[#This Row],[Date de délivrance]],"")</f>
        <v>149</v>
      </c>
    </row>
    <row r="94" spans="1:5" ht="11.25" customHeight="1" x14ac:dyDescent="0.2">
      <c r="A94" s="6" t="s">
        <v>180</v>
      </c>
      <c r="B94" s="6" t="s">
        <v>139</v>
      </c>
      <c r="C94" s="6" t="s">
        <v>15</v>
      </c>
      <c r="D94" s="33">
        <f t="shared" ca="1" si="0"/>
        <v>44547</v>
      </c>
      <c r="E94" s="18">
        <f ca="1">IF(tblInventaire[[#This Row],[Date de délivrance]]&lt;&gt;"",TODAY()-tblInventaire[[#This Row],[Date de délivrance]],"")</f>
        <v>149</v>
      </c>
    </row>
    <row r="95" spans="1:5" ht="11.25" customHeight="1" x14ac:dyDescent="0.2">
      <c r="A95" s="6" t="s">
        <v>181</v>
      </c>
      <c r="B95" s="6" t="s">
        <v>129</v>
      </c>
      <c r="C95" s="6" t="s">
        <v>15</v>
      </c>
      <c r="D95" s="33">
        <f t="shared" ca="1" si="0"/>
        <v>44547</v>
      </c>
      <c r="E95" s="18">
        <f ca="1">IF(tblInventaire[[#This Row],[Date de délivrance]]&lt;&gt;"",TODAY()-tblInventaire[[#This Row],[Date de délivrance]],"")</f>
        <v>149</v>
      </c>
    </row>
    <row r="96" spans="1:5" ht="11.25" customHeight="1" x14ac:dyDescent="0.2">
      <c r="A96" s="6" t="s">
        <v>182</v>
      </c>
      <c r="B96" s="6" t="s">
        <v>142</v>
      </c>
      <c r="C96" s="6" t="s">
        <v>15</v>
      </c>
      <c r="D96" s="33">
        <f t="shared" ca="1" si="0"/>
        <v>44547</v>
      </c>
      <c r="E96" s="18">
        <f ca="1">IF(tblInventaire[[#This Row],[Date de délivrance]]&lt;&gt;"",TODAY()-tblInventaire[[#This Row],[Date de délivrance]],"")</f>
        <v>149</v>
      </c>
    </row>
    <row r="97" spans="1:5" ht="11.25" customHeight="1" x14ac:dyDescent="0.2">
      <c r="A97" s="6" t="s">
        <v>183</v>
      </c>
      <c r="B97" s="6" t="s">
        <v>143</v>
      </c>
      <c r="C97" s="6" t="s">
        <v>15</v>
      </c>
      <c r="D97" s="33">
        <f t="shared" ca="1" si="0"/>
        <v>44547</v>
      </c>
      <c r="E97" s="18">
        <f ca="1">IF(tblInventaire[[#This Row],[Date de délivrance]]&lt;&gt;"",TODAY()-tblInventaire[[#This Row],[Date de délivrance]],"")</f>
        <v>149</v>
      </c>
    </row>
    <row r="98" spans="1:5" ht="11.25" customHeight="1" x14ac:dyDescent="0.2">
      <c r="A98" s="6" t="s">
        <v>184</v>
      </c>
      <c r="B98" s="6" t="s">
        <v>124</v>
      </c>
      <c r="C98" s="6" t="s">
        <v>15</v>
      </c>
      <c r="D98" s="33">
        <f t="shared" ca="1" si="0"/>
        <v>44547</v>
      </c>
      <c r="E98" s="18">
        <f ca="1">IF(tblInventaire[[#This Row],[Date de délivrance]]&lt;&gt;"",TODAY()-tblInventaire[[#This Row],[Date de délivrance]],"")</f>
        <v>149</v>
      </c>
    </row>
    <row r="99" spans="1:5" ht="11.25" customHeight="1" x14ac:dyDescent="0.2">
      <c r="A99" s="6" t="s">
        <v>185</v>
      </c>
      <c r="B99" s="6" t="s">
        <v>125</v>
      </c>
      <c r="C99" s="6" t="s">
        <v>15</v>
      </c>
      <c r="D99" s="33">
        <f t="shared" ca="1" si="0"/>
        <v>44547</v>
      </c>
      <c r="E99" s="18">
        <f ca="1">IF(tblInventaire[[#This Row],[Date de délivrance]]&lt;&gt;"",TODAY()-tblInventaire[[#This Row],[Date de délivrance]],"")</f>
        <v>149</v>
      </c>
    </row>
    <row r="100" spans="1:5" ht="11.25" customHeight="1" x14ac:dyDescent="0.2">
      <c r="A100" s="6" t="s">
        <v>186</v>
      </c>
      <c r="B100" s="6" t="s">
        <v>131</v>
      </c>
      <c r="C100" s="6" t="s">
        <v>15</v>
      </c>
      <c r="D100" s="33">
        <f t="shared" ca="1" si="0"/>
        <v>44547</v>
      </c>
      <c r="E100" s="18">
        <f ca="1">IF(tblInventaire[[#This Row],[Date de délivrance]]&lt;&gt;"",TODAY()-tblInventaire[[#This Row],[Date de délivrance]],"")</f>
        <v>149</v>
      </c>
    </row>
    <row r="101" spans="1:5" ht="11.25" customHeight="1" x14ac:dyDescent="0.2">
      <c r="A101" s="6" t="s">
        <v>187</v>
      </c>
      <c r="B101" s="6" t="s">
        <v>442</v>
      </c>
      <c r="C101" s="6" t="s">
        <v>15</v>
      </c>
      <c r="D101" s="33">
        <f t="shared" ca="1" si="0"/>
        <v>44547</v>
      </c>
      <c r="E101" s="18">
        <f ca="1">IF(tblInventaire[[#This Row],[Date de délivrance]]&lt;&gt;"",TODAY()-tblInventaire[[#This Row],[Date de délivrance]],"")</f>
        <v>149</v>
      </c>
    </row>
    <row r="102" spans="1:5" ht="11.25" customHeight="1" x14ac:dyDescent="0.2">
      <c r="A102" s="6" t="s">
        <v>188</v>
      </c>
      <c r="B102" s="6" t="s">
        <v>442</v>
      </c>
      <c r="C102" s="6" t="s">
        <v>15</v>
      </c>
      <c r="D102" s="33">
        <f t="shared" ca="1" si="0"/>
        <v>44547</v>
      </c>
      <c r="E102" s="18">
        <f ca="1">IF(tblInventaire[[#This Row],[Date de délivrance]]&lt;&gt;"",TODAY()-tblInventaire[[#This Row],[Date de délivrance]],"")</f>
        <v>149</v>
      </c>
    </row>
    <row r="103" spans="1:5" ht="11.25" customHeight="1" x14ac:dyDescent="0.2">
      <c r="A103" s="6" t="s">
        <v>189</v>
      </c>
      <c r="B103" s="6" t="s">
        <v>442</v>
      </c>
      <c r="C103" s="6" t="s">
        <v>15</v>
      </c>
      <c r="D103" s="33">
        <f t="shared" ref="D103:D166" ca="1" si="1">TODAY()-149</f>
        <v>44547</v>
      </c>
      <c r="E103" s="18">
        <f ca="1">IF(tblInventaire[[#This Row],[Date de délivrance]]&lt;&gt;"",TODAY()-tblInventaire[[#This Row],[Date de délivrance]],"")</f>
        <v>149</v>
      </c>
    </row>
    <row r="104" spans="1:5" ht="11.25" customHeight="1" x14ac:dyDescent="0.2">
      <c r="A104" s="6" t="s">
        <v>190</v>
      </c>
      <c r="B104" s="6" t="s">
        <v>442</v>
      </c>
      <c r="C104" s="6" t="s">
        <v>15</v>
      </c>
      <c r="D104" s="33">
        <f t="shared" ca="1" si="1"/>
        <v>44547</v>
      </c>
      <c r="E104" s="18">
        <f ca="1">IF(tblInventaire[[#This Row],[Date de délivrance]]&lt;&gt;"",TODAY()-tblInventaire[[#This Row],[Date de délivrance]],"")</f>
        <v>149</v>
      </c>
    </row>
    <row r="105" spans="1:5" ht="11.25" customHeight="1" x14ac:dyDescent="0.2">
      <c r="A105" s="6" t="s">
        <v>191</v>
      </c>
      <c r="B105" s="6" t="s">
        <v>442</v>
      </c>
      <c r="C105" s="6" t="s">
        <v>15</v>
      </c>
      <c r="D105" s="33">
        <f t="shared" ca="1" si="1"/>
        <v>44547</v>
      </c>
      <c r="E105" s="18">
        <f ca="1">IF(tblInventaire[[#This Row],[Date de délivrance]]&lt;&gt;"",TODAY()-tblInventaire[[#This Row],[Date de délivrance]],"")</f>
        <v>149</v>
      </c>
    </row>
    <row r="106" spans="1:5" ht="11.25" customHeight="1" x14ac:dyDescent="0.2">
      <c r="A106" s="6" t="s">
        <v>192</v>
      </c>
      <c r="B106" s="6" t="s">
        <v>442</v>
      </c>
      <c r="C106" s="6" t="s">
        <v>15</v>
      </c>
      <c r="D106" s="33">
        <f t="shared" ca="1" si="1"/>
        <v>44547</v>
      </c>
      <c r="E106" s="18">
        <f ca="1">IF(tblInventaire[[#This Row],[Date de délivrance]]&lt;&gt;"",TODAY()-tblInventaire[[#This Row],[Date de délivrance]],"")</f>
        <v>149</v>
      </c>
    </row>
    <row r="107" spans="1:5" ht="11.25" customHeight="1" x14ac:dyDescent="0.2">
      <c r="A107" s="6" t="s">
        <v>193</v>
      </c>
      <c r="B107" s="6" t="s">
        <v>442</v>
      </c>
      <c r="C107" s="6" t="s">
        <v>15</v>
      </c>
      <c r="D107" s="33">
        <f t="shared" ca="1" si="1"/>
        <v>44547</v>
      </c>
      <c r="E107" s="18">
        <f ca="1">IF(tblInventaire[[#This Row],[Date de délivrance]]&lt;&gt;"",TODAY()-tblInventaire[[#This Row],[Date de délivrance]],"")</f>
        <v>149</v>
      </c>
    </row>
    <row r="108" spans="1:5" ht="11.25" customHeight="1" x14ac:dyDescent="0.2">
      <c r="A108" s="6" t="s">
        <v>194</v>
      </c>
      <c r="B108" s="6" t="s">
        <v>442</v>
      </c>
      <c r="C108" s="6" t="s">
        <v>15</v>
      </c>
      <c r="D108" s="33">
        <f t="shared" ca="1" si="1"/>
        <v>44547</v>
      </c>
      <c r="E108" s="18">
        <f ca="1">IF(tblInventaire[[#This Row],[Date de délivrance]]&lt;&gt;"",TODAY()-tblInventaire[[#This Row],[Date de délivrance]],"")</f>
        <v>149</v>
      </c>
    </row>
    <row r="109" spans="1:5" ht="11.25" customHeight="1" x14ac:dyDescent="0.2">
      <c r="A109" s="6" t="s">
        <v>195</v>
      </c>
      <c r="B109" s="6" t="s">
        <v>442</v>
      </c>
      <c r="C109" s="6" t="s">
        <v>15</v>
      </c>
      <c r="D109" s="33">
        <f t="shared" ca="1" si="1"/>
        <v>44547</v>
      </c>
      <c r="E109" s="18">
        <f ca="1">IF(tblInventaire[[#This Row],[Date de délivrance]]&lt;&gt;"",TODAY()-tblInventaire[[#This Row],[Date de délivrance]],"")</f>
        <v>149</v>
      </c>
    </row>
    <row r="110" spans="1:5" ht="11.25" customHeight="1" x14ac:dyDescent="0.2">
      <c r="A110" s="6" t="s">
        <v>196</v>
      </c>
      <c r="B110" s="6" t="s">
        <v>140</v>
      </c>
      <c r="C110" s="6" t="s">
        <v>10</v>
      </c>
      <c r="D110" s="33">
        <f t="shared" ca="1" si="1"/>
        <v>44547</v>
      </c>
      <c r="E110" s="18">
        <f ca="1">IF(tblInventaire[[#This Row],[Date de délivrance]]&lt;&gt;"",TODAY()-tblInventaire[[#This Row],[Date de délivrance]],"")</f>
        <v>149</v>
      </c>
    </row>
    <row r="111" spans="1:5" ht="11.25" customHeight="1" x14ac:dyDescent="0.2">
      <c r="A111" s="6" t="s">
        <v>197</v>
      </c>
      <c r="B111" s="6" t="s">
        <v>140</v>
      </c>
      <c r="C111" s="6" t="s">
        <v>10</v>
      </c>
      <c r="D111" s="33">
        <f t="shared" ca="1" si="1"/>
        <v>44547</v>
      </c>
      <c r="E111" s="18">
        <f ca="1">IF(tblInventaire[[#This Row],[Date de délivrance]]&lt;&gt;"",TODAY()-tblInventaire[[#This Row],[Date de délivrance]],"")</f>
        <v>149</v>
      </c>
    </row>
    <row r="112" spans="1:5" ht="11.25" customHeight="1" x14ac:dyDescent="0.2">
      <c r="A112" s="6" t="s">
        <v>198</v>
      </c>
      <c r="B112" s="6" t="s">
        <v>140</v>
      </c>
      <c r="C112" s="6" t="s">
        <v>12</v>
      </c>
      <c r="D112" s="33">
        <f t="shared" ca="1" si="1"/>
        <v>44547</v>
      </c>
      <c r="E112" s="18">
        <f ca="1">IF(tblInventaire[[#This Row],[Date de délivrance]]&lt;&gt;"",TODAY()-tblInventaire[[#This Row],[Date de délivrance]],"")</f>
        <v>149</v>
      </c>
    </row>
    <row r="113" spans="1:5" ht="11.25" customHeight="1" x14ac:dyDescent="0.2">
      <c r="A113" s="6" t="s">
        <v>199</v>
      </c>
      <c r="B113" s="6" t="s">
        <v>140</v>
      </c>
      <c r="C113" s="6" t="s">
        <v>12</v>
      </c>
      <c r="D113" s="33">
        <f t="shared" ca="1" si="1"/>
        <v>44547</v>
      </c>
      <c r="E113" s="18">
        <f ca="1">IF(tblInventaire[[#This Row],[Date de délivrance]]&lt;&gt;"",TODAY()-tblInventaire[[#This Row],[Date de délivrance]],"")</f>
        <v>149</v>
      </c>
    </row>
    <row r="114" spans="1:5" ht="11.25" customHeight="1" x14ac:dyDescent="0.2">
      <c r="A114" s="6" t="s">
        <v>200</v>
      </c>
      <c r="B114" s="6" t="s">
        <v>140</v>
      </c>
      <c r="C114" s="6" t="s">
        <v>12</v>
      </c>
      <c r="D114" s="33">
        <f t="shared" ca="1" si="1"/>
        <v>44547</v>
      </c>
      <c r="E114" s="18">
        <f ca="1">IF(tblInventaire[[#This Row],[Date de délivrance]]&lt;&gt;"",TODAY()-tblInventaire[[#This Row],[Date de délivrance]],"")</f>
        <v>149</v>
      </c>
    </row>
    <row r="115" spans="1:5" ht="11.25" customHeight="1" x14ac:dyDescent="0.2">
      <c r="A115" s="6" t="s">
        <v>201</v>
      </c>
      <c r="B115" s="6" t="s">
        <v>140</v>
      </c>
      <c r="C115" s="6" t="s">
        <v>12</v>
      </c>
      <c r="D115" s="33">
        <f t="shared" ca="1" si="1"/>
        <v>44547</v>
      </c>
      <c r="E115" s="18">
        <f ca="1">IF(tblInventaire[[#This Row],[Date de délivrance]]&lt;&gt;"",TODAY()-tblInventaire[[#This Row],[Date de délivrance]],"")</f>
        <v>149</v>
      </c>
    </row>
    <row r="116" spans="1:5" ht="11.25" customHeight="1" x14ac:dyDescent="0.2">
      <c r="A116" s="6" t="s">
        <v>202</v>
      </c>
      <c r="B116" s="6" t="s">
        <v>140</v>
      </c>
      <c r="C116" s="6" t="s">
        <v>12</v>
      </c>
      <c r="D116" s="33">
        <f t="shared" ca="1" si="1"/>
        <v>44547</v>
      </c>
      <c r="E116" s="18">
        <f ca="1">IF(tblInventaire[[#This Row],[Date de délivrance]]&lt;&gt;"",TODAY()-tblInventaire[[#This Row],[Date de délivrance]],"")</f>
        <v>149</v>
      </c>
    </row>
    <row r="117" spans="1:5" ht="11.25" customHeight="1" x14ac:dyDescent="0.2">
      <c r="A117" s="6" t="s">
        <v>203</v>
      </c>
      <c r="B117" s="6" t="s">
        <v>140</v>
      </c>
      <c r="C117" s="6" t="s">
        <v>12</v>
      </c>
      <c r="D117" s="33">
        <f t="shared" ca="1" si="1"/>
        <v>44547</v>
      </c>
      <c r="E117" s="18">
        <f ca="1">IF(tblInventaire[[#This Row],[Date de délivrance]]&lt;&gt;"",TODAY()-tblInventaire[[#This Row],[Date de délivrance]],"")</f>
        <v>149</v>
      </c>
    </row>
    <row r="118" spans="1:5" ht="11.25" customHeight="1" x14ac:dyDescent="0.2">
      <c r="A118" s="6" t="s">
        <v>204</v>
      </c>
      <c r="B118" s="6" t="s">
        <v>140</v>
      </c>
      <c r="C118" s="6" t="s">
        <v>12</v>
      </c>
      <c r="D118" s="33">
        <f t="shared" ca="1" si="1"/>
        <v>44547</v>
      </c>
      <c r="E118" s="18">
        <f ca="1">IF(tblInventaire[[#This Row],[Date de délivrance]]&lt;&gt;"",TODAY()-tblInventaire[[#This Row],[Date de délivrance]],"")</f>
        <v>149</v>
      </c>
    </row>
    <row r="119" spans="1:5" ht="11.25" customHeight="1" x14ac:dyDescent="0.2">
      <c r="A119" s="6" t="s">
        <v>205</v>
      </c>
      <c r="B119" s="6" t="s">
        <v>140</v>
      </c>
      <c r="C119" s="6" t="s">
        <v>12</v>
      </c>
      <c r="D119" s="33">
        <f t="shared" ca="1" si="1"/>
        <v>44547</v>
      </c>
      <c r="E119" s="18">
        <f ca="1">IF(tblInventaire[[#This Row],[Date de délivrance]]&lt;&gt;"",TODAY()-tblInventaire[[#This Row],[Date de délivrance]],"")</f>
        <v>149</v>
      </c>
    </row>
    <row r="120" spans="1:5" ht="11.25" customHeight="1" x14ac:dyDescent="0.2">
      <c r="A120" s="6" t="s">
        <v>206</v>
      </c>
      <c r="B120" s="6" t="s">
        <v>140</v>
      </c>
      <c r="C120" s="6" t="s">
        <v>12</v>
      </c>
      <c r="D120" s="33">
        <f t="shared" ca="1" si="1"/>
        <v>44547</v>
      </c>
      <c r="E120" s="18">
        <f ca="1">IF(tblInventaire[[#This Row],[Date de délivrance]]&lt;&gt;"",TODAY()-tblInventaire[[#This Row],[Date de délivrance]],"")</f>
        <v>149</v>
      </c>
    </row>
    <row r="121" spans="1:5" ht="11.25" customHeight="1" x14ac:dyDescent="0.2">
      <c r="A121" s="6" t="s">
        <v>207</v>
      </c>
      <c r="B121" s="6" t="s">
        <v>140</v>
      </c>
      <c r="C121" s="6" t="s">
        <v>12</v>
      </c>
      <c r="D121" s="33">
        <f t="shared" ca="1" si="1"/>
        <v>44547</v>
      </c>
      <c r="E121" s="25">
        <f ca="1">IF(tblInventaire[[#This Row],[Date de délivrance]]&lt;&gt;"",TODAY()-tblInventaire[[#This Row],[Date de délivrance]],"")</f>
        <v>149</v>
      </c>
    </row>
    <row r="122" spans="1:5" ht="11.25" customHeight="1" x14ac:dyDescent="0.2">
      <c r="A122" s="6" t="s">
        <v>208</v>
      </c>
      <c r="B122" s="6" t="s">
        <v>140</v>
      </c>
      <c r="C122" s="6" t="s">
        <v>12</v>
      </c>
      <c r="D122" s="33">
        <f t="shared" ca="1" si="1"/>
        <v>44547</v>
      </c>
      <c r="E122" s="25">
        <f ca="1">IF(tblInventaire[[#This Row],[Date de délivrance]]&lt;&gt;"",TODAY()-tblInventaire[[#This Row],[Date de délivrance]],"")</f>
        <v>149</v>
      </c>
    </row>
    <row r="123" spans="1:5" ht="11.25" customHeight="1" x14ac:dyDescent="0.2">
      <c r="A123" s="6" t="s">
        <v>209</v>
      </c>
      <c r="B123" s="6" t="s">
        <v>140</v>
      </c>
      <c r="C123" s="6" t="s">
        <v>12</v>
      </c>
      <c r="D123" s="33">
        <f t="shared" ca="1" si="1"/>
        <v>44547</v>
      </c>
      <c r="E123" s="25">
        <f ca="1">IF(tblInventaire[[#This Row],[Date de délivrance]]&lt;&gt;"",TODAY()-tblInventaire[[#This Row],[Date de délivrance]],"")</f>
        <v>149</v>
      </c>
    </row>
    <row r="124" spans="1:5" ht="11.25" customHeight="1" x14ac:dyDescent="0.2">
      <c r="A124" s="6" t="s">
        <v>210</v>
      </c>
      <c r="B124" s="6" t="s">
        <v>140</v>
      </c>
      <c r="C124" s="6" t="s">
        <v>12</v>
      </c>
      <c r="D124" s="33">
        <f t="shared" ca="1" si="1"/>
        <v>44547</v>
      </c>
      <c r="E124" s="25">
        <f ca="1">IF(tblInventaire[[#This Row],[Date de délivrance]]&lt;&gt;"",TODAY()-tblInventaire[[#This Row],[Date de délivrance]],"")</f>
        <v>149</v>
      </c>
    </row>
    <row r="125" spans="1:5" ht="11.25" customHeight="1" x14ac:dyDescent="0.2">
      <c r="A125" s="6" t="s">
        <v>211</v>
      </c>
      <c r="B125" s="6" t="s">
        <v>140</v>
      </c>
      <c r="C125" s="6" t="s">
        <v>12</v>
      </c>
      <c r="D125" s="33">
        <f t="shared" ca="1" si="1"/>
        <v>44547</v>
      </c>
      <c r="E125" s="25">
        <f ca="1">IF(tblInventaire[[#This Row],[Date de délivrance]]&lt;&gt;"",TODAY()-tblInventaire[[#This Row],[Date de délivrance]],"")</f>
        <v>149</v>
      </c>
    </row>
    <row r="126" spans="1:5" ht="11.25" customHeight="1" x14ac:dyDescent="0.2">
      <c r="A126" s="6" t="s">
        <v>212</v>
      </c>
      <c r="B126" s="6" t="s">
        <v>140</v>
      </c>
      <c r="C126" s="6" t="s">
        <v>12</v>
      </c>
      <c r="D126" s="33">
        <f t="shared" ca="1" si="1"/>
        <v>44547</v>
      </c>
      <c r="E126" s="25">
        <f ca="1">IF(tblInventaire[[#This Row],[Date de délivrance]]&lt;&gt;"",TODAY()-tblInventaire[[#This Row],[Date de délivrance]],"")</f>
        <v>149</v>
      </c>
    </row>
    <row r="127" spans="1:5" ht="11.25" customHeight="1" x14ac:dyDescent="0.2">
      <c r="A127" s="6" t="s">
        <v>213</v>
      </c>
      <c r="B127" s="6" t="s">
        <v>140</v>
      </c>
      <c r="C127" s="6" t="s">
        <v>12</v>
      </c>
      <c r="D127" s="33">
        <f t="shared" ca="1" si="1"/>
        <v>44547</v>
      </c>
      <c r="E127" s="25">
        <f ca="1">IF(tblInventaire[[#This Row],[Date de délivrance]]&lt;&gt;"",TODAY()-tblInventaire[[#This Row],[Date de délivrance]],"")</f>
        <v>149</v>
      </c>
    </row>
    <row r="128" spans="1:5" ht="11.25" customHeight="1" x14ac:dyDescent="0.2">
      <c r="A128" s="6" t="s">
        <v>214</v>
      </c>
      <c r="B128" s="6" t="s">
        <v>140</v>
      </c>
      <c r="C128" s="6" t="s">
        <v>12</v>
      </c>
      <c r="D128" s="33">
        <f t="shared" ca="1" si="1"/>
        <v>44547</v>
      </c>
      <c r="E128" s="25">
        <f ca="1">IF(tblInventaire[[#This Row],[Date de délivrance]]&lt;&gt;"",TODAY()-tblInventaire[[#This Row],[Date de délivrance]],"")</f>
        <v>149</v>
      </c>
    </row>
    <row r="129" spans="1:5" ht="11.25" customHeight="1" x14ac:dyDescent="0.2">
      <c r="A129" s="6" t="s">
        <v>215</v>
      </c>
      <c r="B129" s="6" t="s">
        <v>140</v>
      </c>
      <c r="C129" s="6" t="s">
        <v>12</v>
      </c>
      <c r="D129" s="33">
        <f t="shared" ca="1" si="1"/>
        <v>44547</v>
      </c>
      <c r="E129" s="25">
        <f ca="1">IF(tblInventaire[[#This Row],[Date de délivrance]]&lt;&gt;"",TODAY()-tblInventaire[[#This Row],[Date de délivrance]],"")</f>
        <v>149</v>
      </c>
    </row>
    <row r="130" spans="1:5" ht="11.25" customHeight="1" x14ac:dyDescent="0.2">
      <c r="A130" s="6" t="s">
        <v>216</v>
      </c>
      <c r="B130" s="6" t="s">
        <v>140</v>
      </c>
      <c r="C130" s="6" t="s">
        <v>12</v>
      </c>
      <c r="D130" s="33">
        <f t="shared" ca="1" si="1"/>
        <v>44547</v>
      </c>
      <c r="E130" s="25">
        <f ca="1">IF(tblInventaire[[#This Row],[Date de délivrance]]&lt;&gt;"",TODAY()-tblInventaire[[#This Row],[Date de délivrance]],"")</f>
        <v>149</v>
      </c>
    </row>
    <row r="131" spans="1:5" ht="11.25" customHeight="1" x14ac:dyDescent="0.2">
      <c r="A131" s="6" t="s">
        <v>217</v>
      </c>
      <c r="B131" s="6" t="s">
        <v>140</v>
      </c>
      <c r="C131" s="6" t="s">
        <v>12</v>
      </c>
      <c r="D131" s="33">
        <f t="shared" ca="1" si="1"/>
        <v>44547</v>
      </c>
      <c r="E131" s="25">
        <f ca="1">IF(tblInventaire[[#This Row],[Date de délivrance]]&lt;&gt;"",TODAY()-tblInventaire[[#This Row],[Date de délivrance]],"")</f>
        <v>149</v>
      </c>
    </row>
    <row r="132" spans="1:5" ht="11.25" customHeight="1" x14ac:dyDescent="0.2">
      <c r="A132" s="6" t="s">
        <v>218</v>
      </c>
      <c r="B132" s="6" t="s">
        <v>140</v>
      </c>
      <c r="C132" s="6" t="s">
        <v>12</v>
      </c>
      <c r="D132" s="33">
        <f t="shared" ca="1" si="1"/>
        <v>44547</v>
      </c>
      <c r="E132" s="25">
        <f ca="1">IF(tblInventaire[[#This Row],[Date de délivrance]]&lt;&gt;"",TODAY()-tblInventaire[[#This Row],[Date de délivrance]],"")</f>
        <v>149</v>
      </c>
    </row>
    <row r="133" spans="1:5" ht="11.25" customHeight="1" x14ac:dyDescent="0.2">
      <c r="A133" s="6" t="s">
        <v>219</v>
      </c>
      <c r="B133" s="6" t="s">
        <v>140</v>
      </c>
      <c r="C133" s="6" t="s">
        <v>12</v>
      </c>
      <c r="D133" s="33">
        <f t="shared" ca="1" si="1"/>
        <v>44547</v>
      </c>
      <c r="E133" s="25">
        <f ca="1">IF(tblInventaire[[#This Row],[Date de délivrance]]&lt;&gt;"",TODAY()-tblInventaire[[#This Row],[Date de délivrance]],"")</f>
        <v>149</v>
      </c>
    </row>
    <row r="134" spans="1:5" ht="11.25" customHeight="1" x14ac:dyDescent="0.2">
      <c r="A134" s="6" t="s">
        <v>220</v>
      </c>
      <c r="B134" s="6" t="s">
        <v>140</v>
      </c>
      <c r="C134" s="6" t="s">
        <v>12</v>
      </c>
      <c r="D134" s="33">
        <f t="shared" ca="1" si="1"/>
        <v>44547</v>
      </c>
      <c r="E134" s="25">
        <f ca="1">IF(tblInventaire[[#This Row],[Date de délivrance]]&lt;&gt;"",TODAY()-tblInventaire[[#This Row],[Date de délivrance]],"")</f>
        <v>149</v>
      </c>
    </row>
    <row r="135" spans="1:5" ht="11.25" customHeight="1" x14ac:dyDescent="0.2">
      <c r="A135" s="6" t="s">
        <v>221</v>
      </c>
      <c r="B135" s="6" t="s">
        <v>140</v>
      </c>
      <c r="C135" s="6" t="s">
        <v>12</v>
      </c>
      <c r="D135" s="33">
        <f t="shared" ca="1" si="1"/>
        <v>44547</v>
      </c>
      <c r="E135" s="25">
        <f ca="1">IF(tblInventaire[[#This Row],[Date de délivrance]]&lt;&gt;"",TODAY()-tblInventaire[[#This Row],[Date de délivrance]],"")</f>
        <v>149</v>
      </c>
    </row>
    <row r="136" spans="1:5" ht="11.25" customHeight="1" x14ac:dyDescent="0.2">
      <c r="A136" s="6" t="s">
        <v>222</v>
      </c>
      <c r="B136" s="6" t="s">
        <v>140</v>
      </c>
      <c r="C136" s="6" t="s">
        <v>12</v>
      </c>
      <c r="D136" s="33">
        <f t="shared" ca="1" si="1"/>
        <v>44547</v>
      </c>
      <c r="E136" s="25">
        <f ca="1">IF(tblInventaire[[#This Row],[Date de délivrance]]&lt;&gt;"",TODAY()-tblInventaire[[#This Row],[Date de délivrance]],"")</f>
        <v>149</v>
      </c>
    </row>
    <row r="137" spans="1:5" ht="11.25" customHeight="1" x14ac:dyDescent="0.2">
      <c r="A137" s="6" t="s">
        <v>223</v>
      </c>
      <c r="B137" s="24"/>
      <c r="C137" s="6" t="s">
        <v>12</v>
      </c>
      <c r="D137" s="33">
        <f t="shared" ca="1" si="1"/>
        <v>44547</v>
      </c>
      <c r="E137" s="25">
        <f ca="1">IF(tblInventaire[[#This Row],[Date de délivrance]]&lt;&gt;"",TODAY()-tblInventaire[[#This Row],[Date de délivrance]],"")</f>
        <v>149</v>
      </c>
    </row>
    <row r="138" spans="1:5" ht="11.25" customHeight="1" x14ac:dyDescent="0.2">
      <c r="A138" s="6" t="s">
        <v>224</v>
      </c>
      <c r="B138" s="24"/>
      <c r="C138" s="6" t="s">
        <v>12</v>
      </c>
      <c r="D138" s="33">
        <f t="shared" ca="1" si="1"/>
        <v>44547</v>
      </c>
      <c r="E138" s="25">
        <f ca="1">IF(tblInventaire[[#This Row],[Date de délivrance]]&lt;&gt;"",TODAY()-tblInventaire[[#This Row],[Date de délivrance]],"")</f>
        <v>149</v>
      </c>
    </row>
    <row r="139" spans="1:5" ht="11.25" customHeight="1" x14ac:dyDescent="0.2">
      <c r="A139" s="6" t="s">
        <v>225</v>
      </c>
      <c r="B139" s="24"/>
      <c r="C139" s="6" t="s">
        <v>12</v>
      </c>
      <c r="D139" s="33">
        <f t="shared" ca="1" si="1"/>
        <v>44547</v>
      </c>
      <c r="E139" s="25">
        <f ca="1">IF(tblInventaire[[#This Row],[Date de délivrance]]&lt;&gt;"",TODAY()-tblInventaire[[#This Row],[Date de délivrance]],"")</f>
        <v>149</v>
      </c>
    </row>
    <row r="140" spans="1:5" ht="11.25" customHeight="1" x14ac:dyDescent="0.2">
      <c r="A140" s="6" t="s">
        <v>226</v>
      </c>
      <c r="B140" s="24"/>
      <c r="C140" s="6" t="s">
        <v>12</v>
      </c>
      <c r="D140" s="33">
        <f t="shared" ca="1" si="1"/>
        <v>44547</v>
      </c>
      <c r="E140" s="25">
        <f ca="1">IF(tblInventaire[[#This Row],[Date de délivrance]]&lt;&gt;"",TODAY()-tblInventaire[[#This Row],[Date de délivrance]],"")</f>
        <v>149</v>
      </c>
    </row>
    <row r="141" spans="1:5" ht="11.25" customHeight="1" x14ac:dyDescent="0.2">
      <c r="A141" s="6" t="s">
        <v>227</v>
      </c>
      <c r="B141" s="24"/>
      <c r="C141" s="6" t="s">
        <v>12</v>
      </c>
      <c r="D141" s="33">
        <f t="shared" ca="1" si="1"/>
        <v>44547</v>
      </c>
      <c r="E141" s="25">
        <f ca="1">IF(tblInventaire[[#This Row],[Date de délivrance]]&lt;&gt;"",TODAY()-tblInventaire[[#This Row],[Date de délivrance]],"")</f>
        <v>149</v>
      </c>
    </row>
    <row r="142" spans="1:5" ht="11.25" customHeight="1" x14ac:dyDescent="0.2">
      <c r="A142" s="6" t="s">
        <v>228</v>
      </c>
      <c r="B142" s="24"/>
      <c r="C142" s="6" t="s">
        <v>12</v>
      </c>
      <c r="D142" s="33">
        <f t="shared" ca="1" si="1"/>
        <v>44547</v>
      </c>
      <c r="E142" s="25">
        <f ca="1">IF(tblInventaire[[#This Row],[Date de délivrance]]&lt;&gt;"",TODAY()-tblInventaire[[#This Row],[Date de délivrance]],"")</f>
        <v>149</v>
      </c>
    </row>
    <row r="143" spans="1:5" ht="11.25" customHeight="1" x14ac:dyDescent="0.2">
      <c r="A143" s="6" t="s">
        <v>229</v>
      </c>
      <c r="B143" s="24"/>
      <c r="C143" s="6" t="s">
        <v>12</v>
      </c>
      <c r="D143" s="33">
        <f t="shared" ca="1" si="1"/>
        <v>44547</v>
      </c>
      <c r="E143" s="25">
        <f ca="1">IF(tblInventaire[[#This Row],[Date de délivrance]]&lt;&gt;"",TODAY()-tblInventaire[[#This Row],[Date de délivrance]],"")</f>
        <v>149</v>
      </c>
    </row>
    <row r="144" spans="1:5" ht="11.25" customHeight="1" x14ac:dyDescent="0.2">
      <c r="A144" s="6" t="s">
        <v>230</v>
      </c>
      <c r="B144" s="24"/>
      <c r="C144" s="6" t="s">
        <v>12</v>
      </c>
      <c r="D144" s="33">
        <f t="shared" ca="1" si="1"/>
        <v>44547</v>
      </c>
      <c r="E144" s="25">
        <f ca="1">IF(tblInventaire[[#This Row],[Date de délivrance]]&lt;&gt;"",TODAY()-tblInventaire[[#This Row],[Date de délivrance]],"")</f>
        <v>149</v>
      </c>
    </row>
    <row r="145" spans="1:5" ht="11.25" customHeight="1" x14ac:dyDescent="0.2">
      <c r="A145" s="6" t="s">
        <v>231</v>
      </c>
      <c r="B145" s="24"/>
      <c r="C145" s="6" t="s">
        <v>12</v>
      </c>
      <c r="D145" s="33">
        <f t="shared" ca="1" si="1"/>
        <v>44547</v>
      </c>
      <c r="E145" s="25">
        <f ca="1">IF(tblInventaire[[#This Row],[Date de délivrance]]&lt;&gt;"",TODAY()-tblInventaire[[#This Row],[Date de délivrance]],"")</f>
        <v>149</v>
      </c>
    </row>
    <row r="146" spans="1:5" ht="11.25" customHeight="1" x14ac:dyDescent="0.2">
      <c r="A146" s="6" t="s">
        <v>232</v>
      </c>
      <c r="B146" s="24"/>
      <c r="C146" s="6" t="s">
        <v>12</v>
      </c>
      <c r="D146" s="33">
        <f t="shared" ca="1" si="1"/>
        <v>44547</v>
      </c>
      <c r="E146" s="25">
        <f ca="1">IF(tblInventaire[[#This Row],[Date de délivrance]]&lt;&gt;"",TODAY()-tblInventaire[[#This Row],[Date de délivrance]],"")</f>
        <v>149</v>
      </c>
    </row>
    <row r="147" spans="1:5" ht="11.25" customHeight="1" x14ac:dyDescent="0.2">
      <c r="A147" s="6" t="s">
        <v>233</v>
      </c>
      <c r="B147" s="24"/>
      <c r="C147" s="6" t="s">
        <v>12</v>
      </c>
      <c r="D147" s="33">
        <f t="shared" ca="1" si="1"/>
        <v>44547</v>
      </c>
      <c r="E147" s="25">
        <f ca="1">IF(tblInventaire[[#This Row],[Date de délivrance]]&lt;&gt;"",TODAY()-tblInventaire[[#This Row],[Date de délivrance]],"")</f>
        <v>149</v>
      </c>
    </row>
    <row r="148" spans="1:5" ht="11.25" customHeight="1" x14ac:dyDescent="0.2">
      <c r="A148" s="6" t="s">
        <v>234</v>
      </c>
      <c r="B148" s="24"/>
      <c r="C148" s="6" t="s">
        <v>12</v>
      </c>
      <c r="D148" s="33">
        <f t="shared" ca="1" si="1"/>
        <v>44547</v>
      </c>
      <c r="E148" s="25">
        <f ca="1">IF(tblInventaire[[#This Row],[Date de délivrance]]&lt;&gt;"",TODAY()-tblInventaire[[#This Row],[Date de délivrance]],"")</f>
        <v>149</v>
      </c>
    </row>
    <row r="149" spans="1:5" ht="11.25" customHeight="1" x14ac:dyDescent="0.2">
      <c r="A149" s="6" t="s">
        <v>235</v>
      </c>
      <c r="B149" s="24"/>
      <c r="C149" s="6" t="s">
        <v>12</v>
      </c>
      <c r="D149" s="33">
        <f t="shared" ca="1" si="1"/>
        <v>44547</v>
      </c>
      <c r="E149" s="25">
        <f ca="1">IF(tblInventaire[[#This Row],[Date de délivrance]]&lt;&gt;"",TODAY()-tblInventaire[[#This Row],[Date de délivrance]],"")</f>
        <v>149</v>
      </c>
    </row>
    <row r="150" spans="1:5" ht="11.25" customHeight="1" x14ac:dyDescent="0.2">
      <c r="A150" s="6" t="s">
        <v>236</v>
      </c>
      <c r="B150" s="24"/>
      <c r="C150" s="6" t="s">
        <v>12</v>
      </c>
      <c r="D150" s="33">
        <f t="shared" ca="1" si="1"/>
        <v>44547</v>
      </c>
      <c r="E150" s="25">
        <f ca="1">IF(tblInventaire[[#This Row],[Date de délivrance]]&lt;&gt;"",TODAY()-tblInventaire[[#This Row],[Date de délivrance]],"")</f>
        <v>149</v>
      </c>
    </row>
    <row r="151" spans="1:5" ht="11.25" customHeight="1" x14ac:dyDescent="0.2">
      <c r="A151" s="6" t="s">
        <v>237</v>
      </c>
      <c r="B151" s="24"/>
      <c r="C151" s="6" t="s">
        <v>12</v>
      </c>
      <c r="D151" s="33">
        <f t="shared" ca="1" si="1"/>
        <v>44547</v>
      </c>
      <c r="E151" s="25">
        <f ca="1">IF(tblInventaire[[#This Row],[Date de délivrance]]&lt;&gt;"",TODAY()-tblInventaire[[#This Row],[Date de délivrance]],"")</f>
        <v>149</v>
      </c>
    </row>
    <row r="152" spans="1:5" ht="11.25" customHeight="1" x14ac:dyDescent="0.2">
      <c r="A152" s="6" t="s">
        <v>238</v>
      </c>
      <c r="B152" s="24"/>
      <c r="C152" s="6" t="s">
        <v>12</v>
      </c>
      <c r="D152" s="33">
        <f t="shared" ca="1" si="1"/>
        <v>44547</v>
      </c>
      <c r="E152" s="25">
        <f ca="1">IF(tblInventaire[[#This Row],[Date de délivrance]]&lt;&gt;"",TODAY()-tblInventaire[[#This Row],[Date de délivrance]],"")</f>
        <v>149</v>
      </c>
    </row>
    <row r="153" spans="1:5" ht="11.25" customHeight="1" x14ac:dyDescent="0.2">
      <c r="A153" s="6" t="s">
        <v>239</v>
      </c>
      <c r="B153" s="24"/>
      <c r="C153" s="6" t="s">
        <v>12</v>
      </c>
      <c r="D153" s="33">
        <f t="shared" ca="1" si="1"/>
        <v>44547</v>
      </c>
      <c r="E153" s="25">
        <f ca="1">IF(tblInventaire[[#This Row],[Date de délivrance]]&lt;&gt;"",TODAY()-tblInventaire[[#This Row],[Date de délivrance]],"")</f>
        <v>149</v>
      </c>
    </row>
    <row r="154" spans="1:5" ht="11.25" customHeight="1" x14ac:dyDescent="0.2">
      <c r="A154" s="6" t="s">
        <v>240</v>
      </c>
      <c r="B154" s="24"/>
      <c r="C154" s="6" t="s">
        <v>12</v>
      </c>
      <c r="D154" s="33">
        <f t="shared" ca="1" si="1"/>
        <v>44547</v>
      </c>
      <c r="E154" s="25">
        <f ca="1">IF(tblInventaire[[#This Row],[Date de délivrance]]&lt;&gt;"",TODAY()-tblInventaire[[#This Row],[Date de délivrance]],"")</f>
        <v>149</v>
      </c>
    </row>
    <row r="155" spans="1:5" ht="11.25" customHeight="1" x14ac:dyDescent="0.2">
      <c r="A155" s="6" t="s">
        <v>241</v>
      </c>
      <c r="B155" s="24"/>
      <c r="C155" s="6" t="s">
        <v>12</v>
      </c>
      <c r="D155" s="33">
        <f t="shared" ca="1" si="1"/>
        <v>44547</v>
      </c>
      <c r="E155" s="25">
        <f ca="1">IF(tblInventaire[[#This Row],[Date de délivrance]]&lt;&gt;"",TODAY()-tblInventaire[[#This Row],[Date de délivrance]],"")</f>
        <v>149</v>
      </c>
    </row>
    <row r="156" spans="1:5" ht="11.25" customHeight="1" x14ac:dyDescent="0.2">
      <c r="A156" s="6" t="s">
        <v>242</v>
      </c>
      <c r="B156" s="24"/>
      <c r="C156" s="6" t="s">
        <v>12</v>
      </c>
      <c r="D156" s="33">
        <f t="shared" ca="1" si="1"/>
        <v>44547</v>
      </c>
      <c r="E156" s="25">
        <f ca="1">IF(tblInventaire[[#This Row],[Date de délivrance]]&lt;&gt;"",TODAY()-tblInventaire[[#This Row],[Date de délivrance]],"")</f>
        <v>149</v>
      </c>
    </row>
    <row r="157" spans="1:5" ht="11.25" customHeight="1" x14ac:dyDescent="0.2">
      <c r="A157" s="6" t="s">
        <v>243</v>
      </c>
      <c r="B157" s="24"/>
      <c r="C157" s="6" t="s">
        <v>12</v>
      </c>
      <c r="D157" s="33">
        <f t="shared" ca="1" si="1"/>
        <v>44547</v>
      </c>
      <c r="E157" s="25">
        <f ca="1">IF(tblInventaire[[#This Row],[Date de délivrance]]&lt;&gt;"",TODAY()-tblInventaire[[#This Row],[Date de délivrance]],"")</f>
        <v>149</v>
      </c>
    </row>
    <row r="158" spans="1:5" ht="11.25" customHeight="1" x14ac:dyDescent="0.2">
      <c r="A158" s="6" t="s">
        <v>244</v>
      </c>
      <c r="B158" s="24"/>
      <c r="C158" s="6" t="s">
        <v>12</v>
      </c>
      <c r="D158" s="33">
        <f t="shared" ca="1" si="1"/>
        <v>44547</v>
      </c>
      <c r="E158" s="25">
        <f ca="1">IF(tblInventaire[[#This Row],[Date de délivrance]]&lt;&gt;"",TODAY()-tblInventaire[[#This Row],[Date de délivrance]],"")</f>
        <v>149</v>
      </c>
    </row>
    <row r="159" spans="1:5" ht="11.25" customHeight="1" x14ac:dyDescent="0.2">
      <c r="A159" s="6" t="s">
        <v>245</v>
      </c>
      <c r="B159" s="24"/>
      <c r="C159" s="6" t="s">
        <v>12</v>
      </c>
      <c r="D159" s="33">
        <f t="shared" ca="1" si="1"/>
        <v>44547</v>
      </c>
      <c r="E159" s="25">
        <f ca="1">IF(tblInventaire[[#This Row],[Date de délivrance]]&lt;&gt;"",TODAY()-tblInventaire[[#This Row],[Date de délivrance]],"")</f>
        <v>149</v>
      </c>
    </row>
    <row r="160" spans="1:5" ht="11.25" customHeight="1" x14ac:dyDescent="0.2">
      <c r="A160" s="6" t="s">
        <v>246</v>
      </c>
      <c r="B160" s="24"/>
      <c r="C160" s="6" t="s">
        <v>12</v>
      </c>
      <c r="D160" s="33">
        <f t="shared" ca="1" si="1"/>
        <v>44547</v>
      </c>
      <c r="E160" s="25">
        <f ca="1">IF(tblInventaire[[#This Row],[Date de délivrance]]&lt;&gt;"",TODAY()-tblInventaire[[#This Row],[Date de délivrance]],"")</f>
        <v>149</v>
      </c>
    </row>
    <row r="161" spans="1:5" ht="11.25" customHeight="1" x14ac:dyDescent="0.2">
      <c r="A161" s="6" t="s">
        <v>247</v>
      </c>
      <c r="B161" s="24"/>
      <c r="C161" s="6" t="s">
        <v>12</v>
      </c>
      <c r="D161" s="33">
        <f t="shared" ca="1" si="1"/>
        <v>44547</v>
      </c>
      <c r="E161" s="25">
        <f ca="1">IF(tblInventaire[[#This Row],[Date de délivrance]]&lt;&gt;"",TODAY()-tblInventaire[[#This Row],[Date de délivrance]],"")</f>
        <v>149</v>
      </c>
    </row>
    <row r="162" spans="1:5" ht="11.25" customHeight="1" x14ac:dyDescent="0.2">
      <c r="A162" s="6" t="s">
        <v>248</v>
      </c>
      <c r="B162" s="24"/>
      <c r="C162" s="6" t="s">
        <v>12</v>
      </c>
      <c r="D162" s="33">
        <f t="shared" ca="1" si="1"/>
        <v>44547</v>
      </c>
      <c r="E162" s="25">
        <f ca="1">IF(tblInventaire[[#This Row],[Date de délivrance]]&lt;&gt;"",TODAY()-tblInventaire[[#This Row],[Date de délivrance]],"")</f>
        <v>149</v>
      </c>
    </row>
    <row r="163" spans="1:5" ht="11.25" customHeight="1" x14ac:dyDescent="0.2">
      <c r="A163" s="6" t="s">
        <v>249</v>
      </c>
      <c r="B163" s="24"/>
      <c r="C163" s="6" t="s">
        <v>12</v>
      </c>
      <c r="D163" s="33">
        <f t="shared" ca="1" si="1"/>
        <v>44547</v>
      </c>
      <c r="E163" s="25">
        <f ca="1">IF(tblInventaire[[#This Row],[Date de délivrance]]&lt;&gt;"",TODAY()-tblInventaire[[#This Row],[Date de délivrance]],"")</f>
        <v>149</v>
      </c>
    </row>
    <row r="164" spans="1:5" ht="11.25" customHeight="1" x14ac:dyDescent="0.2">
      <c r="A164" s="6" t="s">
        <v>250</v>
      </c>
      <c r="B164" s="24"/>
      <c r="C164" s="6" t="s">
        <v>12</v>
      </c>
      <c r="D164" s="33">
        <f t="shared" ca="1" si="1"/>
        <v>44547</v>
      </c>
      <c r="E164" s="25">
        <f ca="1">IF(tblInventaire[[#This Row],[Date de délivrance]]&lt;&gt;"",TODAY()-tblInventaire[[#This Row],[Date de délivrance]],"")</f>
        <v>149</v>
      </c>
    </row>
    <row r="165" spans="1:5" ht="11.25" customHeight="1" x14ac:dyDescent="0.2">
      <c r="A165" s="6" t="s">
        <v>251</v>
      </c>
      <c r="B165" s="24"/>
      <c r="C165" s="6" t="s">
        <v>12</v>
      </c>
      <c r="D165" s="33">
        <f t="shared" ca="1" si="1"/>
        <v>44547</v>
      </c>
      <c r="E165" s="25">
        <f ca="1">IF(tblInventaire[[#This Row],[Date de délivrance]]&lt;&gt;"",TODAY()-tblInventaire[[#This Row],[Date de délivrance]],"")</f>
        <v>149</v>
      </c>
    </row>
    <row r="166" spans="1:5" ht="11.25" customHeight="1" x14ac:dyDescent="0.2">
      <c r="A166" s="6" t="s">
        <v>252</v>
      </c>
      <c r="B166" s="24"/>
      <c r="C166" s="6" t="s">
        <v>12</v>
      </c>
      <c r="D166" s="33">
        <f t="shared" ca="1" si="1"/>
        <v>44547</v>
      </c>
      <c r="E166" s="25">
        <f ca="1">IF(tblInventaire[[#This Row],[Date de délivrance]]&lt;&gt;"",TODAY()-tblInventaire[[#This Row],[Date de délivrance]],"")</f>
        <v>149</v>
      </c>
    </row>
    <row r="167" spans="1:5" ht="11.25" customHeight="1" x14ac:dyDescent="0.2">
      <c r="A167" s="6" t="s">
        <v>253</v>
      </c>
      <c r="B167" s="24"/>
      <c r="C167" s="6" t="s">
        <v>12</v>
      </c>
      <c r="D167" s="33">
        <f t="shared" ref="D167:D230" ca="1" si="2">TODAY()-149</f>
        <v>44547</v>
      </c>
      <c r="E167" s="25">
        <f ca="1">IF(tblInventaire[[#This Row],[Date de délivrance]]&lt;&gt;"",TODAY()-tblInventaire[[#This Row],[Date de délivrance]],"")</f>
        <v>149</v>
      </c>
    </row>
    <row r="168" spans="1:5" ht="11.25" customHeight="1" x14ac:dyDescent="0.2">
      <c r="A168" s="6" t="s">
        <v>254</v>
      </c>
      <c r="B168" s="24"/>
      <c r="C168" s="6" t="s">
        <v>12</v>
      </c>
      <c r="D168" s="33">
        <f t="shared" ca="1" si="2"/>
        <v>44547</v>
      </c>
      <c r="E168" s="25">
        <f ca="1">IF(tblInventaire[[#This Row],[Date de délivrance]]&lt;&gt;"",TODAY()-tblInventaire[[#This Row],[Date de délivrance]],"")</f>
        <v>149</v>
      </c>
    </row>
    <row r="169" spans="1:5" ht="11.25" customHeight="1" x14ac:dyDescent="0.2">
      <c r="A169" s="6" t="s">
        <v>255</v>
      </c>
      <c r="B169" s="24"/>
      <c r="C169" s="6" t="s">
        <v>12</v>
      </c>
      <c r="D169" s="33">
        <f t="shared" ca="1" si="2"/>
        <v>44547</v>
      </c>
      <c r="E169" s="25">
        <f ca="1">IF(tblInventaire[[#This Row],[Date de délivrance]]&lt;&gt;"",TODAY()-tblInventaire[[#This Row],[Date de délivrance]],"")</f>
        <v>149</v>
      </c>
    </row>
    <row r="170" spans="1:5" ht="11.25" customHeight="1" x14ac:dyDescent="0.2">
      <c r="A170" s="6" t="s">
        <v>256</v>
      </c>
      <c r="B170" s="24"/>
      <c r="C170" s="6" t="s">
        <v>12</v>
      </c>
      <c r="D170" s="33">
        <f t="shared" ca="1" si="2"/>
        <v>44547</v>
      </c>
      <c r="E170" s="25">
        <f ca="1">IF(tblInventaire[[#This Row],[Date de délivrance]]&lt;&gt;"",TODAY()-tblInventaire[[#This Row],[Date de délivrance]],"")</f>
        <v>149</v>
      </c>
    </row>
    <row r="171" spans="1:5" ht="11.25" customHeight="1" x14ac:dyDescent="0.2">
      <c r="A171" s="6" t="s">
        <v>257</v>
      </c>
      <c r="B171" s="24"/>
      <c r="C171" s="6" t="s">
        <v>12</v>
      </c>
      <c r="D171" s="33">
        <f t="shared" ca="1" si="2"/>
        <v>44547</v>
      </c>
      <c r="E171" s="25">
        <f ca="1">IF(tblInventaire[[#This Row],[Date de délivrance]]&lt;&gt;"",TODAY()-tblInventaire[[#This Row],[Date de délivrance]],"")</f>
        <v>149</v>
      </c>
    </row>
    <row r="172" spans="1:5" ht="11.25" customHeight="1" x14ac:dyDescent="0.2">
      <c r="A172" s="6" t="s">
        <v>258</v>
      </c>
      <c r="B172" s="24"/>
      <c r="C172" s="6" t="s">
        <v>12</v>
      </c>
      <c r="D172" s="33">
        <f t="shared" ca="1" si="2"/>
        <v>44547</v>
      </c>
      <c r="E172" s="25">
        <f ca="1">IF(tblInventaire[[#This Row],[Date de délivrance]]&lt;&gt;"",TODAY()-tblInventaire[[#This Row],[Date de délivrance]],"")</f>
        <v>149</v>
      </c>
    </row>
    <row r="173" spans="1:5" ht="11.25" customHeight="1" x14ac:dyDescent="0.2">
      <c r="A173" s="6" t="s">
        <v>259</v>
      </c>
      <c r="B173" s="24"/>
      <c r="C173" s="6" t="s">
        <v>12</v>
      </c>
      <c r="D173" s="33">
        <f t="shared" ca="1" si="2"/>
        <v>44547</v>
      </c>
      <c r="E173" s="25">
        <f ca="1">IF(tblInventaire[[#This Row],[Date de délivrance]]&lt;&gt;"",TODAY()-tblInventaire[[#This Row],[Date de délivrance]],"")</f>
        <v>149</v>
      </c>
    </row>
    <row r="174" spans="1:5" ht="11.25" customHeight="1" x14ac:dyDescent="0.2">
      <c r="A174" s="6" t="s">
        <v>260</v>
      </c>
      <c r="B174" s="24"/>
      <c r="C174" s="6" t="s">
        <v>12</v>
      </c>
      <c r="D174" s="33">
        <f t="shared" ca="1" si="2"/>
        <v>44547</v>
      </c>
      <c r="E174" s="25">
        <f ca="1">IF(tblInventaire[[#This Row],[Date de délivrance]]&lt;&gt;"",TODAY()-tblInventaire[[#This Row],[Date de délivrance]],"")</f>
        <v>149</v>
      </c>
    </row>
    <row r="175" spans="1:5" ht="11.25" customHeight="1" x14ac:dyDescent="0.2">
      <c r="A175" s="6" t="s">
        <v>261</v>
      </c>
      <c r="B175" s="24"/>
      <c r="C175" s="6" t="s">
        <v>12</v>
      </c>
      <c r="D175" s="33">
        <f t="shared" ca="1" si="2"/>
        <v>44547</v>
      </c>
      <c r="E175" s="25">
        <f ca="1">IF(tblInventaire[[#This Row],[Date de délivrance]]&lt;&gt;"",TODAY()-tblInventaire[[#This Row],[Date de délivrance]],"")</f>
        <v>149</v>
      </c>
    </row>
    <row r="176" spans="1:5" ht="11.25" customHeight="1" x14ac:dyDescent="0.2">
      <c r="A176" s="6" t="s">
        <v>262</v>
      </c>
      <c r="B176" s="24"/>
      <c r="C176" s="6" t="s">
        <v>12</v>
      </c>
      <c r="D176" s="33">
        <f t="shared" ca="1" si="2"/>
        <v>44547</v>
      </c>
      <c r="E176" s="25">
        <f ca="1">IF(tblInventaire[[#This Row],[Date de délivrance]]&lt;&gt;"",TODAY()-tblInventaire[[#This Row],[Date de délivrance]],"")</f>
        <v>149</v>
      </c>
    </row>
    <row r="177" spans="1:5" ht="11.25" customHeight="1" x14ac:dyDescent="0.2">
      <c r="A177" s="6" t="s">
        <v>263</v>
      </c>
      <c r="B177" s="24"/>
      <c r="C177" s="6" t="s">
        <v>12</v>
      </c>
      <c r="D177" s="33">
        <f t="shared" ca="1" si="2"/>
        <v>44547</v>
      </c>
      <c r="E177" s="25">
        <f ca="1">IF(tblInventaire[[#This Row],[Date de délivrance]]&lt;&gt;"",TODAY()-tblInventaire[[#This Row],[Date de délivrance]],"")</f>
        <v>149</v>
      </c>
    </row>
    <row r="178" spans="1:5" ht="11.25" customHeight="1" x14ac:dyDescent="0.2">
      <c r="A178" s="6" t="s">
        <v>264</v>
      </c>
      <c r="B178" s="24"/>
      <c r="C178" s="6" t="s">
        <v>12</v>
      </c>
      <c r="D178" s="33">
        <f t="shared" ca="1" si="2"/>
        <v>44547</v>
      </c>
      <c r="E178" s="25">
        <f ca="1">IF(tblInventaire[[#This Row],[Date de délivrance]]&lt;&gt;"",TODAY()-tblInventaire[[#This Row],[Date de délivrance]],"")</f>
        <v>149</v>
      </c>
    </row>
    <row r="179" spans="1:5" ht="11.25" customHeight="1" x14ac:dyDescent="0.2">
      <c r="A179" s="6" t="s">
        <v>265</v>
      </c>
      <c r="B179" s="24"/>
      <c r="C179" s="6" t="s">
        <v>12</v>
      </c>
      <c r="D179" s="33">
        <f t="shared" ca="1" si="2"/>
        <v>44547</v>
      </c>
      <c r="E179" s="25">
        <f ca="1">IF(tblInventaire[[#This Row],[Date de délivrance]]&lt;&gt;"",TODAY()-tblInventaire[[#This Row],[Date de délivrance]],"")</f>
        <v>149</v>
      </c>
    </row>
    <row r="180" spans="1:5" ht="11.25" customHeight="1" x14ac:dyDescent="0.2">
      <c r="A180" s="6" t="s">
        <v>266</v>
      </c>
      <c r="B180" s="24"/>
      <c r="C180" s="6" t="s">
        <v>12</v>
      </c>
      <c r="D180" s="33">
        <f t="shared" ca="1" si="2"/>
        <v>44547</v>
      </c>
      <c r="E180" s="25">
        <f ca="1">IF(tblInventaire[[#This Row],[Date de délivrance]]&lt;&gt;"",TODAY()-tblInventaire[[#This Row],[Date de délivrance]],"")</f>
        <v>149</v>
      </c>
    </row>
    <row r="181" spans="1:5" ht="11.25" customHeight="1" x14ac:dyDescent="0.2">
      <c r="A181" s="6" t="s">
        <v>267</v>
      </c>
      <c r="B181" s="24"/>
      <c r="C181" s="6" t="s">
        <v>12</v>
      </c>
      <c r="D181" s="33">
        <f t="shared" ca="1" si="2"/>
        <v>44547</v>
      </c>
      <c r="E181" s="25">
        <f ca="1">IF(tblInventaire[[#This Row],[Date de délivrance]]&lt;&gt;"",TODAY()-tblInventaire[[#This Row],[Date de délivrance]],"")</f>
        <v>149</v>
      </c>
    </row>
    <row r="182" spans="1:5" ht="11.25" customHeight="1" x14ac:dyDescent="0.2">
      <c r="A182" s="6" t="s">
        <v>268</v>
      </c>
      <c r="B182" s="24"/>
      <c r="C182" s="6" t="s">
        <v>12</v>
      </c>
      <c r="D182" s="33">
        <f t="shared" ca="1" si="2"/>
        <v>44547</v>
      </c>
      <c r="E182" s="25">
        <f ca="1">IF(tblInventaire[[#This Row],[Date de délivrance]]&lt;&gt;"",TODAY()-tblInventaire[[#This Row],[Date de délivrance]],"")</f>
        <v>149</v>
      </c>
    </row>
    <row r="183" spans="1:5" ht="11.25" customHeight="1" x14ac:dyDescent="0.2">
      <c r="A183" s="6" t="s">
        <v>269</v>
      </c>
      <c r="B183" s="24"/>
      <c r="C183" s="6" t="s">
        <v>12</v>
      </c>
      <c r="D183" s="33">
        <f t="shared" ca="1" si="2"/>
        <v>44547</v>
      </c>
      <c r="E183" s="25">
        <f ca="1">IF(tblInventaire[[#This Row],[Date de délivrance]]&lt;&gt;"",TODAY()-tblInventaire[[#This Row],[Date de délivrance]],"")</f>
        <v>149</v>
      </c>
    </row>
    <row r="184" spans="1:5" ht="11.25" customHeight="1" x14ac:dyDescent="0.2">
      <c r="A184" s="6" t="s">
        <v>270</v>
      </c>
      <c r="B184" s="24"/>
      <c r="C184" s="6" t="s">
        <v>12</v>
      </c>
      <c r="D184" s="33">
        <f t="shared" ca="1" si="2"/>
        <v>44547</v>
      </c>
      <c r="E184" s="25">
        <f ca="1">IF(tblInventaire[[#This Row],[Date de délivrance]]&lt;&gt;"",TODAY()-tblInventaire[[#This Row],[Date de délivrance]],"")</f>
        <v>149</v>
      </c>
    </row>
    <row r="185" spans="1:5" ht="11.25" customHeight="1" x14ac:dyDescent="0.2">
      <c r="A185" s="6" t="s">
        <v>271</v>
      </c>
      <c r="B185" s="24"/>
      <c r="C185" s="6" t="s">
        <v>12</v>
      </c>
      <c r="D185" s="33">
        <f t="shared" ca="1" si="2"/>
        <v>44547</v>
      </c>
      <c r="E185" s="25">
        <f ca="1">IF(tblInventaire[[#This Row],[Date de délivrance]]&lt;&gt;"",TODAY()-tblInventaire[[#This Row],[Date de délivrance]],"")</f>
        <v>149</v>
      </c>
    </row>
    <row r="186" spans="1:5" ht="11.25" customHeight="1" x14ac:dyDescent="0.2">
      <c r="A186" s="6" t="s">
        <v>272</v>
      </c>
      <c r="B186" s="24"/>
      <c r="C186" s="6" t="s">
        <v>12</v>
      </c>
      <c r="D186" s="33">
        <f t="shared" ca="1" si="2"/>
        <v>44547</v>
      </c>
      <c r="E186" s="25">
        <f ca="1">IF(tblInventaire[[#This Row],[Date de délivrance]]&lt;&gt;"",TODAY()-tblInventaire[[#This Row],[Date de délivrance]],"")</f>
        <v>149</v>
      </c>
    </row>
    <row r="187" spans="1:5" ht="11.25" customHeight="1" x14ac:dyDescent="0.2">
      <c r="A187" s="6" t="s">
        <v>273</v>
      </c>
      <c r="B187" s="24"/>
      <c r="C187" s="6" t="s">
        <v>12</v>
      </c>
      <c r="D187" s="33">
        <f t="shared" ca="1" si="2"/>
        <v>44547</v>
      </c>
      <c r="E187" s="25">
        <f ca="1">IF(tblInventaire[[#This Row],[Date de délivrance]]&lt;&gt;"",TODAY()-tblInventaire[[#This Row],[Date de délivrance]],"")</f>
        <v>149</v>
      </c>
    </row>
    <row r="188" spans="1:5" ht="11.25" customHeight="1" x14ac:dyDescent="0.2">
      <c r="A188" s="6" t="s">
        <v>274</v>
      </c>
      <c r="B188" s="24"/>
      <c r="C188" s="6" t="s">
        <v>12</v>
      </c>
      <c r="D188" s="33">
        <f t="shared" ca="1" si="2"/>
        <v>44547</v>
      </c>
      <c r="E188" s="25">
        <f ca="1">IF(tblInventaire[[#This Row],[Date de délivrance]]&lt;&gt;"",TODAY()-tblInventaire[[#This Row],[Date de délivrance]],"")</f>
        <v>149</v>
      </c>
    </row>
    <row r="189" spans="1:5" ht="11.25" customHeight="1" x14ac:dyDescent="0.2">
      <c r="A189" s="6" t="s">
        <v>275</v>
      </c>
      <c r="B189" s="24"/>
      <c r="C189" s="6" t="s">
        <v>12</v>
      </c>
      <c r="D189" s="33">
        <f t="shared" ca="1" si="2"/>
        <v>44547</v>
      </c>
      <c r="E189" s="25">
        <f ca="1">IF(tblInventaire[[#This Row],[Date de délivrance]]&lt;&gt;"",TODAY()-tblInventaire[[#This Row],[Date de délivrance]],"")</f>
        <v>149</v>
      </c>
    </row>
    <row r="190" spans="1:5" ht="11.25" customHeight="1" x14ac:dyDescent="0.2">
      <c r="A190" s="6" t="s">
        <v>276</v>
      </c>
      <c r="B190" s="24"/>
      <c r="C190" s="6" t="s">
        <v>12</v>
      </c>
      <c r="D190" s="33">
        <f t="shared" ca="1" si="2"/>
        <v>44547</v>
      </c>
      <c r="E190" s="25">
        <f ca="1">IF(tblInventaire[[#This Row],[Date de délivrance]]&lt;&gt;"",TODAY()-tblInventaire[[#This Row],[Date de délivrance]],"")</f>
        <v>149</v>
      </c>
    </row>
    <row r="191" spans="1:5" ht="11.25" customHeight="1" x14ac:dyDescent="0.2">
      <c r="A191" s="6" t="s">
        <v>277</v>
      </c>
      <c r="B191" s="24"/>
      <c r="C191" s="6" t="s">
        <v>12</v>
      </c>
      <c r="D191" s="33">
        <f t="shared" ca="1" si="2"/>
        <v>44547</v>
      </c>
      <c r="E191" s="25">
        <f ca="1">IF(tblInventaire[[#This Row],[Date de délivrance]]&lt;&gt;"",TODAY()-tblInventaire[[#This Row],[Date de délivrance]],"")</f>
        <v>149</v>
      </c>
    </row>
    <row r="192" spans="1:5" ht="11.25" customHeight="1" x14ac:dyDescent="0.2">
      <c r="A192" s="6" t="s">
        <v>278</v>
      </c>
      <c r="B192" s="24"/>
      <c r="C192" s="6" t="s">
        <v>12</v>
      </c>
      <c r="D192" s="33">
        <f t="shared" ca="1" si="2"/>
        <v>44547</v>
      </c>
      <c r="E192" s="25">
        <f ca="1">IF(tblInventaire[[#This Row],[Date de délivrance]]&lt;&gt;"",TODAY()-tblInventaire[[#This Row],[Date de délivrance]],"")</f>
        <v>149</v>
      </c>
    </row>
    <row r="193" spans="1:5" ht="11.25" customHeight="1" x14ac:dyDescent="0.2">
      <c r="A193" s="6" t="s">
        <v>279</v>
      </c>
      <c r="B193" s="24"/>
      <c r="C193" s="6" t="s">
        <v>12</v>
      </c>
      <c r="D193" s="33">
        <f t="shared" ca="1" si="2"/>
        <v>44547</v>
      </c>
      <c r="E193" s="25">
        <f ca="1">IF(tblInventaire[[#This Row],[Date de délivrance]]&lt;&gt;"",TODAY()-tblInventaire[[#This Row],[Date de délivrance]],"")</f>
        <v>149</v>
      </c>
    </row>
    <row r="194" spans="1:5" ht="11.25" customHeight="1" x14ac:dyDescent="0.2">
      <c r="A194" s="6" t="s">
        <v>280</v>
      </c>
      <c r="B194" s="24"/>
      <c r="C194" s="6" t="s">
        <v>12</v>
      </c>
      <c r="D194" s="33">
        <f t="shared" ca="1" si="2"/>
        <v>44547</v>
      </c>
      <c r="E194" s="25">
        <f ca="1">IF(tblInventaire[[#This Row],[Date de délivrance]]&lt;&gt;"",TODAY()-tblInventaire[[#This Row],[Date de délivrance]],"")</f>
        <v>149</v>
      </c>
    </row>
    <row r="195" spans="1:5" ht="11.25" customHeight="1" x14ac:dyDescent="0.2">
      <c r="A195" s="6" t="s">
        <v>281</v>
      </c>
      <c r="B195" s="24"/>
      <c r="C195" s="6" t="s">
        <v>12</v>
      </c>
      <c r="D195" s="33">
        <f t="shared" ca="1" si="2"/>
        <v>44547</v>
      </c>
      <c r="E195" s="25">
        <f ca="1">IF(tblInventaire[[#This Row],[Date de délivrance]]&lt;&gt;"",TODAY()-tblInventaire[[#This Row],[Date de délivrance]],"")</f>
        <v>149</v>
      </c>
    </row>
    <row r="196" spans="1:5" ht="11.25" customHeight="1" x14ac:dyDescent="0.2">
      <c r="A196" s="6" t="s">
        <v>282</v>
      </c>
      <c r="B196" s="24"/>
      <c r="C196" s="6" t="s">
        <v>12</v>
      </c>
      <c r="D196" s="33">
        <f t="shared" ca="1" si="2"/>
        <v>44547</v>
      </c>
      <c r="E196" s="25">
        <f ca="1">IF(tblInventaire[[#This Row],[Date de délivrance]]&lt;&gt;"",TODAY()-tblInventaire[[#This Row],[Date de délivrance]],"")</f>
        <v>149</v>
      </c>
    </row>
    <row r="197" spans="1:5" ht="11.25" customHeight="1" x14ac:dyDescent="0.2">
      <c r="A197" s="6" t="s">
        <v>283</v>
      </c>
      <c r="B197" s="24"/>
      <c r="C197" s="6" t="s">
        <v>12</v>
      </c>
      <c r="D197" s="33">
        <f t="shared" ca="1" si="2"/>
        <v>44547</v>
      </c>
      <c r="E197" s="25">
        <f ca="1">IF(tblInventaire[[#This Row],[Date de délivrance]]&lt;&gt;"",TODAY()-tblInventaire[[#This Row],[Date de délivrance]],"")</f>
        <v>149</v>
      </c>
    </row>
    <row r="198" spans="1:5" ht="11.25" customHeight="1" x14ac:dyDescent="0.2">
      <c r="A198" s="6" t="s">
        <v>284</v>
      </c>
      <c r="B198" s="24"/>
      <c r="C198" s="6" t="s">
        <v>12</v>
      </c>
      <c r="D198" s="33">
        <f t="shared" ca="1" si="2"/>
        <v>44547</v>
      </c>
      <c r="E198" s="25">
        <f ca="1">IF(tblInventaire[[#This Row],[Date de délivrance]]&lt;&gt;"",TODAY()-tblInventaire[[#This Row],[Date de délivrance]],"")</f>
        <v>149</v>
      </c>
    </row>
    <row r="199" spans="1:5" ht="11.25" customHeight="1" x14ac:dyDescent="0.2">
      <c r="A199" s="6" t="s">
        <v>285</v>
      </c>
      <c r="B199" s="24"/>
      <c r="C199" s="6" t="s">
        <v>12</v>
      </c>
      <c r="D199" s="33">
        <f t="shared" ca="1" si="2"/>
        <v>44547</v>
      </c>
      <c r="E199" s="25">
        <f ca="1">IF(tblInventaire[[#This Row],[Date de délivrance]]&lt;&gt;"",TODAY()-tblInventaire[[#This Row],[Date de délivrance]],"")</f>
        <v>149</v>
      </c>
    </row>
    <row r="200" spans="1:5" ht="11.25" customHeight="1" x14ac:dyDescent="0.2">
      <c r="A200" s="6" t="s">
        <v>286</v>
      </c>
      <c r="B200" s="24"/>
      <c r="C200" s="6" t="s">
        <v>12</v>
      </c>
      <c r="D200" s="33">
        <f t="shared" ca="1" si="2"/>
        <v>44547</v>
      </c>
      <c r="E200" s="25">
        <f ca="1">IF(tblInventaire[[#This Row],[Date de délivrance]]&lt;&gt;"",TODAY()-tblInventaire[[#This Row],[Date de délivrance]],"")</f>
        <v>149</v>
      </c>
    </row>
    <row r="201" spans="1:5" ht="11.25" customHeight="1" x14ac:dyDescent="0.2">
      <c r="A201" s="6" t="s">
        <v>287</v>
      </c>
      <c r="B201" s="24"/>
      <c r="C201" s="6" t="s">
        <v>12</v>
      </c>
      <c r="D201" s="33">
        <f t="shared" ca="1" si="2"/>
        <v>44547</v>
      </c>
      <c r="E201" s="25">
        <f ca="1">IF(tblInventaire[[#This Row],[Date de délivrance]]&lt;&gt;"",TODAY()-tblInventaire[[#This Row],[Date de délivrance]],"")</f>
        <v>149</v>
      </c>
    </row>
    <row r="202" spans="1:5" ht="11.25" customHeight="1" x14ac:dyDescent="0.2">
      <c r="A202" s="6" t="s">
        <v>288</v>
      </c>
      <c r="B202" s="24"/>
      <c r="C202" s="6" t="s">
        <v>12</v>
      </c>
      <c r="D202" s="33">
        <f t="shared" ca="1" si="2"/>
        <v>44547</v>
      </c>
      <c r="E202" s="25">
        <f ca="1">IF(tblInventaire[[#This Row],[Date de délivrance]]&lt;&gt;"",TODAY()-tblInventaire[[#This Row],[Date de délivrance]],"")</f>
        <v>149</v>
      </c>
    </row>
    <row r="203" spans="1:5" ht="11.25" customHeight="1" x14ac:dyDescent="0.2">
      <c r="A203" s="6" t="s">
        <v>289</v>
      </c>
      <c r="B203" s="24"/>
      <c r="C203" s="6" t="s">
        <v>12</v>
      </c>
      <c r="D203" s="33">
        <f t="shared" ca="1" si="2"/>
        <v>44547</v>
      </c>
      <c r="E203" s="25">
        <f ca="1">IF(tblInventaire[[#This Row],[Date de délivrance]]&lt;&gt;"",TODAY()-tblInventaire[[#This Row],[Date de délivrance]],"")</f>
        <v>149</v>
      </c>
    </row>
    <row r="204" spans="1:5" ht="11.25" customHeight="1" x14ac:dyDescent="0.2">
      <c r="A204" s="6" t="s">
        <v>290</v>
      </c>
      <c r="B204" s="24"/>
      <c r="C204" s="6" t="s">
        <v>12</v>
      </c>
      <c r="D204" s="33">
        <f t="shared" ca="1" si="2"/>
        <v>44547</v>
      </c>
      <c r="E204" s="25">
        <f ca="1">IF(tblInventaire[[#This Row],[Date de délivrance]]&lt;&gt;"",TODAY()-tblInventaire[[#This Row],[Date de délivrance]],"")</f>
        <v>149</v>
      </c>
    </row>
    <row r="205" spans="1:5" ht="11.25" customHeight="1" x14ac:dyDescent="0.2">
      <c r="A205" s="6" t="s">
        <v>291</v>
      </c>
      <c r="B205" s="24"/>
      <c r="C205" s="6" t="s">
        <v>12</v>
      </c>
      <c r="D205" s="33">
        <f t="shared" ca="1" si="2"/>
        <v>44547</v>
      </c>
      <c r="E205" s="25">
        <f ca="1">IF(tblInventaire[[#This Row],[Date de délivrance]]&lt;&gt;"",TODAY()-tblInventaire[[#This Row],[Date de délivrance]],"")</f>
        <v>149</v>
      </c>
    </row>
    <row r="206" spans="1:5" ht="11.25" customHeight="1" x14ac:dyDescent="0.2">
      <c r="A206" s="6" t="s">
        <v>292</v>
      </c>
      <c r="B206" s="24"/>
      <c r="C206" s="6" t="s">
        <v>12</v>
      </c>
      <c r="D206" s="33">
        <f t="shared" ca="1" si="2"/>
        <v>44547</v>
      </c>
      <c r="E206" s="25">
        <f ca="1">IF(tblInventaire[[#This Row],[Date de délivrance]]&lt;&gt;"",TODAY()-tblInventaire[[#This Row],[Date de délivrance]],"")</f>
        <v>149</v>
      </c>
    </row>
    <row r="207" spans="1:5" ht="11.25" customHeight="1" x14ac:dyDescent="0.2">
      <c r="A207" s="6" t="s">
        <v>293</v>
      </c>
      <c r="B207" s="24"/>
      <c r="C207" s="6" t="s">
        <v>12</v>
      </c>
      <c r="D207" s="33">
        <f t="shared" ca="1" si="2"/>
        <v>44547</v>
      </c>
      <c r="E207" s="25">
        <f ca="1">IF(tblInventaire[[#This Row],[Date de délivrance]]&lt;&gt;"",TODAY()-tblInventaire[[#This Row],[Date de délivrance]],"")</f>
        <v>149</v>
      </c>
    </row>
    <row r="208" spans="1:5" ht="11.25" customHeight="1" x14ac:dyDescent="0.2">
      <c r="A208" s="6" t="s">
        <v>294</v>
      </c>
      <c r="B208" s="24"/>
      <c r="C208" s="6" t="s">
        <v>12</v>
      </c>
      <c r="D208" s="33">
        <f t="shared" ca="1" si="2"/>
        <v>44547</v>
      </c>
      <c r="E208" s="25">
        <f ca="1">IF(tblInventaire[[#This Row],[Date de délivrance]]&lt;&gt;"",TODAY()-tblInventaire[[#This Row],[Date de délivrance]],"")</f>
        <v>149</v>
      </c>
    </row>
    <row r="209" spans="1:5" ht="11.25" customHeight="1" x14ac:dyDescent="0.2">
      <c r="A209" s="6" t="s">
        <v>295</v>
      </c>
      <c r="B209" s="24"/>
      <c r="C209" s="6" t="s">
        <v>12</v>
      </c>
      <c r="D209" s="33">
        <f t="shared" ca="1" si="2"/>
        <v>44547</v>
      </c>
      <c r="E209" s="25">
        <f ca="1">IF(tblInventaire[[#This Row],[Date de délivrance]]&lt;&gt;"",TODAY()-tblInventaire[[#This Row],[Date de délivrance]],"")</f>
        <v>149</v>
      </c>
    </row>
    <row r="210" spans="1:5" ht="11.25" customHeight="1" x14ac:dyDescent="0.2">
      <c r="A210" s="6" t="s">
        <v>296</v>
      </c>
      <c r="B210" s="24"/>
      <c r="C210" s="6" t="s">
        <v>12</v>
      </c>
      <c r="D210" s="33">
        <f t="shared" ca="1" si="2"/>
        <v>44547</v>
      </c>
      <c r="E210" s="25">
        <f ca="1">IF(tblInventaire[[#This Row],[Date de délivrance]]&lt;&gt;"",TODAY()-tblInventaire[[#This Row],[Date de délivrance]],"")</f>
        <v>149</v>
      </c>
    </row>
    <row r="211" spans="1:5" ht="11.25" customHeight="1" x14ac:dyDescent="0.2">
      <c r="A211" s="6" t="s">
        <v>297</v>
      </c>
      <c r="B211" s="24"/>
      <c r="C211" s="6" t="s">
        <v>12</v>
      </c>
      <c r="D211" s="33">
        <f t="shared" ca="1" si="2"/>
        <v>44547</v>
      </c>
      <c r="E211" s="25">
        <f ca="1">IF(tblInventaire[[#This Row],[Date de délivrance]]&lt;&gt;"",TODAY()-tblInventaire[[#This Row],[Date de délivrance]],"")</f>
        <v>149</v>
      </c>
    </row>
    <row r="212" spans="1:5" ht="11.25" customHeight="1" x14ac:dyDescent="0.2">
      <c r="A212" s="6" t="s">
        <v>298</v>
      </c>
      <c r="B212" s="24"/>
      <c r="C212" s="6" t="s">
        <v>12</v>
      </c>
      <c r="D212" s="33">
        <f t="shared" ca="1" si="2"/>
        <v>44547</v>
      </c>
      <c r="E212" s="25">
        <f ca="1">IF(tblInventaire[[#This Row],[Date de délivrance]]&lt;&gt;"",TODAY()-tblInventaire[[#This Row],[Date de délivrance]],"")</f>
        <v>149</v>
      </c>
    </row>
    <row r="213" spans="1:5" ht="11.25" customHeight="1" x14ac:dyDescent="0.2">
      <c r="A213" s="6" t="s">
        <v>299</v>
      </c>
      <c r="B213" s="24"/>
      <c r="C213" s="6" t="s">
        <v>12</v>
      </c>
      <c r="D213" s="33">
        <f t="shared" ca="1" si="2"/>
        <v>44547</v>
      </c>
      <c r="E213" s="25">
        <f ca="1">IF(tblInventaire[[#This Row],[Date de délivrance]]&lt;&gt;"",TODAY()-tblInventaire[[#This Row],[Date de délivrance]],"")</f>
        <v>149</v>
      </c>
    </row>
    <row r="214" spans="1:5" ht="11.25" customHeight="1" x14ac:dyDescent="0.2">
      <c r="A214" s="6" t="s">
        <v>300</v>
      </c>
      <c r="B214" s="24"/>
      <c r="C214" s="6" t="s">
        <v>12</v>
      </c>
      <c r="D214" s="33">
        <f t="shared" ca="1" si="2"/>
        <v>44547</v>
      </c>
      <c r="E214" s="25">
        <f ca="1">IF(tblInventaire[[#This Row],[Date de délivrance]]&lt;&gt;"",TODAY()-tblInventaire[[#This Row],[Date de délivrance]],"")</f>
        <v>149</v>
      </c>
    </row>
    <row r="215" spans="1:5" ht="11.25" customHeight="1" x14ac:dyDescent="0.2">
      <c r="A215" s="6" t="s">
        <v>301</v>
      </c>
      <c r="B215" s="24"/>
      <c r="C215" s="6" t="s">
        <v>12</v>
      </c>
      <c r="D215" s="33">
        <f t="shared" ca="1" si="2"/>
        <v>44547</v>
      </c>
      <c r="E215" s="25">
        <f ca="1">IF(tblInventaire[[#This Row],[Date de délivrance]]&lt;&gt;"",TODAY()-tblInventaire[[#This Row],[Date de délivrance]],"")</f>
        <v>149</v>
      </c>
    </row>
    <row r="216" spans="1:5" ht="11.25" customHeight="1" x14ac:dyDescent="0.2">
      <c r="A216" s="6" t="s">
        <v>302</v>
      </c>
      <c r="B216" s="24"/>
      <c r="C216" s="6" t="s">
        <v>12</v>
      </c>
      <c r="D216" s="33">
        <f t="shared" ca="1" si="2"/>
        <v>44547</v>
      </c>
      <c r="E216" s="25">
        <f ca="1">IF(tblInventaire[[#This Row],[Date de délivrance]]&lt;&gt;"",TODAY()-tblInventaire[[#This Row],[Date de délivrance]],"")</f>
        <v>149</v>
      </c>
    </row>
    <row r="217" spans="1:5" ht="11.25" customHeight="1" x14ac:dyDescent="0.2">
      <c r="A217" s="6" t="s">
        <v>303</v>
      </c>
      <c r="B217" s="24"/>
      <c r="C217" s="6" t="s">
        <v>12</v>
      </c>
      <c r="D217" s="33">
        <f t="shared" ca="1" si="2"/>
        <v>44547</v>
      </c>
      <c r="E217" s="25">
        <f ca="1">IF(tblInventaire[[#This Row],[Date de délivrance]]&lt;&gt;"",TODAY()-tblInventaire[[#This Row],[Date de délivrance]],"")</f>
        <v>149</v>
      </c>
    </row>
    <row r="218" spans="1:5" ht="11.25" customHeight="1" x14ac:dyDescent="0.2">
      <c r="A218" s="6" t="s">
        <v>304</v>
      </c>
      <c r="B218" s="24"/>
      <c r="C218" s="6" t="s">
        <v>12</v>
      </c>
      <c r="D218" s="33">
        <f t="shared" ca="1" si="2"/>
        <v>44547</v>
      </c>
      <c r="E218" s="25">
        <f ca="1">IF(tblInventaire[[#This Row],[Date de délivrance]]&lt;&gt;"",TODAY()-tblInventaire[[#This Row],[Date de délivrance]],"")</f>
        <v>149</v>
      </c>
    </row>
    <row r="219" spans="1:5" ht="11.25" customHeight="1" x14ac:dyDescent="0.2">
      <c r="A219" s="6" t="s">
        <v>305</v>
      </c>
      <c r="B219" s="24"/>
      <c r="C219" s="6" t="s">
        <v>12</v>
      </c>
      <c r="D219" s="33">
        <f t="shared" ca="1" si="2"/>
        <v>44547</v>
      </c>
      <c r="E219" s="25">
        <f ca="1">IF(tblInventaire[[#This Row],[Date de délivrance]]&lt;&gt;"",TODAY()-tblInventaire[[#This Row],[Date de délivrance]],"")</f>
        <v>149</v>
      </c>
    </row>
    <row r="220" spans="1:5" ht="11.25" customHeight="1" x14ac:dyDescent="0.2">
      <c r="A220" s="6" t="s">
        <v>306</v>
      </c>
      <c r="B220" s="24"/>
      <c r="C220" s="6" t="s">
        <v>12</v>
      </c>
      <c r="D220" s="33">
        <f t="shared" ca="1" si="2"/>
        <v>44547</v>
      </c>
      <c r="E220" s="25">
        <f ca="1">IF(tblInventaire[[#This Row],[Date de délivrance]]&lt;&gt;"",TODAY()-tblInventaire[[#This Row],[Date de délivrance]],"")</f>
        <v>149</v>
      </c>
    </row>
    <row r="221" spans="1:5" ht="11.25" customHeight="1" x14ac:dyDescent="0.2">
      <c r="A221" s="6" t="s">
        <v>307</v>
      </c>
      <c r="B221" s="24"/>
      <c r="C221" s="6" t="s">
        <v>12</v>
      </c>
      <c r="D221" s="33">
        <f t="shared" ca="1" si="2"/>
        <v>44547</v>
      </c>
      <c r="E221" s="25">
        <f ca="1">IF(tblInventaire[[#This Row],[Date de délivrance]]&lt;&gt;"",TODAY()-tblInventaire[[#This Row],[Date de délivrance]],"")</f>
        <v>149</v>
      </c>
    </row>
    <row r="222" spans="1:5" ht="11.25" customHeight="1" x14ac:dyDescent="0.2">
      <c r="A222" s="6" t="s">
        <v>308</v>
      </c>
      <c r="B222" s="24"/>
      <c r="C222" s="6" t="s">
        <v>12</v>
      </c>
      <c r="D222" s="33">
        <f t="shared" ca="1" si="2"/>
        <v>44547</v>
      </c>
      <c r="E222" s="25">
        <f ca="1">IF(tblInventaire[[#This Row],[Date de délivrance]]&lt;&gt;"",TODAY()-tblInventaire[[#This Row],[Date de délivrance]],"")</f>
        <v>149</v>
      </c>
    </row>
    <row r="223" spans="1:5" ht="11.25" customHeight="1" x14ac:dyDescent="0.2">
      <c r="A223" s="6" t="s">
        <v>309</v>
      </c>
      <c r="B223" s="24"/>
      <c r="C223" s="6" t="s">
        <v>12</v>
      </c>
      <c r="D223" s="33">
        <f t="shared" ca="1" si="2"/>
        <v>44547</v>
      </c>
      <c r="E223" s="25">
        <f ca="1">IF(tblInventaire[[#This Row],[Date de délivrance]]&lt;&gt;"",TODAY()-tblInventaire[[#This Row],[Date de délivrance]],"")</f>
        <v>149</v>
      </c>
    </row>
    <row r="224" spans="1:5" ht="11.25" customHeight="1" x14ac:dyDescent="0.2">
      <c r="A224" s="6" t="s">
        <v>310</v>
      </c>
      <c r="B224" s="24"/>
      <c r="C224" s="6" t="s">
        <v>12</v>
      </c>
      <c r="D224" s="33">
        <f t="shared" ca="1" si="2"/>
        <v>44547</v>
      </c>
      <c r="E224" s="25">
        <f ca="1">IF(tblInventaire[[#This Row],[Date de délivrance]]&lt;&gt;"",TODAY()-tblInventaire[[#This Row],[Date de délivrance]],"")</f>
        <v>149</v>
      </c>
    </row>
    <row r="225" spans="1:5" ht="11.25" customHeight="1" x14ac:dyDescent="0.2">
      <c r="A225" s="6" t="s">
        <v>311</v>
      </c>
      <c r="B225" s="24"/>
      <c r="C225" s="6" t="s">
        <v>12</v>
      </c>
      <c r="D225" s="33">
        <f t="shared" ca="1" si="2"/>
        <v>44547</v>
      </c>
      <c r="E225" s="25">
        <f ca="1">IF(tblInventaire[[#This Row],[Date de délivrance]]&lt;&gt;"",TODAY()-tblInventaire[[#This Row],[Date de délivrance]],"")</f>
        <v>149</v>
      </c>
    </row>
    <row r="226" spans="1:5" ht="11.25" customHeight="1" x14ac:dyDescent="0.2">
      <c r="A226" s="6" t="s">
        <v>312</v>
      </c>
      <c r="B226" s="24"/>
      <c r="C226" s="6" t="s">
        <v>12</v>
      </c>
      <c r="D226" s="33">
        <f t="shared" ca="1" si="2"/>
        <v>44547</v>
      </c>
      <c r="E226" s="25">
        <f ca="1">IF(tblInventaire[[#This Row],[Date de délivrance]]&lt;&gt;"",TODAY()-tblInventaire[[#This Row],[Date de délivrance]],"")</f>
        <v>149</v>
      </c>
    </row>
    <row r="227" spans="1:5" ht="11.25" customHeight="1" x14ac:dyDescent="0.2">
      <c r="A227" s="6" t="s">
        <v>313</v>
      </c>
      <c r="B227" s="24"/>
      <c r="C227" s="6" t="s">
        <v>12</v>
      </c>
      <c r="D227" s="33">
        <f t="shared" ca="1" si="2"/>
        <v>44547</v>
      </c>
      <c r="E227" s="25">
        <f ca="1">IF(tblInventaire[[#This Row],[Date de délivrance]]&lt;&gt;"",TODAY()-tblInventaire[[#This Row],[Date de délivrance]],"")</f>
        <v>149</v>
      </c>
    </row>
    <row r="228" spans="1:5" ht="11.25" customHeight="1" x14ac:dyDescent="0.2">
      <c r="A228" s="6" t="s">
        <v>314</v>
      </c>
      <c r="B228" s="24"/>
      <c r="C228" s="6" t="s">
        <v>12</v>
      </c>
      <c r="D228" s="33">
        <f t="shared" ca="1" si="2"/>
        <v>44547</v>
      </c>
      <c r="E228" s="25">
        <f ca="1">IF(tblInventaire[[#This Row],[Date de délivrance]]&lt;&gt;"",TODAY()-tblInventaire[[#This Row],[Date de délivrance]],"")</f>
        <v>149</v>
      </c>
    </row>
    <row r="229" spans="1:5" ht="11.25" customHeight="1" x14ac:dyDescent="0.2">
      <c r="A229" s="6" t="s">
        <v>315</v>
      </c>
      <c r="B229" s="24"/>
      <c r="C229" s="6" t="s">
        <v>12</v>
      </c>
      <c r="D229" s="33">
        <f t="shared" ca="1" si="2"/>
        <v>44547</v>
      </c>
      <c r="E229" s="25">
        <f ca="1">IF(tblInventaire[[#This Row],[Date de délivrance]]&lt;&gt;"",TODAY()-tblInventaire[[#This Row],[Date de délivrance]],"")</f>
        <v>149</v>
      </c>
    </row>
    <row r="230" spans="1:5" ht="11.25" customHeight="1" x14ac:dyDescent="0.2">
      <c r="A230" s="6" t="s">
        <v>316</v>
      </c>
      <c r="B230" s="24"/>
      <c r="C230" s="6" t="s">
        <v>12</v>
      </c>
      <c r="D230" s="33">
        <f t="shared" ca="1" si="2"/>
        <v>44547</v>
      </c>
      <c r="E230" s="25">
        <f ca="1">IF(tblInventaire[[#This Row],[Date de délivrance]]&lt;&gt;"",TODAY()-tblInventaire[[#This Row],[Date de délivrance]],"")</f>
        <v>149</v>
      </c>
    </row>
    <row r="231" spans="1:5" ht="11.25" customHeight="1" x14ac:dyDescent="0.2">
      <c r="A231" s="6" t="s">
        <v>317</v>
      </c>
      <c r="B231" s="24"/>
      <c r="C231" s="6" t="s">
        <v>12</v>
      </c>
      <c r="D231" s="33">
        <f t="shared" ref="D231:D294" ca="1" si="3">TODAY()-149</f>
        <v>44547</v>
      </c>
      <c r="E231" s="25">
        <f ca="1">IF(tblInventaire[[#This Row],[Date de délivrance]]&lt;&gt;"",TODAY()-tblInventaire[[#This Row],[Date de délivrance]],"")</f>
        <v>149</v>
      </c>
    </row>
    <row r="232" spans="1:5" ht="11.25" customHeight="1" x14ac:dyDescent="0.2">
      <c r="A232" s="6" t="s">
        <v>318</v>
      </c>
      <c r="B232" s="24"/>
      <c r="C232" s="6" t="s">
        <v>12</v>
      </c>
      <c r="D232" s="33">
        <f t="shared" ca="1" si="3"/>
        <v>44547</v>
      </c>
      <c r="E232" s="25">
        <f ca="1">IF(tblInventaire[[#This Row],[Date de délivrance]]&lt;&gt;"",TODAY()-tblInventaire[[#This Row],[Date de délivrance]],"")</f>
        <v>149</v>
      </c>
    </row>
    <row r="233" spans="1:5" ht="11.25" customHeight="1" x14ac:dyDescent="0.2">
      <c r="A233" s="6" t="s">
        <v>319</v>
      </c>
      <c r="B233" s="24"/>
      <c r="C233" s="6" t="s">
        <v>12</v>
      </c>
      <c r="D233" s="33">
        <f t="shared" ca="1" si="3"/>
        <v>44547</v>
      </c>
      <c r="E233" s="25">
        <f ca="1">IF(tblInventaire[[#This Row],[Date de délivrance]]&lt;&gt;"",TODAY()-tblInventaire[[#This Row],[Date de délivrance]],"")</f>
        <v>149</v>
      </c>
    </row>
    <row r="234" spans="1:5" ht="11.25" customHeight="1" x14ac:dyDescent="0.2">
      <c r="A234" s="6" t="s">
        <v>320</v>
      </c>
      <c r="B234" s="24"/>
      <c r="C234" s="6" t="s">
        <v>12</v>
      </c>
      <c r="D234" s="33">
        <f t="shared" ca="1" si="3"/>
        <v>44547</v>
      </c>
      <c r="E234" s="25">
        <f ca="1">IF(tblInventaire[[#This Row],[Date de délivrance]]&lt;&gt;"",TODAY()-tblInventaire[[#This Row],[Date de délivrance]],"")</f>
        <v>149</v>
      </c>
    </row>
    <row r="235" spans="1:5" ht="11.25" customHeight="1" x14ac:dyDescent="0.2">
      <c r="A235" s="6" t="s">
        <v>321</v>
      </c>
      <c r="B235" s="24"/>
      <c r="C235" s="6" t="s">
        <v>12</v>
      </c>
      <c r="D235" s="33">
        <f t="shared" ca="1" si="3"/>
        <v>44547</v>
      </c>
      <c r="E235" s="25">
        <f ca="1">IF(tblInventaire[[#This Row],[Date de délivrance]]&lt;&gt;"",TODAY()-tblInventaire[[#This Row],[Date de délivrance]],"")</f>
        <v>149</v>
      </c>
    </row>
    <row r="236" spans="1:5" ht="11.25" customHeight="1" x14ac:dyDescent="0.2">
      <c r="A236" s="6" t="s">
        <v>322</v>
      </c>
      <c r="B236" s="24"/>
      <c r="C236" s="6" t="s">
        <v>12</v>
      </c>
      <c r="D236" s="33">
        <f t="shared" ca="1" si="3"/>
        <v>44547</v>
      </c>
      <c r="E236" s="25">
        <f ca="1">IF(tblInventaire[[#This Row],[Date de délivrance]]&lt;&gt;"",TODAY()-tblInventaire[[#This Row],[Date de délivrance]],"")</f>
        <v>149</v>
      </c>
    </row>
    <row r="237" spans="1:5" ht="11.25" customHeight="1" x14ac:dyDescent="0.2">
      <c r="A237" s="6" t="s">
        <v>323</v>
      </c>
      <c r="B237" s="24"/>
      <c r="C237" s="6" t="s">
        <v>12</v>
      </c>
      <c r="D237" s="33">
        <f t="shared" ca="1" si="3"/>
        <v>44547</v>
      </c>
      <c r="E237" s="25">
        <f ca="1">IF(tblInventaire[[#This Row],[Date de délivrance]]&lt;&gt;"",TODAY()-tblInventaire[[#This Row],[Date de délivrance]],"")</f>
        <v>149</v>
      </c>
    </row>
    <row r="238" spans="1:5" ht="11.25" customHeight="1" x14ac:dyDescent="0.2">
      <c r="A238" s="6" t="s">
        <v>324</v>
      </c>
      <c r="B238" s="24"/>
      <c r="C238" s="6" t="s">
        <v>12</v>
      </c>
      <c r="D238" s="33">
        <f t="shared" ca="1" si="3"/>
        <v>44547</v>
      </c>
      <c r="E238" s="25">
        <f ca="1">IF(tblInventaire[[#This Row],[Date de délivrance]]&lt;&gt;"",TODAY()-tblInventaire[[#This Row],[Date de délivrance]],"")</f>
        <v>149</v>
      </c>
    </row>
    <row r="239" spans="1:5" ht="11.25" customHeight="1" x14ac:dyDescent="0.2">
      <c r="A239" s="6" t="s">
        <v>325</v>
      </c>
      <c r="B239" s="24"/>
      <c r="C239" s="6" t="s">
        <v>12</v>
      </c>
      <c r="D239" s="33">
        <f t="shared" ca="1" si="3"/>
        <v>44547</v>
      </c>
      <c r="E239" s="25">
        <f ca="1">IF(tblInventaire[[#This Row],[Date de délivrance]]&lt;&gt;"",TODAY()-tblInventaire[[#This Row],[Date de délivrance]],"")</f>
        <v>149</v>
      </c>
    </row>
    <row r="240" spans="1:5" ht="11.25" customHeight="1" x14ac:dyDescent="0.2">
      <c r="A240" s="6" t="s">
        <v>326</v>
      </c>
      <c r="B240" s="24"/>
      <c r="C240" s="6" t="s">
        <v>12</v>
      </c>
      <c r="D240" s="33">
        <f t="shared" ca="1" si="3"/>
        <v>44547</v>
      </c>
      <c r="E240" s="25">
        <f ca="1">IF(tblInventaire[[#This Row],[Date de délivrance]]&lt;&gt;"",TODAY()-tblInventaire[[#This Row],[Date de délivrance]],"")</f>
        <v>149</v>
      </c>
    </row>
    <row r="241" spans="1:5" ht="11.25" customHeight="1" x14ac:dyDescent="0.2">
      <c r="A241" s="6" t="s">
        <v>327</v>
      </c>
      <c r="B241" s="24"/>
      <c r="C241" s="6" t="s">
        <v>12</v>
      </c>
      <c r="D241" s="33">
        <f t="shared" ca="1" si="3"/>
        <v>44547</v>
      </c>
      <c r="E241" s="25">
        <f ca="1">IF(tblInventaire[[#This Row],[Date de délivrance]]&lt;&gt;"",TODAY()-tblInventaire[[#This Row],[Date de délivrance]],"")</f>
        <v>149</v>
      </c>
    </row>
    <row r="242" spans="1:5" ht="11.25" customHeight="1" x14ac:dyDescent="0.2">
      <c r="A242" s="6" t="s">
        <v>328</v>
      </c>
      <c r="B242" s="24"/>
      <c r="C242" s="6" t="s">
        <v>12</v>
      </c>
      <c r="D242" s="33">
        <f t="shared" ca="1" si="3"/>
        <v>44547</v>
      </c>
      <c r="E242" s="25">
        <f ca="1">IF(tblInventaire[[#This Row],[Date de délivrance]]&lt;&gt;"",TODAY()-tblInventaire[[#This Row],[Date de délivrance]],"")</f>
        <v>149</v>
      </c>
    </row>
    <row r="243" spans="1:5" ht="11.25" customHeight="1" x14ac:dyDescent="0.2">
      <c r="A243" s="6" t="s">
        <v>329</v>
      </c>
      <c r="B243" s="24"/>
      <c r="C243" s="6" t="s">
        <v>12</v>
      </c>
      <c r="D243" s="33">
        <f t="shared" ca="1" si="3"/>
        <v>44547</v>
      </c>
      <c r="E243" s="25">
        <f ca="1">IF(tblInventaire[[#This Row],[Date de délivrance]]&lt;&gt;"",TODAY()-tblInventaire[[#This Row],[Date de délivrance]],"")</f>
        <v>149</v>
      </c>
    </row>
    <row r="244" spans="1:5" ht="11.25" customHeight="1" x14ac:dyDescent="0.2">
      <c r="A244" s="6" t="s">
        <v>330</v>
      </c>
      <c r="B244" s="24"/>
      <c r="C244" s="6" t="s">
        <v>12</v>
      </c>
      <c r="D244" s="33">
        <f t="shared" ca="1" si="3"/>
        <v>44547</v>
      </c>
      <c r="E244" s="25">
        <f ca="1">IF(tblInventaire[[#This Row],[Date de délivrance]]&lt;&gt;"",TODAY()-tblInventaire[[#This Row],[Date de délivrance]],"")</f>
        <v>149</v>
      </c>
    </row>
    <row r="245" spans="1:5" ht="11.25" customHeight="1" x14ac:dyDescent="0.2">
      <c r="A245" s="6" t="s">
        <v>331</v>
      </c>
      <c r="B245" s="24"/>
      <c r="C245" s="6" t="s">
        <v>12</v>
      </c>
      <c r="D245" s="33">
        <f t="shared" ca="1" si="3"/>
        <v>44547</v>
      </c>
      <c r="E245" s="25">
        <f ca="1">IF(tblInventaire[[#This Row],[Date de délivrance]]&lt;&gt;"",TODAY()-tblInventaire[[#This Row],[Date de délivrance]],"")</f>
        <v>149</v>
      </c>
    </row>
    <row r="246" spans="1:5" ht="11.25" customHeight="1" x14ac:dyDescent="0.2">
      <c r="A246" s="6" t="s">
        <v>332</v>
      </c>
      <c r="B246" s="24"/>
      <c r="C246" s="6" t="s">
        <v>12</v>
      </c>
      <c r="D246" s="33">
        <f t="shared" ca="1" si="3"/>
        <v>44547</v>
      </c>
      <c r="E246" s="25">
        <f ca="1">IF(tblInventaire[[#This Row],[Date de délivrance]]&lt;&gt;"",TODAY()-tblInventaire[[#This Row],[Date de délivrance]],"")</f>
        <v>149</v>
      </c>
    </row>
    <row r="247" spans="1:5" ht="11.25" customHeight="1" x14ac:dyDescent="0.2">
      <c r="A247" s="6" t="s">
        <v>333</v>
      </c>
      <c r="B247" s="24"/>
      <c r="C247" s="6" t="s">
        <v>12</v>
      </c>
      <c r="D247" s="33">
        <f t="shared" ca="1" si="3"/>
        <v>44547</v>
      </c>
      <c r="E247" s="25">
        <f ca="1">IF(tblInventaire[[#This Row],[Date de délivrance]]&lt;&gt;"",TODAY()-tblInventaire[[#This Row],[Date de délivrance]],"")</f>
        <v>149</v>
      </c>
    </row>
    <row r="248" spans="1:5" ht="11.25" customHeight="1" x14ac:dyDescent="0.2">
      <c r="A248" s="6" t="s">
        <v>334</v>
      </c>
      <c r="B248" s="24"/>
      <c r="C248" s="6" t="s">
        <v>12</v>
      </c>
      <c r="D248" s="33">
        <f t="shared" ca="1" si="3"/>
        <v>44547</v>
      </c>
      <c r="E248" s="25">
        <f ca="1">IF(tblInventaire[[#This Row],[Date de délivrance]]&lt;&gt;"",TODAY()-tblInventaire[[#This Row],[Date de délivrance]],"")</f>
        <v>149</v>
      </c>
    </row>
    <row r="249" spans="1:5" ht="11.25" customHeight="1" x14ac:dyDescent="0.2">
      <c r="A249" s="6" t="s">
        <v>335</v>
      </c>
      <c r="B249" s="24"/>
      <c r="C249" s="6" t="s">
        <v>12</v>
      </c>
      <c r="D249" s="33">
        <f t="shared" ca="1" si="3"/>
        <v>44547</v>
      </c>
      <c r="E249" s="25">
        <f ca="1">IF(tblInventaire[[#This Row],[Date de délivrance]]&lt;&gt;"",TODAY()-tblInventaire[[#This Row],[Date de délivrance]],"")</f>
        <v>149</v>
      </c>
    </row>
    <row r="250" spans="1:5" ht="11.25" customHeight="1" x14ac:dyDescent="0.2">
      <c r="A250" s="6" t="s">
        <v>336</v>
      </c>
      <c r="B250" s="24"/>
      <c r="C250" s="6" t="s">
        <v>12</v>
      </c>
      <c r="D250" s="33">
        <f t="shared" ca="1" si="3"/>
        <v>44547</v>
      </c>
      <c r="E250" s="25">
        <f ca="1">IF(tblInventaire[[#This Row],[Date de délivrance]]&lt;&gt;"",TODAY()-tblInventaire[[#This Row],[Date de délivrance]],"")</f>
        <v>149</v>
      </c>
    </row>
    <row r="251" spans="1:5" ht="11.25" customHeight="1" x14ac:dyDescent="0.2">
      <c r="A251" s="6" t="s">
        <v>337</v>
      </c>
      <c r="B251" s="24"/>
      <c r="C251" s="6" t="s">
        <v>12</v>
      </c>
      <c r="D251" s="33">
        <f t="shared" ca="1" si="3"/>
        <v>44547</v>
      </c>
      <c r="E251" s="25">
        <f ca="1">IF(tblInventaire[[#This Row],[Date de délivrance]]&lt;&gt;"",TODAY()-tblInventaire[[#This Row],[Date de délivrance]],"")</f>
        <v>149</v>
      </c>
    </row>
    <row r="252" spans="1:5" ht="11.25" customHeight="1" x14ac:dyDescent="0.2">
      <c r="A252" s="6" t="s">
        <v>338</v>
      </c>
      <c r="B252" s="24"/>
      <c r="C252" s="6" t="s">
        <v>12</v>
      </c>
      <c r="D252" s="33">
        <f t="shared" ca="1" si="3"/>
        <v>44547</v>
      </c>
      <c r="E252" s="25">
        <f ca="1">IF(tblInventaire[[#This Row],[Date de délivrance]]&lt;&gt;"",TODAY()-tblInventaire[[#This Row],[Date de délivrance]],"")</f>
        <v>149</v>
      </c>
    </row>
    <row r="253" spans="1:5" ht="11.25" customHeight="1" x14ac:dyDescent="0.2">
      <c r="A253" s="6" t="s">
        <v>339</v>
      </c>
      <c r="B253" s="24"/>
      <c r="C253" s="6" t="s">
        <v>12</v>
      </c>
      <c r="D253" s="33">
        <f t="shared" ca="1" si="3"/>
        <v>44547</v>
      </c>
      <c r="E253" s="25">
        <f ca="1">IF(tblInventaire[[#This Row],[Date de délivrance]]&lt;&gt;"",TODAY()-tblInventaire[[#This Row],[Date de délivrance]],"")</f>
        <v>149</v>
      </c>
    </row>
    <row r="254" spans="1:5" ht="11.25" customHeight="1" x14ac:dyDescent="0.2">
      <c r="A254" s="6" t="s">
        <v>340</v>
      </c>
      <c r="B254" s="24"/>
      <c r="C254" s="6" t="s">
        <v>12</v>
      </c>
      <c r="D254" s="33">
        <f t="shared" ca="1" si="3"/>
        <v>44547</v>
      </c>
      <c r="E254" s="25">
        <f ca="1">IF(tblInventaire[[#This Row],[Date de délivrance]]&lt;&gt;"",TODAY()-tblInventaire[[#This Row],[Date de délivrance]],"")</f>
        <v>149</v>
      </c>
    </row>
    <row r="255" spans="1:5" ht="11.25" customHeight="1" x14ac:dyDescent="0.2">
      <c r="A255" s="6" t="s">
        <v>341</v>
      </c>
      <c r="B255" s="24"/>
      <c r="C255" s="6" t="s">
        <v>12</v>
      </c>
      <c r="D255" s="33">
        <f t="shared" ca="1" si="3"/>
        <v>44547</v>
      </c>
      <c r="E255" s="25">
        <f ca="1">IF(tblInventaire[[#This Row],[Date de délivrance]]&lt;&gt;"",TODAY()-tblInventaire[[#This Row],[Date de délivrance]],"")</f>
        <v>149</v>
      </c>
    </row>
    <row r="256" spans="1:5" ht="11.25" customHeight="1" x14ac:dyDescent="0.2">
      <c r="A256" s="6" t="s">
        <v>342</v>
      </c>
      <c r="B256" s="24"/>
      <c r="C256" s="6" t="s">
        <v>12</v>
      </c>
      <c r="D256" s="33">
        <f t="shared" ca="1" si="3"/>
        <v>44547</v>
      </c>
      <c r="E256" s="25">
        <f ca="1">IF(tblInventaire[[#This Row],[Date de délivrance]]&lt;&gt;"",TODAY()-tblInventaire[[#This Row],[Date de délivrance]],"")</f>
        <v>149</v>
      </c>
    </row>
    <row r="257" spans="1:5" ht="11.25" customHeight="1" x14ac:dyDescent="0.2">
      <c r="A257" s="6" t="s">
        <v>343</v>
      </c>
      <c r="B257" s="24"/>
      <c r="C257" s="6" t="s">
        <v>12</v>
      </c>
      <c r="D257" s="33">
        <f t="shared" ca="1" si="3"/>
        <v>44547</v>
      </c>
      <c r="E257" s="25">
        <f ca="1">IF(tblInventaire[[#This Row],[Date de délivrance]]&lt;&gt;"",TODAY()-tblInventaire[[#This Row],[Date de délivrance]],"")</f>
        <v>149</v>
      </c>
    </row>
    <row r="258" spans="1:5" ht="11.25" customHeight="1" x14ac:dyDescent="0.2">
      <c r="A258" s="6" t="s">
        <v>344</v>
      </c>
      <c r="B258" s="24"/>
      <c r="C258" s="6" t="s">
        <v>12</v>
      </c>
      <c r="D258" s="33">
        <f t="shared" ca="1" si="3"/>
        <v>44547</v>
      </c>
      <c r="E258" s="25">
        <f ca="1">IF(tblInventaire[[#This Row],[Date de délivrance]]&lt;&gt;"",TODAY()-tblInventaire[[#This Row],[Date de délivrance]],"")</f>
        <v>149</v>
      </c>
    </row>
    <row r="259" spans="1:5" ht="11.25" customHeight="1" x14ac:dyDescent="0.2">
      <c r="A259" s="6" t="s">
        <v>345</v>
      </c>
      <c r="B259" s="24"/>
      <c r="C259" s="6" t="s">
        <v>12</v>
      </c>
      <c r="D259" s="33">
        <f t="shared" ca="1" si="3"/>
        <v>44547</v>
      </c>
      <c r="E259" s="25">
        <f ca="1">IF(tblInventaire[[#This Row],[Date de délivrance]]&lt;&gt;"",TODAY()-tblInventaire[[#This Row],[Date de délivrance]],"")</f>
        <v>149</v>
      </c>
    </row>
    <row r="260" spans="1:5" ht="11.25" customHeight="1" x14ac:dyDescent="0.2">
      <c r="A260" s="6" t="s">
        <v>346</v>
      </c>
      <c r="B260" s="24"/>
      <c r="C260" s="6" t="s">
        <v>12</v>
      </c>
      <c r="D260" s="33">
        <f t="shared" ca="1" si="3"/>
        <v>44547</v>
      </c>
      <c r="E260" s="25">
        <f ca="1">IF(tblInventaire[[#This Row],[Date de délivrance]]&lt;&gt;"",TODAY()-tblInventaire[[#This Row],[Date de délivrance]],"")</f>
        <v>149</v>
      </c>
    </row>
    <row r="261" spans="1:5" ht="11.25" customHeight="1" x14ac:dyDescent="0.2">
      <c r="A261" s="6" t="s">
        <v>347</v>
      </c>
      <c r="B261" s="24"/>
      <c r="C261" s="6" t="s">
        <v>12</v>
      </c>
      <c r="D261" s="33">
        <f t="shared" ca="1" si="3"/>
        <v>44547</v>
      </c>
      <c r="E261" s="25">
        <f ca="1">IF(tblInventaire[[#This Row],[Date de délivrance]]&lt;&gt;"",TODAY()-tblInventaire[[#This Row],[Date de délivrance]],"")</f>
        <v>149</v>
      </c>
    </row>
    <row r="262" spans="1:5" ht="11.25" customHeight="1" x14ac:dyDescent="0.2">
      <c r="A262" s="6" t="s">
        <v>348</v>
      </c>
      <c r="B262" s="24"/>
      <c r="C262" s="6" t="s">
        <v>12</v>
      </c>
      <c r="D262" s="33">
        <f t="shared" ca="1" si="3"/>
        <v>44547</v>
      </c>
      <c r="E262" s="25">
        <f ca="1">IF(tblInventaire[[#This Row],[Date de délivrance]]&lt;&gt;"",TODAY()-tblInventaire[[#This Row],[Date de délivrance]],"")</f>
        <v>149</v>
      </c>
    </row>
    <row r="263" spans="1:5" ht="11.25" customHeight="1" x14ac:dyDescent="0.2">
      <c r="A263" s="6" t="s">
        <v>349</v>
      </c>
      <c r="B263" s="24"/>
      <c r="C263" s="6" t="s">
        <v>12</v>
      </c>
      <c r="D263" s="33">
        <f t="shared" ca="1" si="3"/>
        <v>44547</v>
      </c>
      <c r="E263" s="25">
        <f ca="1">IF(tblInventaire[[#This Row],[Date de délivrance]]&lt;&gt;"",TODAY()-tblInventaire[[#This Row],[Date de délivrance]],"")</f>
        <v>149</v>
      </c>
    </row>
    <row r="264" spans="1:5" ht="11.25" customHeight="1" x14ac:dyDescent="0.2">
      <c r="A264" s="6" t="s">
        <v>350</v>
      </c>
      <c r="B264" s="24"/>
      <c r="C264" s="6" t="s">
        <v>12</v>
      </c>
      <c r="D264" s="33">
        <f t="shared" ca="1" si="3"/>
        <v>44547</v>
      </c>
      <c r="E264" s="25">
        <f ca="1">IF(tblInventaire[[#This Row],[Date de délivrance]]&lt;&gt;"",TODAY()-tblInventaire[[#This Row],[Date de délivrance]],"")</f>
        <v>149</v>
      </c>
    </row>
    <row r="265" spans="1:5" ht="11.25" customHeight="1" x14ac:dyDescent="0.2">
      <c r="A265" s="6" t="s">
        <v>351</v>
      </c>
      <c r="B265" s="24"/>
      <c r="C265" s="6" t="s">
        <v>12</v>
      </c>
      <c r="D265" s="33">
        <f t="shared" ca="1" si="3"/>
        <v>44547</v>
      </c>
      <c r="E265" s="25">
        <f ca="1">IF(tblInventaire[[#This Row],[Date de délivrance]]&lt;&gt;"",TODAY()-tblInventaire[[#This Row],[Date de délivrance]],"")</f>
        <v>149</v>
      </c>
    </row>
    <row r="266" spans="1:5" ht="11.25" customHeight="1" x14ac:dyDescent="0.2">
      <c r="A266" s="6" t="s">
        <v>352</v>
      </c>
      <c r="B266" s="24"/>
      <c r="C266" s="6" t="s">
        <v>12</v>
      </c>
      <c r="D266" s="33">
        <f t="shared" ca="1" si="3"/>
        <v>44547</v>
      </c>
      <c r="E266" s="25">
        <f ca="1">IF(tblInventaire[[#This Row],[Date de délivrance]]&lt;&gt;"",TODAY()-tblInventaire[[#This Row],[Date de délivrance]],"")</f>
        <v>149</v>
      </c>
    </row>
    <row r="267" spans="1:5" ht="11.25" customHeight="1" x14ac:dyDescent="0.2">
      <c r="A267" s="6" t="s">
        <v>353</v>
      </c>
      <c r="B267" s="24"/>
      <c r="C267" s="6" t="s">
        <v>12</v>
      </c>
      <c r="D267" s="33">
        <f t="shared" ca="1" si="3"/>
        <v>44547</v>
      </c>
      <c r="E267" s="25">
        <f ca="1">IF(tblInventaire[[#This Row],[Date de délivrance]]&lt;&gt;"",TODAY()-tblInventaire[[#This Row],[Date de délivrance]],"")</f>
        <v>149</v>
      </c>
    </row>
    <row r="268" spans="1:5" ht="11.25" customHeight="1" x14ac:dyDescent="0.2">
      <c r="A268" s="6" t="s">
        <v>354</v>
      </c>
      <c r="B268" s="24"/>
      <c r="C268" s="6" t="s">
        <v>12</v>
      </c>
      <c r="D268" s="33">
        <f t="shared" ca="1" si="3"/>
        <v>44547</v>
      </c>
      <c r="E268" s="25">
        <f ca="1">IF(tblInventaire[[#This Row],[Date de délivrance]]&lt;&gt;"",TODAY()-tblInventaire[[#This Row],[Date de délivrance]],"")</f>
        <v>149</v>
      </c>
    </row>
    <row r="269" spans="1:5" ht="11.25" customHeight="1" x14ac:dyDescent="0.2">
      <c r="A269" s="6" t="s">
        <v>355</v>
      </c>
      <c r="B269" s="24"/>
      <c r="C269" s="6" t="s">
        <v>12</v>
      </c>
      <c r="D269" s="33">
        <f t="shared" ca="1" si="3"/>
        <v>44547</v>
      </c>
      <c r="E269" s="25">
        <f ca="1">IF(tblInventaire[[#This Row],[Date de délivrance]]&lt;&gt;"",TODAY()-tblInventaire[[#This Row],[Date de délivrance]],"")</f>
        <v>149</v>
      </c>
    </row>
    <row r="270" spans="1:5" ht="11.25" customHeight="1" x14ac:dyDescent="0.2">
      <c r="A270" s="6" t="s">
        <v>356</v>
      </c>
      <c r="B270" s="24"/>
      <c r="C270" s="6" t="s">
        <v>12</v>
      </c>
      <c r="D270" s="33">
        <f t="shared" ca="1" si="3"/>
        <v>44547</v>
      </c>
      <c r="E270" s="25">
        <f ca="1">IF(tblInventaire[[#This Row],[Date de délivrance]]&lt;&gt;"",TODAY()-tblInventaire[[#This Row],[Date de délivrance]],"")</f>
        <v>149</v>
      </c>
    </row>
    <row r="271" spans="1:5" ht="11.25" customHeight="1" x14ac:dyDescent="0.2">
      <c r="A271" s="6" t="s">
        <v>357</v>
      </c>
      <c r="B271" s="24"/>
      <c r="C271" s="6" t="s">
        <v>12</v>
      </c>
      <c r="D271" s="33">
        <f t="shared" ca="1" si="3"/>
        <v>44547</v>
      </c>
      <c r="E271" s="25">
        <f ca="1">IF(tblInventaire[[#This Row],[Date de délivrance]]&lt;&gt;"",TODAY()-tblInventaire[[#This Row],[Date de délivrance]],"")</f>
        <v>149</v>
      </c>
    </row>
    <row r="272" spans="1:5" ht="11.25" customHeight="1" x14ac:dyDescent="0.2">
      <c r="A272" s="6" t="s">
        <v>358</v>
      </c>
      <c r="B272" s="24"/>
      <c r="C272" s="6" t="s">
        <v>12</v>
      </c>
      <c r="D272" s="33">
        <f t="shared" ca="1" si="3"/>
        <v>44547</v>
      </c>
      <c r="E272" s="25">
        <f ca="1">IF(tblInventaire[[#This Row],[Date de délivrance]]&lt;&gt;"",TODAY()-tblInventaire[[#This Row],[Date de délivrance]],"")</f>
        <v>149</v>
      </c>
    </row>
    <row r="273" spans="1:5" ht="11.25" customHeight="1" x14ac:dyDescent="0.2">
      <c r="A273" s="6" t="s">
        <v>359</v>
      </c>
      <c r="B273" s="24"/>
      <c r="C273" s="6" t="s">
        <v>12</v>
      </c>
      <c r="D273" s="33">
        <f t="shared" ca="1" si="3"/>
        <v>44547</v>
      </c>
      <c r="E273" s="25">
        <f ca="1">IF(tblInventaire[[#This Row],[Date de délivrance]]&lt;&gt;"",TODAY()-tblInventaire[[#This Row],[Date de délivrance]],"")</f>
        <v>149</v>
      </c>
    </row>
    <row r="274" spans="1:5" ht="11.25" customHeight="1" x14ac:dyDescent="0.2">
      <c r="A274" s="6" t="s">
        <v>360</v>
      </c>
      <c r="B274" s="24"/>
      <c r="C274" s="6" t="s">
        <v>12</v>
      </c>
      <c r="D274" s="33">
        <f t="shared" ca="1" si="3"/>
        <v>44547</v>
      </c>
      <c r="E274" s="25">
        <f ca="1">IF(tblInventaire[[#This Row],[Date de délivrance]]&lt;&gt;"",TODAY()-tblInventaire[[#This Row],[Date de délivrance]],"")</f>
        <v>149</v>
      </c>
    </row>
    <row r="275" spans="1:5" ht="11.25" customHeight="1" x14ac:dyDescent="0.2">
      <c r="A275" s="6" t="s">
        <v>361</v>
      </c>
      <c r="B275" s="24"/>
      <c r="C275" s="6" t="s">
        <v>12</v>
      </c>
      <c r="D275" s="33">
        <f t="shared" ca="1" si="3"/>
        <v>44547</v>
      </c>
      <c r="E275" s="25">
        <f ca="1">IF(tblInventaire[[#This Row],[Date de délivrance]]&lt;&gt;"",TODAY()-tblInventaire[[#This Row],[Date de délivrance]],"")</f>
        <v>149</v>
      </c>
    </row>
    <row r="276" spans="1:5" ht="11.25" customHeight="1" x14ac:dyDescent="0.2">
      <c r="A276" s="6" t="s">
        <v>362</v>
      </c>
      <c r="B276" s="24"/>
      <c r="C276" s="6" t="s">
        <v>12</v>
      </c>
      <c r="D276" s="33">
        <f t="shared" ca="1" si="3"/>
        <v>44547</v>
      </c>
      <c r="E276" s="25">
        <f ca="1">IF(tblInventaire[[#This Row],[Date de délivrance]]&lt;&gt;"",TODAY()-tblInventaire[[#This Row],[Date de délivrance]],"")</f>
        <v>149</v>
      </c>
    </row>
    <row r="277" spans="1:5" ht="11.25" customHeight="1" x14ac:dyDescent="0.2">
      <c r="A277" s="6" t="s">
        <v>363</v>
      </c>
      <c r="B277" s="24"/>
      <c r="C277" s="6" t="s">
        <v>12</v>
      </c>
      <c r="D277" s="33">
        <f t="shared" ca="1" si="3"/>
        <v>44547</v>
      </c>
      <c r="E277" s="25">
        <f ca="1">IF(tblInventaire[[#This Row],[Date de délivrance]]&lt;&gt;"",TODAY()-tblInventaire[[#This Row],[Date de délivrance]],"")</f>
        <v>149</v>
      </c>
    </row>
    <row r="278" spans="1:5" ht="11.25" customHeight="1" x14ac:dyDescent="0.2">
      <c r="A278" s="6" t="s">
        <v>364</v>
      </c>
      <c r="B278" s="24"/>
      <c r="C278" s="6" t="s">
        <v>12</v>
      </c>
      <c r="D278" s="33">
        <f t="shared" ca="1" si="3"/>
        <v>44547</v>
      </c>
      <c r="E278" s="25">
        <f ca="1">IF(tblInventaire[[#This Row],[Date de délivrance]]&lt;&gt;"",TODAY()-tblInventaire[[#This Row],[Date de délivrance]],"")</f>
        <v>149</v>
      </c>
    </row>
    <row r="279" spans="1:5" ht="11.25" customHeight="1" x14ac:dyDescent="0.2">
      <c r="A279" s="6" t="s">
        <v>365</v>
      </c>
      <c r="B279" s="24"/>
      <c r="C279" s="6" t="s">
        <v>12</v>
      </c>
      <c r="D279" s="33">
        <f t="shared" ca="1" si="3"/>
        <v>44547</v>
      </c>
      <c r="E279" s="25">
        <f ca="1">IF(tblInventaire[[#This Row],[Date de délivrance]]&lt;&gt;"",TODAY()-tblInventaire[[#This Row],[Date de délivrance]],"")</f>
        <v>149</v>
      </c>
    </row>
    <row r="280" spans="1:5" ht="11.25" customHeight="1" x14ac:dyDescent="0.2">
      <c r="A280" s="6" t="s">
        <v>366</v>
      </c>
      <c r="B280" s="24"/>
      <c r="C280" s="6" t="s">
        <v>12</v>
      </c>
      <c r="D280" s="33">
        <f t="shared" ca="1" si="3"/>
        <v>44547</v>
      </c>
      <c r="E280" s="25">
        <f ca="1">IF(tblInventaire[[#This Row],[Date de délivrance]]&lt;&gt;"",TODAY()-tblInventaire[[#This Row],[Date de délivrance]],"")</f>
        <v>149</v>
      </c>
    </row>
    <row r="281" spans="1:5" ht="11.25" customHeight="1" x14ac:dyDescent="0.2">
      <c r="A281" s="6" t="s">
        <v>367</v>
      </c>
      <c r="B281" s="24"/>
      <c r="C281" s="6" t="s">
        <v>12</v>
      </c>
      <c r="D281" s="33">
        <f t="shared" ca="1" si="3"/>
        <v>44547</v>
      </c>
      <c r="E281" s="25">
        <f ca="1">IF(tblInventaire[[#This Row],[Date de délivrance]]&lt;&gt;"",TODAY()-tblInventaire[[#This Row],[Date de délivrance]],"")</f>
        <v>149</v>
      </c>
    </row>
    <row r="282" spans="1:5" ht="11.25" customHeight="1" x14ac:dyDescent="0.2">
      <c r="A282" s="6" t="s">
        <v>368</v>
      </c>
      <c r="B282" s="24"/>
      <c r="C282" s="6" t="s">
        <v>12</v>
      </c>
      <c r="D282" s="33">
        <f t="shared" ca="1" si="3"/>
        <v>44547</v>
      </c>
      <c r="E282" s="25">
        <f ca="1">IF(tblInventaire[[#This Row],[Date de délivrance]]&lt;&gt;"",TODAY()-tblInventaire[[#This Row],[Date de délivrance]],"")</f>
        <v>149</v>
      </c>
    </row>
    <row r="283" spans="1:5" ht="11.25" customHeight="1" x14ac:dyDescent="0.2">
      <c r="A283" s="6" t="s">
        <v>369</v>
      </c>
      <c r="B283" s="24"/>
      <c r="C283" s="6" t="s">
        <v>12</v>
      </c>
      <c r="D283" s="33">
        <f t="shared" ca="1" si="3"/>
        <v>44547</v>
      </c>
      <c r="E283" s="25">
        <f ca="1">IF(tblInventaire[[#This Row],[Date de délivrance]]&lt;&gt;"",TODAY()-tblInventaire[[#This Row],[Date de délivrance]],"")</f>
        <v>149</v>
      </c>
    </row>
    <row r="284" spans="1:5" ht="11.25" customHeight="1" x14ac:dyDescent="0.2">
      <c r="A284" s="6" t="s">
        <v>370</v>
      </c>
      <c r="B284" s="24"/>
      <c r="C284" s="6" t="s">
        <v>12</v>
      </c>
      <c r="D284" s="33">
        <f t="shared" ca="1" si="3"/>
        <v>44547</v>
      </c>
      <c r="E284" s="25">
        <f ca="1">IF(tblInventaire[[#This Row],[Date de délivrance]]&lt;&gt;"",TODAY()-tblInventaire[[#This Row],[Date de délivrance]],"")</f>
        <v>149</v>
      </c>
    </row>
    <row r="285" spans="1:5" ht="11.25" customHeight="1" x14ac:dyDescent="0.2">
      <c r="A285" s="6" t="s">
        <v>371</v>
      </c>
      <c r="B285" s="24"/>
      <c r="C285" s="6" t="s">
        <v>12</v>
      </c>
      <c r="D285" s="33">
        <f t="shared" ca="1" si="3"/>
        <v>44547</v>
      </c>
      <c r="E285" s="25">
        <f ca="1">IF(tblInventaire[[#This Row],[Date de délivrance]]&lt;&gt;"",TODAY()-tblInventaire[[#This Row],[Date de délivrance]],"")</f>
        <v>149</v>
      </c>
    </row>
    <row r="286" spans="1:5" ht="11.25" customHeight="1" x14ac:dyDescent="0.2">
      <c r="A286" s="6" t="s">
        <v>372</v>
      </c>
      <c r="B286" s="24"/>
      <c r="C286" s="6" t="s">
        <v>12</v>
      </c>
      <c r="D286" s="33">
        <f t="shared" ca="1" si="3"/>
        <v>44547</v>
      </c>
      <c r="E286" s="25">
        <f ca="1">IF(tblInventaire[[#This Row],[Date de délivrance]]&lt;&gt;"",TODAY()-tblInventaire[[#This Row],[Date de délivrance]],"")</f>
        <v>149</v>
      </c>
    </row>
    <row r="287" spans="1:5" ht="11.25" customHeight="1" x14ac:dyDescent="0.2">
      <c r="A287" s="6" t="s">
        <v>373</v>
      </c>
      <c r="B287" s="24"/>
      <c r="C287" s="6" t="s">
        <v>12</v>
      </c>
      <c r="D287" s="33">
        <f t="shared" ca="1" si="3"/>
        <v>44547</v>
      </c>
      <c r="E287" s="25">
        <f ca="1">IF(tblInventaire[[#This Row],[Date de délivrance]]&lt;&gt;"",TODAY()-tblInventaire[[#This Row],[Date de délivrance]],"")</f>
        <v>149</v>
      </c>
    </row>
    <row r="288" spans="1:5" ht="11.25" customHeight="1" x14ac:dyDescent="0.2">
      <c r="A288" s="6" t="s">
        <v>374</v>
      </c>
      <c r="B288" s="24"/>
      <c r="C288" s="6" t="s">
        <v>12</v>
      </c>
      <c r="D288" s="33">
        <f t="shared" ca="1" si="3"/>
        <v>44547</v>
      </c>
      <c r="E288" s="25">
        <f ca="1">IF(tblInventaire[[#This Row],[Date de délivrance]]&lt;&gt;"",TODAY()-tblInventaire[[#This Row],[Date de délivrance]],"")</f>
        <v>149</v>
      </c>
    </row>
    <row r="289" spans="1:5" ht="11.25" customHeight="1" x14ac:dyDescent="0.2">
      <c r="A289" s="6" t="s">
        <v>375</v>
      </c>
      <c r="B289" s="24"/>
      <c r="C289" s="6" t="s">
        <v>12</v>
      </c>
      <c r="D289" s="33">
        <f t="shared" ca="1" si="3"/>
        <v>44547</v>
      </c>
      <c r="E289" s="25">
        <f ca="1">IF(tblInventaire[[#This Row],[Date de délivrance]]&lt;&gt;"",TODAY()-tblInventaire[[#This Row],[Date de délivrance]],"")</f>
        <v>149</v>
      </c>
    </row>
    <row r="290" spans="1:5" ht="11.25" customHeight="1" x14ac:dyDescent="0.2">
      <c r="A290" s="6" t="s">
        <v>376</v>
      </c>
      <c r="B290" s="24"/>
      <c r="C290" s="6" t="s">
        <v>12</v>
      </c>
      <c r="D290" s="33">
        <f t="shared" ca="1" si="3"/>
        <v>44547</v>
      </c>
      <c r="E290" s="25">
        <f ca="1">IF(tblInventaire[[#This Row],[Date de délivrance]]&lt;&gt;"",TODAY()-tblInventaire[[#This Row],[Date de délivrance]],"")</f>
        <v>149</v>
      </c>
    </row>
    <row r="291" spans="1:5" ht="11.25" customHeight="1" x14ac:dyDescent="0.2">
      <c r="A291" s="6" t="s">
        <v>377</v>
      </c>
      <c r="B291" s="24"/>
      <c r="C291" s="6" t="s">
        <v>12</v>
      </c>
      <c r="D291" s="33">
        <f t="shared" ca="1" si="3"/>
        <v>44547</v>
      </c>
      <c r="E291" s="25">
        <f ca="1">IF(tblInventaire[[#This Row],[Date de délivrance]]&lt;&gt;"",TODAY()-tblInventaire[[#This Row],[Date de délivrance]],"")</f>
        <v>149</v>
      </c>
    </row>
    <row r="292" spans="1:5" ht="11.25" customHeight="1" x14ac:dyDescent="0.2">
      <c r="A292" s="6" t="s">
        <v>378</v>
      </c>
      <c r="B292" s="24"/>
      <c r="C292" s="6" t="s">
        <v>12</v>
      </c>
      <c r="D292" s="33">
        <f t="shared" ca="1" si="3"/>
        <v>44547</v>
      </c>
      <c r="E292" s="25">
        <f ca="1">IF(tblInventaire[[#This Row],[Date de délivrance]]&lt;&gt;"",TODAY()-tblInventaire[[#This Row],[Date de délivrance]],"")</f>
        <v>149</v>
      </c>
    </row>
    <row r="293" spans="1:5" ht="11.25" customHeight="1" x14ac:dyDescent="0.2">
      <c r="A293" s="6" t="s">
        <v>379</v>
      </c>
      <c r="B293" s="24"/>
      <c r="C293" s="6" t="s">
        <v>12</v>
      </c>
      <c r="D293" s="33">
        <f t="shared" ca="1" si="3"/>
        <v>44547</v>
      </c>
      <c r="E293" s="25">
        <f ca="1">IF(tblInventaire[[#This Row],[Date de délivrance]]&lt;&gt;"",TODAY()-tblInventaire[[#This Row],[Date de délivrance]],"")</f>
        <v>149</v>
      </c>
    </row>
    <row r="294" spans="1:5" ht="11.25" customHeight="1" x14ac:dyDescent="0.2">
      <c r="A294" s="6" t="s">
        <v>380</v>
      </c>
      <c r="B294" s="24"/>
      <c r="C294" s="6" t="s">
        <v>12</v>
      </c>
      <c r="D294" s="33">
        <f t="shared" ca="1" si="3"/>
        <v>44547</v>
      </c>
      <c r="E294" s="25">
        <f ca="1">IF(tblInventaire[[#This Row],[Date de délivrance]]&lt;&gt;"",TODAY()-tblInventaire[[#This Row],[Date de délivrance]],"")</f>
        <v>149</v>
      </c>
    </row>
    <row r="295" spans="1:5" ht="11.25" customHeight="1" x14ac:dyDescent="0.2">
      <c r="A295" s="6" t="s">
        <v>381</v>
      </c>
      <c r="B295" s="24"/>
      <c r="C295" s="6" t="s">
        <v>12</v>
      </c>
      <c r="D295" s="33">
        <f t="shared" ref="D295:D302" ca="1" si="4">TODAY()-149</f>
        <v>44547</v>
      </c>
      <c r="E295" s="25">
        <f ca="1">IF(tblInventaire[[#This Row],[Date de délivrance]]&lt;&gt;"",TODAY()-tblInventaire[[#This Row],[Date de délivrance]],"")</f>
        <v>149</v>
      </c>
    </row>
    <row r="296" spans="1:5" ht="11.25" customHeight="1" x14ac:dyDescent="0.2">
      <c r="A296" s="6" t="s">
        <v>382</v>
      </c>
      <c r="B296" s="24"/>
      <c r="C296" s="6" t="s">
        <v>12</v>
      </c>
      <c r="D296" s="33">
        <f t="shared" ca="1" si="4"/>
        <v>44547</v>
      </c>
      <c r="E296" s="25">
        <f ca="1">IF(tblInventaire[[#This Row],[Date de délivrance]]&lt;&gt;"",TODAY()-tblInventaire[[#This Row],[Date de délivrance]],"")</f>
        <v>149</v>
      </c>
    </row>
    <row r="297" spans="1:5" ht="11.25" customHeight="1" x14ac:dyDescent="0.2">
      <c r="A297" s="6" t="s">
        <v>383</v>
      </c>
      <c r="B297" s="24"/>
      <c r="C297" s="6" t="s">
        <v>12</v>
      </c>
      <c r="D297" s="33">
        <f t="shared" ca="1" si="4"/>
        <v>44547</v>
      </c>
      <c r="E297" s="25">
        <f ca="1">IF(tblInventaire[[#This Row],[Date de délivrance]]&lt;&gt;"",TODAY()-tblInventaire[[#This Row],[Date de délivrance]],"")</f>
        <v>149</v>
      </c>
    </row>
    <row r="298" spans="1:5" ht="11.25" customHeight="1" x14ac:dyDescent="0.2">
      <c r="A298" s="6" t="s">
        <v>384</v>
      </c>
      <c r="B298" s="24"/>
      <c r="C298" s="6" t="s">
        <v>12</v>
      </c>
      <c r="D298" s="33">
        <f t="shared" ca="1" si="4"/>
        <v>44547</v>
      </c>
      <c r="E298" s="25">
        <f ca="1">IF(tblInventaire[[#This Row],[Date de délivrance]]&lt;&gt;"",TODAY()-tblInventaire[[#This Row],[Date de délivrance]],"")</f>
        <v>149</v>
      </c>
    </row>
    <row r="299" spans="1:5" ht="11.25" customHeight="1" x14ac:dyDescent="0.2">
      <c r="A299" s="6" t="s">
        <v>385</v>
      </c>
      <c r="B299" s="24"/>
      <c r="C299" s="6" t="s">
        <v>12</v>
      </c>
      <c r="D299" s="33">
        <f t="shared" ca="1" si="4"/>
        <v>44547</v>
      </c>
      <c r="E299" s="25">
        <f ca="1">IF(tblInventaire[[#This Row],[Date de délivrance]]&lt;&gt;"",TODAY()-tblInventaire[[#This Row],[Date de délivrance]],"")</f>
        <v>149</v>
      </c>
    </row>
    <row r="300" spans="1:5" ht="11.25" customHeight="1" x14ac:dyDescent="0.2">
      <c r="A300" s="6" t="s">
        <v>386</v>
      </c>
      <c r="B300" s="24"/>
      <c r="C300" s="6" t="s">
        <v>12</v>
      </c>
      <c r="D300" s="33">
        <f t="shared" ca="1" si="4"/>
        <v>44547</v>
      </c>
      <c r="E300" s="25">
        <f ca="1">IF(tblInventaire[[#This Row],[Date de délivrance]]&lt;&gt;"",TODAY()-tblInventaire[[#This Row],[Date de délivrance]],"")</f>
        <v>149</v>
      </c>
    </row>
    <row r="301" spans="1:5" ht="11.25" customHeight="1" x14ac:dyDescent="0.2">
      <c r="A301" s="6" t="s">
        <v>387</v>
      </c>
      <c r="B301" s="24"/>
      <c r="C301" s="6" t="s">
        <v>12</v>
      </c>
      <c r="D301" s="33">
        <f t="shared" ca="1" si="4"/>
        <v>44547</v>
      </c>
      <c r="E301" s="25">
        <f ca="1">IF(tblInventaire[[#This Row],[Date de délivrance]]&lt;&gt;"",TODAY()-tblInventaire[[#This Row],[Date de délivrance]],"")</f>
        <v>149</v>
      </c>
    </row>
    <row r="302" spans="1:5" ht="11.25" customHeight="1" x14ac:dyDescent="0.2">
      <c r="A302" s="6" t="s">
        <v>388</v>
      </c>
      <c r="B302" s="24"/>
      <c r="C302" s="6" t="s">
        <v>12</v>
      </c>
      <c r="D302" s="33">
        <f t="shared" ca="1" si="4"/>
        <v>44547</v>
      </c>
      <c r="E302" s="25">
        <f ca="1">IF(tblInventaire[[#This Row],[Date de délivrance]]&lt;&gt;"",TODAY()-tblInventaire[[#This Row],[Date de délivrance]],"")</f>
        <v>149</v>
      </c>
    </row>
  </sheetData>
  <mergeCells count="1">
    <mergeCell ref="D1:E1"/>
  </mergeCells>
  <conditionalFormatting sqref="A9:E302">
    <cfRule type="expression" dxfId="6" priority="5">
      <formula>$E9&gt;CHOOSE(valHSélection,999999999,90,30,365)</formula>
    </cfRule>
  </conditionalFormatting>
  <conditionalFormatting sqref="E9:E302">
    <cfRule type="cellIs" dxfId="4" priority="3" operator="between">
      <formula>1</formula>
      <formula>365</formula>
    </cfRule>
    <cfRule type="cellIs" dxfId="5" priority="2" operator="between">
      <formula>366</formula>
      <formula>730</formula>
    </cfRule>
    <cfRule type="cellIs" dxfId="3" priority="1" operator="greaterThan">
      <formula>730</formula>
    </cfRule>
  </conditionalFormatting>
  <dataValidations count="4">
    <dataValidation type="list" allowBlank="1" showInputMessage="1" sqref="C9:C302">
      <formula1>lstBureaux</formula1>
    </dataValidation>
    <dataValidation type="list" allowBlank="1" showInputMessage="1" sqref="B9:B302">
      <formula1>lstMatériels</formula1>
    </dataValidation>
    <dataValidation type="list" allowBlank="1" showInputMessage="1" showErrorMessage="1" sqref="B8">
      <formula1>lstMatériels</formula1>
    </dataValidation>
    <dataValidation type="list" allowBlank="1" showInputMessage="1" showErrorMessage="1" sqref="C8">
      <formula1>lstBureaux</formula1>
    </dataValidation>
  </dataValidations>
  <printOptions horizontalCentered="1"/>
  <pageMargins left="0.25" right="0.25" top="0.75" bottom="0.75" header="0.3" footer="0.3"/>
  <pageSetup scale="81" fitToHeight="0" orientation="portrait" r:id="rId1"/>
  <headerFooter differentFirst="1">
    <oddFooter>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 d’option 1">
              <controlPr defaultSize="0" autoFill="0" autoLine="0" autoPict="0" altText="pas d’option de surlignage">
                <anchor moveWithCells="1">
                  <from>
                    <xdr:col>3</xdr:col>
                    <xdr:colOff>85725</xdr:colOff>
                    <xdr:row>3</xdr:row>
                    <xdr:rowOff>66675</xdr:rowOff>
                  </from>
                  <to>
                    <xdr:col>3</xdr:col>
                    <xdr:colOff>1276350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outon d’option 2">
              <controlPr defaultSize="0" autoFill="0" autoLine="0" autoPict="0" altText="Option 3 mois">
                <anchor moveWithCells="1">
                  <from>
                    <xdr:col>4</xdr:col>
                    <xdr:colOff>257175</xdr:colOff>
                    <xdr:row>3</xdr:row>
                    <xdr:rowOff>47625</xdr:rowOff>
                  </from>
                  <to>
                    <xdr:col>5</xdr:col>
                    <xdr:colOff>238125</xdr:colOff>
                    <xdr:row>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outon d’option 3">
              <controlPr defaultSize="0" autoFill="0" autoLine="0" autoPict="0" altText="Option un mois">
                <anchor moveWithCells="1">
                  <from>
                    <xdr:col>3</xdr:col>
                    <xdr:colOff>85725</xdr:colOff>
                    <xdr:row>3</xdr:row>
                    <xdr:rowOff>228600</xdr:rowOff>
                  </from>
                  <to>
                    <xdr:col>3</xdr:col>
                    <xdr:colOff>1276350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outon d’option 4">
              <controlPr defaultSize="0" autoFill="0" autoLine="0" autoPict="0" altText="Option un an">
                <anchor moveWithCells="1">
                  <from>
                    <xdr:col>4</xdr:col>
                    <xdr:colOff>257175</xdr:colOff>
                    <xdr:row>3</xdr:row>
                    <xdr:rowOff>219075</xdr:rowOff>
                  </from>
                  <to>
                    <xdr:col>5</xdr:col>
                    <xdr:colOff>238125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9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6d93d202-47fc-4405-873a-cab67cc5f1b2" xsi:nil="true"/>
    <AssetExpire xmlns="6d93d202-47fc-4405-873a-cab67cc5f1b2">2029-01-01T08:00:00+00:00</AssetExpire>
    <CampaignTagsTaxHTField0 xmlns="6d93d202-47fc-4405-873a-cab67cc5f1b2">
      <Terms xmlns="http://schemas.microsoft.com/office/infopath/2007/PartnerControls"/>
    </CampaignTagsTaxHTField0>
    <IntlLangReviewDate xmlns="6d93d202-47fc-4405-873a-cab67cc5f1b2" xsi:nil="true"/>
    <TPFriendlyName xmlns="6d93d202-47fc-4405-873a-cab67cc5f1b2" xsi:nil="true"/>
    <IntlLangReview xmlns="6d93d202-47fc-4405-873a-cab67cc5f1b2">false</IntlLangReview>
    <LocLastLocAttemptVersionLookup xmlns="6d93d202-47fc-4405-873a-cab67cc5f1b2">854849</LocLastLocAttemptVersionLookup>
    <PolicheckWords xmlns="6d93d202-47fc-4405-873a-cab67cc5f1b2" xsi:nil="true"/>
    <SubmitterId xmlns="6d93d202-47fc-4405-873a-cab67cc5f1b2" xsi:nil="true"/>
    <AcquiredFrom xmlns="6d93d202-47fc-4405-873a-cab67cc5f1b2">Internal MS</AcquiredFrom>
    <EditorialStatus xmlns="6d93d202-47fc-4405-873a-cab67cc5f1b2">Complete</EditorialStatus>
    <Markets xmlns="6d93d202-47fc-4405-873a-cab67cc5f1b2"/>
    <OriginAsset xmlns="6d93d202-47fc-4405-873a-cab67cc5f1b2" xsi:nil="true"/>
    <AssetStart xmlns="6d93d202-47fc-4405-873a-cab67cc5f1b2">2012-08-30T21:19:00+00:00</AssetStart>
    <FriendlyTitle xmlns="6d93d202-47fc-4405-873a-cab67cc5f1b2" xsi:nil="true"/>
    <MarketSpecific xmlns="6d93d202-47fc-4405-873a-cab67cc5f1b2">false</MarketSpecific>
    <TPNamespace xmlns="6d93d202-47fc-4405-873a-cab67cc5f1b2" xsi:nil="true"/>
    <PublishStatusLookup xmlns="6d93d202-47fc-4405-873a-cab67cc5f1b2">
      <Value>512544</Value>
    </PublishStatusLookup>
    <APAuthor xmlns="6d93d202-47fc-4405-873a-cab67cc5f1b2">
      <UserInfo>
        <DisplayName>REDMOND\matthos</DisplayName>
        <AccountId>59</AccountId>
        <AccountType/>
      </UserInfo>
    </APAuthor>
    <TPCommandLine xmlns="6d93d202-47fc-4405-873a-cab67cc5f1b2" xsi:nil="true"/>
    <IntlLangReviewer xmlns="6d93d202-47fc-4405-873a-cab67cc5f1b2" xsi:nil="true"/>
    <OpenTemplate xmlns="6d93d202-47fc-4405-873a-cab67cc5f1b2">true</OpenTemplate>
    <CSXSubmissionDate xmlns="6d93d202-47fc-4405-873a-cab67cc5f1b2" xsi:nil="true"/>
    <TaxCatchAll xmlns="6d93d202-47fc-4405-873a-cab67cc5f1b2"/>
    <Manager xmlns="6d93d202-47fc-4405-873a-cab67cc5f1b2" xsi:nil="true"/>
    <NumericId xmlns="6d93d202-47fc-4405-873a-cab67cc5f1b2" xsi:nil="true"/>
    <ParentAssetId xmlns="6d93d202-47fc-4405-873a-cab67cc5f1b2" xsi:nil="true"/>
    <OriginalSourceMarket xmlns="6d93d202-47fc-4405-873a-cab67cc5f1b2">english</OriginalSourceMarket>
    <ApprovalStatus xmlns="6d93d202-47fc-4405-873a-cab67cc5f1b2">InProgress</ApprovalStatus>
    <TPComponent xmlns="6d93d202-47fc-4405-873a-cab67cc5f1b2" xsi:nil="true"/>
    <EditorialTags xmlns="6d93d202-47fc-4405-873a-cab67cc5f1b2" xsi:nil="true"/>
    <TPExecutable xmlns="6d93d202-47fc-4405-873a-cab67cc5f1b2" xsi:nil="true"/>
    <TPLaunchHelpLink xmlns="6d93d202-47fc-4405-873a-cab67cc5f1b2" xsi:nil="true"/>
    <LocComments xmlns="6d93d202-47fc-4405-873a-cab67cc5f1b2" xsi:nil="true"/>
    <LocRecommendedHandoff xmlns="6d93d202-47fc-4405-873a-cab67cc5f1b2" xsi:nil="true"/>
    <SourceTitle xmlns="6d93d202-47fc-4405-873a-cab67cc5f1b2" xsi:nil="true"/>
    <CSXUpdate xmlns="6d93d202-47fc-4405-873a-cab67cc5f1b2">false</CSXUpdate>
    <IntlLocPriority xmlns="6d93d202-47fc-4405-873a-cab67cc5f1b2" xsi:nil="true"/>
    <UAProjectedTotalWords xmlns="6d93d202-47fc-4405-873a-cab67cc5f1b2" xsi:nil="true"/>
    <AssetType xmlns="6d93d202-47fc-4405-873a-cab67cc5f1b2">TP</AssetType>
    <MachineTranslated xmlns="6d93d202-47fc-4405-873a-cab67cc5f1b2">false</MachineTranslated>
    <OutputCachingOn xmlns="6d93d202-47fc-4405-873a-cab67cc5f1b2">false</OutputCachingOn>
    <TemplateStatus xmlns="6d93d202-47fc-4405-873a-cab67cc5f1b2">Complete</TemplateStatus>
    <IsSearchable xmlns="6d93d202-47fc-4405-873a-cab67cc5f1b2">true</IsSearchable>
    <ContentItem xmlns="6d93d202-47fc-4405-873a-cab67cc5f1b2" xsi:nil="true"/>
    <HandoffToMSDN xmlns="6d93d202-47fc-4405-873a-cab67cc5f1b2" xsi:nil="true"/>
    <ShowIn xmlns="6d93d202-47fc-4405-873a-cab67cc5f1b2">Show everywhere</ShowIn>
    <ThumbnailAssetId xmlns="6d93d202-47fc-4405-873a-cab67cc5f1b2" xsi:nil="true"/>
    <UALocComments xmlns="6d93d202-47fc-4405-873a-cab67cc5f1b2" xsi:nil="true"/>
    <UALocRecommendation xmlns="6d93d202-47fc-4405-873a-cab67cc5f1b2">Localize</UALocRecommendation>
    <LastModifiedDateTime xmlns="6d93d202-47fc-4405-873a-cab67cc5f1b2" xsi:nil="true"/>
    <LegacyData xmlns="6d93d202-47fc-4405-873a-cab67cc5f1b2" xsi:nil="true"/>
    <LocManualTestRequired xmlns="6d93d202-47fc-4405-873a-cab67cc5f1b2">false</LocManualTestRequired>
    <LocMarketGroupTiers2 xmlns="6d93d202-47fc-4405-873a-cab67cc5f1b2" xsi:nil="true"/>
    <ClipArtFilename xmlns="6d93d202-47fc-4405-873a-cab67cc5f1b2" xsi:nil="true"/>
    <TPApplication xmlns="6d93d202-47fc-4405-873a-cab67cc5f1b2" xsi:nil="true"/>
    <CSXHash xmlns="6d93d202-47fc-4405-873a-cab67cc5f1b2" xsi:nil="true"/>
    <DirectSourceMarket xmlns="6d93d202-47fc-4405-873a-cab67cc5f1b2">english</DirectSourceMarket>
    <PrimaryImageGen xmlns="6d93d202-47fc-4405-873a-cab67cc5f1b2">false</PrimaryImageGen>
    <PlannedPubDate xmlns="6d93d202-47fc-4405-873a-cab67cc5f1b2" xsi:nil="true"/>
    <CSXSubmissionMarket xmlns="6d93d202-47fc-4405-873a-cab67cc5f1b2" xsi:nil="true"/>
    <Downloads xmlns="6d93d202-47fc-4405-873a-cab67cc5f1b2">0</Downloads>
    <ArtSampleDocs xmlns="6d93d202-47fc-4405-873a-cab67cc5f1b2" xsi:nil="true"/>
    <TrustLevel xmlns="6d93d202-47fc-4405-873a-cab67cc5f1b2">1 Microsoft Managed Content</TrustLevel>
    <BlockPublish xmlns="6d93d202-47fc-4405-873a-cab67cc5f1b2">false</BlockPublish>
    <TPLaunchHelpLinkType xmlns="6d93d202-47fc-4405-873a-cab67cc5f1b2">Template</TPLaunchHelpLinkType>
    <LocalizationTagsTaxHTField0 xmlns="6d93d202-47fc-4405-873a-cab67cc5f1b2">
      <Terms xmlns="http://schemas.microsoft.com/office/infopath/2007/PartnerControls"/>
    </LocalizationTagsTaxHTField0>
    <BusinessGroup xmlns="6d93d202-47fc-4405-873a-cab67cc5f1b2" xsi:nil="true"/>
    <Providers xmlns="6d93d202-47fc-4405-873a-cab67cc5f1b2" xsi:nil="true"/>
    <TemplateTemplateType xmlns="6d93d202-47fc-4405-873a-cab67cc5f1b2">Excel Spreadsheet Template</TemplateTemplateType>
    <TimesCloned xmlns="6d93d202-47fc-4405-873a-cab67cc5f1b2" xsi:nil="true"/>
    <TPAppVersion xmlns="6d93d202-47fc-4405-873a-cab67cc5f1b2" xsi:nil="true"/>
    <VoteCount xmlns="6d93d202-47fc-4405-873a-cab67cc5f1b2" xsi:nil="true"/>
    <AverageRating xmlns="6d93d202-47fc-4405-873a-cab67cc5f1b2" xsi:nil="true"/>
    <FeatureTagsTaxHTField0 xmlns="6d93d202-47fc-4405-873a-cab67cc5f1b2">
      <Terms xmlns="http://schemas.microsoft.com/office/infopath/2007/PartnerControls"/>
    </FeatureTagsTaxHTField0>
    <Provider xmlns="6d93d202-47fc-4405-873a-cab67cc5f1b2" xsi:nil="true"/>
    <UACurrentWords xmlns="6d93d202-47fc-4405-873a-cab67cc5f1b2" xsi:nil="true"/>
    <AssetId xmlns="6d93d202-47fc-4405-873a-cab67cc5f1b2">TP103427400</AssetId>
    <TPClientViewer xmlns="6d93d202-47fc-4405-873a-cab67cc5f1b2" xsi:nil="true"/>
    <DSATActionTaken xmlns="6d93d202-47fc-4405-873a-cab67cc5f1b2" xsi:nil="true"/>
    <APEditor xmlns="6d93d202-47fc-4405-873a-cab67cc5f1b2">
      <UserInfo>
        <DisplayName/>
        <AccountId xsi:nil="true"/>
        <AccountType/>
      </UserInfo>
    </APEditor>
    <TPInstallLocation xmlns="6d93d202-47fc-4405-873a-cab67cc5f1b2" xsi:nil="true"/>
    <OOCacheId xmlns="6d93d202-47fc-4405-873a-cab67cc5f1b2" xsi:nil="true"/>
    <IsDeleted xmlns="6d93d202-47fc-4405-873a-cab67cc5f1b2">false</IsDeleted>
    <PublishTargets xmlns="6d93d202-47fc-4405-873a-cab67cc5f1b2">OfficeOnlineVNext</PublishTargets>
    <ApprovalLog xmlns="6d93d202-47fc-4405-873a-cab67cc5f1b2" xsi:nil="true"/>
    <BugNumber xmlns="6d93d202-47fc-4405-873a-cab67cc5f1b2" xsi:nil="true"/>
    <CrawlForDependencies xmlns="6d93d202-47fc-4405-873a-cab67cc5f1b2">false</CrawlForDependencies>
    <InternalTagsTaxHTField0 xmlns="6d93d202-47fc-4405-873a-cab67cc5f1b2">
      <Terms xmlns="http://schemas.microsoft.com/office/infopath/2007/PartnerControls"/>
    </InternalTagsTaxHTField0>
    <LastHandOff xmlns="6d93d202-47fc-4405-873a-cab67cc5f1b2" xsi:nil="true"/>
    <Milestone xmlns="6d93d202-47fc-4405-873a-cab67cc5f1b2" xsi:nil="true"/>
    <OriginalRelease xmlns="6d93d202-47fc-4405-873a-cab67cc5f1b2">15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UANotes xmlns="6d93d202-47fc-4405-873a-cab67cc5f1b2" xsi:nil="true"/>
    <Component xmlns="64acb2c5-0a2b-4bda-bd34-58e36cbb80d2" xsi:nil="true"/>
    <Description0 xmlns="64acb2c5-0a2b-4bda-bd34-58e36cbb80d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3C474462-006D-484E-9B7E-63986CDCAAB2}">
  <ds:schemaRefs>
    <ds:schemaRef ds:uri="http://schemas.microsoft.com/office/infopath/2007/PartnerControls"/>
    <ds:schemaRef ds:uri="http://schemas.microsoft.com/office/2006/documentManagement/types"/>
    <ds:schemaRef ds:uri="64acb2c5-0a2b-4bda-bd34-58e36cbb80d2"/>
    <ds:schemaRef ds:uri="http://www.w3.org/XML/1998/namespace"/>
    <ds:schemaRef ds:uri="http://purl.org/dc/dcmitype/"/>
    <ds:schemaRef ds:uri="6d93d202-47fc-4405-873a-cab67cc5f1b2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D7007EF-9033-42C5-A678-46B730D124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ECB0ED-EF75-487F-B66D-6ADD00ECE4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PARAMETRES</vt:lpstr>
      <vt:lpstr>INVENTAIRE</vt:lpstr>
      <vt:lpstr>lstBureaux</vt:lpstr>
      <vt:lpstr>lstMatériels</vt:lpstr>
      <vt:lpstr>valHSélection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User</dc:creator>
  <cp:lastModifiedBy>Wolfenstein</cp:lastModifiedBy>
  <dcterms:created xsi:type="dcterms:W3CDTF">2012-08-28T20:32:32Z</dcterms:created>
  <dcterms:modified xsi:type="dcterms:W3CDTF">2022-05-15T12:51:10Z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InternalTags">
    <vt:lpwstr/>
  </property>
  <property fmtid="{D5CDD505-2E9C-101B-9397-08002B2CF9AE}" pid="4" name="FeatureTags">
    <vt:lpwstr/>
  </property>
  <property fmtid="{D5CDD505-2E9C-101B-9397-08002B2CF9AE}" pid="5" name="LocalizationTags">
    <vt:lpwstr/>
  </property>
  <property fmtid="{D5CDD505-2E9C-101B-9397-08002B2CF9AE}" pid="6" name="ScenarioTags">
    <vt:lpwstr/>
  </property>
  <property fmtid="{D5CDD505-2E9C-101B-9397-08002B2CF9AE}" pid="7" name="CampaignTags">
    <vt:lpwstr/>
  </property>
  <property fmtid="{D5CDD505-2E9C-101B-9397-08002B2CF9AE}" pid="8" name="HiddenCategoryTags">
    <vt:lpwstr/>
  </property>
  <property fmtid="{D5CDD505-2E9C-101B-9397-08002B2CF9AE}" pid="9" name="CategoryTags">
    <vt:lpwstr/>
  </property>
  <property fmtid="{D5CDD505-2E9C-101B-9397-08002B2CF9AE}" pid="10" name="CategoryTagsTaxHTField0">
    <vt:lpwstr/>
  </property>
  <property fmtid="{D5CDD505-2E9C-101B-9397-08002B2CF9AE}" pid="11" name="HiddenCategoryTagsTaxHTField0">
    <vt:lpwstr/>
  </property>
</Properties>
</file>