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Marc\Documents\Berto\Excel\"/>
    </mc:Choice>
  </mc:AlternateContent>
  <bookViews>
    <workbookView xWindow="120" yWindow="30" windowWidth="15180" windowHeight="8580" activeTab="1"/>
  </bookViews>
  <sheets>
    <sheet name="Consignes" sheetId="2" r:id="rId1"/>
    <sheet name="Fiche de travail" sheetId="1" r:id="rId2"/>
    <sheet name="Corrigé" sheetId="3" state="hidden" r:id="rId3"/>
    <sheet name="Formules" sheetId="4" state="hidden" r:id="rId4"/>
  </sheets>
  <definedNames>
    <definedName name="Fédéral" localSheetId="3">Formules!$E$23:$F$32</definedName>
    <definedName name="Fédéral">Corrigé!$E$23:$F$32</definedName>
    <definedName name="Provincial" localSheetId="3">Formules!$B$23:$C$32</definedName>
    <definedName name="Provincial">Corrigé!$B$23:$C$32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8" i="1"/>
  <c r="K14" i="1"/>
  <c r="K13" i="1"/>
  <c r="K12" i="1"/>
  <c r="K11" i="1"/>
  <c r="C4" i="1"/>
  <c r="C4" i="4" l="1"/>
  <c r="F8" i="4"/>
  <c r="G8" i="4" s="1"/>
  <c r="H8" i="4"/>
  <c r="F9" i="4"/>
  <c r="G9" i="4" s="1"/>
  <c r="I9" i="4" s="1"/>
  <c r="H9" i="4"/>
  <c r="F10" i="4"/>
  <c r="G10" i="4" s="1"/>
  <c r="I10" i="4" s="1"/>
  <c r="H10" i="4"/>
  <c r="F11" i="4"/>
  <c r="G11" i="4" s="1"/>
  <c r="I11" i="4" s="1"/>
  <c r="H11" i="4"/>
  <c r="F12" i="4"/>
  <c r="G12" i="4" s="1"/>
  <c r="I12" i="4" s="1"/>
  <c r="H12" i="4"/>
  <c r="F13" i="4"/>
  <c r="G13" i="4" s="1"/>
  <c r="I13" i="4" s="1"/>
  <c r="H13" i="4"/>
  <c r="F14" i="4"/>
  <c r="G14" i="4" s="1"/>
  <c r="I14" i="4" s="1"/>
  <c r="H14" i="4"/>
  <c r="F17" i="4"/>
  <c r="H17" i="4"/>
  <c r="F13" i="3"/>
  <c r="F14" i="3"/>
  <c r="G14" i="3"/>
  <c r="I14" i="3" s="1"/>
  <c r="C4" i="3"/>
  <c r="F8" i="3"/>
  <c r="G8" i="3"/>
  <c r="I8" i="3" s="1"/>
  <c r="H8" i="3"/>
  <c r="F9" i="3"/>
  <c r="G9" i="3"/>
  <c r="I9" i="3" s="1"/>
  <c r="H9" i="3"/>
  <c r="F10" i="3"/>
  <c r="G10" i="3"/>
  <c r="H10" i="3"/>
  <c r="F11" i="3"/>
  <c r="G11" i="3" s="1"/>
  <c r="I11" i="3" s="1"/>
  <c r="H11" i="3"/>
  <c r="H17" i="3" s="1"/>
  <c r="F12" i="3"/>
  <c r="G12" i="3" s="1"/>
  <c r="I12" i="3" s="1"/>
  <c r="H12" i="3"/>
  <c r="G13" i="3"/>
  <c r="H13" i="3"/>
  <c r="I13" i="3" s="1"/>
  <c r="H14" i="3"/>
  <c r="F17" i="3"/>
  <c r="I10" i="3"/>
  <c r="I17" i="3" l="1"/>
  <c r="I8" i="4"/>
  <c r="I17" i="4" s="1"/>
  <c r="G17" i="4"/>
  <c r="G17" i="3"/>
</calcChain>
</file>

<file path=xl/sharedStrings.xml><?xml version="1.0" encoding="utf-8"?>
<sst xmlns="http://schemas.openxmlformats.org/spreadsheetml/2006/main" count="78" uniqueCount="38">
  <si>
    <t>Les entrepreneurs associés</t>
  </si>
  <si>
    <t>Date</t>
  </si>
  <si>
    <t>Employé</t>
  </si>
  <si>
    <t>Numéro</t>
  </si>
  <si>
    <t>Taux horaire</t>
  </si>
  <si>
    <t>Heures</t>
  </si>
  <si>
    <t>Salaire brut</t>
  </si>
  <si>
    <t>Impôt provincial</t>
  </si>
  <si>
    <t>Impôt féd.</t>
  </si>
  <si>
    <t>Salaire net</t>
  </si>
  <si>
    <t>Impôt prov.</t>
  </si>
  <si>
    <t>M. Léger</t>
  </si>
  <si>
    <t>H. Rivest</t>
  </si>
  <si>
    <t>F. Béliveau</t>
  </si>
  <si>
    <t>R. Lecourt</t>
  </si>
  <si>
    <t>A. Rousseau</t>
  </si>
  <si>
    <t>B. Bush</t>
  </si>
  <si>
    <t>N. Lepage</t>
  </si>
  <si>
    <t>Totaux</t>
  </si>
  <si>
    <t>Impôt fédéral</t>
  </si>
  <si>
    <t>Consignes</t>
  </si>
  <si>
    <t>Calculez ensuite le salaire net</t>
  </si>
  <si>
    <t>Affichez ensuite le montant de l’impôt provincial à l’aide de la fonction RECHERCHEV().</t>
  </si>
  <si>
    <t>Recopiez votre formule sur les autres cellules et affichez de même l’impôt fédéral.</t>
  </si>
  <si>
    <r>
      <t xml:space="preserve">Complétez le fichier pour la </t>
    </r>
    <r>
      <rPr>
        <b/>
        <sz val="12"/>
        <rFont val="Calibri"/>
        <family val="2"/>
        <scheme val="minor"/>
      </rPr>
      <t>date du jou</t>
    </r>
    <r>
      <rPr>
        <sz val="12"/>
        <rFont val="Calibri"/>
        <family val="2"/>
        <scheme val="minor"/>
      </rPr>
      <t>r mise à jour automatiquement à l'ouverture du fichier</t>
    </r>
  </si>
  <si>
    <r>
      <t xml:space="preserve">Utilisez la fonction logique SI. Dans cet exemple, le </t>
    </r>
    <r>
      <rPr>
        <b/>
        <sz val="12"/>
        <rFont val="Calibri"/>
        <family val="2"/>
        <scheme val="minor"/>
      </rPr>
      <t>salaire brut</t>
    </r>
    <r>
      <rPr>
        <sz val="12"/>
        <rFont val="Calibri"/>
        <family val="2"/>
        <scheme val="minor"/>
      </rPr>
      <t xml:space="preserve"> est déterminé de la façon suivante : </t>
    </r>
  </si>
  <si>
    <r>
      <t>Donnez un nom</t>
    </r>
    <r>
      <rPr>
        <sz val="12"/>
        <rFont val="Calibri"/>
        <family val="2"/>
        <scheme val="minor"/>
      </rPr>
      <t xml:space="preserve"> à ces 2 petites tables : Sélectionnez la première table B23 :C32 et par </t>
    </r>
    <r>
      <rPr>
        <i/>
        <sz val="12"/>
        <rFont val="Calibri"/>
        <family val="2"/>
        <scheme val="minor"/>
      </rPr>
      <t>Insertion Nom Définir.</t>
    </r>
  </si>
  <si>
    <r>
      <t>Sur l'onglet</t>
    </r>
    <r>
      <rPr>
        <b/>
        <sz val="12"/>
        <rFont val="Calibri"/>
        <family val="2"/>
        <scheme val="minor"/>
      </rPr>
      <t xml:space="preserve"> "Fiche de travail":</t>
    </r>
  </si>
  <si>
    <t>1.</t>
  </si>
  <si>
    <t>2.</t>
  </si>
  <si>
    <t>- les quarante premières heures sont payées au taux simple</t>
  </si>
  <si>
    <t>- les heures excédentaires (&gt;40) sont payées à un taux majoré de 50% (1,5 * taux * heures supplémentaires)</t>
  </si>
  <si>
    <t>3.</t>
  </si>
  <si>
    <t>- Appelez-la « Provinciale ».</t>
  </si>
  <si>
    <t>-  Faites de même avec la table fédérale.</t>
  </si>
  <si>
    <t>4.</t>
  </si>
  <si>
    <t>5.</t>
  </si>
  <si>
    <t>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</si>
</sst>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6" formatCode="#,##0.00\ &quot;€&quot;"/>
  </numFmts>
  <fonts count="11">
    <font>
      <sz val="10"/>
      <name val="Arial"/>
    </font>
    <font>
      <sz val="10"/>
      <name val="Arial"/>
      <family val="2"/>
    </font>
    <font>
      <b/>
      <sz val="16"/>
      <name val="Albertus Medium"/>
      <family val="2"/>
    </font>
    <font>
      <b/>
      <sz val="10"/>
      <name val="Albertus Medium"/>
      <family val="2"/>
    </font>
    <font>
      <sz val="12"/>
      <name val="Albertus Medium"/>
      <family val="2"/>
    </font>
    <font>
      <b/>
      <sz val="16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name val="Calibri"/>
      <family val="2"/>
      <scheme val="minor"/>
    </font>
    <font>
      <sz val="14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3" fillId="2" borderId="0" xfId="0" applyFont="1" applyFill="1"/>
    <xf numFmtId="9" fontId="0" fillId="2" borderId="2" xfId="0" applyNumberFormat="1" applyFill="1" applyBorder="1"/>
    <xf numFmtId="9" fontId="0" fillId="2" borderId="4" xfId="0" applyNumberFormat="1" applyFill="1" applyBorder="1"/>
    <xf numFmtId="9" fontId="0" fillId="2" borderId="6" xfId="0" applyNumberFormat="1" applyFill="1" applyBorder="1"/>
    <xf numFmtId="15" fontId="0" fillId="0" borderId="0" xfId="0" applyNumberFormat="1"/>
    <xf numFmtId="0" fontId="4" fillId="2" borderId="7" xfId="0" applyFont="1" applyFill="1" applyBorder="1"/>
    <xf numFmtId="0" fontId="4" fillId="2" borderId="7" xfId="0" applyFont="1" applyFill="1" applyBorder="1" applyAlignment="1">
      <alignment horizontal="center"/>
    </xf>
    <xf numFmtId="0" fontId="0" fillId="2" borderId="7" xfId="0" applyFill="1" applyBorder="1"/>
    <xf numFmtId="44" fontId="1" fillId="0" borderId="0" xfId="1"/>
    <xf numFmtId="44" fontId="0" fillId="0" borderId="0" xfId="0" applyNumberFormat="1"/>
    <xf numFmtId="44" fontId="1" fillId="2" borderId="1" xfId="2" applyFill="1" applyBorder="1"/>
    <xf numFmtId="44" fontId="1" fillId="2" borderId="3" xfId="2" applyFill="1" applyBorder="1"/>
    <xf numFmtId="44" fontId="1" fillId="2" borderId="5" xfId="2" applyFill="1" applyBorder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7" fillId="0" borderId="0" xfId="0" quotePrefix="1" applyFont="1"/>
    <xf numFmtId="0" fontId="2" fillId="0" borderId="0" xfId="0" applyFont="1" applyAlignment="1">
      <alignment horizontal="center"/>
    </xf>
    <xf numFmtId="14" fontId="0" fillId="2" borderId="0" xfId="0" applyNumberFormat="1" applyFill="1" applyAlignment="1">
      <alignment horizontal="center" vertical="center"/>
    </xf>
    <xf numFmtId="166" fontId="0" fillId="0" borderId="0" xfId="1" applyNumberFormat="1" applyFont="1"/>
    <xf numFmtId="166" fontId="0" fillId="2" borderId="1" xfId="2" applyNumberFormat="1" applyFont="1" applyFill="1" applyBorder="1"/>
    <xf numFmtId="166" fontId="0" fillId="2" borderId="3" xfId="2" applyNumberFormat="1" applyFont="1" applyFill="1" applyBorder="1"/>
    <xf numFmtId="166" fontId="0" fillId="2" borderId="5" xfId="2" applyNumberFormat="1" applyFont="1" applyFill="1" applyBorder="1"/>
    <xf numFmtId="166" fontId="0" fillId="0" borderId="0" xfId="0" applyNumberFormat="1"/>
    <xf numFmtId="0" fontId="10" fillId="0" borderId="0" xfId="0" applyFont="1"/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3"/>
  <sheetViews>
    <sheetView workbookViewId="0">
      <selection activeCell="D19" sqref="D19"/>
    </sheetView>
  </sheetViews>
  <sheetFormatPr baseColWidth="10" defaultRowHeight="12.75"/>
  <cols>
    <col min="1" max="1" width="3.42578125" style="15" customWidth="1"/>
    <col min="2" max="16384" width="11.42578125" style="15"/>
  </cols>
  <sheetData>
    <row r="2" spans="1:2" ht="21">
      <c r="A2" s="14" t="s">
        <v>20</v>
      </c>
    </row>
    <row r="3" spans="1:2" ht="15.75">
      <c r="A3" s="16" t="s">
        <v>27</v>
      </c>
    </row>
    <row r="4" spans="1:2" ht="15.75">
      <c r="A4" s="16" t="s">
        <v>28</v>
      </c>
      <c r="B4" s="16" t="s">
        <v>24</v>
      </c>
    </row>
    <row r="5" spans="1:2" ht="15.75">
      <c r="A5" s="16" t="s">
        <v>29</v>
      </c>
      <c r="B5" s="16" t="s">
        <v>25</v>
      </c>
    </row>
    <row r="6" spans="1:2" ht="15.75">
      <c r="A6" s="16"/>
      <c r="B6" s="18" t="s">
        <v>30</v>
      </c>
    </row>
    <row r="7" spans="1:2" ht="15.75">
      <c r="A7" s="16"/>
      <c r="B7" s="18" t="s">
        <v>31</v>
      </c>
    </row>
    <row r="8" spans="1:2" ht="15.75">
      <c r="A8" s="16" t="s">
        <v>32</v>
      </c>
      <c r="B8" s="17" t="s">
        <v>26</v>
      </c>
    </row>
    <row r="9" spans="1:2" ht="15.75">
      <c r="A9" s="16"/>
      <c r="B9" s="18" t="s">
        <v>33</v>
      </c>
    </row>
    <row r="10" spans="1:2" ht="15.75">
      <c r="A10" s="16"/>
      <c r="B10" s="18" t="s">
        <v>34</v>
      </c>
    </row>
    <row r="11" spans="1:2" ht="15.75">
      <c r="A11" s="16" t="s">
        <v>35</v>
      </c>
      <c r="B11" s="16" t="s">
        <v>22</v>
      </c>
    </row>
    <row r="12" spans="1:2" ht="15.75">
      <c r="A12" s="16" t="s">
        <v>36</v>
      </c>
      <c r="B12" s="16" t="s">
        <v>23</v>
      </c>
    </row>
    <row r="13" spans="1:2" ht="15.75">
      <c r="A13" s="16" t="s">
        <v>37</v>
      </c>
      <c r="B13" s="17" t="s">
        <v>21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>
    <oddHeader>&amp;LMarie-Christine Joliet</oddHeader>
    <oddFooter>&amp;L&amp;F&amp;C&amp;D&amp;R&amp;A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3"/>
  <sheetViews>
    <sheetView tabSelected="1" workbookViewId="0">
      <selection activeCell="J19" sqref="J19"/>
    </sheetView>
  </sheetViews>
  <sheetFormatPr baseColWidth="10" defaultRowHeight="12.75"/>
  <cols>
    <col min="3" max="3" width="10.28515625" customWidth="1"/>
  </cols>
  <sheetData>
    <row r="1" spans="2:11">
      <c r="J1">
        <v>40</v>
      </c>
      <c r="K1">
        <v>1.5</v>
      </c>
    </row>
    <row r="2" spans="2:11">
      <c r="B2" t="s">
        <v>0</v>
      </c>
    </row>
    <row r="4" spans="2:11">
      <c r="B4" t="s">
        <v>1</v>
      </c>
      <c r="C4" s="20">
        <f ca="1">(TODAY())</f>
        <v>44561</v>
      </c>
    </row>
    <row r="6" spans="2:11">
      <c r="B6" t="s">
        <v>2</v>
      </c>
      <c r="C6" t="s">
        <v>3</v>
      </c>
      <c r="D6" t="s">
        <v>4</v>
      </c>
      <c r="E6" t="s">
        <v>5</v>
      </c>
      <c r="F6" t="s">
        <v>6</v>
      </c>
      <c r="G6" t="s">
        <v>10</v>
      </c>
      <c r="H6" t="s">
        <v>8</v>
      </c>
      <c r="I6" t="s">
        <v>9</v>
      </c>
    </row>
    <row r="8" spans="2:11">
      <c r="B8" t="s">
        <v>11</v>
      </c>
      <c r="C8">
        <v>24</v>
      </c>
      <c r="D8" s="21">
        <v>8.99</v>
      </c>
      <c r="E8">
        <v>38</v>
      </c>
      <c r="F8" s="25">
        <f>IF(E8&lt;=$J$1,E8*D8,(E8-$J$1)*(D8*$K$1)+E8*D8)</f>
        <v>341.62</v>
      </c>
      <c r="G8" s="25"/>
      <c r="H8" s="25"/>
      <c r="I8" s="25"/>
    </row>
    <row r="9" spans="2:11">
      <c r="B9" t="s">
        <v>12</v>
      </c>
      <c r="C9">
        <v>200</v>
      </c>
      <c r="D9" s="21">
        <v>35.78</v>
      </c>
      <c r="E9">
        <v>40</v>
      </c>
      <c r="F9" s="25">
        <f t="shared" ref="F9:F10" si="0">IF(E9&lt;=$J$1,E9*D9,(E9-$J$1)*(D9*$K$1)+E9*D9)</f>
        <v>1431.2</v>
      </c>
      <c r="G9" s="25"/>
      <c r="H9" s="25"/>
      <c r="I9" s="25"/>
    </row>
    <row r="10" spans="2:11">
      <c r="B10" t="s">
        <v>13</v>
      </c>
      <c r="C10">
        <v>122</v>
      </c>
      <c r="D10" s="21">
        <v>28.1</v>
      </c>
      <c r="E10">
        <v>52</v>
      </c>
      <c r="F10" s="25">
        <f t="shared" si="0"/>
        <v>1967</v>
      </c>
      <c r="G10" s="25"/>
      <c r="H10" s="25"/>
      <c r="I10" s="25"/>
    </row>
    <row r="11" spans="2:11">
      <c r="B11" t="s">
        <v>14</v>
      </c>
      <c r="C11">
        <v>233</v>
      </c>
      <c r="D11" s="21">
        <v>15.43</v>
      </c>
      <c r="E11">
        <v>44</v>
      </c>
      <c r="F11" s="25"/>
      <c r="G11" s="25"/>
      <c r="H11" s="25"/>
      <c r="I11" s="25"/>
      <c r="K11">
        <f>40*28.1</f>
        <v>1124</v>
      </c>
    </row>
    <row r="12" spans="2:11">
      <c r="B12" t="s">
        <v>15</v>
      </c>
      <c r="C12">
        <v>150</v>
      </c>
      <c r="D12" s="21">
        <v>20.12</v>
      </c>
      <c r="E12">
        <v>40</v>
      </c>
      <c r="F12" s="25"/>
      <c r="G12" s="25"/>
      <c r="H12" s="25"/>
      <c r="I12" s="25"/>
      <c r="K12">
        <f>28.1*12</f>
        <v>337.20000000000005</v>
      </c>
    </row>
    <row r="13" spans="2:11">
      <c r="B13" t="s">
        <v>16</v>
      </c>
      <c r="C13">
        <v>244</v>
      </c>
      <c r="D13" s="21">
        <v>39.32</v>
      </c>
      <c r="E13">
        <v>42</v>
      </c>
      <c r="F13" s="25"/>
      <c r="G13" s="25"/>
      <c r="H13" s="25"/>
      <c r="I13" s="25"/>
      <c r="K13">
        <f>1.5*K12</f>
        <v>505.80000000000007</v>
      </c>
    </row>
    <row r="14" spans="2:11" ht="18">
      <c r="B14" t="s">
        <v>17</v>
      </c>
      <c r="C14">
        <v>400</v>
      </c>
      <c r="D14" s="21">
        <v>12.43</v>
      </c>
      <c r="E14">
        <v>44</v>
      </c>
      <c r="F14" s="25"/>
      <c r="G14" s="25"/>
      <c r="H14" s="25"/>
      <c r="I14" s="25"/>
      <c r="K14" s="26">
        <f>K13+K11</f>
        <v>1629.8000000000002</v>
      </c>
    </row>
    <row r="17" spans="2:10">
      <c r="E17" t="s">
        <v>18</v>
      </c>
      <c r="F17" s="25"/>
      <c r="G17" s="25"/>
      <c r="H17" s="25"/>
      <c r="I17" s="25"/>
    </row>
    <row r="21" spans="2:10">
      <c r="B21" s="1" t="s">
        <v>7</v>
      </c>
      <c r="C21" s="1"/>
      <c r="E21" s="1" t="s">
        <v>19</v>
      </c>
      <c r="F21" s="1"/>
    </row>
    <row r="22" spans="2:10" ht="13.5" thickBot="1"/>
    <row r="23" spans="2:10" ht="13.5" thickTop="1">
      <c r="B23" s="22">
        <v>200</v>
      </c>
      <c r="C23" s="2">
        <v>0.18</v>
      </c>
      <c r="E23" s="22">
        <v>200</v>
      </c>
      <c r="F23" s="2">
        <v>0.14000000000000001</v>
      </c>
      <c r="J23" s="25"/>
    </row>
    <row r="24" spans="2:10">
      <c r="B24" s="23">
        <v>400</v>
      </c>
      <c r="C24" s="3">
        <v>0.19</v>
      </c>
      <c r="E24" s="23">
        <v>400</v>
      </c>
      <c r="F24" s="3">
        <v>0.15</v>
      </c>
    </row>
    <row r="25" spans="2:10">
      <c r="B25" s="23">
        <v>600</v>
      </c>
      <c r="C25" s="3">
        <v>0.2</v>
      </c>
      <c r="E25" s="23">
        <v>600</v>
      </c>
      <c r="F25" s="3">
        <v>0.16</v>
      </c>
    </row>
    <row r="26" spans="2:10">
      <c r="B26" s="23">
        <v>800</v>
      </c>
      <c r="C26" s="3">
        <v>0.21</v>
      </c>
      <c r="E26" s="23">
        <v>800</v>
      </c>
      <c r="F26" s="3">
        <v>0.17</v>
      </c>
    </row>
    <row r="27" spans="2:10">
      <c r="B27" s="23">
        <v>1000</v>
      </c>
      <c r="C27" s="3">
        <v>0.22</v>
      </c>
      <c r="E27" s="23">
        <v>1000</v>
      </c>
      <c r="F27" s="3">
        <v>0.18</v>
      </c>
    </row>
    <row r="28" spans="2:10">
      <c r="B28" s="23">
        <v>1200</v>
      </c>
      <c r="C28" s="3">
        <v>0.23</v>
      </c>
      <c r="E28" s="23">
        <v>1200</v>
      </c>
      <c r="F28" s="3">
        <v>0.19</v>
      </c>
    </row>
    <row r="29" spans="2:10">
      <c r="B29" s="23">
        <v>1400</v>
      </c>
      <c r="C29" s="3">
        <v>0.24</v>
      </c>
      <c r="E29" s="23">
        <v>1400</v>
      </c>
      <c r="F29" s="3">
        <v>0.2</v>
      </c>
    </row>
    <row r="30" spans="2:10">
      <c r="B30" s="23">
        <v>1600</v>
      </c>
      <c r="C30" s="3">
        <v>0.25</v>
      </c>
      <c r="E30" s="23">
        <v>1600</v>
      </c>
      <c r="F30" s="3">
        <v>0.21</v>
      </c>
    </row>
    <row r="31" spans="2:10">
      <c r="B31" s="23">
        <v>1800</v>
      </c>
      <c r="C31" s="3">
        <v>0.26</v>
      </c>
      <c r="E31" s="23">
        <v>1800</v>
      </c>
      <c r="F31" s="3">
        <v>0.22</v>
      </c>
    </row>
    <row r="32" spans="2:10" ht="13.5" thickBot="1">
      <c r="B32" s="24">
        <v>2000</v>
      </c>
      <c r="C32" s="4">
        <v>0.27</v>
      </c>
      <c r="E32" s="24">
        <v>2000</v>
      </c>
      <c r="F32" s="4">
        <v>0.23</v>
      </c>
    </row>
    <row r="33" ht="13.5" thickTop="1"/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3"/>
  <sheetViews>
    <sheetView topLeftCell="B1" workbookViewId="0">
      <selection activeCell="I8" sqref="I8"/>
    </sheetView>
  </sheetViews>
  <sheetFormatPr baseColWidth="10" defaultRowHeight="12.75"/>
  <cols>
    <col min="1" max="1" width="4.7109375" customWidth="1"/>
    <col min="2" max="2" width="16.5703125" customWidth="1"/>
    <col min="3" max="6" width="13.7109375" customWidth="1"/>
    <col min="7" max="7" width="17" bestFit="1" customWidth="1"/>
    <col min="8" max="9" width="13.7109375" customWidth="1"/>
    <col min="10" max="10" width="4.7109375" customWidth="1"/>
  </cols>
  <sheetData>
    <row r="2" spans="1:10" ht="20.25">
      <c r="B2" s="19" t="s">
        <v>0</v>
      </c>
      <c r="C2" s="19"/>
      <c r="D2" s="19"/>
      <c r="E2" s="19"/>
      <c r="F2" s="19"/>
      <c r="G2" s="19"/>
      <c r="H2" s="19"/>
      <c r="I2" s="19"/>
    </row>
    <row r="4" spans="1:10">
      <c r="B4" t="s">
        <v>1</v>
      </c>
      <c r="C4" s="5">
        <f ca="1">TODAY()</f>
        <v>44561</v>
      </c>
    </row>
    <row r="5" spans="1:10" ht="13.5" thickBot="1"/>
    <row r="6" spans="1:10" ht="16.5" thickTop="1" thickBot="1">
      <c r="A6" s="6"/>
      <c r="B6" s="7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7" t="s">
        <v>10</v>
      </c>
      <c r="H6" s="7" t="s">
        <v>8</v>
      </c>
      <c r="I6" s="7" t="s">
        <v>9</v>
      </c>
      <c r="J6" s="8"/>
    </row>
    <row r="7" spans="1:10" ht="13.5" thickTop="1"/>
    <row r="8" spans="1:10">
      <c r="B8" t="s">
        <v>11</v>
      </c>
      <c r="C8">
        <v>24</v>
      </c>
      <c r="D8">
        <v>8.99</v>
      </c>
      <c r="E8">
        <v>38</v>
      </c>
      <c r="F8" s="9">
        <f>IF(E8&lt;=40,E8*D8,(40*D8)+(E8-40)*1.5*D8)</f>
        <v>341.62</v>
      </c>
      <c r="G8" s="9">
        <f t="shared" ref="G8:G13" si="0">F8*VLOOKUP(F8,Provincial,2)</f>
        <v>61.491599999999998</v>
      </c>
      <c r="H8" s="9">
        <f t="shared" ref="H8:H14" si="1">F8*VLOOKUP(F8,Fédéral,2)</f>
        <v>47.826800000000006</v>
      </c>
      <c r="I8" s="9">
        <f t="shared" ref="I8:I14" si="2">F8-G8-H8</f>
        <v>232.30160000000001</v>
      </c>
    </row>
    <row r="9" spans="1:10">
      <c r="B9" t="s">
        <v>12</v>
      </c>
      <c r="C9">
        <v>200</v>
      </c>
      <c r="D9">
        <v>35.78</v>
      </c>
      <c r="E9">
        <v>40</v>
      </c>
      <c r="F9" s="9">
        <f>IF(E9&lt;=40,E9*D9,(40*D9)+(E9-40)*1.5*D9)</f>
        <v>1431.2</v>
      </c>
      <c r="G9" s="9">
        <f t="shared" si="0"/>
        <v>343.488</v>
      </c>
      <c r="H9" s="9">
        <f t="shared" si="1"/>
        <v>286.24</v>
      </c>
      <c r="I9" s="9">
        <f t="shared" si="2"/>
        <v>801.47199999999998</v>
      </c>
    </row>
    <row r="10" spans="1:10">
      <c r="B10" t="s">
        <v>13</v>
      </c>
      <c r="C10">
        <v>122</v>
      </c>
      <c r="D10">
        <v>28.1</v>
      </c>
      <c r="E10">
        <v>52</v>
      </c>
      <c r="F10" s="9">
        <f>IF(E10&lt;=40,E10*D10,(40*D10)+(E10-40)*1.5*D10)</f>
        <v>1629.8</v>
      </c>
      <c r="G10" s="9">
        <f t="shared" si="0"/>
        <v>407.45</v>
      </c>
      <c r="H10" s="9">
        <f t="shared" si="1"/>
        <v>342.25799999999998</v>
      </c>
      <c r="I10" s="9">
        <f t="shared" si="2"/>
        <v>880.09199999999987</v>
      </c>
    </row>
    <row r="11" spans="1:10">
      <c r="B11" t="s">
        <v>14</v>
      </c>
      <c r="C11">
        <v>233</v>
      </c>
      <c r="D11">
        <v>15.43</v>
      </c>
      <c r="E11">
        <v>44</v>
      </c>
      <c r="F11" s="9">
        <f>IF(E11&lt;=40,E11*D11,(40*D11)+(E11-40)*1.5*D11)</f>
        <v>709.78000000000009</v>
      </c>
      <c r="G11" s="9">
        <f t="shared" si="0"/>
        <v>141.95600000000002</v>
      </c>
      <c r="H11" s="9">
        <f t="shared" si="1"/>
        <v>113.56480000000002</v>
      </c>
      <c r="I11" s="9">
        <f t="shared" si="2"/>
        <v>454.25920000000008</v>
      </c>
    </row>
    <row r="12" spans="1:10">
      <c r="B12" t="s">
        <v>15</v>
      </c>
      <c r="C12">
        <v>150</v>
      </c>
      <c r="D12">
        <v>20.12</v>
      </c>
      <c r="E12">
        <v>40</v>
      </c>
      <c r="F12" s="9">
        <f>IF(E12&lt;=40,E12*D12,(40*D12)+(E12-40)*1.5*D12)</f>
        <v>804.80000000000007</v>
      </c>
      <c r="G12" s="9">
        <f t="shared" si="0"/>
        <v>169.00800000000001</v>
      </c>
      <c r="H12" s="9">
        <f t="shared" si="1"/>
        <v>136.81600000000003</v>
      </c>
      <c r="I12" s="9">
        <f t="shared" si="2"/>
        <v>498.976</v>
      </c>
    </row>
    <row r="13" spans="1:10">
      <c r="B13" t="s">
        <v>16</v>
      </c>
      <c r="C13">
        <v>244</v>
      </c>
      <c r="D13">
        <v>39.32</v>
      </c>
      <c r="E13">
        <v>42</v>
      </c>
      <c r="F13" s="9">
        <f>IF(E13&lt;=40,D13*E13,(D13*40)+(E13-40)*D13*1.5)</f>
        <v>1690.76</v>
      </c>
      <c r="G13" s="9">
        <f t="shared" si="0"/>
        <v>422.69</v>
      </c>
      <c r="H13" s="9">
        <f t="shared" si="1"/>
        <v>355.05959999999999</v>
      </c>
      <c r="I13" s="9">
        <f t="shared" si="2"/>
        <v>913.01039999999989</v>
      </c>
    </row>
    <row r="14" spans="1:10">
      <c r="B14" t="s">
        <v>17</v>
      </c>
      <c r="C14">
        <v>400</v>
      </c>
      <c r="D14">
        <v>12.43</v>
      </c>
      <c r="E14">
        <v>44</v>
      </c>
      <c r="F14" s="9">
        <f>IF(E14&lt;=40,D14*E14,(D14*40)+(E14-40)*D14*1.5)</f>
        <v>571.78</v>
      </c>
      <c r="G14" s="9">
        <f>VLOOKUP(F14,Provincial,2)*F14</f>
        <v>108.6382</v>
      </c>
      <c r="H14" s="9">
        <f t="shared" si="1"/>
        <v>85.766999999999996</v>
      </c>
      <c r="I14" s="9">
        <f t="shared" si="2"/>
        <v>377.37479999999999</v>
      </c>
    </row>
    <row r="15" spans="1:10">
      <c r="F15" s="9"/>
      <c r="G15" s="9"/>
      <c r="H15" s="9"/>
      <c r="I15" s="9"/>
    </row>
    <row r="16" spans="1:10" ht="13.5" thickBot="1">
      <c r="F16" s="9"/>
      <c r="G16" s="9"/>
      <c r="H16" s="9"/>
      <c r="I16" s="9"/>
    </row>
    <row r="17" spans="1:11" ht="16.5" thickTop="1" thickBot="1">
      <c r="A17" s="7"/>
      <c r="B17" s="7"/>
      <c r="C17" s="7"/>
      <c r="D17" s="7"/>
      <c r="E17" s="7" t="s">
        <v>18</v>
      </c>
      <c r="F17" s="7">
        <f>SUM(F8:F16)</f>
        <v>7179.74</v>
      </c>
      <c r="G17" s="7">
        <f>SUM(G8:G16)</f>
        <v>1654.7218</v>
      </c>
      <c r="H17" s="7">
        <f>SUM(H8:H16)</f>
        <v>1367.5322000000001</v>
      </c>
      <c r="I17" s="7">
        <f>SUM(I8:I16)</f>
        <v>4157.4859999999999</v>
      </c>
      <c r="J17" s="7"/>
    </row>
    <row r="18" spans="1:11" ht="13.5" thickTop="1"/>
    <row r="21" spans="1:11">
      <c r="B21" s="1" t="s">
        <v>7</v>
      </c>
      <c r="E21" s="1" t="s">
        <v>19</v>
      </c>
      <c r="K21" s="10"/>
    </row>
    <row r="22" spans="1:11" ht="13.5" thickBot="1"/>
    <row r="23" spans="1:11" ht="13.5" thickTop="1">
      <c r="B23" s="11">
        <v>200</v>
      </c>
      <c r="C23" s="2">
        <v>0.18</v>
      </c>
      <c r="E23" s="11">
        <v>200</v>
      </c>
      <c r="F23" s="2">
        <v>0.14000000000000001</v>
      </c>
    </row>
    <row r="24" spans="1:11">
      <c r="B24" s="12">
        <v>400</v>
      </c>
      <c r="C24" s="3">
        <v>0.19</v>
      </c>
      <c r="E24" s="12">
        <v>400</v>
      </c>
      <c r="F24" s="3">
        <v>0.15</v>
      </c>
    </row>
    <row r="25" spans="1:11">
      <c r="B25" s="12">
        <v>600</v>
      </c>
      <c r="C25" s="3">
        <v>0.2</v>
      </c>
      <c r="E25" s="12">
        <v>600</v>
      </c>
      <c r="F25" s="3">
        <v>0.16</v>
      </c>
    </row>
    <row r="26" spans="1:11">
      <c r="B26" s="12">
        <v>800</v>
      </c>
      <c r="C26" s="3">
        <v>0.21</v>
      </c>
      <c r="E26" s="12">
        <v>800</v>
      </c>
      <c r="F26" s="3">
        <v>0.17</v>
      </c>
    </row>
    <row r="27" spans="1:11">
      <c r="B27" s="12">
        <v>1000</v>
      </c>
      <c r="C27" s="3">
        <v>0.22</v>
      </c>
      <c r="E27" s="12">
        <v>1000</v>
      </c>
      <c r="F27" s="3">
        <v>0.18</v>
      </c>
    </row>
    <row r="28" spans="1:11">
      <c r="B28" s="12">
        <v>1200</v>
      </c>
      <c r="C28" s="3">
        <v>0.23</v>
      </c>
      <c r="E28" s="12">
        <v>1200</v>
      </c>
      <c r="F28" s="3">
        <v>0.19</v>
      </c>
    </row>
    <row r="29" spans="1:11">
      <c r="B29" s="12">
        <v>1400</v>
      </c>
      <c r="C29" s="3">
        <v>0.24</v>
      </c>
      <c r="E29" s="12">
        <v>1400</v>
      </c>
      <c r="F29" s="3">
        <v>0.2</v>
      </c>
    </row>
    <row r="30" spans="1:11">
      <c r="B30" s="12">
        <v>1600</v>
      </c>
      <c r="C30" s="3">
        <v>0.25</v>
      </c>
      <c r="E30" s="12">
        <v>1600</v>
      </c>
      <c r="F30" s="3">
        <v>0.21</v>
      </c>
    </row>
    <row r="31" spans="1:11">
      <c r="B31" s="12">
        <v>1800</v>
      </c>
      <c r="C31" s="3">
        <v>0.26</v>
      </c>
      <c r="E31" s="12">
        <v>1800</v>
      </c>
      <c r="F31" s="3">
        <v>0.22</v>
      </c>
    </row>
    <row r="32" spans="1:11" ht="13.5" thickBot="1">
      <c r="B32" s="13">
        <v>2000</v>
      </c>
      <c r="C32" s="4">
        <v>0.27</v>
      </c>
      <c r="E32" s="13">
        <v>2000</v>
      </c>
      <c r="F32" s="4">
        <v>0.23</v>
      </c>
    </row>
    <row r="33" ht="13.5" thickTop="1"/>
  </sheetData>
  <mergeCells count="1">
    <mergeCell ref="B2:I2"/>
  </mergeCells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>
    <oddHeader>&amp;LMarie-Christine Joliet</oddHeader>
    <oddFooter>&amp;L&amp;F&amp;C&amp;D&amp;R&amp;A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3"/>
  <sheetViews>
    <sheetView showFormulas="1" workbookViewId="0">
      <selection activeCell="H23" sqref="H23"/>
    </sheetView>
  </sheetViews>
  <sheetFormatPr baseColWidth="10" defaultRowHeight="12.75"/>
  <cols>
    <col min="1" max="1" width="4.7109375" customWidth="1"/>
    <col min="2" max="2" width="8" bestFit="1" customWidth="1"/>
    <col min="3" max="3" width="7.5703125" bestFit="1" customWidth="1"/>
    <col min="4" max="4" width="6.85546875" bestFit="1" customWidth="1"/>
    <col min="5" max="5" width="6.7109375" bestFit="1" customWidth="1"/>
    <col min="6" max="6" width="22.28515625" bestFit="1" customWidth="1"/>
    <col min="7" max="7" width="17" bestFit="1" customWidth="1"/>
    <col min="8" max="8" width="16.140625" bestFit="1" customWidth="1"/>
    <col min="9" max="9" width="9.140625" bestFit="1" customWidth="1"/>
    <col min="10" max="10" width="4.7109375" customWidth="1"/>
  </cols>
  <sheetData>
    <row r="2" spans="1:10" ht="20.25">
      <c r="B2" s="19" t="s">
        <v>0</v>
      </c>
      <c r="C2" s="19"/>
      <c r="D2" s="19"/>
      <c r="E2" s="19"/>
      <c r="F2" s="19"/>
      <c r="G2" s="19"/>
      <c r="H2" s="19"/>
      <c r="I2" s="19"/>
    </row>
    <row r="4" spans="1:10">
      <c r="B4" t="s">
        <v>1</v>
      </c>
      <c r="C4" s="5">
        <f ca="1">TODAY()</f>
        <v>44561</v>
      </c>
    </row>
    <row r="5" spans="1:10" ht="13.5" thickBot="1"/>
    <row r="6" spans="1:10" ht="16.5" thickTop="1" thickBot="1">
      <c r="A6" s="6"/>
      <c r="B6" s="7" t="s">
        <v>2</v>
      </c>
      <c r="C6" s="7" t="s">
        <v>3</v>
      </c>
      <c r="D6" s="7" t="s">
        <v>4</v>
      </c>
      <c r="E6" s="7" t="s">
        <v>5</v>
      </c>
      <c r="F6" s="7" t="s">
        <v>6</v>
      </c>
      <c r="G6" s="7" t="s">
        <v>10</v>
      </c>
      <c r="H6" s="7" t="s">
        <v>8</v>
      </c>
      <c r="I6" s="7" t="s">
        <v>9</v>
      </c>
      <c r="J6" s="8"/>
    </row>
    <row r="7" spans="1:10" ht="13.5" thickTop="1"/>
    <row r="8" spans="1:10">
      <c r="B8" t="s">
        <v>11</v>
      </c>
      <c r="C8">
        <v>24</v>
      </c>
      <c r="D8">
        <v>8.99</v>
      </c>
      <c r="E8">
        <v>38</v>
      </c>
      <c r="F8" s="9">
        <f>IF(E8&lt;=40,E8*D8,(40*D8)+(E8-40)*1.5*D8)</f>
        <v>341.62</v>
      </c>
      <c r="G8" s="9">
        <f t="shared" ref="G8:G13" si="0">F8*VLOOKUP(F8,Provincial,2)</f>
        <v>61.491599999999998</v>
      </c>
      <c r="H8" s="9">
        <f t="shared" ref="H8:H14" si="1">F8*VLOOKUP(F8,Fédéral,2)</f>
        <v>47.826800000000006</v>
      </c>
      <c r="I8" s="9">
        <f t="shared" ref="I8:I14" si="2">F8-G8-H8</f>
        <v>232.30160000000001</v>
      </c>
    </row>
    <row r="9" spans="1:10">
      <c r="B9" t="s">
        <v>12</v>
      </c>
      <c r="C9">
        <v>200</v>
      </c>
      <c r="D9">
        <v>35.78</v>
      </c>
      <c r="E9">
        <v>40</v>
      </c>
      <c r="F9" s="9">
        <f>IF(E9&lt;=40,E9*D9,(40*D9)+(E9-40)*1.5*D9)</f>
        <v>1431.2</v>
      </c>
      <c r="G9" s="9">
        <f t="shared" si="0"/>
        <v>343.488</v>
      </c>
      <c r="H9" s="9">
        <f t="shared" si="1"/>
        <v>286.24</v>
      </c>
      <c r="I9" s="9">
        <f t="shared" si="2"/>
        <v>801.47199999999998</v>
      </c>
    </row>
    <row r="10" spans="1:10">
      <c r="B10" t="s">
        <v>13</v>
      </c>
      <c r="C10">
        <v>122</v>
      </c>
      <c r="D10">
        <v>28.1</v>
      </c>
      <c r="E10">
        <v>52</v>
      </c>
      <c r="F10" s="9">
        <f>IF(E10&lt;=40,E10*D10,(40*D10)+(E10-40)*1.5*D10)</f>
        <v>1629.8</v>
      </c>
      <c r="G10" s="9">
        <f t="shared" si="0"/>
        <v>407.45</v>
      </c>
      <c r="H10" s="9">
        <f t="shared" si="1"/>
        <v>342.25799999999998</v>
      </c>
      <c r="I10" s="9">
        <f t="shared" si="2"/>
        <v>880.09199999999987</v>
      </c>
    </row>
    <row r="11" spans="1:10">
      <c r="B11" t="s">
        <v>14</v>
      </c>
      <c r="C11">
        <v>233</v>
      </c>
      <c r="D11">
        <v>15.43</v>
      </c>
      <c r="E11">
        <v>44</v>
      </c>
      <c r="F11" s="9">
        <f>IF(E11&lt;=40,E11*D11,(40*D11)+(E11-40)*1.5*D11)</f>
        <v>709.78000000000009</v>
      </c>
      <c r="G11" s="9">
        <f t="shared" si="0"/>
        <v>141.95600000000002</v>
      </c>
      <c r="H11" s="9">
        <f t="shared" si="1"/>
        <v>113.56480000000002</v>
      </c>
      <c r="I11" s="9">
        <f t="shared" si="2"/>
        <v>454.25920000000008</v>
      </c>
    </row>
    <row r="12" spans="1:10">
      <c r="B12" t="s">
        <v>15</v>
      </c>
      <c r="C12">
        <v>150</v>
      </c>
      <c r="D12">
        <v>20.12</v>
      </c>
      <c r="E12">
        <v>40</v>
      </c>
      <c r="F12" s="9">
        <f>IF(E12&lt;=40,E12*D12,(40*D12)+(E12-40)*1.5*D12)</f>
        <v>804.80000000000007</v>
      </c>
      <c r="G12" s="9">
        <f t="shared" si="0"/>
        <v>169.00800000000001</v>
      </c>
      <c r="H12" s="9">
        <f t="shared" si="1"/>
        <v>136.81600000000003</v>
      </c>
      <c r="I12" s="9">
        <f t="shared" si="2"/>
        <v>498.976</v>
      </c>
    </row>
    <row r="13" spans="1:10">
      <c r="B13" t="s">
        <v>16</v>
      </c>
      <c r="C13">
        <v>244</v>
      </c>
      <c r="D13">
        <v>39.32</v>
      </c>
      <c r="E13">
        <v>42</v>
      </c>
      <c r="F13" s="9">
        <f>IF(E13&lt;=40,D13*E13,(D13*40)+(E13-40)*D13*1.5)</f>
        <v>1690.76</v>
      </c>
      <c r="G13" s="9">
        <f t="shared" si="0"/>
        <v>422.69</v>
      </c>
      <c r="H13" s="9">
        <f t="shared" si="1"/>
        <v>355.05959999999999</v>
      </c>
      <c r="I13" s="9">
        <f t="shared" si="2"/>
        <v>913.01039999999989</v>
      </c>
    </row>
    <row r="14" spans="1:10">
      <c r="B14" t="s">
        <v>17</v>
      </c>
      <c r="C14">
        <v>400</v>
      </c>
      <c r="D14">
        <v>12.43</v>
      </c>
      <c r="E14">
        <v>44</v>
      </c>
      <c r="F14" s="9">
        <f>IF(E14&lt;=40,D14*E14,(D14*40)+(E14-40)*D14*1.5)</f>
        <v>571.78</v>
      </c>
      <c r="G14" s="9">
        <f>VLOOKUP(F14,Provincial,2)*F14</f>
        <v>108.6382</v>
      </c>
      <c r="H14" s="9">
        <f t="shared" si="1"/>
        <v>85.766999999999996</v>
      </c>
      <c r="I14" s="9">
        <f t="shared" si="2"/>
        <v>377.37479999999999</v>
      </c>
    </row>
    <row r="15" spans="1:10">
      <c r="F15" s="9"/>
      <c r="G15" s="9"/>
      <c r="H15" s="9"/>
      <c r="I15" s="9"/>
    </row>
    <row r="16" spans="1:10" ht="13.5" thickBot="1">
      <c r="F16" s="9"/>
      <c r="G16" s="9"/>
      <c r="H16" s="9"/>
      <c r="I16" s="9"/>
    </row>
    <row r="17" spans="1:11" ht="16.5" thickTop="1" thickBot="1">
      <c r="A17" s="7"/>
      <c r="B17" s="7"/>
      <c r="C17" s="7"/>
      <c r="D17" s="7"/>
      <c r="E17" s="7" t="s">
        <v>18</v>
      </c>
      <c r="F17" s="7">
        <f>SUM(F8:F16)</f>
        <v>7179.74</v>
      </c>
      <c r="G17" s="7">
        <f>SUM(G8:G16)</f>
        <v>1654.7218</v>
      </c>
      <c r="H17" s="7">
        <f>SUM(H8:H16)</f>
        <v>1367.5322000000001</v>
      </c>
      <c r="I17" s="7">
        <f>SUM(I8:I16)</f>
        <v>4157.4859999999999</v>
      </c>
      <c r="J17" s="7"/>
    </row>
    <row r="18" spans="1:11" ht="13.5" thickTop="1"/>
    <row r="21" spans="1:11">
      <c r="B21" s="1" t="s">
        <v>7</v>
      </c>
      <c r="E21" s="1" t="s">
        <v>19</v>
      </c>
      <c r="K21" s="10"/>
    </row>
    <row r="22" spans="1:11" ht="13.5" thickBot="1"/>
    <row r="23" spans="1:11" ht="13.5" thickTop="1">
      <c r="B23" s="11">
        <v>200</v>
      </c>
      <c r="C23" s="2">
        <v>0.18</v>
      </c>
      <c r="E23" s="11">
        <v>200</v>
      </c>
      <c r="F23" s="2">
        <v>0.14000000000000001</v>
      </c>
    </row>
    <row r="24" spans="1:11">
      <c r="B24" s="12">
        <v>400</v>
      </c>
      <c r="C24" s="3">
        <v>0.19</v>
      </c>
      <c r="E24" s="12">
        <v>400</v>
      </c>
      <c r="F24" s="3">
        <v>0.15</v>
      </c>
    </row>
    <row r="25" spans="1:11">
      <c r="B25" s="12">
        <v>600</v>
      </c>
      <c r="C25" s="3">
        <v>0.2</v>
      </c>
      <c r="E25" s="12">
        <v>600</v>
      </c>
      <c r="F25" s="3">
        <v>0.16</v>
      </c>
    </row>
    <row r="26" spans="1:11">
      <c r="B26" s="12">
        <v>800</v>
      </c>
      <c r="C26" s="3">
        <v>0.21</v>
      </c>
      <c r="E26" s="12">
        <v>800</v>
      </c>
      <c r="F26" s="3">
        <v>0.17</v>
      </c>
    </row>
    <row r="27" spans="1:11">
      <c r="B27" s="12">
        <v>1000</v>
      </c>
      <c r="C27" s="3">
        <v>0.22</v>
      </c>
      <c r="E27" s="12">
        <v>1000</v>
      </c>
      <c r="F27" s="3">
        <v>0.18</v>
      </c>
    </row>
    <row r="28" spans="1:11">
      <c r="B28" s="12">
        <v>1200</v>
      </c>
      <c r="C28" s="3">
        <v>0.23</v>
      </c>
      <c r="E28" s="12">
        <v>1200</v>
      </c>
      <c r="F28" s="3">
        <v>0.19</v>
      </c>
    </row>
    <row r="29" spans="1:11">
      <c r="B29" s="12">
        <v>1400</v>
      </c>
      <c r="C29" s="3">
        <v>0.24</v>
      </c>
      <c r="E29" s="12">
        <v>1400</v>
      </c>
      <c r="F29" s="3">
        <v>0.2</v>
      </c>
    </row>
    <row r="30" spans="1:11">
      <c r="B30" s="12">
        <v>1600</v>
      </c>
      <c r="C30" s="3">
        <v>0.25</v>
      </c>
      <c r="E30" s="12">
        <v>1600</v>
      </c>
      <c r="F30" s="3">
        <v>0.21</v>
      </c>
    </row>
    <row r="31" spans="1:11">
      <c r="B31" s="12">
        <v>1800</v>
      </c>
      <c r="C31" s="3">
        <v>0.26</v>
      </c>
      <c r="E31" s="12">
        <v>1800</v>
      </c>
      <c r="F31" s="3">
        <v>0.22</v>
      </c>
    </row>
    <row r="32" spans="1:11" ht="13.5" thickBot="1">
      <c r="B32" s="13">
        <v>2000</v>
      </c>
      <c r="C32" s="4">
        <v>0.27</v>
      </c>
      <c r="E32" s="13">
        <v>2000</v>
      </c>
      <c r="F32" s="4">
        <v>0.23</v>
      </c>
    </row>
    <row r="33" ht="13.5" thickTop="1"/>
  </sheetData>
  <mergeCells count="1">
    <mergeCell ref="B2:I2"/>
  </mergeCells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>
    <oddHeader>&amp;LMarie-Christine Joliet</oddHeader>
    <oddFooter>&amp;L&amp;F&amp;C&amp;D&amp;R&amp;A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Consignes</vt:lpstr>
      <vt:lpstr>Fiche de travail</vt:lpstr>
      <vt:lpstr>Corrigé</vt:lpstr>
      <vt:lpstr>Formules</vt:lpstr>
      <vt:lpstr>Formules!Fédéral</vt:lpstr>
      <vt:lpstr>Fédéral</vt:lpstr>
      <vt:lpstr>Formules!Provincial</vt:lpstr>
      <vt:lpstr>Provincial</vt:lpstr>
    </vt:vector>
  </TitlesOfParts>
  <Company>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Marie-Christine Joliet</dc:creator>
  <cp:lastModifiedBy>Wolfenstein</cp:lastModifiedBy>
  <cp:lastPrinted>2008-06-20T08:27:39Z</cp:lastPrinted>
  <dcterms:created xsi:type="dcterms:W3CDTF">2005-08-18T13:22:48Z</dcterms:created>
  <dcterms:modified xsi:type="dcterms:W3CDTF">2021-12-31T17:31:04Z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objectifs">
    <vt:lpwstr/>
  </property>
  <property fmtid="{D5CDD505-2E9C-101B-9397-08002B2CF9AE}" pid="3" name="public">
    <vt:lpwstr>;#CO;#</vt:lpwstr>
  </property>
  <property fmtid="{D5CDD505-2E9C-101B-9397-08002B2CF9AE}" pid="4" name="durée">
    <vt:lpwstr>&lt; 1 h</vt:lpwstr>
  </property>
  <property fmtid="{D5CDD505-2E9C-101B-9397-08002B2CF9AE}" pid="5" name="savoir-faire comportemental">
    <vt:lpwstr/>
  </property>
  <property fmtid="{D5CDD505-2E9C-101B-9397-08002B2CF9AE}" pid="6" name="ContentType">
    <vt:lpwstr>Document</vt:lpwstr>
  </property>
  <property fmtid="{D5CDD505-2E9C-101B-9397-08002B2CF9AE}" pid="7" name="champ">
    <vt:lpwstr>;#Exc2;#</vt:lpwstr>
  </property>
  <property fmtid="{D5CDD505-2E9C-101B-9397-08002B2CF9AE}" pid="8" name="catég">
    <vt:lpwstr>;#autre;#</vt:lpwstr>
  </property>
  <property fmtid="{D5CDD505-2E9C-101B-9397-08002B2CF9AE}" pid="9" name="modalité">
    <vt:lpwstr>;#autre;#</vt:lpwstr>
  </property>
  <property fmtid="{D5CDD505-2E9C-101B-9397-08002B2CF9AE}" pid="10" name="diffic">
    <vt:lpwstr>interm.</vt:lpwstr>
  </property>
  <property fmtid="{D5CDD505-2E9C-101B-9397-08002B2CF9AE}" pid="11" name="source">
    <vt:lpwstr/>
  </property>
  <property fmtid="{D5CDD505-2E9C-101B-9397-08002B2CF9AE}" pid="12" name="points de matière">
    <vt:lpwstr/>
  </property>
  <property fmtid="{D5CDD505-2E9C-101B-9397-08002B2CF9AE}" pid="13" name="prérequis">
    <vt:lpwstr/>
  </property>
  <property fmtid="{D5CDD505-2E9C-101B-9397-08002B2CF9AE}" pid="14" name="commentaires">
    <vt:lpwstr/>
  </property>
</Properties>
</file>