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20\Desktop\"/>
    </mc:Choice>
  </mc:AlternateContent>
  <xr:revisionPtr revIDLastSave="0" documentId="13_ncr:1_{83C0D88E-F969-49D3-AB79-B5503FEA3964}" xr6:coauthVersionLast="47" xr6:coauthVersionMax="47" xr10:uidLastSave="{00000000-0000-0000-0000-000000000000}"/>
  <bookViews>
    <workbookView xWindow="-120" yWindow="-120" windowWidth="29040" windowHeight="15720" activeTab="8" xr2:uid="{72EB26ED-A4E5-400F-A1BF-8D87D7D14297}"/>
  </bookViews>
  <sheets>
    <sheet name="EUR Prix" sheetId="13" r:id="rId1"/>
    <sheet name="GLOBAL" sheetId="1" r:id="rId2"/>
    <sheet name="BTC" sheetId="5" r:id="rId3"/>
    <sheet name="ETH" sheetId="9" r:id="rId4"/>
    <sheet name="SOL" sheetId="7" r:id="rId5"/>
    <sheet name="DOT" sheetId="10" r:id="rId6"/>
    <sheet name="ADA" sheetId="6" r:id="rId7"/>
    <sheet name="CRV" sheetId="8" r:id="rId8"/>
    <sheet name="MATIC" sheetId="11" r:id="rId9"/>
  </sheets>
  <definedNames>
    <definedName name="DonnéesExternes_1" localSheetId="1" hidden="1">GLOBAL!#REF!</definedName>
    <definedName name="DonnéesExternes_2" localSheetId="1" hidden="1">GLOBAL!#REF!</definedName>
    <definedName name="DonnéesExternes_3" localSheetId="0" hidden="1">'EUR Prix'!$B$6:$D$15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1" l="1"/>
  <c r="B4" i="1"/>
  <c r="P9" i="1"/>
  <c r="U8" i="1" s="1"/>
  <c r="T9" i="8"/>
  <c r="T10" i="8"/>
  <c r="P4" i="1"/>
  <c r="D24" i="1"/>
  <c r="B24" i="1"/>
  <c r="B5" i="8"/>
  <c r="B4" i="8"/>
  <c r="B5" i="11"/>
  <c r="F13" i="11" s="1"/>
  <c r="G13" i="11" s="1"/>
  <c r="B5" i="6"/>
  <c r="F13" i="6" s="1"/>
  <c r="F4" i="6" s="1"/>
  <c r="G11" i="1" s="1"/>
  <c r="B5" i="10"/>
  <c r="F13" i="10" s="1"/>
  <c r="F4" i="10" s="1"/>
  <c r="N6" i="1" s="1"/>
  <c r="B5" i="7"/>
  <c r="F13" i="7" s="1"/>
  <c r="F4" i="7" s="1"/>
  <c r="G16" i="1" s="1"/>
  <c r="B5" i="9"/>
  <c r="F13" i="9" s="1"/>
  <c r="D6" i="5"/>
  <c r="H14" i="5" s="1"/>
  <c r="I9" i="1"/>
  <c r="B34" i="1"/>
  <c r="B29" i="1"/>
  <c r="B19" i="1"/>
  <c r="B14" i="1"/>
  <c r="B9" i="1"/>
  <c r="D13" i="8"/>
  <c r="Q10" i="8"/>
  <c r="P10" i="8"/>
  <c r="F15" i="5"/>
  <c r="E13" i="8"/>
  <c r="Q9" i="8"/>
  <c r="Q9" i="6"/>
  <c r="O9" i="6"/>
  <c r="Q10" i="10"/>
  <c r="O10" i="10"/>
  <c r="Q9" i="7"/>
  <c r="R9" i="7" s="1"/>
  <c r="O9" i="7"/>
  <c r="Q10" i="9"/>
  <c r="O9" i="8"/>
  <c r="O10" i="9"/>
  <c r="Q10" i="5"/>
  <c r="S10" i="5" s="1"/>
  <c r="R31" i="10"/>
  <c r="P31" i="10"/>
  <c r="S31" i="10" s="1"/>
  <c r="P30" i="10"/>
  <c r="S30" i="10" s="1"/>
  <c r="P29" i="10"/>
  <c r="S29" i="10" s="1"/>
  <c r="P28" i="10"/>
  <c r="R28" i="10" s="1"/>
  <c r="P27" i="10"/>
  <c r="S27" i="10" s="1"/>
  <c r="S26" i="10"/>
  <c r="P26" i="10"/>
  <c r="R26" i="10" s="1"/>
  <c r="P25" i="10"/>
  <c r="S25" i="10" s="1"/>
  <c r="P24" i="10"/>
  <c r="R24" i="10" s="1"/>
  <c r="P23" i="10"/>
  <c r="S23" i="10" s="1"/>
  <c r="P22" i="10"/>
  <c r="S22" i="10" s="1"/>
  <c r="S21" i="10"/>
  <c r="R21" i="10"/>
  <c r="P21" i="10"/>
  <c r="S20" i="10"/>
  <c r="P20" i="10"/>
  <c r="R20" i="10" s="1"/>
  <c r="P19" i="10"/>
  <c r="S19" i="10" s="1"/>
  <c r="S18" i="10"/>
  <c r="R18" i="10"/>
  <c r="P18" i="10"/>
  <c r="P17" i="10"/>
  <c r="R17" i="10" s="1"/>
  <c r="P16" i="10"/>
  <c r="R16" i="10" s="1"/>
  <c r="R15" i="10"/>
  <c r="P15" i="10"/>
  <c r="S15" i="10" s="1"/>
  <c r="P14" i="10"/>
  <c r="R14" i="10" s="1"/>
  <c r="P13" i="10"/>
  <c r="S13" i="10" s="1"/>
  <c r="P12" i="10"/>
  <c r="S12" i="10" s="1"/>
  <c r="S11" i="10"/>
  <c r="R11" i="10"/>
  <c r="P10" i="10"/>
  <c r="R10" i="10" s="1"/>
  <c r="R31" i="9"/>
  <c r="P31" i="9"/>
  <c r="S31" i="9" s="1"/>
  <c r="P30" i="9"/>
  <c r="S30" i="9" s="1"/>
  <c r="P29" i="9"/>
  <c r="R29" i="9" s="1"/>
  <c r="P28" i="9"/>
  <c r="S28" i="9" s="1"/>
  <c r="P27" i="9"/>
  <c r="R27" i="9" s="1"/>
  <c r="S26" i="9"/>
  <c r="P26" i="9"/>
  <c r="R26" i="9" s="1"/>
  <c r="P25" i="9"/>
  <c r="S25" i="9" s="1"/>
  <c r="P24" i="9"/>
  <c r="R24" i="9" s="1"/>
  <c r="P23" i="9"/>
  <c r="S23" i="9" s="1"/>
  <c r="P22" i="9"/>
  <c r="S22" i="9" s="1"/>
  <c r="S21" i="9"/>
  <c r="R21" i="9"/>
  <c r="P21" i="9"/>
  <c r="S20" i="9"/>
  <c r="P20" i="9"/>
  <c r="R20" i="9" s="1"/>
  <c r="P19" i="9"/>
  <c r="S19" i="9" s="1"/>
  <c r="P18" i="9"/>
  <c r="S18" i="9" s="1"/>
  <c r="P17" i="9"/>
  <c r="S17" i="9" s="1"/>
  <c r="P16" i="9"/>
  <c r="S16" i="9" s="1"/>
  <c r="R15" i="9"/>
  <c r="P15" i="9"/>
  <c r="S15" i="9" s="1"/>
  <c r="P14" i="9"/>
  <c r="S14" i="9" s="1"/>
  <c r="P13" i="9"/>
  <c r="R13" i="9" s="1"/>
  <c r="P12" i="9"/>
  <c r="S12" i="9" s="1"/>
  <c r="S11" i="9"/>
  <c r="R11" i="9"/>
  <c r="P10" i="9"/>
  <c r="S10" i="9" s="1"/>
  <c r="P9" i="11"/>
  <c r="O9" i="11"/>
  <c r="P30" i="11"/>
  <c r="S30" i="11" s="1"/>
  <c r="P29" i="11"/>
  <c r="S29" i="11" s="1"/>
  <c r="S28" i="11"/>
  <c r="P28" i="11"/>
  <c r="R28" i="11" s="1"/>
  <c r="P27" i="11"/>
  <c r="R27" i="11" s="1"/>
  <c r="P26" i="11"/>
  <c r="S26" i="11" s="1"/>
  <c r="S25" i="11"/>
  <c r="P25" i="11"/>
  <c r="R25" i="11" s="1"/>
  <c r="P24" i="11"/>
  <c r="S24" i="11" s="1"/>
  <c r="S23" i="11"/>
  <c r="R23" i="11"/>
  <c r="P23" i="11"/>
  <c r="P22" i="11"/>
  <c r="S22" i="11" s="1"/>
  <c r="P21" i="11"/>
  <c r="R21" i="11" s="1"/>
  <c r="S20" i="11"/>
  <c r="R20" i="11"/>
  <c r="P20" i="11"/>
  <c r="P19" i="11"/>
  <c r="S19" i="11" s="1"/>
  <c r="P18" i="11"/>
  <c r="R18" i="11" s="1"/>
  <c r="P17" i="11"/>
  <c r="S17" i="11" s="1"/>
  <c r="P16" i="11"/>
  <c r="S16" i="11" s="1"/>
  <c r="P15" i="11"/>
  <c r="S15" i="11" s="1"/>
  <c r="P14" i="11"/>
  <c r="S14" i="11" s="1"/>
  <c r="P13" i="11"/>
  <c r="S13" i="11" s="1"/>
  <c r="S12" i="11"/>
  <c r="P12" i="11"/>
  <c r="R12" i="11" s="1"/>
  <c r="P11" i="11"/>
  <c r="S11" i="11" s="1"/>
  <c r="S10" i="11"/>
  <c r="R10" i="11"/>
  <c r="D14" i="8"/>
  <c r="E14" i="8"/>
  <c r="G14" i="8"/>
  <c r="R10" i="8"/>
  <c r="E14" i="10"/>
  <c r="G14" i="5"/>
  <c r="E13" i="9"/>
  <c r="D13" i="11"/>
  <c r="D13" i="6"/>
  <c r="D13" i="10"/>
  <c r="D13" i="7"/>
  <c r="F14" i="5"/>
  <c r="D13" i="9"/>
  <c r="D14" i="9"/>
  <c r="E25" i="11"/>
  <c r="G25" i="11" s="1"/>
  <c r="D25" i="11"/>
  <c r="E24" i="11"/>
  <c r="G24" i="11" s="1"/>
  <c r="D24" i="11"/>
  <c r="E23" i="11"/>
  <c r="G23" i="11" s="1"/>
  <c r="D23" i="11"/>
  <c r="E22" i="11"/>
  <c r="G22" i="11" s="1"/>
  <c r="D22" i="11"/>
  <c r="G21" i="11"/>
  <c r="E21" i="11"/>
  <c r="D21" i="11"/>
  <c r="G20" i="11"/>
  <c r="E20" i="11"/>
  <c r="D20" i="11"/>
  <c r="E19" i="11"/>
  <c r="G19" i="11" s="1"/>
  <c r="D19" i="11"/>
  <c r="G18" i="11"/>
  <c r="E18" i="11"/>
  <c r="D18" i="11"/>
  <c r="E17" i="11"/>
  <c r="G17" i="11" s="1"/>
  <c r="D17" i="11"/>
  <c r="E16" i="11"/>
  <c r="G16" i="11" s="1"/>
  <c r="D16" i="11"/>
  <c r="E15" i="11"/>
  <c r="G15" i="11" s="1"/>
  <c r="D15" i="11"/>
  <c r="E14" i="11"/>
  <c r="G14" i="11" s="1"/>
  <c r="D14" i="11"/>
  <c r="E25" i="10"/>
  <c r="G25" i="10" s="1"/>
  <c r="D25" i="10"/>
  <c r="G24" i="10"/>
  <c r="E24" i="10"/>
  <c r="D24" i="10"/>
  <c r="E23" i="10"/>
  <c r="G23" i="10" s="1"/>
  <c r="D23" i="10"/>
  <c r="E22" i="10"/>
  <c r="G22" i="10" s="1"/>
  <c r="D22" i="10"/>
  <c r="E21" i="10"/>
  <c r="G21" i="10" s="1"/>
  <c r="D21" i="10"/>
  <c r="E20" i="10"/>
  <c r="G20" i="10" s="1"/>
  <c r="D20" i="10"/>
  <c r="E19" i="10"/>
  <c r="G19" i="10" s="1"/>
  <c r="D19" i="10"/>
  <c r="E18" i="10"/>
  <c r="G18" i="10" s="1"/>
  <c r="D18" i="10"/>
  <c r="G17" i="10"/>
  <c r="E17" i="10"/>
  <c r="D17" i="10"/>
  <c r="E16" i="10"/>
  <c r="G16" i="10" s="1"/>
  <c r="D16" i="10"/>
  <c r="G15" i="10"/>
  <c r="E15" i="10"/>
  <c r="D15" i="10"/>
  <c r="G14" i="10"/>
  <c r="D14" i="10"/>
  <c r="E13" i="10"/>
  <c r="E25" i="9"/>
  <c r="G25" i="9" s="1"/>
  <c r="D25" i="9"/>
  <c r="E24" i="9"/>
  <c r="G24" i="9" s="1"/>
  <c r="D24" i="9"/>
  <c r="E23" i="9"/>
  <c r="G23" i="9" s="1"/>
  <c r="D23" i="9"/>
  <c r="E22" i="9"/>
  <c r="G22" i="9" s="1"/>
  <c r="D22" i="9"/>
  <c r="E21" i="9"/>
  <c r="G21" i="9" s="1"/>
  <c r="D21" i="9"/>
  <c r="E20" i="9"/>
  <c r="G20" i="9" s="1"/>
  <c r="D20" i="9"/>
  <c r="E19" i="9"/>
  <c r="G19" i="9" s="1"/>
  <c r="D19" i="9"/>
  <c r="E18" i="9"/>
  <c r="G18" i="9" s="1"/>
  <c r="D18" i="9"/>
  <c r="E17" i="9"/>
  <c r="G17" i="9" s="1"/>
  <c r="D17" i="9"/>
  <c r="E16" i="9"/>
  <c r="G16" i="9" s="1"/>
  <c r="D16" i="9"/>
  <c r="G15" i="9"/>
  <c r="E15" i="9"/>
  <c r="D15" i="9"/>
  <c r="E14" i="9"/>
  <c r="G14" i="9" s="1"/>
  <c r="D15" i="8"/>
  <c r="D16" i="8"/>
  <c r="D17" i="8"/>
  <c r="D18" i="8"/>
  <c r="D19" i="8"/>
  <c r="D20" i="8"/>
  <c r="D21" i="8"/>
  <c r="D22" i="8"/>
  <c r="D23" i="8"/>
  <c r="D24" i="8"/>
  <c r="D25" i="8"/>
  <c r="D14" i="7"/>
  <c r="D15" i="7"/>
  <c r="D16" i="7"/>
  <c r="D17" i="7"/>
  <c r="D18" i="7"/>
  <c r="D19" i="7"/>
  <c r="D20" i="7"/>
  <c r="D21" i="7"/>
  <c r="D22" i="7"/>
  <c r="D23" i="7"/>
  <c r="D24" i="7"/>
  <c r="D25" i="7"/>
  <c r="D14" i="6"/>
  <c r="D15" i="6"/>
  <c r="D16" i="6"/>
  <c r="D17" i="6"/>
  <c r="D18" i="6"/>
  <c r="D19" i="6"/>
  <c r="D20" i="6"/>
  <c r="D21" i="6"/>
  <c r="D22" i="6"/>
  <c r="D23" i="6"/>
  <c r="D24" i="6"/>
  <c r="D25" i="6"/>
  <c r="F16" i="5"/>
  <c r="F17" i="5"/>
  <c r="F18" i="5"/>
  <c r="F19" i="5"/>
  <c r="F20" i="5"/>
  <c r="F21" i="5"/>
  <c r="F22" i="5"/>
  <c r="F23" i="5"/>
  <c r="F24" i="5"/>
  <c r="F25" i="5"/>
  <c r="F26" i="5"/>
  <c r="P30" i="8"/>
  <c r="S30" i="8" s="1"/>
  <c r="P29" i="8"/>
  <c r="S29" i="8" s="1"/>
  <c r="P28" i="8"/>
  <c r="S28" i="8" s="1"/>
  <c r="P27" i="8"/>
  <c r="R27" i="8" s="1"/>
  <c r="P26" i="8"/>
  <c r="R26" i="8" s="1"/>
  <c r="P25" i="8"/>
  <c r="R25" i="8" s="1"/>
  <c r="P24" i="8"/>
  <c r="S24" i="8" s="1"/>
  <c r="P23" i="8"/>
  <c r="S23" i="8" s="1"/>
  <c r="P22" i="8"/>
  <c r="R22" i="8" s="1"/>
  <c r="P21" i="8"/>
  <c r="S21" i="8" s="1"/>
  <c r="P20" i="8"/>
  <c r="S20" i="8" s="1"/>
  <c r="P19" i="8"/>
  <c r="S19" i="8" s="1"/>
  <c r="P18" i="8"/>
  <c r="S18" i="8" s="1"/>
  <c r="P17" i="8"/>
  <c r="R17" i="8" s="1"/>
  <c r="P16" i="8"/>
  <c r="R16" i="8" s="1"/>
  <c r="P15" i="8"/>
  <c r="R15" i="8" s="1"/>
  <c r="P14" i="8"/>
  <c r="S14" i="8" s="1"/>
  <c r="P13" i="8"/>
  <c r="S13" i="8" s="1"/>
  <c r="P12" i="8"/>
  <c r="S12" i="8" s="1"/>
  <c r="P11" i="8"/>
  <c r="S11" i="8" s="1"/>
  <c r="S10" i="8"/>
  <c r="P9" i="8"/>
  <c r="R9" i="8" s="1"/>
  <c r="E25" i="8"/>
  <c r="G25" i="8" s="1"/>
  <c r="E24" i="8"/>
  <c r="G24" i="8" s="1"/>
  <c r="E23" i="8"/>
  <c r="G23" i="8" s="1"/>
  <c r="E22" i="8"/>
  <c r="G22" i="8" s="1"/>
  <c r="E21" i="8"/>
  <c r="G21" i="8" s="1"/>
  <c r="E20" i="8"/>
  <c r="G20" i="8" s="1"/>
  <c r="E19" i="8"/>
  <c r="G19" i="8" s="1"/>
  <c r="E18" i="8"/>
  <c r="G18" i="8" s="1"/>
  <c r="E17" i="8"/>
  <c r="G17" i="8" s="1"/>
  <c r="E16" i="8"/>
  <c r="G16" i="8" s="1"/>
  <c r="E15" i="8"/>
  <c r="G15" i="8" s="1"/>
  <c r="R10" i="5"/>
  <c r="P9" i="7"/>
  <c r="P9" i="6"/>
  <c r="S9" i="6" s="1"/>
  <c r="P30" i="7"/>
  <c r="S30" i="7" s="1"/>
  <c r="P29" i="7"/>
  <c r="S29" i="7" s="1"/>
  <c r="P28" i="7"/>
  <c r="S28" i="7" s="1"/>
  <c r="P27" i="7"/>
  <c r="S27" i="7" s="1"/>
  <c r="P26" i="7"/>
  <c r="S26" i="7" s="1"/>
  <c r="P25" i="7"/>
  <c r="R25" i="7" s="1"/>
  <c r="P24" i="7"/>
  <c r="R24" i="7" s="1"/>
  <c r="P23" i="7"/>
  <c r="S23" i="7" s="1"/>
  <c r="P22" i="7"/>
  <c r="S22" i="7" s="1"/>
  <c r="P21" i="7"/>
  <c r="R21" i="7" s="1"/>
  <c r="P20" i="7"/>
  <c r="S20" i="7" s="1"/>
  <c r="P19" i="7"/>
  <c r="S19" i="7" s="1"/>
  <c r="P18" i="7"/>
  <c r="S18" i="7" s="1"/>
  <c r="P17" i="7"/>
  <c r="R17" i="7" s="1"/>
  <c r="P16" i="7"/>
  <c r="R16" i="7" s="1"/>
  <c r="P15" i="7"/>
  <c r="S15" i="7" s="1"/>
  <c r="P14" i="7"/>
  <c r="S14" i="7" s="1"/>
  <c r="P13" i="7"/>
  <c r="S13" i="7" s="1"/>
  <c r="P12" i="7"/>
  <c r="S12" i="7" s="1"/>
  <c r="P11" i="7"/>
  <c r="S11" i="7" s="1"/>
  <c r="S10" i="7"/>
  <c r="R10" i="7"/>
  <c r="E25" i="7"/>
  <c r="G25" i="7" s="1"/>
  <c r="E24" i="7"/>
  <c r="G24" i="7" s="1"/>
  <c r="E23" i="7"/>
  <c r="G23" i="7" s="1"/>
  <c r="E22" i="7"/>
  <c r="G22" i="7" s="1"/>
  <c r="E21" i="7"/>
  <c r="G21" i="7" s="1"/>
  <c r="E20" i="7"/>
  <c r="G20" i="7" s="1"/>
  <c r="E19" i="7"/>
  <c r="G19" i="7" s="1"/>
  <c r="E18" i="7"/>
  <c r="G18" i="7" s="1"/>
  <c r="E17" i="7"/>
  <c r="G17" i="7" s="1"/>
  <c r="E16" i="7"/>
  <c r="G16" i="7" s="1"/>
  <c r="E15" i="7"/>
  <c r="G15" i="7" s="1"/>
  <c r="E14" i="7"/>
  <c r="G14" i="7" s="1"/>
  <c r="E13" i="7"/>
  <c r="P30" i="6"/>
  <c r="S30" i="6" s="1"/>
  <c r="P29" i="6"/>
  <c r="S29" i="6" s="1"/>
  <c r="P28" i="6"/>
  <c r="S28" i="6" s="1"/>
  <c r="P27" i="6"/>
  <c r="R27" i="6" s="1"/>
  <c r="P26" i="6"/>
  <c r="R26" i="6" s="1"/>
  <c r="P25" i="6"/>
  <c r="R25" i="6" s="1"/>
  <c r="P24" i="6"/>
  <c r="S24" i="6" s="1"/>
  <c r="P23" i="6"/>
  <c r="S23" i="6" s="1"/>
  <c r="P22" i="6"/>
  <c r="R22" i="6" s="1"/>
  <c r="P21" i="6"/>
  <c r="S21" i="6" s="1"/>
  <c r="P20" i="6"/>
  <c r="S20" i="6" s="1"/>
  <c r="P19" i="6"/>
  <c r="S19" i="6" s="1"/>
  <c r="P18" i="6"/>
  <c r="R18" i="6" s="1"/>
  <c r="P17" i="6"/>
  <c r="R17" i="6" s="1"/>
  <c r="P16" i="6"/>
  <c r="S16" i="6" s="1"/>
  <c r="P15" i="6"/>
  <c r="S15" i="6" s="1"/>
  <c r="P14" i="6"/>
  <c r="S14" i="6" s="1"/>
  <c r="P13" i="6"/>
  <c r="S13" i="6" s="1"/>
  <c r="P12" i="6"/>
  <c r="S12" i="6" s="1"/>
  <c r="P11" i="6"/>
  <c r="S11" i="6" s="1"/>
  <c r="S10" i="6"/>
  <c r="R10" i="6"/>
  <c r="E25" i="6"/>
  <c r="G25" i="6" s="1"/>
  <c r="E24" i="6"/>
  <c r="G24" i="6" s="1"/>
  <c r="E23" i="6"/>
  <c r="G23" i="6" s="1"/>
  <c r="E22" i="6"/>
  <c r="G22" i="6" s="1"/>
  <c r="E21" i="6"/>
  <c r="G21" i="6" s="1"/>
  <c r="E20" i="6"/>
  <c r="G20" i="6" s="1"/>
  <c r="E19" i="6"/>
  <c r="G19" i="6" s="1"/>
  <c r="E18" i="6"/>
  <c r="G18" i="6" s="1"/>
  <c r="E17" i="6"/>
  <c r="G17" i="6" s="1"/>
  <c r="E16" i="6"/>
  <c r="G16" i="6" s="1"/>
  <c r="E15" i="6"/>
  <c r="G15" i="6" s="1"/>
  <c r="E14" i="6"/>
  <c r="G14" i="6" s="1"/>
  <c r="E13" i="6"/>
  <c r="T11" i="5"/>
  <c r="G16" i="5"/>
  <c r="I16" i="5" s="1"/>
  <c r="G17" i="5"/>
  <c r="G18" i="5"/>
  <c r="G19" i="5"/>
  <c r="I19" i="5" s="1"/>
  <c r="G20" i="5"/>
  <c r="G21" i="5"/>
  <c r="G22" i="5"/>
  <c r="G23" i="5"/>
  <c r="G24" i="5"/>
  <c r="G25" i="5"/>
  <c r="G26" i="5"/>
  <c r="R20" i="5"/>
  <c r="T20" i="5" s="1"/>
  <c r="R21" i="5"/>
  <c r="U21" i="5" s="1"/>
  <c r="R22" i="5"/>
  <c r="T22" i="5" s="1"/>
  <c r="R23" i="5"/>
  <c r="T23" i="5" s="1"/>
  <c r="R24" i="5"/>
  <c r="U24" i="5" s="1"/>
  <c r="R25" i="5"/>
  <c r="T25" i="5" s="1"/>
  <c r="R26" i="5"/>
  <c r="U26" i="5" s="1"/>
  <c r="R27" i="5"/>
  <c r="U27" i="5" s="1"/>
  <c r="R28" i="5"/>
  <c r="U28" i="5" s="1"/>
  <c r="R12" i="5"/>
  <c r="U12" i="5" s="1"/>
  <c r="R13" i="5"/>
  <c r="U13" i="5" s="1"/>
  <c r="R14" i="5"/>
  <c r="T14" i="5" s="1"/>
  <c r="R15" i="5"/>
  <c r="T15" i="5" s="1"/>
  <c r="R16" i="5"/>
  <c r="T16" i="5" s="1"/>
  <c r="R17" i="5"/>
  <c r="T17" i="5" s="1"/>
  <c r="R18" i="5"/>
  <c r="T18" i="5" s="1"/>
  <c r="R19" i="5"/>
  <c r="T19" i="5" s="1"/>
  <c r="T27" i="5" l="1"/>
  <c r="H5" i="5"/>
  <c r="G6" i="1" s="1"/>
  <c r="S10" i="10"/>
  <c r="T10" i="5"/>
  <c r="R10" i="9"/>
  <c r="S16" i="10"/>
  <c r="R12" i="10"/>
  <c r="R23" i="10"/>
  <c r="S28" i="10"/>
  <c r="R22" i="10"/>
  <c r="S17" i="10"/>
  <c r="R13" i="10"/>
  <c r="R29" i="10"/>
  <c r="S24" i="10"/>
  <c r="R30" i="10"/>
  <c r="S14" i="10"/>
  <c r="R25" i="10"/>
  <c r="R27" i="10"/>
  <c r="R19" i="10"/>
  <c r="R16" i="9"/>
  <c r="S27" i="9"/>
  <c r="R17" i="9"/>
  <c r="R12" i="9"/>
  <c r="R28" i="9"/>
  <c r="R18" i="9"/>
  <c r="S13" i="9"/>
  <c r="S29" i="9"/>
  <c r="R19" i="9"/>
  <c r="S24" i="9"/>
  <c r="R14" i="9"/>
  <c r="R30" i="9"/>
  <c r="R25" i="9"/>
  <c r="R22" i="9"/>
  <c r="R23" i="9"/>
  <c r="R15" i="11"/>
  <c r="R26" i="11"/>
  <c r="S21" i="11"/>
  <c r="R11" i="11"/>
  <c r="R22" i="11"/>
  <c r="S27" i="11"/>
  <c r="R17" i="11"/>
  <c r="R16" i="11"/>
  <c r="R13" i="11"/>
  <c r="S18" i="11"/>
  <c r="R29" i="11"/>
  <c r="R24" i="11"/>
  <c r="R19" i="11"/>
  <c r="R14" i="11"/>
  <c r="R30" i="11"/>
  <c r="S25" i="8"/>
  <c r="R11" i="8"/>
  <c r="R20" i="8"/>
  <c r="R18" i="8"/>
  <c r="J14" i="5"/>
  <c r="H13" i="10"/>
  <c r="H26" i="10" s="1"/>
  <c r="N10" i="1" s="1"/>
  <c r="H26" i="11"/>
  <c r="G35" i="1" s="1"/>
  <c r="H13" i="9"/>
  <c r="H26" i="9" s="1"/>
  <c r="G30" i="1" s="1"/>
  <c r="F4" i="9"/>
  <c r="G26" i="1" s="1"/>
  <c r="G26" i="11"/>
  <c r="G33" i="1" s="1"/>
  <c r="F4" i="11"/>
  <c r="G31" i="1" s="1"/>
  <c r="G13" i="10"/>
  <c r="G26" i="10" s="1"/>
  <c r="N8" i="1" s="1"/>
  <c r="G13" i="9"/>
  <c r="G26" i="9" s="1"/>
  <c r="G28" i="1" s="1"/>
  <c r="R9" i="6"/>
  <c r="S9" i="8"/>
  <c r="S15" i="8"/>
  <c r="S27" i="8"/>
  <c r="S26" i="8"/>
  <c r="S22" i="8"/>
  <c r="R12" i="8"/>
  <c r="R28" i="8"/>
  <c r="S16" i="8"/>
  <c r="S17" i="8"/>
  <c r="R23" i="8"/>
  <c r="R21" i="8"/>
  <c r="R13" i="8"/>
  <c r="R29" i="8"/>
  <c r="R24" i="8"/>
  <c r="R19" i="8"/>
  <c r="R14" i="8"/>
  <c r="R30" i="8"/>
  <c r="T26" i="5"/>
  <c r="T28" i="5"/>
  <c r="T24" i="5"/>
  <c r="G13" i="6"/>
  <c r="G26" i="6" s="1"/>
  <c r="G13" i="1" s="1"/>
  <c r="H13" i="6"/>
  <c r="H26" i="6" s="1"/>
  <c r="G15" i="1" s="1"/>
  <c r="U22" i="5"/>
  <c r="S25" i="7"/>
  <c r="R19" i="7"/>
  <c r="S24" i="7"/>
  <c r="S9" i="7"/>
  <c r="R20" i="7"/>
  <c r="R27" i="7"/>
  <c r="S21" i="7"/>
  <c r="S16" i="7"/>
  <c r="R12" i="7"/>
  <c r="S17" i="7"/>
  <c r="R28" i="7"/>
  <c r="R26" i="7"/>
  <c r="R22" i="7"/>
  <c r="R23" i="7"/>
  <c r="R11" i="7"/>
  <c r="R18" i="7"/>
  <c r="R13" i="7"/>
  <c r="R29" i="7"/>
  <c r="R15" i="7"/>
  <c r="R14" i="7"/>
  <c r="R30" i="7"/>
  <c r="H13" i="7"/>
  <c r="H26" i="7" s="1"/>
  <c r="G20" i="1" s="1"/>
  <c r="G13" i="7"/>
  <c r="G26" i="7" s="1"/>
  <c r="G18" i="1" s="1"/>
  <c r="S18" i="6"/>
  <c r="R20" i="6"/>
  <c r="S25" i="6"/>
  <c r="R15" i="6"/>
  <c r="S27" i="6"/>
  <c r="R16" i="6"/>
  <c r="R12" i="6"/>
  <c r="R28" i="6"/>
  <c r="R11" i="6"/>
  <c r="S22" i="6"/>
  <c r="S17" i="6"/>
  <c r="R23" i="6"/>
  <c r="S26" i="6"/>
  <c r="R29" i="6"/>
  <c r="R21" i="6"/>
  <c r="R13" i="6"/>
  <c r="R24" i="6"/>
  <c r="R19" i="6"/>
  <c r="R14" i="6"/>
  <c r="R30" i="6"/>
  <c r="T21" i="5"/>
  <c r="U23" i="5"/>
  <c r="I20" i="5"/>
  <c r="I17" i="5"/>
  <c r="I25" i="5" s="1"/>
  <c r="I23" i="5"/>
  <c r="I24" i="5"/>
  <c r="I21" i="5"/>
  <c r="I18" i="5"/>
  <c r="U20" i="5"/>
  <c r="U25" i="5"/>
  <c r="U16" i="5"/>
  <c r="T12" i="5"/>
  <c r="U10" i="5"/>
  <c r="U18" i="5"/>
  <c r="T13" i="5"/>
  <c r="U17" i="5"/>
  <c r="U11" i="5"/>
  <c r="U15" i="5"/>
  <c r="U14" i="5"/>
  <c r="U19" i="5"/>
  <c r="G13" i="8" l="1"/>
  <c r="G26" i="8" s="1"/>
  <c r="G23" i="1" s="1"/>
  <c r="J27" i="5"/>
  <c r="G10" i="1" s="1"/>
  <c r="I15" i="5"/>
  <c r="H26" i="8"/>
  <c r="G25" i="1" s="1"/>
  <c r="F4" i="8"/>
  <c r="I14" i="5"/>
  <c r="I22" i="5" s="1"/>
  <c r="I26" i="5"/>
  <c r="G21" i="1" l="1"/>
  <c r="J4" i="1" s="1"/>
  <c r="L4" i="1" s="1"/>
  <c r="I27" i="5"/>
  <c r="G8" i="1" s="1"/>
  <c r="N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56889C-62E7-4B5A-8FCD-725029718400}" keepAlive="1" interval="5" name="Requête - pricemulti?fsyms=BTC,ETH,SOL,ADA,CRV,MATIC,DOT,USDT,BNB&amp;tsyms=USDT,EUR&amp;api_key=b" description="Connexion à la requête « pricemulti?fsyms=BTC,ETH,SOL,ADA,CRV,MATIC,DOT,USDT,BNB&amp;tsyms=USDT,EUR&amp;api_key=b » dans le classeur." type="5" refreshedVersion="7" background="1" saveData="1">
    <dbPr connection="Provider=Microsoft.Mashup.OleDb.1;Data Source=$Workbook$;Location=&quot;pricemulti?fsyms=BTC,ETH,SOL,ADA,CRV,MATIC,DOT,USDT,BNB&amp;tsyms=USDT,EUR&amp;api_key=b&quot;;Extended Properties=&quot;&quot;" command="SELECT * FROM [pricemulti?fsyms=BTC,ETH,SOL,ADA,CRV,MATIC,DOT,USDT,BNB&amp;tsyms=USDT,EUR&amp;api_key=b]"/>
  </connection>
</connections>
</file>

<file path=xl/sharedStrings.xml><?xml version="1.0" encoding="utf-8"?>
<sst xmlns="http://schemas.openxmlformats.org/spreadsheetml/2006/main" count="208" uniqueCount="46">
  <si>
    <t>Date</t>
  </si>
  <si>
    <t>Prix actuel</t>
  </si>
  <si>
    <t>Gain/perte</t>
  </si>
  <si>
    <t>Montant</t>
  </si>
  <si>
    <t>BTC</t>
  </si>
  <si>
    <t>prix achat</t>
  </si>
  <si>
    <t>montant €</t>
  </si>
  <si>
    <t>Valeur pré</t>
  </si>
  <si>
    <t>Valeut act</t>
  </si>
  <si>
    <t>%</t>
  </si>
  <si>
    <t>ADA</t>
  </si>
  <si>
    <t>SOL</t>
  </si>
  <si>
    <t>CRV</t>
  </si>
  <si>
    <t>Name</t>
  </si>
  <si>
    <t>Value.EUR</t>
  </si>
  <si>
    <t>Capital départ</t>
  </si>
  <si>
    <t>Capital actuel</t>
  </si>
  <si>
    <t>Résumer</t>
  </si>
  <si>
    <t>Valeur vente</t>
  </si>
  <si>
    <t>HISTORIQUE</t>
  </si>
  <si>
    <t>ACTIF EN COURS</t>
  </si>
  <si>
    <t>TOTAL</t>
  </si>
  <si>
    <t>VALEUR TOTAL</t>
  </si>
  <si>
    <t>Valeur globale</t>
  </si>
  <si>
    <t>Gain/Perte</t>
  </si>
  <si>
    <t>CARDANO (ADA)</t>
  </si>
  <si>
    <t>SOLANA (SOL)</t>
  </si>
  <si>
    <t>Curve DAO Token (CRV)</t>
  </si>
  <si>
    <t>Dates</t>
  </si>
  <si>
    <t>APPROS EUROS €</t>
  </si>
  <si>
    <t>BNB ( Stacking)</t>
  </si>
  <si>
    <t>ETHERUM (ETH)</t>
  </si>
  <si>
    <t>POLYGON (MATIC)</t>
  </si>
  <si>
    <t>Polkadot (DOT)</t>
  </si>
  <si>
    <t>€ disponible</t>
  </si>
  <si>
    <t>MATIC</t>
  </si>
  <si>
    <t>DOT</t>
  </si>
  <si>
    <t>ETH</t>
  </si>
  <si>
    <t xml:space="preserve">BITCOIN (BTC) </t>
  </si>
  <si>
    <t>Prix vente</t>
  </si>
  <si>
    <t>USDT</t>
  </si>
  <si>
    <t>Value.USDT</t>
  </si>
  <si>
    <t>BNB</t>
  </si>
  <si>
    <t>Prix vente €</t>
  </si>
  <si>
    <t>prix vente $</t>
  </si>
  <si>
    <t>Prix Cryptos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</si>
</sst>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00000"/>
    <numFmt numFmtId="166" formatCode="#,##0.000\ &quot;€&quot;"/>
    <numFmt numFmtId="167" formatCode="_-* #,##0.000\ &quot;€&quot;_-;\-* #,##0.000\ &quot;€&quot;_-;_-* &quot;-&quot;??\ &quot;€&quot;_-;_-@_-"/>
    <numFmt numFmtId="171" formatCode="[$$-409]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theme="9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C5E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3FFC9"/>
        <bgColor indexed="64"/>
      </patternFill>
    </fill>
    <fill>
      <patternFill patternType="solid">
        <fgColor rgb="FFB9FFD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1FA9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DD3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8" tint="0.79998168889431442"/>
      </top>
      <bottom/>
      <diagonal/>
    </border>
    <border>
      <left/>
      <right style="thin">
        <color theme="8" tint="0.79998168889431442"/>
      </right>
      <top/>
      <bottom/>
      <diagonal/>
    </border>
    <border>
      <left/>
      <right/>
      <top/>
      <bottom style="thin">
        <color theme="8" tint="0.79998168889431442"/>
      </bottom>
      <diagonal/>
    </border>
    <border>
      <left style="thin">
        <color theme="8" tint="0.79998168889431442"/>
      </left>
      <right/>
      <top style="thin">
        <color theme="8" tint="0.79998168889431442"/>
      </top>
      <bottom style="thin">
        <color theme="0"/>
      </bottom>
      <diagonal/>
    </border>
    <border>
      <left style="thin">
        <color theme="8" tint="0.79998168889431442"/>
      </left>
      <right/>
      <top style="thin">
        <color theme="8" tint="0.79998168889431442"/>
      </top>
      <bottom/>
      <diagonal/>
    </border>
    <border>
      <left style="thin">
        <color theme="8" tint="0.79998168889431442"/>
      </left>
      <right/>
      <top/>
      <bottom/>
      <diagonal/>
    </border>
    <border>
      <left style="thin">
        <color theme="8" tint="0.79998168889431442"/>
      </left>
      <right style="thin">
        <color theme="8" tint="0.79998168889431442"/>
      </right>
      <top style="thin">
        <color theme="8" tint="0.79998168889431442"/>
      </top>
      <bottom/>
      <diagonal/>
    </border>
    <border>
      <left style="thin">
        <color theme="8" tint="0.79998168889431442"/>
      </left>
      <right style="thin">
        <color theme="8" tint="0.79998168889431442"/>
      </right>
      <top/>
      <bottom/>
      <diagonal/>
    </border>
    <border>
      <left style="thin">
        <color theme="8" tint="0.79998168889431442"/>
      </left>
      <right/>
      <top style="medium">
        <color indexed="64"/>
      </top>
      <bottom style="thin">
        <color theme="8" tint="0.79998168889431442"/>
      </bottom>
      <diagonal/>
    </border>
    <border>
      <left/>
      <right/>
      <top style="medium">
        <color indexed="64"/>
      </top>
      <bottom style="thin">
        <color theme="8" tint="0.79998168889431442"/>
      </bottom>
      <diagonal/>
    </border>
    <border>
      <left/>
      <right style="thin">
        <color theme="8" tint="0.79998168889431442"/>
      </right>
      <top style="medium">
        <color indexed="64"/>
      </top>
      <bottom style="thin">
        <color theme="8" tint="0.7999816888943144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8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8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0" fontId="0" fillId="0" borderId="1" xfId="1" applyNumberFormat="1" applyFont="1" applyBorder="1"/>
    <xf numFmtId="2" fontId="0" fillId="0" borderId="1" xfId="0" applyNumberFormat="1" applyBorder="1"/>
    <xf numFmtId="44" fontId="0" fillId="0" borderId="1" xfId="0" applyNumberFormat="1" applyBorder="1"/>
    <xf numFmtId="0" fontId="0" fillId="0" borderId="0" xfId="0" applyBorder="1"/>
    <xf numFmtId="44" fontId="0" fillId="0" borderId="1" xfId="0" applyNumberFormat="1" applyFill="1" applyBorder="1"/>
    <xf numFmtId="0" fontId="4" fillId="0" borderId="1" xfId="0" applyFont="1" applyFill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8" fontId="0" fillId="0" borderId="0" xfId="0" applyNumberFormat="1" applyFill="1" applyBorder="1" applyAlignment="1"/>
    <xf numFmtId="0" fontId="0" fillId="0" borderId="0" xfId="0" applyFill="1" applyBorder="1" applyAlignment="1"/>
    <xf numFmtId="165" fontId="0" fillId="0" borderId="1" xfId="0" applyNumberFormat="1" applyBorder="1"/>
    <xf numFmtId="0" fontId="0" fillId="0" borderId="1" xfId="0" applyFill="1" applyBorder="1" applyAlignment="1">
      <alignment vertical="center"/>
    </xf>
    <xf numFmtId="17" fontId="0" fillId="0" borderId="1" xfId="0" applyNumberFormat="1" applyBorder="1"/>
    <xf numFmtId="0" fontId="0" fillId="0" borderId="1" xfId="0" applyNumberFormat="1" applyBorder="1"/>
    <xf numFmtId="8" fontId="0" fillId="0" borderId="1" xfId="0" applyNumberFormat="1" applyFont="1" applyBorder="1"/>
    <xf numFmtId="164" fontId="0" fillId="0" borderId="1" xfId="0" applyNumberFormat="1" applyFill="1" applyBorder="1"/>
    <xf numFmtId="167" fontId="0" fillId="0" borderId="1" xfId="0" applyNumberFormat="1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3" borderId="1" xfId="0" applyFill="1" applyBorder="1" applyAlignment="1">
      <alignment horizontal="center"/>
    </xf>
    <xf numFmtId="164" fontId="0" fillId="13" borderId="1" xfId="0" applyNumberFormat="1" applyFill="1" applyBorder="1" applyAlignment="1">
      <alignment horizontal="center"/>
    </xf>
    <xf numFmtId="164" fontId="0" fillId="13" borderId="14" xfId="0" applyNumberFormat="1" applyFill="1" applyBorder="1" applyAlignment="1">
      <alignment horizontal="center"/>
    </xf>
    <xf numFmtId="10" fontId="0" fillId="10" borderId="15" xfId="0" applyNumberFormat="1" applyFill="1" applyBorder="1" applyAlignment="1">
      <alignment horizontal="center"/>
    </xf>
    <xf numFmtId="10" fontId="0" fillId="10" borderId="16" xfId="0" applyNumberFormat="1" applyFill="1" applyBorder="1" applyAlignment="1">
      <alignment horizontal="center"/>
    </xf>
    <xf numFmtId="0" fontId="0" fillId="10" borderId="15" xfId="0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/>
    </xf>
    <xf numFmtId="164" fontId="0" fillId="11" borderId="14" xfId="0" applyNumberFormat="1" applyFill="1" applyBorder="1" applyAlignment="1">
      <alignment horizontal="center"/>
    </xf>
    <xf numFmtId="164" fontId="0" fillId="9" borderId="12" xfId="0" applyNumberFormat="1" applyFill="1" applyBorder="1" applyAlignment="1">
      <alignment horizontal="center" vertical="center"/>
    </xf>
    <xf numFmtId="164" fontId="0" fillId="9" borderId="13" xfId="0" applyNumberForma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9" borderId="14" xfId="0" applyNumberFormat="1" applyFill="1" applyBorder="1" applyAlignment="1">
      <alignment horizontal="center" vertical="center"/>
    </xf>
    <xf numFmtId="10" fontId="0" fillId="8" borderId="15" xfId="0" applyNumberFormat="1" applyFill="1" applyBorder="1" applyAlignment="1">
      <alignment horizontal="center" vertical="center"/>
    </xf>
    <xf numFmtId="10" fontId="0" fillId="8" borderId="16" xfId="0" applyNumberForma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/>
    </xf>
    <xf numFmtId="10" fontId="0" fillId="13" borderId="15" xfId="0" applyNumberFormat="1" applyFill="1" applyBorder="1" applyAlignment="1">
      <alignment horizontal="center"/>
    </xf>
    <xf numFmtId="10" fontId="0" fillId="13" borderId="16" xfId="0" applyNumberFormat="1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164" fontId="0" fillId="15" borderId="1" xfId="0" applyNumberFormat="1" applyFill="1" applyBorder="1" applyAlignment="1">
      <alignment horizontal="center"/>
    </xf>
    <xf numFmtId="164" fontId="0" fillId="15" borderId="14" xfId="0" applyNumberFormat="1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10" fontId="0" fillId="15" borderId="15" xfId="0" applyNumberFormat="1" applyFill="1" applyBorder="1" applyAlignment="1">
      <alignment horizontal="center"/>
    </xf>
    <xf numFmtId="10" fontId="0" fillId="15" borderId="16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10" fontId="0" fillId="9" borderId="15" xfId="0" applyNumberFormat="1" applyFill="1" applyBorder="1" applyAlignment="1">
      <alignment horizontal="center" vertical="center"/>
    </xf>
    <xf numFmtId="10" fontId="0" fillId="9" borderId="16" xfId="0" applyNumberFormat="1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164" fontId="0" fillId="8" borderId="12" xfId="0" applyNumberFormat="1" applyFill="1" applyBorder="1" applyAlignment="1">
      <alignment horizontal="center" vertical="center"/>
    </xf>
    <xf numFmtId="164" fontId="0" fillId="8" borderId="13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0" fillId="8" borderId="14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164" fontId="0" fillId="17" borderId="14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 vertical="center"/>
    </xf>
    <xf numFmtId="10" fontId="0" fillId="17" borderId="16" xfId="0" applyNumberForma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2" fontId="0" fillId="0" borderId="1" xfId="0" applyNumberFormat="1" applyFont="1" applyBorder="1"/>
    <xf numFmtId="0" fontId="0" fillId="0" borderId="0" xfId="0" applyAlignment="1">
      <alignment horizontal="center"/>
    </xf>
    <xf numFmtId="166" fontId="6" fillId="2" borderId="1" xfId="0" applyNumberFormat="1" applyFont="1" applyFill="1" applyBorder="1" applyAlignment="1">
      <alignment horizontal="center"/>
    </xf>
    <xf numFmtId="171" fontId="6" fillId="18" borderId="1" xfId="0" applyNumberFormat="1" applyFont="1" applyFill="1" applyBorder="1" applyAlignment="1">
      <alignment horizontal="center"/>
    </xf>
    <xf numFmtId="0" fontId="6" fillId="22" borderId="19" xfId="0" applyFont="1" applyFill="1" applyBorder="1" applyAlignment="1">
      <alignment horizontal="center" vertical="center"/>
    </xf>
    <xf numFmtId="0" fontId="6" fillId="22" borderId="25" xfId="0" applyFont="1" applyFill="1" applyBorder="1" applyAlignment="1">
      <alignment horizontal="center" vertical="center"/>
    </xf>
    <xf numFmtId="0" fontId="6" fillId="22" borderId="20" xfId="0" applyFont="1" applyFill="1" applyBorder="1" applyAlignment="1">
      <alignment horizontal="center" vertical="center"/>
    </xf>
    <xf numFmtId="0" fontId="6" fillId="22" borderId="26" xfId="0" applyFont="1" applyFill="1" applyBorder="1" applyAlignment="1">
      <alignment horizontal="center" vertical="center"/>
    </xf>
    <xf numFmtId="2" fontId="2" fillId="22" borderId="29" xfId="0" applyNumberFormat="1" applyFont="1" applyFill="1" applyBorder="1" applyAlignment="1">
      <alignment horizontal="center" vertical="center"/>
    </xf>
    <xf numFmtId="164" fontId="2" fillId="22" borderId="13" xfId="0" applyNumberFormat="1" applyFont="1" applyFill="1" applyBorder="1" applyAlignment="1">
      <alignment horizontal="center" vertical="center"/>
    </xf>
    <xf numFmtId="2" fontId="2" fillId="22" borderId="30" xfId="0" applyNumberFormat="1" applyFont="1" applyFill="1" applyBorder="1" applyAlignment="1">
      <alignment horizontal="center" vertical="center"/>
    </xf>
    <xf numFmtId="164" fontId="2" fillId="22" borderId="16" xfId="0" applyNumberFormat="1" applyFont="1" applyFill="1" applyBorder="1" applyAlignment="1">
      <alignment horizontal="center" vertical="center"/>
    </xf>
    <xf numFmtId="0" fontId="0" fillId="24" borderId="35" xfId="0" applyFill="1" applyBorder="1"/>
    <xf numFmtId="0" fontId="0" fillId="24" borderId="36" xfId="0" applyFill="1" applyBorder="1"/>
    <xf numFmtId="0" fontId="0" fillId="24" borderId="32" xfId="0" applyFill="1" applyBorder="1"/>
    <xf numFmtId="0" fontId="0" fillId="19" borderId="34" xfId="0" applyNumberFormat="1" applyFill="1" applyBorder="1" applyAlignment="1">
      <alignment horizontal="center" vertical="center"/>
    </xf>
    <xf numFmtId="171" fontId="0" fillId="19" borderId="3" xfId="0" applyNumberFormat="1" applyFill="1" applyBorder="1" applyAlignment="1">
      <alignment horizontal="center" vertical="center"/>
    </xf>
    <xf numFmtId="164" fontId="0" fillId="19" borderId="24" xfId="0" applyNumberFormat="1" applyFill="1" applyBorder="1" applyAlignment="1">
      <alignment horizontal="center" vertical="center"/>
    </xf>
    <xf numFmtId="0" fontId="0" fillId="20" borderId="33" xfId="0" applyNumberFormat="1" applyFill="1" applyBorder="1" applyAlignment="1">
      <alignment horizontal="center" vertical="center"/>
    </xf>
    <xf numFmtId="171" fontId="0" fillId="20" borderId="1" xfId="0" applyNumberFormat="1" applyFill="1" applyBorder="1" applyAlignment="1">
      <alignment horizontal="center" vertical="center"/>
    </xf>
    <xf numFmtId="164" fontId="0" fillId="20" borderId="14" xfId="0" applyNumberFormat="1" applyFill="1" applyBorder="1" applyAlignment="1">
      <alignment horizontal="center" vertical="center"/>
    </xf>
    <xf numFmtId="0" fontId="0" fillId="4" borderId="33" xfId="0" applyNumberFormat="1" applyFill="1" applyBorder="1" applyAlignment="1">
      <alignment horizontal="center" vertical="center"/>
    </xf>
    <xf numFmtId="171" fontId="0" fillId="4" borderId="1" xfId="0" applyNumberForma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0" fontId="0" fillId="21" borderId="33" xfId="0" applyNumberFormat="1" applyFill="1" applyBorder="1" applyAlignment="1">
      <alignment horizontal="center" vertical="center"/>
    </xf>
    <xf numFmtId="171" fontId="0" fillId="21" borderId="1" xfId="0" applyNumberFormat="1" applyFill="1" applyBorder="1" applyAlignment="1">
      <alignment horizontal="center" vertical="center"/>
    </xf>
    <xf numFmtId="164" fontId="0" fillId="21" borderId="14" xfId="0" applyNumberFormat="1" applyFill="1" applyBorder="1" applyAlignment="1">
      <alignment horizontal="center" vertical="center"/>
    </xf>
    <xf numFmtId="0" fontId="0" fillId="6" borderId="33" xfId="0" applyNumberFormat="1" applyFill="1" applyBorder="1" applyAlignment="1">
      <alignment horizontal="center" vertical="center"/>
    </xf>
    <xf numFmtId="171" fontId="0" fillId="6" borderId="1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0" fontId="0" fillId="12" borderId="33" xfId="0" applyNumberFormat="1" applyFill="1" applyBorder="1" applyAlignment="1">
      <alignment horizontal="center" vertical="center"/>
    </xf>
    <xf numFmtId="171" fontId="0" fillId="12" borderId="1" xfId="0" applyNumberFormat="1" applyFill="1" applyBorder="1" applyAlignment="1">
      <alignment horizontal="center" vertical="center"/>
    </xf>
    <xf numFmtId="164" fontId="0" fillId="12" borderId="14" xfId="0" applyNumberFormat="1" applyFill="1" applyBorder="1" applyAlignment="1">
      <alignment horizontal="center" vertical="center"/>
    </xf>
    <xf numFmtId="0" fontId="0" fillId="16" borderId="33" xfId="0" applyNumberFormat="1" applyFill="1" applyBorder="1" applyAlignment="1">
      <alignment horizontal="center" vertical="center"/>
    </xf>
    <xf numFmtId="171" fontId="0" fillId="16" borderId="1" xfId="0" applyNumberFormat="1" applyFill="1" applyBorder="1" applyAlignment="1">
      <alignment horizontal="center" vertical="center"/>
    </xf>
    <xf numFmtId="164" fontId="0" fillId="16" borderId="14" xfId="0" applyNumberFormat="1" applyFill="1" applyBorder="1" applyAlignment="1">
      <alignment horizontal="center" vertical="center"/>
    </xf>
    <xf numFmtId="0" fontId="0" fillId="22" borderId="33" xfId="0" applyNumberFormat="1" applyFill="1" applyBorder="1" applyAlignment="1">
      <alignment horizontal="center" vertical="center"/>
    </xf>
    <xf numFmtId="171" fontId="0" fillId="22" borderId="1" xfId="0" applyNumberFormat="1" applyFill="1" applyBorder="1" applyAlignment="1">
      <alignment horizontal="center" vertical="center"/>
    </xf>
    <xf numFmtId="164" fontId="0" fillId="22" borderId="14" xfId="0" applyNumberFormat="1" applyFill="1" applyBorder="1" applyAlignment="1">
      <alignment horizontal="center" vertical="center"/>
    </xf>
    <xf numFmtId="0" fontId="0" fillId="23" borderId="30" xfId="0" applyNumberFormat="1" applyFill="1" applyBorder="1" applyAlignment="1">
      <alignment horizontal="center" vertical="center"/>
    </xf>
    <xf numFmtId="171" fontId="0" fillId="23" borderId="15" xfId="0" applyNumberFormat="1" applyFill="1" applyBorder="1" applyAlignment="1">
      <alignment horizontal="center" vertical="center"/>
    </xf>
    <xf numFmtId="164" fontId="0" fillId="23" borderId="16" xfId="0" applyNumberFormat="1" applyFill="1" applyBorder="1" applyAlignment="1">
      <alignment horizontal="center" vertical="center"/>
    </xf>
    <xf numFmtId="171" fontId="0" fillId="0" borderId="1" xfId="0" applyNumberFormat="1" applyBorder="1" applyAlignment="1">
      <alignment horizontal="center"/>
    </xf>
    <xf numFmtId="0" fontId="12" fillId="16" borderId="1" xfId="2" applyFont="1" applyFill="1" applyBorder="1" applyAlignment="1">
      <alignment horizontal="center" vertical="center"/>
    </xf>
    <xf numFmtId="164" fontId="13" fillId="16" borderId="1" xfId="2" applyNumberFormat="1" applyFont="1" applyFill="1" applyBorder="1" applyAlignment="1">
      <alignment horizontal="center" vertical="center"/>
    </xf>
    <xf numFmtId="0" fontId="12" fillId="7" borderId="1" xfId="2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13" fillId="5" borderId="1" xfId="2" applyNumberFormat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13" fillId="4" borderId="1" xfId="2" applyNumberFormat="1" applyFont="1" applyFill="1" applyBorder="1" applyAlignment="1">
      <alignment horizontal="center" vertical="center"/>
    </xf>
    <xf numFmtId="0" fontId="12" fillId="6" borderId="1" xfId="2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4" fontId="13" fillId="6" borderId="37" xfId="2" applyNumberFormat="1" applyFont="1" applyFill="1" applyBorder="1" applyAlignment="1">
      <alignment horizontal="center" vertical="center"/>
    </xf>
    <xf numFmtId="0" fontId="12" fillId="14" borderId="1" xfId="2" applyFont="1" applyFill="1" applyBorder="1" applyAlignment="1">
      <alignment horizontal="center" vertical="center"/>
    </xf>
    <xf numFmtId="164" fontId="13" fillId="14" borderId="1" xfId="2" applyNumberFormat="1" applyFont="1" applyFill="1" applyBorder="1" applyAlignment="1">
      <alignment horizontal="center" vertical="center"/>
    </xf>
    <xf numFmtId="0" fontId="12" fillId="12" borderId="1" xfId="2" applyFont="1" applyFill="1" applyBorder="1" applyAlignment="1">
      <alignment horizontal="center" vertical="center"/>
    </xf>
    <xf numFmtId="164" fontId="13" fillId="12" borderId="1" xfId="2" applyNumberFormat="1" applyFont="1" applyFill="1" applyBorder="1" applyAlignment="1">
      <alignment horizontal="center" vertical="center"/>
    </xf>
    <xf numFmtId="0" fontId="12" fillId="7" borderId="29" xfId="2" applyFont="1" applyFill="1" applyBorder="1" applyAlignment="1">
      <alignment horizontal="center" vertical="center"/>
    </xf>
    <xf numFmtId="0" fontId="12" fillId="7" borderId="12" xfId="2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2" fillId="7" borderId="33" xfId="2" applyFont="1" applyFill="1" applyBorder="1" applyAlignment="1">
      <alignment horizontal="center" vertical="center"/>
    </xf>
    <xf numFmtId="0" fontId="12" fillId="5" borderId="33" xfId="2" applyFont="1" applyFill="1" applyBorder="1" applyAlignment="1">
      <alignment horizontal="center" vertical="center"/>
    </xf>
    <xf numFmtId="164" fontId="13" fillId="5" borderId="33" xfId="2" applyNumberFormat="1" applyFont="1" applyFill="1" applyBorder="1" applyAlignment="1">
      <alignment horizontal="center" vertical="center"/>
    </xf>
    <xf numFmtId="0" fontId="12" fillId="4" borderId="33" xfId="2" applyFont="1" applyFill="1" applyBorder="1" applyAlignment="1">
      <alignment horizontal="center" vertical="center"/>
    </xf>
    <xf numFmtId="164" fontId="13" fillId="4" borderId="33" xfId="2" applyNumberFormat="1" applyFont="1" applyFill="1" applyBorder="1" applyAlignment="1">
      <alignment horizontal="center" vertical="center"/>
    </xf>
    <xf numFmtId="0" fontId="12" fillId="6" borderId="33" xfId="2" applyFont="1" applyFill="1" applyBorder="1" applyAlignment="1">
      <alignment horizontal="center" vertical="center"/>
    </xf>
    <xf numFmtId="164" fontId="13" fillId="6" borderId="33" xfId="2" applyNumberFormat="1" applyFont="1" applyFill="1" applyBorder="1" applyAlignment="1">
      <alignment horizontal="center" vertical="center"/>
    </xf>
    <xf numFmtId="0" fontId="12" fillId="14" borderId="33" xfId="2" applyFont="1" applyFill="1" applyBorder="1" applyAlignment="1">
      <alignment horizontal="center" vertical="center"/>
    </xf>
    <xf numFmtId="164" fontId="13" fillId="14" borderId="33" xfId="2" applyNumberFormat="1" applyFont="1" applyFill="1" applyBorder="1" applyAlignment="1">
      <alignment horizontal="center" vertical="center"/>
    </xf>
    <xf numFmtId="0" fontId="12" fillId="12" borderId="33" xfId="2" applyFont="1" applyFill="1" applyBorder="1" applyAlignment="1">
      <alignment horizontal="center" vertical="center"/>
    </xf>
    <xf numFmtId="164" fontId="13" fillId="12" borderId="33" xfId="2" applyNumberFormat="1" applyFont="1" applyFill="1" applyBorder="1" applyAlignment="1">
      <alignment horizontal="center" vertical="center"/>
    </xf>
    <xf numFmtId="164" fontId="13" fillId="12" borderId="30" xfId="2" applyNumberFormat="1" applyFont="1" applyFill="1" applyBorder="1" applyAlignment="1">
      <alignment horizontal="center" vertical="center"/>
    </xf>
    <xf numFmtId="164" fontId="13" fillId="12" borderId="15" xfId="2" applyNumberFormat="1" applyFont="1" applyFill="1" applyBorder="1" applyAlignment="1">
      <alignment horizontal="center" vertical="center"/>
    </xf>
    <xf numFmtId="0" fontId="12" fillId="16" borderId="29" xfId="2" applyFont="1" applyFill="1" applyBorder="1" applyAlignment="1">
      <alignment horizontal="center" vertical="center"/>
    </xf>
    <xf numFmtId="0" fontId="12" fillId="16" borderId="12" xfId="2" applyFont="1" applyFill="1" applyBorder="1" applyAlignment="1">
      <alignment horizontal="center" vertical="center"/>
    </xf>
    <xf numFmtId="0" fontId="12" fillId="16" borderId="33" xfId="2" applyFont="1" applyFill="1" applyBorder="1" applyAlignment="1">
      <alignment horizontal="center" vertical="center"/>
    </xf>
    <xf numFmtId="164" fontId="13" fillId="16" borderId="33" xfId="2" applyNumberFormat="1" applyFont="1" applyFill="1" applyBorder="1" applyAlignment="1">
      <alignment horizontal="center" vertical="center"/>
    </xf>
    <xf numFmtId="164" fontId="13" fillId="16" borderId="30" xfId="2" applyNumberFormat="1" applyFont="1" applyFill="1" applyBorder="1" applyAlignment="1">
      <alignment horizontal="center" vertical="center"/>
    </xf>
    <xf numFmtId="164" fontId="13" fillId="16" borderId="15" xfId="2" applyNumberFormat="1" applyFont="1" applyFill="1" applyBorder="1" applyAlignment="1">
      <alignment horizontal="center" vertical="center"/>
    </xf>
    <xf numFmtId="164" fontId="13" fillId="7" borderId="30" xfId="2" applyNumberFormat="1" applyFont="1" applyFill="1" applyBorder="1" applyAlignment="1">
      <alignment horizontal="center" vertical="center"/>
    </xf>
    <xf numFmtId="164" fontId="13" fillId="7" borderId="15" xfId="2" applyNumberFormat="1" applyFont="1" applyFill="1" applyBorder="1" applyAlignment="1">
      <alignment horizontal="center" vertical="center"/>
    </xf>
    <xf numFmtId="0" fontId="12" fillId="5" borderId="29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164" fontId="13" fillId="5" borderId="30" xfId="2" applyNumberFormat="1" applyFont="1" applyFill="1" applyBorder="1" applyAlignment="1">
      <alignment horizontal="center" vertical="center"/>
    </xf>
    <xf numFmtId="164" fontId="13" fillId="5" borderId="15" xfId="2" applyNumberFormat="1" applyFont="1" applyFill="1" applyBorder="1" applyAlignment="1">
      <alignment horizontal="center" vertical="center"/>
    </xf>
    <xf numFmtId="0" fontId="12" fillId="4" borderId="29" xfId="2" applyFont="1" applyFill="1" applyBorder="1" applyAlignment="1">
      <alignment horizontal="center" vertical="center"/>
    </xf>
    <xf numFmtId="0" fontId="12" fillId="4" borderId="12" xfId="2" applyFon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164" fontId="13" fillId="4" borderId="30" xfId="2" applyNumberFormat="1" applyFont="1" applyFill="1" applyBorder="1" applyAlignment="1">
      <alignment horizontal="center" vertical="center"/>
    </xf>
    <xf numFmtId="164" fontId="13" fillId="4" borderId="15" xfId="2" applyNumberFormat="1" applyFont="1" applyFill="1" applyBorder="1" applyAlignment="1">
      <alignment horizontal="center" vertical="center"/>
    </xf>
    <xf numFmtId="0" fontId="12" fillId="6" borderId="29" xfId="2" applyFont="1" applyFill="1" applyBorder="1" applyAlignment="1">
      <alignment horizontal="center" vertical="center"/>
    </xf>
    <xf numFmtId="0" fontId="12" fillId="6" borderId="12" xfId="2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64" fontId="13" fillId="6" borderId="30" xfId="2" applyNumberFormat="1" applyFont="1" applyFill="1" applyBorder="1" applyAlignment="1">
      <alignment horizontal="center" vertical="center"/>
    </xf>
    <xf numFmtId="164" fontId="13" fillId="6" borderId="38" xfId="2" applyNumberFormat="1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10" fontId="0" fillId="11" borderId="15" xfId="0" applyNumberFormat="1" applyFill="1" applyBorder="1" applyAlignment="1">
      <alignment horizontal="center"/>
    </xf>
    <xf numFmtId="10" fontId="0" fillId="11" borderId="16" xfId="0" applyNumberFormat="1" applyFill="1" applyBorder="1" applyAlignment="1">
      <alignment horizontal="center"/>
    </xf>
    <xf numFmtId="0" fontId="12" fillId="14" borderId="29" xfId="2" applyFont="1" applyFill="1" applyBorder="1" applyAlignment="1">
      <alignment horizontal="center" vertical="center"/>
    </xf>
    <xf numFmtId="0" fontId="12" fillId="14" borderId="12" xfId="2" applyFont="1" applyFill="1" applyBorder="1" applyAlignment="1">
      <alignment horizontal="center" vertical="center"/>
    </xf>
    <xf numFmtId="164" fontId="13" fillId="14" borderId="30" xfId="2" applyNumberFormat="1" applyFont="1" applyFill="1" applyBorder="1" applyAlignment="1">
      <alignment horizontal="center" vertical="center"/>
    </xf>
    <xf numFmtId="164" fontId="13" fillId="14" borderId="15" xfId="2" applyNumberFormat="1" applyFont="1" applyFill="1" applyBorder="1" applyAlignment="1">
      <alignment horizontal="center" vertical="center"/>
    </xf>
    <xf numFmtId="0" fontId="12" fillId="12" borderId="29" xfId="2" applyFont="1" applyFill="1" applyBorder="1" applyAlignment="1">
      <alignment horizontal="center" vertical="center"/>
    </xf>
    <xf numFmtId="0" fontId="12" fillId="12" borderId="12" xfId="2" applyFont="1" applyFill="1" applyBorder="1" applyAlignment="1">
      <alignment horizontal="center" vertical="center"/>
    </xf>
    <xf numFmtId="0" fontId="0" fillId="13" borderId="12" xfId="0" applyFill="1" applyBorder="1" applyAlignment="1">
      <alignment horizontal="center"/>
    </xf>
    <xf numFmtId="44" fontId="6" fillId="0" borderId="1" xfId="0" applyNumberFormat="1" applyFont="1" applyBorder="1" applyAlignment="1">
      <alignment horizontal="center" vertical="center"/>
    </xf>
    <xf numFmtId="0" fontId="0" fillId="17" borderId="39" xfId="0" applyFill="1" applyBorder="1" applyAlignment="1">
      <alignment horizontal="center" vertical="center"/>
    </xf>
    <xf numFmtId="0" fontId="0" fillId="17" borderId="31" xfId="0" applyFill="1" applyBorder="1" applyAlignment="1">
      <alignment horizontal="center" vertical="center"/>
    </xf>
    <xf numFmtId="0" fontId="0" fillId="17" borderId="40" xfId="0" applyFill="1" applyBorder="1" applyAlignment="1">
      <alignment horizontal="center" vertical="center"/>
    </xf>
    <xf numFmtId="164" fontId="0" fillId="17" borderId="33" xfId="0" applyNumberFormat="1" applyFill="1" applyBorder="1" applyAlignment="1">
      <alignment horizontal="center"/>
    </xf>
    <xf numFmtId="10" fontId="0" fillId="17" borderId="30" xfId="0" applyNumberFormat="1" applyFill="1" applyBorder="1" applyAlignment="1">
      <alignment horizontal="center"/>
    </xf>
    <xf numFmtId="0" fontId="12" fillId="23" borderId="29" xfId="2" applyFont="1" applyFill="1" applyBorder="1" applyAlignment="1">
      <alignment horizontal="center" vertical="center"/>
    </xf>
    <xf numFmtId="0" fontId="12" fillId="23" borderId="12" xfId="2" applyFont="1" applyFill="1" applyBorder="1" applyAlignment="1">
      <alignment horizontal="center" vertical="center"/>
    </xf>
    <xf numFmtId="0" fontId="12" fillId="23" borderId="33" xfId="2" applyFont="1" applyFill="1" applyBorder="1" applyAlignment="1">
      <alignment horizontal="center" vertical="center"/>
    </xf>
    <xf numFmtId="0" fontId="12" fillId="23" borderId="1" xfId="2" applyFont="1" applyFill="1" applyBorder="1" applyAlignment="1">
      <alignment horizontal="center" vertical="center"/>
    </xf>
    <xf numFmtId="164" fontId="13" fillId="23" borderId="33" xfId="2" applyNumberFormat="1" applyFont="1" applyFill="1" applyBorder="1" applyAlignment="1">
      <alignment horizontal="center" vertical="center"/>
    </xf>
    <xf numFmtId="164" fontId="13" fillId="23" borderId="1" xfId="2" applyNumberFormat="1" applyFont="1" applyFill="1" applyBorder="1" applyAlignment="1">
      <alignment horizontal="center" vertical="center"/>
    </xf>
    <xf numFmtId="164" fontId="13" fillId="23" borderId="30" xfId="2" applyNumberFormat="1" applyFont="1" applyFill="1" applyBorder="1" applyAlignment="1">
      <alignment horizontal="center" vertical="center"/>
    </xf>
    <xf numFmtId="164" fontId="13" fillId="23" borderId="15" xfId="2" applyNumberFormat="1" applyFont="1" applyFill="1" applyBorder="1" applyAlignment="1">
      <alignment horizontal="center" vertical="center"/>
    </xf>
    <xf numFmtId="0" fontId="14" fillId="25" borderId="29" xfId="0" applyNumberFormat="1" applyFont="1" applyFill="1" applyBorder="1" applyAlignment="1">
      <alignment horizontal="center" vertical="center"/>
    </xf>
    <xf numFmtId="0" fontId="14" fillId="25" borderId="13" xfId="0" applyNumberFormat="1" applyFont="1" applyFill="1" applyBorder="1" applyAlignment="1">
      <alignment horizontal="center" vertical="center"/>
    </xf>
    <xf numFmtId="164" fontId="13" fillId="23" borderId="40" xfId="2" applyNumberFormat="1" applyFont="1" applyFill="1" applyBorder="1" applyAlignment="1">
      <alignment horizontal="center" vertical="center"/>
    </xf>
    <xf numFmtId="0" fontId="12" fillId="23" borderId="31" xfId="2" applyFont="1" applyFill="1" applyBorder="1" applyAlignment="1">
      <alignment horizontal="center" vertical="center"/>
    </xf>
    <xf numFmtId="164" fontId="13" fillId="23" borderId="31" xfId="2" applyNumberFormat="1" applyFont="1" applyFill="1" applyBorder="1" applyAlignment="1">
      <alignment horizontal="center" vertical="center"/>
    </xf>
    <xf numFmtId="0" fontId="14" fillId="25" borderId="41" xfId="0" applyNumberFormat="1" applyFont="1" applyFill="1" applyBorder="1" applyAlignment="1">
      <alignment horizontal="center" vertical="center"/>
    </xf>
    <xf numFmtId="0" fontId="14" fillId="25" borderId="23" xfId="0" applyNumberFormat="1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12" fillId="0" borderId="29" xfId="2" applyFont="1" applyFill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164" fontId="0" fillId="0" borderId="29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0" fontId="12" fillId="0" borderId="33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164" fontId="0" fillId="0" borderId="33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164" fontId="13" fillId="0" borderId="33" xfId="2" applyNumberFormat="1" applyFont="1" applyFill="1" applyBorder="1" applyAlignment="1">
      <alignment horizontal="center" vertical="center"/>
    </xf>
    <xf numFmtId="164" fontId="13" fillId="0" borderId="1" xfId="2" applyNumberFormat="1" applyFont="1" applyFill="1" applyBorder="1" applyAlignment="1">
      <alignment horizontal="center" vertical="center"/>
    </xf>
    <xf numFmtId="164" fontId="13" fillId="0" borderId="30" xfId="2" applyNumberFormat="1" applyFont="1" applyFill="1" applyBorder="1" applyAlignment="1">
      <alignment horizontal="center" vertical="center"/>
    </xf>
    <xf numFmtId="164" fontId="13" fillId="0" borderId="15" xfId="2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0" fontId="0" fillId="0" borderId="30" xfId="0" applyNumberFormat="1" applyFill="1" applyBorder="1" applyAlignment="1">
      <alignment horizontal="center"/>
    </xf>
    <xf numFmtId="10" fontId="0" fillId="0" borderId="16" xfId="0" applyNumberFormat="1" applyFill="1" applyBorder="1" applyAlignment="1">
      <alignment horizontal="center"/>
    </xf>
    <xf numFmtId="0" fontId="12" fillId="23" borderId="39" xfId="2" applyFont="1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5" borderId="16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164" fontId="13" fillId="7" borderId="34" xfId="2" applyNumberFormat="1" applyFont="1" applyFill="1" applyBorder="1" applyAlignment="1">
      <alignment horizontal="center" vertical="center"/>
    </xf>
    <xf numFmtId="164" fontId="13" fillId="7" borderId="3" xfId="2" applyNumberFormat="1" applyFont="1" applyFill="1" applyBorder="1" applyAlignment="1">
      <alignment horizontal="center" vertical="center"/>
    </xf>
    <xf numFmtId="0" fontId="12" fillId="7" borderId="13" xfId="2" applyFont="1" applyFill="1" applyBorder="1" applyAlignment="1">
      <alignment horizontal="center" vertical="center"/>
    </xf>
    <xf numFmtId="0" fontId="12" fillId="7" borderId="14" xfId="2" applyFont="1" applyFill="1" applyBorder="1" applyAlignment="1">
      <alignment horizontal="center" vertical="center"/>
    </xf>
    <xf numFmtId="0" fontId="12" fillId="7" borderId="30" xfId="2" applyFont="1" applyFill="1" applyBorder="1" applyAlignment="1">
      <alignment horizontal="center" vertical="center"/>
    </xf>
    <xf numFmtId="0" fontId="12" fillId="7" borderId="15" xfId="2" applyFont="1" applyFill="1" applyBorder="1" applyAlignment="1">
      <alignment horizontal="center" vertical="center"/>
    </xf>
    <xf numFmtId="0" fontId="12" fillId="7" borderId="16" xfId="2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44" fontId="6" fillId="0" borderId="14" xfId="0" applyNumberFormat="1" applyFont="1" applyBorder="1" applyAlignment="1">
      <alignment horizontal="center" vertical="center"/>
    </xf>
    <xf numFmtId="44" fontId="6" fillId="0" borderId="30" xfId="0" applyNumberFormat="1" applyFont="1" applyBorder="1" applyAlignment="1">
      <alignment horizontal="center" vertical="center"/>
    </xf>
    <xf numFmtId="44" fontId="6" fillId="0" borderId="16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64" fontId="11" fillId="0" borderId="33" xfId="0" applyNumberFormat="1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44" fontId="6" fillId="0" borderId="15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0" fontId="6" fillId="0" borderId="1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14" fillId="25" borderId="42" xfId="0" applyNumberFormat="1" applyFont="1" applyFill="1" applyBorder="1" applyAlignment="1">
      <alignment horizontal="center" vertical="center"/>
    </xf>
    <xf numFmtId="164" fontId="14" fillId="25" borderId="43" xfId="0" applyNumberFormat="1" applyFont="1" applyFill="1" applyBorder="1" applyAlignment="1">
      <alignment horizontal="center" vertical="center"/>
    </xf>
    <xf numFmtId="164" fontId="14" fillId="25" borderId="44" xfId="0" applyNumberFormat="1" applyFont="1" applyFill="1" applyBorder="1" applyAlignment="1">
      <alignment horizontal="center" vertical="center"/>
    </xf>
    <xf numFmtId="164" fontId="0" fillId="13" borderId="12" xfId="0" applyNumberFormat="1" applyFill="1" applyBorder="1" applyAlignment="1">
      <alignment horizontal="center" vertical="center"/>
    </xf>
    <xf numFmtId="164" fontId="0" fillId="13" borderId="13" xfId="0" applyNumberFormat="1" applyFill="1" applyBorder="1" applyAlignment="1">
      <alignment horizontal="center" vertical="center"/>
    </xf>
    <xf numFmtId="164" fontId="0" fillId="13" borderId="1" xfId="0" applyNumberFormat="1" applyFill="1" applyBorder="1" applyAlignment="1">
      <alignment horizontal="center" vertical="center"/>
    </xf>
    <xf numFmtId="164" fontId="0" fillId="13" borderId="14" xfId="0" applyNumberFormat="1" applyFill="1" applyBorder="1" applyAlignment="1">
      <alignment horizontal="center" vertical="center"/>
    </xf>
    <xf numFmtId="164" fontId="0" fillId="15" borderId="12" xfId="0" applyNumberFormat="1" applyFill="1" applyBorder="1" applyAlignment="1">
      <alignment horizontal="center" vertical="center"/>
    </xf>
    <xf numFmtId="164" fontId="0" fillId="15" borderId="13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  <xf numFmtId="164" fontId="0" fillId="15" borderId="14" xfId="0" applyNumberFormat="1" applyFill="1" applyBorder="1" applyAlignment="1">
      <alignment horizontal="center" vertical="center"/>
    </xf>
    <xf numFmtId="164" fontId="0" fillId="11" borderId="12" xfId="0" applyNumberFormat="1" applyFill="1" applyBorder="1" applyAlignment="1">
      <alignment horizontal="center" vertical="center"/>
    </xf>
    <xf numFmtId="164" fontId="0" fillId="11" borderId="13" xfId="0" applyNumberForma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164" fontId="0" fillId="11" borderId="14" xfId="0" applyNumberFormat="1" applyFill="1" applyBorder="1" applyAlignment="1">
      <alignment horizontal="center" vertical="center"/>
    </xf>
    <xf numFmtId="164" fontId="0" fillId="10" borderId="12" xfId="0" applyNumberFormat="1" applyFill="1" applyBorder="1" applyAlignment="1">
      <alignment horizontal="center" vertical="center"/>
    </xf>
    <xf numFmtId="164" fontId="0" fillId="10" borderId="13" xfId="0" applyNumberFormat="1" applyFill="1" applyBorder="1" applyAlignment="1">
      <alignment horizontal="center" vertical="center"/>
    </xf>
    <xf numFmtId="164" fontId="0" fillId="17" borderId="29" xfId="0" applyNumberFormat="1" applyFill="1" applyBorder="1" applyAlignment="1">
      <alignment horizontal="center" vertical="center"/>
    </xf>
    <xf numFmtId="164" fontId="0" fillId="17" borderId="13" xfId="0" applyNumberFormat="1" applyFill="1" applyBorder="1" applyAlignment="1">
      <alignment horizontal="center" vertical="center"/>
    </xf>
    <xf numFmtId="164" fontId="0" fillId="17" borderId="33" xfId="0" applyNumberFormat="1" applyFill="1" applyBorder="1" applyAlignment="1">
      <alignment horizontal="center" vertical="center"/>
    </xf>
    <xf numFmtId="164" fontId="0" fillId="17" borderId="14" xfId="0" applyNumberFormat="1" applyFill="1" applyBorder="1" applyAlignment="1">
      <alignment horizontal="center" vertical="center"/>
    </xf>
    <xf numFmtId="0" fontId="0" fillId="26" borderId="0" xfId="0" applyFill="1" applyBorder="1" applyAlignment="1">
      <alignment horizontal="center"/>
    </xf>
    <xf numFmtId="0" fontId="0" fillId="26" borderId="20" xfId="0" applyFill="1" applyBorder="1" applyAlignment="1">
      <alignment horizontal="center"/>
    </xf>
    <xf numFmtId="0" fontId="0" fillId="26" borderId="0" xfId="0" applyFill="1" applyAlignment="1">
      <alignment horizontal="center"/>
    </xf>
    <xf numFmtId="0" fontId="0" fillId="26" borderId="26" xfId="0" applyFill="1" applyBorder="1" applyAlignment="1">
      <alignment horizontal="center"/>
    </xf>
    <xf numFmtId="0" fontId="0" fillId="26" borderId="21" xfId="0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0" fontId="0" fillId="26" borderId="27" xfId="0" applyFill="1" applyBorder="1" applyAlignment="1">
      <alignment horizontal="center"/>
    </xf>
    <xf numFmtId="0" fontId="0" fillId="26" borderId="47" xfId="0" applyFill="1" applyBorder="1" applyAlignment="1">
      <alignment horizontal="center"/>
    </xf>
    <xf numFmtId="0" fontId="0" fillId="26" borderId="48" xfId="0" applyFill="1" applyBorder="1" applyAlignment="1">
      <alignment horizontal="center"/>
    </xf>
    <xf numFmtId="0" fontId="0" fillId="26" borderId="50" xfId="0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0" fontId="0" fillId="26" borderId="50" xfId="0" applyFill="1" applyBorder="1"/>
    <xf numFmtId="0" fontId="0" fillId="26" borderId="52" xfId="0" applyFill="1" applyBorder="1"/>
    <xf numFmtId="0" fontId="0" fillId="26" borderId="0" xfId="0" applyFill="1" applyBorder="1"/>
    <xf numFmtId="0" fontId="0" fillId="26" borderId="53" xfId="0" applyFill="1" applyBorder="1"/>
    <xf numFmtId="0" fontId="0" fillId="26" borderId="51" xfId="0" applyFill="1" applyBorder="1"/>
    <xf numFmtId="0" fontId="0" fillId="26" borderId="54" xfId="0" applyFill="1" applyBorder="1" applyAlignment="1">
      <alignment horizontal="center"/>
    </xf>
    <xf numFmtId="0" fontId="0" fillId="26" borderId="55" xfId="0" applyFill="1" applyBorder="1" applyAlignment="1">
      <alignment horizontal="center"/>
    </xf>
    <xf numFmtId="0" fontId="0" fillId="26" borderId="56" xfId="0" applyFill="1" applyBorder="1" applyAlignment="1">
      <alignment horizontal="center"/>
    </xf>
    <xf numFmtId="0" fontId="0" fillId="26" borderId="46" xfId="0" applyFill="1" applyBorder="1"/>
    <xf numFmtId="0" fontId="0" fillId="26" borderId="49" xfId="0" applyFill="1" applyBorder="1"/>
    <xf numFmtId="0" fontId="0" fillId="8" borderId="18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5" borderId="45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0" fillId="13" borderId="45" xfId="0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164" fontId="13" fillId="7" borderId="24" xfId="2" applyNumberFormat="1" applyFont="1" applyFill="1" applyBorder="1" applyAlignment="1">
      <alignment horizontal="center" vertical="center"/>
    </xf>
    <xf numFmtId="164" fontId="13" fillId="7" borderId="16" xfId="2" applyNumberFormat="1" applyFont="1" applyFill="1" applyBorder="1" applyAlignment="1">
      <alignment horizontal="center" vertical="center"/>
    </xf>
    <xf numFmtId="0" fontId="12" fillId="5" borderId="13" xfId="2" applyFont="1" applyFill="1" applyBorder="1" applyAlignment="1">
      <alignment horizontal="center" vertical="center"/>
    </xf>
    <xf numFmtId="0" fontId="12" fillId="5" borderId="14" xfId="2" applyFont="1" applyFill="1" applyBorder="1" applyAlignment="1">
      <alignment horizontal="center" vertical="center"/>
    </xf>
    <xf numFmtId="164" fontId="13" fillId="5" borderId="14" xfId="2" applyNumberFormat="1" applyFont="1" applyFill="1" applyBorder="1" applyAlignment="1">
      <alignment horizontal="center" vertical="center"/>
    </xf>
    <xf numFmtId="164" fontId="13" fillId="5" borderId="16" xfId="2" applyNumberFormat="1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164" fontId="13" fillId="4" borderId="14" xfId="2" applyNumberFormat="1" applyFont="1" applyFill="1" applyBorder="1" applyAlignment="1">
      <alignment horizontal="center" vertical="center"/>
    </xf>
    <xf numFmtId="164" fontId="13" fillId="4" borderId="16" xfId="2" applyNumberFormat="1" applyFont="1" applyFill="1" applyBorder="1" applyAlignment="1">
      <alignment horizontal="center" vertical="center"/>
    </xf>
    <xf numFmtId="0" fontId="12" fillId="6" borderId="13" xfId="2" applyFont="1" applyFill="1" applyBorder="1" applyAlignment="1">
      <alignment horizontal="center" vertical="center"/>
    </xf>
    <xf numFmtId="0" fontId="12" fillId="6" borderId="14" xfId="2" applyFont="1" applyFill="1" applyBorder="1" applyAlignment="1">
      <alignment horizontal="center" vertical="center"/>
    </xf>
    <xf numFmtId="171" fontId="13" fillId="6" borderId="14" xfId="2" applyNumberFormat="1" applyFont="1" applyFill="1" applyBorder="1" applyAlignment="1">
      <alignment horizontal="center" vertical="center"/>
    </xf>
    <xf numFmtId="171" fontId="13" fillId="6" borderId="16" xfId="2" applyNumberFormat="1" applyFont="1" applyFill="1" applyBorder="1" applyAlignment="1">
      <alignment horizontal="center" vertical="center"/>
    </xf>
    <xf numFmtId="0" fontId="12" fillId="14" borderId="13" xfId="2" applyFont="1" applyFill="1" applyBorder="1" applyAlignment="1">
      <alignment horizontal="center" vertical="center"/>
    </xf>
    <xf numFmtId="0" fontId="12" fillId="14" borderId="14" xfId="2" applyFont="1" applyFill="1" applyBorder="1" applyAlignment="1">
      <alignment horizontal="center" vertical="center"/>
    </xf>
    <xf numFmtId="164" fontId="13" fillId="14" borderId="14" xfId="2" applyNumberFormat="1" applyFont="1" applyFill="1" applyBorder="1" applyAlignment="1">
      <alignment horizontal="center" vertical="center"/>
    </xf>
    <xf numFmtId="164" fontId="13" fillId="14" borderId="16" xfId="2" applyNumberFormat="1" applyFont="1" applyFill="1" applyBorder="1" applyAlignment="1">
      <alignment horizontal="center" vertical="center"/>
    </xf>
    <xf numFmtId="0" fontId="12" fillId="12" borderId="13" xfId="2" applyFont="1" applyFill="1" applyBorder="1" applyAlignment="1">
      <alignment horizontal="center" vertical="center"/>
    </xf>
    <xf numFmtId="0" fontId="12" fillId="12" borderId="14" xfId="2" applyFont="1" applyFill="1" applyBorder="1" applyAlignment="1">
      <alignment horizontal="center" vertical="center"/>
    </xf>
    <xf numFmtId="164" fontId="13" fillId="12" borderId="14" xfId="2" applyNumberFormat="1" applyFont="1" applyFill="1" applyBorder="1" applyAlignment="1">
      <alignment horizontal="center" vertical="center"/>
    </xf>
    <xf numFmtId="164" fontId="13" fillId="12" borderId="16" xfId="2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64" fontId="0" fillId="0" borderId="0" xfId="0" applyNumberFormat="1" applyAlignment="1"/>
    <xf numFmtId="0" fontId="0" fillId="0" borderId="0" xfId="0" applyAlignment="1"/>
    <xf numFmtId="8" fontId="0" fillId="0" borderId="5" xfId="0" applyNumberFormat="1" applyBorder="1" applyAlignment="1"/>
    <xf numFmtId="8" fontId="0" fillId="0" borderId="0" xfId="0" applyNumberFormat="1" applyBorder="1"/>
    <xf numFmtId="10" fontId="0" fillId="0" borderId="0" xfId="1" applyNumberFormat="1" applyFont="1" applyBorder="1"/>
    <xf numFmtId="44" fontId="4" fillId="0" borderId="1" xfId="0" applyNumberFormat="1" applyFont="1" applyFill="1" applyBorder="1"/>
  </cellXfs>
  <cellStyles count="3">
    <cellStyle name="Lien hypertexte" xfId="2" builtinId="8"/>
    <cellStyle name="Normal" xfId="0" builtinId="0"/>
    <cellStyle name="Pourcentage" xfId="1" builtinId="5"/>
  </cellStyles>
  <dxfs count="64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71" formatCode="[$$-409]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F9FDD3"/>
      <color rgb="FFF1FA9C"/>
      <color rgb="FF93FFC9"/>
      <color rgb="FFB9FFD0"/>
      <color rgb="FFDCC5ED"/>
      <color rgb="FFE08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E3667B69-77EA-4EFB-8EE0-0752C1DD14AD}" autoFormatId="16" applyNumberFormats="0" applyBorderFormats="0" applyFontFormats="0" applyPatternFormats="0" applyAlignmentFormats="0" applyWidthHeightFormats="0">
  <queryTableRefresh nextId="4">
    <queryTableFields count="3">
      <queryTableField id="1" name="Name" tableColumnId="1"/>
      <queryTableField id="2" name="Value.USDT" tableColumnId="2"/>
      <queryTableField id="3" name="Value.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F6F9D1-0862-4913-95AE-333DC0A7351F}" name="pricemulti_fsyms_BTC_ETH_SOL_ADA_CRV_MATIC_DOT_USDT_BNB_tsyms_USDT_EUR_api_key_b" displayName="pricemulti_fsyms_BTC_ETH_SOL_ADA_CRV_MATIC_DOT_USDT_BNB_tsyms_USDT_EUR_api_key_b" ref="B6:D15" tableType="queryTable" totalsRowShown="0" headerRowDxfId="63" dataDxfId="62" headerRowBorderDxfId="61">
  <autoFilter ref="B6:D15" xr:uid="{3EF6F9D1-0862-4913-95AE-333DC0A7351F}"/>
  <tableColumns count="3">
    <tableColumn id="1" xr3:uid="{C595119B-3102-4ADA-B373-3F1A1B4E6102}" uniqueName="1" name="Name" queryTableFieldId="1" dataDxfId="60"/>
    <tableColumn id="2" xr3:uid="{713BEAD7-9396-4A71-B524-185C9FBC858E}" uniqueName="2" name="Value.USDT" queryTableFieldId="2" dataDxfId="59"/>
    <tableColumn id="3" xr3:uid="{9E331D63-F324-4F08-B5EB-BDCC11A118C2}" uniqueName="3" name="Value.EUR" queryTableFieldId="3" dataDxfId="5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5515-50A1-4DFF-80AC-BFC9D85CDEA2}">
  <dimension ref="B2:I16"/>
  <sheetViews>
    <sheetView workbookViewId="0">
      <selection activeCell="D7" sqref="C7:D12"/>
    </sheetView>
  </sheetViews>
  <sheetFormatPr baseColWidth="10" defaultRowHeight="15" x14ac:dyDescent="0.25"/>
  <cols>
    <col min="2" max="2" width="8.5703125" bestFit="1" customWidth="1"/>
    <col min="3" max="3" width="13.7109375" bestFit="1" customWidth="1"/>
    <col min="4" max="4" width="12.5703125" bestFit="1" customWidth="1"/>
    <col min="9" max="9" width="14.140625" customWidth="1"/>
    <col min="18" max="18" width="8.5703125" bestFit="1" customWidth="1"/>
    <col min="19" max="19" width="13.7109375" bestFit="1" customWidth="1"/>
    <col min="20" max="20" width="12.5703125" bestFit="1" customWidth="1"/>
  </cols>
  <sheetData>
    <row r="2" spans="2:9" ht="15.75" thickBot="1" x14ac:dyDescent="0.3">
      <c r="H2" s="68" t="s">
        <v>29</v>
      </c>
      <c r="I2" s="68"/>
    </row>
    <row r="3" spans="2:9" x14ac:dyDescent="0.25">
      <c r="B3" s="291" t="s">
        <v>45</v>
      </c>
      <c r="C3" s="292"/>
      <c r="D3" s="293"/>
      <c r="H3" s="68"/>
      <c r="I3" s="68"/>
    </row>
    <row r="4" spans="2:9" x14ac:dyDescent="0.25">
      <c r="B4" s="294"/>
      <c r="C4" s="295"/>
      <c r="D4" s="296"/>
      <c r="H4" s="26" t="s">
        <v>28</v>
      </c>
      <c r="I4" s="26" t="s">
        <v>3</v>
      </c>
    </row>
    <row r="5" spans="2:9" ht="15.75" thickBot="1" x14ac:dyDescent="0.3">
      <c r="B5" s="297"/>
      <c r="C5" s="290"/>
      <c r="D5" s="298"/>
      <c r="H5" s="21">
        <v>44562</v>
      </c>
      <c r="I5" s="12">
        <v>0</v>
      </c>
    </row>
    <row r="6" spans="2:9" ht="15.75" thickBot="1" x14ac:dyDescent="0.3">
      <c r="B6" s="117" t="s">
        <v>13</v>
      </c>
      <c r="C6" s="118" t="s">
        <v>41</v>
      </c>
      <c r="D6" s="119" t="s">
        <v>14</v>
      </c>
      <c r="H6" s="21">
        <v>44593</v>
      </c>
      <c r="I6" s="12">
        <v>0</v>
      </c>
    </row>
    <row r="7" spans="2:9" x14ac:dyDescent="0.25">
      <c r="B7" s="120" t="s">
        <v>4</v>
      </c>
      <c r="C7" s="121">
        <v>48942.54</v>
      </c>
      <c r="D7" s="122">
        <v>43329.17</v>
      </c>
      <c r="H7" s="21">
        <v>44621</v>
      </c>
      <c r="I7" s="12">
        <v>0</v>
      </c>
    </row>
    <row r="8" spans="2:9" x14ac:dyDescent="0.25">
      <c r="B8" s="123" t="s">
        <v>37</v>
      </c>
      <c r="C8" s="124">
        <v>4018.76</v>
      </c>
      <c r="D8" s="125">
        <v>3557.14</v>
      </c>
      <c r="H8" s="21">
        <v>44652</v>
      </c>
      <c r="I8" s="12">
        <v>0</v>
      </c>
    </row>
    <row r="9" spans="2:9" x14ac:dyDescent="0.25">
      <c r="B9" s="126" t="s">
        <v>11</v>
      </c>
      <c r="C9" s="127">
        <v>184.89</v>
      </c>
      <c r="D9" s="128">
        <v>163.62</v>
      </c>
      <c r="H9" s="21">
        <v>44682</v>
      </c>
      <c r="I9" s="12">
        <v>0</v>
      </c>
    </row>
    <row r="10" spans="2:9" x14ac:dyDescent="0.25">
      <c r="B10" s="129" t="s">
        <v>10</v>
      </c>
      <c r="C10" s="130">
        <v>1.351</v>
      </c>
      <c r="D10" s="131">
        <v>1.1950000000000001</v>
      </c>
      <c r="H10" s="21">
        <v>44713</v>
      </c>
      <c r="I10" s="12">
        <v>0</v>
      </c>
    </row>
    <row r="11" spans="2:9" x14ac:dyDescent="0.25">
      <c r="B11" s="132" t="s">
        <v>12</v>
      </c>
      <c r="C11" s="133">
        <v>4.9450000000000003</v>
      </c>
      <c r="D11" s="134">
        <v>4.3769999999999998</v>
      </c>
      <c r="H11" s="21">
        <v>44743</v>
      </c>
      <c r="I11" s="12">
        <v>0</v>
      </c>
    </row>
    <row r="12" spans="2:9" x14ac:dyDescent="0.25">
      <c r="B12" s="135" t="s">
        <v>35</v>
      </c>
      <c r="C12" s="136">
        <v>2.573</v>
      </c>
      <c r="D12" s="137">
        <v>2.278</v>
      </c>
      <c r="H12" s="21">
        <v>44774</v>
      </c>
      <c r="I12" s="12">
        <v>0</v>
      </c>
    </row>
    <row r="13" spans="2:9" x14ac:dyDescent="0.25">
      <c r="B13" s="138" t="s">
        <v>36</v>
      </c>
      <c r="C13" s="139">
        <v>26.56</v>
      </c>
      <c r="D13" s="140">
        <v>23.52</v>
      </c>
      <c r="H13" s="21">
        <v>44805</v>
      </c>
      <c r="I13" s="12">
        <v>0</v>
      </c>
    </row>
    <row r="14" spans="2:9" x14ac:dyDescent="0.25">
      <c r="B14" s="141" t="s">
        <v>40</v>
      </c>
      <c r="C14" s="142">
        <v>1</v>
      </c>
      <c r="D14" s="143">
        <v>0.88519999999999999</v>
      </c>
      <c r="H14" s="21">
        <v>44835</v>
      </c>
      <c r="I14" s="12">
        <v>0</v>
      </c>
    </row>
    <row r="15" spans="2:9" ht="15.75" thickBot="1" x14ac:dyDescent="0.3">
      <c r="B15" s="144" t="s">
        <v>42</v>
      </c>
      <c r="C15" s="145">
        <v>534.71</v>
      </c>
      <c r="D15" s="146">
        <v>473.33</v>
      </c>
      <c r="H15" s="21">
        <v>44866</v>
      </c>
      <c r="I15" s="12">
        <v>0</v>
      </c>
    </row>
    <row r="16" spans="2:9" x14ac:dyDescent="0.25">
      <c r="H16" s="21">
        <v>44896</v>
      </c>
      <c r="I16" s="12">
        <v>0</v>
      </c>
    </row>
  </sheetData>
  <mergeCells count="2">
    <mergeCell ref="H2:I3"/>
    <mergeCell ref="B3:D5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54BEA-F0FA-45DA-8734-80EAD73C5666}">
  <dimension ref="A1:W49"/>
  <sheetViews>
    <sheetView zoomScaleNormal="100" workbookViewId="0">
      <selection activeCell="I26" sqref="I26:K28"/>
    </sheetView>
  </sheetViews>
  <sheetFormatPr baseColWidth="10" defaultRowHeight="15" x14ac:dyDescent="0.25"/>
  <cols>
    <col min="1" max="1" width="6" customWidth="1"/>
    <col min="2" max="2" width="11.85546875" bestFit="1" customWidth="1"/>
    <col min="3" max="3" width="11.5703125" bestFit="1" customWidth="1"/>
    <col min="6" max="6" width="11.42578125" customWidth="1"/>
    <col min="7" max="7" width="10.28515625" customWidth="1"/>
    <col min="8" max="8" width="11" customWidth="1"/>
    <col min="9" max="9" width="12.5703125" bestFit="1" customWidth="1"/>
    <col min="10" max="10" width="14.140625" customWidth="1"/>
    <col min="11" max="11" width="14" customWidth="1"/>
    <col min="12" max="12" width="13.42578125" customWidth="1"/>
    <col min="13" max="13" width="15" customWidth="1"/>
    <col min="14" max="14" width="11.85546875" bestFit="1" customWidth="1"/>
    <col min="15" max="15" width="10.5703125" customWidth="1"/>
    <col min="16" max="16" width="12.7109375" customWidth="1"/>
    <col min="17" max="17" width="12.5703125" bestFit="1" customWidth="1"/>
    <col min="18" max="18" width="13.5703125" customWidth="1"/>
    <col min="19" max="19" width="8.7109375" bestFit="1" customWidth="1"/>
    <col min="20" max="20" width="13.7109375" customWidth="1"/>
    <col min="21" max="21" width="12.5703125" bestFit="1" customWidth="1"/>
  </cols>
  <sheetData>
    <row r="1" spans="1:23" ht="6.75" customHeight="1" thickBot="1" x14ac:dyDescent="0.3">
      <c r="A1" s="327"/>
      <c r="B1" s="330"/>
      <c r="C1" s="320"/>
      <c r="D1" s="328"/>
      <c r="E1" s="328"/>
      <c r="F1" s="328"/>
      <c r="G1" s="328"/>
      <c r="H1" s="320"/>
      <c r="I1" s="320"/>
      <c r="J1" s="320"/>
      <c r="K1" s="320"/>
      <c r="L1" s="320"/>
      <c r="M1" s="320"/>
      <c r="N1" s="320"/>
      <c r="O1" s="320"/>
      <c r="P1" s="320"/>
      <c r="Q1" s="328"/>
      <c r="R1" s="328"/>
      <c r="S1" s="328"/>
      <c r="T1" s="328"/>
      <c r="U1" s="328"/>
      <c r="V1" s="328"/>
      <c r="W1" s="328"/>
    </row>
    <row r="2" spans="1:23" x14ac:dyDescent="0.25">
      <c r="A2" s="320"/>
      <c r="B2" s="272" t="s">
        <v>15</v>
      </c>
      <c r="C2" s="273"/>
      <c r="D2" s="321"/>
      <c r="E2" s="320"/>
      <c r="F2" s="320"/>
      <c r="G2" s="323"/>
      <c r="H2" s="280" t="s">
        <v>34</v>
      </c>
      <c r="I2" s="281"/>
      <c r="J2" s="282" t="s">
        <v>16</v>
      </c>
      <c r="K2" s="282"/>
      <c r="L2" s="282" t="s">
        <v>17</v>
      </c>
      <c r="M2" s="282"/>
      <c r="N2" s="282" t="s">
        <v>9</v>
      </c>
      <c r="O2" s="109" t="s">
        <v>40</v>
      </c>
      <c r="P2" s="110"/>
      <c r="Q2" s="321"/>
      <c r="R2" s="322"/>
      <c r="S2" s="322"/>
      <c r="T2" s="322"/>
      <c r="U2" s="322"/>
      <c r="V2" s="322"/>
      <c r="W2" s="329"/>
    </row>
    <row r="3" spans="1:23" ht="15.75" thickBot="1" x14ac:dyDescent="0.3">
      <c r="A3" s="320"/>
      <c r="B3" s="274"/>
      <c r="C3" s="275"/>
      <c r="D3" s="321"/>
      <c r="E3" s="320"/>
      <c r="F3" s="320"/>
      <c r="G3" s="323"/>
      <c r="H3" s="283"/>
      <c r="I3" s="54"/>
      <c r="J3" s="53"/>
      <c r="K3" s="53"/>
      <c r="L3" s="53"/>
      <c r="M3" s="53"/>
      <c r="N3" s="53"/>
      <c r="O3" s="111"/>
      <c r="P3" s="112"/>
      <c r="Q3" s="321"/>
      <c r="R3" s="322"/>
      <c r="S3" s="322"/>
      <c r="T3" s="322"/>
      <c r="U3" s="322"/>
      <c r="V3" s="322"/>
      <c r="W3" s="330"/>
    </row>
    <row r="4" spans="1:23" x14ac:dyDescent="0.25">
      <c r="A4" s="320"/>
      <c r="B4" s="276">
        <f>50000+'EUR Prix'!I5+'EUR Prix'!I6+'EUR Prix'!I7+'EUR Prix'!I8+'EUR Prix'!I9+'EUR Prix'!I10+'EUR Prix'!I11+'EUR Prix'!I12+'EUR Prix'!I13+'EUR Prix'!I14+'EUR Prix'!I15+'EUR Prix'!I16</f>
        <v>50000</v>
      </c>
      <c r="C4" s="277"/>
      <c r="D4" s="321"/>
      <c r="E4" s="320"/>
      <c r="F4" s="320"/>
      <c r="G4" s="323"/>
      <c r="H4" s="284">
        <v>0</v>
      </c>
      <c r="I4" s="55"/>
      <c r="J4" s="56">
        <f>G6+G11+G16+G26+G31+N6+G21+P4</f>
        <v>52431.669536521193</v>
      </c>
      <c r="K4" s="214"/>
      <c r="L4" s="56">
        <f>J4+H4-B4</f>
        <v>2431.6695365211926</v>
      </c>
      <c r="M4" s="56"/>
      <c r="N4" s="57">
        <f>(J4-B4)/B4</f>
        <v>4.8633390730423852E-2</v>
      </c>
      <c r="O4" s="113">
        <v>8073.4147999999996</v>
      </c>
      <c r="P4" s="114">
        <f>O4*'EUR Prix'!D14</f>
        <v>7146.5867809599995</v>
      </c>
      <c r="Q4" s="321"/>
      <c r="R4" s="322"/>
      <c r="S4" s="322"/>
      <c r="T4" s="322"/>
      <c r="U4" s="322"/>
      <c r="V4" s="322"/>
      <c r="W4" s="330"/>
    </row>
    <row r="5" spans="1:23" ht="15.75" thickBot="1" x14ac:dyDescent="0.3">
      <c r="A5" s="320"/>
      <c r="B5" s="278"/>
      <c r="C5" s="279"/>
      <c r="D5" s="324"/>
      <c r="E5" s="325"/>
      <c r="F5" s="325"/>
      <c r="G5" s="326"/>
      <c r="H5" s="285"/>
      <c r="I5" s="286"/>
      <c r="J5" s="287"/>
      <c r="K5" s="287"/>
      <c r="L5" s="288"/>
      <c r="M5" s="288"/>
      <c r="N5" s="289"/>
      <c r="O5" s="115"/>
      <c r="P5" s="116"/>
      <c r="Q5" s="321"/>
      <c r="R5" s="320"/>
      <c r="S5" s="320"/>
      <c r="T5" s="320"/>
      <c r="U5" s="320"/>
      <c r="V5" s="320"/>
      <c r="W5" s="330"/>
    </row>
    <row r="6" spans="1:23" ht="15" customHeight="1" x14ac:dyDescent="0.25">
      <c r="A6" s="320"/>
      <c r="B6" s="165" t="s">
        <v>38</v>
      </c>
      <c r="C6" s="166"/>
      <c r="D6" s="267"/>
      <c r="E6" s="263" t="s">
        <v>23</v>
      </c>
      <c r="F6" s="167"/>
      <c r="G6" s="62">
        <f>BTC!H5</f>
        <v>6972.8114686335866</v>
      </c>
      <c r="H6" s="63"/>
      <c r="I6" s="181" t="s">
        <v>33</v>
      </c>
      <c r="J6" s="182"/>
      <c r="K6" s="182"/>
      <c r="L6" s="69" t="s">
        <v>23</v>
      </c>
      <c r="M6" s="215"/>
      <c r="N6" s="316">
        <f>DOT!F4</f>
        <v>7847.4737845567206</v>
      </c>
      <c r="O6" s="317"/>
      <c r="P6" s="220" t="s">
        <v>30</v>
      </c>
      <c r="Q6" s="221"/>
      <c r="R6" s="260"/>
      <c r="S6" s="235" t="s">
        <v>3</v>
      </c>
      <c r="T6" s="261"/>
      <c r="U6" s="228">
        <v>0.12617912000000001</v>
      </c>
      <c r="V6" s="229"/>
      <c r="W6" s="320"/>
    </row>
    <row r="7" spans="1:23" ht="15" customHeight="1" thickBot="1" x14ac:dyDescent="0.3">
      <c r="A7" s="320"/>
      <c r="B7" s="168"/>
      <c r="C7" s="150"/>
      <c r="D7" s="268"/>
      <c r="E7" s="264"/>
      <c r="F7" s="151"/>
      <c r="G7" s="64"/>
      <c r="H7" s="65"/>
      <c r="I7" s="183"/>
      <c r="J7" s="148"/>
      <c r="K7" s="148"/>
      <c r="L7" s="70"/>
      <c r="M7" s="216"/>
      <c r="N7" s="318"/>
      <c r="O7" s="319"/>
      <c r="P7" s="222"/>
      <c r="Q7" s="223"/>
      <c r="R7" s="231"/>
      <c r="S7" s="236"/>
      <c r="T7" s="262"/>
      <c r="U7" s="233"/>
      <c r="V7" s="234"/>
      <c r="W7" s="320"/>
    </row>
    <row r="8" spans="1:23" ht="15" customHeight="1" thickBot="1" x14ac:dyDescent="0.3">
      <c r="A8" s="320"/>
      <c r="B8" s="269"/>
      <c r="C8" s="270"/>
      <c r="D8" s="271"/>
      <c r="E8" s="264" t="s">
        <v>24</v>
      </c>
      <c r="F8" s="151"/>
      <c r="G8" s="64">
        <f>BTC!I27</f>
        <v>-27.188531366413372</v>
      </c>
      <c r="H8" s="65"/>
      <c r="I8" s="183"/>
      <c r="J8" s="148"/>
      <c r="K8" s="148"/>
      <c r="L8" s="70" t="s">
        <v>24</v>
      </c>
      <c r="M8" s="216"/>
      <c r="N8" s="218">
        <f>DOT!G26</f>
        <v>847.4737845567206</v>
      </c>
      <c r="O8" s="71"/>
      <c r="P8" s="222"/>
      <c r="Q8" s="223"/>
      <c r="R8" s="231"/>
      <c r="S8" s="237" t="s">
        <v>23</v>
      </c>
      <c r="T8" s="237"/>
      <c r="U8" s="299">
        <f>U6*P9</f>
        <v>59.7243628696</v>
      </c>
      <c r="V8" s="299"/>
      <c r="W8" s="320"/>
    </row>
    <row r="9" spans="1:23" ht="15" customHeight="1" x14ac:dyDescent="0.25">
      <c r="A9" s="320"/>
      <c r="B9" s="265">
        <f>'EUR Prix'!D7</f>
        <v>43329.17</v>
      </c>
      <c r="C9" s="266"/>
      <c r="D9" s="356"/>
      <c r="E9" s="264"/>
      <c r="F9" s="151"/>
      <c r="G9" s="64"/>
      <c r="H9" s="65"/>
      <c r="I9" s="184">
        <f>'EUR Prix'!D13</f>
        <v>23.52</v>
      </c>
      <c r="J9" s="149"/>
      <c r="K9" s="149"/>
      <c r="L9" s="70"/>
      <c r="M9" s="216"/>
      <c r="N9" s="218"/>
      <c r="O9" s="71"/>
      <c r="P9" s="224">
        <f>'EUR Prix'!D15</f>
        <v>473.33</v>
      </c>
      <c r="Q9" s="225"/>
      <c r="R9" s="232"/>
      <c r="S9" s="238"/>
      <c r="T9" s="238"/>
      <c r="U9" s="300"/>
      <c r="V9" s="300"/>
      <c r="W9" s="320"/>
    </row>
    <row r="10" spans="1:23" ht="15.75" customHeight="1" thickBot="1" x14ac:dyDescent="0.3">
      <c r="A10" s="320"/>
      <c r="B10" s="187"/>
      <c r="C10" s="188"/>
      <c r="D10" s="357"/>
      <c r="E10" s="341" t="s">
        <v>9</v>
      </c>
      <c r="F10" s="42"/>
      <c r="G10" s="40">
        <f>BTC!J27</f>
        <v>-3.8840759094876244E-3</v>
      </c>
      <c r="H10" s="41"/>
      <c r="I10" s="185"/>
      <c r="J10" s="186"/>
      <c r="K10" s="186"/>
      <c r="L10" s="72" t="s">
        <v>9</v>
      </c>
      <c r="M10" s="217"/>
      <c r="N10" s="219">
        <f>DOT!H26</f>
        <v>0.12106768350810294</v>
      </c>
      <c r="O10" s="73"/>
      <c r="P10" s="226"/>
      <c r="Q10" s="227"/>
      <c r="R10" s="230"/>
      <c r="S10" s="239"/>
      <c r="T10" s="239"/>
      <c r="U10" s="301"/>
      <c r="V10" s="301"/>
      <c r="W10" s="320"/>
    </row>
    <row r="11" spans="1:23" x14ac:dyDescent="0.25">
      <c r="A11" s="320"/>
      <c r="B11" s="189" t="s">
        <v>25</v>
      </c>
      <c r="C11" s="190"/>
      <c r="D11" s="358"/>
      <c r="E11" s="342" t="s">
        <v>23</v>
      </c>
      <c r="F11" s="191"/>
      <c r="G11" s="36">
        <f>ADA!F4</f>
        <v>7029.4117647058829</v>
      </c>
      <c r="H11" s="37"/>
      <c r="I11" s="240"/>
      <c r="J11" s="241"/>
      <c r="K11" s="241"/>
      <c r="L11" s="242"/>
      <c r="M11" s="243"/>
      <c r="N11" s="244"/>
      <c r="O11" s="245"/>
      <c r="P11" s="240"/>
      <c r="Q11" s="241"/>
      <c r="R11" s="241"/>
      <c r="S11" s="242"/>
      <c r="T11" s="243"/>
      <c r="U11" s="244"/>
      <c r="V11" s="245"/>
      <c r="W11" s="320"/>
    </row>
    <row r="12" spans="1:23" ht="15" customHeight="1" x14ac:dyDescent="0.25">
      <c r="A12" s="320"/>
      <c r="B12" s="169"/>
      <c r="C12" s="152"/>
      <c r="D12" s="359"/>
      <c r="E12" s="343"/>
      <c r="F12" s="153"/>
      <c r="G12" s="38"/>
      <c r="H12" s="39"/>
      <c r="I12" s="246"/>
      <c r="J12" s="247"/>
      <c r="K12" s="247"/>
      <c r="L12" s="248"/>
      <c r="M12" s="249"/>
      <c r="N12" s="250"/>
      <c r="O12" s="251"/>
      <c r="P12" s="246"/>
      <c r="Q12" s="247"/>
      <c r="R12" s="247"/>
      <c r="S12" s="248"/>
      <c r="T12" s="249"/>
      <c r="U12" s="250"/>
      <c r="V12" s="251"/>
      <c r="W12" s="320"/>
    </row>
    <row r="13" spans="1:23" ht="15" customHeight="1" x14ac:dyDescent="0.25">
      <c r="A13" s="320"/>
      <c r="B13" s="169"/>
      <c r="C13" s="152"/>
      <c r="D13" s="359"/>
      <c r="E13" s="343" t="s">
        <v>24</v>
      </c>
      <c r="F13" s="153"/>
      <c r="G13" s="38">
        <f>ADA!G26</f>
        <v>29.411764705882888</v>
      </c>
      <c r="H13" s="39"/>
      <c r="I13" s="246"/>
      <c r="J13" s="247"/>
      <c r="K13" s="247"/>
      <c r="L13" s="248"/>
      <c r="M13" s="249"/>
      <c r="N13" s="250"/>
      <c r="O13" s="251"/>
      <c r="P13" s="246"/>
      <c r="Q13" s="247"/>
      <c r="R13" s="247"/>
      <c r="S13" s="248"/>
      <c r="T13" s="249"/>
      <c r="U13" s="250"/>
      <c r="V13" s="251"/>
      <c r="W13" s="320"/>
    </row>
    <row r="14" spans="1:23" ht="15" customHeight="1" x14ac:dyDescent="0.25">
      <c r="A14" s="320"/>
      <c r="B14" s="170">
        <f>'EUR Prix'!D10</f>
        <v>1.1950000000000001</v>
      </c>
      <c r="C14" s="154"/>
      <c r="D14" s="360"/>
      <c r="E14" s="343"/>
      <c r="F14" s="153"/>
      <c r="G14" s="38"/>
      <c r="H14" s="39"/>
      <c r="I14" s="252"/>
      <c r="J14" s="253"/>
      <c r="K14" s="253"/>
      <c r="L14" s="248"/>
      <c r="M14" s="249"/>
      <c r="N14" s="250"/>
      <c r="O14" s="251"/>
      <c r="P14" s="252"/>
      <c r="Q14" s="253"/>
      <c r="R14" s="253"/>
      <c r="S14" s="248"/>
      <c r="T14" s="249"/>
      <c r="U14" s="250"/>
      <c r="V14" s="251"/>
      <c r="W14" s="320"/>
    </row>
    <row r="15" spans="1:23" ht="15.75" customHeight="1" thickBot="1" x14ac:dyDescent="0.3">
      <c r="A15" s="320"/>
      <c r="B15" s="192"/>
      <c r="C15" s="193"/>
      <c r="D15" s="361"/>
      <c r="E15" s="60" t="s">
        <v>9</v>
      </c>
      <c r="F15" s="61"/>
      <c r="G15" s="58">
        <f>ADA!H26</f>
        <v>4.2016806722689837E-3</v>
      </c>
      <c r="H15" s="59"/>
      <c r="I15" s="254"/>
      <c r="J15" s="255"/>
      <c r="K15" s="255"/>
      <c r="L15" s="256"/>
      <c r="M15" s="257"/>
      <c r="N15" s="258"/>
      <c r="O15" s="259"/>
      <c r="P15" s="254"/>
      <c r="Q15" s="255"/>
      <c r="R15" s="255"/>
      <c r="S15" s="256"/>
      <c r="T15" s="257"/>
      <c r="U15" s="258"/>
      <c r="V15" s="259"/>
      <c r="W15" s="320"/>
    </row>
    <row r="16" spans="1:23" ht="15" customHeight="1" x14ac:dyDescent="0.25">
      <c r="A16" s="320"/>
      <c r="B16" s="194" t="s">
        <v>26</v>
      </c>
      <c r="C16" s="195"/>
      <c r="D16" s="362"/>
      <c r="E16" s="344" t="s">
        <v>23</v>
      </c>
      <c r="F16" s="196"/>
      <c r="G16" s="314">
        <f>SOL!F4</f>
        <v>6872.7272727272721</v>
      </c>
      <c r="H16" s="315"/>
      <c r="I16" s="240"/>
      <c r="J16" s="241"/>
      <c r="K16" s="241"/>
      <c r="L16" s="242"/>
      <c r="M16" s="243"/>
      <c r="N16" s="244"/>
      <c r="O16" s="245"/>
      <c r="P16" s="240"/>
      <c r="Q16" s="241"/>
      <c r="R16" s="241"/>
      <c r="S16" s="242"/>
      <c r="T16" s="243"/>
      <c r="U16" s="244"/>
      <c r="V16" s="245"/>
      <c r="W16" s="320"/>
    </row>
    <row r="17" spans="1:23" ht="15" customHeight="1" x14ac:dyDescent="0.25">
      <c r="A17" s="320"/>
      <c r="B17" s="171"/>
      <c r="C17" s="155"/>
      <c r="D17" s="363"/>
      <c r="E17" s="345"/>
      <c r="F17" s="156"/>
      <c r="G17" s="66"/>
      <c r="H17" s="67"/>
      <c r="I17" s="246"/>
      <c r="J17" s="247"/>
      <c r="K17" s="247"/>
      <c r="L17" s="248"/>
      <c r="M17" s="249"/>
      <c r="N17" s="250"/>
      <c r="O17" s="251"/>
      <c r="P17" s="246"/>
      <c r="Q17" s="247"/>
      <c r="R17" s="247"/>
      <c r="S17" s="248"/>
      <c r="T17" s="249"/>
      <c r="U17" s="250"/>
      <c r="V17" s="251"/>
      <c r="W17" s="320"/>
    </row>
    <row r="18" spans="1:23" ht="15" customHeight="1" x14ac:dyDescent="0.25">
      <c r="A18" s="320"/>
      <c r="B18" s="171"/>
      <c r="C18" s="155"/>
      <c r="D18" s="363"/>
      <c r="E18" s="345" t="s">
        <v>24</v>
      </c>
      <c r="F18" s="156"/>
      <c r="G18" s="66">
        <f>SOL!G26</f>
        <v>-127.27272727272793</v>
      </c>
      <c r="H18" s="67"/>
      <c r="I18" s="246"/>
      <c r="J18" s="247"/>
      <c r="K18" s="247"/>
      <c r="L18" s="248"/>
      <c r="M18" s="249"/>
      <c r="N18" s="250"/>
      <c r="O18" s="251"/>
      <c r="P18" s="246"/>
      <c r="Q18" s="247"/>
      <c r="R18" s="247"/>
      <c r="S18" s="248"/>
      <c r="T18" s="249"/>
      <c r="U18" s="250"/>
      <c r="V18" s="251"/>
      <c r="W18" s="320"/>
    </row>
    <row r="19" spans="1:23" ht="15" customHeight="1" x14ac:dyDescent="0.25">
      <c r="A19" s="320"/>
      <c r="B19" s="172" t="e">
        <f>pricemulti_fsyms_BTC_ETH_SOL_ADA_CRV_MATIC_DOT_USDT_BNB_tsyms_USDT_EUR_api_key_b[[#This Row],[Value.EUR]]</f>
        <v>#VALUE!</v>
      </c>
      <c r="C19" s="157"/>
      <c r="D19" s="364"/>
      <c r="E19" s="345"/>
      <c r="F19" s="156"/>
      <c r="G19" s="66"/>
      <c r="H19" s="67"/>
      <c r="I19" s="252"/>
      <c r="J19" s="253"/>
      <c r="K19" s="253"/>
      <c r="L19" s="248"/>
      <c r="M19" s="249"/>
      <c r="N19" s="250"/>
      <c r="O19" s="251"/>
      <c r="P19" s="252"/>
      <c r="Q19" s="253"/>
      <c r="R19" s="253"/>
      <c r="S19" s="248"/>
      <c r="T19" s="249"/>
      <c r="U19" s="250"/>
      <c r="V19" s="251"/>
      <c r="W19" s="320"/>
    </row>
    <row r="20" spans="1:23" ht="15.75" customHeight="1" thickBot="1" x14ac:dyDescent="0.3">
      <c r="A20" s="320"/>
      <c r="B20" s="197"/>
      <c r="C20" s="198"/>
      <c r="D20" s="365"/>
      <c r="E20" s="346" t="s">
        <v>9</v>
      </c>
      <c r="F20" s="33"/>
      <c r="G20" s="31">
        <f>SOL!H26</f>
        <v>-1.8181818181818275E-2</v>
      </c>
      <c r="H20" s="32"/>
      <c r="I20" s="254"/>
      <c r="J20" s="255"/>
      <c r="K20" s="255"/>
      <c r="L20" s="256"/>
      <c r="M20" s="257"/>
      <c r="N20" s="258"/>
      <c r="O20" s="259"/>
      <c r="P20" s="254"/>
      <c r="Q20" s="255"/>
      <c r="R20" s="255"/>
      <c r="S20" s="256"/>
      <c r="T20" s="257"/>
      <c r="U20" s="258"/>
      <c r="V20" s="259"/>
      <c r="W20" s="320"/>
    </row>
    <row r="21" spans="1:23" ht="15" customHeight="1" x14ac:dyDescent="0.25">
      <c r="A21" s="320"/>
      <c r="B21" s="199" t="s">
        <v>27</v>
      </c>
      <c r="C21" s="200"/>
      <c r="D21" s="366"/>
      <c r="E21" s="347" t="s">
        <v>23</v>
      </c>
      <c r="F21" s="201"/>
      <c r="G21" s="310">
        <f>CRV!F4</f>
        <v>0</v>
      </c>
      <c r="H21" s="311"/>
      <c r="I21" s="240"/>
      <c r="J21" s="241"/>
      <c r="K21" s="241"/>
      <c r="L21" s="242"/>
      <c r="M21" s="243"/>
      <c r="N21" s="244"/>
      <c r="O21" s="245"/>
      <c r="P21" s="240"/>
      <c r="Q21" s="241"/>
      <c r="R21" s="241"/>
      <c r="S21" s="242"/>
      <c r="T21" s="243"/>
      <c r="U21" s="244"/>
      <c r="V21" s="245"/>
      <c r="W21" s="320"/>
    </row>
    <row r="22" spans="1:23" ht="15" customHeight="1" x14ac:dyDescent="0.25">
      <c r="A22" s="320"/>
      <c r="B22" s="173"/>
      <c r="C22" s="158"/>
      <c r="D22" s="367"/>
      <c r="E22" s="348"/>
      <c r="F22" s="159"/>
      <c r="G22" s="312"/>
      <c r="H22" s="313"/>
      <c r="I22" s="246"/>
      <c r="J22" s="247"/>
      <c r="K22" s="247"/>
      <c r="L22" s="248"/>
      <c r="M22" s="249"/>
      <c r="N22" s="250"/>
      <c r="O22" s="251"/>
      <c r="P22" s="246"/>
      <c r="Q22" s="247"/>
      <c r="R22" s="247"/>
      <c r="S22" s="248"/>
      <c r="T22" s="249"/>
      <c r="U22" s="250"/>
      <c r="V22" s="251"/>
      <c r="W22" s="320"/>
    </row>
    <row r="23" spans="1:23" ht="15" customHeight="1" x14ac:dyDescent="0.25">
      <c r="A23" s="320"/>
      <c r="B23" s="173"/>
      <c r="C23" s="158"/>
      <c r="D23" s="367"/>
      <c r="E23" s="348" t="s">
        <v>24</v>
      </c>
      <c r="F23" s="159"/>
      <c r="G23" s="34">
        <f>CRV!G26</f>
        <v>0</v>
      </c>
      <c r="H23" s="35"/>
      <c r="I23" s="246"/>
      <c r="J23" s="247"/>
      <c r="K23" s="247"/>
      <c r="L23" s="248"/>
      <c r="M23" s="249"/>
      <c r="N23" s="250"/>
      <c r="O23" s="251"/>
      <c r="P23" s="246"/>
      <c r="Q23" s="247"/>
      <c r="R23" s="247"/>
      <c r="S23" s="248"/>
      <c r="T23" s="249"/>
      <c r="U23" s="250"/>
      <c r="V23" s="251"/>
      <c r="W23" s="320"/>
    </row>
    <row r="24" spans="1:23" ht="15" customHeight="1" x14ac:dyDescent="0.25">
      <c r="A24" s="320"/>
      <c r="B24" s="174">
        <f>'EUR Prix'!D11</f>
        <v>4.3769999999999998</v>
      </c>
      <c r="C24" s="160"/>
      <c r="D24" s="368">
        <f>'EUR Prix'!C11</f>
        <v>4.9450000000000003</v>
      </c>
      <c r="E24" s="348"/>
      <c r="F24" s="159"/>
      <c r="G24" s="34"/>
      <c r="H24" s="35"/>
      <c r="I24" s="252"/>
      <c r="J24" s="253"/>
      <c r="K24" s="253"/>
      <c r="L24" s="248"/>
      <c r="M24" s="249"/>
      <c r="N24" s="250"/>
      <c r="O24" s="251"/>
      <c r="P24" s="252"/>
      <c r="Q24" s="253"/>
      <c r="R24" s="253"/>
      <c r="S24" s="248"/>
      <c r="T24" s="249"/>
      <c r="U24" s="250"/>
      <c r="V24" s="251"/>
      <c r="W24" s="320"/>
    </row>
    <row r="25" spans="1:23" ht="15.75" customHeight="1" thickBot="1" x14ac:dyDescent="0.3">
      <c r="A25" s="320"/>
      <c r="B25" s="202"/>
      <c r="C25" s="203"/>
      <c r="D25" s="369"/>
      <c r="E25" s="349" t="s">
        <v>9</v>
      </c>
      <c r="F25" s="204"/>
      <c r="G25" s="205">
        <f>CRV!H26</f>
        <v>0</v>
      </c>
      <c r="H25" s="206"/>
      <c r="I25" s="254"/>
      <c r="J25" s="255"/>
      <c r="K25" s="255"/>
      <c r="L25" s="256"/>
      <c r="M25" s="257"/>
      <c r="N25" s="258"/>
      <c r="O25" s="259"/>
      <c r="P25" s="254"/>
      <c r="Q25" s="255"/>
      <c r="R25" s="255"/>
      <c r="S25" s="256"/>
      <c r="T25" s="257"/>
      <c r="U25" s="258"/>
      <c r="V25" s="259"/>
      <c r="W25" s="320"/>
    </row>
    <row r="26" spans="1:23" ht="15" customHeight="1" x14ac:dyDescent="0.25">
      <c r="A26" s="320"/>
      <c r="B26" s="207" t="s">
        <v>31</v>
      </c>
      <c r="C26" s="208"/>
      <c r="D26" s="370"/>
      <c r="E26" s="350" t="s">
        <v>23</v>
      </c>
      <c r="F26" s="46"/>
      <c r="G26" s="306">
        <f>ETH!F4</f>
        <v>7604.2314986455913</v>
      </c>
      <c r="H26" s="307"/>
      <c r="I26" s="240"/>
      <c r="J26" s="241"/>
      <c r="K26" s="241"/>
      <c r="L26" s="242"/>
      <c r="M26" s="243"/>
      <c r="N26" s="244"/>
      <c r="O26" s="245"/>
      <c r="P26" s="240"/>
      <c r="Q26" s="241"/>
      <c r="R26" s="241"/>
      <c r="S26" s="242"/>
      <c r="T26" s="243"/>
      <c r="U26" s="244"/>
      <c r="V26" s="245"/>
      <c r="W26" s="320"/>
    </row>
    <row r="27" spans="1:23" ht="15" customHeight="1" x14ac:dyDescent="0.25">
      <c r="A27" s="320"/>
      <c r="B27" s="175"/>
      <c r="C27" s="161"/>
      <c r="D27" s="371"/>
      <c r="E27" s="351"/>
      <c r="F27" s="47"/>
      <c r="G27" s="308"/>
      <c r="H27" s="309"/>
      <c r="I27" s="246"/>
      <c r="J27" s="247"/>
      <c r="K27" s="247"/>
      <c r="L27" s="248"/>
      <c r="M27" s="249"/>
      <c r="N27" s="250"/>
      <c r="O27" s="251"/>
      <c r="P27" s="246"/>
      <c r="Q27" s="247"/>
      <c r="R27" s="247"/>
      <c r="S27" s="248"/>
      <c r="T27" s="249"/>
      <c r="U27" s="250"/>
      <c r="V27" s="251"/>
      <c r="W27" s="320"/>
    </row>
    <row r="28" spans="1:23" ht="15" customHeight="1" x14ac:dyDescent="0.25">
      <c r="A28" s="320"/>
      <c r="B28" s="175"/>
      <c r="C28" s="161"/>
      <c r="D28" s="371"/>
      <c r="E28" s="351" t="s">
        <v>24</v>
      </c>
      <c r="F28" s="47"/>
      <c r="G28" s="48">
        <f>ETH!G26</f>
        <v>604.23149864559127</v>
      </c>
      <c r="H28" s="49"/>
      <c r="I28" s="246"/>
      <c r="J28" s="247"/>
      <c r="K28" s="247"/>
      <c r="L28" s="248"/>
      <c r="M28" s="249"/>
      <c r="N28" s="250"/>
      <c r="O28" s="251"/>
      <c r="P28" s="246"/>
      <c r="Q28" s="247"/>
      <c r="R28" s="247"/>
      <c r="S28" s="248"/>
      <c r="T28" s="249"/>
      <c r="U28" s="250"/>
      <c r="V28" s="251"/>
      <c r="W28" s="320"/>
    </row>
    <row r="29" spans="1:23" ht="15" customHeight="1" x14ac:dyDescent="0.25">
      <c r="A29" s="320"/>
      <c r="B29" s="176">
        <f>'EUR Prix'!D8</f>
        <v>3557.14</v>
      </c>
      <c r="C29" s="162"/>
      <c r="D29" s="372"/>
      <c r="E29" s="351"/>
      <c r="F29" s="47"/>
      <c r="G29" s="48"/>
      <c r="H29" s="49"/>
      <c r="I29" s="252"/>
      <c r="J29" s="253"/>
      <c r="K29" s="253"/>
      <c r="L29" s="248"/>
      <c r="M29" s="249"/>
      <c r="N29" s="250"/>
      <c r="O29" s="251"/>
      <c r="P29" s="252"/>
      <c r="Q29" s="253"/>
      <c r="R29" s="253"/>
      <c r="S29" s="248"/>
      <c r="T29" s="249"/>
      <c r="U29" s="250"/>
      <c r="V29" s="251"/>
      <c r="W29" s="320"/>
    </row>
    <row r="30" spans="1:23" ht="15.75" customHeight="1" thickBot="1" x14ac:dyDescent="0.3">
      <c r="A30" s="320"/>
      <c r="B30" s="209"/>
      <c r="C30" s="210"/>
      <c r="D30" s="373"/>
      <c r="E30" s="352" t="s">
        <v>9</v>
      </c>
      <c r="F30" s="50"/>
      <c r="G30" s="51">
        <f>ETH!H26</f>
        <v>8.6318785520798746E-2</v>
      </c>
      <c r="H30" s="52"/>
      <c r="I30" s="254"/>
      <c r="J30" s="255"/>
      <c r="K30" s="255"/>
      <c r="L30" s="256"/>
      <c r="M30" s="257"/>
      <c r="N30" s="258"/>
      <c r="O30" s="259"/>
      <c r="P30" s="254"/>
      <c r="Q30" s="255"/>
      <c r="R30" s="255"/>
      <c r="S30" s="256"/>
      <c r="T30" s="257"/>
      <c r="U30" s="258"/>
      <c r="V30" s="259"/>
      <c r="W30" s="320"/>
    </row>
    <row r="31" spans="1:23" ht="15" customHeight="1" x14ac:dyDescent="0.25">
      <c r="A31" s="320"/>
      <c r="B31" s="211" t="s">
        <v>32</v>
      </c>
      <c r="C31" s="212"/>
      <c r="D31" s="374"/>
      <c r="E31" s="353" t="s">
        <v>23</v>
      </c>
      <c r="F31" s="213"/>
      <c r="G31" s="302">
        <f>MATIC!F4</f>
        <v>8958.4269662921342</v>
      </c>
      <c r="H31" s="303"/>
      <c r="I31" s="240"/>
      <c r="J31" s="241"/>
      <c r="K31" s="241"/>
      <c r="L31" s="242"/>
      <c r="M31" s="243"/>
      <c r="N31" s="244"/>
      <c r="O31" s="245"/>
      <c r="P31" s="240"/>
      <c r="Q31" s="241"/>
      <c r="R31" s="241"/>
      <c r="S31" s="242"/>
      <c r="T31" s="243"/>
      <c r="U31" s="244"/>
      <c r="V31" s="245"/>
      <c r="W31" s="320"/>
    </row>
    <row r="32" spans="1:23" ht="15" customHeight="1" x14ac:dyDescent="0.25">
      <c r="A32" s="320"/>
      <c r="B32" s="177"/>
      <c r="C32" s="163"/>
      <c r="D32" s="375"/>
      <c r="E32" s="354"/>
      <c r="F32" s="28"/>
      <c r="G32" s="304"/>
      <c r="H32" s="305"/>
      <c r="I32" s="246"/>
      <c r="J32" s="247"/>
      <c r="K32" s="247"/>
      <c r="L32" s="248"/>
      <c r="M32" s="249"/>
      <c r="N32" s="250"/>
      <c r="O32" s="251"/>
      <c r="P32" s="246"/>
      <c r="Q32" s="247"/>
      <c r="R32" s="247"/>
      <c r="S32" s="248"/>
      <c r="T32" s="249"/>
      <c r="U32" s="250"/>
      <c r="V32" s="251"/>
      <c r="W32" s="320"/>
    </row>
    <row r="33" spans="1:23" ht="15" customHeight="1" x14ac:dyDescent="0.25">
      <c r="A33" s="320"/>
      <c r="B33" s="177"/>
      <c r="C33" s="163"/>
      <c r="D33" s="375"/>
      <c r="E33" s="354" t="s">
        <v>24</v>
      </c>
      <c r="F33" s="28"/>
      <c r="G33" s="29">
        <f>MATIC!G26</f>
        <v>1958.4269662921342</v>
      </c>
      <c r="H33" s="30"/>
      <c r="I33" s="246"/>
      <c r="J33" s="247"/>
      <c r="K33" s="247"/>
      <c r="L33" s="248"/>
      <c r="M33" s="249"/>
      <c r="N33" s="250"/>
      <c r="O33" s="251"/>
      <c r="P33" s="246"/>
      <c r="Q33" s="247"/>
      <c r="R33" s="247"/>
      <c r="S33" s="248"/>
      <c r="T33" s="249"/>
      <c r="U33" s="250"/>
      <c r="V33" s="251"/>
      <c r="W33" s="320"/>
    </row>
    <row r="34" spans="1:23" ht="15" customHeight="1" x14ac:dyDescent="0.25">
      <c r="A34" s="320"/>
      <c r="B34" s="178">
        <f>'EUR Prix'!D12</f>
        <v>2.278</v>
      </c>
      <c r="C34" s="164"/>
      <c r="D34" s="376"/>
      <c r="E34" s="354"/>
      <c r="F34" s="28"/>
      <c r="G34" s="29"/>
      <c r="H34" s="30"/>
      <c r="I34" s="252"/>
      <c r="J34" s="253"/>
      <c r="K34" s="253"/>
      <c r="L34" s="248"/>
      <c r="M34" s="249"/>
      <c r="N34" s="250"/>
      <c r="O34" s="251"/>
      <c r="P34" s="252"/>
      <c r="Q34" s="253"/>
      <c r="R34" s="253"/>
      <c r="S34" s="248"/>
      <c r="T34" s="249"/>
      <c r="U34" s="250"/>
      <c r="V34" s="251"/>
      <c r="W34" s="320"/>
    </row>
    <row r="35" spans="1:23" ht="15.75" customHeight="1" thickBot="1" x14ac:dyDescent="0.3">
      <c r="A35" s="320"/>
      <c r="B35" s="179"/>
      <c r="C35" s="180"/>
      <c r="D35" s="377"/>
      <c r="E35" s="355" t="s">
        <v>9</v>
      </c>
      <c r="F35" s="43"/>
      <c r="G35" s="44">
        <f>MATIC!H26</f>
        <v>0</v>
      </c>
      <c r="H35" s="45"/>
      <c r="I35" s="254"/>
      <c r="J35" s="255"/>
      <c r="K35" s="255"/>
      <c r="L35" s="256"/>
      <c r="M35" s="257"/>
      <c r="N35" s="258"/>
      <c r="O35" s="259"/>
      <c r="P35" s="254"/>
      <c r="Q35" s="255"/>
      <c r="R35" s="255"/>
      <c r="S35" s="256"/>
      <c r="T35" s="257"/>
      <c r="U35" s="258"/>
      <c r="V35" s="259"/>
      <c r="W35" s="320"/>
    </row>
    <row r="36" spans="1:23" x14ac:dyDescent="0.25">
      <c r="A36" s="327"/>
      <c r="B36" s="336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8"/>
      <c r="W36" s="330"/>
    </row>
    <row r="37" spans="1:23" x14ac:dyDescent="0.25">
      <c r="A37" s="339"/>
      <c r="B37" s="331"/>
      <c r="C37" s="340"/>
      <c r="D37" s="332"/>
      <c r="E37" s="332"/>
      <c r="F37" s="332"/>
      <c r="G37" s="333"/>
      <c r="H37" s="332"/>
      <c r="I37" s="333"/>
      <c r="J37" s="331"/>
      <c r="K37" s="331"/>
      <c r="L37" s="331"/>
      <c r="M37" s="331"/>
      <c r="N37" s="331"/>
      <c r="O37" s="332"/>
      <c r="P37" s="333"/>
      <c r="Q37" s="332"/>
      <c r="R37" s="334"/>
      <c r="S37" s="334"/>
      <c r="T37" s="334"/>
      <c r="U37" s="334"/>
      <c r="V37" s="335"/>
      <c r="W37" s="331"/>
    </row>
    <row r="41" spans="1:23" x14ac:dyDescent="0.25">
      <c r="F41" s="379"/>
      <c r="G41" s="380"/>
    </row>
    <row r="42" spans="1:23" x14ac:dyDescent="0.25">
      <c r="F42" s="380"/>
      <c r="G42" s="380"/>
    </row>
    <row r="49" spans="10:15" x14ac:dyDescent="0.25">
      <c r="J49" s="9"/>
      <c r="K49" s="9"/>
      <c r="L49" s="9"/>
      <c r="M49" s="9"/>
      <c r="N49" s="9"/>
      <c r="O49" s="9"/>
    </row>
  </sheetData>
  <mergeCells count="163">
    <mergeCell ref="A1:A36"/>
    <mergeCell ref="B1:W1"/>
    <mergeCell ref="W2:W36"/>
    <mergeCell ref="B36:V36"/>
    <mergeCell ref="D2:G5"/>
    <mergeCell ref="Q2:V5"/>
    <mergeCell ref="P31:R33"/>
    <mergeCell ref="S31:T32"/>
    <mergeCell ref="U31:V32"/>
    <mergeCell ref="S33:T34"/>
    <mergeCell ref="U33:V34"/>
    <mergeCell ref="P34:R35"/>
    <mergeCell ref="S35:T35"/>
    <mergeCell ref="U35:V35"/>
    <mergeCell ref="P26:R28"/>
    <mergeCell ref="S26:T27"/>
    <mergeCell ref="U26:V27"/>
    <mergeCell ref="S28:T29"/>
    <mergeCell ref="U28:V29"/>
    <mergeCell ref="P29:R30"/>
    <mergeCell ref="S30:T30"/>
    <mergeCell ref="U30:V30"/>
    <mergeCell ref="P21:R23"/>
    <mergeCell ref="S21:T22"/>
    <mergeCell ref="U21:V22"/>
    <mergeCell ref="S23:T24"/>
    <mergeCell ref="U23:V24"/>
    <mergeCell ref="P24:R25"/>
    <mergeCell ref="S25:T25"/>
    <mergeCell ref="U25:V25"/>
    <mergeCell ref="P16:R18"/>
    <mergeCell ref="S16:T17"/>
    <mergeCell ref="U16:V17"/>
    <mergeCell ref="S18:T19"/>
    <mergeCell ref="U18:V19"/>
    <mergeCell ref="P19:R20"/>
    <mergeCell ref="S20:T20"/>
    <mergeCell ref="U20:V20"/>
    <mergeCell ref="P11:R13"/>
    <mergeCell ref="S11:T12"/>
    <mergeCell ref="U11:V12"/>
    <mergeCell ref="S13:T14"/>
    <mergeCell ref="U13:V14"/>
    <mergeCell ref="P14:R15"/>
    <mergeCell ref="S15:T15"/>
    <mergeCell ref="U15:V15"/>
    <mergeCell ref="I31:K33"/>
    <mergeCell ref="L31:M32"/>
    <mergeCell ref="N31:O32"/>
    <mergeCell ref="L33:M34"/>
    <mergeCell ref="N33:O34"/>
    <mergeCell ref="I34:K35"/>
    <mergeCell ref="L35:M35"/>
    <mergeCell ref="N35:O35"/>
    <mergeCell ref="I26:K28"/>
    <mergeCell ref="L26:M27"/>
    <mergeCell ref="N26:O27"/>
    <mergeCell ref="L28:M29"/>
    <mergeCell ref="N28:O29"/>
    <mergeCell ref="I29:K30"/>
    <mergeCell ref="L30:M30"/>
    <mergeCell ref="N30:O30"/>
    <mergeCell ref="I21:K23"/>
    <mergeCell ref="L21:M22"/>
    <mergeCell ref="N21:O22"/>
    <mergeCell ref="L23:M24"/>
    <mergeCell ref="N23:O24"/>
    <mergeCell ref="I24:K25"/>
    <mergeCell ref="L25:M25"/>
    <mergeCell ref="N25:O25"/>
    <mergeCell ref="I16:K18"/>
    <mergeCell ref="L16:M17"/>
    <mergeCell ref="N16:O17"/>
    <mergeCell ref="L18:M19"/>
    <mergeCell ref="N18:O19"/>
    <mergeCell ref="I19:K20"/>
    <mergeCell ref="L20:M20"/>
    <mergeCell ref="N20:O20"/>
    <mergeCell ref="N11:O12"/>
    <mergeCell ref="L13:M14"/>
    <mergeCell ref="N13:O14"/>
    <mergeCell ref="I14:K15"/>
    <mergeCell ref="L15:M15"/>
    <mergeCell ref="N15:O15"/>
    <mergeCell ref="O4:O5"/>
    <mergeCell ref="P4:P5"/>
    <mergeCell ref="P6:R8"/>
    <mergeCell ref="S6:T7"/>
    <mergeCell ref="U6:V7"/>
    <mergeCell ref="P9:R10"/>
    <mergeCell ref="S8:T10"/>
    <mergeCell ref="U8:V10"/>
    <mergeCell ref="I11:K13"/>
    <mergeCell ref="L11:M12"/>
    <mergeCell ref="B19:D20"/>
    <mergeCell ref="B29:D30"/>
    <mergeCell ref="B9:D10"/>
    <mergeCell ref="B11:D13"/>
    <mergeCell ref="B14:D15"/>
    <mergeCell ref="B16:D18"/>
    <mergeCell ref="B21:D23"/>
    <mergeCell ref="B24:B25"/>
    <mergeCell ref="D24:D25"/>
    <mergeCell ref="C24:C25"/>
    <mergeCell ref="E18:F19"/>
    <mergeCell ref="G18:H19"/>
    <mergeCell ref="L6:M7"/>
    <mergeCell ref="N6:O7"/>
    <mergeCell ref="L8:M9"/>
    <mergeCell ref="N8:O9"/>
    <mergeCell ref="L10:M10"/>
    <mergeCell ref="N10:O10"/>
    <mergeCell ref="I6:K8"/>
    <mergeCell ref="I9:K10"/>
    <mergeCell ref="L2:M3"/>
    <mergeCell ref="L4:M5"/>
    <mergeCell ref="E16:F17"/>
    <mergeCell ref="G16:H17"/>
    <mergeCell ref="N2:N3"/>
    <mergeCell ref="N4:N5"/>
    <mergeCell ref="E13:F14"/>
    <mergeCell ref="G13:H14"/>
    <mergeCell ref="G15:H15"/>
    <mergeCell ref="E15:F15"/>
    <mergeCell ref="E8:F9"/>
    <mergeCell ref="G6:H7"/>
    <mergeCell ref="G8:H9"/>
    <mergeCell ref="B2:C3"/>
    <mergeCell ref="B4:C5"/>
    <mergeCell ref="J2:K3"/>
    <mergeCell ref="J4:K5"/>
    <mergeCell ref="E6:F7"/>
    <mergeCell ref="B6:D8"/>
    <mergeCell ref="H2:I3"/>
    <mergeCell ref="H4:I5"/>
    <mergeCell ref="E35:F35"/>
    <mergeCell ref="G35:H35"/>
    <mergeCell ref="B34:D35"/>
    <mergeCell ref="G25:H25"/>
    <mergeCell ref="E25:F25"/>
    <mergeCell ref="E31:F32"/>
    <mergeCell ref="E26:F27"/>
    <mergeCell ref="G26:H27"/>
    <mergeCell ref="E28:F29"/>
    <mergeCell ref="G28:H29"/>
    <mergeCell ref="E30:F30"/>
    <mergeCell ref="G30:H30"/>
    <mergeCell ref="B26:D28"/>
    <mergeCell ref="O2:P3"/>
    <mergeCell ref="B31:D33"/>
    <mergeCell ref="E33:F34"/>
    <mergeCell ref="G31:H32"/>
    <mergeCell ref="G33:H34"/>
    <mergeCell ref="G20:H20"/>
    <mergeCell ref="E20:F20"/>
    <mergeCell ref="E21:F22"/>
    <mergeCell ref="G21:H22"/>
    <mergeCell ref="E23:F24"/>
    <mergeCell ref="G23:H24"/>
    <mergeCell ref="E11:F12"/>
    <mergeCell ref="G11:H12"/>
    <mergeCell ref="G10:H10"/>
    <mergeCell ref="E10:F10"/>
  </mergeCells>
  <conditionalFormatting sqref="G8:H10 G13:H15 G18:H20 G23:H25">
    <cfRule type="cellIs" dxfId="57" priority="30" operator="lessThan">
      <formula>0</formula>
    </cfRule>
  </conditionalFormatting>
  <conditionalFormatting sqref="G8:H10 G13:H15 G18:H20 G23:H25">
    <cfRule type="cellIs" dxfId="56" priority="29" operator="greaterThan">
      <formula>0</formula>
    </cfRule>
  </conditionalFormatting>
  <conditionalFormatting sqref="L4:M5">
    <cfRule type="cellIs" dxfId="55" priority="27" operator="lessThan">
      <formula>0</formula>
    </cfRule>
    <cfRule type="cellIs" dxfId="54" priority="28" operator="greaterThan">
      <formula>0</formula>
    </cfRule>
  </conditionalFormatting>
  <conditionalFormatting sqref="N4:N5">
    <cfRule type="cellIs" dxfId="53" priority="25" operator="lessThan">
      <formula>0</formula>
    </cfRule>
    <cfRule type="cellIs" dxfId="52" priority="26" operator="greaterThan">
      <formula>0</formula>
    </cfRule>
  </conditionalFormatting>
  <conditionalFormatting sqref="G28:H30 N8:O10 G33:H35">
    <cfRule type="cellIs" dxfId="51" priority="24" operator="greaterThan">
      <formula>0</formula>
    </cfRule>
  </conditionalFormatting>
  <conditionalFormatting sqref="G28:H30 N8:O10 G33:H35">
    <cfRule type="cellIs" dxfId="50" priority="23" operator="lessThan">
      <formula>0</formula>
    </cfRule>
  </conditionalFormatting>
  <conditionalFormatting sqref="N13:O15">
    <cfRule type="cellIs" dxfId="47" priority="20" operator="greaterThan">
      <formula>0</formula>
    </cfRule>
  </conditionalFormatting>
  <conditionalFormatting sqref="N13:O15">
    <cfRule type="cellIs" dxfId="46" priority="19" operator="lessThan">
      <formula>0</formula>
    </cfRule>
  </conditionalFormatting>
  <conditionalFormatting sqref="N18:O20">
    <cfRule type="cellIs" dxfId="45" priority="18" operator="greaterThan">
      <formula>0</formula>
    </cfRule>
  </conditionalFormatting>
  <conditionalFormatting sqref="N18:O20">
    <cfRule type="cellIs" dxfId="44" priority="17" operator="lessThan">
      <formula>0</formula>
    </cfRule>
  </conditionalFormatting>
  <conditionalFormatting sqref="N23:O25">
    <cfRule type="cellIs" dxfId="43" priority="16" operator="greaterThan">
      <formula>0</formula>
    </cfRule>
  </conditionalFormatting>
  <conditionalFormatting sqref="N23:O25">
    <cfRule type="cellIs" dxfId="42" priority="15" operator="lessThan">
      <formula>0</formula>
    </cfRule>
  </conditionalFormatting>
  <conditionalFormatting sqref="N28:O30">
    <cfRule type="cellIs" dxfId="41" priority="14" operator="greaterThan">
      <formula>0</formula>
    </cfRule>
  </conditionalFormatting>
  <conditionalFormatting sqref="N28:O30">
    <cfRule type="cellIs" dxfId="40" priority="13" operator="lessThan">
      <formula>0</formula>
    </cfRule>
  </conditionalFormatting>
  <conditionalFormatting sqref="N33:O35">
    <cfRule type="cellIs" dxfId="39" priority="12" operator="greaterThan">
      <formula>0</formula>
    </cfRule>
  </conditionalFormatting>
  <conditionalFormatting sqref="N33:O35">
    <cfRule type="cellIs" dxfId="38" priority="11" operator="lessThan">
      <formula>0</formula>
    </cfRule>
  </conditionalFormatting>
  <conditionalFormatting sqref="U13:V15">
    <cfRule type="cellIs" dxfId="37" priority="10" operator="greaterThan">
      <formula>0</formula>
    </cfRule>
  </conditionalFormatting>
  <conditionalFormatting sqref="U13:V15">
    <cfRule type="cellIs" dxfId="36" priority="9" operator="lessThan">
      <formula>0</formula>
    </cfRule>
  </conditionalFormatting>
  <conditionalFormatting sqref="U18:V20">
    <cfRule type="cellIs" dxfId="35" priority="8" operator="greaterThan">
      <formula>0</formula>
    </cfRule>
  </conditionalFormatting>
  <conditionalFormatting sqref="U18:V20">
    <cfRule type="cellIs" dxfId="34" priority="7" operator="lessThan">
      <formula>0</formula>
    </cfRule>
  </conditionalFormatting>
  <conditionalFormatting sqref="U23:V25">
    <cfRule type="cellIs" dxfId="33" priority="6" operator="greaterThan">
      <formula>0</formula>
    </cfRule>
  </conditionalFormatting>
  <conditionalFormatting sqref="U23:V25">
    <cfRule type="cellIs" dxfId="32" priority="5" operator="lessThan">
      <formula>0</formula>
    </cfRule>
  </conditionalFormatting>
  <conditionalFormatting sqref="U33:V35">
    <cfRule type="cellIs" dxfId="31" priority="1" operator="lessThan">
      <formula>0</formula>
    </cfRule>
  </conditionalFormatting>
  <conditionalFormatting sqref="U28:V30">
    <cfRule type="cellIs" dxfId="30" priority="4" operator="greaterThan">
      <formula>0</formula>
    </cfRule>
  </conditionalFormatting>
  <conditionalFormatting sqref="U28:V30">
    <cfRule type="cellIs" dxfId="29" priority="3" operator="lessThan">
      <formula>0</formula>
    </cfRule>
  </conditionalFormatting>
  <conditionalFormatting sqref="U33:V35">
    <cfRule type="cellIs" dxfId="28" priority="2" operator="greaterThan">
      <formula>0</formula>
    </cfRule>
  </conditionalFormatting>
  <hyperlinks>
    <hyperlink ref="B6:D8" location="BTC!A1" display="BITCOIN (BTC) " xr:uid="{676C7D9E-2823-4CD3-A732-9D9AB975918C}"/>
    <hyperlink ref="B11:D13" location="ADA!A1" display="CARDANO (ADA)" xr:uid="{67EC2ADA-E8AE-4234-ADFD-230CAD4DA485}"/>
    <hyperlink ref="B16:D18" location="SOL!A1" display="SOLANA (SOL)" xr:uid="{8E108E68-FDBF-4AE9-B904-15EB7C29ECC8}"/>
    <hyperlink ref="B21:D23" location="CRV!A1" display="Curve DAO Token (CRV)" xr:uid="{FF7A98EE-56FC-428C-BE82-62E4D33D65CA}"/>
    <hyperlink ref="B26:D28" location="ETH!A1" display="ETHERUM (ETH)" xr:uid="{961F9AC4-1FC8-4163-B15E-E90839932B96}"/>
    <hyperlink ref="B31:D33" location="MATIC!A1" display="POLYGON (MATIC)" xr:uid="{941C56F7-3590-4D51-8953-F459A54EFDD5}"/>
    <hyperlink ref="I6:K8" location="DOT!A1" display="Polkadot (DOT)" xr:uid="{E31CB4F1-BF49-477F-AE57-E373522052D2}"/>
    <hyperlink ref="P6:R8" location="DOT!A1" display="Polkadot (DOT)" xr:uid="{F51CA220-1914-4871-BB23-F5E3C52BA2B9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BA70C-743C-4849-9C40-B2BE232C6F18}">
  <dimension ref="C3:V31"/>
  <sheetViews>
    <sheetView zoomScaleNormal="100" workbookViewId="0">
      <selection activeCell="L11" sqref="L11"/>
    </sheetView>
  </sheetViews>
  <sheetFormatPr baseColWidth="10" defaultRowHeight="15" x14ac:dyDescent="0.25"/>
  <cols>
    <col min="1" max="1" width="6.85546875" customWidth="1"/>
    <col min="2" max="2" width="11.85546875" bestFit="1" customWidth="1"/>
    <col min="6" max="6" width="12.7109375" customWidth="1"/>
    <col min="8" max="8" width="11.85546875" bestFit="1" customWidth="1"/>
    <col min="16" max="16" width="12.5703125" bestFit="1" customWidth="1"/>
  </cols>
  <sheetData>
    <row r="3" spans="3:22" ht="15" customHeight="1" x14ac:dyDescent="0.25"/>
    <row r="4" spans="3:22" ht="15.75" customHeight="1" x14ac:dyDescent="0.25"/>
    <row r="5" spans="3:22" ht="19.5" customHeight="1" x14ac:dyDescent="0.25">
      <c r="D5" s="79" t="s">
        <v>1</v>
      </c>
      <c r="E5" s="79"/>
      <c r="F5" s="75" t="s">
        <v>22</v>
      </c>
      <c r="G5" s="75"/>
      <c r="H5" s="92">
        <f>H14+H15+H16+H17+H18+H19+H20+H21+H22+H23+H24+H25+H26</f>
        <v>6972.8114686335866</v>
      </c>
      <c r="I5" s="17"/>
      <c r="J5" s="17"/>
      <c r="N5" s="81" t="s">
        <v>19</v>
      </c>
      <c r="O5" s="82"/>
      <c r="P5" s="82"/>
      <c r="Q5" s="82"/>
      <c r="R5" s="82"/>
      <c r="S5" s="82"/>
      <c r="T5" s="82"/>
      <c r="U5" s="83"/>
    </row>
    <row r="6" spans="3:22" ht="15" customHeight="1" x14ac:dyDescent="0.3">
      <c r="D6" s="80">
        <f>'EUR Prix'!D7</f>
        <v>43329.17</v>
      </c>
      <c r="E6" s="80"/>
      <c r="F6" s="91"/>
      <c r="G6" s="91"/>
      <c r="H6" s="53"/>
      <c r="I6" s="18"/>
      <c r="J6" s="18"/>
      <c r="N6" s="84"/>
      <c r="O6" s="85"/>
      <c r="P6" s="85"/>
      <c r="Q6" s="85"/>
      <c r="R6" s="85"/>
      <c r="S6" s="85"/>
      <c r="T6" s="85"/>
      <c r="U6" s="86"/>
    </row>
    <row r="7" spans="3:22" x14ac:dyDescent="0.25">
      <c r="D7" s="90" t="s">
        <v>20</v>
      </c>
      <c r="E7" s="90"/>
      <c r="F7" s="90"/>
      <c r="G7" s="90"/>
      <c r="H7" s="90"/>
      <c r="I7" s="90"/>
      <c r="J7" s="90"/>
      <c r="N7" s="84"/>
      <c r="O7" s="85"/>
      <c r="P7" s="85"/>
      <c r="Q7" s="85"/>
      <c r="R7" s="85"/>
      <c r="S7" s="85"/>
      <c r="T7" s="85"/>
      <c r="U7" s="86"/>
    </row>
    <row r="8" spans="3:22" x14ac:dyDescent="0.25">
      <c r="D8" s="90"/>
      <c r="E8" s="90"/>
      <c r="F8" s="90"/>
      <c r="G8" s="90"/>
      <c r="H8" s="90"/>
      <c r="I8" s="90"/>
      <c r="J8" s="90"/>
      <c r="N8" s="87"/>
      <c r="O8" s="88"/>
      <c r="P8" s="88"/>
      <c r="Q8" s="88"/>
      <c r="R8" s="88"/>
      <c r="S8" s="88"/>
      <c r="T8" s="88"/>
      <c r="U8" s="89"/>
    </row>
    <row r="9" spans="3:22" ht="15" customHeight="1" x14ac:dyDescent="0.25">
      <c r="D9" s="90"/>
      <c r="E9" s="90"/>
      <c r="F9" s="90"/>
      <c r="G9" s="90"/>
      <c r="H9" s="90"/>
      <c r="I9" s="90"/>
      <c r="J9" s="90"/>
      <c r="N9" s="2" t="s">
        <v>0</v>
      </c>
      <c r="O9" s="2" t="s">
        <v>5</v>
      </c>
      <c r="P9" s="1" t="s">
        <v>6</v>
      </c>
      <c r="Q9" s="1" t="s">
        <v>3</v>
      </c>
      <c r="R9" s="4" t="s">
        <v>7</v>
      </c>
      <c r="S9" s="11" t="s">
        <v>18</v>
      </c>
      <c r="T9" s="4" t="s">
        <v>2</v>
      </c>
      <c r="U9" s="5" t="s">
        <v>9</v>
      </c>
      <c r="V9" s="1" t="s">
        <v>39</v>
      </c>
    </row>
    <row r="10" spans="3:22" ht="15" customHeight="1" x14ac:dyDescent="0.25">
      <c r="D10" s="93" t="s">
        <v>4</v>
      </c>
      <c r="E10" s="93"/>
      <c r="F10" s="93"/>
      <c r="G10" s="93"/>
      <c r="H10" s="93"/>
      <c r="I10" s="93"/>
      <c r="J10" s="93"/>
      <c r="N10" s="15">
        <v>44539</v>
      </c>
      <c r="O10" s="3">
        <v>43498.12</v>
      </c>
      <c r="P10" s="3">
        <v>7000</v>
      </c>
      <c r="Q10" s="19">
        <f>P10/O10</f>
        <v>0.16092649521404603</v>
      </c>
      <c r="R10" s="3">
        <f>P10</f>
        <v>7000</v>
      </c>
      <c r="S10" s="3">
        <f>Q10*41270.91</f>
        <v>6641.5829005943251</v>
      </c>
      <c r="T10" s="3">
        <f t="shared" ref="T10:T19" si="0">S10-R10</f>
        <v>-358.41709940567489</v>
      </c>
      <c r="U10" s="6">
        <f t="shared" ref="U10:U19" si="1">(S10-R10)/R10</f>
        <v>-5.1202442772239273E-2</v>
      </c>
      <c r="V10" s="1"/>
    </row>
    <row r="11" spans="3:22" ht="15.75" customHeight="1" x14ac:dyDescent="0.25">
      <c r="D11" s="93"/>
      <c r="E11" s="93"/>
      <c r="F11" s="93"/>
      <c r="G11" s="93"/>
      <c r="H11" s="93"/>
      <c r="I11" s="93"/>
      <c r="J11" s="93"/>
      <c r="N11" s="1"/>
      <c r="O11" s="3"/>
      <c r="P11" s="3"/>
      <c r="Q11" s="12"/>
      <c r="R11" s="3"/>
      <c r="S11" s="3"/>
      <c r="T11" s="3">
        <f t="shared" si="0"/>
        <v>0</v>
      </c>
      <c r="U11" s="6" t="e">
        <f t="shared" si="1"/>
        <v>#DIV/0!</v>
      </c>
      <c r="V11" s="1"/>
    </row>
    <row r="12" spans="3:22" x14ac:dyDescent="0.25">
      <c r="D12" s="93"/>
      <c r="E12" s="93"/>
      <c r="F12" s="93"/>
      <c r="G12" s="93"/>
      <c r="H12" s="93"/>
      <c r="I12" s="93"/>
      <c r="J12" s="93"/>
      <c r="N12" s="1"/>
      <c r="O12" s="3"/>
      <c r="P12" s="3"/>
      <c r="Q12" s="1"/>
      <c r="R12" s="3">
        <f t="shared" ref="R12:R19" si="2">O12</f>
        <v>0</v>
      </c>
      <c r="S12" s="3"/>
      <c r="T12" s="3">
        <f t="shared" si="0"/>
        <v>0</v>
      </c>
      <c r="U12" s="6" t="e">
        <f t="shared" si="1"/>
        <v>#DIV/0!</v>
      </c>
      <c r="V12" s="1"/>
    </row>
    <row r="13" spans="3:22" x14ac:dyDescent="0.25">
      <c r="D13" s="5" t="s">
        <v>5</v>
      </c>
      <c r="E13" s="4" t="s">
        <v>6</v>
      </c>
      <c r="F13" s="1" t="s">
        <v>3</v>
      </c>
      <c r="G13" s="4" t="s">
        <v>7</v>
      </c>
      <c r="H13" s="20" t="s">
        <v>8</v>
      </c>
      <c r="I13" s="4" t="s">
        <v>2</v>
      </c>
      <c r="J13" s="5" t="s">
        <v>9</v>
      </c>
      <c r="N13" s="1"/>
      <c r="O13" s="3"/>
      <c r="P13" s="3"/>
      <c r="Q13" s="1"/>
      <c r="R13" s="3">
        <f t="shared" si="2"/>
        <v>0</v>
      </c>
      <c r="S13" s="3"/>
      <c r="T13" s="3">
        <f t="shared" si="0"/>
        <v>0</v>
      </c>
      <c r="U13" s="6" t="e">
        <f t="shared" si="1"/>
        <v>#DIV/0!</v>
      </c>
      <c r="V13" s="1"/>
    </row>
    <row r="14" spans="3:22" x14ac:dyDescent="0.25">
      <c r="C14" s="2">
        <v>1</v>
      </c>
      <c r="D14" s="384">
        <v>43498.12</v>
      </c>
      <c r="E14" s="10">
        <v>7000</v>
      </c>
      <c r="F14" s="1">
        <f>E14/D14</f>
        <v>0.16092649521404603</v>
      </c>
      <c r="G14" s="8">
        <f>E14</f>
        <v>7000</v>
      </c>
      <c r="H14" s="8">
        <f>E14*D6/D14</f>
        <v>6972.8114686335866</v>
      </c>
      <c r="I14" s="12">
        <f>H14-G14</f>
        <v>-27.188531366413372</v>
      </c>
      <c r="J14" s="6">
        <f>(H14-G14)/G14</f>
        <v>-3.8840759094876244E-3</v>
      </c>
      <c r="K14" s="14"/>
      <c r="N14" s="1"/>
      <c r="O14" s="3"/>
      <c r="P14" s="3"/>
      <c r="Q14" s="1"/>
      <c r="R14" s="3">
        <f t="shared" si="2"/>
        <v>0</v>
      </c>
      <c r="S14" s="3"/>
      <c r="T14" s="3">
        <f t="shared" si="0"/>
        <v>0</v>
      </c>
      <c r="U14" s="6" t="e">
        <f t="shared" si="1"/>
        <v>#DIV/0!</v>
      </c>
      <c r="V14" s="1"/>
    </row>
    <row r="15" spans="3:22" x14ac:dyDescent="0.25">
      <c r="C15" s="2">
        <v>2</v>
      </c>
      <c r="D15" s="10"/>
      <c r="E15" s="24"/>
      <c r="F15" s="22" t="e">
        <f>E15/D15</f>
        <v>#DIV/0!</v>
      </c>
      <c r="G15" s="12"/>
      <c r="H15" s="12"/>
      <c r="I15" s="12">
        <f>H15-G15</f>
        <v>0</v>
      </c>
      <c r="J15" s="6"/>
      <c r="N15" s="1"/>
      <c r="O15" s="3"/>
      <c r="P15" s="3"/>
      <c r="Q15" s="1"/>
      <c r="R15" s="3">
        <f t="shared" si="2"/>
        <v>0</v>
      </c>
      <c r="S15" s="3"/>
      <c r="T15" s="3">
        <f t="shared" si="0"/>
        <v>0</v>
      </c>
      <c r="U15" s="6" t="e">
        <f t="shared" si="1"/>
        <v>#DIV/0!</v>
      </c>
      <c r="V15" s="1"/>
    </row>
    <row r="16" spans="3:22" x14ac:dyDescent="0.25">
      <c r="C16" s="2">
        <v>3</v>
      </c>
      <c r="D16" s="10"/>
      <c r="E16" s="24"/>
      <c r="F16" s="1" t="e">
        <f>E16/D16</f>
        <v>#DIV/0!</v>
      </c>
      <c r="G16" s="8">
        <f t="shared" ref="G16:G26" si="3">E16</f>
        <v>0</v>
      </c>
      <c r="H16" s="12"/>
      <c r="I16" s="12">
        <f t="shared" ref="I16:I26" si="4">H16-G16</f>
        <v>0</v>
      </c>
      <c r="J16" s="6"/>
      <c r="N16" s="1"/>
      <c r="O16" s="3"/>
      <c r="P16" s="3"/>
      <c r="Q16" s="1"/>
      <c r="R16" s="3">
        <f t="shared" si="2"/>
        <v>0</v>
      </c>
      <c r="S16" s="3"/>
      <c r="T16" s="3">
        <f t="shared" si="0"/>
        <v>0</v>
      </c>
      <c r="U16" s="6" t="e">
        <f t="shared" si="1"/>
        <v>#DIV/0!</v>
      </c>
      <c r="V16" s="1"/>
    </row>
    <row r="17" spans="3:22" x14ac:dyDescent="0.25">
      <c r="C17" s="2">
        <v>4</v>
      </c>
      <c r="D17" s="10"/>
      <c r="E17" s="24"/>
      <c r="F17" s="1" t="e">
        <f t="shared" ref="F17:F26" si="5">E17/D17</f>
        <v>#DIV/0!</v>
      </c>
      <c r="G17" s="8">
        <f t="shared" si="3"/>
        <v>0</v>
      </c>
      <c r="H17" s="12"/>
      <c r="I17" s="12">
        <f t="shared" si="4"/>
        <v>0</v>
      </c>
      <c r="J17" s="6"/>
      <c r="N17" s="1"/>
      <c r="O17" s="3"/>
      <c r="P17" s="3"/>
      <c r="Q17" s="1"/>
      <c r="R17" s="3">
        <f t="shared" si="2"/>
        <v>0</v>
      </c>
      <c r="S17" s="3"/>
      <c r="T17" s="3">
        <f t="shared" si="0"/>
        <v>0</v>
      </c>
      <c r="U17" s="6" t="e">
        <f t="shared" si="1"/>
        <v>#DIV/0!</v>
      </c>
      <c r="V17" s="1"/>
    </row>
    <row r="18" spans="3:22" x14ac:dyDescent="0.25">
      <c r="C18" s="2">
        <v>5</v>
      </c>
      <c r="D18" s="10"/>
      <c r="E18" s="24"/>
      <c r="F18" s="1" t="e">
        <f t="shared" si="5"/>
        <v>#DIV/0!</v>
      </c>
      <c r="G18" s="8">
        <f t="shared" si="3"/>
        <v>0</v>
      </c>
      <c r="H18" s="12"/>
      <c r="I18" s="12">
        <f t="shared" si="4"/>
        <v>0</v>
      </c>
      <c r="J18" s="6"/>
      <c r="N18" s="1"/>
      <c r="O18" s="3"/>
      <c r="P18" s="3"/>
      <c r="Q18" s="1"/>
      <c r="R18" s="3">
        <f t="shared" si="2"/>
        <v>0</v>
      </c>
      <c r="S18" s="3"/>
      <c r="T18" s="3">
        <f t="shared" si="0"/>
        <v>0</v>
      </c>
      <c r="U18" s="6" t="e">
        <f t="shared" si="1"/>
        <v>#DIV/0!</v>
      </c>
      <c r="V18" s="1"/>
    </row>
    <row r="19" spans="3:22" x14ac:dyDescent="0.25">
      <c r="C19" s="2">
        <v>6</v>
      </c>
      <c r="D19" s="10"/>
      <c r="E19" s="24"/>
      <c r="F19" s="1" t="e">
        <f t="shared" si="5"/>
        <v>#DIV/0!</v>
      </c>
      <c r="G19" s="8">
        <f t="shared" si="3"/>
        <v>0</v>
      </c>
      <c r="H19" s="12"/>
      <c r="I19" s="12">
        <f t="shared" si="4"/>
        <v>0</v>
      </c>
      <c r="J19" s="6"/>
      <c r="N19" s="1"/>
      <c r="O19" s="3"/>
      <c r="P19" s="3"/>
      <c r="Q19" s="1"/>
      <c r="R19" s="3">
        <f t="shared" si="2"/>
        <v>0</v>
      </c>
      <c r="S19" s="3"/>
      <c r="T19" s="3">
        <f t="shared" si="0"/>
        <v>0</v>
      </c>
      <c r="U19" s="6" t="e">
        <f t="shared" si="1"/>
        <v>#DIV/0!</v>
      </c>
      <c r="V19" s="1"/>
    </row>
    <row r="20" spans="3:22" x14ac:dyDescent="0.25">
      <c r="C20" s="2">
        <v>7</v>
      </c>
      <c r="D20" s="10"/>
      <c r="E20" s="24"/>
      <c r="F20" s="1" t="e">
        <f t="shared" si="5"/>
        <v>#DIV/0!</v>
      </c>
      <c r="G20" s="8">
        <f t="shared" si="3"/>
        <v>0</v>
      </c>
      <c r="H20" s="12"/>
      <c r="I20" s="12">
        <f t="shared" si="4"/>
        <v>0</v>
      </c>
      <c r="J20" s="6"/>
      <c r="N20" s="1"/>
      <c r="O20" s="3"/>
      <c r="P20" s="3"/>
      <c r="Q20" s="1"/>
      <c r="R20" s="3">
        <f t="shared" ref="R20:R31" si="6">O20</f>
        <v>0</v>
      </c>
      <c r="S20" s="3"/>
      <c r="T20" s="3">
        <f t="shared" ref="T20:T31" si="7">S20-R20</f>
        <v>0</v>
      </c>
      <c r="U20" s="6" t="e">
        <f t="shared" ref="U20:U31" si="8">(S20-R20)/R20</f>
        <v>#DIV/0!</v>
      </c>
      <c r="V20" s="1"/>
    </row>
    <row r="21" spans="3:22" x14ac:dyDescent="0.25">
      <c r="C21" s="2">
        <v>8</v>
      </c>
      <c r="D21" s="10"/>
      <c r="E21" s="24"/>
      <c r="F21" s="1" t="e">
        <f t="shared" si="5"/>
        <v>#DIV/0!</v>
      </c>
      <c r="G21" s="8">
        <f t="shared" si="3"/>
        <v>0</v>
      </c>
      <c r="H21" s="12"/>
      <c r="I21" s="12">
        <f t="shared" si="4"/>
        <v>0</v>
      </c>
      <c r="J21" s="6"/>
      <c r="N21" s="1"/>
      <c r="O21" s="3"/>
      <c r="P21" s="3"/>
      <c r="Q21" s="1"/>
      <c r="R21" s="3">
        <f t="shared" si="6"/>
        <v>0</v>
      </c>
      <c r="S21" s="3"/>
      <c r="T21" s="3">
        <f t="shared" si="7"/>
        <v>0</v>
      </c>
      <c r="U21" s="6" t="e">
        <f t="shared" si="8"/>
        <v>#DIV/0!</v>
      </c>
      <c r="V21" s="1"/>
    </row>
    <row r="22" spans="3:22" x14ac:dyDescent="0.25">
      <c r="C22" s="2">
        <v>9</v>
      </c>
      <c r="D22" s="10"/>
      <c r="E22" s="24"/>
      <c r="F22" s="1" t="e">
        <f t="shared" si="5"/>
        <v>#DIV/0!</v>
      </c>
      <c r="G22" s="8">
        <f t="shared" si="3"/>
        <v>0</v>
      </c>
      <c r="H22" s="12"/>
      <c r="I22" s="12">
        <f t="shared" si="4"/>
        <v>0</v>
      </c>
      <c r="J22" s="6"/>
      <c r="N22" s="1"/>
      <c r="O22" s="3"/>
      <c r="P22" s="3"/>
      <c r="Q22" s="1"/>
      <c r="R22" s="3">
        <f t="shared" si="6"/>
        <v>0</v>
      </c>
      <c r="S22" s="3"/>
      <c r="T22" s="3">
        <f t="shared" si="7"/>
        <v>0</v>
      </c>
      <c r="U22" s="6" t="e">
        <f t="shared" si="8"/>
        <v>#DIV/0!</v>
      </c>
      <c r="V22" s="1"/>
    </row>
    <row r="23" spans="3:22" x14ac:dyDescent="0.25">
      <c r="C23" s="2">
        <v>10</v>
      </c>
      <c r="D23" s="10"/>
      <c r="E23" s="24"/>
      <c r="F23" s="1" t="e">
        <f t="shared" si="5"/>
        <v>#DIV/0!</v>
      </c>
      <c r="G23" s="8">
        <f t="shared" si="3"/>
        <v>0</v>
      </c>
      <c r="H23" s="12"/>
      <c r="I23" s="12">
        <f t="shared" si="4"/>
        <v>0</v>
      </c>
      <c r="J23" s="6"/>
      <c r="N23" s="1"/>
      <c r="O23" s="3"/>
      <c r="P23" s="3"/>
      <c r="Q23" s="1"/>
      <c r="R23" s="3">
        <f t="shared" si="6"/>
        <v>0</v>
      </c>
      <c r="S23" s="3"/>
      <c r="T23" s="3">
        <f t="shared" si="7"/>
        <v>0</v>
      </c>
      <c r="U23" s="6" t="e">
        <f t="shared" si="8"/>
        <v>#DIV/0!</v>
      </c>
      <c r="V23" s="1"/>
    </row>
    <row r="24" spans="3:22" x14ac:dyDescent="0.25">
      <c r="C24" s="2">
        <v>11</v>
      </c>
      <c r="D24" s="10"/>
      <c r="E24" s="24"/>
      <c r="F24" s="1" t="e">
        <f t="shared" si="5"/>
        <v>#DIV/0!</v>
      </c>
      <c r="G24" s="8">
        <f t="shared" si="3"/>
        <v>0</v>
      </c>
      <c r="H24" s="12"/>
      <c r="I24" s="12">
        <f t="shared" si="4"/>
        <v>0</v>
      </c>
      <c r="J24" s="6"/>
      <c r="N24" s="1"/>
      <c r="O24" s="3"/>
      <c r="P24" s="3"/>
      <c r="Q24" s="1"/>
      <c r="R24" s="3">
        <f t="shared" si="6"/>
        <v>0</v>
      </c>
      <c r="S24" s="3"/>
      <c r="T24" s="3">
        <f t="shared" si="7"/>
        <v>0</v>
      </c>
      <c r="U24" s="6" t="e">
        <f>(S24-R24)/R24</f>
        <v>#DIV/0!</v>
      </c>
      <c r="V24" s="1"/>
    </row>
    <row r="25" spans="3:22" x14ac:dyDescent="0.25">
      <c r="C25" s="2">
        <v>12</v>
      </c>
      <c r="D25" s="10"/>
      <c r="E25" s="24"/>
      <c r="F25" s="1" t="e">
        <f t="shared" si="5"/>
        <v>#DIV/0!</v>
      </c>
      <c r="G25" s="8">
        <f t="shared" si="3"/>
        <v>0</v>
      </c>
      <c r="H25" s="12"/>
      <c r="I25" s="12">
        <f t="shared" si="4"/>
        <v>0</v>
      </c>
      <c r="J25" s="6"/>
      <c r="N25" s="1"/>
      <c r="O25" s="3"/>
      <c r="P25" s="3"/>
      <c r="Q25" s="1"/>
      <c r="R25" s="3">
        <f t="shared" si="6"/>
        <v>0</v>
      </c>
      <c r="S25" s="3"/>
      <c r="T25" s="3">
        <f t="shared" si="7"/>
        <v>0</v>
      </c>
      <c r="U25" s="6" t="e">
        <f t="shared" si="8"/>
        <v>#DIV/0!</v>
      </c>
      <c r="V25" s="1"/>
    </row>
    <row r="26" spans="3:22" x14ac:dyDescent="0.25">
      <c r="C26" s="2">
        <v>13</v>
      </c>
      <c r="D26" s="10"/>
      <c r="E26" s="24"/>
      <c r="F26" s="1" t="e">
        <f t="shared" si="5"/>
        <v>#DIV/0!</v>
      </c>
      <c r="G26" s="8">
        <f t="shared" si="3"/>
        <v>0</v>
      </c>
      <c r="H26" s="12"/>
      <c r="I26" s="12">
        <f t="shared" si="4"/>
        <v>0</v>
      </c>
      <c r="J26" s="6"/>
      <c r="N26" s="1"/>
      <c r="O26" s="3"/>
      <c r="P26" s="3"/>
      <c r="Q26" s="1"/>
      <c r="R26" s="3">
        <f t="shared" si="6"/>
        <v>0</v>
      </c>
      <c r="S26" s="3"/>
      <c r="T26" s="3">
        <f t="shared" si="7"/>
        <v>0</v>
      </c>
      <c r="U26" s="6" t="e">
        <f t="shared" si="8"/>
        <v>#DIV/0!</v>
      </c>
      <c r="V26" s="1"/>
    </row>
    <row r="27" spans="3:22" x14ac:dyDescent="0.25">
      <c r="G27" s="75" t="s">
        <v>21</v>
      </c>
      <c r="H27" s="75"/>
      <c r="I27" s="76">
        <f>I14+I15+I16+I17+I18+I19+I20+I21+I22+I23+I24+I25+I26</f>
        <v>-27.188531366413372</v>
      </c>
      <c r="J27" s="78">
        <f>J14+J15+J16+J17+J18+J19+J20+J21+J22+J23+J24+J25+J26</f>
        <v>-3.8840759094876244E-3</v>
      </c>
      <c r="N27" s="1"/>
      <c r="O27" s="3"/>
      <c r="P27" s="3"/>
      <c r="Q27" s="1"/>
      <c r="R27" s="3">
        <f t="shared" si="6"/>
        <v>0</v>
      </c>
      <c r="S27" s="3"/>
      <c r="T27" s="3">
        <f t="shared" si="7"/>
        <v>0</v>
      </c>
      <c r="U27" s="6" t="e">
        <f t="shared" si="8"/>
        <v>#DIV/0!</v>
      </c>
      <c r="V27" s="1"/>
    </row>
    <row r="28" spans="3:22" x14ac:dyDescent="0.25">
      <c r="G28" s="75"/>
      <c r="H28" s="75"/>
      <c r="I28" s="77"/>
      <c r="J28" s="77"/>
      <c r="N28" s="1"/>
      <c r="O28" s="3"/>
      <c r="P28" s="3"/>
      <c r="Q28" s="1"/>
      <c r="R28" s="3">
        <f t="shared" si="6"/>
        <v>0</v>
      </c>
      <c r="S28" s="3"/>
      <c r="T28" s="3">
        <f t="shared" si="7"/>
        <v>0</v>
      </c>
      <c r="U28" s="6" t="e">
        <f t="shared" si="8"/>
        <v>#DIV/0!</v>
      </c>
      <c r="V28" s="1"/>
    </row>
    <row r="29" spans="3:22" x14ac:dyDescent="0.25">
      <c r="N29" s="9"/>
      <c r="O29" s="382"/>
      <c r="P29" s="382"/>
      <c r="Q29" s="9"/>
      <c r="R29" s="382"/>
      <c r="S29" s="382"/>
      <c r="T29" s="382"/>
      <c r="U29" s="383"/>
      <c r="V29" s="9"/>
    </row>
    <row r="30" spans="3:22" x14ac:dyDescent="0.25">
      <c r="N30" s="9"/>
      <c r="O30" s="382"/>
      <c r="P30" s="382"/>
      <c r="Q30" s="9"/>
      <c r="R30" s="382"/>
      <c r="S30" s="382"/>
      <c r="T30" s="382"/>
      <c r="U30" s="383"/>
      <c r="V30" s="9"/>
    </row>
    <row r="31" spans="3:22" x14ac:dyDescent="0.25">
      <c r="N31" s="9"/>
      <c r="O31" s="382"/>
      <c r="P31" s="382"/>
      <c r="Q31" s="9"/>
      <c r="R31" s="382"/>
      <c r="S31" s="382"/>
      <c r="T31" s="382"/>
      <c r="U31" s="383"/>
      <c r="V31" s="9"/>
    </row>
  </sheetData>
  <mergeCells count="10">
    <mergeCell ref="N5:U8"/>
    <mergeCell ref="D7:J9"/>
    <mergeCell ref="F5:G6"/>
    <mergeCell ref="H5:H6"/>
    <mergeCell ref="D10:J12"/>
    <mergeCell ref="G27:H28"/>
    <mergeCell ref="I27:I28"/>
    <mergeCell ref="J27:J28"/>
    <mergeCell ref="D5:E5"/>
    <mergeCell ref="D6:E6"/>
  </mergeCells>
  <conditionalFormatting sqref="I14:J26 T10:U31">
    <cfRule type="cellIs" dxfId="27" priority="4" operator="greaterThan">
      <formula>0</formula>
    </cfRule>
    <cfRule type="cellIs" dxfId="26" priority="5" operator="lessThan">
      <formula>0</formula>
    </cfRule>
  </conditionalFormatting>
  <conditionalFormatting sqref="I27:J28">
    <cfRule type="cellIs" dxfId="25" priority="2" operator="lessThan">
      <formula>0</formula>
    </cfRule>
    <cfRule type="cellIs" dxfId="24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C8C3-50E9-4241-B88D-D65A63B5F8CB}">
  <dimension ref="A4:T31"/>
  <sheetViews>
    <sheetView workbookViewId="0">
      <selection activeCell="E13" sqref="E13"/>
    </sheetView>
  </sheetViews>
  <sheetFormatPr baseColWidth="10" defaultRowHeight="15" x14ac:dyDescent="0.25"/>
  <cols>
    <col min="1" max="1" width="6.85546875" customWidth="1"/>
  </cols>
  <sheetData>
    <row r="4" spans="1:20" x14ac:dyDescent="0.25">
      <c r="B4" s="79" t="s">
        <v>1</v>
      </c>
      <c r="C4" s="79"/>
      <c r="D4" s="75" t="s">
        <v>22</v>
      </c>
      <c r="E4" s="75"/>
      <c r="F4" s="74">
        <f>F13+F14+F15+F16+F17+F18+F19+F20+F21+F22+F23+F24+F25</f>
        <v>7604.2314986455913</v>
      </c>
      <c r="G4" s="17"/>
      <c r="H4" s="17"/>
    </row>
    <row r="5" spans="1:20" ht="18.75" x14ac:dyDescent="0.3">
      <c r="B5" s="80">
        <f>'EUR Prix'!D8</f>
        <v>3557.14</v>
      </c>
      <c r="C5" s="80"/>
      <c r="D5" s="91"/>
      <c r="E5" s="91"/>
      <c r="F5" s="53"/>
      <c r="G5" s="18"/>
      <c r="H5" s="18"/>
      <c r="L5" s="90" t="s">
        <v>19</v>
      </c>
      <c r="M5" s="90"/>
      <c r="N5" s="90"/>
      <c r="O5" s="90"/>
      <c r="P5" s="90"/>
      <c r="Q5" s="90"/>
      <c r="R5" s="90"/>
      <c r="S5" s="90"/>
    </row>
    <row r="6" spans="1:20" x14ac:dyDescent="0.25">
      <c r="B6" s="90" t="s">
        <v>20</v>
      </c>
      <c r="C6" s="90"/>
      <c r="D6" s="90"/>
      <c r="E6" s="90"/>
      <c r="F6" s="90"/>
      <c r="G6" s="90"/>
      <c r="H6" s="90"/>
      <c r="L6" s="90"/>
      <c r="M6" s="90"/>
      <c r="N6" s="90"/>
      <c r="O6" s="90"/>
      <c r="P6" s="90"/>
      <c r="Q6" s="90"/>
      <c r="R6" s="90"/>
      <c r="S6" s="90"/>
    </row>
    <row r="7" spans="1:20" x14ac:dyDescent="0.25">
      <c r="B7" s="90"/>
      <c r="C7" s="90"/>
      <c r="D7" s="90"/>
      <c r="E7" s="90"/>
      <c r="F7" s="90"/>
      <c r="G7" s="90"/>
      <c r="H7" s="90"/>
      <c r="L7" s="90"/>
      <c r="M7" s="90"/>
      <c r="N7" s="90"/>
      <c r="O7" s="90"/>
      <c r="P7" s="90"/>
      <c r="Q7" s="90"/>
      <c r="R7" s="90"/>
      <c r="S7" s="90"/>
    </row>
    <row r="8" spans="1:20" x14ac:dyDescent="0.25">
      <c r="B8" s="90"/>
      <c r="C8" s="90"/>
      <c r="D8" s="90"/>
      <c r="E8" s="90"/>
      <c r="F8" s="90"/>
      <c r="G8" s="90"/>
      <c r="H8" s="90"/>
      <c r="L8" s="90"/>
      <c r="M8" s="90"/>
      <c r="N8" s="90"/>
      <c r="O8" s="90"/>
      <c r="P8" s="90"/>
      <c r="Q8" s="90"/>
      <c r="R8" s="90"/>
      <c r="S8" s="90"/>
    </row>
    <row r="9" spans="1:20" x14ac:dyDescent="0.25">
      <c r="B9" s="94" t="s">
        <v>37</v>
      </c>
      <c r="C9" s="94"/>
      <c r="D9" s="94"/>
      <c r="E9" s="94"/>
      <c r="F9" s="94"/>
      <c r="G9" s="94"/>
      <c r="H9" s="94"/>
      <c r="L9" s="16" t="s">
        <v>0</v>
      </c>
      <c r="M9" s="16" t="s">
        <v>5</v>
      </c>
      <c r="N9" s="1" t="s">
        <v>6</v>
      </c>
      <c r="O9" s="1" t="s">
        <v>3</v>
      </c>
      <c r="P9" s="4" t="s">
        <v>7</v>
      </c>
      <c r="Q9" s="11" t="s">
        <v>18</v>
      </c>
      <c r="R9" s="4" t="s">
        <v>2</v>
      </c>
      <c r="S9" s="5" t="s">
        <v>9</v>
      </c>
      <c r="T9" s="1" t="s">
        <v>39</v>
      </c>
    </row>
    <row r="10" spans="1:20" x14ac:dyDescent="0.25">
      <c r="B10" s="94"/>
      <c r="C10" s="94"/>
      <c r="D10" s="94"/>
      <c r="E10" s="94"/>
      <c r="F10" s="94"/>
      <c r="G10" s="94"/>
      <c r="H10" s="94"/>
      <c r="L10" s="15">
        <v>44539</v>
      </c>
      <c r="M10" s="3">
        <v>3274.49</v>
      </c>
      <c r="N10" s="3">
        <v>7000</v>
      </c>
      <c r="O10" s="22">
        <f>N10/M10</f>
        <v>2.137737479729668</v>
      </c>
      <c r="P10" s="3">
        <f>N10</f>
        <v>7000</v>
      </c>
      <c r="Q10" s="3">
        <f>O10*3401.47</f>
        <v>7271.4499051760731</v>
      </c>
      <c r="R10" s="3">
        <f t="shared" ref="R10:R31" si="0">Q10-P10</f>
        <v>271.44990517607312</v>
      </c>
      <c r="S10" s="6">
        <f t="shared" ref="S10:S31" si="1">(Q10-P10)/P10</f>
        <v>3.8778557882296158E-2</v>
      </c>
      <c r="T10" s="12"/>
    </row>
    <row r="11" spans="1:20" x14ac:dyDescent="0.25">
      <c r="B11" s="94"/>
      <c r="C11" s="94"/>
      <c r="D11" s="94"/>
      <c r="E11" s="94"/>
      <c r="F11" s="94"/>
      <c r="G11" s="94"/>
      <c r="H11" s="94"/>
      <c r="L11" s="1"/>
      <c r="M11" s="3"/>
      <c r="N11" s="3"/>
      <c r="O11" s="12"/>
      <c r="P11" s="3"/>
      <c r="Q11" s="3"/>
      <c r="R11" s="3">
        <f t="shared" si="0"/>
        <v>0</v>
      </c>
      <c r="S11" s="6" t="e">
        <f t="shared" si="1"/>
        <v>#DIV/0!</v>
      </c>
      <c r="T11" s="12"/>
    </row>
    <row r="12" spans="1:20" x14ac:dyDescent="0.25">
      <c r="B12" s="5" t="s">
        <v>5</v>
      </c>
      <c r="C12" s="4" t="s">
        <v>6</v>
      </c>
      <c r="D12" s="1" t="s">
        <v>3</v>
      </c>
      <c r="E12" s="4" t="s">
        <v>7</v>
      </c>
      <c r="F12" s="20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ref="P12:P31" si="2">M12</f>
        <v>0</v>
      </c>
      <c r="Q12" s="3"/>
      <c r="R12" s="3">
        <f>Q12-P12</f>
        <v>0</v>
      </c>
      <c r="S12" s="6" t="e">
        <f t="shared" si="1"/>
        <v>#DIV/0!</v>
      </c>
      <c r="T12" s="12"/>
    </row>
    <row r="13" spans="1:20" x14ac:dyDescent="0.25">
      <c r="A13" s="16">
        <v>1</v>
      </c>
      <c r="B13" s="10">
        <v>3274.49</v>
      </c>
      <c r="C13" s="10">
        <v>7000</v>
      </c>
      <c r="D13" s="8">
        <f>C13/B13</f>
        <v>2.137737479729668</v>
      </c>
      <c r="E13" s="8">
        <f>C13</f>
        <v>7000</v>
      </c>
      <c r="F13" s="22">
        <f>C13*B5/B13</f>
        <v>7604.2314986455913</v>
      </c>
      <c r="G13" s="12">
        <f>F13-E13</f>
        <v>604.23149864559127</v>
      </c>
      <c r="H13" s="6">
        <f>(F13-E13)/E13</f>
        <v>8.6318785520798746E-2</v>
      </c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</row>
    <row r="14" spans="1:20" x14ac:dyDescent="0.25">
      <c r="A14" s="16">
        <v>2</v>
      </c>
      <c r="B14" s="10"/>
      <c r="C14" s="10"/>
      <c r="D14" s="1" t="e">
        <f>C14/B14</f>
        <v>#DIV/0!</v>
      </c>
      <c r="E14" s="8">
        <f t="shared" ref="E14:E25" si="3">C14</f>
        <v>0</v>
      </c>
      <c r="F14" s="12"/>
      <c r="G14" s="12">
        <f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</row>
    <row r="15" spans="1:20" x14ac:dyDescent="0.25">
      <c r="A15" s="16">
        <v>3</v>
      </c>
      <c r="B15" s="10"/>
      <c r="C15" s="10"/>
      <c r="D15" s="1" t="e">
        <f>C15/B15</f>
        <v>#DIV/0!</v>
      </c>
      <c r="E15" s="8">
        <f t="shared" si="3"/>
        <v>0</v>
      </c>
      <c r="F15" s="12"/>
      <c r="G15" s="12">
        <f t="shared" ref="G15:G25" si="4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</row>
    <row r="16" spans="1:20" x14ac:dyDescent="0.25">
      <c r="A16" s="16">
        <v>4</v>
      </c>
      <c r="B16" s="10"/>
      <c r="C16" s="10"/>
      <c r="D16" s="1" t="e">
        <f t="shared" ref="D16:D25" si="5">C16/B16</f>
        <v>#DIV/0!</v>
      </c>
      <c r="E16" s="8">
        <f t="shared" si="3"/>
        <v>0</v>
      </c>
      <c r="F16" s="12"/>
      <c r="G16" s="12">
        <f t="shared" si="4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</row>
    <row r="17" spans="1:20" x14ac:dyDescent="0.25">
      <c r="A17" s="16">
        <v>5</v>
      </c>
      <c r="B17" s="10"/>
      <c r="C17" s="10"/>
      <c r="D17" s="1" t="e">
        <f t="shared" si="5"/>
        <v>#DIV/0!</v>
      </c>
      <c r="E17" s="8">
        <f t="shared" si="3"/>
        <v>0</v>
      </c>
      <c r="F17" s="12"/>
      <c r="G17" s="12">
        <f t="shared" si="4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</row>
    <row r="18" spans="1:20" x14ac:dyDescent="0.25">
      <c r="A18" s="16">
        <v>6</v>
      </c>
      <c r="B18" s="10"/>
      <c r="C18" s="10"/>
      <c r="D18" s="1" t="e">
        <f t="shared" si="5"/>
        <v>#DIV/0!</v>
      </c>
      <c r="E18" s="8">
        <f t="shared" si="3"/>
        <v>0</v>
      </c>
      <c r="F18" s="12"/>
      <c r="G18" s="12">
        <f t="shared" si="4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</row>
    <row r="19" spans="1:20" x14ac:dyDescent="0.25">
      <c r="A19" s="16">
        <v>7</v>
      </c>
      <c r="B19" s="10"/>
      <c r="C19" s="10"/>
      <c r="D19" s="1" t="e">
        <f t="shared" si="5"/>
        <v>#DIV/0!</v>
      </c>
      <c r="E19" s="8">
        <f t="shared" si="3"/>
        <v>0</v>
      </c>
      <c r="F19" s="12"/>
      <c r="G19" s="12">
        <f t="shared" si="4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</row>
    <row r="20" spans="1:20" x14ac:dyDescent="0.25">
      <c r="A20" s="16">
        <v>8</v>
      </c>
      <c r="B20" s="10"/>
      <c r="C20" s="10"/>
      <c r="D20" s="1" t="e">
        <f t="shared" si="5"/>
        <v>#DIV/0!</v>
      </c>
      <c r="E20" s="8">
        <f t="shared" si="3"/>
        <v>0</v>
      </c>
      <c r="F20" s="12"/>
      <c r="G20" s="12">
        <f t="shared" si="4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</row>
    <row r="21" spans="1:20" x14ac:dyDescent="0.25">
      <c r="A21" s="16">
        <v>9</v>
      </c>
      <c r="B21" s="10"/>
      <c r="C21" s="10"/>
      <c r="D21" s="1" t="e">
        <f t="shared" si="5"/>
        <v>#DIV/0!</v>
      </c>
      <c r="E21" s="8">
        <f t="shared" si="3"/>
        <v>0</v>
      </c>
      <c r="F21" s="12"/>
      <c r="G21" s="12">
        <f t="shared" si="4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</row>
    <row r="22" spans="1:20" x14ac:dyDescent="0.25">
      <c r="A22" s="16">
        <v>10</v>
      </c>
      <c r="B22" s="10"/>
      <c r="C22" s="10"/>
      <c r="D22" s="1" t="e">
        <f t="shared" si="5"/>
        <v>#DIV/0!</v>
      </c>
      <c r="E22" s="8">
        <f t="shared" si="3"/>
        <v>0</v>
      </c>
      <c r="F22" s="12"/>
      <c r="G22" s="12">
        <f t="shared" si="4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</row>
    <row r="23" spans="1:20" x14ac:dyDescent="0.25">
      <c r="A23" s="16">
        <v>11</v>
      </c>
      <c r="B23" s="10"/>
      <c r="C23" s="10"/>
      <c r="D23" s="1" t="e">
        <f t="shared" si="5"/>
        <v>#DIV/0!</v>
      </c>
      <c r="E23" s="8">
        <f t="shared" si="3"/>
        <v>0</v>
      </c>
      <c r="F23" s="12"/>
      <c r="G23" s="12">
        <f t="shared" si="4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 t="shared" si="1"/>
        <v>#DIV/0!</v>
      </c>
      <c r="T23" s="12"/>
    </row>
    <row r="24" spans="1:20" x14ac:dyDescent="0.25">
      <c r="A24" s="16">
        <v>12</v>
      </c>
      <c r="B24" s="10"/>
      <c r="C24" s="10"/>
      <c r="D24" s="1" t="e">
        <f t="shared" si="5"/>
        <v>#DIV/0!</v>
      </c>
      <c r="E24" s="8">
        <f t="shared" si="3"/>
        <v>0</v>
      </c>
      <c r="F24" s="12"/>
      <c r="G24" s="12">
        <f t="shared" si="4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>(Q24-P24)/P24</f>
        <v>#DIV/0!</v>
      </c>
      <c r="T24" s="12"/>
    </row>
    <row r="25" spans="1:20" x14ac:dyDescent="0.25">
      <c r="A25" s="16">
        <v>13</v>
      </c>
      <c r="B25" s="10"/>
      <c r="C25" s="10"/>
      <c r="D25" s="1" t="e">
        <f t="shared" si="5"/>
        <v>#DIV/0!</v>
      </c>
      <c r="E25" s="8">
        <f t="shared" si="3"/>
        <v>0</v>
      </c>
      <c r="F25" s="12"/>
      <c r="G25" s="12">
        <f t="shared" si="4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</row>
    <row r="26" spans="1:20" x14ac:dyDescent="0.25">
      <c r="E26" s="75" t="s">
        <v>21</v>
      </c>
      <c r="F26" s="75"/>
      <c r="G26" s="76">
        <f>G13+G14+G15+G16+G17+G18+G19+G20+G21+G22+G23+G24+G25</f>
        <v>604.23149864559127</v>
      </c>
      <c r="H26" s="78">
        <f>H13+H14+H15+H16+H17+H18+H19+H20+H21+H22+H23+H24+H25</f>
        <v>8.6318785520798746E-2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</row>
    <row r="27" spans="1:20" x14ac:dyDescent="0.25">
      <c r="E27" s="75"/>
      <c r="F27" s="75"/>
      <c r="G27" s="77"/>
      <c r="H27" s="77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</row>
    <row r="28" spans="1:20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</row>
    <row r="29" spans="1:20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</row>
    <row r="30" spans="1:20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</row>
    <row r="31" spans="1:20" x14ac:dyDescent="0.25">
      <c r="L31" s="1"/>
      <c r="M31" s="3"/>
      <c r="N31" s="3"/>
      <c r="O31" s="1"/>
      <c r="P31" s="3">
        <f t="shared" si="2"/>
        <v>0</v>
      </c>
      <c r="Q31" s="3"/>
      <c r="R31" s="3">
        <f t="shared" si="0"/>
        <v>0</v>
      </c>
      <c r="S31" s="6" t="e">
        <f t="shared" si="1"/>
        <v>#DIV/0!</v>
      </c>
      <c r="T31" s="12"/>
    </row>
  </sheetData>
  <mergeCells count="10">
    <mergeCell ref="L5:S8"/>
    <mergeCell ref="E26:F27"/>
    <mergeCell ref="G26:G27"/>
    <mergeCell ref="H26:H27"/>
    <mergeCell ref="B4:C4"/>
    <mergeCell ref="D4:E5"/>
    <mergeCell ref="F4:F5"/>
    <mergeCell ref="B5:C5"/>
    <mergeCell ref="B6:H8"/>
    <mergeCell ref="B9:H11"/>
  </mergeCells>
  <conditionalFormatting sqref="G13:H25">
    <cfRule type="cellIs" dxfId="23" priority="5" operator="greaterThan">
      <formula>0</formula>
    </cfRule>
    <cfRule type="cellIs" dxfId="22" priority="6" operator="lessThan">
      <formula>0</formula>
    </cfRule>
  </conditionalFormatting>
  <conditionalFormatting sqref="G26:H27">
    <cfRule type="cellIs" dxfId="21" priority="3" operator="lessThan">
      <formula>0</formula>
    </cfRule>
    <cfRule type="cellIs" dxfId="20" priority="4" operator="greaterThan">
      <formula>0</formula>
    </cfRule>
  </conditionalFormatting>
  <conditionalFormatting sqref="R10:S31">
    <cfRule type="cellIs" dxfId="19" priority="1" operator="lessThan">
      <formula>0</formula>
    </cfRule>
    <cfRule type="cellIs" dxfId="18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F48D-BFB4-4D0C-B71F-8D7D6A58734F}">
  <dimension ref="A4:T30"/>
  <sheetViews>
    <sheetView workbookViewId="0">
      <selection activeCell="F13" sqref="F13"/>
    </sheetView>
  </sheetViews>
  <sheetFormatPr baseColWidth="10" defaultRowHeight="15" x14ac:dyDescent="0.25"/>
  <cols>
    <col min="1" max="1" width="6.7109375" customWidth="1"/>
    <col min="17" max="17" width="12.85546875" bestFit="1" customWidth="1"/>
    <col min="18" max="18" width="12.7109375" bestFit="1" customWidth="1"/>
  </cols>
  <sheetData>
    <row r="4" spans="1:20" x14ac:dyDescent="0.25">
      <c r="B4" s="79" t="s">
        <v>1</v>
      </c>
      <c r="C4" s="79"/>
      <c r="D4" s="75" t="s">
        <v>22</v>
      </c>
      <c r="E4" s="95"/>
      <c r="F4" s="92">
        <f>F13+F14+F15+F16+F17+F18+F19+F20+F21+F22+F23+F24+F25</f>
        <v>6872.7272727272721</v>
      </c>
      <c r="G4" s="17"/>
      <c r="H4" s="17"/>
      <c r="L4" s="90" t="s">
        <v>19</v>
      </c>
      <c r="M4" s="90"/>
      <c r="N4" s="90"/>
      <c r="O4" s="90"/>
      <c r="P4" s="90"/>
      <c r="Q4" s="90"/>
      <c r="R4" s="90"/>
      <c r="S4" s="90"/>
    </row>
    <row r="5" spans="1:20" ht="18.75" x14ac:dyDescent="0.3">
      <c r="B5" s="80">
        <f>'EUR Prix'!D9</f>
        <v>163.62</v>
      </c>
      <c r="C5" s="80"/>
      <c r="D5" s="95"/>
      <c r="E5" s="95"/>
      <c r="F5" s="53"/>
      <c r="G5" s="18"/>
      <c r="H5" s="18"/>
      <c r="L5" s="90"/>
      <c r="M5" s="90"/>
      <c r="N5" s="90"/>
      <c r="O5" s="90"/>
      <c r="P5" s="90"/>
      <c r="Q5" s="90"/>
      <c r="R5" s="90"/>
      <c r="S5" s="90"/>
    </row>
    <row r="6" spans="1:20" x14ac:dyDescent="0.25">
      <c r="B6" s="90" t="s">
        <v>20</v>
      </c>
      <c r="C6" s="90"/>
      <c r="D6" s="90"/>
      <c r="E6" s="90"/>
      <c r="F6" s="90"/>
      <c r="G6" s="90"/>
      <c r="H6" s="90"/>
      <c r="L6" s="90"/>
      <c r="M6" s="90"/>
      <c r="N6" s="90"/>
      <c r="O6" s="90"/>
      <c r="P6" s="90"/>
      <c r="Q6" s="90"/>
      <c r="R6" s="90"/>
      <c r="S6" s="90"/>
    </row>
    <row r="7" spans="1:20" x14ac:dyDescent="0.25">
      <c r="B7" s="90"/>
      <c r="C7" s="90"/>
      <c r="D7" s="90"/>
      <c r="E7" s="90"/>
      <c r="F7" s="90"/>
      <c r="G7" s="90"/>
      <c r="H7" s="90"/>
      <c r="L7" s="90"/>
      <c r="M7" s="90"/>
      <c r="N7" s="90"/>
      <c r="O7" s="90"/>
      <c r="P7" s="90"/>
      <c r="Q7" s="90"/>
      <c r="R7" s="90"/>
      <c r="S7" s="90"/>
    </row>
    <row r="8" spans="1:20" x14ac:dyDescent="0.25">
      <c r="B8" s="90"/>
      <c r="C8" s="90"/>
      <c r="D8" s="90"/>
      <c r="E8" s="90"/>
      <c r="F8" s="90"/>
      <c r="G8" s="90"/>
      <c r="H8" s="90"/>
      <c r="L8" s="13" t="s">
        <v>0</v>
      </c>
      <c r="M8" s="13" t="s">
        <v>5</v>
      </c>
      <c r="N8" s="1" t="s">
        <v>6</v>
      </c>
      <c r="O8" s="1" t="s">
        <v>3</v>
      </c>
      <c r="P8" s="4" t="s">
        <v>7</v>
      </c>
      <c r="Q8" s="11" t="s">
        <v>18</v>
      </c>
      <c r="R8" s="4" t="s">
        <v>2</v>
      </c>
      <c r="S8" s="5" t="s">
        <v>9</v>
      </c>
      <c r="T8" s="1" t="s">
        <v>39</v>
      </c>
    </row>
    <row r="9" spans="1:20" x14ac:dyDescent="0.25">
      <c r="B9" s="96" t="s">
        <v>11</v>
      </c>
      <c r="C9" s="96"/>
      <c r="D9" s="96"/>
      <c r="E9" s="96"/>
      <c r="F9" s="96"/>
      <c r="G9" s="96"/>
      <c r="H9" s="96"/>
      <c r="L9" s="15">
        <v>44539</v>
      </c>
      <c r="M9" s="3">
        <v>166.65</v>
      </c>
      <c r="N9" s="3">
        <v>7000</v>
      </c>
      <c r="O9" s="22">
        <f>N9/M9</f>
        <v>42.004200420042004</v>
      </c>
      <c r="P9" s="3">
        <f>N9</f>
        <v>7000</v>
      </c>
      <c r="Q9" s="3">
        <f>O9*157.31</f>
        <v>6607.6807680768079</v>
      </c>
      <c r="R9" s="23">
        <f t="shared" ref="R9:R30" si="0">Q9-P9</f>
        <v>-392.31923192319209</v>
      </c>
      <c r="S9" s="6">
        <f t="shared" ref="S9:S30" si="1">(Q9-P9)/P9</f>
        <v>-5.6045604560456014E-2</v>
      </c>
      <c r="T9" s="12"/>
    </row>
    <row r="10" spans="1:20" x14ac:dyDescent="0.25">
      <c r="B10" s="96"/>
      <c r="C10" s="96"/>
      <c r="D10" s="96"/>
      <c r="E10" s="96"/>
      <c r="F10" s="96"/>
      <c r="G10" s="96"/>
      <c r="H10" s="96"/>
      <c r="L10" s="1"/>
      <c r="M10" s="3"/>
      <c r="N10" s="3"/>
      <c r="O10" s="12"/>
      <c r="P10" s="3"/>
      <c r="Q10" s="3"/>
      <c r="R10" s="3">
        <f t="shared" si="0"/>
        <v>0</v>
      </c>
      <c r="S10" s="6" t="e">
        <f t="shared" si="1"/>
        <v>#DIV/0!</v>
      </c>
      <c r="T10" s="12"/>
    </row>
    <row r="11" spans="1:20" x14ac:dyDescent="0.25">
      <c r="B11" s="96"/>
      <c r="C11" s="96"/>
      <c r="D11" s="96"/>
      <c r="E11" s="96"/>
      <c r="F11" s="96"/>
      <c r="G11" s="96"/>
      <c r="H11" s="96"/>
      <c r="L11" s="1"/>
      <c r="M11" s="3"/>
      <c r="N11" s="3"/>
      <c r="O11" s="1"/>
      <c r="P11" s="3">
        <f t="shared" ref="P11:P30" si="2">M11</f>
        <v>0</v>
      </c>
      <c r="Q11" s="3"/>
      <c r="R11" s="3">
        <f t="shared" si="0"/>
        <v>0</v>
      </c>
      <c r="S11" s="6" t="e">
        <f t="shared" si="1"/>
        <v>#DIV/0!</v>
      </c>
      <c r="T11" s="12"/>
    </row>
    <row r="12" spans="1:20" x14ac:dyDescent="0.25">
      <c r="B12" s="5" t="s">
        <v>5</v>
      </c>
      <c r="C12" s="4" t="s">
        <v>6</v>
      </c>
      <c r="D12" s="1" t="s">
        <v>3</v>
      </c>
      <c r="E12" s="4" t="s">
        <v>7</v>
      </c>
      <c r="F12" s="4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si="2"/>
        <v>0</v>
      </c>
      <c r="Q12" s="3"/>
      <c r="R12" s="3">
        <f t="shared" si="0"/>
        <v>0</v>
      </c>
      <c r="S12" s="6" t="e">
        <f t="shared" si="1"/>
        <v>#DIV/0!</v>
      </c>
      <c r="T12" s="12"/>
    </row>
    <row r="13" spans="1:20" x14ac:dyDescent="0.25">
      <c r="A13" s="13">
        <v>1</v>
      </c>
      <c r="B13" s="10">
        <v>166.65</v>
      </c>
      <c r="C13" s="10">
        <v>7000</v>
      </c>
      <c r="D13" s="1">
        <f>C13/B13</f>
        <v>42.004200420042004</v>
      </c>
      <c r="E13" s="8">
        <f>C13</f>
        <v>7000</v>
      </c>
      <c r="F13" s="8">
        <f>C13*B5/B13</f>
        <v>6872.7272727272721</v>
      </c>
      <c r="G13" s="8">
        <f>F13-E13</f>
        <v>-127.27272727272793</v>
      </c>
      <c r="H13" s="6">
        <f>(F13-E13)/E13</f>
        <v>-1.8181818181818275E-2</v>
      </c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</row>
    <row r="14" spans="1:20" x14ac:dyDescent="0.25">
      <c r="A14" s="13">
        <v>2</v>
      </c>
      <c r="B14" s="10"/>
      <c r="C14" s="10"/>
      <c r="D14" s="1" t="e">
        <f t="shared" ref="D14:D25" si="3">C14/B14</f>
        <v>#DIV/0!</v>
      </c>
      <c r="E14" s="8">
        <f t="shared" ref="E14:E25" si="4">C14</f>
        <v>0</v>
      </c>
      <c r="F14" s="12"/>
      <c r="G14" s="12">
        <f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</row>
    <row r="15" spans="1:20" x14ac:dyDescent="0.25">
      <c r="A15" s="13">
        <v>3</v>
      </c>
      <c r="B15" s="10"/>
      <c r="C15" s="10"/>
      <c r="D15" s="1" t="e">
        <f t="shared" si="3"/>
        <v>#DIV/0!</v>
      </c>
      <c r="E15" s="8">
        <f t="shared" si="4"/>
        <v>0</v>
      </c>
      <c r="F15" s="12"/>
      <c r="G15" s="12">
        <f t="shared" ref="G15:G25" si="5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</row>
    <row r="16" spans="1:20" x14ac:dyDescent="0.25">
      <c r="A16" s="13">
        <v>4</v>
      </c>
      <c r="B16" s="10"/>
      <c r="C16" s="10"/>
      <c r="D16" s="1" t="e">
        <f t="shared" si="3"/>
        <v>#DIV/0!</v>
      </c>
      <c r="E16" s="8">
        <f t="shared" si="4"/>
        <v>0</v>
      </c>
      <c r="F16" s="12"/>
      <c r="G16" s="12">
        <f t="shared" si="5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</row>
    <row r="17" spans="1:20" x14ac:dyDescent="0.25">
      <c r="A17" s="13">
        <v>5</v>
      </c>
      <c r="B17" s="10"/>
      <c r="C17" s="10"/>
      <c r="D17" s="1" t="e">
        <f t="shared" si="3"/>
        <v>#DIV/0!</v>
      </c>
      <c r="E17" s="8">
        <f t="shared" si="4"/>
        <v>0</v>
      </c>
      <c r="F17" s="12"/>
      <c r="G17" s="12">
        <f t="shared" si="5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</row>
    <row r="18" spans="1:20" x14ac:dyDescent="0.25">
      <c r="A18" s="13">
        <v>6</v>
      </c>
      <c r="B18" s="10"/>
      <c r="C18" s="10"/>
      <c r="D18" s="1" t="e">
        <f t="shared" si="3"/>
        <v>#DIV/0!</v>
      </c>
      <c r="E18" s="8">
        <f t="shared" si="4"/>
        <v>0</v>
      </c>
      <c r="F18" s="12"/>
      <c r="G18" s="12">
        <f t="shared" si="5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</row>
    <row r="19" spans="1:20" x14ac:dyDescent="0.25">
      <c r="A19" s="13">
        <v>7</v>
      </c>
      <c r="B19" s="10"/>
      <c r="C19" s="10"/>
      <c r="D19" s="1" t="e">
        <f t="shared" si="3"/>
        <v>#DIV/0!</v>
      </c>
      <c r="E19" s="8">
        <f t="shared" si="4"/>
        <v>0</v>
      </c>
      <c r="F19" s="12"/>
      <c r="G19" s="12">
        <f t="shared" si="5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</row>
    <row r="20" spans="1:20" x14ac:dyDescent="0.25">
      <c r="A20" s="13">
        <v>8</v>
      </c>
      <c r="B20" s="10"/>
      <c r="C20" s="10"/>
      <c r="D20" s="1" t="e">
        <f t="shared" si="3"/>
        <v>#DIV/0!</v>
      </c>
      <c r="E20" s="8">
        <f t="shared" si="4"/>
        <v>0</v>
      </c>
      <c r="F20" s="12"/>
      <c r="G20" s="12">
        <f t="shared" si="5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</row>
    <row r="21" spans="1:20" x14ac:dyDescent="0.25">
      <c r="A21" s="13">
        <v>9</v>
      </c>
      <c r="B21" s="10"/>
      <c r="C21" s="10"/>
      <c r="D21" s="1" t="e">
        <f t="shared" si="3"/>
        <v>#DIV/0!</v>
      </c>
      <c r="E21" s="8">
        <f t="shared" si="4"/>
        <v>0</v>
      </c>
      <c r="F21" s="12"/>
      <c r="G21" s="12">
        <f t="shared" si="5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</row>
    <row r="22" spans="1:20" x14ac:dyDescent="0.25">
      <c r="A22" s="13">
        <v>10</v>
      </c>
      <c r="B22" s="10"/>
      <c r="C22" s="10"/>
      <c r="D22" s="1" t="e">
        <f t="shared" si="3"/>
        <v>#DIV/0!</v>
      </c>
      <c r="E22" s="8">
        <f t="shared" si="4"/>
        <v>0</v>
      </c>
      <c r="F22" s="12"/>
      <c r="G22" s="12">
        <f t="shared" si="5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</row>
    <row r="23" spans="1:20" x14ac:dyDescent="0.25">
      <c r="A23" s="13">
        <v>11</v>
      </c>
      <c r="B23" s="10"/>
      <c r="C23" s="10"/>
      <c r="D23" s="1" t="e">
        <f t="shared" si="3"/>
        <v>#DIV/0!</v>
      </c>
      <c r="E23" s="8">
        <f t="shared" si="4"/>
        <v>0</v>
      </c>
      <c r="F23" s="12"/>
      <c r="G23" s="12">
        <f t="shared" si="5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>(Q23-P23)/P23</f>
        <v>#DIV/0!</v>
      </c>
      <c r="T23" s="12"/>
    </row>
    <row r="24" spans="1:20" x14ac:dyDescent="0.25">
      <c r="A24" s="13">
        <v>12</v>
      </c>
      <c r="B24" s="10"/>
      <c r="C24" s="10"/>
      <c r="D24" s="1" t="e">
        <f t="shared" si="3"/>
        <v>#DIV/0!</v>
      </c>
      <c r="E24" s="8">
        <f t="shared" si="4"/>
        <v>0</v>
      </c>
      <c r="F24" s="12"/>
      <c r="G24" s="12">
        <f t="shared" si="5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 t="shared" si="1"/>
        <v>#DIV/0!</v>
      </c>
      <c r="T24" s="12"/>
    </row>
    <row r="25" spans="1:20" x14ac:dyDescent="0.25">
      <c r="A25" s="13">
        <v>13</v>
      </c>
      <c r="B25" s="10"/>
      <c r="C25" s="10"/>
      <c r="D25" s="1" t="e">
        <f t="shared" si="3"/>
        <v>#DIV/0!</v>
      </c>
      <c r="E25" s="8">
        <f t="shared" si="4"/>
        <v>0</v>
      </c>
      <c r="F25" s="12"/>
      <c r="G25" s="12">
        <f t="shared" si="5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</row>
    <row r="26" spans="1:20" x14ac:dyDescent="0.25">
      <c r="E26" s="75" t="s">
        <v>21</v>
      </c>
      <c r="F26" s="75"/>
      <c r="G26" s="76">
        <f>G13+G14+G15+G16+G17+G18+G19+G20+G21+G22+G23+G24+G25</f>
        <v>-127.27272727272793</v>
      </c>
      <c r="H26" s="78">
        <f>H13+H14+H15+H16+H17+H18+H19+H20+H21+H22+H23+H24+H25</f>
        <v>-1.8181818181818275E-2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</row>
    <row r="27" spans="1:20" x14ac:dyDescent="0.25">
      <c r="E27" s="75"/>
      <c r="F27" s="75"/>
      <c r="G27" s="77"/>
      <c r="H27" s="77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</row>
    <row r="28" spans="1:20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</row>
    <row r="29" spans="1:20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</row>
    <row r="30" spans="1:20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</row>
  </sheetData>
  <mergeCells count="10">
    <mergeCell ref="E26:F27"/>
    <mergeCell ref="G26:G27"/>
    <mergeCell ref="H26:H27"/>
    <mergeCell ref="B4:C4"/>
    <mergeCell ref="B5:C5"/>
    <mergeCell ref="L4:S7"/>
    <mergeCell ref="D4:E5"/>
    <mergeCell ref="F4:F5"/>
    <mergeCell ref="B6:H8"/>
    <mergeCell ref="B9:H11"/>
  </mergeCells>
  <conditionalFormatting sqref="G13:H27 R9:S30">
    <cfRule type="cellIs" dxfId="17" priority="1" operator="lessThan">
      <formula>0</formula>
    </cfRule>
    <cfRule type="cellIs" dxfId="16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B5E3-9814-4FB9-86B0-1D7573D9A879}">
  <dimension ref="A4:T31"/>
  <sheetViews>
    <sheetView workbookViewId="0">
      <selection activeCell="F13" sqref="F13"/>
    </sheetView>
  </sheetViews>
  <sheetFormatPr baseColWidth="10" defaultRowHeight="15" x14ac:dyDescent="0.25"/>
  <cols>
    <col min="1" max="1" width="6.7109375" customWidth="1"/>
  </cols>
  <sheetData>
    <row r="4" spans="1:20" x14ac:dyDescent="0.25">
      <c r="B4" s="79" t="s">
        <v>1</v>
      </c>
      <c r="C4" s="79"/>
      <c r="D4" s="75" t="s">
        <v>22</v>
      </c>
      <c r="E4" s="75"/>
      <c r="F4" s="74">
        <f>F13+F14+F15+F16+F17+F18+F19+F20+F21+F22+F23+F24+F25</f>
        <v>7847.4737845567206</v>
      </c>
      <c r="G4" s="17"/>
      <c r="H4" s="17"/>
    </row>
    <row r="5" spans="1:20" ht="18.75" x14ac:dyDescent="0.3">
      <c r="B5" s="80">
        <f>'EUR Prix'!D13</f>
        <v>23.52</v>
      </c>
      <c r="C5" s="80"/>
      <c r="D5" s="91"/>
      <c r="E5" s="91"/>
      <c r="F5" s="74"/>
      <c r="G5" s="18"/>
      <c r="H5" s="18"/>
      <c r="L5" s="90" t="s">
        <v>19</v>
      </c>
      <c r="M5" s="90"/>
      <c r="N5" s="90"/>
      <c r="O5" s="90"/>
      <c r="P5" s="90"/>
      <c r="Q5" s="90"/>
      <c r="R5" s="90"/>
      <c r="S5" s="90"/>
    </row>
    <row r="6" spans="1:20" x14ac:dyDescent="0.25">
      <c r="B6" s="90" t="s">
        <v>20</v>
      </c>
      <c r="C6" s="90"/>
      <c r="D6" s="90"/>
      <c r="E6" s="90"/>
      <c r="F6" s="90"/>
      <c r="G6" s="90"/>
      <c r="H6" s="90"/>
      <c r="L6" s="90"/>
      <c r="M6" s="90"/>
      <c r="N6" s="90"/>
      <c r="O6" s="90"/>
      <c r="P6" s="90"/>
      <c r="Q6" s="90"/>
      <c r="R6" s="90"/>
      <c r="S6" s="90"/>
    </row>
    <row r="7" spans="1:20" x14ac:dyDescent="0.25">
      <c r="B7" s="90"/>
      <c r="C7" s="90"/>
      <c r="D7" s="90"/>
      <c r="E7" s="90"/>
      <c r="F7" s="90"/>
      <c r="G7" s="90"/>
      <c r="H7" s="90"/>
      <c r="L7" s="90"/>
      <c r="M7" s="90"/>
      <c r="N7" s="90"/>
      <c r="O7" s="90"/>
      <c r="P7" s="90"/>
      <c r="Q7" s="90"/>
      <c r="R7" s="90"/>
      <c r="S7" s="90"/>
    </row>
    <row r="8" spans="1:20" x14ac:dyDescent="0.25">
      <c r="B8" s="90"/>
      <c r="C8" s="90"/>
      <c r="D8" s="90"/>
      <c r="E8" s="90"/>
      <c r="F8" s="90"/>
      <c r="G8" s="90"/>
      <c r="H8" s="90"/>
      <c r="L8" s="90"/>
      <c r="M8" s="90"/>
      <c r="N8" s="90"/>
      <c r="O8" s="90"/>
      <c r="P8" s="90"/>
      <c r="Q8" s="90"/>
      <c r="R8" s="90"/>
      <c r="S8" s="90"/>
    </row>
    <row r="9" spans="1:20" x14ac:dyDescent="0.25">
      <c r="B9" s="97" t="s">
        <v>36</v>
      </c>
      <c r="C9" s="97"/>
      <c r="D9" s="97"/>
      <c r="E9" s="97"/>
      <c r="F9" s="97"/>
      <c r="G9" s="97"/>
      <c r="H9" s="97"/>
      <c r="L9" s="16" t="s">
        <v>0</v>
      </c>
      <c r="M9" s="16" t="s">
        <v>5</v>
      </c>
      <c r="N9" s="1" t="s">
        <v>6</v>
      </c>
      <c r="O9" s="1" t="s">
        <v>3</v>
      </c>
      <c r="P9" s="4" t="s">
        <v>7</v>
      </c>
      <c r="Q9" s="11" t="s">
        <v>18</v>
      </c>
      <c r="R9" s="4" t="s">
        <v>2</v>
      </c>
      <c r="S9" s="5" t="s">
        <v>9</v>
      </c>
      <c r="T9" s="1" t="s">
        <v>39</v>
      </c>
    </row>
    <row r="10" spans="1:20" x14ac:dyDescent="0.25">
      <c r="B10" s="97"/>
      <c r="C10" s="97"/>
      <c r="D10" s="97"/>
      <c r="E10" s="97"/>
      <c r="F10" s="97"/>
      <c r="G10" s="97"/>
      <c r="H10" s="97"/>
      <c r="L10" s="15">
        <v>44539</v>
      </c>
      <c r="M10" s="3">
        <v>20.98</v>
      </c>
      <c r="N10" s="3">
        <v>7000</v>
      </c>
      <c r="O10" s="22">
        <f>N10/M10</f>
        <v>333.65109628217351</v>
      </c>
      <c r="P10" s="3">
        <f>N10</f>
        <v>7000</v>
      </c>
      <c r="Q10" s="3">
        <f>O10*22.16</f>
        <v>7393.7082936129655</v>
      </c>
      <c r="R10" s="3">
        <f t="shared" ref="R10:R31" si="0">Q10-P10</f>
        <v>393.70829361296546</v>
      </c>
      <c r="S10" s="6">
        <f t="shared" ref="S10:S31" si="1">(Q10-P10)/P10</f>
        <v>5.6244041944709354E-2</v>
      </c>
      <c r="T10" s="12"/>
    </row>
    <row r="11" spans="1:20" x14ac:dyDescent="0.25">
      <c r="B11" s="97"/>
      <c r="C11" s="97"/>
      <c r="D11" s="97"/>
      <c r="E11" s="97"/>
      <c r="F11" s="97"/>
      <c r="G11" s="97"/>
      <c r="H11" s="97"/>
      <c r="L11" s="1"/>
      <c r="M11" s="3"/>
      <c r="N11" s="3"/>
      <c r="O11" s="12"/>
      <c r="P11" s="3"/>
      <c r="Q11" s="3"/>
      <c r="R11" s="3">
        <f t="shared" si="0"/>
        <v>0</v>
      </c>
      <c r="S11" s="6" t="e">
        <f t="shared" si="1"/>
        <v>#DIV/0!</v>
      </c>
      <c r="T11" s="12"/>
    </row>
    <row r="12" spans="1:20" x14ac:dyDescent="0.25">
      <c r="B12" s="5" t="s">
        <v>5</v>
      </c>
      <c r="C12" s="4" t="s">
        <v>6</v>
      </c>
      <c r="D12" s="1" t="s">
        <v>3</v>
      </c>
      <c r="E12" s="4" t="s">
        <v>7</v>
      </c>
      <c r="F12" s="20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ref="P12:P31" si="2">M12</f>
        <v>0</v>
      </c>
      <c r="Q12" s="3"/>
      <c r="R12" s="3">
        <f>Q12-P12</f>
        <v>0</v>
      </c>
      <c r="S12" s="6" t="e">
        <f t="shared" si="1"/>
        <v>#DIV/0!</v>
      </c>
      <c r="T12" s="12"/>
    </row>
    <row r="13" spans="1:20" x14ac:dyDescent="0.25">
      <c r="A13" s="16">
        <v>1</v>
      </c>
      <c r="B13" s="10">
        <v>20.98</v>
      </c>
      <c r="C13" s="10">
        <v>7000</v>
      </c>
      <c r="D13" s="1">
        <f>C13/B13</f>
        <v>333.65109628217351</v>
      </c>
      <c r="E13" s="8">
        <f>C13</f>
        <v>7000</v>
      </c>
      <c r="F13" s="12">
        <f>C13*B5/B13</f>
        <v>7847.4737845567206</v>
      </c>
      <c r="G13" s="12">
        <f>F13-E13</f>
        <v>847.4737845567206</v>
      </c>
      <c r="H13" s="6">
        <f>(F13-E13)/E13</f>
        <v>0.12106768350810294</v>
      </c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</row>
    <row r="14" spans="1:20" x14ac:dyDescent="0.25">
      <c r="A14" s="16">
        <v>2</v>
      </c>
      <c r="B14" s="10"/>
      <c r="C14" s="10"/>
      <c r="D14" s="1" t="e">
        <f>C14/B14</f>
        <v>#DIV/0!</v>
      </c>
      <c r="E14" s="8">
        <f>C14</f>
        <v>0</v>
      </c>
      <c r="F14" s="12"/>
      <c r="G14" s="12">
        <f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</row>
    <row r="15" spans="1:20" x14ac:dyDescent="0.25">
      <c r="A15" s="16">
        <v>3</v>
      </c>
      <c r="B15" s="10"/>
      <c r="C15" s="10"/>
      <c r="D15" s="1" t="e">
        <f>C15/B15</f>
        <v>#DIV/0!</v>
      </c>
      <c r="E15" s="8">
        <f t="shared" ref="E15:E25" si="3">C15</f>
        <v>0</v>
      </c>
      <c r="F15" s="12"/>
      <c r="G15" s="12">
        <f t="shared" ref="G15:G25" si="4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</row>
    <row r="16" spans="1:20" x14ac:dyDescent="0.25">
      <c r="A16" s="16">
        <v>4</v>
      </c>
      <c r="B16" s="10"/>
      <c r="C16" s="10"/>
      <c r="D16" s="1" t="e">
        <f t="shared" ref="D16:D25" si="5">C16/B16</f>
        <v>#DIV/0!</v>
      </c>
      <c r="E16" s="8">
        <f t="shared" si="3"/>
        <v>0</v>
      </c>
      <c r="F16" s="12"/>
      <c r="G16" s="12">
        <f t="shared" si="4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</row>
    <row r="17" spans="1:20" x14ac:dyDescent="0.25">
      <c r="A17" s="16">
        <v>5</v>
      </c>
      <c r="B17" s="10"/>
      <c r="C17" s="10"/>
      <c r="D17" s="1" t="e">
        <f t="shared" si="5"/>
        <v>#DIV/0!</v>
      </c>
      <c r="E17" s="8">
        <f t="shared" si="3"/>
        <v>0</v>
      </c>
      <c r="F17" s="12"/>
      <c r="G17" s="12">
        <f t="shared" si="4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</row>
    <row r="18" spans="1:20" x14ac:dyDescent="0.25">
      <c r="A18" s="16">
        <v>6</v>
      </c>
      <c r="B18" s="10"/>
      <c r="C18" s="10"/>
      <c r="D18" s="1" t="e">
        <f t="shared" si="5"/>
        <v>#DIV/0!</v>
      </c>
      <c r="E18" s="8">
        <f t="shared" si="3"/>
        <v>0</v>
      </c>
      <c r="F18" s="12"/>
      <c r="G18" s="12">
        <f t="shared" si="4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</row>
    <row r="19" spans="1:20" x14ac:dyDescent="0.25">
      <c r="A19" s="16">
        <v>7</v>
      </c>
      <c r="B19" s="10"/>
      <c r="C19" s="10"/>
      <c r="D19" s="1" t="e">
        <f t="shared" si="5"/>
        <v>#DIV/0!</v>
      </c>
      <c r="E19" s="8">
        <f t="shared" si="3"/>
        <v>0</v>
      </c>
      <c r="F19" s="12"/>
      <c r="G19" s="12">
        <f t="shared" si="4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</row>
    <row r="20" spans="1:20" x14ac:dyDescent="0.25">
      <c r="A20" s="16">
        <v>8</v>
      </c>
      <c r="B20" s="10"/>
      <c r="C20" s="10"/>
      <c r="D20" s="1" t="e">
        <f t="shared" si="5"/>
        <v>#DIV/0!</v>
      </c>
      <c r="E20" s="8">
        <f t="shared" si="3"/>
        <v>0</v>
      </c>
      <c r="F20" s="12"/>
      <c r="G20" s="12">
        <f t="shared" si="4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</row>
    <row r="21" spans="1:20" x14ac:dyDescent="0.25">
      <c r="A21" s="16">
        <v>9</v>
      </c>
      <c r="B21" s="10"/>
      <c r="C21" s="10"/>
      <c r="D21" s="1" t="e">
        <f t="shared" si="5"/>
        <v>#DIV/0!</v>
      </c>
      <c r="E21" s="8">
        <f t="shared" si="3"/>
        <v>0</v>
      </c>
      <c r="F21" s="12"/>
      <c r="G21" s="12">
        <f t="shared" si="4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</row>
    <row r="22" spans="1:20" x14ac:dyDescent="0.25">
      <c r="A22" s="16">
        <v>10</v>
      </c>
      <c r="B22" s="10"/>
      <c r="C22" s="10"/>
      <c r="D22" s="1" t="e">
        <f t="shared" si="5"/>
        <v>#DIV/0!</v>
      </c>
      <c r="E22" s="8">
        <f t="shared" si="3"/>
        <v>0</v>
      </c>
      <c r="F22" s="12"/>
      <c r="G22" s="12">
        <f t="shared" si="4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</row>
    <row r="23" spans="1:20" x14ac:dyDescent="0.25">
      <c r="A23" s="16">
        <v>11</v>
      </c>
      <c r="B23" s="10"/>
      <c r="C23" s="10"/>
      <c r="D23" s="1" t="e">
        <f t="shared" si="5"/>
        <v>#DIV/0!</v>
      </c>
      <c r="E23" s="8">
        <f t="shared" si="3"/>
        <v>0</v>
      </c>
      <c r="F23" s="12"/>
      <c r="G23" s="12">
        <f t="shared" si="4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 t="shared" si="1"/>
        <v>#DIV/0!</v>
      </c>
      <c r="T23" s="12"/>
    </row>
    <row r="24" spans="1:20" x14ac:dyDescent="0.25">
      <c r="A24" s="16">
        <v>12</v>
      </c>
      <c r="B24" s="10"/>
      <c r="C24" s="10"/>
      <c r="D24" s="1" t="e">
        <f t="shared" si="5"/>
        <v>#DIV/0!</v>
      </c>
      <c r="E24" s="8">
        <f t="shared" si="3"/>
        <v>0</v>
      </c>
      <c r="F24" s="12"/>
      <c r="G24" s="12">
        <f t="shared" si="4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>(Q24-P24)/P24</f>
        <v>#DIV/0!</v>
      </c>
      <c r="T24" s="12"/>
    </row>
    <row r="25" spans="1:20" x14ac:dyDescent="0.25">
      <c r="A25" s="16">
        <v>13</v>
      </c>
      <c r="B25" s="10"/>
      <c r="C25" s="10"/>
      <c r="D25" s="1" t="e">
        <f t="shared" si="5"/>
        <v>#DIV/0!</v>
      </c>
      <c r="E25" s="8">
        <f t="shared" si="3"/>
        <v>0</v>
      </c>
      <c r="F25" s="12"/>
      <c r="G25" s="12">
        <f t="shared" si="4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</row>
    <row r="26" spans="1:20" x14ac:dyDescent="0.25">
      <c r="E26" s="75" t="s">
        <v>21</v>
      </c>
      <c r="F26" s="75"/>
      <c r="G26" s="76">
        <f>G13+G14+G15+G16+G17+G18+G19+G20+G21+G22+G23+G24+G25</f>
        <v>847.4737845567206</v>
      </c>
      <c r="H26" s="78">
        <f>H13+H14+H15+H16+H17+H18+H19+H20+H21+H22+H23+H24+H25</f>
        <v>0.12106768350810294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</row>
    <row r="27" spans="1:20" x14ac:dyDescent="0.25">
      <c r="E27" s="75"/>
      <c r="F27" s="75"/>
      <c r="G27" s="77"/>
      <c r="H27" s="77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</row>
    <row r="28" spans="1:20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</row>
    <row r="29" spans="1:20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</row>
    <row r="30" spans="1:20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</row>
    <row r="31" spans="1:20" x14ac:dyDescent="0.25">
      <c r="L31" s="1"/>
      <c r="M31" s="3"/>
      <c r="N31" s="3"/>
      <c r="O31" s="1"/>
      <c r="P31" s="3">
        <f t="shared" si="2"/>
        <v>0</v>
      </c>
      <c r="Q31" s="3"/>
      <c r="R31" s="3">
        <f t="shared" si="0"/>
        <v>0</v>
      </c>
      <c r="S31" s="6" t="e">
        <f t="shared" si="1"/>
        <v>#DIV/0!</v>
      </c>
      <c r="T31" s="12"/>
    </row>
  </sheetData>
  <mergeCells count="10">
    <mergeCell ref="L5:S8"/>
    <mergeCell ref="E26:F27"/>
    <mergeCell ref="G26:G27"/>
    <mergeCell ref="H26:H27"/>
    <mergeCell ref="B4:C4"/>
    <mergeCell ref="D4:E5"/>
    <mergeCell ref="F4:F5"/>
    <mergeCell ref="B5:C5"/>
    <mergeCell ref="B6:H8"/>
    <mergeCell ref="B9:H11"/>
  </mergeCells>
  <conditionalFormatting sqref="G13:H25">
    <cfRule type="cellIs" dxfId="15" priority="5" operator="greaterThan">
      <formula>0</formula>
    </cfRule>
    <cfRule type="cellIs" dxfId="14" priority="6" operator="lessThan">
      <formula>0</formula>
    </cfRule>
  </conditionalFormatting>
  <conditionalFormatting sqref="G26:H27">
    <cfRule type="cellIs" dxfId="13" priority="3" operator="lessThan">
      <formula>0</formula>
    </cfRule>
    <cfRule type="cellIs" dxfId="12" priority="4" operator="greaterThan">
      <formula>0</formula>
    </cfRule>
  </conditionalFormatting>
  <conditionalFormatting sqref="R10:S31">
    <cfRule type="cellIs" dxfId="11" priority="1" operator="lessThan">
      <formula>0</formula>
    </cfRule>
    <cfRule type="cellIs" dxfId="10" priority="2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C764B-3B83-4B64-AF94-4401EE191EEE}">
  <dimension ref="A4:T30"/>
  <sheetViews>
    <sheetView workbookViewId="0">
      <selection activeCell="B6" sqref="B6:H8"/>
    </sheetView>
  </sheetViews>
  <sheetFormatPr baseColWidth="10" defaultRowHeight="15" x14ac:dyDescent="0.25"/>
  <cols>
    <col min="1" max="1" width="6.85546875" customWidth="1"/>
  </cols>
  <sheetData>
    <row r="4" spans="1:20" ht="15.75" customHeight="1" x14ac:dyDescent="0.25">
      <c r="B4" s="79" t="s">
        <v>1</v>
      </c>
      <c r="C4" s="79"/>
      <c r="D4" s="75" t="s">
        <v>22</v>
      </c>
      <c r="E4" s="75"/>
      <c r="F4" s="92">
        <f>F13+F14+F15+F16+F17+F18+F19+F20+F21+F22+F23+F24+F25</f>
        <v>7029.4117647058829</v>
      </c>
      <c r="G4" s="17"/>
      <c r="H4" s="17"/>
      <c r="L4" s="81" t="s">
        <v>19</v>
      </c>
      <c r="M4" s="82"/>
      <c r="N4" s="82"/>
      <c r="O4" s="82"/>
      <c r="P4" s="82"/>
      <c r="Q4" s="82"/>
      <c r="R4" s="82"/>
      <c r="S4" s="83"/>
    </row>
    <row r="5" spans="1:20" ht="19.5" customHeight="1" x14ac:dyDescent="0.3">
      <c r="B5" s="80">
        <f>'EUR Prix'!D10</f>
        <v>1.1950000000000001</v>
      </c>
      <c r="C5" s="80"/>
      <c r="D5" s="75"/>
      <c r="E5" s="75"/>
      <c r="F5" s="53"/>
      <c r="G5" s="18"/>
      <c r="H5" s="18"/>
      <c r="L5" s="84"/>
      <c r="M5" s="85"/>
      <c r="N5" s="85"/>
      <c r="O5" s="85"/>
      <c r="P5" s="85"/>
      <c r="Q5" s="85"/>
      <c r="R5" s="85"/>
      <c r="S5" s="86"/>
    </row>
    <row r="6" spans="1:20" ht="15" customHeight="1" x14ac:dyDescent="0.25">
      <c r="B6" s="90" t="s">
        <v>20</v>
      </c>
      <c r="C6" s="90"/>
      <c r="D6" s="90"/>
      <c r="E6" s="90"/>
      <c r="F6" s="90"/>
      <c r="G6" s="90"/>
      <c r="H6" s="90"/>
      <c r="L6" s="84"/>
      <c r="M6" s="85"/>
      <c r="N6" s="85"/>
      <c r="O6" s="85"/>
      <c r="P6" s="85"/>
      <c r="Q6" s="85"/>
      <c r="R6" s="85"/>
      <c r="S6" s="86"/>
    </row>
    <row r="7" spans="1:20" ht="15" customHeight="1" x14ac:dyDescent="0.25">
      <c r="B7" s="90"/>
      <c r="C7" s="90"/>
      <c r="D7" s="90"/>
      <c r="E7" s="90"/>
      <c r="F7" s="90"/>
      <c r="G7" s="90"/>
      <c r="H7" s="90"/>
      <c r="L7" s="87"/>
      <c r="M7" s="88"/>
      <c r="N7" s="88"/>
      <c r="O7" s="88"/>
      <c r="P7" s="88"/>
      <c r="Q7" s="88"/>
      <c r="R7" s="88"/>
      <c r="S7" s="89"/>
    </row>
    <row r="8" spans="1:20" x14ac:dyDescent="0.25">
      <c r="B8" s="90"/>
      <c r="C8" s="90"/>
      <c r="D8" s="90"/>
      <c r="E8" s="90"/>
      <c r="F8" s="90"/>
      <c r="G8" s="90"/>
      <c r="H8" s="90"/>
      <c r="L8" s="13" t="s">
        <v>0</v>
      </c>
      <c r="M8" s="13" t="s">
        <v>5</v>
      </c>
      <c r="N8" s="1" t="s">
        <v>6</v>
      </c>
      <c r="O8" s="1" t="s">
        <v>3</v>
      </c>
      <c r="P8" s="4" t="s">
        <v>7</v>
      </c>
      <c r="Q8" s="11" t="s">
        <v>18</v>
      </c>
      <c r="R8" s="4" t="s">
        <v>2</v>
      </c>
      <c r="S8" s="5" t="s">
        <v>9</v>
      </c>
      <c r="T8" s="1" t="s">
        <v>39</v>
      </c>
    </row>
    <row r="9" spans="1:20" x14ac:dyDescent="0.25">
      <c r="B9" s="98" t="s">
        <v>10</v>
      </c>
      <c r="C9" s="98"/>
      <c r="D9" s="98"/>
      <c r="E9" s="98"/>
      <c r="F9" s="98"/>
      <c r="G9" s="98"/>
      <c r="H9" s="98"/>
      <c r="L9" s="15">
        <v>44539</v>
      </c>
      <c r="M9" s="3">
        <v>1.19</v>
      </c>
      <c r="N9" s="3">
        <v>7000</v>
      </c>
      <c r="O9" s="22">
        <f>N9/M9</f>
        <v>5882.3529411764712</v>
      </c>
      <c r="P9" s="3">
        <f>N9</f>
        <v>7000</v>
      </c>
      <c r="Q9" s="3">
        <f>O9*1.09</f>
        <v>6411.7647058823541</v>
      </c>
      <c r="R9" s="3">
        <f t="shared" ref="R9:R30" si="0">Q9-P9</f>
        <v>-588.23529411764594</v>
      </c>
      <c r="S9" s="6">
        <f t="shared" ref="S9:S30" si="1">(Q9-P9)/P9</f>
        <v>-8.4033613445377991E-2</v>
      </c>
      <c r="T9" s="12"/>
    </row>
    <row r="10" spans="1:20" x14ac:dyDescent="0.25">
      <c r="B10" s="98"/>
      <c r="C10" s="98"/>
      <c r="D10" s="98"/>
      <c r="E10" s="98"/>
      <c r="F10" s="98"/>
      <c r="G10" s="98"/>
      <c r="H10" s="98"/>
      <c r="L10" s="1"/>
      <c r="M10" s="3"/>
      <c r="N10" s="3"/>
      <c r="O10" s="12"/>
      <c r="P10" s="3"/>
      <c r="Q10" s="3"/>
      <c r="R10" s="3">
        <f t="shared" si="0"/>
        <v>0</v>
      </c>
      <c r="S10" s="6" t="e">
        <f t="shared" si="1"/>
        <v>#DIV/0!</v>
      </c>
      <c r="T10" s="12"/>
    </row>
    <row r="11" spans="1:20" x14ac:dyDescent="0.25">
      <c r="B11" s="98"/>
      <c r="C11" s="98"/>
      <c r="D11" s="98"/>
      <c r="E11" s="98"/>
      <c r="F11" s="98"/>
      <c r="G11" s="98"/>
      <c r="H11" s="98"/>
      <c r="L11" s="1"/>
      <c r="M11" s="3"/>
      <c r="N11" s="3"/>
      <c r="O11" s="1"/>
      <c r="P11" s="3">
        <f t="shared" ref="P11:P30" si="2">M11</f>
        <v>0</v>
      </c>
      <c r="Q11" s="3"/>
      <c r="R11" s="3">
        <f t="shared" si="0"/>
        <v>0</v>
      </c>
      <c r="S11" s="6" t="e">
        <f t="shared" si="1"/>
        <v>#DIV/0!</v>
      </c>
      <c r="T11" s="12"/>
    </row>
    <row r="12" spans="1:20" x14ac:dyDescent="0.25">
      <c r="B12" s="5" t="s">
        <v>5</v>
      </c>
      <c r="C12" s="4" t="s">
        <v>6</v>
      </c>
      <c r="D12" s="1" t="s">
        <v>3</v>
      </c>
      <c r="E12" s="4" t="s">
        <v>7</v>
      </c>
      <c r="F12" s="4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si="2"/>
        <v>0</v>
      </c>
      <c r="Q12" s="3"/>
      <c r="R12" s="3">
        <f t="shared" si="0"/>
        <v>0</v>
      </c>
      <c r="S12" s="6" t="e">
        <f t="shared" si="1"/>
        <v>#DIV/0!</v>
      </c>
      <c r="T12" s="12"/>
    </row>
    <row r="13" spans="1:20" x14ac:dyDescent="0.25">
      <c r="A13" s="13">
        <v>1</v>
      </c>
      <c r="B13" s="10">
        <v>1.19</v>
      </c>
      <c r="C13" s="10">
        <v>7000</v>
      </c>
      <c r="D13" s="1">
        <f>C13/B13</f>
        <v>5882.3529411764712</v>
      </c>
      <c r="E13" s="8">
        <f>C13</f>
        <v>7000</v>
      </c>
      <c r="F13" s="8">
        <f>C13*B5/B13</f>
        <v>7029.4117647058829</v>
      </c>
      <c r="G13" s="8">
        <f>F13-E13</f>
        <v>29.411764705882888</v>
      </c>
      <c r="H13" s="6">
        <f>(F13-E13)/E13</f>
        <v>4.2016806722689837E-3</v>
      </c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</row>
    <row r="14" spans="1:20" x14ac:dyDescent="0.25">
      <c r="A14" s="13">
        <v>2</v>
      </c>
      <c r="B14" s="10"/>
      <c r="C14" s="10"/>
      <c r="D14" s="1" t="e">
        <f t="shared" ref="D14:D25" si="3">C14/B14</f>
        <v>#DIV/0!</v>
      </c>
      <c r="E14" s="8">
        <f t="shared" ref="E14:E25" si="4">C14</f>
        <v>0</v>
      </c>
      <c r="F14" s="12"/>
      <c r="G14" s="12">
        <f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</row>
    <row r="15" spans="1:20" x14ac:dyDescent="0.25">
      <c r="A15" s="13">
        <v>3</v>
      </c>
      <c r="B15" s="10"/>
      <c r="C15" s="10"/>
      <c r="D15" s="1" t="e">
        <f t="shared" si="3"/>
        <v>#DIV/0!</v>
      </c>
      <c r="E15" s="8">
        <f t="shared" si="4"/>
        <v>0</v>
      </c>
      <c r="F15" s="12"/>
      <c r="G15" s="12">
        <f t="shared" ref="G15:G25" si="5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</row>
    <row r="16" spans="1:20" x14ac:dyDescent="0.25">
      <c r="A16" s="13">
        <v>4</v>
      </c>
      <c r="B16" s="10"/>
      <c r="C16" s="10"/>
      <c r="D16" s="1" t="e">
        <f t="shared" si="3"/>
        <v>#DIV/0!</v>
      </c>
      <c r="E16" s="8">
        <f t="shared" si="4"/>
        <v>0</v>
      </c>
      <c r="F16" s="12"/>
      <c r="G16" s="12">
        <f t="shared" si="5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</row>
    <row r="17" spans="1:20" x14ac:dyDescent="0.25">
      <c r="A17" s="13">
        <v>5</v>
      </c>
      <c r="B17" s="10"/>
      <c r="C17" s="10"/>
      <c r="D17" s="1" t="e">
        <f t="shared" si="3"/>
        <v>#DIV/0!</v>
      </c>
      <c r="E17" s="8">
        <f t="shared" si="4"/>
        <v>0</v>
      </c>
      <c r="F17" s="12"/>
      <c r="G17" s="12">
        <f t="shared" si="5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</row>
    <row r="18" spans="1:20" x14ac:dyDescent="0.25">
      <c r="A18" s="13">
        <v>6</v>
      </c>
      <c r="B18" s="10"/>
      <c r="C18" s="10"/>
      <c r="D18" s="1" t="e">
        <f t="shared" si="3"/>
        <v>#DIV/0!</v>
      </c>
      <c r="E18" s="8">
        <f t="shared" si="4"/>
        <v>0</v>
      </c>
      <c r="F18" s="12"/>
      <c r="G18" s="12">
        <f t="shared" si="5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</row>
    <row r="19" spans="1:20" x14ac:dyDescent="0.25">
      <c r="A19" s="13">
        <v>7</v>
      </c>
      <c r="B19" s="10"/>
      <c r="C19" s="10"/>
      <c r="D19" s="1" t="e">
        <f t="shared" si="3"/>
        <v>#DIV/0!</v>
      </c>
      <c r="E19" s="8">
        <f t="shared" si="4"/>
        <v>0</v>
      </c>
      <c r="F19" s="12"/>
      <c r="G19" s="12">
        <f t="shared" si="5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</row>
    <row r="20" spans="1:20" x14ac:dyDescent="0.25">
      <c r="A20" s="13">
        <v>8</v>
      </c>
      <c r="B20" s="10"/>
      <c r="C20" s="10"/>
      <c r="D20" s="1" t="e">
        <f t="shared" si="3"/>
        <v>#DIV/0!</v>
      </c>
      <c r="E20" s="8">
        <f t="shared" si="4"/>
        <v>0</v>
      </c>
      <c r="F20" s="12"/>
      <c r="G20" s="12">
        <f t="shared" si="5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</row>
    <row r="21" spans="1:20" x14ac:dyDescent="0.25">
      <c r="A21" s="13">
        <v>9</v>
      </c>
      <c r="B21" s="10"/>
      <c r="C21" s="10"/>
      <c r="D21" s="1" t="e">
        <f t="shared" si="3"/>
        <v>#DIV/0!</v>
      </c>
      <c r="E21" s="8">
        <f t="shared" si="4"/>
        <v>0</v>
      </c>
      <c r="F21" s="12"/>
      <c r="G21" s="12">
        <f t="shared" si="5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</row>
    <row r="22" spans="1:20" x14ac:dyDescent="0.25">
      <c r="A22" s="13">
        <v>10</v>
      </c>
      <c r="B22" s="10"/>
      <c r="C22" s="10"/>
      <c r="D22" s="1" t="e">
        <f t="shared" si="3"/>
        <v>#DIV/0!</v>
      </c>
      <c r="E22" s="8">
        <f t="shared" si="4"/>
        <v>0</v>
      </c>
      <c r="F22" s="12"/>
      <c r="G22" s="12">
        <f t="shared" si="5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</row>
    <row r="23" spans="1:20" x14ac:dyDescent="0.25">
      <c r="A23" s="13">
        <v>11</v>
      </c>
      <c r="B23" s="10"/>
      <c r="C23" s="10"/>
      <c r="D23" s="1" t="e">
        <f t="shared" si="3"/>
        <v>#DIV/0!</v>
      </c>
      <c r="E23" s="8">
        <f t="shared" si="4"/>
        <v>0</v>
      </c>
      <c r="F23" s="12"/>
      <c r="G23" s="12">
        <f t="shared" si="5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>(Q23-P23)/P23</f>
        <v>#DIV/0!</v>
      </c>
      <c r="T23" s="12"/>
    </row>
    <row r="24" spans="1:20" x14ac:dyDescent="0.25">
      <c r="A24" s="13">
        <v>12</v>
      </c>
      <c r="B24" s="10"/>
      <c r="C24" s="10"/>
      <c r="D24" s="1" t="e">
        <f t="shared" si="3"/>
        <v>#DIV/0!</v>
      </c>
      <c r="E24" s="8">
        <f t="shared" si="4"/>
        <v>0</v>
      </c>
      <c r="F24" s="12"/>
      <c r="G24" s="12">
        <f t="shared" si="5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 t="shared" si="1"/>
        <v>#DIV/0!</v>
      </c>
      <c r="T24" s="12"/>
    </row>
    <row r="25" spans="1:20" x14ac:dyDescent="0.25">
      <c r="A25" s="13">
        <v>13</v>
      </c>
      <c r="B25" s="10"/>
      <c r="C25" s="10"/>
      <c r="D25" s="1" t="e">
        <f t="shared" si="3"/>
        <v>#DIV/0!</v>
      </c>
      <c r="E25" s="8">
        <f t="shared" si="4"/>
        <v>0</v>
      </c>
      <c r="F25" s="12"/>
      <c r="G25" s="12">
        <f t="shared" si="5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</row>
    <row r="26" spans="1:20" x14ac:dyDescent="0.25">
      <c r="E26" s="75" t="s">
        <v>21</v>
      </c>
      <c r="F26" s="75"/>
      <c r="G26" s="76">
        <f>G13+G14+G15+G16+G17+G18+G19+G20+G21+G22+G23+G24+G25</f>
        <v>29.411764705882888</v>
      </c>
      <c r="H26" s="78">
        <f>H13+H14+H15+H16+H17+H18+H19+H20+H21+H22+H23+H24+H25</f>
        <v>4.2016806722689837E-3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</row>
    <row r="27" spans="1:20" x14ac:dyDescent="0.25">
      <c r="E27" s="75"/>
      <c r="F27" s="75"/>
      <c r="G27" s="99"/>
      <c r="H27" s="100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</row>
    <row r="28" spans="1:20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</row>
    <row r="29" spans="1:20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</row>
    <row r="30" spans="1:20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</row>
  </sheetData>
  <mergeCells count="10">
    <mergeCell ref="E26:F27"/>
    <mergeCell ref="G26:G27"/>
    <mergeCell ref="H26:H27"/>
    <mergeCell ref="B4:C4"/>
    <mergeCell ref="B5:C5"/>
    <mergeCell ref="L4:S7"/>
    <mergeCell ref="D4:E5"/>
    <mergeCell ref="F4:F5"/>
    <mergeCell ref="B6:H8"/>
    <mergeCell ref="B9:H11"/>
  </mergeCells>
  <conditionalFormatting sqref="G13:H27 R9:S30">
    <cfRule type="cellIs" dxfId="9" priority="1" operator="lessThan">
      <formula>0</formula>
    </cfRule>
    <cfRule type="cellIs" dxfId="8" priority="2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53E3-1B36-4340-98BD-5F66697C04ED}">
  <dimension ref="A3:U30"/>
  <sheetViews>
    <sheetView workbookViewId="0">
      <selection activeCell="R9" sqref="R9:R10"/>
    </sheetView>
  </sheetViews>
  <sheetFormatPr baseColWidth="10" defaultRowHeight="15" x14ac:dyDescent="0.25"/>
  <cols>
    <col min="1" max="1" width="6.7109375" customWidth="1"/>
    <col min="4" max="4" width="13.28515625" bestFit="1" customWidth="1"/>
  </cols>
  <sheetData>
    <row r="3" spans="1:21" x14ac:dyDescent="0.25">
      <c r="B3" s="79" t="s">
        <v>1</v>
      </c>
      <c r="C3" s="79"/>
    </row>
    <row r="4" spans="1:21" ht="18.75" x14ac:dyDescent="0.3">
      <c r="B4" s="107">
        <f>'EUR Prix'!D11</f>
        <v>4.3769999999999998</v>
      </c>
      <c r="C4" s="107"/>
      <c r="D4" s="75" t="s">
        <v>22</v>
      </c>
      <c r="E4" s="75"/>
      <c r="F4" s="74">
        <f>F14+F13+F15+F16+F17+F18+F19+F20+F21+F22+F23+F24+F25</f>
        <v>0</v>
      </c>
      <c r="G4" s="17"/>
      <c r="H4" s="17"/>
      <c r="L4" s="90" t="s">
        <v>19</v>
      </c>
      <c r="M4" s="90"/>
      <c r="N4" s="90"/>
      <c r="O4" s="90"/>
      <c r="P4" s="90"/>
      <c r="Q4" s="90"/>
      <c r="R4" s="90"/>
      <c r="S4" s="90"/>
    </row>
    <row r="5" spans="1:21" ht="18.75" x14ac:dyDescent="0.3">
      <c r="B5" s="108">
        <f>'EUR Prix'!C11</f>
        <v>4.9450000000000003</v>
      </c>
      <c r="C5" s="108"/>
      <c r="D5" s="75"/>
      <c r="E5" s="75"/>
      <c r="F5" s="53"/>
      <c r="G5" s="18"/>
      <c r="H5" s="18"/>
      <c r="L5" s="90"/>
      <c r="M5" s="90"/>
      <c r="N5" s="90"/>
      <c r="O5" s="90"/>
      <c r="P5" s="90"/>
      <c r="Q5" s="90"/>
      <c r="R5" s="90"/>
      <c r="S5" s="90"/>
    </row>
    <row r="6" spans="1:21" x14ac:dyDescent="0.25">
      <c r="B6" s="90" t="s">
        <v>20</v>
      </c>
      <c r="C6" s="90"/>
      <c r="D6" s="90"/>
      <c r="E6" s="90"/>
      <c r="F6" s="90"/>
      <c r="G6" s="90"/>
      <c r="H6" s="90"/>
      <c r="L6" s="90"/>
      <c r="M6" s="90"/>
      <c r="N6" s="90"/>
      <c r="O6" s="90"/>
      <c r="P6" s="90"/>
      <c r="Q6" s="90"/>
      <c r="R6" s="90"/>
      <c r="S6" s="90"/>
    </row>
    <row r="7" spans="1:21" x14ac:dyDescent="0.25">
      <c r="B7" s="90"/>
      <c r="C7" s="90"/>
      <c r="D7" s="90"/>
      <c r="E7" s="90"/>
      <c r="F7" s="90"/>
      <c r="G7" s="90"/>
      <c r="H7" s="90"/>
      <c r="L7" s="90"/>
      <c r="M7" s="90"/>
      <c r="N7" s="90"/>
      <c r="O7" s="90"/>
      <c r="P7" s="90"/>
      <c r="Q7" s="90"/>
      <c r="R7" s="90"/>
      <c r="S7" s="90"/>
    </row>
    <row r="8" spans="1:21" x14ac:dyDescent="0.25">
      <c r="B8" s="90"/>
      <c r="C8" s="90"/>
      <c r="D8" s="90"/>
      <c r="E8" s="90"/>
      <c r="F8" s="90"/>
      <c r="G8" s="90"/>
      <c r="H8" s="90"/>
      <c r="L8" s="13" t="s">
        <v>0</v>
      </c>
      <c r="M8" s="13" t="s">
        <v>5</v>
      </c>
      <c r="N8" s="1" t="s">
        <v>6</v>
      </c>
      <c r="O8" s="1" t="s">
        <v>3</v>
      </c>
      <c r="P8" s="4" t="s">
        <v>7</v>
      </c>
      <c r="Q8" s="11" t="s">
        <v>18</v>
      </c>
      <c r="R8" s="4" t="s">
        <v>2</v>
      </c>
      <c r="S8" s="5" t="s">
        <v>9</v>
      </c>
      <c r="T8" s="1" t="s">
        <v>43</v>
      </c>
      <c r="U8" s="27" t="s">
        <v>44</v>
      </c>
    </row>
    <row r="9" spans="1:21" x14ac:dyDescent="0.25">
      <c r="B9" s="101" t="s">
        <v>12</v>
      </c>
      <c r="C9" s="101"/>
      <c r="D9" s="101"/>
      <c r="E9" s="101"/>
      <c r="F9" s="101"/>
      <c r="G9" s="101"/>
      <c r="H9" s="101"/>
      <c r="L9" s="15">
        <v>44539</v>
      </c>
      <c r="M9" s="3">
        <v>3.73</v>
      </c>
      <c r="N9" s="3">
        <v>7000</v>
      </c>
      <c r="O9" s="7">
        <f>N9/M9</f>
        <v>1876.6756032171581</v>
      </c>
      <c r="P9" s="3">
        <f>N9</f>
        <v>7000</v>
      </c>
      <c r="Q9" s="3">
        <f>O9*4.08</f>
        <v>7656.8364611260049</v>
      </c>
      <c r="R9" s="3">
        <f t="shared" ref="R9:R30" si="0">Q9-P9</f>
        <v>656.83646112600491</v>
      </c>
      <c r="S9" s="6">
        <f t="shared" ref="S9:S30" si="1">(Q9-P9)/P9</f>
        <v>9.3833780160857846E-2</v>
      </c>
      <c r="T9" s="12">
        <f>U9*0.89</f>
        <v>4.0762</v>
      </c>
      <c r="U9" s="147">
        <v>4.58</v>
      </c>
    </row>
    <row r="10" spans="1:21" x14ac:dyDescent="0.25">
      <c r="B10" s="101"/>
      <c r="C10" s="101"/>
      <c r="D10" s="101"/>
      <c r="E10" s="101"/>
      <c r="F10" s="101"/>
      <c r="G10" s="101"/>
      <c r="H10" s="101"/>
      <c r="L10" s="15">
        <v>44552</v>
      </c>
      <c r="M10" s="3">
        <v>3.86</v>
      </c>
      <c r="N10" s="3">
        <v>7656.84</v>
      </c>
      <c r="O10" s="22">
        <v>1983.64</v>
      </c>
      <c r="P10" s="3">
        <f>N10</f>
        <v>7656.84</v>
      </c>
      <c r="Q10" s="3">
        <f>4.07*O10</f>
        <v>8073.4148000000014</v>
      </c>
      <c r="R10" s="3">
        <f t="shared" si="0"/>
        <v>416.57480000000123</v>
      </c>
      <c r="S10" s="6">
        <f t="shared" si="1"/>
        <v>5.4405577235517685E-2</v>
      </c>
      <c r="T10" s="12">
        <f>U10*0.89</f>
        <v>4.0762</v>
      </c>
      <c r="U10" s="147">
        <v>4.58</v>
      </c>
    </row>
    <row r="11" spans="1:21" x14ac:dyDescent="0.25">
      <c r="B11" s="101"/>
      <c r="C11" s="101"/>
      <c r="D11" s="101"/>
      <c r="E11" s="101"/>
      <c r="F11" s="101"/>
      <c r="G11" s="101"/>
      <c r="H11" s="101"/>
      <c r="L11" s="1"/>
      <c r="M11" s="3"/>
      <c r="N11" s="3"/>
      <c r="O11" s="1"/>
      <c r="P11" s="3">
        <f t="shared" ref="P11:P30" si="2">M11</f>
        <v>0</v>
      </c>
      <c r="Q11" s="3"/>
      <c r="R11" s="3">
        <f>Q11-P11</f>
        <v>0</v>
      </c>
      <c r="S11" s="6" t="e">
        <f t="shared" si="1"/>
        <v>#DIV/0!</v>
      </c>
      <c r="T11" s="12"/>
      <c r="U11" s="147"/>
    </row>
    <row r="12" spans="1:21" x14ac:dyDescent="0.25">
      <c r="B12" s="5" t="s">
        <v>5</v>
      </c>
      <c r="C12" s="4" t="s">
        <v>6</v>
      </c>
      <c r="D12" s="1" t="s">
        <v>3</v>
      </c>
      <c r="E12" s="4" t="s">
        <v>7</v>
      </c>
      <c r="F12" s="4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si="2"/>
        <v>0</v>
      </c>
      <c r="Q12" s="3"/>
      <c r="R12" s="3">
        <f t="shared" si="0"/>
        <v>0</v>
      </c>
      <c r="S12" s="6" t="e">
        <f t="shared" si="1"/>
        <v>#DIV/0!</v>
      </c>
      <c r="T12" s="12"/>
      <c r="U12" s="147"/>
    </row>
    <row r="13" spans="1:21" x14ac:dyDescent="0.25">
      <c r="A13" s="13">
        <v>1</v>
      </c>
      <c r="B13" s="25"/>
      <c r="C13" s="10"/>
      <c r="D13" s="105" t="e">
        <f>C13/B13</f>
        <v>#DIV/0!</v>
      </c>
      <c r="E13" s="8">
        <f>C13</f>
        <v>0</v>
      </c>
      <c r="F13" s="12"/>
      <c r="G13" s="12">
        <f>F13-E13</f>
        <v>0</v>
      </c>
      <c r="H13" s="6"/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  <c r="U13" s="147"/>
    </row>
    <row r="14" spans="1:21" x14ac:dyDescent="0.25">
      <c r="A14" s="13">
        <v>2</v>
      </c>
      <c r="B14" s="10"/>
      <c r="C14" s="10"/>
      <c r="D14" s="7" t="e">
        <f t="shared" ref="D14" si="3">C14/B14</f>
        <v>#DIV/0!</v>
      </c>
      <c r="E14" s="8">
        <f t="shared" ref="E14" si="4">C14</f>
        <v>0</v>
      </c>
      <c r="F14" s="12"/>
      <c r="G14" s="12">
        <f t="shared" ref="G14" si="5"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  <c r="U14" s="147"/>
    </row>
    <row r="15" spans="1:21" x14ac:dyDescent="0.25">
      <c r="A15" s="13">
        <v>3</v>
      </c>
      <c r="B15" s="10"/>
      <c r="C15" s="10"/>
      <c r="D15" s="7" t="e">
        <f t="shared" ref="D15:D25" si="6">C15/B15</f>
        <v>#DIV/0!</v>
      </c>
      <c r="E15" s="8">
        <f t="shared" ref="E15:E25" si="7">C15</f>
        <v>0</v>
      </c>
      <c r="F15" s="12"/>
      <c r="G15" s="12">
        <f t="shared" ref="G15:G25" si="8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  <c r="U15" s="147"/>
    </row>
    <row r="16" spans="1:21" x14ac:dyDescent="0.25">
      <c r="A16" s="13">
        <v>4</v>
      </c>
      <c r="B16" s="10"/>
      <c r="C16" s="10"/>
      <c r="D16" s="7" t="e">
        <f t="shared" si="6"/>
        <v>#DIV/0!</v>
      </c>
      <c r="E16" s="8">
        <f t="shared" si="7"/>
        <v>0</v>
      </c>
      <c r="F16" s="12"/>
      <c r="G16" s="12">
        <f t="shared" si="8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  <c r="U16" s="147"/>
    </row>
    <row r="17" spans="1:21" x14ac:dyDescent="0.25">
      <c r="A17" s="13">
        <v>5</v>
      </c>
      <c r="B17" s="10"/>
      <c r="C17" s="10"/>
      <c r="D17" s="7" t="e">
        <f t="shared" si="6"/>
        <v>#DIV/0!</v>
      </c>
      <c r="E17" s="8">
        <f t="shared" si="7"/>
        <v>0</v>
      </c>
      <c r="F17" s="12"/>
      <c r="G17" s="12">
        <f t="shared" si="8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  <c r="U17" s="147"/>
    </row>
    <row r="18" spans="1:21" x14ac:dyDescent="0.25">
      <c r="A18" s="13">
        <v>6</v>
      </c>
      <c r="B18" s="10"/>
      <c r="C18" s="10"/>
      <c r="D18" s="7" t="e">
        <f t="shared" si="6"/>
        <v>#DIV/0!</v>
      </c>
      <c r="E18" s="8">
        <f t="shared" si="7"/>
        <v>0</v>
      </c>
      <c r="F18" s="12"/>
      <c r="G18" s="12">
        <f t="shared" si="8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  <c r="U18" s="147"/>
    </row>
    <row r="19" spans="1:21" x14ac:dyDescent="0.25">
      <c r="A19" s="13">
        <v>7</v>
      </c>
      <c r="B19" s="10"/>
      <c r="C19" s="10"/>
      <c r="D19" s="7" t="e">
        <f t="shared" si="6"/>
        <v>#DIV/0!</v>
      </c>
      <c r="E19" s="8">
        <f t="shared" si="7"/>
        <v>0</v>
      </c>
      <c r="F19" s="12"/>
      <c r="G19" s="12">
        <f t="shared" si="8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  <c r="U19" s="147"/>
    </row>
    <row r="20" spans="1:21" x14ac:dyDescent="0.25">
      <c r="A20" s="13">
        <v>8</v>
      </c>
      <c r="B20" s="10"/>
      <c r="C20" s="10"/>
      <c r="D20" s="7" t="e">
        <f t="shared" si="6"/>
        <v>#DIV/0!</v>
      </c>
      <c r="E20" s="8">
        <f t="shared" si="7"/>
        <v>0</v>
      </c>
      <c r="F20" s="12"/>
      <c r="G20" s="12">
        <f t="shared" si="8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  <c r="U20" s="147"/>
    </row>
    <row r="21" spans="1:21" x14ac:dyDescent="0.25">
      <c r="A21" s="13">
        <v>9</v>
      </c>
      <c r="B21" s="10"/>
      <c r="C21" s="10"/>
      <c r="D21" s="7" t="e">
        <f t="shared" si="6"/>
        <v>#DIV/0!</v>
      </c>
      <c r="E21" s="8">
        <f t="shared" si="7"/>
        <v>0</v>
      </c>
      <c r="F21" s="12"/>
      <c r="G21" s="12">
        <f t="shared" si="8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  <c r="U21" s="147"/>
    </row>
    <row r="22" spans="1:21" x14ac:dyDescent="0.25">
      <c r="A22" s="13">
        <v>10</v>
      </c>
      <c r="B22" s="10"/>
      <c r="C22" s="10"/>
      <c r="D22" s="7" t="e">
        <f t="shared" si="6"/>
        <v>#DIV/0!</v>
      </c>
      <c r="E22" s="8">
        <f t="shared" si="7"/>
        <v>0</v>
      </c>
      <c r="F22" s="12"/>
      <c r="G22" s="12">
        <f t="shared" si="8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  <c r="U22" s="147"/>
    </row>
    <row r="23" spans="1:21" x14ac:dyDescent="0.25">
      <c r="A23" s="13">
        <v>11</v>
      </c>
      <c r="B23" s="10"/>
      <c r="C23" s="10"/>
      <c r="D23" s="7" t="e">
        <f t="shared" si="6"/>
        <v>#DIV/0!</v>
      </c>
      <c r="E23" s="8">
        <f t="shared" si="7"/>
        <v>0</v>
      </c>
      <c r="F23" s="12"/>
      <c r="G23" s="12">
        <f t="shared" si="8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>(Q23-P23)/P23</f>
        <v>#DIV/0!</v>
      </c>
      <c r="T23" s="12"/>
      <c r="U23" s="147"/>
    </row>
    <row r="24" spans="1:21" x14ac:dyDescent="0.25">
      <c r="A24" s="13">
        <v>12</v>
      </c>
      <c r="B24" s="10"/>
      <c r="C24" s="10"/>
      <c r="D24" s="7" t="e">
        <f t="shared" si="6"/>
        <v>#DIV/0!</v>
      </c>
      <c r="E24" s="8">
        <f t="shared" si="7"/>
        <v>0</v>
      </c>
      <c r="F24" s="12"/>
      <c r="G24" s="12">
        <f t="shared" si="8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 t="shared" si="1"/>
        <v>#DIV/0!</v>
      </c>
      <c r="T24" s="12"/>
      <c r="U24" s="147"/>
    </row>
    <row r="25" spans="1:21" x14ac:dyDescent="0.25">
      <c r="A25" s="13">
        <v>13</v>
      </c>
      <c r="B25" s="10"/>
      <c r="C25" s="10"/>
      <c r="D25" s="7" t="e">
        <f t="shared" si="6"/>
        <v>#DIV/0!</v>
      </c>
      <c r="E25" s="8">
        <f t="shared" si="7"/>
        <v>0</v>
      </c>
      <c r="F25" s="12"/>
      <c r="G25" s="12">
        <f t="shared" si="8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  <c r="U25" s="147"/>
    </row>
    <row r="26" spans="1:21" x14ac:dyDescent="0.25">
      <c r="E26" s="75" t="s">
        <v>21</v>
      </c>
      <c r="F26" s="75"/>
      <c r="G26" s="102">
        <f>G14+G13+G15+G16+G17+G18+G19+G20+G21+G22+G23+G24+G25</f>
        <v>0</v>
      </c>
      <c r="H26" s="78">
        <f>+H14+H13+H15+H16+H17+H18+H19+H20+H21+H22+H23+H24+H25</f>
        <v>0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  <c r="U26" s="147"/>
    </row>
    <row r="27" spans="1:21" x14ac:dyDescent="0.25">
      <c r="E27" s="75"/>
      <c r="F27" s="75"/>
      <c r="G27" s="77"/>
      <c r="H27" s="77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  <c r="U27" s="147"/>
    </row>
    <row r="28" spans="1:21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  <c r="U28" s="147"/>
    </row>
    <row r="29" spans="1:21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  <c r="U29" s="147"/>
    </row>
    <row r="30" spans="1:21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  <c r="U30" s="147"/>
    </row>
  </sheetData>
  <mergeCells count="11">
    <mergeCell ref="B9:H11"/>
    <mergeCell ref="E26:F27"/>
    <mergeCell ref="G26:G27"/>
    <mergeCell ref="H26:H27"/>
    <mergeCell ref="L4:S7"/>
    <mergeCell ref="D4:E5"/>
    <mergeCell ref="F4:F5"/>
    <mergeCell ref="B3:C3"/>
    <mergeCell ref="B4:C4"/>
    <mergeCell ref="B6:H8"/>
    <mergeCell ref="B5:C5"/>
  </mergeCells>
  <conditionalFormatting sqref="R9:S30 G13:H27">
    <cfRule type="cellIs" dxfId="7" priority="1" operator="lessThan">
      <formula>0</formula>
    </cfRule>
    <cfRule type="cellIs" dxfId="6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D008A-07FA-453A-8318-CAC21A3F5F01}">
  <dimension ref="A4:T32"/>
  <sheetViews>
    <sheetView tabSelected="1" workbookViewId="0">
      <selection activeCell="J19" sqref="J19"/>
    </sheetView>
  </sheetViews>
  <sheetFormatPr baseColWidth="10" defaultRowHeight="15" x14ac:dyDescent="0.25"/>
  <cols>
    <col min="1" max="1" width="6.85546875" customWidth="1"/>
  </cols>
  <sheetData>
    <row r="4" spans="1:20" x14ac:dyDescent="0.25">
      <c r="B4" s="79" t="s">
        <v>1</v>
      </c>
      <c r="C4" s="79"/>
      <c r="D4" s="75" t="s">
        <v>22</v>
      </c>
      <c r="E4" s="75"/>
      <c r="F4" s="74">
        <f>F13+F14+F15+F16+F17+F18+F19+F20+F21+F22+F23+F24+F25</f>
        <v>8958.4269662921342</v>
      </c>
      <c r="G4" s="17"/>
      <c r="H4" s="17"/>
      <c r="L4" s="90" t="s">
        <v>19</v>
      </c>
      <c r="M4" s="90"/>
      <c r="N4" s="90"/>
      <c r="O4" s="90"/>
      <c r="P4" s="90"/>
      <c r="Q4" s="90"/>
      <c r="R4" s="90"/>
      <c r="S4" s="90"/>
    </row>
    <row r="5" spans="1:20" ht="18.75" x14ac:dyDescent="0.3">
      <c r="B5" s="103">
        <f>'EUR Prix'!D12</f>
        <v>2.278</v>
      </c>
      <c r="C5" s="103"/>
      <c r="D5" s="91"/>
      <c r="E5" s="91"/>
      <c r="F5" s="74"/>
      <c r="G5" s="18"/>
      <c r="H5" s="18"/>
      <c r="L5" s="90"/>
      <c r="M5" s="90"/>
      <c r="N5" s="90"/>
      <c r="O5" s="90"/>
      <c r="P5" s="90"/>
      <c r="Q5" s="90"/>
      <c r="R5" s="90"/>
      <c r="S5" s="90"/>
    </row>
    <row r="6" spans="1:20" x14ac:dyDescent="0.25">
      <c r="B6" s="90" t="s">
        <v>20</v>
      </c>
      <c r="C6" s="90"/>
      <c r="D6" s="90"/>
      <c r="E6" s="90"/>
      <c r="F6" s="90"/>
      <c r="G6" s="90"/>
      <c r="H6" s="90"/>
      <c r="L6" s="90"/>
      <c r="M6" s="90"/>
      <c r="N6" s="90"/>
      <c r="O6" s="90"/>
      <c r="P6" s="90"/>
      <c r="Q6" s="90"/>
      <c r="R6" s="90"/>
      <c r="S6" s="90"/>
    </row>
    <row r="7" spans="1:20" x14ac:dyDescent="0.25">
      <c r="B7" s="90"/>
      <c r="C7" s="90"/>
      <c r="D7" s="90"/>
      <c r="E7" s="90"/>
      <c r="F7" s="90"/>
      <c r="G7" s="90"/>
      <c r="H7" s="90"/>
      <c r="L7" s="90"/>
      <c r="M7" s="90"/>
      <c r="N7" s="90"/>
      <c r="O7" s="90"/>
      <c r="P7" s="90"/>
      <c r="Q7" s="90"/>
      <c r="R7" s="90"/>
      <c r="S7" s="90"/>
    </row>
    <row r="8" spans="1:20" x14ac:dyDescent="0.25">
      <c r="B8" s="90"/>
      <c r="C8" s="90"/>
      <c r="D8" s="90"/>
      <c r="E8" s="90"/>
      <c r="F8" s="90"/>
      <c r="G8" s="90"/>
      <c r="H8" s="90"/>
      <c r="L8" s="16" t="s">
        <v>0</v>
      </c>
      <c r="M8" s="16" t="s">
        <v>5</v>
      </c>
      <c r="N8" s="1" t="s">
        <v>6</v>
      </c>
      <c r="O8" s="1" t="s">
        <v>3</v>
      </c>
      <c r="P8" s="4" t="s">
        <v>7</v>
      </c>
      <c r="Q8" s="11" t="s">
        <v>18</v>
      </c>
      <c r="R8" s="4" t="s">
        <v>2</v>
      </c>
      <c r="S8" s="5" t="s">
        <v>9</v>
      </c>
      <c r="T8" s="1" t="s">
        <v>39</v>
      </c>
    </row>
    <row r="9" spans="1:20" x14ac:dyDescent="0.25">
      <c r="B9" s="104" t="s">
        <v>35</v>
      </c>
      <c r="C9" s="104"/>
      <c r="D9" s="104"/>
      <c r="E9" s="104"/>
      <c r="F9" s="104"/>
      <c r="G9" s="104"/>
      <c r="H9" s="104"/>
      <c r="L9" s="15">
        <v>44539</v>
      </c>
      <c r="M9" s="3">
        <v>1.78</v>
      </c>
      <c r="N9" s="3">
        <v>7000</v>
      </c>
      <c r="O9" s="7">
        <f>N9/M9</f>
        <v>3932.5842696629211</v>
      </c>
      <c r="P9" s="3">
        <f>N9</f>
        <v>7000</v>
      </c>
      <c r="Q9" s="3"/>
      <c r="R9" s="3"/>
      <c r="S9" s="6"/>
      <c r="T9" s="12">
        <v>2.278</v>
      </c>
    </row>
    <row r="10" spans="1:20" x14ac:dyDescent="0.25">
      <c r="B10" s="104"/>
      <c r="C10" s="104"/>
      <c r="D10" s="104"/>
      <c r="E10" s="104"/>
      <c r="F10" s="104"/>
      <c r="G10" s="104"/>
      <c r="H10" s="104"/>
      <c r="L10" s="1"/>
      <c r="M10" s="3"/>
      <c r="N10" s="3"/>
      <c r="O10" s="12"/>
      <c r="P10" s="3"/>
      <c r="Q10" s="3"/>
      <c r="R10" s="3">
        <f t="shared" ref="R9:R30" si="0">Q10-P10</f>
        <v>0</v>
      </c>
      <c r="S10" s="6" t="e">
        <f t="shared" ref="S9:S30" si="1">(Q10-P10)/P10</f>
        <v>#DIV/0!</v>
      </c>
      <c r="T10" s="12"/>
    </row>
    <row r="11" spans="1:20" x14ac:dyDescent="0.25">
      <c r="B11" s="104"/>
      <c r="C11" s="104"/>
      <c r="D11" s="104"/>
      <c r="E11" s="104"/>
      <c r="F11" s="104"/>
      <c r="G11" s="104"/>
      <c r="H11" s="104"/>
      <c r="L11" s="1"/>
      <c r="M11" s="3"/>
      <c r="N11" s="3"/>
      <c r="O11" s="1"/>
      <c r="P11" s="3">
        <f t="shared" ref="P11:P30" si="2">M11</f>
        <v>0</v>
      </c>
      <c r="Q11" s="3"/>
      <c r="R11" s="3">
        <f>Q11-P11</f>
        <v>0</v>
      </c>
      <c r="S11" s="6" t="e">
        <f t="shared" si="1"/>
        <v>#DIV/0!</v>
      </c>
      <c r="T11" s="12"/>
    </row>
    <row r="12" spans="1:20" x14ac:dyDescent="0.25">
      <c r="B12" s="5" t="s">
        <v>5</v>
      </c>
      <c r="C12" s="4" t="s">
        <v>6</v>
      </c>
      <c r="D12" s="1" t="s">
        <v>3</v>
      </c>
      <c r="E12" s="4" t="s">
        <v>7</v>
      </c>
      <c r="F12" s="20" t="s">
        <v>8</v>
      </c>
      <c r="G12" s="4" t="s">
        <v>2</v>
      </c>
      <c r="H12" s="5" t="s">
        <v>9</v>
      </c>
      <c r="L12" s="1"/>
      <c r="M12" s="3"/>
      <c r="N12" s="3"/>
      <c r="O12" s="1"/>
      <c r="P12" s="3">
        <f t="shared" si="2"/>
        <v>0</v>
      </c>
      <c r="Q12" s="3"/>
      <c r="R12" s="3">
        <f t="shared" si="0"/>
        <v>0</v>
      </c>
      <c r="S12" s="6" t="e">
        <f t="shared" si="1"/>
        <v>#DIV/0!</v>
      </c>
      <c r="T12" s="12"/>
    </row>
    <row r="13" spans="1:20" x14ac:dyDescent="0.25">
      <c r="A13" s="16">
        <v>1</v>
      </c>
      <c r="B13" s="3">
        <v>1.78</v>
      </c>
      <c r="C13" s="3">
        <v>7000</v>
      </c>
      <c r="D13" s="1">
        <f>C13/B13</f>
        <v>3932.5842696629211</v>
      </c>
      <c r="E13" s="3">
        <f>C13</f>
        <v>7000</v>
      </c>
      <c r="F13" s="8">
        <f>C13*B5/B13</f>
        <v>8958.4269662921342</v>
      </c>
      <c r="G13" s="12">
        <f>F13-E13</f>
        <v>1958.4269662921342</v>
      </c>
      <c r="H13" s="6"/>
      <c r="L13" s="1"/>
      <c r="M13" s="3"/>
      <c r="N13" s="3"/>
      <c r="O13" s="1"/>
      <c r="P13" s="3">
        <f t="shared" si="2"/>
        <v>0</v>
      </c>
      <c r="Q13" s="3"/>
      <c r="R13" s="3">
        <f t="shared" si="0"/>
        <v>0</v>
      </c>
      <c r="S13" s="6" t="e">
        <f t="shared" si="1"/>
        <v>#DIV/0!</v>
      </c>
      <c r="T13" s="12"/>
    </row>
    <row r="14" spans="1:20" x14ac:dyDescent="0.25">
      <c r="A14" s="16">
        <v>2</v>
      </c>
      <c r="B14" s="10"/>
      <c r="C14" s="10"/>
      <c r="D14" s="1" t="e">
        <f>C14/B14</f>
        <v>#DIV/0!</v>
      </c>
      <c r="E14" s="8">
        <f t="shared" ref="E14:E25" si="3">C14</f>
        <v>0</v>
      </c>
      <c r="F14" s="12"/>
      <c r="G14" s="12">
        <f>F14-E14</f>
        <v>0</v>
      </c>
      <c r="H14" s="6"/>
      <c r="L14" s="1"/>
      <c r="M14" s="3"/>
      <c r="N14" s="3"/>
      <c r="O14" s="1"/>
      <c r="P14" s="3">
        <f t="shared" si="2"/>
        <v>0</v>
      </c>
      <c r="Q14" s="3"/>
      <c r="R14" s="3">
        <f t="shared" si="0"/>
        <v>0</v>
      </c>
      <c r="S14" s="6" t="e">
        <f t="shared" si="1"/>
        <v>#DIV/0!</v>
      </c>
      <c r="T14" s="12"/>
    </row>
    <row r="15" spans="1:20" x14ac:dyDescent="0.25">
      <c r="A15" s="16">
        <v>3</v>
      </c>
      <c r="B15" s="10"/>
      <c r="C15" s="10"/>
      <c r="D15" s="1" t="e">
        <f>C15/B15</f>
        <v>#DIV/0!</v>
      </c>
      <c r="E15" s="8">
        <f t="shared" si="3"/>
        <v>0</v>
      </c>
      <c r="F15" s="12"/>
      <c r="G15" s="12">
        <f t="shared" ref="G15:G25" si="4">F15-E15</f>
        <v>0</v>
      </c>
      <c r="H15" s="6"/>
      <c r="L15" s="1"/>
      <c r="M15" s="3"/>
      <c r="N15" s="3"/>
      <c r="O15" s="1"/>
      <c r="P15" s="3">
        <f t="shared" si="2"/>
        <v>0</v>
      </c>
      <c r="Q15" s="3"/>
      <c r="R15" s="3">
        <f t="shared" si="0"/>
        <v>0</v>
      </c>
      <c r="S15" s="6" t="e">
        <f t="shared" si="1"/>
        <v>#DIV/0!</v>
      </c>
      <c r="T15" s="12"/>
    </row>
    <row r="16" spans="1:20" x14ac:dyDescent="0.25">
      <c r="A16" s="16">
        <v>4</v>
      </c>
      <c r="B16" s="10"/>
      <c r="C16" s="10"/>
      <c r="D16" s="1" t="e">
        <f t="shared" ref="D16:D25" si="5">C16/B16</f>
        <v>#DIV/0!</v>
      </c>
      <c r="E16" s="8">
        <f t="shared" si="3"/>
        <v>0</v>
      </c>
      <c r="F16" s="12"/>
      <c r="G16" s="12">
        <f t="shared" si="4"/>
        <v>0</v>
      </c>
      <c r="H16" s="6"/>
      <c r="L16" s="1"/>
      <c r="M16" s="3"/>
      <c r="N16" s="3"/>
      <c r="O16" s="1"/>
      <c r="P16" s="3">
        <f t="shared" si="2"/>
        <v>0</v>
      </c>
      <c r="Q16" s="3"/>
      <c r="R16" s="3">
        <f t="shared" si="0"/>
        <v>0</v>
      </c>
      <c r="S16" s="6" t="e">
        <f t="shared" si="1"/>
        <v>#DIV/0!</v>
      </c>
      <c r="T16" s="12"/>
    </row>
    <row r="17" spans="1:20" x14ac:dyDescent="0.25">
      <c r="A17" s="16">
        <v>5</v>
      </c>
      <c r="B17" s="10"/>
      <c r="C17" s="10"/>
      <c r="D17" s="1" t="e">
        <f t="shared" si="5"/>
        <v>#DIV/0!</v>
      </c>
      <c r="E17" s="8">
        <f t="shared" si="3"/>
        <v>0</v>
      </c>
      <c r="F17" s="12"/>
      <c r="G17" s="12">
        <f t="shared" si="4"/>
        <v>0</v>
      </c>
      <c r="H17" s="6"/>
      <c r="L17" s="1"/>
      <c r="M17" s="3"/>
      <c r="N17" s="3"/>
      <c r="O17" s="1"/>
      <c r="P17" s="3">
        <f t="shared" si="2"/>
        <v>0</v>
      </c>
      <c r="Q17" s="3"/>
      <c r="R17" s="3">
        <f t="shared" si="0"/>
        <v>0</v>
      </c>
      <c r="S17" s="6" t="e">
        <f t="shared" si="1"/>
        <v>#DIV/0!</v>
      </c>
      <c r="T17" s="12"/>
    </row>
    <row r="18" spans="1:20" x14ac:dyDescent="0.25">
      <c r="A18" s="16">
        <v>6</v>
      </c>
      <c r="B18" s="10"/>
      <c r="C18" s="10"/>
      <c r="D18" s="1" t="e">
        <f t="shared" si="5"/>
        <v>#DIV/0!</v>
      </c>
      <c r="E18" s="8">
        <f t="shared" si="3"/>
        <v>0</v>
      </c>
      <c r="F18" s="12"/>
      <c r="G18" s="12">
        <f t="shared" si="4"/>
        <v>0</v>
      </c>
      <c r="H18" s="6"/>
      <c r="L18" s="1"/>
      <c r="M18" s="3"/>
      <c r="N18" s="3"/>
      <c r="O18" s="1"/>
      <c r="P18" s="3">
        <f t="shared" si="2"/>
        <v>0</v>
      </c>
      <c r="Q18" s="3"/>
      <c r="R18" s="3">
        <f t="shared" si="0"/>
        <v>0</v>
      </c>
      <c r="S18" s="6" t="e">
        <f t="shared" si="1"/>
        <v>#DIV/0!</v>
      </c>
      <c r="T18" s="12"/>
    </row>
    <row r="19" spans="1:20" x14ac:dyDescent="0.25">
      <c r="A19" s="16">
        <v>7</v>
      </c>
      <c r="B19" s="10"/>
      <c r="C19" s="10"/>
      <c r="D19" s="1" t="e">
        <f t="shared" si="5"/>
        <v>#DIV/0!</v>
      </c>
      <c r="E19" s="8">
        <f t="shared" si="3"/>
        <v>0</v>
      </c>
      <c r="F19" s="12"/>
      <c r="G19" s="12">
        <f t="shared" si="4"/>
        <v>0</v>
      </c>
      <c r="H19" s="6"/>
      <c r="L19" s="1"/>
      <c r="M19" s="3"/>
      <c r="N19" s="3"/>
      <c r="O19" s="1"/>
      <c r="P19" s="3">
        <f t="shared" si="2"/>
        <v>0</v>
      </c>
      <c r="Q19" s="3"/>
      <c r="R19" s="3">
        <f t="shared" si="0"/>
        <v>0</v>
      </c>
      <c r="S19" s="6" t="e">
        <f t="shared" si="1"/>
        <v>#DIV/0!</v>
      </c>
      <c r="T19" s="12"/>
    </row>
    <row r="20" spans="1:20" x14ac:dyDescent="0.25">
      <c r="A20" s="16">
        <v>8</v>
      </c>
      <c r="B20" s="10"/>
      <c r="C20" s="10"/>
      <c r="D20" s="1" t="e">
        <f t="shared" si="5"/>
        <v>#DIV/0!</v>
      </c>
      <c r="E20" s="8">
        <f t="shared" si="3"/>
        <v>0</v>
      </c>
      <c r="F20" s="12"/>
      <c r="G20" s="12">
        <f t="shared" si="4"/>
        <v>0</v>
      </c>
      <c r="H20" s="6"/>
      <c r="L20" s="1"/>
      <c r="M20" s="3"/>
      <c r="N20" s="3"/>
      <c r="O20" s="1"/>
      <c r="P20" s="3">
        <f t="shared" si="2"/>
        <v>0</v>
      </c>
      <c r="Q20" s="3"/>
      <c r="R20" s="3">
        <f t="shared" si="0"/>
        <v>0</v>
      </c>
      <c r="S20" s="6" t="e">
        <f t="shared" si="1"/>
        <v>#DIV/0!</v>
      </c>
      <c r="T20" s="12"/>
    </row>
    <row r="21" spans="1:20" x14ac:dyDescent="0.25">
      <c r="A21" s="16">
        <v>9</v>
      </c>
      <c r="B21" s="10"/>
      <c r="C21" s="10"/>
      <c r="D21" s="1" t="e">
        <f t="shared" si="5"/>
        <v>#DIV/0!</v>
      </c>
      <c r="E21" s="8">
        <f t="shared" si="3"/>
        <v>0</v>
      </c>
      <c r="F21" s="12"/>
      <c r="G21" s="12">
        <f t="shared" si="4"/>
        <v>0</v>
      </c>
      <c r="H21" s="6"/>
      <c r="L21" s="1"/>
      <c r="M21" s="3"/>
      <c r="N21" s="3"/>
      <c r="O21" s="1"/>
      <c r="P21" s="3">
        <f t="shared" si="2"/>
        <v>0</v>
      </c>
      <c r="Q21" s="3"/>
      <c r="R21" s="3">
        <f t="shared" si="0"/>
        <v>0</v>
      </c>
      <c r="S21" s="6" t="e">
        <f t="shared" si="1"/>
        <v>#DIV/0!</v>
      </c>
      <c r="T21" s="12"/>
    </row>
    <row r="22" spans="1:20" x14ac:dyDescent="0.25">
      <c r="A22" s="16">
        <v>10</v>
      </c>
      <c r="B22" s="10"/>
      <c r="C22" s="10"/>
      <c r="D22" s="1" t="e">
        <f t="shared" si="5"/>
        <v>#DIV/0!</v>
      </c>
      <c r="E22" s="8">
        <f t="shared" si="3"/>
        <v>0</v>
      </c>
      <c r="F22" s="12"/>
      <c r="G22" s="12">
        <f t="shared" si="4"/>
        <v>0</v>
      </c>
      <c r="H22" s="6"/>
      <c r="L22" s="1"/>
      <c r="M22" s="3"/>
      <c r="N22" s="3"/>
      <c r="O22" s="1"/>
      <c r="P22" s="3">
        <f t="shared" si="2"/>
        <v>0</v>
      </c>
      <c r="Q22" s="3"/>
      <c r="R22" s="3">
        <f t="shared" si="0"/>
        <v>0</v>
      </c>
      <c r="S22" s="6" t="e">
        <f t="shared" si="1"/>
        <v>#DIV/0!</v>
      </c>
      <c r="T22" s="12"/>
    </row>
    <row r="23" spans="1:20" x14ac:dyDescent="0.25">
      <c r="A23" s="16">
        <v>11</v>
      </c>
      <c r="B23" s="10"/>
      <c r="C23" s="10"/>
      <c r="D23" s="1" t="e">
        <f t="shared" si="5"/>
        <v>#DIV/0!</v>
      </c>
      <c r="E23" s="8">
        <f t="shared" si="3"/>
        <v>0</v>
      </c>
      <c r="F23" s="12"/>
      <c r="G23" s="12">
        <f t="shared" si="4"/>
        <v>0</v>
      </c>
      <c r="H23" s="6"/>
      <c r="L23" s="1"/>
      <c r="M23" s="3"/>
      <c r="N23" s="3"/>
      <c r="O23" s="1"/>
      <c r="P23" s="3">
        <f t="shared" si="2"/>
        <v>0</v>
      </c>
      <c r="Q23" s="3"/>
      <c r="R23" s="3">
        <f t="shared" si="0"/>
        <v>0</v>
      </c>
      <c r="S23" s="6" t="e">
        <f>(Q23-P23)/P23</f>
        <v>#DIV/0!</v>
      </c>
      <c r="T23" s="12"/>
    </row>
    <row r="24" spans="1:20" x14ac:dyDescent="0.25">
      <c r="A24" s="16">
        <v>12</v>
      </c>
      <c r="B24" s="10"/>
      <c r="C24" s="10"/>
      <c r="D24" s="1" t="e">
        <f t="shared" si="5"/>
        <v>#DIV/0!</v>
      </c>
      <c r="E24" s="8">
        <f t="shared" si="3"/>
        <v>0</v>
      </c>
      <c r="F24" s="12"/>
      <c r="G24" s="12">
        <f t="shared" si="4"/>
        <v>0</v>
      </c>
      <c r="H24" s="6"/>
      <c r="L24" s="1"/>
      <c r="M24" s="3"/>
      <c r="N24" s="3"/>
      <c r="O24" s="1"/>
      <c r="P24" s="3">
        <f t="shared" si="2"/>
        <v>0</v>
      </c>
      <c r="Q24" s="3"/>
      <c r="R24" s="3">
        <f t="shared" si="0"/>
        <v>0</v>
      </c>
      <c r="S24" s="6" t="e">
        <f t="shared" si="1"/>
        <v>#DIV/0!</v>
      </c>
      <c r="T24" s="12"/>
    </row>
    <row r="25" spans="1:20" x14ac:dyDescent="0.25">
      <c r="A25" s="16">
        <v>13</v>
      </c>
      <c r="B25" s="10"/>
      <c r="C25" s="10"/>
      <c r="D25" s="1" t="e">
        <f t="shared" si="5"/>
        <v>#DIV/0!</v>
      </c>
      <c r="E25" s="8">
        <f t="shared" si="3"/>
        <v>0</v>
      </c>
      <c r="F25" s="12"/>
      <c r="G25" s="12">
        <f t="shared" si="4"/>
        <v>0</v>
      </c>
      <c r="H25" s="6"/>
      <c r="L25" s="1"/>
      <c r="M25" s="3"/>
      <c r="N25" s="3"/>
      <c r="O25" s="1"/>
      <c r="P25" s="3">
        <f t="shared" si="2"/>
        <v>0</v>
      </c>
      <c r="Q25" s="3"/>
      <c r="R25" s="3">
        <f t="shared" si="0"/>
        <v>0</v>
      </c>
      <c r="S25" s="6" t="e">
        <f t="shared" si="1"/>
        <v>#DIV/0!</v>
      </c>
      <c r="T25" s="12"/>
    </row>
    <row r="26" spans="1:20" x14ac:dyDescent="0.25">
      <c r="E26" s="75" t="s">
        <v>21</v>
      </c>
      <c r="F26" s="75"/>
      <c r="G26" s="76">
        <f>G13+G14+G15+G16+G17+G18+G19+G20+G21+G22+G23+G24+G25</f>
        <v>1958.4269662921342</v>
      </c>
      <c r="H26" s="78">
        <f>H13+H14+H15+H16+H17+H18+H19+H20+H21+H22+H23+H24+H25</f>
        <v>0</v>
      </c>
      <c r="L26" s="1"/>
      <c r="M26" s="3"/>
      <c r="N26" s="3"/>
      <c r="O26" s="1"/>
      <c r="P26" s="3">
        <f t="shared" si="2"/>
        <v>0</v>
      </c>
      <c r="Q26" s="3"/>
      <c r="R26" s="3">
        <f t="shared" si="0"/>
        <v>0</v>
      </c>
      <c r="S26" s="6" t="e">
        <f t="shared" si="1"/>
        <v>#DIV/0!</v>
      </c>
      <c r="T26" s="12"/>
    </row>
    <row r="27" spans="1:20" x14ac:dyDescent="0.25">
      <c r="E27" s="75"/>
      <c r="F27" s="75"/>
      <c r="G27" s="77"/>
      <c r="H27" s="77"/>
      <c r="L27" s="1"/>
      <c r="M27" s="3"/>
      <c r="N27" s="3"/>
      <c r="O27" s="1"/>
      <c r="P27" s="3">
        <f t="shared" si="2"/>
        <v>0</v>
      </c>
      <c r="Q27" s="3"/>
      <c r="R27" s="3">
        <f t="shared" si="0"/>
        <v>0</v>
      </c>
      <c r="S27" s="6" t="e">
        <f t="shared" si="1"/>
        <v>#DIV/0!</v>
      </c>
      <c r="T27" s="12"/>
    </row>
    <row r="28" spans="1:20" x14ac:dyDescent="0.25">
      <c r="L28" s="1"/>
      <c r="M28" s="3"/>
      <c r="N28" s="3"/>
      <c r="O28" s="1"/>
      <c r="P28" s="3">
        <f t="shared" si="2"/>
        <v>0</v>
      </c>
      <c r="Q28" s="3"/>
      <c r="R28" s="3">
        <f t="shared" si="0"/>
        <v>0</v>
      </c>
      <c r="S28" s="6" t="e">
        <f t="shared" si="1"/>
        <v>#DIV/0!</v>
      </c>
      <c r="T28" s="12"/>
    </row>
    <row r="29" spans="1:20" x14ac:dyDescent="0.25">
      <c r="L29" s="1"/>
      <c r="M29" s="3"/>
      <c r="N29" s="3"/>
      <c r="O29" s="1"/>
      <c r="P29" s="3">
        <f t="shared" si="2"/>
        <v>0</v>
      </c>
      <c r="Q29" s="3"/>
      <c r="R29" s="3">
        <f t="shared" si="0"/>
        <v>0</v>
      </c>
      <c r="S29" s="6" t="e">
        <f t="shared" si="1"/>
        <v>#DIV/0!</v>
      </c>
      <c r="T29" s="12"/>
    </row>
    <row r="30" spans="1:20" x14ac:dyDescent="0.25">
      <c r="L30" s="1"/>
      <c r="M30" s="3"/>
      <c r="N30" s="3"/>
      <c r="O30" s="1"/>
      <c r="P30" s="3">
        <f t="shared" si="2"/>
        <v>0</v>
      </c>
      <c r="Q30" s="3"/>
      <c r="R30" s="3">
        <f t="shared" si="0"/>
        <v>0</v>
      </c>
      <c r="S30" s="6" t="e">
        <f t="shared" si="1"/>
        <v>#DIV/0!</v>
      </c>
      <c r="T30" s="12"/>
    </row>
    <row r="31" spans="1:20" x14ac:dyDescent="0.25">
      <c r="Q31" s="378"/>
      <c r="R31" s="381"/>
    </row>
    <row r="32" spans="1:20" x14ac:dyDescent="0.25">
      <c r="Q32" s="106"/>
      <c r="R32" s="380"/>
    </row>
  </sheetData>
  <mergeCells count="11">
    <mergeCell ref="Q31:Q32"/>
    <mergeCell ref="L4:S7"/>
    <mergeCell ref="E26:F27"/>
    <mergeCell ref="G26:G27"/>
    <mergeCell ref="H26:H27"/>
    <mergeCell ref="B4:C4"/>
    <mergeCell ref="D4:E5"/>
    <mergeCell ref="F4:F5"/>
    <mergeCell ref="B5:C5"/>
    <mergeCell ref="B6:H8"/>
    <mergeCell ref="B9:H11"/>
  </mergeCells>
  <conditionalFormatting sqref="G13:H25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G26:H27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R9:S3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3F5321-810D-4E06-BF92-8E97EDD21E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EUR Prix</vt:lpstr>
      <vt:lpstr>GLOBAL</vt:lpstr>
      <vt:lpstr>BTC</vt:lpstr>
      <vt:lpstr>ETH</vt:lpstr>
      <vt:lpstr>SOL</vt:lpstr>
      <vt:lpstr>DOT</vt:lpstr>
      <vt:lpstr>ADA</vt:lpstr>
      <vt:lpstr>CRV</vt:lpstr>
      <vt:lpstr>MATIC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mathieu</dc:creator>
  <cp:lastModifiedBy>rodolphe mathieu</cp:lastModifiedBy>
  <dcterms:created xsi:type="dcterms:W3CDTF">2021-12-12T16:23:13Z</dcterms:created>
  <dcterms:modified xsi:type="dcterms:W3CDTF">2021-12-22T11:56:24Z</dcterms:modified>
</cp:coreProperties>
</file>