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codeName="ThisWorkbook" defaultThemeVersion="166925"/>
  <mc:AlternateContent xmlns:mc="http://schemas.openxmlformats.org/markup-compatibility/2006">
    <mc:Choice Requires="x15">
      <x15ac:absPath xmlns:x15ac="http://schemas.microsoft.com/office/spreadsheetml/2010/11/ac" url="C:\Users\MCC6340\Documents\"/>
    </mc:Choice>
  </mc:AlternateContent>
  <xr:revisionPtr revIDLastSave="0" documentId="8_{7E463E17-B04B-4ACF-8DBD-8879FBA5DC3C}" xr6:coauthVersionLast="47" xr6:coauthVersionMax="47" xr10:uidLastSave="{00000000-0000-0000-0000-000000000000}"/>
  <bookViews>
    <workbookView xWindow="20370" yWindow="-120" windowWidth="21840" windowHeight="13140" xr2:uid="{DCAC63D7-14C0-45F9-B70D-3FF1900D5D92}"/>
  </bookViews>
  <sheets>
    <sheet name="PO - création BDA" sheetId="1" r:id="rId1"/>
  </sheets>
  <externalReferences>
    <externalReference r:id="rId2"/>
    <externalReference r:id="rId3"/>
  </externalReferences>
  <definedNames>
    <definedName name="_xlnm._FilterDatabase" localSheetId="0" hidden="1">'PO - création BDA'!$A$3:$AB$474</definedName>
    <definedName name="MOIS">'[2]Liste BD'!$B:$B</definedName>
    <definedName name="PANNE__1H">'[2]Liste BD'!$H:$H</definedName>
    <definedName name="TABL_A2P" localSheetId="0">'PO - création BDA'!$A$3:$V$290</definedName>
    <definedName name="Z_1035C03B_02F4_438C_8EDE_C649773DFB5B_.wvu.FilterData" localSheetId="0" hidden="1">'PO - création BDA'!$A$3:$AB$179</definedName>
    <definedName name="Z_1035C03B_02F4_438C_8EDE_C649773DFB5B_.wvu.PrintArea" localSheetId="0" hidden="1">'PO - création BDA'!$A$3:$V$17</definedName>
    <definedName name="Z_1A27DB05_6696_4C73_BFD0_32258579CE41_.wvu.FilterData" localSheetId="0" hidden="1">'PO - création BDA'!$A$3:$AB$194</definedName>
    <definedName name="Z_1A27DB05_6696_4C73_BFD0_32258579CE41_.wvu.PrintArea" localSheetId="0" hidden="1">'PO - création BDA'!$A$3:$V$17</definedName>
    <definedName name="Z_29AAE8BB_4770_47C1_95D3_7AB9338FD044_.wvu.Cols" localSheetId="0" hidden="1">'PO - création BDA'!$D:$G</definedName>
    <definedName name="Z_29AAE8BB_4770_47C1_95D3_7AB9338FD044_.wvu.FilterData" localSheetId="0" hidden="1">'PO - création BDA'!$A$3:$AB$211</definedName>
    <definedName name="Z_29AAE8BB_4770_47C1_95D3_7AB9338FD044_.wvu.PrintArea" localSheetId="0" hidden="1">'PO - création BDA'!$A$3:$V$17</definedName>
    <definedName name="Z_387FEBE2_132E_46AA_BD36_CC09E8320929_.wvu.FilterData" localSheetId="0" hidden="1">'PO - création BDA'!$A$3:$AB$3</definedName>
    <definedName name="Z_387FEBE2_132E_46AA_BD36_CC09E8320929_.wvu.PrintArea" localSheetId="0" hidden="1">'PO - création BDA'!$A$3:$V$17</definedName>
    <definedName name="Z_45D4C61A_BE6B_41B2_AD38_535E6D21802B_.wvu.FilterData" localSheetId="0" hidden="1">'PO - création BDA'!$A$3:$AB$179</definedName>
    <definedName name="Z_45D4C61A_BE6B_41B2_AD38_535E6D21802B_.wvu.PrintArea" localSheetId="0" hidden="1">'PO - création BDA'!$A$3:$V$17</definedName>
    <definedName name="Z_4E5D07DE_1C2A_40E5_80A8_A597B313F6C9_.wvu.Cols" localSheetId="0" hidden="1">'PO - création BDA'!$D:$G</definedName>
    <definedName name="Z_4E5D07DE_1C2A_40E5_80A8_A597B313F6C9_.wvu.FilterData" localSheetId="0" hidden="1">'PO - création BDA'!$A$3:$AB$211</definedName>
    <definedName name="Z_4E5D07DE_1C2A_40E5_80A8_A597B313F6C9_.wvu.PrintArea" localSheetId="0" hidden="1">'PO - création BDA'!$A$3:$V$17</definedName>
    <definedName name="Z_60103943_73E1_4C1B_8D71_30E881F4B238_.wvu.FilterData" localSheetId="0" hidden="1">'PO - création BDA'!$A$3:$AB$211</definedName>
    <definedName name="Z_60103943_73E1_4C1B_8D71_30E881F4B238_.wvu.PrintArea" localSheetId="0" hidden="1">'PO - création BDA'!$A$3:$V$17</definedName>
    <definedName name="Z_7C9B9984_B3B6_4EBA_95D5_9F1686EE923B_.wvu.FilterData" localSheetId="0" hidden="1">'PO - création BDA'!$A$3:$AB$3</definedName>
    <definedName name="Z_7C9B9984_B3B6_4EBA_95D5_9F1686EE923B_.wvu.PrintArea" localSheetId="0" hidden="1">'PO - création BDA'!$A$3:$V$17</definedName>
    <definedName name="Z_7EEDCD71_62C0_486A_9747_F11B35987E22_.wvu.Cols" localSheetId="0" hidden="1">'PO - création BDA'!$D:$G</definedName>
    <definedName name="Z_7EEDCD71_62C0_486A_9747_F11B35987E22_.wvu.FilterData" localSheetId="0" hidden="1">'PO - création BDA'!$A$3:$AB$194</definedName>
    <definedName name="Z_7EEDCD71_62C0_486A_9747_F11B35987E22_.wvu.PrintArea" localSheetId="0" hidden="1">'PO - création BDA'!$A$3:$V$17</definedName>
    <definedName name="Z_8188EBB6_3D23_49DA_9D4A_3FCECEDA3894_.wvu.FilterData" localSheetId="0" hidden="1">'PO - création BDA'!$A$3:$AB$189</definedName>
    <definedName name="Z_8188EBB6_3D23_49DA_9D4A_3FCECEDA3894_.wvu.PrintArea" localSheetId="0" hidden="1">'PO - création BDA'!$A$3:$V$17</definedName>
    <definedName name="Z_8668E3A6_5143_4016_900D_1658E1108E78_.wvu.FilterData" localSheetId="0" hidden="1">'PO - création BDA'!$A$3:$AB$3</definedName>
    <definedName name="Z_8668E3A6_5143_4016_900D_1658E1108E78_.wvu.PrintArea" localSheetId="0" hidden="1">'PO - création BDA'!$A$3:$V$17</definedName>
    <definedName name="Z_9D1842CD_7B76_41A8_AF12_40387A1B9F8D_.wvu.FilterData" localSheetId="0" hidden="1">'PO - création BDA'!$A$3:$AB$211</definedName>
    <definedName name="Z_9D1842CD_7B76_41A8_AF12_40387A1B9F8D_.wvu.PrintArea" localSheetId="0" hidden="1">'PO - création BDA'!$A$3:$V$17</definedName>
    <definedName name="Z_9F37C3A9_CFDE_4A01_AA4F_48173D0D8241_.wvu.Cols" localSheetId="0" hidden="1">'PO - création BDA'!$D:$G</definedName>
    <definedName name="Z_9F37C3A9_CFDE_4A01_AA4F_48173D0D8241_.wvu.FilterData" localSheetId="0" hidden="1">'PO - création BDA'!$A$3:$AB$191</definedName>
    <definedName name="Z_9F37C3A9_CFDE_4A01_AA4F_48173D0D8241_.wvu.PrintArea" localSheetId="0" hidden="1">'PO - création BDA'!$A$3:$V$17</definedName>
    <definedName name="Z_A3F84C79_302A_4E9F_8556_5B7D46ECB8C2_.wvu.FilterData" localSheetId="0" hidden="1">'PO - création BDA'!$A$3:$AB$179</definedName>
    <definedName name="Z_A3F84C79_302A_4E9F_8556_5B7D46ECB8C2_.wvu.PrintArea" localSheetId="0" hidden="1">'PO - création BDA'!$A$3:$V$17</definedName>
    <definedName name="Z_A55CDFB0_A0E2_499D_A800_93A90BF9A95D_.wvu.FilterData" localSheetId="0" hidden="1">'PO - création BDA'!$A$3:$AB$179</definedName>
    <definedName name="Z_A55CDFB0_A0E2_499D_A800_93A90BF9A95D_.wvu.PrintArea" localSheetId="0" hidden="1">'PO - création BDA'!$A$3:$V$17</definedName>
    <definedName name="Z_B24D3003_7098_4C2C_BBCD_13150726FB6E_.wvu.FilterData" localSheetId="0" hidden="1">'PO - création BDA'!$A$3:$AB$179</definedName>
    <definedName name="Z_B24D3003_7098_4C2C_BBCD_13150726FB6E_.wvu.PrintArea" localSheetId="0" hidden="1">'PO - création BDA'!$A$3:$V$17</definedName>
    <definedName name="Z_C020E630_1A07_4334_A7ED_799DF4A1844B_.wvu.FilterData" localSheetId="0" hidden="1">'PO - création BDA'!$A$3:$AB$3</definedName>
    <definedName name="Z_C020E630_1A07_4334_A7ED_799DF4A1844B_.wvu.PrintArea" localSheetId="0" hidden="1">'PO - création BDA'!$A$3:$V$17</definedName>
    <definedName name="Z_C034456E_048C_4759_B279_D3CA62185F97_.wvu.FilterData" localSheetId="0" hidden="1">'PO - création BDA'!$A$3:$AB$179</definedName>
    <definedName name="Z_C034456E_048C_4759_B279_D3CA62185F97_.wvu.PrintArea" localSheetId="0" hidden="1">'PO - création BDA'!$A$3:$V$17</definedName>
    <definedName name="Z_D548F8E7_30B2_43B1_9F95_1344DE504B81_.wvu.FilterData" localSheetId="0" hidden="1">'PO - création BDA'!$A$3:$AB$179</definedName>
    <definedName name="Z_D548F8E7_30B2_43B1_9F95_1344DE504B81_.wvu.PrintArea" localSheetId="0" hidden="1">'PO - création BDA'!$A$3:$V$17</definedName>
    <definedName name="_xlnm.Print_Area" localSheetId="0">'PO - création BDA'!$A$3:$V$17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474" i="1" l="1"/>
  <c r="P474" i="1"/>
  <c r="G474" i="1"/>
  <c r="E474" i="1"/>
  <c r="D474" i="1"/>
  <c r="B474" i="1"/>
  <c r="U474" i="1" s="1"/>
  <c r="A474" i="1"/>
  <c r="Q473" i="1"/>
  <c r="P473" i="1"/>
  <c r="G473" i="1"/>
  <c r="F473" i="1"/>
  <c r="E473" i="1"/>
  <c r="D473" i="1"/>
  <c r="B473" i="1"/>
  <c r="U473" i="1" s="1"/>
  <c r="A473" i="1"/>
  <c r="T472" i="1"/>
  <c r="Q472" i="1"/>
  <c r="P472" i="1"/>
  <c r="G472" i="1"/>
  <c r="E472" i="1"/>
  <c r="D472" i="1"/>
  <c r="F472" i="1" s="1"/>
  <c r="B472" i="1"/>
  <c r="A472" i="1"/>
  <c r="U471" i="1"/>
  <c r="Q471" i="1"/>
  <c r="P471" i="1"/>
  <c r="G471" i="1"/>
  <c r="F471" i="1"/>
  <c r="E471" i="1"/>
  <c r="D471" i="1"/>
  <c r="B471" i="1"/>
  <c r="T471" i="1" s="1"/>
  <c r="A471" i="1"/>
  <c r="Q470" i="1"/>
  <c r="P470" i="1"/>
  <c r="G470" i="1"/>
  <c r="E470" i="1"/>
  <c r="F470" i="1" s="1"/>
  <c r="D470" i="1"/>
  <c r="B470" i="1"/>
  <c r="U470" i="1" s="1"/>
  <c r="A470" i="1"/>
  <c r="U469" i="1"/>
  <c r="S469" i="1"/>
  <c r="Q469" i="1"/>
  <c r="P469" i="1"/>
  <c r="G469" i="1"/>
  <c r="E469" i="1"/>
  <c r="D469" i="1"/>
  <c r="F469" i="1" s="1"/>
  <c r="B469" i="1"/>
  <c r="T469" i="1" s="1"/>
  <c r="A469" i="1"/>
  <c r="Q468" i="1"/>
  <c r="P468" i="1"/>
  <c r="G468" i="1"/>
  <c r="E468" i="1"/>
  <c r="F468" i="1" s="1"/>
  <c r="D468" i="1"/>
  <c r="B468" i="1"/>
  <c r="U468" i="1" s="1"/>
  <c r="A468" i="1"/>
  <c r="S467" i="1"/>
  <c r="Q467" i="1"/>
  <c r="P467" i="1"/>
  <c r="G467" i="1"/>
  <c r="E467" i="1"/>
  <c r="D467" i="1"/>
  <c r="F467" i="1" s="1"/>
  <c r="B467" i="1"/>
  <c r="U467" i="1" s="1"/>
  <c r="A467" i="1"/>
  <c r="Q466" i="1"/>
  <c r="P466" i="1"/>
  <c r="G466" i="1"/>
  <c r="E466" i="1"/>
  <c r="D466" i="1"/>
  <c r="F466" i="1" s="1"/>
  <c r="B466" i="1"/>
  <c r="U466" i="1" s="1"/>
  <c r="A466" i="1"/>
  <c r="Q465" i="1"/>
  <c r="P465" i="1"/>
  <c r="G465" i="1"/>
  <c r="F465" i="1"/>
  <c r="E465" i="1"/>
  <c r="D465" i="1"/>
  <c r="B465" i="1"/>
  <c r="U465" i="1" s="1"/>
  <c r="A465" i="1"/>
  <c r="Q464" i="1"/>
  <c r="P464" i="1"/>
  <c r="G464" i="1"/>
  <c r="E464" i="1"/>
  <c r="D464" i="1"/>
  <c r="F464" i="1" s="1"/>
  <c r="B464" i="1"/>
  <c r="T464" i="1" s="1"/>
  <c r="A464" i="1"/>
  <c r="U463" i="1"/>
  <c r="Q463" i="1"/>
  <c r="P463" i="1"/>
  <c r="G463" i="1"/>
  <c r="F463" i="1"/>
  <c r="E463" i="1"/>
  <c r="D463" i="1"/>
  <c r="B463" i="1"/>
  <c r="T463" i="1" s="1"/>
  <c r="A463" i="1"/>
  <c r="Q462" i="1"/>
  <c r="P462" i="1"/>
  <c r="G462" i="1"/>
  <c r="E462" i="1"/>
  <c r="F462" i="1" s="1"/>
  <c r="D462" i="1"/>
  <c r="B462" i="1"/>
  <c r="U462" i="1" s="1"/>
  <c r="A462" i="1"/>
  <c r="U461" i="1"/>
  <c r="S461" i="1"/>
  <c r="Q461" i="1"/>
  <c r="P461" i="1"/>
  <c r="G461" i="1"/>
  <c r="E461" i="1"/>
  <c r="D461" i="1"/>
  <c r="F461" i="1" s="1"/>
  <c r="B461" i="1"/>
  <c r="T461" i="1" s="1"/>
  <c r="A461" i="1"/>
  <c r="Q460" i="1"/>
  <c r="P460" i="1"/>
  <c r="G460" i="1"/>
  <c r="E460" i="1"/>
  <c r="F460" i="1" s="1"/>
  <c r="D460" i="1"/>
  <c r="B460" i="1"/>
  <c r="U460" i="1" s="1"/>
  <c r="A460" i="1"/>
  <c r="S459" i="1"/>
  <c r="Q459" i="1"/>
  <c r="P459" i="1"/>
  <c r="G459" i="1"/>
  <c r="F459" i="1"/>
  <c r="E459" i="1"/>
  <c r="D459" i="1"/>
  <c r="B459" i="1"/>
  <c r="U459" i="1" s="1"/>
  <c r="A459" i="1"/>
  <c r="Q458" i="1"/>
  <c r="P458" i="1"/>
  <c r="G458" i="1"/>
  <c r="E458" i="1"/>
  <c r="D458" i="1"/>
  <c r="F458" i="1" s="1"/>
  <c r="B458" i="1"/>
  <c r="U458" i="1" s="1"/>
  <c r="A458" i="1"/>
  <c r="U457" i="1"/>
  <c r="S457" i="1"/>
  <c r="Q457" i="1"/>
  <c r="P457" i="1"/>
  <c r="G457" i="1"/>
  <c r="F457" i="1"/>
  <c r="E457" i="1"/>
  <c r="D457" i="1"/>
  <c r="B457" i="1"/>
  <c r="T457" i="1" s="1"/>
  <c r="A457" i="1"/>
  <c r="T456" i="1"/>
  <c r="Q456" i="1"/>
  <c r="P456" i="1"/>
  <c r="G456" i="1"/>
  <c r="E456" i="1"/>
  <c r="D456" i="1"/>
  <c r="F456" i="1" s="1"/>
  <c r="B456" i="1"/>
  <c r="A456" i="1"/>
  <c r="U455" i="1"/>
  <c r="S455" i="1"/>
  <c r="Q455" i="1"/>
  <c r="P455" i="1"/>
  <c r="G455" i="1"/>
  <c r="F455" i="1"/>
  <c r="E455" i="1"/>
  <c r="D455" i="1"/>
  <c r="B455" i="1"/>
  <c r="T455" i="1" s="1"/>
  <c r="A455" i="1"/>
  <c r="Q454" i="1"/>
  <c r="P454" i="1"/>
  <c r="G454" i="1"/>
  <c r="E454" i="1"/>
  <c r="F454" i="1" s="1"/>
  <c r="D454" i="1"/>
  <c r="B454" i="1"/>
  <c r="U454" i="1" s="1"/>
  <c r="A454" i="1"/>
  <c r="U453" i="1"/>
  <c r="S453" i="1"/>
  <c r="Q453" i="1"/>
  <c r="P453" i="1"/>
  <c r="G453" i="1"/>
  <c r="E453" i="1"/>
  <c r="D453" i="1"/>
  <c r="F453" i="1" s="1"/>
  <c r="B453" i="1"/>
  <c r="T453" i="1" s="1"/>
  <c r="A453" i="1"/>
  <c r="Q452" i="1"/>
  <c r="P452" i="1"/>
  <c r="G452" i="1"/>
  <c r="E452" i="1"/>
  <c r="F452" i="1" s="1"/>
  <c r="D452" i="1"/>
  <c r="B452" i="1"/>
  <c r="U452" i="1" s="1"/>
  <c r="A452" i="1"/>
  <c r="U451" i="1"/>
  <c r="S451" i="1"/>
  <c r="Q451" i="1"/>
  <c r="P451" i="1"/>
  <c r="G451" i="1"/>
  <c r="F451" i="1"/>
  <c r="E451" i="1"/>
  <c r="D451" i="1"/>
  <c r="B451" i="1"/>
  <c r="T451" i="1" s="1"/>
  <c r="A451" i="1"/>
  <c r="Q450" i="1"/>
  <c r="P450" i="1"/>
  <c r="G450" i="1"/>
  <c r="E450" i="1"/>
  <c r="D450" i="1"/>
  <c r="F450" i="1" s="1"/>
  <c r="B450" i="1"/>
  <c r="U450" i="1" s="1"/>
  <c r="A450" i="1"/>
  <c r="U449" i="1"/>
  <c r="S449" i="1"/>
  <c r="Q449" i="1"/>
  <c r="P449" i="1"/>
  <c r="G449" i="1"/>
  <c r="F449" i="1"/>
  <c r="E449" i="1"/>
  <c r="D449" i="1"/>
  <c r="B449" i="1"/>
  <c r="T449" i="1" s="1"/>
  <c r="A449" i="1"/>
  <c r="T448" i="1"/>
  <c r="Q448" i="1"/>
  <c r="P448" i="1"/>
  <c r="G448" i="1"/>
  <c r="E448" i="1"/>
  <c r="D448" i="1"/>
  <c r="F448" i="1" s="1"/>
  <c r="B448" i="1"/>
  <c r="A448" i="1"/>
  <c r="U447" i="1"/>
  <c r="S447" i="1"/>
  <c r="Q447" i="1"/>
  <c r="P447" i="1"/>
  <c r="G447" i="1"/>
  <c r="F447" i="1"/>
  <c r="E447" i="1"/>
  <c r="D447" i="1"/>
  <c r="B447" i="1"/>
  <c r="T447" i="1" s="1"/>
  <c r="A447" i="1"/>
  <c r="Q446" i="1"/>
  <c r="P446" i="1"/>
  <c r="G446" i="1"/>
  <c r="E446" i="1"/>
  <c r="D446" i="1"/>
  <c r="F446" i="1" s="1"/>
  <c r="B446" i="1"/>
  <c r="U446" i="1" s="1"/>
  <c r="A446" i="1"/>
  <c r="U445" i="1"/>
  <c r="S445" i="1"/>
  <c r="Q445" i="1"/>
  <c r="P445" i="1"/>
  <c r="G445" i="1"/>
  <c r="E445" i="1"/>
  <c r="D445" i="1"/>
  <c r="F445" i="1" s="1"/>
  <c r="B445" i="1"/>
  <c r="T445" i="1" s="1"/>
  <c r="A445" i="1"/>
  <c r="Q444" i="1"/>
  <c r="P444" i="1"/>
  <c r="G444" i="1"/>
  <c r="E444" i="1"/>
  <c r="F444" i="1" s="1"/>
  <c r="D444" i="1"/>
  <c r="B444" i="1"/>
  <c r="U444" i="1" s="1"/>
  <c r="A444" i="1"/>
  <c r="U443" i="1"/>
  <c r="S443" i="1"/>
  <c r="Q443" i="1"/>
  <c r="P443" i="1"/>
  <c r="G443" i="1"/>
  <c r="F443" i="1"/>
  <c r="E443" i="1"/>
  <c r="D443" i="1"/>
  <c r="B443" i="1"/>
  <c r="T443" i="1" s="1"/>
  <c r="A443" i="1"/>
  <c r="Q442" i="1"/>
  <c r="P442" i="1"/>
  <c r="G442" i="1"/>
  <c r="E442" i="1"/>
  <c r="D442" i="1"/>
  <c r="F442" i="1" s="1"/>
  <c r="B442" i="1"/>
  <c r="U442" i="1" s="1"/>
  <c r="A442" i="1"/>
  <c r="U441" i="1"/>
  <c r="S441" i="1"/>
  <c r="Q441" i="1"/>
  <c r="P441" i="1"/>
  <c r="G441" i="1"/>
  <c r="F441" i="1"/>
  <c r="E441" i="1"/>
  <c r="D441" i="1"/>
  <c r="B441" i="1"/>
  <c r="T441" i="1" s="1"/>
  <c r="A441" i="1"/>
  <c r="T440" i="1"/>
  <c r="Q440" i="1"/>
  <c r="P440" i="1"/>
  <c r="G440" i="1"/>
  <c r="E440" i="1"/>
  <c r="F440" i="1" s="1"/>
  <c r="D440" i="1"/>
  <c r="B440" i="1"/>
  <c r="A440" i="1"/>
  <c r="U439" i="1"/>
  <c r="S439" i="1"/>
  <c r="Q439" i="1"/>
  <c r="P439" i="1"/>
  <c r="G439" i="1"/>
  <c r="F439" i="1"/>
  <c r="E439" i="1"/>
  <c r="D439" i="1"/>
  <c r="B439" i="1"/>
  <c r="T439" i="1" s="1"/>
  <c r="A439" i="1"/>
  <c r="Q438" i="1"/>
  <c r="P438" i="1"/>
  <c r="G438" i="1"/>
  <c r="E438" i="1"/>
  <c r="D438" i="1"/>
  <c r="F438" i="1" s="1"/>
  <c r="B438" i="1"/>
  <c r="U438" i="1" s="1"/>
  <c r="A438" i="1"/>
  <c r="U437" i="1"/>
  <c r="S437" i="1"/>
  <c r="Q437" i="1"/>
  <c r="P437" i="1"/>
  <c r="G437" i="1"/>
  <c r="E437" i="1"/>
  <c r="D437" i="1"/>
  <c r="F437" i="1" s="1"/>
  <c r="B437" i="1"/>
  <c r="T437" i="1" s="1"/>
  <c r="A437" i="1"/>
  <c r="Q436" i="1"/>
  <c r="P436" i="1"/>
  <c r="G436" i="1"/>
  <c r="E436" i="1"/>
  <c r="F436" i="1" s="1"/>
  <c r="D436" i="1"/>
  <c r="B436" i="1"/>
  <c r="U436" i="1" s="1"/>
  <c r="A436" i="1"/>
  <c r="U435" i="1"/>
  <c r="S435" i="1"/>
  <c r="Q435" i="1"/>
  <c r="P435" i="1"/>
  <c r="G435" i="1"/>
  <c r="F435" i="1"/>
  <c r="E435" i="1"/>
  <c r="D435" i="1"/>
  <c r="B435" i="1"/>
  <c r="T435" i="1" s="1"/>
  <c r="A435" i="1"/>
  <c r="Q434" i="1"/>
  <c r="P434" i="1"/>
  <c r="G434" i="1"/>
  <c r="E434" i="1"/>
  <c r="D434" i="1"/>
  <c r="F434" i="1" s="1"/>
  <c r="B434" i="1"/>
  <c r="U434" i="1" s="1"/>
  <c r="A434" i="1"/>
  <c r="U433" i="1"/>
  <c r="S433" i="1"/>
  <c r="Q433" i="1"/>
  <c r="P433" i="1"/>
  <c r="G433" i="1"/>
  <c r="F433" i="1"/>
  <c r="E433" i="1"/>
  <c r="D433" i="1"/>
  <c r="B433" i="1"/>
  <c r="T433" i="1" s="1"/>
  <c r="A433" i="1"/>
  <c r="T432" i="1"/>
  <c r="Q432" i="1"/>
  <c r="P432" i="1"/>
  <c r="G432" i="1"/>
  <c r="E432" i="1"/>
  <c r="F432" i="1" s="1"/>
  <c r="D432" i="1"/>
  <c r="B432" i="1"/>
  <c r="A432" i="1"/>
  <c r="U431" i="1"/>
  <c r="S431" i="1"/>
  <c r="Q431" i="1"/>
  <c r="P431" i="1"/>
  <c r="G431" i="1"/>
  <c r="F431" i="1"/>
  <c r="E431" i="1"/>
  <c r="D431" i="1"/>
  <c r="B431" i="1"/>
  <c r="T431" i="1" s="1"/>
  <c r="A431" i="1"/>
  <c r="Q430" i="1"/>
  <c r="P430" i="1"/>
  <c r="G430" i="1"/>
  <c r="E430" i="1"/>
  <c r="D430" i="1"/>
  <c r="F430" i="1" s="1"/>
  <c r="B430" i="1"/>
  <c r="U430" i="1" s="1"/>
  <c r="A430" i="1"/>
  <c r="U429" i="1"/>
  <c r="S429" i="1"/>
  <c r="Q429" i="1"/>
  <c r="P429" i="1"/>
  <c r="G429" i="1"/>
  <c r="E429" i="1"/>
  <c r="D429" i="1"/>
  <c r="F429" i="1" s="1"/>
  <c r="B429" i="1"/>
  <c r="T429" i="1" s="1"/>
  <c r="A429" i="1"/>
  <c r="Q428" i="1"/>
  <c r="P428" i="1"/>
  <c r="G428" i="1"/>
  <c r="E428" i="1"/>
  <c r="F428" i="1" s="1"/>
  <c r="D428" i="1"/>
  <c r="B428" i="1"/>
  <c r="U428" i="1" s="1"/>
  <c r="A428" i="1"/>
  <c r="U427" i="1"/>
  <c r="S427" i="1"/>
  <c r="Q427" i="1"/>
  <c r="P427" i="1"/>
  <c r="G427" i="1"/>
  <c r="F427" i="1"/>
  <c r="E427" i="1"/>
  <c r="D427" i="1"/>
  <c r="B427" i="1"/>
  <c r="T427" i="1" s="1"/>
  <c r="A427" i="1"/>
  <c r="Q426" i="1"/>
  <c r="P426" i="1"/>
  <c r="G426" i="1"/>
  <c r="E426" i="1"/>
  <c r="D426" i="1"/>
  <c r="F426" i="1" s="1"/>
  <c r="B426" i="1"/>
  <c r="U426" i="1" s="1"/>
  <c r="A426" i="1"/>
  <c r="U425" i="1"/>
  <c r="S425" i="1"/>
  <c r="Q425" i="1"/>
  <c r="P425" i="1"/>
  <c r="G425" i="1"/>
  <c r="F425" i="1"/>
  <c r="E425" i="1"/>
  <c r="D425" i="1"/>
  <c r="B425" i="1"/>
  <c r="T425" i="1" s="1"/>
  <c r="A425" i="1"/>
  <c r="T424" i="1"/>
  <c r="Q424" i="1"/>
  <c r="P424" i="1"/>
  <c r="G424" i="1"/>
  <c r="E424" i="1"/>
  <c r="F424" i="1" s="1"/>
  <c r="D424" i="1"/>
  <c r="B424" i="1"/>
  <c r="A424" i="1"/>
  <c r="U423" i="1"/>
  <c r="S423" i="1"/>
  <c r="Q423" i="1"/>
  <c r="P423" i="1"/>
  <c r="G423" i="1"/>
  <c r="F423" i="1"/>
  <c r="E423" i="1"/>
  <c r="D423" i="1"/>
  <c r="B423" i="1"/>
  <c r="T423" i="1" s="1"/>
  <c r="A423" i="1"/>
  <c r="Q422" i="1"/>
  <c r="P422" i="1"/>
  <c r="G422" i="1"/>
  <c r="E422" i="1"/>
  <c r="D422" i="1"/>
  <c r="F422" i="1" s="1"/>
  <c r="B422" i="1"/>
  <c r="U422" i="1" s="1"/>
  <c r="A422" i="1"/>
  <c r="U421" i="1"/>
  <c r="S421" i="1"/>
  <c r="Q421" i="1"/>
  <c r="P421" i="1"/>
  <c r="G421" i="1"/>
  <c r="E421" i="1"/>
  <c r="D421" i="1"/>
  <c r="F421" i="1" s="1"/>
  <c r="B421" i="1"/>
  <c r="T421" i="1" s="1"/>
  <c r="A421" i="1"/>
  <c r="Q420" i="1"/>
  <c r="P420" i="1"/>
  <c r="G420" i="1"/>
  <c r="E420" i="1"/>
  <c r="F420" i="1" s="1"/>
  <c r="D420" i="1"/>
  <c r="B420" i="1"/>
  <c r="U420" i="1" s="1"/>
  <c r="A420" i="1"/>
  <c r="U419" i="1"/>
  <c r="S419" i="1"/>
  <c r="Q419" i="1"/>
  <c r="P419" i="1"/>
  <c r="G419" i="1"/>
  <c r="F419" i="1"/>
  <c r="E419" i="1"/>
  <c r="D419" i="1"/>
  <c r="B419" i="1"/>
  <c r="T419" i="1" s="1"/>
  <c r="A419" i="1"/>
  <c r="Q418" i="1"/>
  <c r="P418" i="1"/>
  <c r="G418" i="1"/>
  <c r="E418" i="1"/>
  <c r="D418" i="1"/>
  <c r="F418" i="1" s="1"/>
  <c r="B418" i="1"/>
  <c r="U418" i="1" s="1"/>
  <c r="A418" i="1"/>
  <c r="U417" i="1"/>
  <c r="S417" i="1"/>
  <c r="Q417" i="1"/>
  <c r="P417" i="1"/>
  <c r="G417" i="1"/>
  <c r="F417" i="1"/>
  <c r="E417" i="1"/>
  <c r="D417" i="1"/>
  <c r="B417" i="1"/>
  <c r="T417" i="1" s="1"/>
  <c r="A417" i="1"/>
  <c r="T416" i="1"/>
  <c r="Q416" i="1"/>
  <c r="P416" i="1"/>
  <c r="G416" i="1"/>
  <c r="E416" i="1"/>
  <c r="F416" i="1" s="1"/>
  <c r="D416" i="1"/>
  <c r="B416" i="1"/>
  <c r="A416" i="1"/>
  <c r="U415" i="1"/>
  <c r="S415" i="1"/>
  <c r="Q415" i="1"/>
  <c r="P415" i="1"/>
  <c r="G415" i="1"/>
  <c r="F415" i="1"/>
  <c r="E415" i="1"/>
  <c r="D415" i="1"/>
  <c r="B415" i="1"/>
  <c r="T415" i="1" s="1"/>
  <c r="A415" i="1"/>
  <c r="Q414" i="1"/>
  <c r="P414" i="1"/>
  <c r="G414" i="1"/>
  <c r="E414" i="1"/>
  <c r="D414" i="1"/>
  <c r="F414" i="1" s="1"/>
  <c r="B414" i="1"/>
  <c r="U414" i="1" s="1"/>
  <c r="A414" i="1"/>
  <c r="U413" i="1"/>
  <c r="S413" i="1"/>
  <c r="Q413" i="1"/>
  <c r="P413" i="1"/>
  <c r="G413" i="1"/>
  <c r="E413" i="1"/>
  <c r="D413" i="1"/>
  <c r="F413" i="1" s="1"/>
  <c r="B413" i="1"/>
  <c r="T413" i="1" s="1"/>
  <c r="A413" i="1"/>
  <c r="Q412" i="1"/>
  <c r="P412" i="1"/>
  <c r="G412" i="1"/>
  <c r="E412" i="1"/>
  <c r="F412" i="1" s="1"/>
  <c r="D412" i="1"/>
  <c r="B412" i="1"/>
  <c r="U412" i="1" s="1"/>
  <c r="A412" i="1"/>
  <c r="U411" i="1"/>
  <c r="S411" i="1"/>
  <c r="Q411" i="1"/>
  <c r="P411" i="1"/>
  <c r="G411" i="1"/>
  <c r="F411" i="1"/>
  <c r="E411" i="1"/>
  <c r="D411" i="1"/>
  <c r="B411" i="1"/>
  <c r="T411" i="1" s="1"/>
  <c r="A411" i="1"/>
  <c r="Q410" i="1"/>
  <c r="P410" i="1"/>
  <c r="G410" i="1"/>
  <c r="E410" i="1"/>
  <c r="D410" i="1"/>
  <c r="F410" i="1" s="1"/>
  <c r="B410" i="1"/>
  <c r="U410" i="1" s="1"/>
  <c r="A410" i="1"/>
  <c r="U409" i="1"/>
  <c r="S409" i="1"/>
  <c r="Q409" i="1"/>
  <c r="P409" i="1"/>
  <c r="G409" i="1"/>
  <c r="F409" i="1"/>
  <c r="E409" i="1"/>
  <c r="D409" i="1"/>
  <c r="B409" i="1"/>
  <c r="T409" i="1" s="1"/>
  <c r="A409" i="1"/>
  <c r="T408" i="1"/>
  <c r="Q408" i="1"/>
  <c r="P408" i="1"/>
  <c r="G408" i="1"/>
  <c r="E408" i="1"/>
  <c r="F408" i="1" s="1"/>
  <c r="D408" i="1"/>
  <c r="B408" i="1"/>
  <c r="A408" i="1"/>
  <c r="U407" i="1"/>
  <c r="S407" i="1"/>
  <c r="Q407" i="1"/>
  <c r="P407" i="1"/>
  <c r="G407" i="1"/>
  <c r="F407" i="1"/>
  <c r="E407" i="1"/>
  <c r="D407" i="1"/>
  <c r="B407" i="1"/>
  <c r="T407" i="1" s="1"/>
  <c r="A407" i="1"/>
  <c r="Q406" i="1"/>
  <c r="P406" i="1"/>
  <c r="G406" i="1"/>
  <c r="E406" i="1"/>
  <c r="D406" i="1"/>
  <c r="F406" i="1" s="1"/>
  <c r="B406" i="1"/>
  <c r="U406" i="1" s="1"/>
  <c r="A406" i="1"/>
  <c r="U405" i="1"/>
  <c r="S405" i="1"/>
  <c r="Q405" i="1"/>
  <c r="P405" i="1"/>
  <c r="G405" i="1"/>
  <c r="E405" i="1"/>
  <c r="D405" i="1"/>
  <c r="F405" i="1" s="1"/>
  <c r="B405" i="1"/>
  <c r="T405" i="1" s="1"/>
  <c r="A405" i="1"/>
  <c r="Q404" i="1"/>
  <c r="P404" i="1"/>
  <c r="G404" i="1"/>
  <c r="E404" i="1"/>
  <c r="F404" i="1" s="1"/>
  <c r="D404" i="1"/>
  <c r="B404" i="1"/>
  <c r="U404" i="1" s="1"/>
  <c r="A404" i="1"/>
  <c r="U403" i="1"/>
  <c r="S403" i="1"/>
  <c r="Q403" i="1"/>
  <c r="P403" i="1"/>
  <c r="G403" i="1"/>
  <c r="F403" i="1"/>
  <c r="E403" i="1"/>
  <c r="D403" i="1"/>
  <c r="B403" i="1"/>
  <c r="T403" i="1" s="1"/>
  <c r="A403" i="1"/>
  <c r="Q402" i="1"/>
  <c r="P402" i="1"/>
  <c r="G402" i="1"/>
  <c r="E402" i="1"/>
  <c r="D402" i="1"/>
  <c r="F402" i="1" s="1"/>
  <c r="B402" i="1"/>
  <c r="U402" i="1" s="1"/>
  <c r="A402" i="1"/>
  <c r="U401" i="1"/>
  <c r="S401" i="1"/>
  <c r="Q401" i="1"/>
  <c r="P401" i="1"/>
  <c r="G401" i="1"/>
  <c r="F401" i="1"/>
  <c r="E401" i="1"/>
  <c r="D401" i="1"/>
  <c r="B401" i="1"/>
  <c r="T401" i="1" s="1"/>
  <c r="A401" i="1"/>
  <c r="T400" i="1"/>
  <c r="Q400" i="1"/>
  <c r="P400" i="1"/>
  <c r="G400" i="1"/>
  <c r="E400" i="1"/>
  <c r="F400" i="1" s="1"/>
  <c r="D400" i="1"/>
  <c r="B400" i="1"/>
  <c r="A400" i="1"/>
  <c r="U399" i="1"/>
  <c r="S399" i="1"/>
  <c r="Q399" i="1"/>
  <c r="P399" i="1"/>
  <c r="G399" i="1"/>
  <c r="F399" i="1"/>
  <c r="E399" i="1"/>
  <c r="D399" i="1"/>
  <c r="B399" i="1"/>
  <c r="T399" i="1" s="1"/>
  <c r="A399" i="1"/>
  <c r="Q398" i="1"/>
  <c r="P398" i="1"/>
  <c r="G398" i="1"/>
  <c r="E398" i="1"/>
  <c r="D398" i="1"/>
  <c r="F398" i="1" s="1"/>
  <c r="B398" i="1"/>
  <c r="U398" i="1" s="1"/>
  <c r="A398" i="1"/>
  <c r="U397" i="1"/>
  <c r="S397" i="1"/>
  <c r="Q397" i="1"/>
  <c r="P397" i="1"/>
  <c r="G397" i="1"/>
  <c r="E397" i="1"/>
  <c r="D397" i="1"/>
  <c r="F397" i="1" s="1"/>
  <c r="B397" i="1"/>
  <c r="T397" i="1" s="1"/>
  <c r="A397" i="1"/>
  <c r="Q396" i="1"/>
  <c r="P396" i="1"/>
  <c r="G396" i="1"/>
  <c r="E396" i="1"/>
  <c r="F396" i="1" s="1"/>
  <c r="D396" i="1"/>
  <c r="B396" i="1"/>
  <c r="U396" i="1" s="1"/>
  <c r="A396" i="1"/>
  <c r="U395" i="1"/>
  <c r="S395" i="1"/>
  <c r="Q395" i="1"/>
  <c r="P395" i="1"/>
  <c r="G395" i="1"/>
  <c r="F395" i="1"/>
  <c r="E395" i="1"/>
  <c r="D395" i="1"/>
  <c r="B395" i="1"/>
  <c r="T395" i="1" s="1"/>
  <c r="A395" i="1"/>
  <c r="Q394" i="1"/>
  <c r="P394" i="1"/>
  <c r="G394" i="1"/>
  <c r="E394" i="1"/>
  <c r="D394" i="1"/>
  <c r="F394" i="1" s="1"/>
  <c r="B394" i="1"/>
  <c r="U394" i="1" s="1"/>
  <c r="A394" i="1"/>
  <c r="U393" i="1"/>
  <c r="S393" i="1"/>
  <c r="Q393" i="1"/>
  <c r="P393" i="1"/>
  <c r="G393" i="1"/>
  <c r="F393" i="1"/>
  <c r="E393" i="1"/>
  <c r="D393" i="1"/>
  <c r="B393" i="1"/>
  <c r="T393" i="1" s="1"/>
  <c r="A393" i="1"/>
  <c r="T392" i="1"/>
  <c r="Q392" i="1"/>
  <c r="P392" i="1"/>
  <c r="G392" i="1"/>
  <c r="E392" i="1"/>
  <c r="F392" i="1" s="1"/>
  <c r="D392" i="1"/>
  <c r="B392" i="1"/>
  <c r="A392" i="1"/>
  <c r="U391" i="1"/>
  <c r="S391" i="1"/>
  <c r="Q391" i="1"/>
  <c r="P391" i="1"/>
  <c r="G391" i="1"/>
  <c r="F391" i="1"/>
  <c r="E391" i="1"/>
  <c r="D391" i="1"/>
  <c r="B391" i="1"/>
  <c r="T391" i="1" s="1"/>
  <c r="A391" i="1"/>
  <c r="Q390" i="1"/>
  <c r="P390" i="1"/>
  <c r="G390" i="1"/>
  <c r="E390" i="1"/>
  <c r="D390" i="1"/>
  <c r="F390" i="1" s="1"/>
  <c r="B390" i="1"/>
  <c r="U390" i="1" s="1"/>
  <c r="A390" i="1"/>
  <c r="U389" i="1"/>
  <c r="S389" i="1"/>
  <c r="Q389" i="1"/>
  <c r="P389" i="1"/>
  <c r="G389" i="1"/>
  <c r="E389" i="1"/>
  <c r="D389" i="1"/>
  <c r="F389" i="1" s="1"/>
  <c r="B389" i="1"/>
  <c r="T389" i="1" s="1"/>
  <c r="A389" i="1"/>
  <c r="Q388" i="1"/>
  <c r="P388" i="1"/>
  <c r="G388" i="1"/>
  <c r="E388" i="1"/>
  <c r="F388" i="1" s="1"/>
  <c r="D388" i="1"/>
  <c r="B388" i="1"/>
  <c r="U388" i="1" s="1"/>
  <c r="A388" i="1"/>
  <c r="U387" i="1"/>
  <c r="S387" i="1"/>
  <c r="Q387" i="1"/>
  <c r="P387" i="1"/>
  <c r="G387" i="1"/>
  <c r="F387" i="1"/>
  <c r="E387" i="1"/>
  <c r="D387" i="1"/>
  <c r="B387" i="1"/>
  <c r="T387" i="1" s="1"/>
  <c r="A387" i="1"/>
  <c r="Q386" i="1"/>
  <c r="P386" i="1"/>
  <c r="G386" i="1"/>
  <c r="E386" i="1"/>
  <c r="D386" i="1"/>
  <c r="F386" i="1" s="1"/>
  <c r="B386" i="1"/>
  <c r="U386" i="1" s="1"/>
  <c r="A386" i="1"/>
  <c r="U385" i="1"/>
  <c r="S385" i="1"/>
  <c r="Q385" i="1"/>
  <c r="P385" i="1"/>
  <c r="G385" i="1"/>
  <c r="F385" i="1"/>
  <c r="E385" i="1"/>
  <c r="D385" i="1"/>
  <c r="B385" i="1"/>
  <c r="T385" i="1" s="1"/>
  <c r="A385" i="1"/>
  <c r="T384" i="1"/>
  <c r="Q384" i="1"/>
  <c r="P384" i="1"/>
  <c r="G384" i="1"/>
  <c r="E384" i="1"/>
  <c r="F384" i="1" s="1"/>
  <c r="D384" i="1"/>
  <c r="B384" i="1"/>
  <c r="A384" i="1"/>
  <c r="U383" i="1"/>
  <c r="S383" i="1"/>
  <c r="Q383" i="1"/>
  <c r="P383" i="1"/>
  <c r="G383" i="1"/>
  <c r="F383" i="1"/>
  <c r="E383" i="1"/>
  <c r="D383" i="1"/>
  <c r="B383" i="1"/>
  <c r="T383" i="1" s="1"/>
  <c r="A383" i="1"/>
  <c r="Q382" i="1"/>
  <c r="P382" i="1"/>
  <c r="G382" i="1"/>
  <c r="E382" i="1"/>
  <c r="D382" i="1"/>
  <c r="F382" i="1" s="1"/>
  <c r="B382" i="1"/>
  <c r="U382" i="1" s="1"/>
  <c r="A382" i="1"/>
  <c r="U381" i="1"/>
  <c r="S381" i="1"/>
  <c r="Q381" i="1"/>
  <c r="P381" i="1"/>
  <c r="G381" i="1"/>
  <c r="E381" i="1"/>
  <c r="D381" i="1"/>
  <c r="F381" i="1" s="1"/>
  <c r="B381" i="1"/>
  <c r="T381" i="1" s="1"/>
  <c r="A381" i="1"/>
  <c r="Q380" i="1"/>
  <c r="P380" i="1"/>
  <c r="G380" i="1"/>
  <c r="E380" i="1"/>
  <c r="F380" i="1" s="1"/>
  <c r="D380" i="1"/>
  <c r="B380" i="1"/>
  <c r="U380" i="1" s="1"/>
  <c r="A380" i="1"/>
  <c r="U379" i="1"/>
  <c r="S379" i="1"/>
  <c r="Q379" i="1"/>
  <c r="P379" i="1"/>
  <c r="G379" i="1"/>
  <c r="F379" i="1"/>
  <c r="E379" i="1"/>
  <c r="D379" i="1"/>
  <c r="B379" i="1"/>
  <c r="T379" i="1" s="1"/>
  <c r="A379" i="1"/>
  <c r="Q378" i="1"/>
  <c r="P378" i="1"/>
  <c r="G378" i="1"/>
  <c r="E378" i="1"/>
  <c r="D378" i="1"/>
  <c r="F378" i="1" s="1"/>
  <c r="B378" i="1"/>
  <c r="U378" i="1" s="1"/>
  <c r="A378" i="1"/>
  <c r="U377" i="1"/>
  <c r="S377" i="1"/>
  <c r="Q377" i="1"/>
  <c r="P377" i="1"/>
  <c r="G377" i="1"/>
  <c r="F377" i="1"/>
  <c r="E377" i="1"/>
  <c r="D377" i="1"/>
  <c r="B377" i="1"/>
  <c r="T377" i="1" s="1"/>
  <c r="A377" i="1"/>
  <c r="T376" i="1"/>
  <c r="Q376" i="1"/>
  <c r="P376" i="1"/>
  <c r="G376" i="1"/>
  <c r="E376" i="1"/>
  <c r="F376" i="1" s="1"/>
  <c r="D376" i="1"/>
  <c r="B376" i="1"/>
  <c r="A376" i="1"/>
  <c r="U375" i="1"/>
  <c r="S375" i="1"/>
  <c r="Q375" i="1"/>
  <c r="P375" i="1"/>
  <c r="G375" i="1"/>
  <c r="F375" i="1"/>
  <c r="E375" i="1"/>
  <c r="D375" i="1"/>
  <c r="B375" i="1"/>
  <c r="T375" i="1" s="1"/>
  <c r="A375" i="1"/>
  <c r="Q374" i="1"/>
  <c r="P374" i="1"/>
  <c r="G374" i="1"/>
  <c r="E374" i="1"/>
  <c r="D374" i="1"/>
  <c r="F374" i="1" s="1"/>
  <c r="B374" i="1"/>
  <c r="U374" i="1" s="1"/>
  <c r="A374" i="1"/>
  <c r="U373" i="1"/>
  <c r="S373" i="1"/>
  <c r="Q373" i="1"/>
  <c r="P373" i="1"/>
  <c r="G373" i="1"/>
  <c r="E373" i="1"/>
  <c r="D373" i="1"/>
  <c r="F373" i="1" s="1"/>
  <c r="B373" i="1"/>
  <c r="T373" i="1" s="1"/>
  <c r="A373" i="1"/>
  <c r="Q372" i="1"/>
  <c r="P372" i="1"/>
  <c r="G372" i="1"/>
  <c r="E372" i="1"/>
  <c r="F372" i="1" s="1"/>
  <c r="D372" i="1"/>
  <c r="B372" i="1"/>
  <c r="U372" i="1" s="1"/>
  <c r="A372" i="1"/>
  <c r="U371" i="1"/>
  <c r="S371" i="1"/>
  <c r="Q371" i="1"/>
  <c r="P371" i="1"/>
  <c r="G371" i="1"/>
  <c r="F371" i="1"/>
  <c r="E371" i="1"/>
  <c r="D371" i="1"/>
  <c r="B371" i="1"/>
  <c r="T371" i="1" s="1"/>
  <c r="A371" i="1"/>
  <c r="Q370" i="1"/>
  <c r="P370" i="1"/>
  <c r="G370" i="1"/>
  <c r="E370" i="1"/>
  <c r="D370" i="1"/>
  <c r="F370" i="1" s="1"/>
  <c r="B370" i="1"/>
  <c r="U370" i="1" s="1"/>
  <c r="A370" i="1"/>
  <c r="U369" i="1"/>
  <c r="S369" i="1"/>
  <c r="Q369" i="1"/>
  <c r="P369" i="1"/>
  <c r="G369" i="1"/>
  <c r="F369" i="1"/>
  <c r="E369" i="1"/>
  <c r="D369" i="1"/>
  <c r="B369" i="1"/>
  <c r="T369" i="1" s="1"/>
  <c r="A369" i="1"/>
  <c r="T368" i="1"/>
  <c r="Q368" i="1"/>
  <c r="P368" i="1"/>
  <c r="G368" i="1"/>
  <c r="E368" i="1"/>
  <c r="F368" i="1" s="1"/>
  <c r="D368" i="1"/>
  <c r="B368" i="1"/>
  <c r="A368" i="1"/>
  <c r="U367" i="1"/>
  <c r="S367" i="1"/>
  <c r="Q367" i="1"/>
  <c r="P367" i="1"/>
  <c r="G367" i="1"/>
  <c r="E367" i="1"/>
  <c r="D367" i="1"/>
  <c r="F367" i="1" s="1"/>
  <c r="B367" i="1"/>
  <c r="T367" i="1" s="1"/>
  <c r="A367" i="1"/>
  <c r="Q366" i="1"/>
  <c r="P366" i="1"/>
  <c r="G366" i="1"/>
  <c r="E366" i="1"/>
  <c r="D366" i="1"/>
  <c r="F366" i="1" s="1"/>
  <c r="B366" i="1"/>
  <c r="U366" i="1" s="1"/>
  <c r="A366" i="1"/>
  <c r="U365" i="1"/>
  <c r="S365" i="1"/>
  <c r="Q365" i="1"/>
  <c r="P365" i="1"/>
  <c r="G365" i="1"/>
  <c r="E365" i="1"/>
  <c r="D365" i="1"/>
  <c r="F365" i="1" s="1"/>
  <c r="B365" i="1"/>
  <c r="T365" i="1" s="1"/>
  <c r="A365" i="1"/>
  <c r="Q364" i="1"/>
  <c r="P364" i="1"/>
  <c r="G364" i="1"/>
  <c r="E364" i="1"/>
  <c r="F364" i="1" s="1"/>
  <c r="D364" i="1"/>
  <c r="B364" i="1"/>
  <c r="T364" i="1" s="1"/>
  <c r="A364" i="1"/>
  <c r="U363" i="1"/>
  <c r="S363" i="1"/>
  <c r="Q363" i="1"/>
  <c r="P363" i="1"/>
  <c r="G363" i="1"/>
  <c r="F363" i="1"/>
  <c r="E363" i="1"/>
  <c r="D363" i="1"/>
  <c r="B363" i="1"/>
  <c r="T363" i="1" s="1"/>
  <c r="A363" i="1"/>
  <c r="T362" i="1"/>
  <c r="Q362" i="1"/>
  <c r="P362" i="1"/>
  <c r="G362" i="1"/>
  <c r="E362" i="1"/>
  <c r="D362" i="1"/>
  <c r="B362" i="1"/>
  <c r="A362" i="1"/>
  <c r="U361" i="1"/>
  <c r="S361" i="1"/>
  <c r="Q361" i="1"/>
  <c r="P361" i="1"/>
  <c r="G361" i="1"/>
  <c r="E361" i="1"/>
  <c r="D361" i="1"/>
  <c r="F361" i="1" s="1"/>
  <c r="B361" i="1"/>
  <c r="T361" i="1" s="1"/>
  <c r="A361" i="1"/>
  <c r="Q360" i="1"/>
  <c r="P360" i="1"/>
  <c r="G360" i="1"/>
  <c r="E360" i="1"/>
  <c r="F360" i="1" s="1"/>
  <c r="D360" i="1"/>
  <c r="B360" i="1"/>
  <c r="T360" i="1" s="1"/>
  <c r="A360" i="1"/>
  <c r="U359" i="1"/>
  <c r="S359" i="1"/>
  <c r="Q359" i="1"/>
  <c r="P359" i="1"/>
  <c r="G359" i="1"/>
  <c r="F359" i="1"/>
  <c r="E359" i="1"/>
  <c r="D359" i="1"/>
  <c r="B359" i="1"/>
  <c r="T359" i="1" s="1"/>
  <c r="A359" i="1"/>
  <c r="Q358" i="1"/>
  <c r="P358" i="1"/>
  <c r="G358" i="1"/>
  <c r="E358" i="1"/>
  <c r="D358" i="1"/>
  <c r="B358" i="1"/>
  <c r="U358" i="1" s="1"/>
  <c r="A358" i="1"/>
  <c r="U357" i="1"/>
  <c r="S357" i="1"/>
  <c r="Q357" i="1"/>
  <c r="P357" i="1"/>
  <c r="G357" i="1"/>
  <c r="E357" i="1"/>
  <c r="D357" i="1"/>
  <c r="F357" i="1" s="1"/>
  <c r="B357" i="1"/>
  <c r="T357" i="1" s="1"/>
  <c r="A357" i="1"/>
  <c r="T356" i="1"/>
  <c r="Q356" i="1"/>
  <c r="P356" i="1"/>
  <c r="G356" i="1"/>
  <c r="E356" i="1"/>
  <c r="F356" i="1" s="1"/>
  <c r="D356" i="1"/>
  <c r="B356" i="1"/>
  <c r="A356" i="1"/>
  <c r="U355" i="1"/>
  <c r="S355" i="1"/>
  <c r="Q355" i="1"/>
  <c r="P355" i="1"/>
  <c r="G355" i="1"/>
  <c r="F355" i="1"/>
  <c r="E355" i="1"/>
  <c r="D355" i="1"/>
  <c r="B355" i="1"/>
  <c r="T355" i="1" s="1"/>
  <c r="A355" i="1"/>
  <c r="Q354" i="1"/>
  <c r="P354" i="1"/>
  <c r="G354" i="1"/>
  <c r="E354" i="1"/>
  <c r="D354" i="1"/>
  <c r="F354" i="1" s="1"/>
  <c r="B354" i="1"/>
  <c r="T354" i="1" s="1"/>
  <c r="A354" i="1"/>
  <c r="U353" i="1"/>
  <c r="S353" i="1"/>
  <c r="Q353" i="1"/>
  <c r="P353" i="1"/>
  <c r="G353" i="1"/>
  <c r="F353" i="1"/>
  <c r="E353" i="1"/>
  <c r="D353" i="1"/>
  <c r="B353" i="1"/>
  <c r="T353" i="1" s="1"/>
  <c r="A353" i="1"/>
  <c r="T352" i="1"/>
  <c r="Q352" i="1"/>
  <c r="P352" i="1"/>
  <c r="G352" i="1"/>
  <c r="E352" i="1"/>
  <c r="F352" i="1" s="1"/>
  <c r="D352" i="1"/>
  <c r="B352" i="1"/>
  <c r="A352" i="1"/>
  <c r="U351" i="1"/>
  <c r="S351" i="1"/>
  <c r="Q351" i="1"/>
  <c r="P351" i="1"/>
  <c r="G351" i="1"/>
  <c r="E351" i="1"/>
  <c r="D351" i="1"/>
  <c r="F351" i="1" s="1"/>
  <c r="B351" i="1"/>
  <c r="T351" i="1" s="1"/>
  <c r="A351" i="1"/>
  <c r="Q350" i="1"/>
  <c r="P350" i="1"/>
  <c r="G350" i="1"/>
  <c r="E350" i="1"/>
  <c r="D350" i="1"/>
  <c r="F350" i="1" s="1"/>
  <c r="B350" i="1"/>
  <c r="U350" i="1" s="1"/>
  <c r="A350" i="1"/>
  <c r="U349" i="1"/>
  <c r="S349" i="1"/>
  <c r="Q349" i="1"/>
  <c r="P349" i="1"/>
  <c r="G349" i="1"/>
  <c r="E349" i="1"/>
  <c r="D349" i="1"/>
  <c r="F349" i="1" s="1"/>
  <c r="B349" i="1"/>
  <c r="T349" i="1" s="1"/>
  <c r="A349" i="1"/>
  <c r="Q348" i="1"/>
  <c r="P348" i="1"/>
  <c r="G348" i="1"/>
  <c r="E348" i="1"/>
  <c r="F348" i="1" s="1"/>
  <c r="D348" i="1"/>
  <c r="B348" i="1"/>
  <c r="T348" i="1" s="1"/>
  <c r="A348" i="1"/>
  <c r="U347" i="1"/>
  <c r="S347" i="1"/>
  <c r="Q347" i="1"/>
  <c r="P347" i="1"/>
  <c r="G347" i="1"/>
  <c r="F347" i="1"/>
  <c r="E347" i="1"/>
  <c r="D347" i="1"/>
  <c r="B347" i="1"/>
  <c r="T347" i="1" s="1"/>
  <c r="A347" i="1"/>
  <c r="T346" i="1"/>
  <c r="Q346" i="1"/>
  <c r="P346" i="1"/>
  <c r="G346" i="1"/>
  <c r="E346" i="1"/>
  <c r="D346" i="1"/>
  <c r="B346" i="1"/>
  <c r="A346" i="1"/>
  <c r="U345" i="1"/>
  <c r="S345" i="1"/>
  <c r="Q345" i="1"/>
  <c r="P345" i="1"/>
  <c r="G345" i="1"/>
  <c r="E345" i="1"/>
  <c r="D345" i="1"/>
  <c r="F345" i="1" s="1"/>
  <c r="B345" i="1"/>
  <c r="T345" i="1" s="1"/>
  <c r="A345" i="1"/>
  <c r="Q344" i="1"/>
  <c r="P344" i="1"/>
  <c r="G344" i="1"/>
  <c r="E344" i="1"/>
  <c r="F344" i="1" s="1"/>
  <c r="D344" i="1"/>
  <c r="B344" i="1"/>
  <c r="T344" i="1" s="1"/>
  <c r="A344" i="1"/>
  <c r="U343" i="1"/>
  <c r="S343" i="1"/>
  <c r="Q343" i="1"/>
  <c r="P343" i="1"/>
  <c r="G343" i="1"/>
  <c r="F343" i="1"/>
  <c r="E343" i="1"/>
  <c r="D343" i="1"/>
  <c r="B343" i="1"/>
  <c r="T343" i="1" s="1"/>
  <c r="A343" i="1"/>
  <c r="Q342" i="1"/>
  <c r="P342" i="1"/>
  <c r="G342" i="1"/>
  <c r="E342" i="1"/>
  <c r="D342" i="1"/>
  <c r="B342" i="1"/>
  <c r="U342" i="1" s="1"/>
  <c r="A342" i="1"/>
  <c r="U341" i="1"/>
  <c r="S341" i="1"/>
  <c r="Q341" i="1"/>
  <c r="P341" i="1"/>
  <c r="G341" i="1"/>
  <c r="E341" i="1"/>
  <c r="D341" i="1"/>
  <c r="F341" i="1" s="1"/>
  <c r="B341" i="1"/>
  <c r="T341" i="1" s="1"/>
  <c r="A341" i="1"/>
  <c r="T340" i="1"/>
  <c r="Q340" i="1"/>
  <c r="P340" i="1"/>
  <c r="G340" i="1"/>
  <c r="E340" i="1"/>
  <c r="F340" i="1" s="1"/>
  <c r="D340" i="1"/>
  <c r="B340" i="1"/>
  <c r="A340" i="1"/>
  <c r="U339" i="1"/>
  <c r="S339" i="1"/>
  <c r="Q339" i="1"/>
  <c r="P339" i="1"/>
  <c r="G339" i="1"/>
  <c r="F339" i="1"/>
  <c r="E339" i="1"/>
  <c r="D339" i="1"/>
  <c r="B339" i="1"/>
  <c r="T339" i="1" s="1"/>
  <c r="A339" i="1"/>
  <c r="Q338" i="1"/>
  <c r="P338" i="1"/>
  <c r="G338" i="1"/>
  <c r="E338" i="1"/>
  <c r="D338" i="1"/>
  <c r="F338" i="1" s="1"/>
  <c r="B338" i="1"/>
  <c r="T338" i="1" s="1"/>
  <c r="A338" i="1"/>
  <c r="U337" i="1"/>
  <c r="S337" i="1"/>
  <c r="Q337" i="1"/>
  <c r="P337" i="1"/>
  <c r="G337" i="1"/>
  <c r="F337" i="1"/>
  <c r="E337" i="1"/>
  <c r="D337" i="1"/>
  <c r="B337" i="1"/>
  <c r="T337" i="1" s="1"/>
  <c r="A337" i="1"/>
  <c r="T336" i="1"/>
  <c r="Q336" i="1"/>
  <c r="P336" i="1"/>
  <c r="G336" i="1"/>
  <c r="E336" i="1"/>
  <c r="F336" i="1" s="1"/>
  <c r="D336" i="1"/>
  <c r="B336" i="1"/>
  <c r="A336" i="1"/>
  <c r="U335" i="1"/>
  <c r="S335" i="1"/>
  <c r="Q335" i="1"/>
  <c r="P335" i="1"/>
  <c r="G335" i="1"/>
  <c r="E335" i="1"/>
  <c r="D335" i="1"/>
  <c r="F335" i="1" s="1"/>
  <c r="B335" i="1"/>
  <c r="T335" i="1" s="1"/>
  <c r="A335" i="1"/>
  <c r="Q334" i="1"/>
  <c r="P334" i="1"/>
  <c r="G334" i="1"/>
  <c r="E334" i="1"/>
  <c r="D334" i="1"/>
  <c r="F334" i="1" s="1"/>
  <c r="B334" i="1"/>
  <c r="U334" i="1" s="1"/>
  <c r="A334" i="1"/>
  <c r="T333" i="1"/>
  <c r="S333" i="1"/>
  <c r="Q333" i="1"/>
  <c r="P333" i="1"/>
  <c r="G333" i="1"/>
  <c r="E333" i="1"/>
  <c r="D333" i="1"/>
  <c r="F333" i="1" s="1"/>
  <c r="B333" i="1"/>
  <c r="U333" i="1" s="1"/>
  <c r="A333" i="1"/>
  <c r="T332" i="1"/>
  <c r="Q332" i="1"/>
  <c r="P332" i="1"/>
  <c r="G332" i="1"/>
  <c r="F332" i="1"/>
  <c r="E332" i="1"/>
  <c r="D332" i="1"/>
  <c r="B332" i="1"/>
  <c r="A332" i="1"/>
  <c r="U331" i="1"/>
  <c r="S331" i="1"/>
  <c r="Q331" i="1"/>
  <c r="P331" i="1"/>
  <c r="G331" i="1"/>
  <c r="F331" i="1"/>
  <c r="E331" i="1"/>
  <c r="D331" i="1"/>
  <c r="B331" i="1"/>
  <c r="T331" i="1" s="1"/>
  <c r="A331" i="1"/>
  <c r="U330" i="1"/>
  <c r="T330" i="1"/>
  <c r="Q330" i="1"/>
  <c r="P330" i="1"/>
  <c r="G330" i="1"/>
  <c r="E330" i="1"/>
  <c r="D330" i="1"/>
  <c r="B330" i="1"/>
  <c r="S330" i="1" s="1"/>
  <c r="A330" i="1"/>
  <c r="U329" i="1"/>
  <c r="S329" i="1"/>
  <c r="Q329" i="1"/>
  <c r="P329" i="1"/>
  <c r="G329" i="1"/>
  <c r="F329" i="1"/>
  <c r="E329" i="1"/>
  <c r="D329" i="1"/>
  <c r="B329" i="1"/>
  <c r="T329" i="1" s="1"/>
  <c r="A329" i="1"/>
  <c r="Q328" i="1"/>
  <c r="P328" i="1"/>
  <c r="G328" i="1"/>
  <c r="E328" i="1"/>
  <c r="F328" i="1" s="1"/>
  <c r="D328" i="1"/>
  <c r="B328" i="1"/>
  <c r="U328" i="1" s="1"/>
  <c r="A328" i="1"/>
  <c r="U327" i="1"/>
  <c r="S327" i="1"/>
  <c r="Q327" i="1"/>
  <c r="P327" i="1"/>
  <c r="G327" i="1"/>
  <c r="F327" i="1"/>
  <c r="E327" i="1"/>
  <c r="D327" i="1"/>
  <c r="B327" i="1"/>
  <c r="T327" i="1" s="1"/>
  <c r="A327" i="1"/>
  <c r="V326" i="1"/>
  <c r="S326" i="1"/>
  <c r="Q326" i="1"/>
  <c r="P326" i="1"/>
  <c r="O326" i="1"/>
  <c r="G326" i="1"/>
  <c r="E326" i="1"/>
  <c r="F326" i="1" s="1"/>
  <c r="D326" i="1"/>
  <c r="B326" i="1"/>
  <c r="T326" i="1" s="1"/>
  <c r="A326" i="1"/>
  <c r="Q325" i="1"/>
  <c r="P325" i="1"/>
  <c r="O325" i="1"/>
  <c r="G325" i="1"/>
  <c r="E325" i="1"/>
  <c r="D325" i="1"/>
  <c r="F325" i="1" s="1"/>
  <c r="S324" i="1"/>
  <c r="Q324" i="1"/>
  <c r="P324" i="1"/>
  <c r="O324" i="1"/>
  <c r="A324" i="1" s="1"/>
  <c r="G324" i="1"/>
  <c r="E324" i="1"/>
  <c r="D324" i="1"/>
  <c r="B324" i="1"/>
  <c r="U324" i="1" s="1"/>
  <c r="V323" i="1"/>
  <c r="Q323" i="1"/>
  <c r="P323" i="1"/>
  <c r="O323" i="1"/>
  <c r="B323" i="1" s="1"/>
  <c r="G323" i="1"/>
  <c r="E323" i="1"/>
  <c r="D323" i="1"/>
  <c r="F323" i="1" s="1"/>
  <c r="V322" i="1"/>
  <c r="Q322" i="1"/>
  <c r="P322" i="1"/>
  <c r="O322" i="1"/>
  <c r="G322" i="1"/>
  <c r="F322" i="1"/>
  <c r="E322" i="1"/>
  <c r="D322" i="1"/>
  <c r="B322" i="1"/>
  <c r="T322" i="1" s="1"/>
  <c r="A322" i="1"/>
  <c r="Q321" i="1"/>
  <c r="P321" i="1"/>
  <c r="O321" i="1"/>
  <c r="V321" i="1" s="1"/>
  <c r="G321" i="1"/>
  <c r="F321" i="1"/>
  <c r="E321" i="1"/>
  <c r="D321" i="1"/>
  <c r="B321" i="1"/>
  <c r="A321" i="1"/>
  <c r="S320" i="1"/>
  <c r="Q320" i="1"/>
  <c r="P320" i="1"/>
  <c r="O320" i="1"/>
  <c r="G320" i="1"/>
  <c r="E320" i="1"/>
  <c r="D320" i="1"/>
  <c r="B320" i="1"/>
  <c r="U320" i="1" s="1"/>
  <c r="V319" i="1"/>
  <c r="Q319" i="1"/>
  <c r="P319" i="1"/>
  <c r="O319" i="1"/>
  <c r="B319" i="1" s="1"/>
  <c r="S319" i="1" s="1"/>
  <c r="G319" i="1"/>
  <c r="E319" i="1"/>
  <c r="D319" i="1"/>
  <c r="F319" i="1" s="1"/>
  <c r="V318" i="1"/>
  <c r="U318" i="1"/>
  <c r="Q318" i="1"/>
  <c r="P318" i="1"/>
  <c r="O318" i="1"/>
  <c r="G318" i="1"/>
  <c r="E318" i="1"/>
  <c r="F318" i="1" s="1"/>
  <c r="D318" i="1"/>
  <c r="B318" i="1"/>
  <c r="T318" i="1" s="1"/>
  <c r="A318" i="1"/>
  <c r="Q317" i="1"/>
  <c r="P317" i="1"/>
  <c r="O317" i="1"/>
  <c r="G317" i="1"/>
  <c r="E317" i="1"/>
  <c r="D317" i="1"/>
  <c r="F317" i="1" s="1"/>
  <c r="Q316" i="1"/>
  <c r="P316" i="1"/>
  <c r="O316" i="1"/>
  <c r="G316" i="1"/>
  <c r="E316" i="1"/>
  <c r="D316" i="1"/>
  <c r="F316" i="1" s="1"/>
  <c r="B316" i="1"/>
  <c r="T316" i="1" s="1"/>
  <c r="V315" i="1"/>
  <c r="Q315" i="1"/>
  <c r="P315" i="1"/>
  <c r="O315" i="1"/>
  <c r="G315" i="1"/>
  <c r="F315" i="1"/>
  <c r="E315" i="1"/>
  <c r="D315" i="1"/>
  <c r="B315" i="1"/>
  <c r="S315" i="1" s="1"/>
  <c r="A315" i="1"/>
  <c r="V314" i="1"/>
  <c r="Q314" i="1"/>
  <c r="P314" i="1"/>
  <c r="O314" i="1"/>
  <c r="G314" i="1"/>
  <c r="F314" i="1"/>
  <c r="E314" i="1"/>
  <c r="D314" i="1"/>
  <c r="B314" i="1"/>
  <c r="T314" i="1" s="1"/>
  <c r="A314" i="1"/>
  <c r="AC313" i="1"/>
  <c r="Q313" i="1"/>
  <c r="P313" i="1"/>
  <c r="O313" i="1"/>
  <c r="G313" i="1"/>
  <c r="E313" i="1"/>
  <c r="D313" i="1"/>
  <c r="F313" i="1" s="1"/>
  <c r="U312" i="1"/>
  <c r="Q312" i="1"/>
  <c r="P312" i="1"/>
  <c r="O312" i="1"/>
  <c r="B312" i="1" s="1"/>
  <c r="G312" i="1"/>
  <c r="E312" i="1"/>
  <c r="D312" i="1"/>
  <c r="F312" i="1" s="1"/>
  <c r="V311" i="1"/>
  <c r="U311" i="1"/>
  <c r="Q311" i="1"/>
  <c r="P311" i="1"/>
  <c r="O311" i="1"/>
  <c r="G311" i="1"/>
  <c r="F311" i="1"/>
  <c r="E311" i="1"/>
  <c r="D311" i="1"/>
  <c r="B311" i="1"/>
  <c r="T311" i="1" s="1"/>
  <c r="A311" i="1"/>
  <c r="V310" i="1"/>
  <c r="Q310" i="1"/>
  <c r="P310" i="1"/>
  <c r="O310" i="1"/>
  <c r="G310" i="1"/>
  <c r="F310" i="1"/>
  <c r="E310" i="1"/>
  <c r="D310" i="1"/>
  <c r="B310" i="1"/>
  <c r="U310" i="1" s="1"/>
  <c r="A310" i="1"/>
  <c r="Q309" i="1"/>
  <c r="P309" i="1"/>
  <c r="O309" i="1"/>
  <c r="G309" i="1"/>
  <c r="E309" i="1"/>
  <c r="D309" i="1"/>
  <c r="F309" i="1" s="1"/>
  <c r="Q308" i="1"/>
  <c r="P308" i="1"/>
  <c r="O308" i="1" s="1"/>
  <c r="G308" i="1"/>
  <c r="E308" i="1"/>
  <c r="F308" i="1" s="1"/>
  <c r="D308" i="1"/>
  <c r="Q307" i="1"/>
  <c r="P307" i="1"/>
  <c r="O307" i="1" s="1"/>
  <c r="V307" i="1" s="1"/>
  <c r="G307" i="1"/>
  <c r="F307" i="1"/>
  <c r="E307" i="1"/>
  <c r="D307" i="1"/>
  <c r="Q306" i="1"/>
  <c r="P306" i="1"/>
  <c r="O306" i="1" s="1"/>
  <c r="G306" i="1"/>
  <c r="F306" i="1"/>
  <c r="E306" i="1"/>
  <c r="D306" i="1"/>
  <c r="Q305" i="1"/>
  <c r="P305" i="1"/>
  <c r="O305" i="1"/>
  <c r="G305" i="1"/>
  <c r="E305" i="1"/>
  <c r="D305" i="1"/>
  <c r="F305" i="1" s="1"/>
  <c r="Q304" i="1"/>
  <c r="P304" i="1"/>
  <c r="O304" i="1" s="1"/>
  <c r="G304" i="1"/>
  <c r="E304" i="1"/>
  <c r="D304" i="1"/>
  <c r="Q303" i="1"/>
  <c r="P303" i="1"/>
  <c r="O303" i="1" s="1"/>
  <c r="G303" i="1"/>
  <c r="F303" i="1"/>
  <c r="E303" i="1"/>
  <c r="D303" i="1"/>
  <c r="A303" i="1"/>
  <c r="Q302" i="1"/>
  <c r="P302" i="1"/>
  <c r="O302" i="1" s="1"/>
  <c r="G302" i="1"/>
  <c r="F302" i="1"/>
  <c r="E302" i="1"/>
  <c r="D302" i="1"/>
  <c r="T301" i="1"/>
  <c r="Q301" i="1"/>
  <c r="P301" i="1"/>
  <c r="O301" i="1"/>
  <c r="A301" i="1" s="1"/>
  <c r="G301" i="1"/>
  <c r="E301" i="1"/>
  <c r="D301" i="1"/>
  <c r="F301" i="1" s="1"/>
  <c r="B301" i="1"/>
  <c r="S301" i="1" s="1"/>
  <c r="Q300" i="1"/>
  <c r="P300" i="1"/>
  <c r="O300" i="1" s="1"/>
  <c r="G300" i="1"/>
  <c r="E300" i="1"/>
  <c r="F300" i="1" s="1"/>
  <c r="D300" i="1"/>
  <c r="U299" i="1"/>
  <c r="T299" i="1"/>
  <c r="S299" i="1"/>
  <c r="Q299" i="1"/>
  <c r="P299" i="1"/>
  <c r="G299" i="1"/>
  <c r="E299" i="1"/>
  <c r="D299" i="1"/>
  <c r="F299" i="1" s="1"/>
  <c r="Q298" i="1"/>
  <c r="P298" i="1"/>
  <c r="O298" i="1" s="1"/>
  <c r="G298" i="1"/>
  <c r="F298" i="1"/>
  <c r="E298" i="1"/>
  <c r="D298" i="1"/>
  <c r="Q297" i="1"/>
  <c r="P297" i="1"/>
  <c r="O297" i="1"/>
  <c r="G297" i="1"/>
  <c r="E297" i="1"/>
  <c r="D297" i="1"/>
  <c r="F297" i="1" s="1"/>
  <c r="Q296" i="1"/>
  <c r="P296" i="1"/>
  <c r="O296" i="1" s="1"/>
  <c r="G296" i="1"/>
  <c r="E296" i="1"/>
  <c r="F296" i="1" s="1"/>
  <c r="D296" i="1"/>
  <c r="Q295" i="1"/>
  <c r="P295" i="1"/>
  <c r="O295" i="1" s="1"/>
  <c r="G295" i="1"/>
  <c r="F295" i="1"/>
  <c r="E295" i="1"/>
  <c r="D295" i="1"/>
  <c r="Q294" i="1"/>
  <c r="P294" i="1"/>
  <c r="O294" i="1"/>
  <c r="G294" i="1"/>
  <c r="E294" i="1"/>
  <c r="D294" i="1"/>
  <c r="F294" i="1" s="1"/>
  <c r="Q293" i="1"/>
  <c r="P293" i="1"/>
  <c r="O293" i="1"/>
  <c r="G293" i="1"/>
  <c r="E293" i="1"/>
  <c r="D293" i="1"/>
  <c r="F293" i="1" s="1"/>
  <c r="Q292" i="1"/>
  <c r="P292" i="1"/>
  <c r="O292" i="1" s="1"/>
  <c r="G292" i="1"/>
  <c r="E292" i="1"/>
  <c r="D292" i="1"/>
  <c r="F292" i="1" s="1"/>
  <c r="Q291" i="1"/>
  <c r="P291" i="1"/>
  <c r="O291" i="1" s="1"/>
  <c r="G291" i="1"/>
  <c r="F291" i="1"/>
  <c r="E291" i="1"/>
  <c r="D291" i="1"/>
  <c r="Q290" i="1"/>
  <c r="P290" i="1"/>
  <c r="O290" i="1"/>
  <c r="G290" i="1"/>
  <c r="F290" i="1"/>
  <c r="E290" i="1"/>
  <c r="D290" i="1"/>
  <c r="Q289" i="1"/>
  <c r="P289" i="1"/>
  <c r="O289" i="1" s="1"/>
  <c r="G289" i="1"/>
  <c r="E289" i="1"/>
  <c r="D289" i="1"/>
  <c r="F289" i="1" s="1"/>
  <c r="Q288" i="1"/>
  <c r="P288" i="1"/>
  <c r="O288" i="1" s="1"/>
  <c r="G288" i="1"/>
  <c r="F288" i="1"/>
  <c r="E288" i="1"/>
  <c r="D288" i="1"/>
  <c r="Q287" i="1"/>
  <c r="P287" i="1"/>
  <c r="O287" i="1" s="1"/>
  <c r="G287" i="1"/>
  <c r="F287" i="1"/>
  <c r="E287" i="1"/>
  <c r="D287" i="1"/>
  <c r="Q286" i="1"/>
  <c r="P286" i="1"/>
  <c r="O286" i="1"/>
  <c r="G286" i="1"/>
  <c r="E286" i="1"/>
  <c r="D286" i="1"/>
  <c r="F286" i="1" s="1"/>
  <c r="Q285" i="1"/>
  <c r="P285" i="1"/>
  <c r="O285" i="1"/>
  <c r="G285" i="1"/>
  <c r="E285" i="1"/>
  <c r="D285" i="1"/>
  <c r="F285" i="1" s="1"/>
  <c r="Q284" i="1"/>
  <c r="P284" i="1"/>
  <c r="O284" i="1" s="1"/>
  <c r="G284" i="1"/>
  <c r="E284" i="1"/>
  <c r="D284" i="1"/>
  <c r="F284" i="1" s="1"/>
  <c r="Q283" i="1"/>
  <c r="P283" i="1"/>
  <c r="O283" i="1" s="1"/>
  <c r="G283" i="1"/>
  <c r="F283" i="1"/>
  <c r="E283" i="1"/>
  <c r="D283" i="1"/>
  <c r="Q282" i="1"/>
  <c r="P282" i="1"/>
  <c r="O282" i="1"/>
  <c r="G282" i="1"/>
  <c r="F282" i="1"/>
  <c r="E282" i="1"/>
  <c r="D282" i="1"/>
  <c r="Q281" i="1"/>
  <c r="P281" i="1"/>
  <c r="O281" i="1" s="1"/>
  <c r="G281" i="1"/>
  <c r="E281" i="1"/>
  <c r="D281" i="1"/>
  <c r="F281" i="1" s="1"/>
  <c r="Q280" i="1"/>
  <c r="P280" i="1"/>
  <c r="O280" i="1" s="1"/>
  <c r="G280" i="1"/>
  <c r="F280" i="1"/>
  <c r="E280" i="1"/>
  <c r="D280" i="1"/>
  <c r="Q279" i="1"/>
  <c r="P279" i="1"/>
  <c r="O279" i="1" s="1"/>
  <c r="G279" i="1"/>
  <c r="F279" i="1"/>
  <c r="E279" i="1"/>
  <c r="D279" i="1"/>
  <c r="Q278" i="1"/>
  <c r="P278" i="1"/>
  <c r="O278" i="1"/>
  <c r="V278" i="1" s="1"/>
  <c r="G278" i="1"/>
  <c r="E278" i="1"/>
  <c r="D278" i="1"/>
  <c r="F278" i="1" s="1"/>
  <c r="B278" i="1"/>
  <c r="S278" i="1" s="1"/>
  <c r="A278" i="1"/>
  <c r="Q277" i="1"/>
  <c r="P277" i="1"/>
  <c r="O277" i="1"/>
  <c r="G277" i="1"/>
  <c r="E277" i="1"/>
  <c r="D277" i="1"/>
  <c r="F277" i="1" s="1"/>
  <c r="Q276" i="1"/>
  <c r="P276" i="1"/>
  <c r="O276" i="1" s="1"/>
  <c r="G276" i="1"/>
  <c r="E276" i="1"/>
  <c r="D276" i="1"/>
  <c r="F276" i="1" s="1"/>
  <c r="Q275" i="1"/>
  <c r="P275" i="1"/>
  <c r="O275" i="1" s="1"/>
  <c r="G275" i="1"/>
  <c r="F275" i="1"/>
  <c r="E275" i="1"/>
  <c r="D275" i="1"/>
  <c r="Q274" i="1"/>
  <c r="P274" i="1"/>
  <c r="G274" i="1"/>
  <c r="B274" i="1"/>
  <c r="V273" i="1"/>
  <c r="Q273" i="1"/>
  <c r="P273" i="1"/>
  <c r="O273" i="1"/>
  <c r="A273" i="1" s="1"/>
  <c r="G273" i="1"/>
  <c r="F273" i="1"/>
  <c r="E273" i="1"/>
  <c r="D273" i="1"/>
  <c r="B273" i="1"/>
  <c r="U273" i="1" s="1"/>
  <c r="T272" i="1"/>
  <c r="Q272" i="1"/>
  <c r="P272" i="1"/>
  <c r="G272" i="1"/>
  <c r="B272" i="1" s="1"/>
  <c r="Q271" i="1"/>
  <c r="P271" i="1"/>
  <c r="G271" i="1"/>
  <c r="B271" i="1" s="1"/>
  <c r="V270" i="1"/>
  <c r="T270" i="1"/>
  <c r="U270" i="1" s="1"/>
  <c r="S270" i="1"/>
  <c r="Q270" i="1"/>
  <c r="P270" i="1"/>
  <c r="G270" i="1"/>
  <c r="V269" i="1"/>
  <c r="T269" i="1"/>
  <c r="S269" i="1"/>
  <c r="Q269" i="1"/>
  <c r="P269" i="1"/>
  <c r="G269" i="1"/>
  <c r="V268" i="1"/>
  <c r="U268" i="1" s="1"/>
  <c r="T268" i="1"/>
  <c r="S268" i="1"/>
  <c r="Q268" i="1"/>
  <c r="P268" i="1"/>
  <c r="G268" i="1"/>
  <c r="V267" i="1"/>
  <c r="U267" i="1" s="1"/>
  <c r="T267" i="1"/>
  <c r="S267" i="1"/>
  <c r="Q267" i="1"/>
  <c r="P267" i="1"/>
  <c r="G267" i="1"/>
  <c r="V266" i="1"/>
  <c r="U266" i="1"/>
  <c r="T266" i="1"/>
  <c r="S266" i="1"/>
  <c r="Q266" i="1"/>
  <c r="P266" i="1"/>
  <c r="G266" i="1"/>
  <c r="V265" i="1"/>
  <c r="T265" i="1"/>
  <c r="S265" i="1"/>
  <c r="Q265" i="1"/>
  <c r="P265" i="1"/>
  <c r="G265" i="1"/>
  <c r="V264" i="1"/>
  <c r="U264" i="1" s="1"/>
  <c r="T264" i="1"/>
  <c r="S264" i="1"/>
  <c r="Q264" i="1"/>
  <c r="P264" i="1"/>
  <c r="G264" i="1"/>
  <c r="V263" i="1"/>
  <c r="U263" i="1"/>
  <c r="T263" i="1"/>
  <c r="S263" i="1"/>
  <c r="Q263" i="1"/>
  <c r="P263" i="1"/>
  <c r="G263" i="1"/>
  <c r="V262" i="1"/>
  <c r="U262" i="1"/>
  <c r="T262" i="1"/>
  <c r="S262" i="1"/>
  <c r="Q262" i="1"/>
  <c r="P262" i="1"/>
  <c r="G262" i="1"/>
  <c r="V261" i="1"/>
  <c r="U261" i="1"/>
  <c r="T261" i="1"/>
  <c r="S261" i="1"/>
  <c r="Q261" i="1"/>
  <c r="P261" i="1"/>
  <c r="G261" i="1"/>
  <c r="V260" i="1"/>
  <c r="T260" i="1"/>
  <c r="U260" i="1" s="1"/>
  <c r="S260" i="1"/>
  <c r="Q260" i="1"/>
  <c r="P260" i="1"/>
  <c r="G260" i="1"/>
  <c r="V259" i="1"/>
  <c r="T259" i="1"/>
  <c r="S259" i="1"/>
  <c r="Q259" i="1"/>
  <c r="P259" i="1"/>
  <c r="G259" i="1"/>
  <c r="V258" i="1"/>
  <c r="U258" i="1"/>
  <c r="T258" i="1"/>
  <c r="S258" i="1"/>
  <c r="Q258" i="1"/>
  <c r="P258" i="1"/>
  <c r="G258" i="1"/>
  <c r="V257" i="1"/>
  <c r="T257" i="1"/>
  <c r="U257" i="1" s="1"/>
  <c r="S257" i="1"/>
  <c r="Q257" i="1"/>
  <c r="P257" i="1"/>
  <c r="G257" i="1"/>
  <c r="V256" i="1"/>
  <c r="Q256" i="1"/>
  <c r="P256" i="1"/>
  <c r="G256" i="1"/>
  <c r="B256" i="1"/>
  <c r="U256" i="1" s="1"/>
  <c r="V255" i="1"/>
  <c r="Q255" i="1"/>
  <c r="P255" i="1"/>
  <c r="G255" i="1"/>
  <c r="B255" i="1"/>
  <c r="U255" i="1" s="1"/>
  <c r="Q254" i="1"/>
  <c r="P254" i="1"/>
  <c r="G254" i="1"/>
  <c r="B254" i="1" s="1"/>
  <c r="V253" i="1"/>
  <c r="T253" i="1"/>
  <c r="S253" i="1"/>
  <c r="Q253" i="1"/>
  <c r="P253" i="1"/>
  <c r="G253" i="1"/>
  <c r="V252" i="1"/>
  <c r="U252" i="1" s="1"/>
  <c r="T252" i="1"/>
  <c r="S252" i="1"/>
  <c r="Q252" i="1"/>
  <c r="P252" i="1"/>
  <c r="G252" i="1"/>
  <c r="V251" i="1"/>
  <c r="U251" i="1"/>
  <c r="T251" i="1"/>
  <c r="Q251" i="1"/>
  <c r="P251" i="1"/>
  <c r="G251" i="1"/>
  <c r="B251" i="1"/>
  <c r="S251" i="1" s="1"/>
  <c r="V250" i="1"/>
  <c r="T250" i="1"/>
  <c r="Q250" i="1"/>
  <c r="P250" i="1"/>
  <c r="G250" i="1"/>
  <c r="B250" i="1"/>
  <c r="S250" i="1" s="1"/>
  <c r="V249" i="1"/>
  <c r="Q249" i="1"/>
  <c r="P249" i="1"/>
  <c r="G249" i="1"/>
  <c r="B249" i="1"/>
  <c r="S249" i="1" s="1"/>
  <c r="V248" i="1"/>
  <c r="Q248" i="1"/>
  <c r="P248" i="1"/>
  <c r="G248" i="1"/>
  <c r="B248" i="1"/>
  <c r="S248" i="1" s="1"/>
  <c r="V247" i="1"/>
  <c r="Q247" i="1"/>
  <c r="P247" i="1"/>
  <c r="G247" i="1"/>
  <c r="B247" i="1"/>
  <c r="S247" i="1" s="1"/>
  <c r="Q246" i="1"/>
  <c r="P246" i="1"/>
  <c r="G246" i="1"/>
  <c r="B246" i="1"/>
  <c r="S246" i="1" s="1"/>
  <c r="V245" i="1"/>
  <c r="U245" i="1"/>
  <c r="T245" i="1"/>
  <c r="Q245" i="1"/>
  <c r="P245" i="1"/>
  <c r="G245" i="1"/>
  <c r="B245" i="1"/>
  <c r="S245" i="1" s="1"/>
  <c r="V244" i="1"/>
  <c r="U244" i="1" s="1"/>
  <c r="T244" i="1"/>
  <c r="Q244" i="1"/>
  <c r="P244" i="1"/>
  <c r="G244" i="1"/>
  <c r="B244" i="1"/>
  <c r="S244" i="1" s="1"/>
  <c r="V243" i="1"/>
  <c r="U243" i="1"/>
  <c r="T243" i="1"/>
  <c r="Q243" i="1"/>
  <c r="P243" i="1"/>
  <c r="G243" i="1"/>
  <c r="B243" i="1"/>
  <c r="S243" i="1" s="1"/>
  <c r="V242" i="1"/>
  <c r="T242" i="1"/>
  <c r="Q242" i="1"/>
  <c r="P242" i="1"/>
  <c r="G242" i="1"/>
  <c r="B242" i="1"/>
  <c r="S242" i="1" s="1"/>
  <c r="V241" i="1"/>
  <c r="Q241" i="1"/>
  <c r="P241" i="1"/>
  <c r="G241" i="1"/>
  <c r="B241" i="1"/>
  <c r="S241" i="1" s="1"/>
  <c r="V240" i="1"/>
  <c r="Q240" i="1"/>
  <c r="P240" i="1"/>
  <c r="G240" i="1"/>
  <c r="B240" i="1"/>
  <c r="S240" i="1" s="1"/>
  <c r="V239" i="1"/>
  <c r="Q239" i="1"/>
  <c r="P239" i="1"/>
  <c r="G239" i="1"/>
  <c r="B239" i="1"/>
  <c r="S239" i="1" s="1"/>
  <c r="V238" i="1"/>
  <c r="Q238" i="1"/>
  <c r="P238" i="1"/>
  <c r="G238" i="1"/>
  <c r="B238" i="1"/>
  <c r="S238" i="1" s="1"/>
  <c r="V237" i="1"/>
  <c r="U237" i="1" s="1"/>
  <c r="T237" i="1"/>
  <c r="Q237" i="1"/>
  <c r="P237" i="1"/>
  <c r="G237" i="1"/>
  <c r="B237" i="1"/>
  <c r="S237" i="1" s="1"/>
  <c r="V236" i="1"/>
  <c r="U236" i="1"/>
  <c r="T236" i="1"/>
  <c r="Q236" i="1"/>
  <c r="P236" i="1"/>
  <c r="G236" i="1"/>
  <c r="B236" i="1"/>
  <c r="S236" i="1" s="1"/>
  <c r="V235" i="1"/>
  <c r="U235" i="1"/>
  <c r="T235" i="1"/>
  <c r="Q235" i="1"/>
  <c r="P235" i="1"/>
  <c r="G235" i="1"/>
  <c r="B235" i="1"/>
  <c r="S235" i="1" s="1"/>
  <c r="T234" i="1"/>
  <c r="Q234" i="1"/>
  <c r="P234" i="1"/>
  <c r="G234" i="1"/>
  <c r="B234" i="1"/>
  <c r="S234" i="1" s="1"/>
  <c r="V233" i="1"/>
  <c r="Q233" i="1"/>
  <c r="P233" i="1"/>
  <c r="G233" i="1"/>
  <c r="B233" i="1"/>
  <c r="S233" i="1" s="1"/>
  <c r="V232" i="1"/>
  <c r="Q232" i="1"/>
  <c r="P232" i="1"/>
  <c r="G232" i="1"/>
  <c r="B232" i="1"/>
  <c r="S232" i="1" s="1"/>
  <c r="V231" i="1"/>
  <c r="Q231" i="1"/>
  <c r="P231" i="1"/>
  <c r="G231" i="1"/>
  <c r="B231" i="1"/>
  <c r="S231" i="1" s="1"/>
  <c r="Q230" i="1"/>
  <c r="P230" i="1"/>
  <c r="G230" i="1"/>
  <c r="B230" i="1"/>
  <c r="S230" i="1" s="1"/>
  <c r="V229" i="1"/>
  <c r="U229" i="1"/>
  <c r="T229" i="1"/>
  <c r="Q229" i="1"/>
  <c r="P229" i="1"/>
  <c r="G229" i="1"/>
  <c r="B229" i="1"/>
  <c r="S229" i="1" s="1"/>
  <c r="V228" i="1"/>
  <c r="U228" i="1"/>
  <c r="T228" i="1"/>
  <c r="Q228" i="1"/>
  <c r="P228" i="1"/>
  <c r="G228" i="1"/>
  <c r="B228" i="1"/>
  <c r="S228" i="1" s="1"/>
  <c r="T227" i="1"/>
  <c r="Q227" i="1"/>
  <c r="P227" i="1"/>
  <c r="G227" i="1"/>
  <c r="B227" i="1"/>
  <c r="S227" i="1" s="1"/>
  <c r="V226" i="1"/>
  <c r="T226" i="1"/>
  <c r="Q226" i="1"/>
  <c r="P226" i="1"/>
  <c r="G226" i="1"/>
  <c r="B226" i="1"/>
  <c r="S226" i="1" s="1"/>
  <c r="V225" i="1"/>
  <c r="Q225" i="1"/>
  <c r="P225" i="1"/>
  <c r="G225" i="1"/>
  <c r="B225" i="1"/>
  <c r="S225" i="1" s="1"/>
  <c r="V224" i="1"/>
  <c r="Q224" i="1"/>
  <c r="P224" i="1"/>
  <c r="G224" i="1"/>
  <c r="B224" i="1"/>
  <c r="S224" i="1" s="1"/>
  <c r="Q223" i="1"/>
  <c r="P223" i="1"/>
  <c r="G223" i="1"/>
  <c r="B223" i="1"/>
  <c r="S223" i="1" s="1"/>
  <c r="Q222" i="1"/>
  <c r="P222" i="1"/>
  <c r="G222" i="1"/>
  <c r="B222" i="1"/>
  <c r="S222" i="1" s="1"/>
  <c r="V221" i="1"/>
  <c r="U221" i="1"/>
  <c r="T221" i="1"/>
  <c r="Q221" i="1"/>
  <c r="P221" i="1"/>
  <c r="G221" i="1"/>
  <c r="B221" i="1"/>
  <c r="S221" i="1" s="1"/>
  <c r="V220" i="1"/>
  <c r="U220" i="1" s="1"/>
  <c r="T220" i="1"/>
  <c r="Q220" i="1"/>
  <c r="P220" i="1"/>
  <c r="G220" i="1"/>
  <c r="B220" i="1"/>
  <c r="S220" i="1" s="1"/>
  <c r="T219" i="1"/>
  <c r="Q219" i="1"/>
  <c r="P219" i="1"/>
  <c r="G219" i="1"/>
  <c r="B219" i="1"/>
  <c r="S219" i="1" s="1"/>
  <c r="T218" i="1"/>
  <c r="Q218" i="1"/>
  <c r="P218" i="1"/>
  <c r="G218" i="1"/>
  <c r="B218" i="1"/>
  <c r="S218" i="1" s="1"/>
  <c r="V217" i="1"/>
  <c r="Q217" i="1"/>
  <c r="P217" i="1"/>
  <c r="G217" i="1"/>
  <c r="B217" i="1"/>
  <c r="S217" i="1" s="1"/>
  <c r="V216" i="1"/>
  <c r="Q216" i="1"/>
  <c r="P216" i="1"/>
  <c r="G216" i="1"/>
  <c r="B216" i="1"/>
  <c r="S216" i="1" s="1"/>
  <c r="V215" i="1"/>
  <c r="Q215" i="1"/>
  <c r="P215" i="1"/>
  <c r="G215" i="1"/>
  <c r="B215" i="1"/>
  <c r="S215" i="1" s="1"/>
  <c r="V214" i="1"/>
  <c r="Q214" i="1"/>
  <c r="P214" i="1"/>
  <c r="G214" i="1"/>
  <c r="B214" i="1"/>
  <c r="S214" i="1" s="1"/>
  <c r="V213" i="1"/>
  <c r="U213" i="1" s="1"/>
  <c r="T213" i="1"/>
  <c r="Q213" i="1"/>
  <c r="P213" i="1"/>
  <c r="G213" i="1"/>
  <c r="B213" i="1"/>
  <c r="S213" i="1" s="1"/>
  <c r="V212" i="1"/>
  <c r="U212" i="1" s="1"/>
  <c r="T212" i="1"/>
  <c r="Q212" i="1"/>
  <c r="P212" i="1"/>
  <c r="G212" i="1"/>
  <c r="B212" i="1"/>
  <c r="S212" i="1" s="1"/>
  <c r="V211" i="1"/>
  <c r="U211" i="1"/>
  <c r="T211" i="1"/>
  <c r="S211" i="1"/>
  <c r="Q211" i="1"/>
  <c r="P211" i="1"/>
  <c r="G211" i="1"/>
  <c r="B211" i="1"/>
  <c r="V210" i="1"/>
  <c r="U210" i="1"/>
  <c r="T210" i="1"/>
  <c r="S210" i="1"/>
  <c r="Q210" i="1"/>
  <c r="P210" i="1"/>
  <c r="G210" i="1"/>
  <c r="B210" i="1"/>
  <c r="T209" i="1"/>
  <c r="S209" i="1"/>
  <c r="Q209" i="1"/>
  <c r="P209" i="1"/>
  <c r="G209" i="1"/>
  <c r="B209" i="1"/>
  <c r="V209" i="1" s="1"/>
  <c r="U209" i="1" s="1"/>
  <c r="V208" i="1"/>
  <c r="U208" i="1"/>
  <c r="T208" i="1"/>
  <c r="S208" i="1"/>
  <c r="Q208" i="1"/>
  <c r="P208" i="1"/>
  <c r="G208" i="1"/>
  <c r="B208" i="1"/>
  <c r="T207" i="1"/>
  <c r="S207" i="1"/>
  <c r="Q207" i="1"/>
  <c r="P207" i="1"/>
  <c r="G207" i="1"/>
  <c r="B207" i="1"/>
  <c r="V207" i="1" s="1"/>
  <c r="U207" i="1" s="1"/>
  <c r="V206" i="1"/>
  <c r="U206" i="1"/>
  <c r="T206" i="1"/>
  <c r="S206" i="1"/>
  <c r="Q206" i="1"/>
  <c r="P206" i="1"/>
  <c r="G206" i="1"/>
  <c r="B206" i="1"/>
  <c r="V205" i="1"/>
  <c r="U205" i="1"/>
  <c r="T205" i="1"/>
  <c r="S205" i="1"/>
  <c r="Q205" i="1"/>
  <c r="P205" i="1"/>
  <c r="G205" i="1"/>
  <c r="B205" i="1"/>
  <c r="V204" i="1"/>
  <c r="U204" i="1"/>
  <c r="T204" i="1"/>
  <c r="S204" i="1"/>
  <c r="Q204" i="1"/>
  <c r="P204" i="1"/>
  <c r="G204" i="1"/>
  <c r="B204" i="1"/>
  <c r="V203" i="1"/>
  <c r="U203" i="1"/>
  <c r="T203" i="1"/>
  <c r="S203" i="1"/>
  <c r="Q203" i="1"/>
  <c r="P203" i="1"/>
  <c r="G203" i="1"/>
  <c r="B203" i="1"/>
  <c r="V202" i="1"/>
  <c r="U202" i="1"/>
  <c r="T202" i="1"/>
  <c r="S202" i="1"/>
  <c r="Q202" i="1"/>
  <c r="P202" i="1"/>
  <c r="G202" i="1"/>
  <c r="B202" i="1"/>
  <c r="V201" i="1"/>
  <c r="U201" i="1"/>
  <c r="T201" i="1"/>
  <c r="S201" i="1"/>
  <c r="Q201" i="1"/>
  <c r="P201" i="1"/>
  <c r="G201" i="1"/>
  <c r="B201" i="1"/>
  <c r="V200" i="1"/>
  <c r="U200" i="1"/>
  <c r="T200" i="1"/>
  <c r="S200" i="1"/>
  <c r="Q200" i="1"/>
  <c r="P200" i="1"/>
  <c r="G200" i="1"/>
  <c r="B200" i="1"/>
  <c r="T199" i="1"/>
  <c r="S199" i="1"/>
  <c r="Q199" i="1"/>
  <c r="P199" i="1"/>
  <c r="G199" i="1"/>
  <c r="B199" i="1"/>
  <c r="V199" i="1" s="1"/>
  <c r="U199" i="1" s="1"/>
  <c r="T198" i="1"/>
  <c r="S198" i="1"/>
  <c r="Q198" i="1"/>
  <c r="P198" i="1"/>
  <c r="G198" i="1"/>
  <c r="B198" i="1"/>
  <c r="V198" i="1" s="1"/>
  <c r="U198" i="1" s="1"/>
  <c r="V197" i="1"/>
  <c r="U197" i="1"/>
  <c r="T197" i="1"/>
  <c r="S197" i="1"/>
  <c r="Q197" i="1"/>
  <c r="P197" i="1"/>
  <c r="G197" i="1"/>
  <c r="B197" i="1"/>
  <c r="V196" i="1"/>
  <c r="U196" i="1"/>
  <c r="T196" i="1"/>
  <c r="S196" i="1"/>
  <c r="Q196" i="1"/>
  <c r="P196" i="1"/>
  <c r="G196" i="1"/>
  <c r="B196" i="1"/>
  <c r="V195" i="1"/>
  <c r="U195" i="1"/>
  <c r="T195" i="1"/>
  <c r="S195" i="1"/>
  <c r="Q195" i="1"/>
  <c r="P195" i="1"/>
  <c r="G195" i="1"/>
  <c r="B195" i="1"/>
  <c r="V194" i="1"/>
  <c r="U194" i="1"/>
  <c r="T194" i="1"/>
  <c r="S194" i="1"/>
  <c r="Q194" i="1"/>
  <c r="P194" i="1"/>
  <c r="G194" i="1"/>
  <c r="B194" i="1"/>
  <c r="T193" i="1"/>
  <c r="S193" i="1"/>
  <c r="Q193" i="1"/>
  <c r="P193" i="1"/>
  <c r="G193" i="1"/>
  <c r="B193" i="1"/>
  <c r="V193" i="1" s="1"/>
  <c r="U193" i="1" s="1"/>
  <c r="T192" i="1"/>
  <c r="S192" i="1"/>
  <c r="Q192" i="1"/>
  <c r="P192" i="1"/>
  <c r="G192" i="1"/>
  <c r="B192" i="1"/>
  <c r="V192" i="1" s="1"/>
  <c r="U192" i="1" s="1"/>
  <c r="V191" i="1"/>
  <c r="U191" i="1"/>
  <c r="T191" i="1"/>
  <c r="S191" i="1"/>
  <c r="Q191" i="1"/>
  <c r="P191" i="1"/>
  <c r="G191" i="1"/>
  <c r="B191" i="1"/>
  <c r="V190" i="1"/>
  <c r="U190" i="1"/>
  <c r="T190" i="1"/>
  <c r="S190" i="1"/>
  <c r="Q190" i="1"/>
  <c r="P190" i="1"/>
  <c r="G190" i="1"/>
  <c r="B190" i="1"/>
  <c r="V189" i="1"/>
  <c r="U189" i="1"/>
  <c r="T189" i="1"/>
  <c r="S189" i="1"/>
  <c r="Q189" i="1"/>
  <c r="P189" i="1"/>
  <c r="G189" i="1"/>
  <c r="B189" i="1"/>
  <c r="V188" i="1"/>
  <c r="U188" i="1"/>
  <c r="T188" i="1"/>
  <c r="S188" i="1"/>
  <c r="Q188" i="1"/>
  <c r="P188" i="1"/>
  <c r="G188" i="1"/>
  <c r="B188" i="1"/>
  <c r="T187" i="1"/>
  <c r="S187" i="1"/>
  <c r="Q187" i="1"/>
  <c r="P187" i="1"/>
  <c r="G187" i="1"/>
  <c r="B187" i="1"/>
  <c r="V187" i="1" s="1"/>
  <c r="U187" i="1" s="1"/>
  <c r="T186" i="1"/>
  <c r="S186" i="1"/>
  <c r="Q186" i="1"/>
  <c r="P186" i="1"/>
  <c r="G186" i="1"/>
  <c r="B186" i="1"/>
  <c r="V186" i="1" s="1"/>
  <c r="U186" i="1" s="1"/>
  <c r="V185" i="1"/>
  <c r="U185" i="1"/>
  <c r="T185" i="1"/>
  <c r="S185" i="1"/>
  <c r="Q185" i="1"/>
  <c r="P185" i="1"/>
  <c r="G185" i="1"/>
  <c r="B185" i="1"/>
  <c r="T184" i="1"/>
  <c r="S184" i="1"/>
  <c r="Q184" i="1"/>
  <c r="P184" i="1"/>
  <c r="G184" i="1"/>
  <c r="B184" i="1"/>
  <c r="V184" i="1" s="1"/>
  <c r="U184" i="1" s="1"/>
  <c r="V183" i="1"/>
  <c r="U183" i="1"/>
  <c r="T183" i="1"/>
  <c r="S183" i="1"/>
  <c r="Q183" i="1"/>
  <c r="P183" i="1"/>
  <c r="G183" i="1"/>
  <c r="B183" i="1"/>
  <c r="V182" i="1"/>
  <c r="U182" i="1"/>
  <c r="T182" i="1"/>
  <c r="S182" i="1"/>
  <c r="Q182" i="1"/>
  <c r="P182" i="1"/>
  <c r="G182" i="1"/>
  <c r="B182" i="1"/>
  <c r="V181" i="1"/>
  <c r="U181" i="1"/>
  <c r="T181" i="1"/>
  <c r="S181" i="1"/>
  <c r="Q181" i="1"/>
  <c r="P181" i="1"/>
  <c r="G181" i="1"/>
  <c r="B181" i="1"/>
  <c r="V180" i="1"/>
  <c r="U180" i="1"/>
  <c r="T180" i="1"/>
  <c r="S180" i="1"/>
  <c r="Q180" i="1"/>
  <c r="P180" i="1"/>
  <c r="G180" i="1"/>
  <c r="B180" i="1"/>
  <c r="V179" i="1"/>
  <c r="U179" i="1"/>
  <c r="T179" i="1"/>
  <c r="S179" i="1"/>
  <c r="Q179" i="1"/>
  <c r="P179" i="1"/>
  <c r="G179" i="1"/>
  <c r="B179" i="1"/>
  <c r="V178" i="1"/>
  <c r="U178" i="1"/>
  <c r="T178" i="1"/>
  <c r="S178" i="1"/>
  <c r="Q178" i="1"/>
  <c r="P178" i="1"/>
  <c r="G178" i="1"/>
  <c r="B178" i="1"/>
  <c r="V177" i="1"/>
  <c r="U177" i="1"/>
  <c r="T177" i="1"/>
  <c r="S177" i="1"/>
  <c r="Q177" i="1"/>
  <c r="P177" i="1"/>
  <c r="G177" i="1"/>
  <c r="B177" i="1"/>
  <c r="V176" i="1"/>
  <c r="U176" i="1"/>
  <c r="T176" i="1"/>
  <c r="S176" i="1"/>
  <c r="Q176" i="1"/>
  <c r="P176" i="1"/>
  <c r="G176" i="1"/>
  <c r="B176" i="1"/>
  <c r="V175" i="1"/>
  <c r="U175" i="1"/>
  <c r="T175" i="1"/>
  <c r="S175" i="1"/>
  <c r="Q175" i="1"/>
  <c r="P175" i="1"/>
  <c r="G175" i="1"/>
  <c r="B175" i="1"/>
  <c r="V174" i="1"/>
  <c r="U174" i="1"/>
  <c r="T174" i="1"/>
  <c r="S174" i="1"/>
  <c r="Q174" i="1"/>
  <c r="P174" i="1"/>
  <c r="G174" i="1"/>
  <c r="B174" i="1"/>
  <c r="V173" i="1"/>
  <c r="U173" i="1"/>
  <c r="T173" i="1"/>
  <c r="S173" i="1"/>
  <c r="Q173" i="1"/>
  <c r="P173" i="1"/>
  <c r="G173" i="1"/>
  <c r="B173" i="1"/>
  <c r="V172" i="1"/>
  <c r="U172" i="1"/>
  <c r="T172" i="1"/>
  <c r="S172" i="1"/>
  <c r="Q172" i="1"/>
  <c r="P172" i="1"/>
  <c r="G172" i="1"/>
  <c r="B172" i="1"/>
  <c r="V171" i="1"/>
  <c r="U171" i="1"/>
  <c r="T171" i="1"/>
  <c r="S171" i="1"/>
  <c r="Q171" i="1"/>
  <c r="P171" i="1"/>
  <c r="G171" i="1"/>
  <c r="B171" i="1"/>
  <c r="V170" i="1"/>
  <c r="U170" i="1"/>
  <c r="T170" i="1"/>
  <c r="S170" i="1"/>
  <c r="Q170" i="1"/>
  <c r="P170" i="1"/>
  <c r="G170" i="1"/>
  <c r="B170" i="1"/>
  <c r="V169" i="1"/>
  <c r="U169" i="1"/>
  <c r="T169" i="1"/>
  <c r="S169" i="1"/>
  <c r="Q169" i="1"/>
  <c r="P169" i="1"/>
  <c r="G169" i="1"/>
  <c r="B169" i="1"/>
  <c r="V168" i="1"/>
  <c r="U168" i="1"/>
  <c r="T168" i="1"/>
  <c r="S168" i="1"/>
  <c r="Q168" i="1"/>
  <c r="P168" i="1"/>
  <c r="G168" i="1"/>
  <c r="B168" i="1"/>
  <c r="V167" i="1"/>
  <c r="U167" i="1"/>
  <c r="T167" i="1"/>
  <c r="S167" i="1"/>
  <c r="Q167" i="1"/>
  <c r="P167" i="1"/>
  <c r="G167" i="1"/>
  <c r="B167" i="1"/>
  <c r="V166" i="1"/>
  <c r="U166" i="1"/>
  <c r="T166" i="1"/>
  <c r="S166" i="1"/>
  <c r="Q166" i="1"/>
  <c r="P166" i="1"/>
  <c r="G166" i="1"/>
  <c r="B166" i="1"/>
  <c r="V165" i="1"/>
  <c r="U165" i="1"/>
  <c r="T165" i="1"/>
  <c r="S165" i="1"/>
  <c r="Q165" i="1"/>
  <c r="P165" i="1"/>
  <c r="G165" i="1"/>
  <c r="B165" i="1"/>
  <c r="V164" i="1"/>
  <c r="U164" i="1"/>
  <c r="T164" i="1"/>
  <c r="S164" i="1"/>
  <c r="Q164" i="1"/>
  <c r="P164" i="1"/>
  <c r="G164" i="1"/>
  <c r="B164" i="1"/>
  <c r="V163" i="1"/>
  <c r="U163" i="1"/>
  <c r="T163" i="1"/>
  <c r="S163" i="1"/>
  <c r="Q163" i="1"/>
  <c r="P163" i="1"/>
  <c r="G163" i="1"/>
  <c r="B163" i="1"/>
  <c r="V162" i="1"/>
  <c r="U162" i="1"/>
  <c r="T162" i="1"/>
  <c r="S162" i="1"/>
  <c r="Q162" i="1"/>
  <c r="P162" i="1"/>
  <c r="G162" i="1"/>
  <c r="B162" i="1"/>
  <c r="V161" i="1"/>
  <c r="U161" i="1"/>
  <c r="T161" i="1"/>
  <c r="S161" i="1"/>
  <c r="Q161" i="1"/>
  <c r="P161" i="1"/>
  <c r="G161" i="1"/>
  <c r="B161" i="1"/>
  <c r="V160" i="1"/>
  <c r="U160" i="1"/>
  <c r="T160" i="1"/>
  <c r="S160" i="1"/>
  <c r="Q160" i="1"/>
  <c r="P160" i="1"/>
  <c r="G160" i="1"/>
  <c r="B160" i="1"/>
  <c r="V159" i="1"/>
  <c r="U159" i="1"/>
  <c r="T159" i="1"/>
  <c r="S159" i="1"/>
  <c r="Q159" i="1"/>
  <c r="P159" i="1"/>
  <c r="G159" i="1"/>
  <c r="B159" i="1"/>
  <c r="V158" i="1"/>
  <c r="U158" i="1"/>
  <c r="T158" i="1"/>
  <c r="S158" i="1"/>
  <c r="Q158" i="1"/>
  <c r="P158" i="1"/>
  <c r="G158" i="1"/>
  <c r="B158" i="1"/>
  <c r="V157" i="1"/>
  <c r="U157" i="1"/>
  <c r="T157" i="1"/>
  <c r="S157" i="1"/>
  <c r="Q157" i="1"/>
  <c r="P157" i="1"/>
  <c r="G157" i="1"/>
  <c r="B157" i="1"/>
  <c r="V156" i="1"/>
  <c r="U156" i="1"/>
  <c r="T156" i="1"/>
  <c r="S156" i="1"/>
  <c r="Q156" i="1"/>
  <c r="P156" i="1"/>
  <c r="G156" i="1"/>
  <c r="B156" i="1"/>
  <c r="V155" i="1"/>
  <c r="U155" i="1"/>
  <c r="T155" i="1"/>
  <c r="S155" i="1"/>
  <c r="Q155" i="1"/>
  <c r="P155" i="1"/>
  <c r="G155" i="1"/>
  <c r="B155" i="1"/>
  <c r="V154" i="1"/>
  <c r="U154" i="1"/>
  <c r="T154" i="1"/>
  <c r="S154" i="1"/>
  <c r="Q154" i="1"/>
  <c r="P154" i="1"/>
  <c r="G154" i="1"/>
  <c r="B154" i="1"/>
  <c r="V153" i="1"/>
  <c r="U153" i="1"/>
  <c r="T153" i="1"/>
  <c r="S153" i="1"/>
  <c r="Q153" i="1"/>
  <c r="P153" i="1"/>
  <c r="G153" i="1"/>
  <c r="B153" i="1"/>
  <c r="T152" i="1"/>
  <c r="S152" i="1"/>
  <c r="Q152" i="1"/>
  <c r="P152" i="1"/>
  <c r="G152" i="1"/>
  <c r="B152" i="1"/>
  <c r="V152" i="1" s="1"/>
  <c r="U152" i="1" s="1"/>
  <c r="T151" i="1"/>
  <c r="S151" i="1"/>
  <c r="Q151" i="1"/>
  <c r="P151" i="1"/>
  <c r="G151" i="1"/>
  <c r="B151" i="1"/>
  <c r="V151" i="1" s="1"/>
  <c r="U151" i="1" s="1"/>
  <c r="T150" i="1"/>
  <c r="S150" i="1"/>
  <c r="Q150" i="1"/>
  <c r="P150" i="1"/>
  <c r="G150" i="1"/>
  <c r="B150" i="1"/>
  <c r="V150" i="1" s="1"/>
  <c r="U150" i="1" s="1"/>
  <c r="V149" i="1"/>
  <c r="U149" i="1"/>
  <c r="T149" i="1"/>
  <c r="S149" i="1"/>
  <c r="Q149" i="1"/>
  <c r="P149" i="1"/>
  <c r="G149" i="1"/>
  <c r="B149" i="1"/>
  <c r="V148" i="1"/>
  <c r="U148" i="1"/>
  <c r="T148" i="1"/>
  <c r="S148" i="1"/>
  <c r="Q148" i="1"/>
  <c r="P148" i="1"/>
  <c r="G148" i="1"/>
  <c r="B148" i="1"/>
  <c r="V147" i="1"/>
  <c r="U147" i="1"/>
  <c r="T147" i="1"/>
  <c r="S147" i="1"/>
  <c r="Q147" i="1"/>
  <c r="P147" i="1"/>
  <c r="G147" i="1"/>
  <c r="B147" i="1"/>
  <c r="V146" i="1"/>
  <c r="U146" i="1"/>
  <c r="T146" i="1"/>
  <c r="S146" i="1"/>
  <c r="Q146" i="1"/>
  <c r="P146" i="1"/>
  <c r="G146" i="1"/>
  <c r="B146" i="1"/>
  <c r="V145" i="1"/>
  <c r="U145" i="1"/>
  <c r="T145" i="1"/>
  <c r="S145" i="1"/>
  <c r="Q145" i="1"/>
  <c r="P145" i="1"/>
  <c r="G145" i="1"/>
  <c r="B145" i="1"/>
  <c r="T144" i="1"/>
  <c r="S144" i="1"/>
  <c r="Q144" i="1"/>
  <c r="P144" i="1"/>
  <c r="G144" i="1"/>
  <c r="B144" i="1"/>
  <c r="V144" i="1" s="1"/>
  <c r="U144" i="1" s="1"/>
  <c r="V143" i="1"/>
  <c r="U143" i="1"/>
  <c r="T143" i="1"/>
  <c r="S143" i="1"/>
  <c r="Q143" i="1"/>
  <c r="P143" i="1"/>
  <c r="G143" i="1"/>
  <c r="B143" i="1"/>
  <c r="T142" i="1"/>
  <c r="S142" i="1"/>
  <c r="Q142" i="1"/>
  <c r="P142" i="1"/>
  <c r="G142" i="1"/>
  <c r="B142" i="1"/>
  <c r="V142" i="1" s="1"/>
  <c r="U142" i="1" s="1"/>
  <c r="V141" i="1"/>
  <c r="U141" i="1"/>
  <c r="T141" i="1"/>
  <c r="S141" i="1"/>
  <c r="Q141" i="1"/>
  <c r="P141" i="1"/>
  <c r="G141" i="1"/>
  <c r="B141" i="1"/>
  <c r="T140" i="1"/>
  <c r="S140" i="1"/>
  <c r="Q140" i="1"/>
  <c r="P140" i="1"/>
  <c r="G140" i="1"/>
  <c r="B140" i="1"/>
  <c r="V140" i="1" s="1"/>
  <c r="U140" i="1" s="1"/>
  <c r="V139" i="1"/>
  <c r="U139" i="1"/>
  <c r="T139" i="1"/>
  <c r="S139" i="1"/>
  <c r="Q139" i="1"/>
  <c r="P139" i="1"/>
  <c r="G139" i="1"/>
  <c r="B139" i="1"/>
  <c r="V138" i="1"/>
  <c r="U138" i="1"/>
  <c r="T138" i="1"/>
  <c r="S138" i="1"/>
  <c r="Q138" i="1"/>
  <c r="P138" i="1"/>
  <c r="G138" i="1"/>
  <c r="B138" i="1"/>
  <c r="T137" i="1"/>
  <c r="S137" i="1"/>
  <c r="Q137" i="1"/>
  <c r="P137" i="1"/>
  <c r="G137" i="1"/>
  <c r="B137" i="1"/>
  <c r="V137" i="1" s="1"/>
  <c r="U137" i="1" s="1"/>
  <c r="V136" i="1"/>
  <c r="U136" i="1"/>
  <c r="T136" i="1"/>
  <c r="S136" i="1"/>
  <c r="Q136" i="1"/>
  <c r="P136" i="1"/>
  <c r="G136" i="1"/>
  <c r="B136" i="1"/>
  <c r="V135" i="1"/>
  <c r="U135" i="1"/>
  <c r="T135" i="1"/>
  <c r="S135" i="1"/>
  <c r="Q135" i="1"/>
  <c r="P135" i="1"/>
  <c r="G135" i="1"/>
  <c r="B135" i="1"/>
  <c r="V134" i="1"/>
  <c r="U134" i="1"/>
  <c r="T134" i="1"/>
  <c r="S134" i="1"/>
  <c r="Q134" i="1"/>
  <c r="P134" i="1"/>
  <c r="G134" i="1"/>
  <c r="B134" i="1"/>
  <c r="V133" i="1"/>
  <c r="U133" i="1"/>
  <c r="T133" i="1"/>
  <c r="S133" i="1"/>
  <c r="Q133" i="1"/>
  <c r="P133" i="1"/>
  <c r="G133" i="1"/>
  <c r="B133" i="1"/>
  <c r="V132" i="1"/>
  <c r="U132" i="1"/>
  <c r="T132" i="1"/>
  <c r="S132" i="1"/>
  <c r="Q132" i="1"/>
  <c r="P132" i="1"/>
  <c r="G132" i="1"/>
  <c r="B132" i="1"/>
  <c r="V131" i="1"/>
  <c r="U131" i="1"/>
  <c r="T131" i="1"/>
  <c r="S131" i="1"/>
  <c r="Q131" i="1"/>
  <c r="P131" i="1"/>
  <c r="G131" i="1"/>
  <c r="B131" i="1"/>
  <c r="T130" i="1"/>
  <c r="S130" i="1"/>
  <c r="Q130" i="1"/>
  <c r="P130" i="1"/>
  <c r="G130" i="1"/>
  <c r="B130" i="1"/>
  <c r="V130" i="1" s="1"/>
  <c r="U130" i="1" s="1"/>
  <c r="V129" i="1"/>
  <c r="U129" i="1"/>
  <c r="T129" i="1"/>
  <c r="S129" i="1"/>
  <c r="Q129" i="1"/>
  <c r="P129" i="1"/>
  <c r="G129" i="1"/>
  <c r="B129" i="1"/>
  <c r="V128" i="1"/>
  <c r="U128" i="1"/>
  <c r="T128" i="1"/>
  <c r="S128" i="1"/>
  <c r="Q128" i="1"/>
  <c r="P128" i="1"/>
  <c r="G128" i="1"/>
  <c r="B128" i="1"/>
  <c r="V127" i="1"/>
  <c r="U127" i="1"/>
  <c r="T127" i="1"/>
  <c r="S127" i="1"/>
  <c r="Q127" i="1"/>
  <c r="P127" i="1"/>
  <c r="G127" i="1"/>
  <c r="B127" i="1"/>
  <c r="V126" i="1"/>
  <c r="U126" i="1"/>
  <c r="T126" i="1"/>
  <c r="S126" i="1"/>
  <c r="Q126" i="1"/>
  <c r="P126" i="1"/>
  <c r="G126" i="1"/>
  <c r="B126" i="1"/>
  <c r="T125" i="1"/>
  <c r="S125" i="1"/>
  <c r="Q125" i="1"/>
  <c r="P125" i="1"/>
  <c r="G125" i="1"/>
  <c r="B125" i="1"/>
  <c r="V125" i="1" s="1"/>
  <c r="U125" i="1" s="1"/>
  <c r="V124" i="1"/>
  <c r="U124" i="1"/>
  <c r="T124" i="1"/>
  <c r="S124" i="1"/>
  <c r="Q124" i="1"/>
  <c r="P124" i="1"/>
  <c r="G124" i="1"/>
  <c r="B124" i="1"/>
  <c r="T123" i="1"/>
  <c r="S123" i="1"/>
  <c r="Q123" i="1"/>
  <c r="P123" i="1"/>
  <c r="G123" i="1"/>
  <c r="B123" i="1"/>
  <c r="V123" i="1" s="1"/>
  <c r="U123" i="1" s="1"/>
  <c r="V122" i="1"/>
  <c r="U122" i="1"/>
  <c r="T122" i="1"/>
  <c r="S122" i="1"/>
  <c r="Q122" i="1"/>
  <c r="P122" i="1"/>
  <c r="G122" i="1"/>
  <c r="B122" i="1"/>
  <c r="V121" i="1"/>
  <c r="U121" i="1"/>
  <c r="T121" i="1"/>
  <c r="S121" i="1"/>
  <c r="Q121" i="1"/>
  <c r="P121" i="1"/>
  <c r="G121" i="1"/>
  <c r="B121" i="1"/>
  <c r="V120" i="1"/>
  <c r="U120" i="1"/>
  <c r="T120" i="1"/>
  <c r="S120" i="1"/>
  <c r="Q120" i="1"/>
  <c r="P120" i="1"/>
  <c r="G120" i="1"/>
  <c r="B120" i="1"/>
  <c r="V119" i="1"/>
  <c r="U119" i="1"/>
  <c r="T119" i="1"/>
  <c r="S119" i="1"/>
  <c r="Q119" i="1"/>
  <c r="P119" i="1"/>
  <c r="G119" i="1"/>
  <c r="B119" i="1"/>
  <c r="V118" i="1"/>
  <c r="U118" i="1"/>
  <c r="T118" i="1"/>
  <c r="S118" i="1"/>
  <c r="Q118" i="1"/>
  <c r="P118" i="1"/>
  <c r="G118" i="1"/>
  <c r="B118" i="1"/>
  <c r="V117" i="1"/>
  <c r="U117" i="1"/>
  <c r="T117" i="1"/>
  <c r="S117" i="1"/>
  <c r="Q117" i="1"/>
  <c r="P117" i="1"/>
  <c r="G117" i="1"/>
  <c r="B117" i="1"/>
  <c r="V116" i="1"/>
  <c r="U116" i="1"/>
  <c r="T116" i="1"/>
  <c r="S116" i="1"/>
  <c r="Q116" i="1"/>
  <c r="P116" i="1"/>
  <c r="G116" i="1"/>
  <c r="B116" i="1"/>
  <c r="V115" i="1"/>
  <c r="U115" i="1"/>
  <c r="T115" i="1"/>
  <c r="S115" i="1"/>
  <c r="Q115" i="1"/>
  <c r="P115" i="1"/>
  <c r="G115" i="1"/>
  <c r="B115" i="1"/>
  <c r="V114" i="1"/>
  <c r="U114" i="1"/>
  <c r="T114" i="1"/>
  <c r="S114" i="1"/>
  <c r="Q114" i="1"/>
  <c r="P114" i="1"/>
  <c r="G114" i="1"/>
  <c r="B114" i="1"/>
  <c r="T113" i="1"/>
  <c r="S113" i="1"/>
  <c r="Q113" i="1"/>
  <c r="P113" i="1"/>
  <c r="G113" i="1"/>
  <c r="B113" i="1"/>
  <c r="V113" i="1" s="1"/>
  <c r="U113" i="1" s="1"/>
  <c r="T112" i="1"/>
  <c r="S112" i="1"/>
  <c r="Q112" i="1"/>
  <c r="P112" i="1"/>
  <c r="G112" i="1"/>
  <c r="B112" i="1"/>
  <c r="V112" i="1" s="1"/>
  <c r="U112" i="1" s="1"/>
  <c r="T111" i="1"/>
  <c r="S111" i="1"/>
  <c r="Q111" i="1"/>
  <c r="P111" i="1"/>
  <c r="G111" i="1"/>
  <c r="B111" i="1"/>
  <c r="V111" i="1" s="1"/>
  <c r="U111" i="1" s="1"/>
  <c r="V110" i="1"/>
  <c r="U110" i="1"/>
  <c r="T110" i="1"/>
  <c r="S110" i="1"/>
  <c r="Q110" i="1"/>
  <c r="P110" i="1"/>
  <c r="G110" i="1"/>
  <c r="B110" i="1"/>
  <c r="V109" i="1"/>
  <c r="U109" i="1"/>
  <c r="T109" i="1"/>
  <c r="S109" i="1"/>
  <c r="Q109" i="1"/>
  <c r="P109" i="1"/>
  <c r="G109" i="1"/>
  <c r="B109" i="1"/>
  <c r="V108" i="1"/>
  <c r="U108" i="1"/>
  <c r="T108" i="1"/>
  <c r="S108" i="1"/>
  <c r="Q108" i="1"/>
  <c r="P108" i="1"/>
  <c r="G108" i="1"/>
  <c r="B108" i="1"/>
  <c r="V107" i="1"/>
  <c r="U107" i="1"/>
  <c r="T107" i="1"/>
  <c r="S107" i="1"/>
  <c r="Q107" i="1"/>
  <c r="P107" i="1"/>
  <c r="G107" i="1"/>
  <c r="B107" i="1"/>
  <c r="V106" i="1"/>
  <c r="U106" i="1"/>
  <c r="T106" i="1"/>
  <c r="S106" i="1"/>
  <c r="Q106" i="1"/>
  <c r="P106" i="1"/>
  <c r="G106" i="1"/>
  <c r="B106" i="1"/>
  <c r="V105" i="1"/>
  <c r="U105" i="1"/>
  <c r="T105" i="1"/>
  <c r="S105" i="1"/>
  <c r="Q105" i="1"/>
  <c r="P105" i="1"/>
  <c r="G105" i="1"/>
  <c r="B105" i="1"/>
  <c r="T104" i="1"/>
  <c r="S104" i="1"/>
  <c r="Q104" i="1"/>
  <c r="P104" i="1"/>
  <c r="G104" i="1"/>
  <c r="B104" i="1"/>
  <c r="V104" i="1" s="1"/>
  <c r="U104" i="1" s="1"/>
  <c r="V103" i="1"/>
  <c r="U103" i="1"/>
  <c r="T103" i="1"/>
  <c r="S103" i="1"/>
  <c r="Q103" i="1"/>
  <c r="P103" i="1"/>
  <c r="G103" i="1"/>
  <c r="B103" i="1"/>
  <c r="V102" i="1"/>
  <c r="U102" i="1"/>
  <c r="T102" i="1"/>
  <c r="S102" i="1"/>
  <c r="Q102" i="1"/>
  <c r="P102" i="1"/>
  <c r="G102" i="1"/>
  <c r="B102" i="1"/>
  <c r="T101" i="1"/>
  <c r="S101" i="1"/>
  <c r="Q101" i="1"/>
  <c r="P101" i="1"/>
  <c r="G101" i="1"/>
  <c r="B101" i="1"/>
  <c r="V101" i="1" s="1"/>
  <c r="U101" i="1" s="1"/>
  <c r="T100" i="1"/>
  <c r="S100" i="1"/>
  <c r="Q100" i="1"/>
  <c r="P100" i="1"/>
  <c r="G100" i="1"/>
  <c r="B100" i="1"/>
  <c r="V100" i="1" s="1"/>
  <c r="U100" i="1" s="1"/>
  <c r="V99" i="1"/>
  <c r="U99" i="1"/>
  <c r="T99" i="1"/>
  <c r="S99" i="1"/>
  <c r="Q99" i="1"/>
  <c r="P99" i="1"/>
  <c r="G99" i="1"/>
  <c r="B99" i="1"/>
  <c r="V98" i="1"/>
  <c r="U98" i="1"/>
  <c r="T98" i="1"/>
  <c r="S98" i="1"/>
  <c r="Q98" i="1"/>
  <c r="P98" i="1"/>
  <c r="G98" i="1"/>
  <c r="B98" i="1"/>
  <c r="T97" i="1"/>
  <c r="S97" i="1"/>
  <c r="Q97" i="1"/>
  <c r="P97" i="1"/>
  <c r="G97" i="1"/>
  <c r="B97" i="1"/>
  <c r="V97" i="1" s="1"/>
  <c r="U97" i="1" s="1"/>
  <c r="V96" i="1"/>
  <c r="U96" i="1"/>
  <c r="T96" i="1"/>
  <c r="S96" i="1"/>
  <c r="Q96" i="1"/>
  <c r="P96" i="1"/>
  <c r="G96" i="1"/>
  <c r="B96" i="1"/>
  <c r="T95" i="1"/>
  <c r="S95" i="1"/>
  <c r="Q95" i="1"/>
  <c r="P95" i="1"/>
  <c r="G95" i="1"/>
  <c r="B95" i="1"/>
  <c r="V95" i="1" s="1"/>
  <c r="U95" i="1" s="1"/>
  <c r="V94" i="1"/>
  <c r="U94" i="1"/>
  <c r="T94" i="1"/>
  <c r="S94" i="1"/>
  <c r="Q94" i="1"/>
  <c r="P94" i="1"/>
  <c r="G94" i="1"/>
  <c r="B94" i="1"/>
  <c r="V93" i="1"/>
  <c r="U93" i="1"/>
  <c r="T93" i="1"/>
  <c r="S93" i="1"/>
  <c r="Q93" i="1"/>
  <c r="P93" i="1"/>
  <c r="G93" i="1"/>
  <c r="B93" i="1"/>
  <c r="V92" i="1"/>
  <c r="U92" i="1"/>
  <c r="T92" i="1"/>
  <c r="S92" i="1"/>
  <c r="Q92" i="1"/>
  <c r="P92" i="1"/>
  <c r="G92" i="1"/>
  <c r="B92" i="1"/>
  <c r="V91" i="1"/>
  <c r="U91" i="1"/>
  <c r="T91" i="1"/>
  <c r="S91" i="1"/>
  <c r="Q91" i="1"/>
  <c r="P91" i="1"/>
  <c r="G91" i="1"/>
  <c r="B91" i="1"/>
  <c r="V90" i="1"/>
  <c r="U90" i="1"/>
  <c r="T90" i="1"/>
  <c r="S90" i="1"/>
  <c r="Q90" i="1"/>
  <c r="P90" i="1"/>
  <c r="G90" i="1"/>
  <c r="B90" i="1"/>
  <c r="V89" i="1"/>
  <c r="U89" i="1"/>
  <c r="T89" i="1"/>
  <c r="S89" i="1"/>
  <c r="Q89" i="1"/>
  <c r="P89" i="1"/>
  <c r="G89" i="1"/>
  <c r="B89" i="1"/>
  <c r="V88" i="1"/>
  <c r="U88" i="1"/>
  <c r="T88" i="1"/>
  <c r="S88" i="1"/>
  <c r="Q88" i="1"/>
  <c r="P88" i="1"/>
  <c r="G88" i="1"/>
  <c r="B88" i="1"/>
  <c r="V87" i="1"/>
  <c r="U87" i="1"/>
  <c r="T87" i="1"/>
  <c r="S87" i="1"/>
  <c r="Q87" i="1"/>
  <c r="P87" i="1"/>
  <c r="G87" i="1"/>
  <c r="B87" i="1"/>
  <c r="V86" i="1"/>
  <c r="U86" i="1"/>
  <c r="T86" i="1"/>
  <c r="S86" i="1"/>
  <c r="Q86" i="1"/>
  <c r="P86" i="1"/>
  <c r="G86" i="1"/>
  <c r="B86" i="1"/>
  <c r="V85" i="1"/>
  <c r="U85" i="1"/>
  <c r="T85" i="1"/>
  <c r="S85" i="1"/>
  <c r="Q85" i="1"/>
  <c r="P85" i="1"/>
  <c r="G85" i="1"/>
  <c r="B85" i="1"/>
  <c r="T84" i="1"/>
  <c r="S84" i="1"/>
  <c r="Q84" i="1"/>
  <c r="P84" i="1"/>
  <c r="G84" i="1"/>
  <c r="B84" i="1"/>
  <c r="V84" i="1" s="1"/>
  <c r="U84" i="1" s="1"/>
  <c r="T83" i="1"/>
  <c r="S83" i="1"/>
  <c r="Q83" i="1"/>
  <c r="P83" i="1"/>
  <c r="G83" i="1"/>
  <c r="B83" i="1"/>
  <c r="V83" i="1" s="1"/>
  <c r="U83" i="1" s="1"/>
  <c r="V82" i="1"/>
  <c r="U82" i="1"/>
  <c r="T82" i="1"/>
  <c r="S82" i="1"/>
  <c r="Q82" i="1"/>
  <c r="P82" i="1"/>
  <c r="G82" i="1"/>
  <c r="B82" i="1"/>
  <c r="V81" i="1"/>
  <c r="U81" i="1"/>
  <c r="T81" i="1"/>
  <c r="S81" i="1"/>
  <c r="Q81" i="1"/>
  <c r="P81" i="1"/>
  <c r="G81" i="1"/>
  <c r="B81" i="1"/>
  <c r="V80" i="1"/>
  <c r="U80" i="1"/>
  <c r="T80" i="1"/>
  <c r="S80" i="1"/>
  <c r="Q80" i="1"/>
  <c r="P80" i="1"/>
  <c r="G80" i="1"/>
  <c r="B80" i="1"/>
  <c r="T79" i="1"/>
  <c r="S79" i="1"/>
  <c r="Q79" i="1"/>
  <c r="P79" i="1"/>
  <c r="G79" i="1"/>
  <c r="B79" i="1"/>
  <c r="V79" i="1" s="1"/>
  <c r="U79" i="1" s="1"/>
  <c r="V78" i="1"/>
  <c r="U78" i="1"/>
  <c r="T78" i="1"/>
  <c r="S78" i="1"/>
  <c r="Q78" i="1"/>
  <c r="P78" i="1"/>
  <c r="G78" i="1"/>
  <c r="B78" i="1"/>
  <c r="T77" i="1"/>
  <c r="S77" i="1"/>
  <c r="Q77" i="1"/>
  <c r="P77" i="1"/>
  <c r="G77" i="1"/>
  <c r="B77" i="1"/>
  <c r="V77" i="1" s="1"/>
  <c r="U77" i="1" s="1"/>
  <c r="V76" i="1"/>
  <c r="U76" i="1"/>
  <c r="T76" i="1"/>
  <c r="S76" i="1"/>
  <c r="Q76" i="1"/>
  <c r="P76" i="1"/>
  <c r="G76" i="1"/>
  <c r="B76" i="1"/>
  <c r="T75" i="1"/>
  <c r="S75" i="1"/>
  <c r="Q75" i="1"/>
  <c r="P75" i="1"/>
  <c r="G75" i="1"/>
  <c r="B75" i="1"/>
  <c r="V75" i="1" s="1"/>
  <c r="U75" i="1" s="1"/>
  <c r="V74" i="1"/>
  <c r="U74" i="1"/>
  <c r="T74" i="1"/>
  <c r="S74" i="1"/>
  <c r="Q74" i="1"/>
  <c r="P74" i="1"/>
  <c r="G74" i="1"/>
  <c r="B74" i="1"/>
  <c r="V73" i="1"/>
  <c r="U73" i="1"/>
  <c r="T73" i="1"/>
  <c r="S73" i="1"/>
  <c r="Q73" i="1"/>
  <c r="P73" i="1"/>
  <c r="G73" i="1"/>
  <c r="B73" i="1"/>
  <c r="T72" i="1"/>
  <c r="S72" i="1"/>
  <c r="Q72" i="1"/>
  <c r="P72" i="1"/>
  <c r="G72" i="1"/>
  <c r="B72" i="1"/>
  <c r="V72" i="1" s="1"/>
  <c r="U72" i="1" s="1"/>
  <c r="T71" i="1"/>
  <c r="S71" i="1"/>
  <c r="Q71" i="1"/>
  <c r="P71" i="1"/>
  <c r="G71" i="1"/>
  <c r="B71" i="1"/>
  <c r="V71" i="1" s="1"/>
  <c r="U71" i="1" s="1"/>
  <c r="T70" i="1"/>
  <c r="S70" i="1"/>
  <c r="Q70" i="1"/>
  <c r="P70" i="1"/>
  <c r="G70" i="1"/>
  <c r="B70" i="1"/>
  <c r="V70" i="1" s="1"/>
  <c r="U70" i="1" s="1"/>
  <c r="T69" i="1"/>
  <c r="S69" i="1"/>
  <c r="Q69" i="1"/>
  <c r="P69" i="1"/>
  <c r="G69" i="1"/>
  <c r="B69" i="1"/>
  <c r="V69" i="1" s="1"/>
  <c r="U69" i="1" s="1"/>
  <c r="V68" i="1"/>
  <c r="U68" i="1"/>
  <c r="T68" i="1"/>
  <c r="S68" i="1"/>
  <c r="Q68" i="1"/>
  <c r="P68" i="1"/>
  <c r="G68" i="1"/>
  <c r="B68" i="1"/>
  <c r="V67" i="1"/>
  <c r="U67" i="1"/>
  <c r="T67" i="1"/>
  <c r="S67" i="1"/>
  <c r="Q67" i="1"/>
  <c r="P67" i="1"/>
  <c r="G67" i="1"/>
  <c r="B67" i="1"/>
  <c r="T66" i="1"/>
  <c r="S66" i="1"/>
  <c r="Q66" i="1"/>
  <c r="P66" i="1"/>
  <c r="G66" i="1"/>
  <c r="B66" i="1"/>
  <c r="V66" i="1" s="1"/>
  <c r="U66" i="1" s="1"/>
  <c r="V65" i="1"/>
  <c r="U65" i="1"/>
  <c r="T65" i="1"/>
  <c r="S65" i="1"/>
  <c r="Q65" i="1"/>
  <c r="P65" i="1"/>
  <c r="G65" i="1"/>
  <c r="B65" i="1"/>
  <c r="V64" i="1"/>
  <c r="U64" i="1"/>
  <c r="T64" i="1"/>
  <c r="S64" i="1"/>
  <c r="Q64" i="1"/>
  <c r="P64" i="1"/>
  <c r="G64" i="1"/>
  <c r="B64" i="1"/>
  <c r="V63" i="1"/>
  <c r="U63" i="1"/>
  <c r="T63" i="1"/>
  <c r="S63" i="1"/>
  <c r="Q63" i="1"/>
  <c r="P63" i="1"/>
  <c r="G63" i="1"/>
  <c r="B63" i="1"/>
  <c r="V62" i="1"/>
  <c r="U62" i="1"/>
  <c r="T62" i="1"/>
  <c r="S62" i="1"/>
  <c r="Q62" i="1"/>
  <c r="P62" i="1"/>
  <c r="G62" i="1"/>
  <c r="B62" i="1"/>
  <c r="V61" i="1"/>
  <c r="U61" i="1"/>
  <c r="T61" i="1"/>
  <c r="S61" i="1"/>
  <c r="Q61" i="1"/>
  <c r="P61" i="1"/>
  <c r="G61" i="1"/>
  <c r="B61" i="1"/>
  <c r="V60" i="1"/>
  <c r="U60" i="1"/>
  <c r="T60" i="1"/>
  <c r="S60" i="1"/>
  <c r="Q60" i="1"/>
  <c r="P60" i="1"/>
  <c r="G60" i="1"/>
  <c r="B60" i="1"/>
  <c r="V59" i="1"/>
  <c r="U59" i="1"/>
  <c r="T59" i="1"/>
  <c r="S59" i="1"/>
  <c r="Q59" i="1"/>
  <c r="P59" i="1"/>
  <c r="G59" i="1"/>
  <c r="B59" i="1"/>
  <c r="T58" i="1"/>
  <c r="S58" i="1"/>
  <c r="Q58" i="1"/>
  <c r="P58" i="1"/>
  <c r="G58" i="1"/>
  <c r="B58" i="1"/>
  <c r="V58" i="1" s="1"/>
  <c r="U58" i="1" s="1"/>
  <c r="V57" i="1"/>
  <c r="U57" i="1"/>
  <c r="T57" i="1"/>
  <c r="S57" i="1"/>
  <c r="Q57" i="1"/>
  <c r="P57" i="1"/>
  <c r="G57" i="1"/>
  <c r="B57" i="1"/>
  <c r="V56" i="1"/>
  <c r="U56" i="1"/>
  <c r="T56" i="1"/>
  <c r="S56" i="1"/>
  <c r="Q56" i="1"/>
  <c r="P56" i="1"/>
  <c r="G56" i="1"/>
  <c r="B56" i="1"/>
  <c r="V55" i="1"/>
  <c r="U55" i="1"/>
  <c r="T55" i="1"/>
  <c r="S55" i="1"/>
  <c r="Q55" i="1"/>
  <c r="P55" i="1"/>
  <c r="G55" i="1"/>
  <c r="B55" i="1"/>
  <c r="V54" i="1"/>
  <c r="U54" i="1"/>
  <c r="T54" i="1"/>
  <c r="S54" i="1"/>
  <c r="Q54" i="1"/>
  <c r="P54" i="1"/>
  <c r="G54" i="1"/>
  <c r="B54" i="1"/>
  <c r="V53" i="1"/>
  <c r="U53" i="1"/>
  <c r="T53" i="1"/>
  <c r="S53" i="1"/>
  <c r="Q53" i="1"/>
  <c r="P53" i="1"/>
  <c r="G53" i="1"/>
  <c r="B53" i="1"/>
  <c r="V52" i="1"/>
  <c r="U52" i="1"/>
  <c r="T52" i="1"/>
  <c r="S52" i="1"/>
  <c r="Q52" i="1"/>
  <c r="P52" i="1"/>
  <c r="G52" i="1"/>
  <c r="B52" i="1"/>
  <c r="V51" i="1"/>
  <c r="U51" i="1"/>
  <c r="T51" i="1"/>
  <c r="S51" i="1"/>
  <c r="Q51" i="1"/>
  <c r="P51" i="1"/>
  <c r="G51" i="1"/>
  <c r="B51" i="1"/>
  <c r="V50" i="1"/>
  <c r="U50" i="1"/>
  <c r="T50" i="1"/>
  <c r="S50" i="1"/>
  <c r="Q50" i="1"/>
  <c r="P50" i="1"/>
  <c r="G50" i="1"/>
  <c r="B50" i="1"/>
  <c r="V49" i="1"/>
  <c r="U49" i="1"/>
  <c r="T49" i="1"/>
  <c r="S49" i="1"/>
  <c r="Q49" i="1"/>
  <c r="P49" i="1"/>
  <c r="G49" i="1"/>
  <c r="B49" i="1"/>
  <c r="V48" i="1"/>
  <c r="U48" i="1"/>
  <c r="T48" i="1"/>
  <c r="S48" i="1"/>
  <c r="Q48" i="1"/>
  <c r="P48" i="1"/>
  <c r="G48" i="1"/>
  <c r="B48" i="1"/>
  <c r="V47" i="1"/>
  <c r="U47" i="1"/>
  <c r="T47" i="1"/>
  <c r="S47" i="1"/>
  <c r="Q47" i="1"/>
  <c r="P47" i="1"/>
  <c r="G47" i="1"/>
  <c r="B47" i="1"/>
  <c r="V46" i="1"/>
  <c r="U46" i="1"/>
  <c r="T46" i="1"/>
  <c r="S46" i="1"/>
  <c r="Q46" i="1"/>
  <c r="P46" i="1"/>
  <c r="G46" i="1"/>
  <c r="B46" i="1"/>
  <c r="V45" i="1"/>
  <c r="U45" i="1"/>
  <c r="T45" i="1"/>
  <c r="S45" i="1"/>
  <c r="Q45" i="1"/>
  <c r="P45" i="1"/>
  <c r="G45" i="1"/>
  <c r="B45" i="1"/>
  <c r="V44" i="1"/>
  <c r="U44" i="1"/>
  <c r="T44" i="1"/>
  <c r="S44" i="1"/>
  <c r="Q44" i="1"/>
  <c r="P44" i="1"/>
  <c r="G44" i="1"/>
  <c r="B44" i="1"/>
  <c r="V43" i="1"/>
  <c r="U43" i="1"/>
  <c r="T43" i="1"/>
  <c r="S43" i="1"/>
  <c r="Q43" i="1"/>
  <c r="P43" i="1"/>
  <c r="G43" i="1"/>
  <c r="B43" i="1"/>
  <c r="V42" i="1"/>
  <c r="U42" i="1"/>
  <c r="T42" i="1"/>
  <c r="S42" i="1"/>
  <c r="Q42" i="1"/>
  <c r="P42" i="1"/>
  <c r="G42" i="1"/>
  <c r="B42" i="1"/>
  <c r="V41" i="1"/>
  <c r="U41" i="1"/>
  <c r="T41" i="1"/>
  <c r="S41" i="1"/>
  <c r="Q41" i="1"/>
  <c r="P41" i="1"/>
  <c r="G41" i="1"/>
  <c r="B41" i="1"/>
  <c r="V40" i="1"/>
  <c r="U40" i="1"/>
  <c r="T40" i="1"/>
  <c r="S40" i="1"/>
  <c r="Q40" i="1"/>
  <c r="P40" i="1"/>
  <c r="G40" i="1"/>
  <c r="B40" i="1"/>
  <c r="V39" i="1"/>
  <c r="U39" i="1"/>
  <c r="T39" i="1"/>
  <c r="S39" i="1"/>
  <c r="Q39" i="1"/>
  <c r="P39" i="1"/>
  <c r="G39" i="1"/>
  <c r="B39" i="1"/>
  <c r="V38" i="1"/>
  <c r="U38" i="1"/>
  <c r="T38" i="1"/>
  <c r="S38" i="1"/>
  <c r="Q38" i="1"/>
  <c r="P38" i="1"/>
  <c r="G38" i="1"/>
  <c r="B38" i="1"/>
  <c r="V37" i="1"/>
  <c r="U37" i="1"/>
  <c r="T37" i="1"/>
  <c r="S37" i="1"/>
  <c r="Q37" i="1"/>
  <c r="P37" i="1"/>
  <c r="G37" i="1"/>
  <c r="B37" i="1"/>
  <c r="V36" i="1"/>
  <c r="U36" i="1"/>
  <c r="T36" i="1"/>
  <c r="S36" i="1"/>
  <c r="Q36" i="1"/>
  <c r="P36" i="1"/>
  <c r="G36" i="1"/>
  <c r="B36" i="1"/>
  <c r="V35" i="1"/>
  <c r="U35" i="1"/>
  <c r="T35" i="1"/>
  <c r="S35" i="1"/>
  <c r="Q35" i="1"/>
  <c r="P35" i="1"/>
  <c r="G35" i="1"/>
  <c r="B35" i="1"/>
  <c r="V34" i="1"/>
  <c r="U34" i="1"/>
  <c r="T34" i="1"/>
  <c r="S34" i="1"/>
  <c r="Q34" i="1"/>
  <c r="P34" i="1"/>
  <c r="G34" i="1"/>
  <c r="B34" i="1"/>
  <c r="V33" i="1"/>
  <c r="U33" i="1"/>
  <c r="T33" i="1"/>
  <c r="S33" i="1"/>
  <c r="Q33" i="1"/>
  <c r="P33" i="1"/>
  <c r="G33" i="1"/>
  <c r="B33" i="1"/>
  <c r="V32" i="1"/>
  <c r="U32" i="1"/>
  <c r="T32" i="1"/>
  <c r="S32" i="1"/>
  <c r="Q32" i="1"/>
  <c r="P32" i="1"/>
  <c r="G32" i="1"/>
  <c r="B32" i="1"/>
  <c r="V31" i="1"/>
  <c r="U31" i="1"/>
  <c r="T31" i="1"/>
  <c r="S31" i="1"/>
  <c r="Q31" i="1"/>
  <c r="P31" i="1"/>
  <c r="G31" i="1"/>
  <c r="B31" i="1"/>
  <c r="V30" i="1"/>
  <c r="U30" i="1"/>
  <c r="T30" i="1"/>
  <c r="S30" i="1"/>
  <c r="Q30" i="1"/>
  <c r="P30" i="1"/>
  <c r="G30" i="1"/>
  <c r="B30" i="1"/>
  <c r="V29" i="1"/>
  <c r="U29" i="1"/>
  <c r="T29" i="1"/>
  <c r="S29" i="1"/>
  <c r="Q29" i="1"/>
  <c r="P29" i="1"/>
  <c r="G29" i="1"/>
  <c r="B29" i="1"/>
  <c r="V28" i="1"/>
  <c r="U28" i="1"/>
  <c r="T28" i="1"/>
  <c r="S28" i="1"/>
  <c r="Q28" i="1"/>
  <c r="P28" i="1"/>
  <c r="G28" i="1"/>
  <c r="B28" i="1"/>
  <c r="V27" i="1"/>
  <c r="U27" i="1"/>
  <c r="T27" i="1"/>
  <c r="S27" i="1"/>
  <c r="Q27" i="1"/>
  <c r="P27" i="1"/>
  <c r="G27" i="1"/>
  <c r="B27" i="1"/>
  <c r="V26" i="1"/>
  <c r="U26" i="1" s="1"/>
  <c r="T26" i="1"/>
  <c r="S26" i="1"/>
  <c r="Q26" i="1"/>
  <c r="P26" i="1"/>
  <c r="G26" i="1"/>
  <c r="B26" i="1"/>
  <c r="V25" i="1"/>
  <c r="U25" i="1"/>
  <c r="T25" i="1"/>
  <c r="S25" i="1"/>
  <c r="Q25" i="1"/>
  <c r="P25" i="1"/>
  <c r="G25" i="1"/>
  <c r="B25" i="1"/>
  <c r="V24" i="1"/>
  <c r="U24" i="1"/>
  <c r="T24" i="1"/>
  <c r="S24" i="1"/>
  <c r="Q24" i="1"/>
  <c r="P24" i="1"/>
  <c r="G24" i="1"/>
  <c r="B24" i="1"/>
  <c r="V23" i="1"/>
  <c r="U23" i="1"/>
  <c r="T23" i="1"/>
  <c r="S23" i="1"/>
  <c r="Q23" i="1"/>
  <c r="P23" i="1"/>
  <c r="G23" i="1"/>
  <c r="B23" i="1"/>
  <c r="V22" i="1"/>
  <c r="U22" i="1"/>
  <c r="T22" i="1"/>
  <c r="S22" i="1"/>
  <c r="Q22" i="1"/>
  <c r="P22" i="1"/>
  <c r="G22" i="1"/>
  <c r="B22" i="1"/>
  <c r="V21" i="1"/>
  <c r="U21" i="1"/>
  <c r="T21" i="1"/>
  <c r="S21" i="1"/>
  <c r="Q21" i="1"/>
  <c r="P21" i="1"/>
  <c r="G21" i="1"/>
  <c r="B21" i="1"/>
  <c r="V20" i="1"/>
  <c r="U20" i="1"/>
  <c r="T20" i="1"/>
  <c r="S20" i="1"/>
  <c r="Q20" i="1"/>
  <c r="P20" i="1"/>
  <c r="G20" i="1"/>
  <c r="B20" i="1"/>
  <c r="V19" i="1"/>
  <c r="U19" i="1"/>
  <c r="T19" i="1"/>
  <c r="S19" i="1"/>
  <c r="Q19" i="1"/>
  <c r="P19" i="1"/>
  <c r="G19" i="1"/>
  <c r="B19" i="1"/>
  <c r="V18" i="1"/>
  <c r="U18" i="1"/>
  <c r="T18" i="1"/>
  <c r="S18" i="1"/>
  <c r="Q18" i="1"/>
  <c r="P18" i="1"/>
  <c r="G18" i="1"/>
  <c r="B18" i="1"/>
  <c r="V17" i="1"/>
  <c r="U17" i="1"/>
  <c r="T17" i="1"/>
  <c r="S17" i="1"/>
  <c r="Q17" i="1"/>
  <c r="P17" i="1"/>
  <c r="G17" i="1"/>
  <c r="B17" i="1"/>
  <c r="V16" i="1"/>
  <c r="U16" i="1"/>
  <c r="T16" i="1"/>
  <c r="S16" i="1"/>
  <c r="Q16" i="1"/>
  <c r="P16" i="1"/>
  <c r="G16" i="1"/>
  <c r="B16" i="1"/>
  <c r="V15" i="1"/>
  <c r="U15" i="1"/>
  <c r="T15" i="1"/>
  <c r="S15" i="1"/>
  <c r="Q15" i="1"/>
  <c r="P15" i="1"/>
  <c r="G15" i="1"/>
  <c r="B15" i="1"/>
  <c r="V14" i="1"/>
  <c r="U14" i="1"/>
  <c r="T14" i="1"/>
  <c r="S14" i="1"/>
  <c r="Q14" i="1"/>
  <c r="P14" i="1"/>
  <c r="G14" i="1"/>
  <c r="B14" i="1"/>
  <c r="V13" i="1"/>
  <c r="U13" i="1"/>
  <c r="T13" i="1"/>
  <c r="S13" i="1"/>
  <c r="Q13" i="1"/>
  <c r="P13" i="1"/>
  <c r="G13" i="1"/>
  <c r="B13" i="1"/>
  <c r="V12" i="1"/>
  <c r="U12" i="1"/>
  <c r="T12" i="1"/>
  <c r="S12" i="1"/>
  <c r="Q12" i="1"/>
  <c r="P12" i="1"/>
  <c r="G12" i="1"/>
  <c r="B12" i="1"/>
  <c r="V11" i="1"/>
  <c r="U11" i="1"/>
  <c r="T11" i="1"/>
  <c r="S11" i="1"/>
  <c r="Q11" i="1"/>
  <c r="P11" i="1"/>
  <c r="G11" i="1"/>
  <c r="B11" i="1"/>
  <c r="V10" i="1"/>
  <c r="U10" i="1"/>
  <c r="T10" i="1"/>
  <c r="S10" i="1"/>
  <c r="Q10" i="1"/>
  <c r="P10" i="1"/>
  <c r="G10" i="1"/>
  <c r="B10" i="1"/>
  <c r="V9" i="1"/>
  <c r="U9" i="1"/>
  <c r="T9" i="1"/>
  <c r="S9" i="1"/>
  <c r="Q9" i="1"/>
  <c r="P9" i="1"/>
  <c r="G9" i="1"/>
  <c r="B9" i="1"/>
  <c r="V8" i="1"/>
  <c r="U8" i="1"/>
  <c r="T8" i="1"/>
  <c r="S8" i="1"/>
  <c r="Q8" i="1"/>
  <c r="P8" i="1"/>
  <c r="G8" i="1"/>
  <c r="T7" i="1"/>
  <c r="S7" i="1"/>
  <c r="Q7" i="1"/>
  <c r="P7" i="1"/>
  <c r="G7" i="1"/>
  <c r="B7" i="1" s="1"/>
  <c r="V7" i="1" s="1"/>
  <c r="U7" i="1" s="1"/>
  <c r="T6" i="1"/>
  <c r="S6" i="1"/>
  <c r="Q6" i="1"/>
  <c r="P6" i="1"/>
  <c r="G6" i="1"/>
  <c r="B6" i="1" s="1"/>
  <c r="V6" i="1" s="1"/>
  <c r="V5" i="1"/>
  <c r="S5" i="1"/>
  <c r="Q5" i="1"/>
  <c r="P5" i="1"/>
  <c r="G5" i="1"/>
  <c r="B5" i="1" s="1"/>
  <c r="Q4" i="1"/>
  <c r="P4" i="1"/>
  <c r="G4" i="1"/>
  <c r="B4" i="1" s="1"/>
  <c r="C2" i="1"/>
  <c r="T254" i="1" l="1"/>
  <c r="S254" i="1"/>
  <c r="V254" i="1"/>
  <c r="U254" i="1" s="1"/>
  <c r="V4" i="1"/>
  <c r="U4" i="1" s="1"/>
  <c r="U214" i="1"/>
  <c r="V223" i="1"/>
  <c r="U238" i="1"/>
  <c r="V300" i="1"/>
  <c r="B300" i="1"/>
  <c r="A300" i="1"/>
  <c r="V305" i="1"/>
  <c r="B305" i="1"/>
  <c r="A305" i="1"/>
  <c r="A306" i="1"/>
  <c r="V306" i="1"/>
  <c r="V317" i="1"/>
  <c r="B317" i="1"/>
  <c r="A317" i="1"/>
  <c r="V222" i="1"/>
  <c r="U222" i="1" s="1"/>
  <c r="V230" i="1"/>
  <c r="U230" i="1" s="1"/>
  <c r="V246" i="1"/>
  <c r="U246" i="1" s="1"/>
  <c r="U253" i="1"/>
  <c r="U265" i="1"/>
  <c r="S271" i="1"/>
  <c r="V271" i="1"/>
  <c r="U271" i="1"/>
  <c r="U259" i="1"/>
  <c r="U269" i="1"/>
  <c r="V274" i="1"/>
  <c r="T274" i="1"/>
  <c r="U274" i="1" s="1"/>
  <c r="S274" i="1"/>
  <c r="U278" i="1"/>
  <c r="T278" i="1"/>
  <c r="V288" i="1"/>
  <c r="B304" i="1"/>
  <c r="A304" i="1"/>
  <c r="V304" i="1"/>
  <c r="B325" i="1"/>
  <c r="V325" i="1"/>
  <c r="A325" i="1"/>
  <c r="B287" i="1"/>
  <c r="A287" i="1"/>
  <c r="V298" i="1"/>
  <c r="B298" i="1"/>
  <c r="A298" i="1"/>
  <c r="B306" i="1"/>
  <c r="T217" i="1"/>
  <c r="V219" i="1"/>
  <c r="U219" i="1" s="1"/>
  <c r="T225" i="1"/>
  <c r="U226" i="1"/>
  <c r="V227" i="1"/>
  <c r="U227" i="1" s="1"/>
  <c r="T233" i="1"/>
  <c r="U234" i="1"/>
  <c r="T241" i="1"/>
  <c r="U242" i="1"/>
  <c r="T249" i="1"/>
  <c r="U250" i="1"/>
  <c r="S256" i="1"/>
  <c r="T271" i="1"/>
  <c r="T5" i="1"/>
  <c r="U5" i="1" s="1"/>
  <c r="U6" i="1"/>
  <c r="T216" i="1"/>
  <c r="U217" i="1"/>
  <c r="V218" i="1"/>
  <c r="U218" i="1" s="1"/>
  <c r="T224" i="1"/>
  <c r="U225" i="1"/>
  <c r="T232" i="1"/>
  <c r="U233" i="1"/>
  <c r="V234" i="1"/>
  <c r="T240" i="1"/>
  <c r="U241" i="1"/>
  <c r="T248" i="1"/>
  <c r="U249" i="1"/>
  <c r="S255" i="1"/>
  <c r="T256" i="1"/>
  <c r="S272" i="1"/>
  <c r="V272" i="1"/>
  <c r="U272" i="1" s="1"/>
  <c r="V287" i="1"/>
  <c r="V303" i="1"/>
  <c r="B303" i="1"/>
  <c r="V313" i="1"/>
  <c r="B313" i="1"/>
  <c r="A313" i="1"/>
  <c r="S316" i="1"/>
  <c r="U316" i="1"/>
  <c r="U321" i="1"/>
  <c r="T321" i="1"/>
  <c r="S321" i="1"/>
  <c r="S4" i="1"/>
  <c r="T4" i="1"/>
  <c r="T215" i="1"/>
  <c r="U216" i="1"/>
  <c r="T223" i="1"/>
  <c r="U224" i="1"/>
  <c r="T231" i="1"/>
  <c r="U232" i="1"/>
  <c r="T239" i="1"/>
  <c r="U240" i="1"/>
  <c r="T247" i="1"/>
  <c r="U248" i="1"/>
  <c r="T255" i="1"/>
  <c r="A275" i="1"/>
  <c r="V302" i="1"/>
  <c r="B302" i="1"/>
  <c r="A302" i="1"/>
  <c r="T312" i="1"/>
  <c r="S312" i="1"/>
  <c r="T214" i="1"/>
  <c r="U215" i="1"/>
  <c r="T222" i="1"/>
  <c r="U223" i="1"/>
  <c r="T230" i="1"/>
  <c r="U231" i="1"/>
  <c r="T238" i="1"/>
  <c r="U239" i="1"/>
  <c r="T246" i="1"/>
  <c r="U247" i="1"/>
  <c r="F304" i="1"/>
  <c r="B307" i="1"/>
  <c r="A307" i="1"/>
  <c r="U301" i="1"/>
  <c r="S311" i="1"/>
  <c r="V312" i="1"/>
  <c r="S314" i="1"/>
  <c r="V320" i="1"/>
  <c r="A320" i="1"/>
  <c r="T324" i="1"/>
  <c r="S328" i="1"/>
  <c r="U332" i="1"/>
  <c r="S332" i="1"/>
  <c r="U340" i="1"/>
  <c r="S340" i="1"/>
  <c r="S352" i="1"/>
  <c r="U352" i="1"/>
  <c r="U362" i="1"/>
  <c r="S362" i="1"/>
  <c r="S376" i="1"/>
  <c r="U376" i="1"/>
  <c r="S392" i="1"/>
  <c r="U392" i="1"/>
  <c r="S408" i="1"/>
  <c r="U408" i="1"/>
  <c r="S424" i="1"/>
  <c r="U424" i="1"/>
  <c r="S440" i="1"/>
  <c r="U440" i="1"/>
  <c r="S456" i="1"/>
  <c r="U456" i="1"/>
  <c r="V297" i="1"/>
  <c r="V301" i="1"/>
  <c r="U314" i="1"/>
  <c r="A319" i="1"/>
  <c r="T319" i="1"/>
  <c r="F324" i="1"/>
  <c r="T328" i="1"/>
  <c r="F362" i="1"/>
  <c r="S472" i="1"/>
  <c r="U472" i="1"/>
  <c r="U319" i="1"/>
  <c r="F342" i="1"/>
  <c r="S344" i="1"/>
  <c r="U344" i="1"/>
  <c r="U354" i="1"/>
  <c r="S354" i="1"/>
  <c r="U364" i="1"/>
  <c r="S364" i="1"/>
  <c r="S464" i="1"/>
  <c r="U464" i="1"/>
  <c r="F474" i="1"/>
  <c r="S273" i="1"/>
  <c r="S310" i="1"/>
  <c r="A316" i="1"/>
  <c r="V316" i="1"/>
  <c r="S322" i="1"/>
  <c r="U323" i="1"/>
  <c r="S323" i="1"/>
  <c r="T273" i="1"/>
  <c r="T310" i="1"/>
  <c r="A312" i="1"/>
  <c r="T315" i="1"/>
  <c r="T320" i="1"/>
  <c r="U322" i="1"/>
  <c r="S336" i="1"/>
  <c r="U336" i="1"/>
  <c r="U346" i="1"/>
  <c r="S346" i="1"/>
  <c r="U356" i="1"/>
  <c r="S356" i="1"/>
  <c r="S368" i="1"/>
  <c r="U368" i="1"/>
  <c r="S384" i="1"/>
  <c r="U384" i="1"/>
  <c r="S400" i="1"/>
  <c r="U400" i="1"/>
  <c r="S416" i="1"/>
  <c r="U416" i="1"/>
  <c r="S432" i="1"/>
  <c r="U432" i="1"/>
  <c r="S448" i="1"/>
  <c r="U448" i="1"/>
  <c r="U315" i="1"/>
  <c r="F320" i="1"/>
  <c r="U326" i="1"/>
  <c r="F346" i="1"/>
  <c r="S318" i="1"/>
  <c r="A323" i="1"/>
  <c r="T323" i="1"/>
  <c r="F330" i="1"/>
  <c r="U338" i="1"/>
  <c r="S338" i="1"/>
  <c r="U348" i="1"/>
  <c r="S348" i="1"/>
  <c r="F358" i="1"/>
  <c r="S360" i="1"/>
  <c r="U360" i="1"/>
  <c r="V324" i="1"/>
  <c r="S334" i="1"/>
  <c r="S342" i="1"/>
  <c r="S350" i="1"/>
  <c r="S358" i="1"/>
  <c r="S366" i="1"/>
  <c r="S374" i="1"/>
  <c r="S382" i="1"/>
  <c r="S390" i="1"/>
  <c r="S398" i="1"/>
  <c r="S406" i="1"/>
  <c r="S414" i="1"/>
  <c r="S422" i="1"/>
  <c r="S430" i="1"/>
  <c r="S438" i="1"/>
  <c r="S446" i="1"/>
  <c r="S454" i="1"/>
  <c r="T459" i="1"/>
  <c r="S462" i="1"/>
  <c r="T467" i="1"/>
  <c r="S470" i="1"/>
  <c r="T334" i="1"/>
  <c r="T342" i="1"/>
  <c r="T350" i="1"/>
  <c r="T358" i="1"/>
  <c r="T366" i="1"/>
  <c r="T374" i="1"/>
  <c r="T382" i="1"/>
  <c r="T390" i="1"/>
  <c r="T398" i="1"/>
  <c r="T406" i="1"/>
  <c r="T414" i="1"/>
  <c r="T422" i="1"/>
  <c r="T430" i="1"/>
  <c r="T438" i="1"/>
  <c r="T446" i="1"/>
  <c r="T454" i="1"/>
  <c r="T462" i="1"/>
  <c r="S465" i="1"/>
  <c r="T470" i="1"/>
  <c r="S473" i="1"/>
  <c r="S372" i="1"/>
  <c r="S380" i="1"/>
  <c r="S388" i="1"/>
  <c r="S396" i="1"/>
  <c r="S404" i="1"/>
  <c r="S412" i="1"/>
  <c r="S420" i="1"/>
  <c r="S428" i="1"/>
  <c r="S436" i="1"/>
  <c r="S444" i="1"/>
  <c r="S452" i="1"/>
  <c r="S460" i="1"/>
  <c r="T465" i="1"/>
  <c r="S468" i="1"/>
  <c r="T473" i="1"/>
  <c r="T372" i="1"/>
  <c r="T380" i="1"/>
  <c r="T388" i="1"/>
  <c r="T396" i="1"/>
  <c r="T404" i="1"/>
  <c r="T412" i="1"/>
  <c r="T420" i="1"/>
  <c r="T428" i="1"/>
  <c r="T436" i="1"/>
  <c r="T444" i="1"/>
  <c r="T452" i="1"/>
  <c r="T460" i="1"/>
  <c r="S463" i="1"/>
  <c r="T468" i="1"/>
  <c r="S471" i="1"/>
  <c r="S370" i="1"/>
  <c r="S378" i="1"/>
  <c r="S386" i="1"/>
  <c r="S394" i="1"/>
  <c r="S402" i="1"/>
  <c r="S410" i="1"/>
  <c r="S418" i="1"/>
  <c r="S426" i="1"/>
  <c r="S434" i="1"/>
  <c r="S442" i="1"/>
  <c r="S450" i="1"/>
  <c r="S458" i="1"/>
  <c r="S466" i="1"/>
  <c r="S474" i="1"/>
  <c r="T370" i="1"/>
  <c r="T378" i="1"/>
  <c r="T386" i="1"/>
  <c r="T394" i="1"/>
  <c r="T402" i="1"/>
  <c r="T410" i="1"/>
  <c r="T418" i="1"/>
  <c r="T426" i="1"/>
  <c r="T434" i="1"/>
  <c r="T442" i="1"/>
  <c r="T450" i="1"/>
  <c r="T458" i="1"/>
  <c r="T466" i="1"/>
  <c r="T474" i="1"/>
  <c r="U298" i="1" l="1"/>
  <c r="T298" i="1"/>
  <c r="S298" i="1"/>
  <c r="U317" i="1"/>
  <c r="T317" i="1"/>
  <c r="S317" i="1"/>
  <c r="U300" i="1"/>
  <c r="T300" i="1"/>
  <c r="S300" i="1"/>
  <c r="U287" i="1"/>
  <c r="T287" i="1"/>
  <c r="S287" i="1"/>
  <c r="B275" i="1"/>
  <c r="T304" i="1"/>
  <c r="S304" i="1"/>
  <c r="U304" i="1"/>
  <c r="A276" i="1"/>
  <c r="B276" i="1" s="1"/>
  <c r="U303" i="1"/>
  <c r="T303" i="1"/>
  <c r="S303" i="1"/>
  <c r="U302" i="1"/>
  <c r="T302" i="1"/>
  <c r="S302" i="1"/>
  <c r="A277" i="1"/>
  <c r="B277" i="1" s="1"/>
  <c r="U305" i="1"/>
  <c r="T305" i="1"/>
  <c r="S305" i="1"/>
  <c r="U307" i="1"/>
  <c r="T307" i="1"/>
  <c r="S307" i="1"/>
  <c r="U313" i="1"/>
  <c r="T313" i="1"/>
  <c r="S313" i="1"/>
  <c r="U325" i="1"/>
  <c r="S325" i="1"/>
  <c r="T325" i="1"/>
  <c r="U306" i="1"/>
  <c r="T306" i="1"/>
  <c r="S306" i="1"/>
  <c r="V281" i="1"/>
  <c r="T276" i="1" l="1"/>
  <c r="S276" i="1"/>
  <c r="V276" i="1"/>
  <c r="U276" i="1" s="1"/>
  <c r="T277" i="1"/>
  <c r="S277" i="1"/>
  <c r="V291" i="1"/>
  <c r="T275" i="1"/>
  <c r="S275" i="1"/>
  <c r="V280" i="1"/>
  <c r="A279" i="1"/>
  <c r="B279" i="1" l="1"/>
  <c r="A280" i="1"/>
  <c r="B280" i="1" s="1"/>
  <c r="V290" i="1" l="1"/>
  <c r="T279" i="1"/>
  <c r="S279" i="1"/>
  <c r="U280" i="1"/>
  <c r="T280" i="1"/>
  <c r="S280" i="1"/>
  <c r="V292" i="1"/>
  <c r="A281" i="1"/>
  <c r="B281" i="1" l="1"/>
  <c r="A282" i="1"/>
  <c r="B282" i="1" l="1"/>
  <c r="A283" i="1"/>
  <c r="S281" i="1"/>
  <c r="U281" i="1"/>
  <c r="T281" i="1"/>
  <c r="V293" i="1"/>
  <c r="B283" i="1" l="1"/>
  <c r="A284" i="1"/>
  <c r="T282" i="1"/>
  <c r="S282" i="1"/>
  <c r="V277" i="1"/>
  <c r="U277" i="1" s="1"/>
  <c r="T283" i="1" l="1"/>
  <c r="S283" i="1"/>
  <c r="V279" i="1"/>
  <c r="U279" i="1" s="1"/>
  <c r="B284" i="1"/>
  <c r="A285" i="1"/>
  <c r="B285" i="1" l="1"/>
  <c r="A286" i="1"/>
  <c r="T284" i="1"/>
  <c r="S284" i="1"/>
  <c r="T285" i="1" l="1"/>
  <c r="S285" i="1"/>
  <c r="V275" i="1"/>
  <c r="B286" i="1"/>
  <c r="A288" i="1"/>
  <c r="B288" i="1" l="1"/>
  <c r="A289" i="1"/>
  <c r="U275" i="1"/>
  <c r="T286" i="1"/>
  <c r="S286" i="1"/>
  <c r="B289" i="1" l="1"/>
  <c r="A290" i="1"/>
  <c r="V282" i="1"/>
  <c r="U288" i="1"/>
  <c r="T288" i="1"/>
  <c r="S288" i="1"/>
  <c r="S289" i="1" l="1"/>
  <c r="T289" i="1"/>
  <c r="V283" i="1"/>
  <c r="U283" i="1" s="1"/>
  <c r="U282" i="1"/>
  <c r="B290" i="1"/>
  <c r="A291" i="1"/>
  <c r="B291" i="1" l="1"/>
  <c r="A292" i="1"/>
  <c r="U290" i="1"/>
  <c r="T290" i="1"/>
  <c r="S290" i="1"/>
  <c r="B292" i="1" l="1"/>
  <c r="A293" i="1"/>
  <c r="U291" i="1"/>
  <c r="T291" i="1"/>
  <c r="S291" i="1"/>
  <c r="V284" i="1"/>
  <c r="U284" i="1" l="1"/>
  <c r="B293" i="1"/>
  <c r="A294" i="1"/>
  <c r="T292" i="1"/>
  <c r="S292" i="1"/>
  <c r="U292" i="1"/>
  <c r="V285" i="1"/>
  <c r="U285" i="1" s="1"/>
  <c r="B294" i="1" l="1"/>
  <c r="A295" i="1"/>
  <c r="U293" i="1"/>
  <c r="T293" i="1"/>
  <c r="S293" i="1"/>
  <c r="V286" i="1"/>
  <c r="U286" i="1" s="1"/>
  <c r="B295" i="1" l="1"/>
  <c r="A296" i="1"/>
  <c r="T294" i="1"/>
  <c r="S294" i="1"/>
  <c r="V289" i="1"/>
  <c r="U289" i="1" s="1"/>
  <c r="B296" i="1" l="1"/>
  <c r="A297" i="1"/>
  <c r="T295" i="1"/>
  <c r="S295" i="1"/>
  <c r="V294" i="1"/>
  <c r="U294" i="1" s="1"/>
  <c r="B297" i="1" l="1"/>
  <c r="A308" i="1"/>
  <c r="T296" i="1"/>
  <c r="S296" i="1"/>
  <c r="V295" i="1"/>
  <c r="U295" i="1" s="1"/>
  <c r="B308" i="1" l="1"/>
  <c r="A309" i="1"/>
  <c r="B309" i="1" s="1"/>
  <c r="S297" i="1"/>
  <c r="U297" i="1"/>
  <c r="T297" i="1"/>
  <c r="V296" i="1"/>
  <c r="U296" i="1" s="1"/>
  <c r="S309" i="1" l="1"/>
  <c r="T309" i="1"/>
  <c r="V309" i="1"/>
  <c r="X1" i="1" s="1"/>
  <c r="T308" i="1"/>
  <c r="S308" i="1"/>
  <c r="V308" i="1"/>
  <c r="U308" i="1" s="1"/>
  <c r="U309"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Cordon Antoine</author>
  </authors>
  <commentList>
    <comment ref="B108" authorId="0" shapeId="0" xr:uid="{AB735038-E5E7-456F-B118-785E56F551EF}">
      <text>
        <r>
          <rPr>
            <b/>
            <sz val="9"/>
            <color indexed="81"/>
            <rFont val="Tahoma"/>
            <family val="2"/>
          </rPr>
          <t>Cordon Antoine:</t>
        </r>
        <r>
          <rPr>
            <sz val="9"/>
            <color indexed="81"/>
            <rFont val="Tahoma"/>
            <family val="2"/>
          </rPr>
          <t xml:space="preserve">
pas de BDA car temps d'intervention entre 2 chgt d'équipe, panne réglée en 30 min par A2M matin</t>
        </r>
      </text>
    </comment>
    <comment ref="B138" authorId="0" shapeId="0" xr:uid="{49364979-0E08-4B83-A453-123D14808F88}">
      <text>
        <r>
          <rPr>
            <b/>
            <sz val="9"/>
            <color indexed="81"/>
            <rFont val="Tahoma"/>
            <family val="2"/>
          </rPr>
          <t>Cordon Antoine:</t>
        </r>
        <r>
          <rPr>
            <sz val="9"/>
            <color indexed="81"/>
            <rFont val="Tahoma"/>
            <family val="2"/>
          </rPr>
          <t xml:space="preserve">
faire rappel BDA 136 </t>
        </r>
      </text>
    </comment>
    <comment ref="B181" authorId="0" shapeId="0" xr:uid="{B3C9C5A8-8160-4F77-85A3-59741767CA9F}">
      <text>
        <r>
          <rPr>
            <b/>
            <sz val="9"/>
            <color indexed="81"/>
            <rFont val="Tahoma"/>
            <family val="2"/>
          </rPr>
          <t>Cordon Antoine:</t>
        </r>
        <r>
          <rPr>
            <sz val="9"/>
            <color indexed="81"/>
            <rFont val="Tahoma"/>
            <family val="2"/>
          </rPr>
          <t xml:space="preserve">
fait par Fabrice
</t>
        </r>
      </text>
    </comment>
    <comment ref="B209" authorId="0" shapeId="0" xr:uid="{0901BE42-A557-417A-BAE4-DE0DFD2651B1}">
      <text>
        <r>
          <rPr>
            <b/>
            <sz val="9"/>
            <color indexed="81"/>
            <rFont val="Tahoma"/>
            <family val="2"/>
          </rPr>
          <t>Cordon Antoine:</t>
        </r>
        <r>
          <rPr>
            <sz val="9"/>
            <color indexed="81"/>
            <rFont val="Tahoma"/>
            <family val="2"/>
          </rPr>
          <t xml:space="preserve">
BDA 225 à compléter 
reprise du réglage du sabot 
pb d'épaisseur côté service </t>
        </r>
      </text>
    </comment>
    <comment ref="B220" authorId="0" shapeId="0" xr:uid="{84F96D91-57F7-4936-BA14-A06F3D2FAF94}">
      <text>
        <r>
          <rPr>
            <b/>
            <sz val="9"/>
            <color indexed="81"/>
            <rFont val="Tahoma"/>
            <family val="2"/>
          </rPr>
          <t>Cordon Antoine:</t>
        </r>
        <r>
          <rPr>
            <sz val="9"/>
            <color indexed="81"/>
            <rFont val="Tahoma"/>
            <family val="2"/>
          </rPr>
          <t xml:space="preserve">
panne du samedi 05 au lundi 07</t>
        </r>
      </text>
    </comment>
  </commentList>
</comments>
</file>

<file path=xl/sharedStrings.xml><?xml version="1.0" encoding="utf-8"?>
<sst xmlns="http://schemas.openxmlformats.org/spreadsheetml/2006/main" count="2590" uniqueCount="496">
  <si>
    <t>Création BDA Ligne PO</t>
  </si>
  <si>
    <t>Taux réalisation BdA</t>
  </si>
  <si>
    <t>N°</t>
  </si>
  <si>
    <t>N° BDA</t>
  </si>
  <si>
    <t>Date de la panne</t>
  </si>
  <si>
    <t>Mois</t>
  </si>
  <si>
    <t>Année</t>
  </si>
  <si>
    <t>Année + mois</t>
  </si>
  <si>
    <t>Ligne</t>
  </si>
  <si>
    <t>Machine</t>
  </si>
  <si>
    <t>Equipement</t>
  </si>
  <si>
    <t>Composant</t>
  </si>
  <si>
    <t>Temps arrêt (mn)</t>
  </si>
  <si>
    <t>Temps intervention (mn)</t>
  </si>
  <si>
    <t>Description de la panne</t>
  </si>
  <si>
    <t>Récurrence ?</t>
  </si>
  <si>
    <t>Analyse à réaliser ?</t>
  </si>
  <si>
    <t>Criticité</t>
  </si>
  <si>
    <t xml:space="preserve">Spécialiste </t>
  </si>
  <si>
    <t>Recto fait ?</t>
  </si>
  <si>
    <t>DEADLINE REDACTION RECTO</t>
  </si>
  <si>
    <t>DEADLINE ANALYSE VERSO</t>
  </si>
  <si>
    <t>Etat BDA</t>
  </si>
  <si>
    <t>Etat BDA2</t>
  </si>
  <si>
    <t>Cause 1 : Non retour aux conditions de base (non suivi TAG, CIL)</t>
  </si>
  <si>
    <t>Cause 2 : Non maintien des conditions de base (planning maintenance inadapté, pas suivi, pas en place)</t>
  </si>
  <si>
    <t>Cause 3 : Non respect des conditions de fonctionnement (OPL, Centerline)</t>
  </si>
  <si>
    <t>Cause 4 : Fausse manœuvre, utilisation incorrecte (problème formation, compétence)</t>
  </si>
  <si>
    <t>Cause 5 : Influences et conditions externes (processus non fiabilisé, pas de standard en place)</t>
  </si>
  <si>
    <t>Cause 6 : Problème de conception</t>
  </si>
  <si>
    <t>P4</t>
  </si>
  <si>
    <t>P4 2018</t>
  </si>
  <si>
    <t>FOUR_2</t>
  </si>
  <si>
    <t>ÉJECTEUR</t>
  </si>
  <si>
    <t xml:space="preserve">Mouvement sacadé de la arbre roue folle </t>
  </si>
  <si>
    <t>NON</t>
  </si>
  <si>
    <t>OUI</t>
  </si>
  <si>
    <t>ENCAISSEUSE</t>
  </si>
  <si>
    <t>Tapis sortie encaisseuse</t>
  </si>
  <si>
    <t xml:space="preserve">cartons mal formés, mal collés et écrasés en sortie </t>
  </si>
  <si>
    <t>P9</t>
  </si>
  <si>
    <t>P9 2018</t>
  </si>
  <si>
    <t>TRIANGLE</t>
  </si>
  <si>
    <t xml:space="preserve">Casse du mort de mainitien barre d'ouverture </t>
  </si>
  <si>
    <t>P12</t>
  </si>
  <si>
    <t>P12 2018</t>
  </si>
  <si>
    <t>FOUR_1</t>
  </si>
  <si>
    <t>gaufriers</t>
  </si>
  <si>
    <t>Composant mécanique</t>
  </si>
  <si>
    <t xml:space="preserve">Casse du gaufrier n°4 FOUR 1 </t>
  </si>
  <si>
    <t>P1</t>
  </si>
  <si>
    <t>P1 2019</t>
  </si>
  <si>
    <t>chaine racleur</t>
  </si>
  <si>
    <t>Electrique</t>
  </si>
  <si>
    <t xml:space="preserve">Défaut sur chaine racleurs </t>
  </si>
  <si>
    <t>defaut tension de chaine</t>
  </si>
  <si>
    <t>Tartineuse_1</t>
  </si>
  <si>
    <t xml:space="preserve">RAMPE D'AIR </t>
  </si>
  <si>
    <t xml:space="preserve">défaut de brix sur les 2 refractomètres sur confiture </t>
  </si>
  <si>
    <t>plus de billes dans galet gaufrier 45 + felure sur gaufrier superieur</t>
  </si>
  <si>
    <t>P3</t>
  </si>
  <si>
    <t>P3 2019</t>
  </si>
  <si>
    <t>CAVANNA_2_PO</t>
  </si>
  <si>
    <t>STOPPEUR</t>
  </si>
  <si>
    <t>Transfert dans chaine à taquets Tub 2</t>
  </si>
  <si>
    <t>Tartineuse_2</t>
  </si>
  <si>
    <t>COUTEAUX</t>
  </si>
  <si>
    <t>Transport fluide (joint, pompe, valve)</t>
  </si>
  <si>
    <t xml:space="preserve">Manque confiture en tartineuse </t>
  </si>
  <si>
    <t>Visserie</t>
  </si>
  <si>
    <t xml:space="preserve">Casse de la partie supérieure du gaufrier n°4 charnière de droite HS </t>
  </si>
  <si>
    <t>depose pate</t>
  </si>
  <si>
    <t>Manque mixture dans pâtes POR (pb avec la pompe)</t>
  </si>
  <si>
    <t>BAGUES GAUFRIERS</t>
  </si>
  <si>
    <t>vanne TPF 2 CL3 axe cassé</t>
  </si>
  <si>
    <t>P4 2019</t>
  </si>
  <si>
    <t>Salle confiture</t>
  </si>
  <si>
    <t>motoreducteur +garniture HS sur melangeur dynamique</t>
  </si>
  <si>
    <t>CORDONS tartineuse</t>
  </si>
  <si>
    <t xml:space="preserve">Erreur automaticien en trasnféreant un programme arrêt salle confiture </t>
  </si>
  <si>
    <t>Bravo_2</t>
  </si>
  <si>
    <t>CORDONS bravo</t>
  </si>
  <si>
    <t>Difficultés à régler l'accoleuse, sandwichs qui cassent</t>
  </si>
  <si>
    <t>P5</t>
  </si>
  <si>
    <t>P5 2019</t>
  </si>
  <si>
    <t>bruleurs</t>
  </si>
  <si>
    <t>Difficulté d'allumage brûleurs</t>
  </si>
  <si>
    <t>Distributeur_2</t>
  </si>
  <si>
    <t>Vérin B</t>
  </si>
  <si>
    <t>Mauvais fonctionnement distributeur 2</t>
  </si>
  <si>
    <t>oui</t>
  </si>
  <si>
    <t>CAVANNA_1_PO</t>
  </si>
  <si>
    <t>MACHOIRES</t>
  </si>
  <si>
    <t>Variateur en défaurt 12 (surcharge)</t>
  </si>
  <si>
    <t>Casse de la bague et verrou sur G 36 F 1</t>
  </si>
  <si>
    <t>autres</t>
  </si>
  <si>
    <t xml:space="preserve">Axe d'entrainement du codeur Four 1 cassé </t>
  </si>
  <si>
    <t>Moteur Danger HS</t>
  </si>
  <si>
    <t>P6</t>
  </si>
  <si>
    <t>P6 2019</t>
  </si>
  <si>
    <t xml:space="preserve">plaque supérieure Gaufrier 36 gondolée --&gt; changement des 2 moules </t>
  </si>
  <si>
    <t xml:space="preserve">Problème de dosage jaune d'œuf et magnésie </t>
  </si>
  <si>
    <t>ETUYEUSE</t>
  </si>
  <si>
    <t xml:space="preserve">Ensemble Poussoirs </t>
  </si>
  <si>
    <t>Guide intro plots soudure HS suite choc avec retour poussoir</t>
  </si>
  <si>
    <t xml:space="preserve">Codeur déréglé suite manque entretoise sur bloc codeur </t>
  </si>
  <si>
    <t xml:space="preserve">Scie_1 </t>
  </si>
  <si>
    <t>Disjonction moteur entrainement 2ème coupe scie 1 --&gt; changement du  moteur</t>
  </si>
  <si>
    <t>P7</t>
  </si>
  <si>
    <t>P7 2019</t>
  </si>
  <si>
    <t xml:space="preserve">moteur poussoir et 1ère coupe qui disjoncte à cause de contacteurs défectueux </t>
  </si>
  <si>
    <t>Scie_2</t>
  </si>
  <si>
    <t xml:space="preserve">Utilisation d'un aspirateur (8A) sur la prise ondulé (1A) de l'armoire élec TAPS 2 </t>
  </si>
  <si>
    <t xml:space="preserve">Galet HS du G50 sur F1 </t>
  </si>
  <si>
    <t xml:space="preserve">rateau qui ne descend pas assez bas et provoque des bourrages </t>
  </si>
  <si>
    <t>Débordement confiture, pb avec sonde, remise de l'ancienne qui a fait disjoncter des pompes</t>
  </si>
  <si>
    <t xml:space="preserve">réglette G37F1 hs et vis cassé </t>
  </si>
  <si>
    <t>Support supérieur G56 F1 HS, oreilles hs dû à une surépaisseur de feuilles</t>
  </si>
  <si>
    <t>Défaut convoyeur déchets vers benne (AU déclenché + prise alim hs)</t>
  </si>
  <si>
    <t>P8</t>
  </si>
  <si>
    <t>P8 2019</t>
  </si>
  <si>
    <t>DOIGTS</t>
  </si>
  <si>
    <t>Variateur en défaut (court-circuit)</t>
  </si>
  <si>
    <t>P9 2019</t>
  </si>
  <si>
    <t>Support supérieur et
 barre presse HS 
 G21 suite défaut avec barre de guidage verrou</t>
  </si>
  <si>
    <t>Distributeur_1</t>
  </si>
  <si>
    <t>Vérin A</t>
  </si>
  <si>
    <t>Distributeur bloqué (n'envoie plus les trains de pailles vers courroie alimentation)</t>
  </si>
  <si>
    <t>feuilles qui se superposent mal créant un mauvais collage</t>
  </si>
  <si>
    <t>P10</t>
  </si>
  <si>
    <t>P10 2019</t>
  </si>
  <si>
    <t>Bravo_1</t>
  </si>
  <si>
    <t>chariot de travers, vis desserrées</t>
  </si>
  <si>
    <t>support doigt de centrage de travers (vis HS) : pb collage</t>
  </si>
  <si>
    <t>AUTOMATE</t>
  </si>
  <si>
    <t xml:space="preserve">courroie d'entrainement de l'entraineur hs </t>
  </si>
  <si>
    <t/>
  </si>
  <si>
    <t>changement du galet G34</t>
  </si>
  <si>
    <t>Presse_1</t>
  </si>
  <si>
    <t>PLATEAUX</t>
  </si>
  <si>
    <t>chgt courroie poulie + repostionnement carter sortie presse 1(courroie changé le w-e mais usée par le carter)</t>
  </si>
  <si>
    <t xml:space="preserve"> Palettisation</t>
  </si>
  <si>
    <t>palettisation manuelle (intro carton)</t>
  </si>
  <si>
    <t>Transport (bande)</t>
  </si>
  <si>
    <t>casse cordon arrêt pour soudure</t>
  </si>
  <si>
    <t>P11</t>
  </si>
  <si>
    <t>P11 2019</t>
  </si>
  <si>
    <t xml:space="preserve">fils cassé sur bloc scie et pas en secours </t>
  </si>
  <si>
    <t>changement du galet G3</t>
  </si>
  <si>
    <t>changement de la reglette devant g41</t>
  </si>
  <si>
    <t xml:space="preserve">vitre du carter de sécurité porte tourniquet qui est tombé --&gt; remise en place temporaire </t>
  </si>
  <si>
    <t>tuyauterie conf bouchée 16h15, démarrage tartineuse 16h35 sur P312</t>
  </si>
  <si>
    <t xml:space="preserve">soudure cordons hs </t>
  </si>
  <si>
    <t>pas de paletissation du mardi au vendredi, rouleau motorisé pris par dry, paletissation manuelle sur paille d'or</t>
  </si>
  <si>
    <t>CUISSON_CONFITURE_1</t>
  </si>
  <si>
    <t>vanne modulante bloquée+ passage ligne cuisson 2 à  ligne cuisson1</t>
  </si>
  <si>
    <t>manque confiture, arrêt pour remplissage du contherm, changement ligne cuisson</t>
  </si>
  <si>
    <t>pailles abîmées en sortie -&gt; changé téflon du  guide sortie scie côté service</t>
  </si>
  <si>
    <t xml:space="preserve">panne chaudière --&gt; manque vapeur salle conf (changt contacteur) / Analyse CV </t>
  </si>
  <si>
    <t>CUISSON_CONFITURE_2</t>
  </si>
  <si>
    <t>P12 2019</t>
  </si>
  <si>
    <t>mauvais entrainement des rouleaux transporteur carton vers palletisation - cordon HS</t>
  </si>
  <si>
    <t>Purgeur d'air comprimé</t>
  </si>
  <si>
    <t>P1 2020</t>
  </si>
  <si>
    <t xml:space="preserve">chaîne entrainement moteur hors du pignon bas </t>
  </si>
  <si>
    <t>arret du 1 er poussoir fin de course coté 1 er coupe</t>
  </si>
  <si>
    <t>Moteur Danger HS (oxydation)</t>
  </si>
  <si>
    <t>soudure HS cordon du grand transporteur vers magasin</t>
  </si>
  <si>
    <t>bourrages a repetition courroie entraineur abimée / bloquée</t>
  </si>
  <si>
    <t>Fuite vapeur au niveau des raccords</t>
  </si>
  <si>
    <t xml:space="preserve">Problême aspiration sous sol - encrassement importante et fuite d'eau racleur courroie AN </t>
  </si>
  <si>
    <t>Element de contrôle (cellule, capteur)</t>
  </si>
  <si>
    <t xml:space="preserve">Problème de prise plots sur la voie 2 --&gt; lâché en cours de mouvement </t>
  </si>
  <si>
    <t>P2</t>
  </si>
  <si>
    <t>P2 2020</t>
  </si>
  <si>
    <t>changt du galet du gauffrier 23</t>
  </si>
  <si>
    <t>Scie qui ne veut pas redémarrer; recherche panne , capteur vérin maintien 1ère scie déplacé.</t>
  </si>
  <si>
    <t>Magasin étuis</t>
  </si>
  <si>
    <t xml:space="preserve">Fuite venturi prise étuis; int. Serv.tech </t>
  </si>
  <si>
    <t>doigt tordu côté opposé à droite. Demontage redressage</t>
  </si>
  <si>
    <t>chaine racleurs bloquée, pignon sortiechaine racleurs déssoudé+ vérification et remise en place de goupilles manquantes sur les racleurs</t>
  </si>
  <si>
    <t xml:space="preserve">axe maintien carter sécurité renvoi d'angle cassé </t>
  </si>
  <si>
    <t xml:space="preserve">problème avec la chaine racleur </t>
  </si>
  <si>
    <t xml:space="preserve">défaut d'allumage bruleur </t>
  </si>
  <si>
    <t>défaut d'allumage bruleur après nettoyage peigne</t>
  </si>
  <si>
    <t>vis deuxieme verin dessoudée refaif soudure+tremontage avec teflon</t>
  </si>
  <si>
    <t>Défaut connecteur dans armoire, démarrage ligne 1 à 16h05</t>
  </si>
  <si>
    <t>changement galet de fermeture gaufrier 19</t>
  </si>
  <si>
    <t xml:space="preserve">revue du galet G19 car mal monté du de la panne précédente </t>
  </si>
  <si>
    <t>changement galet gaufrier 12</t>
  </si>
  <si>
    <t>Changement boitier contrôle flamme brûleurs</t>
  </si>
  <si>
    <t>Contact de position en défaut</t>
  </si>
  <si>
    <t>P3 2020</t>
  </si>
  <si>
    <t>Hydraulique</t>
  </si>
  <si>
    <t>raccordement aspiration déchet côté oppossé non fixé + changement des tuyaux</t>
  </si>
  <si>
    <t>probleme allumage après le nettoyage peigne, défaut 42A boitier honeywell</t>
  </si>
  <si>
    <t>CHARIOT</t>
  </si>
  <si>
    <t xml:space="preserve">CHARIOT NE BOUGE PAS EN DEFAUT VARIATEUR. </t>
  </si>
  <si>
    <t>changement galet 44</t>
  </si>
  <si>
    <t>Problême electrique le chariot ne fait plus son cycle. changt du distributeur+reglage de l air du monté chariot</t>
  </si>
  <si>
    <t>SUPPORT GAUFRIERS</t>
  </si>
  <si>
    <t>barre maintient ouverture verrou tombée, retrouvée au hobart</t>
  </si>
  <si>
    <t>racleurs</t>
  </si>
  <si>
    <t>Chaine racleur bloquée</t>
  </si>
  <si>
    <t>triangle deplacé (pinceau passé dans triange)</t>
  </si>
  <si>
    <t>Vis de serrage réglage position 1er poussoir KC</t>
  </si>
  <si>
    <t>P4 2020</t>
  </si>
  <si>
    <t>POMPE 312</t>
  </si>
  <si>
    <t>goupille cassée sur le piston conf</t>
  </si>
  <si>
    <t>machine plus d'applomb / intervention sur la planéité du distributeur avec tapis et courroies d'alimentation</t>
  </si>
  <si>
    <t>PEIGNE</t>
  </si>
  <si>
    <t>remis en place buse manquante sur l'éjecteur</t>
  </si>
  <si>
    <t>MAGASIN</t>
  </si>
  <si>
    <t xml:space="preserve"> défaut variateur sans aucun message - AU déclenché et bp élec par la suite </t>
  </si>
  <si>
    <t>CERMEX</t>
  </si>
  <si>
    <t>ALIMENTATION AIR COMPRIMÉ</t>
  </si>
  <si>
    <t>Pneumatique</t>
  </si>
  <si>
    <t xml:space="preserve">Défaut préssostat verrin montée bras plieur </t>
  </si>
  <si>
    <t>BRÛLEURS</t>
  </si>
  <si>
    <t>problème avec bruleurs du F2 (feux éteints)</t>
  </si>
  <si>
    <t>pompe a a pate du four en defaut. Doute sur le cable de retour d'info ou chaleur</t>
  </si>
  <si>
    <t>P5 2020</t>
  </si>
  <si>
    <t>BLOC DE SCIE</t>
  </si>
  <si>
    <t>moteur 2ème coupe bloqué par l'humidité</t>
  </si>
  <si>
    <t>TPF</t>
  </si>
  <si>
    <t>défaut alimentation pâte TPF vers peigne changement contact auxiliaire du sectionneur ==&gt; temps long d'intervention car fait par deux A2M =&gt; pas de BDA, réglé en 30 min par régleur matin</t>
  </si>
  <si>
    <t>GALETS GAUFRIERS</t>
  </si>
  <si>
    <t>changement galet gaufrier 25</t>
  </si>
  <si>
    <t>TP</t>
  </si>
  <si>
    <t>alarme coupé sur filtre pate arrêt 15 mn</t>
  </si>
  <si>
    <t>courroie distributeur qui ne tourne plus</t>
  </si>
  <si>
    <t>ENTRAÎNEUR</t>
  </si>
  <si>
    <t xml:space="preserve">Courroie crantée de l'entraineur HS </t>
  </si>
  <si>
    <t>Nombreux bourrages sous entraineurs et bcp de déchets</t>
  </si>
  <si>
    <t>P6 2020</t>
  </si>
  <si>
    <t xml:space="preserve">changement d'un galet </t>
  </si>
  <si>
    <t>CHAÎNE RACLEURS</t>
  </si>
  <si>
    <t>chaine racleur bloquée F1</t>
  </si>
  <si>
    <t>changt galet gauffrier 13</t>
  </si>
  <si>
    <t>changement d'une bague G16</t>
  </si>
  <si>
    <t>triangle de travers+plaque ejecteur tordu et cassé</t>
  </si>
  <si>
    <t>four bloqué cause pb du verrou gauffrier 44(tordu )</t>
  </si>
  <si>
    <t>changt bagues gauffriers-16-21-25+profité de cet arrêt pour changé le cuivre du triangle</t>
  </si>
  <si>
    <t xml:space="preserve">RATEAUX </t>
  </si>
  <si>
    <t>pb module de securite appellé automaticien</t>
  </si>
  <si>
    <t>Blocage de la chaine racleur</t>
  </si>
  <si>
    <t xml:space="preserve">blocage 1er poussoir lors de la 1ère coupe dans son cycle ==&gt; dépannage + appel astreinte automaticien pour dépanner </t>
  </si>
  <si>
    <t>réparation support du triangle</t>
  </si>
  <si>
    <t>changt bague et verou du gauffrier 57</t>
  </si>
  <si>
    <t>changt bague gauffrier 33</t>
  </si>
  <si>
    <t xml:space="preserve">bruleurs difficile à rallumer </t>
  </si>
  <si>
    <t>2 tôles métalliques+tube métal du plafond du four tombés à l'arrière du four et bloqués dans la chaine racleur</t>
  </si>
  <si>
    <t>changement bague gaufrier 57</t>
  </si>
  <si>
    <t>gaufrier 33, oreille sectionnée à la moitié</t>
  </si>
  <si>
    <t>chgt bague gaufrier 9</t>
  </si>
  <si>
    <t>changement capteur vérin A + défaut mouvement vérin contrôle branchement tuyaux d'air OK</t>
  </si>
  <si>
    <t>Scie en défaut RAZ impossible;  contrôle du pilz, défaut error; application mode opératoire</t>
  </si>
  <si>
    <t>G57 colle sur plaque supérieure côté charnière, nettoyé reglette inférieure et changement bague</t>
  </si>
  <si>
    <t>pb cellule optique</t>
  </si>
  <si>
    <t>support bague gauffrier 55 cassé</t>
  </si>
  <si>
    <t>moteur courroie HS (reducteur) / défaut moteur courroie distributeur 9M116M104</t>
  </si>
  <si>
    <t xml:space="preserve">bavette partie de son logement et coincée sous le 1er poussoir de coupe, RAZ impossible procédure pilz, bloc grands  fils KC X2,  recentrer le bloc grand fil avec le 1er poussoir de coupe </t>
  </si>
  <si>
    <t>CODEUR</t>
  </si>
  <si>
    <t xml:space="preserve">pb d'air suite au chgt des mano soufflette </t>
  </si>
  <si>
    <t xml:space="preserve">bruit moteur distributeur anormal ==&gt; pb connectique sur boitier élec moteur </t>
  </si>
  <si>
    <t>mauvaise fixation  capteur verin A + changement d'un raccord d'air sur verin B (fuite)</t>
  </si>
  <si>
    <t>P7 2020</t>
  </si>
  <si>
    <t>roulement épaulé sur roue folle four 2 ( coté service) était monté sur son support et faisait 'claquer' les roulements coté opposé
en coupant l'air sur la chaine gauffriere , les galets ont repris leur place</t>
  </si>
  <si>
    <t>BOSCH</t>
  </si>
  <si>
    <t>DÉPILEUR ÉTUIS</t>
  </si>
  <si>
    <t xml:space="preserve">fixation plaque préouverture étuis cassée </t>
  </si>
  <si>
    <t>COURROIE AUTONETTOYANTE</t>
  </si>
  <si>
    <t>Axe courroie molette cassé</t>
  </si>
  <si>
    <t>contacteur de securité porte de gauche hs changt du contacteur ref: amx50x mkt</t>
  </si>
  <si>
    <t>TAPIS ENTRÉE</t>
  </si>
  <si>
    <t xml:space="preserve">Changement des courroies bleu + tension </t>
  </si>
  <si>
    <t xml:space="preserve">pb de chauffe suite à un arrêt </t>
  </si>
  <si>
    <t>SOUFLETTE</t>
  </si>
  <si>
    <t>Changement du distributeur d'air deuxiéme coupe souflette 2et 3</t>
  </si>
  <si>
    <t>Changement du sabot déveroulliage</t>
  </si>
  <si>
    <t>arrêt four 1 car cavana ne fonctionne plus apres observation et recherche le service technique a trouvé s était la carte automate de l armoire qui a crame changt</t>
  </si>
  <si>
    <t xml:space="preserve">plus de prise étuis suite bourrage dans magasin </t>
  </si>
  <si>
    <t>contacteur premier carter dessoudé ressoudé contacteur</t>
  </si>
  <si>
    <t>CHAINE À TAQUETS</t>
  </si>
  <si>
    <t>Changement de cellule manque paille au millieux OC5225</t>
  </si>
  <si>
    <t>changement bague gaufrier 50</t>
  </si>
  <si>
    <t>changement bagues 48/57</t>
  </si>
  <si>
    <t>chaine racleur disjonctée</t>
  </si>
  <si>
    <t>changement bagues G57</t>
  </si>
  <si>
    <t>changement galet 24</t>
  </si>
  <si>
    <t>Guide supérieur touchant la courroie : difficulté à l'oter = roulements : épaisseur de noir du rouleau (usure)</t>
  </si>
  <si>
    <t>axe cassé du carters entraineur qui est tombé</t>
  </si>
  <si>
    <t>Probleme carte mémoire disjonctée</t>
  </si>
  <si>
    <t>ressort cassé plaque préouverture</t>
  </si>
  <si>
    <t>P8 2020</t>
  </si>
  <si>
    <t>défaut détection flammes</t>
  </si>
  <si>
    <t>roulement pompe aspiration hs</t>
  </si>
  <si>
    <t>Gaufrier 39 , verrou</t>
  </si>
  <si>
    <t>tourniquet</t>
  </si>
  <si>
    <t>casse courroie moulin</t>
  </si>
  <si>
    <t>changement du vérin 1er presseur. (vérin A)</t>
  </si>
  <si>
    <t>platine doigts de centrage dessoudée côté service</t>
  </si>
  <si>
    <t>CONVOYEUR À CORDON</t>
  </si>
  <si>
    <t>changement roulement sortie  four</t>
  </si>
  <si>
    <t>BAC À EAU</t>
  </si>
  <si>
    <t>Pas assez de débit d'eau ; bac qui se vide. Recherche cause, remplacement 1 electrovanne</t>
  </si>
  <si>
    <t>COURROIE ALIMENTATION</t>
  </si>
  <si>
    <t>Pailles qui sortent de travers ; intervention sur tendeur courroie alimentation côté opposé, ressort HS , mis un rilsan.</t>
  </si>
  <si>
    <t>cordons secs bourrages. Pas de remplissage en prod voir mail</t>
  </si>
  <si>
    <t>reparation et remontage du rouleau d'entrainement des courroies alimentation</t>
  </si>
  <si>
    <t>chaine racleur décalée</t>
  </si>
  <si>
    <t>P9 2020</t>
  </si>
  <si>
    <t>Transmission de puissance (courroie, chaines)</t>
  </si>
  <si>
    <t>Intervention sur turbine ; changement roulement.</t>
  </si>
  <si>
    <t>Plus d'arrêt chariot, recherche position capteur</t>
  </si>
  <si>
    <t>Bloquage chaine</t>
  </si>
  <si>
    <t>chaine bloquée disjonctee</t>
  </si>
  <si>
    <t>CHARGEUR JYGA</t>
  </si>
  <si>
    <t>Vérin de stackage rang 1 vis HS</t>
  </si>
  <si>
    <t>Vérin C</t>
  </si>
  <si>
    <t>Bobine distributeur HS</t>
  </si>
  <si>
    <t xml:space="preserve">problème de transfert pâtes TP/TPF - défaut circuit pâte (24v) - changement de la carte </t>
  </si>
  <si>
    <t xml:space="preserve">galet 19 HS </t>
  </si>
  <si>
    <t>P10 2020</t>
  </si>
  <si>
    <t>BOURRAGE</t>
  </si>
  <si>
    <t>arrêt pour changer le variateur cordons (14U04)</t>
  </si>
  <si>
    <t>oreille support inférieur HS sur G48</t>
  </si>
  <si>
    <t xml:space="preserve"> contre couteau défait</t>
  </si>
  <si>
    <t>enclume de la machoire parti suite au changement de l'aprem</t>
  </si>
  <si>
    <t xml:space="preserve">conséquences ==&gt; FOURS :  feuilles qui collent, mauvais dosage de la mixture (hydramour), réglage du triangle avant casse dû aux mauvaises feuilles + vidange mauvaise pâte+ contrôle four avant redémarrage       cause : dosage mixture </t>
  </si>
  <si>
    <t>reparation du sabot deverrouillage et chgt de verrous</t>
  </si>
  <si>
    <t>TANK 301</t>
  </si>
  <si>
    <t>Cuisson vanne ouverte eau dans le tank 301</t>
  </si>
  <si>
    <t>Changement du galets fermeture gaufriers 48</t>
  </si>
  <si>
    <t>changement des rouleaux (40vs42) et tension courroies.</t>
  </si>
  <si>
    <t>remplacement vérin A, cable et cellule intro produit</t>
  </si>
  <si>
    <t xml:space="preserve">Blocage racleur dans guide de chaine </t>
  </si>
  <si>
    <t>1er poussoir recule trop, pas dans sa position normale, changement capteur + câble</t>
  </si>
  <si>
    <t>changement piece en laiton au niveau de la chaine à taquet</t>
  </si>
  <si>
    <t xml:space="preserve">chgt bagues gaufiers </t>
  </si>
  <si>
    <t>allumage canne pas vu par le boitier. Passage d'un cable en volant</t>
  </si>
  <si>
    <t>P11 2020</t>
  </si>
  <si>
    <t>casse de la barre de guidage verrou</t>
  </si>
  <si>
    <t xml:space="preserve">arrêt four pour peigne bouché impossible de relancer les brûleurs du haut changement canne d'allumage </t>
  </si>
  <si>
    <t>relais du vérin A HS</t>
  </si>
  <si>
    <t>Défaut danfoss 14 U 04 cordon entrée scie</t>
  </si>
  <si>
    <t xml:space="preserve">cellule sortie magasin HS </t>
  </si>
  <si>
    <t>changement bague 55 / 59</t>
  </si>
  <si>
    <t>accouplement du moteur du chariot défait, vis retrouvée par terre</t>
  </si>
  <si>
    <t>changement du verin voie 2</t>
  </si>
  <si>
    <t>changement verou 56</t>
  </si>
  <si>
    <t>changement sabot inférieur et intervention sur le supérieur absent au magasin</t>
  </si>
  <si>
    <t>Variateur poussoire u104</t>
  </si>
  <si>
    <t>reprise du réglage sabot suite intervention du 13/11</t>
  </si>
  <si>
    <t>Changement des bagues 27,42,46,55</t>
  </si>
  <si>
    <t>cellule fin course 1ère coupe cassée</t>
  </si>
  <si>
    <t>bourrages premiere coupe cellule fdc hs</t>
  </si>
  <si>
    <t>roulement de l'axe côté service usé, décalé</t>
  </si>
  <si>
    <t>axe du chariot vers la came desaxé ==&gt; axe du chariot tordu</t>
  </si>
  <si>
    <t>chaine racleurs bloquée</t>
  </si>
  <si>
    <t xml:space="preserve">défaut moteur tapis magasin, on peut le démarrer et il s'arrête presque tout de suite, affichage du défaut: Def 49: tatineuse: powerflex moteur tapis ==&gt; câble HS </t>
  </si>
  <si>
    <t xml:space="preserve">mauvaise alimentation pailles vers chaîne à taquets synchro stoppeur NOK ==&gt; tendeur derrière entraineur / roulement HS et vis HS </t>
  </si>
  <si>
    <t>scie bloquée: réducteur + frein du moteur du 1er poussoir HS, (pas d'autre moteur en magasin, démontage pour contrôler, poudre noire de frein en grosse quantité)</t>
  </si>
  <si>
    <t>P12 2020</t>
  </si>
  <si>
    <t>HOBART</t>
  </si>
  <si>
    <t>arrêt du tapis hobart, pb avec boucle séucrité, changement contacteur et actionnneur</t>
  </si>
  <si>
    <t>ENCOLLAGE</t>
  </si>
  <si>
    <t>support encollage côté opposé, une pièce cassé, pas de vis usé, obligé de démonter tout le support pour réparation</t>
  </si>
  <si>
    <t>CONTHERM</t>
  </si>
  <si>
    <t>demontage vanne 4v170 (ne se ferme pas correctement)</t>
  </si>
  <si>
    <t>P2 2021</t>
  </si>
  <si>
    <t>Contacteur contherm 1 HS ==&gt; obligé d'arrêter la salle conf pour condamner armoire alfa laval</t>
  </si>
  <si>
    <t>Arrêt L2 cuisson pour intervention sur contherm 1</t>
  </si>
  <si>
    <t>raccord tuyauterie arôme cassée</t>
  </si>
  <si>
    <t>CHAÎNE À AUGETS</t>
  </si>
  <si>
    <t>bourrage zone poussoire car protection noir sous auget n°31 cassé x2 = 20 casiers</t>
  </si>
  <si>
    <t>SONDE DE TEMPÉRATURE</t>
  </si>
  <si>
    <t>cable sonde de température HS</t>
  </si>
  <si>
    <t>chaine racleur bloqué, sortie du pignon</t>
  </si>
  <si>
    <t>chgt bagues gaufiers 48</t>
  </si>
  <si>
    <t>bruit important dans un roulement de l'axe de la roue folle, changement de 2 roulements</t>
  </si>
  <si>
    <t>P3 2021</t>
  </si>
  <si>
    <t xml:space="preserve">Galet G57 cassé qui a cassé l'oreille du support gaufrier </t>
  </si>
  <si>
    <t>changement bagues G48+G22</t>
  </si>
  <si>
    <t>Arbre KC sur la chaine racleur F1</t>
  </si>
  <si>
    <t xml:space="preserve">maintien du support des verrins centraux jyga déssoudé </t>
  </si>
  <si>
    <t xml:space="preserve">changement bague gaufrier 59 </t>
  </si>
  <si>
    <t>changt couteaux Cavanna 2, non changement pendant l'AM Event, décision de les changer au redémarrage</t>
  </si>
  <si>
    <t>ESOX</t>
  </si>
  <si>
    <t>arrêt de la ligne des convoyeurs du four jusqu'au distributeur sans raison, affichage des défauts 1 et 34, plusieurs vérifications de faites. Identification d'un problème avec l'arrêt d'urgence d'edixia. Changement de l'arrêt d'urgence avant redémarrage</t>
  </si>
  <si>
    <t>scie plantée intervention s2i</t>
  </si>
  <si>
    <t>Changent de bagues gaufriers n°12</t>
  </si>
  <si>
    <t>TUYAUTERIE BOUCHEE</t>
  </si>
  <si>
    <t>GPEC double enveloppe probleme de température ,moteur disjoncté</t>
  </si>
  <si>
    <t>Défaut axe 132</t>
  </si>
  <si>
    <t>Probleme 14 U104 défaut ==&gt; inversion entre les 2 relais frein moteur + coupure 24V armoir electrique</t>
  </si>
  <si>
    <t xml:space="preserve">chgt du moteur 1er poussoir </t>
  </si>
  <si>
    <t xml:space="preserve">Soudure guide entrée jyga </t>
  </si>
  <si>
    <t>coval aspire tout le temps (gommé)</t>
  </si>
  <si>
    <t>défaut brûleurs "erreur air pression mini bruleurs"</t>
  </si>
  <si>
    <t>MÉLANGEUR DYNAMIQUE</t>
  </si>
  <si>
    <t>Alm 3: Défaut circuit 2 tartineuse (zone confiture)</t>
  </si>
  <si>
    <t>P4 2021</t>
  </si>
  <si>
    <t>MOLETTES</t>
  </si>
  <si>
    <t>chauffe molettes disjoncté plusieurs fois courant l'heure = plots ouvert ( environ 15 kilos ) ==&gt; changement résistance des molettes aval</t>
  </si>
  <si>
    <t>bague 48 resortie et cassée contrôle du gaufrier OK + passage de la pierre (double)</t>
  </si>
  <si>
    <t>changement bague 48 + passage de la pierre sur plaque du haut et réglage point 7</t>
  </si>
  <si>
    <t>BDA-PO-2021-286</t>
  </si>
  <si>
    <t>gaufrier 48 cassé</t>
  </si>
  <si>
    <t>BDA-PO-2021-287</t>
  </si>
  <si>
    <t>changement réglette côté verrou gaufrier 48 = arrêt four</t>
  </si>
  <si>
    <t>Changement cable contact sécurité machoires débrayées</t>
  </si>
  <si>
    <t xml:space="preserve">Partie superieure du sabot de déverouillage déviser </t>
  </si>
  <si>
    <t>Changement de bague gaufrier 50</t>
  </si>
  <si>
    <t>BDA-PO-2021-291</t>
  </si>
  <si>
    <t>Kobo</t>
  </si>
  <si>
    <t>disjonction chaîne KOBO ==&gt; capteur d'intensité deffaillant</t>
  </si>
  <si>
    <t>BDA-PO-2021-292</t>
  </si>
  <si>
    <t>oreille support inf cassée sur G 9 F1</t>
  </si>
  <si>
    <t>BDA-PO-2021-293</t>
  </si>
  <si>
    <t>Changement de pompe distribution pate sur gaufrier</t>
  </si>
  <si>
    <t>BDA-PO-2021-294</t>
  </si>
  <si>
    <t>arrêt manque pâtes, redemarrage bloqué en phase de purge. Obligé de descendre à 20mbars la valeur de purge mini</t>
  </si>
  <si>
    <t>BDA-PO-2021-295</t>
  </si>
  <si>
    <t>Support sup n°12 KC</t>
  </si>
  <si>
    <t>BDA-PO-2021-296</t>
  </si>
  <si>
    <t>P6 2021</t>
  </si>
  <si>
    <t>Barre de verrou pliée</t>
  </si>
  <si>
    <t>BDA-PO-2021-297</t>
  </si>
  <si>
    <t>Palier linéaire HS</t>
  </si>
  <si>
    <t>BDA-PO-2021-298</t>
  </si>
  <si>
    <t>Axe ressor chariot 1er poussoir hs</t>
  </si>
  <si>
    <t>BDA-PO-2021-299</t>
  </si>
  <si>
    <t>Relais statique HS</t>
  </si>
  <si>
    <t>BDA-PO-2021-300</t>
  </si>
  <si>
    <t>BDA-PO-2021-301</t>
  </si>
  <si>
    <t>P7 2021</t>
  </si>
  <si>
    <t>POMPE 304</t>
  </si>
  <si>
    <t>garniture hs fuite confiture importante</t>
  </si>
  <si>
    <t>BDA-PO-2021-302</t>
  </si>
  <si>
    <t>changement platine electrique moteur + remise en état cablage moteur à la platine</t>
  </si>
  <si>
    <t>BDA-PO-2021-303</t>
  </si>
  <si>
    <t>le tapis du magasin s'arrête tout seul</t>
  </si>
  <si>
    <t>BDA-PO-2021-304</t>
  </si>
  <si>
    <t>VANNE VAPEUR</t>
  </si>
  <si>
    <t>Vanne usée</t>
  </si>
  <si>
    <t>P8 2021</t>
  </si>
  <si>
    <t>Verin bloqué</t>
  </si>
  <si>
    <t>P9 2021</t>
  </si>
  <si>
    <t>DPM</t>
  </si>
  <si>
    <t>dpm impossible à programmer correctementsuite à ejections intempestives</t>
  </si>
  <si>
    <t>RENVOI D'ANGLE</t>
  </si>
  <si>
    <t>Changement de roulement tapis sortie machoire</t>
  </si>
  <si>
    <t>P10 2021</t>
  </si>
  <si>
    <t>1) Bruit suspect puis contrôle du vérrou G21 (difficile de le dévérouiller) puis rêglage chaine gaufrière
2) De nouveau un bruit, plusieurs têtes de vérrou abîmées, démontage du sabot de dévérouillage (usiné = mauvais réglage??) remplacement du sabot &amp; qlq vérrous.</t>
  </si>
  <si>
    <t>guide déssoudé + flasque de guidage courroie translation M2 HS / flasque enlevé et guide repris depuis la sortie renvoie d'angle</t>
  </si>
  <si>
    <t>Problème de dépose des étuis dans la chaine à taquets</t>
  </si>
  <si>
    <t>réglette service g9 tordue changée</t>
  </si>
  <si>
    <t>Tapis à barrette NC</t>
  </si>
  <si>
    <t>Changement de couteau + enclume pas de changement présence trou</t>
  </si>
  <si>
    <t>MACHONE EN DEFAUT IMPOSSIBLE A REARMER</t>
  </si>
  <si>
    <t>changement gauffrier n°3 (oreille basse fendue)</t>
  </si>
  <si>
    <t>Guide déssoudé entré JYGA</t>
  </si>
  <si>
    <t>Vérin de stackage qui ne fonctionne plus</t>
  </si>
  <si>
    <t>VÉRIN DYNATEC</t>
  </si>
  <si>
    <t>Casse bras du rabat vérin dynatech</t>
  </si>
  <si>
    <t xml:space="preserve">Probleme de température de la machoire inferieure </t>
  </si>
  <si>
    <t>VENTOUSES etuyeuse</t>
  </si>
  <si>
    <t>Venturi HS</t>
  </si>
  <si>
    <t>distrib 2 (2h arrêt L2) bourrages ensortie, même pb de recul par acoup du verin C. PAS resolu malgré deux heures passées dessus, d'après saïr le verin est à changer (à valider avec David aussi peut-être)</t>
  </si>
  <si>
    <t>tapis dechet</t>
  </si>
  <si>
    <t xml:space="preserve">Declenchement de la ligne de vie, arrêt ligne 2 </t>
  </si>
  <si>
    <t>Capteur vanne 5V147 à changer</t>
  </si>
  <si>
    <t>Automate</t>
  </si>
  <si>
    <t>variateur axe chariot en defaut, redem complet au 24v + changement cable ethernet de com dans l'armoire general taps 2</t>
  </si>
  <si>
    <t>Casse de l'entretoise + vis de maintien de la chappe du vérin de fermeture rabats carton</t>
  </si>
  <si>
    <t>POMPE 313</t>
  </si>
  <si>
    <t xml:space="preserve">joint dans nep qui s'est désintégré dans la cuve </t>
  </si>
  <si>
    <t>pb pompe 313 pas de commentaire sur R/V</t>
  </si>
  <si>
    <t>intervention AG2M vanne 15y4a HS</t>
  </si>
  <si>
    <t xml:space="preserve">1er poussoir complètement désserré une nouvel fois en resserrant la  vis de maintient côté opposé c'est cassée dans le support </t>
  </si>
  <si>
    <t>remise en état des molettes, disjonction des molettes, eau dans les résistances ( changement des charbons)</t>
  </si>
  <si>
    <t>en attente de nouveaux pions pour le poussoir seconde coupe</t>
  </si>
  <si>
    <t>TAPIS SORTIE ENCAISSEUSE</t>
  </si>
  <si>
    <t>intervention AG2M sur moteur tapis</t>
  </si>
  <si>
    <t>dosage arôme NC flotteur HS</t>
  </si>
  <si>
    <t xml:space="preserve">intervention A2M sur courroie des rouleaux entrainement </t>
  </si>
  <si>
    <t>CAPTEUR SECURITE PORTE</t>
  </si>
  <si>
    <t>en voulant démarrer l'étuyeuse pour lancer la production sur la ligne 1, PILZ  de noiuveau en défaut, coupure de l'armoire, plus aucun PILZ allumé,  1 en défaut, appel automaticien, changement du PILZ (15KS1)</t>
  </si>
  <si>
    <t>plus de dépose étui</t>
  </si>
  <si>
    <t>fixation plaque fermeture rabats cassée</t>
  </si>
  <si>
    <t>CONVAP</t>
  </si>
  <si>
    <t>dosage arôme NC flotteur HS --&gt; changement du floteur --&gt; traiter dans l'acr-22176</t>
  </si>
  <si>
    <t>SONDE DE NIVEAU</t>
  </si>
  <si>
    <t>Changement des 2 roulements sur axe monté/descente Tartineuse + démontage complet de l'ensemble car les vis de monté/descente grippé bloqué = nettoyage des axes, vis et pas de vis + graissage de l'ensemble + remise d'aplomb l'ensemble complet = volant facile à tourner de nouveau et monté/descente OK</t>
  </si>
  <si>
    <t>bourrage entre les 2 premiers poussoirs pendant un mode coup par coup, l'ensemble  tordu + bloc grand fil redressage de l'ensemble + changement teflon blanc 1er poussoir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</si>
</sst>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 _€_-;\-* #,##0.00\ _€_-;_-* &quot;-&quot;??\ _€_-;_-@_-"/>
  </numFmts>
  <fonts count="18" x14ac:knownFonts="1">
    <font>
      <sz val="10"/>
      <color theme="1"/>
      <name val="Arial"/>
      <family val="2"/>
    </font>
    <font>
      <sz val="10"/>
      <color theme="1"/>
      <name val="Arial"/>
      <family val="2"/>
    </font>
    <font>
      <sz val="48"/>
      <color theme="0"/>
      <name val="Arial"/>
      <family val="2"/>
    </font>
    <font>
      <sz val="12"/>
      <color theme="0"/>
      <name val="Arial"/>
      <family val="2"/>
    </font>
    <font>
      <sz val="14"/>
      <color theme="0"/>
      <name val="Arial"/>
      <family val="2"/>
    </font>
    <font>
      <sz val="26"/>
      <color theme="0"/>
      <name val="Arial"/>
      <family val="2"/>
    </font>
    <font>
      <sz val="28"/>
      <color theme="0"/>
      <name val="Arial"/>
      <family val="2"/>
    </font>
    <font>
      <b/>
      <sz val="10"/>
      <color theme="1"/>
      <name val="Arial"/>
      <family val="2"/>
    </font>
    <font>
      <b/>
      <sz val="12"/>
      <color theme="1"/>
      <name val="Arial"/>
      <family val="2"/>
    </font>
    <font>
      <b/>
      <sz val="12"/>
      <color theme="0"/>
      <name val="Arial"/>
      <family val="2"/>
    </font>
    <font>
      <sz val="12"/>
      <color theme="1"/>
      <name val="Arial"/>
      <family val="2"/>
    </font>
    <font>
      <u/>
      <sz val="11"/>
      <color theme="10"/>
      <name val="Arial"/>
      <family val="2"/>
    </font>
    <font>
      <sz val="11"/>
      <name val="Arial"/>
      <family val="2"/>
    </font>
    <font>
      <sz val="10"/>
      <name val="Arial"/>
      <family val="2"/>
    </font>
    <font>
      <sz val="12"/>
      <name val="Arial"/>
      <family val="2"/>
    </font>
    <font>
      <sz val="12"/>
      <color theme="1"/>
      <name val="PDCA"/>
    </font>
    <font>
      <b/>
      <sz val="9"/>
      <color indexed="81"/>
      <name val="Tahoma"/>
      <family val="2"/>
    </font>
    <font>
      <sz val="9"/>
      <color indexed="81"/>
      <name val="Tahoma"/>
      <family val="2"/>
    </font>
  </fonts>
  <fills count="7">
    <fill>
      <patternFill patternType="none"/>
    </fill>
    <fill>
      <patternFill patternType="gray125"/>
    </fill>
    <fill>
      <patternFill patternType="solid">
        <fgColor rgb="FF4F2170"/>
        <bgColor indexed="64"/>
      </patternFill>
    </fill>
    <fill>
      <patternFill patternType="solid">
        <fgColor theme="0"/>
        <bgColor indexed="64"/>
      </patternFill>
    </fill>
    <fill>
      <patternFill patternType="solid">
        <fgColor theme="0" tint="-0.14999847407452621"/>
        <bgColor indexed="64"/>
      </patternFill>
    </fill>
    <fill>
      <patternFill patternType="solid">
        <fgColor theme="0"/>
        <bgColor theme="0" tint="-0.14999847407452621"/>
      </patternFill>
    </fill>
    <fill>
      <patternFill patternType="solid">
        <fgColor theme="0" tint="-0.14999847407452621"/>
        <bgColor theme="0" tint="-0.14999847407452621"/>
      </patternFill>
    </fill>
  </fills>
  <borders count="9">
    <border>
      <left/>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top style="thin">
        <color indexed="64"/>
      </top>
      <bottom style="thin">
        <color theme="1"/>
      </bottom>
      <diagonal/>
    </border>
    <border>
      <left style="thin">
        <color indexed="64"/>
      </left>
      <right style="thin">
        <color indexed="64"/>
      </right>
      <top style="thin">
        <color indexed="64"/>
      </top>
      <bottom/>
      <diagonal/>
    </border>
    <border>
      <left/>
      <right/>
      <top style="thin">
        <color indexed="64"/>
      </top>
      <bottom style="thin">
        <color indexed="64"/>
      </bottom>
      <diagonal/>
    </border>
  </borders>
  <cellStyleXfs count="5">
    <xf numFmtId="0" fontId="0" fillId="0" borderId="0"/>
    <xf numFmtId="9" fontId="1" fillId="0" borderId="0" applyFont="0" applyFill="0" applyBorder="0" applyAlignment="0" applyProtection="0"/>
    <xf numFmtId="0" fontId="11" fillId="0" borderId="0" applyNumberFormat="0" applyFill="0" applyBorder="0" applyAlignment="0" applyProtection="0"/>
    <xf numFmtId="164" fontId="1" fillId="0" borderId="0" applyFont="0" applyFill="0" applyBorder="0" applyAlignment="0" applyProtection="0"/>
    <xf numFmtId="0" fontId="13" fillId="0" borderId="0"/>
  </cellStyleXfs>
  <cellXfs count="62">
    <xf numFmtId="0" fontId="0" fillId="0" borderId="0" xfId="0"/>
    <xf numFmtId="0" fontId="2" fillId="2" borderId="1" xfId="0" applyFont="1" applyFill="1" applyBorder="1" applyAlignment="1">
      <alignment vertical="center"/>
    </xf>
    <xf numFmtId="0" fontId="3" fillId="2" borderId="2" xfId="0" applyFont="1" applyFill="1" applyBorder="1" applyAlignment="1">
      <alignment vertical="center"/>
    </xf>
    <xf numFmtId="0" fontId="2" fillId="2" borderId="1" xfId="0" applyFont="1" applyFill="1" applyBorder="1" applyAlignment="1" applyProtection="1">
      <alignment vertical="center"/>
      <protection locked="0"/>
    </xf>
    <xf numFmtId="0" fontId="0" fillId="2" borderId="0" xfId="0" applyFill="1" applyAlignment="1" applyProtection="1">
      <alignment horizontal="center" vertical="center"/>
      <protection locked="0"/>
    </xf>
    <xf numFmtId="0" fontId="4" fillId="2" borderId="0" xfId="0" applyFont="1" applyFill="1" applyAlignment="1" applyProtection="1">
      <alignment vertical="center" wrapText="1"/>
      <protection locked="0"/>
    </xf>
    <xf numFmtId="0" fontId="5" fillId="2" borderId="0" xfId="0" applyFont="1" applyFill="1" applyAlignment="1" applyProtection="1">
      <alignment horizontal="center" vertical="center"/>
      <protection locked="0"/>
    </xf>
    <xf numFmtId="0" fontId="6" fillId="2" borderId="0" xfId="0" applyFont="1" applyFill="1" applyAlignment="1" applyProtection="1">
      <alignment horizontal="right" vertical="center"/>
      <protection locked="0"/>
    </xf>
    <xf numFmtId="0" fontId="5" fillId="2" borderId="0" xfId="0" applyFont="1" applyFill="1" applyAlignment="1" applyProtection="1">
      <alignment vertical="center"/>
      <protection locked="0"/>
    </xf>
    <xf numFmtId="9" fontId="6" fillId="2" borderId="0" xfId="1" applyFont="1" applyFill="1" applyAlignment="1" applyProtection="1">
      <alignment vertical="center"/>
    </xf>
    <xf numFmtId="0" fontId="2" fillId="2" borderId="0" xfId="0" applyFont="1" applyFill="1" applyAlignment="1" applyProtection="1">
      <alignment vertical="center"/>
      <protection locked="0"/>
    </xf>
    <xf numFmtId="0" fontId="0" fillId="0" borderId="0" xfId="0" applyAlignment="1" applyProtection="1">
      <alignment horizontal="center" vertical="center"/>
      <protection locked="0"/>
    </xf>
    <xf numFmtId="0" fontId="7" fillId="0" borderId="0" xfId="0" applyFont="1" applyAlignment="1">
      <alignment horizontal="center" vertical="center"/>
    </xf>
    <xf numFmtId="0" fontId="8" fillId="3" borderId="2" xfId="0" applyFont="1" applyFill="1" applyBorder="1" applyAlignment="1">
      <alignment horizontal="center" vertical="center"/>
    </xf>
    <xf numFmtId="14" fontId="7" fillId="0" borderId="0" xfId="0" applyNumberFormat="1" applyFont="1" applyAlignment="1">
      <alignment horizontal="center" vertical="center"/>
    </xf>
    <xf numFmtId="0" fontId="7" fillId="0" borderId="0" xfId="0" applyFont="1" applyAlignment="1" applyProtection="1">
      <alignment horizontal="center" vertical="center"/>
      <protection locked="0"/>
    </xf>
    <xf numFmtId="0" fontId="9" fillId="2" borderId="3" xfId="0" applyFont="1" applyFill="1" applyBorder="1" applyAlignment="1">
      <alignment horizontal="center" vertical="center" wrapText="1"/>
    </xf>
    <xf numFmtId="0" fontId="9" fillId="2" borderId="2" xfId="0" applyFont="1" applyFill="1" applyBorder="1" applyAlignment="1">
      <alignment horizontal="center" vertical="center" wrapText="1"/>
    </xf>
    <xf numFmtId="0" fontId="9" fillId="2" borderId="4" xfId="0" applyFont="1" applyFill="1" applyBorder="1" applyAlignment="1">
      <alignment horizontal="center" vertical="center" wrapText="1"/>
    </xf>
    <xf numFmtId="14" fontId="9" fillId="2" borderId="2" xfId="0" applyNumberFormat="1" applyFont="1" applyFill="1" applyBorder="1" applyAlignment="1">
      <alignment horizontal="center" vertical="center" wrapText="1"/>
    </xf>
    <xf numFmtId="0" fontId="8" fillId="0" borderId="0" xfId="0" applyFont="1" applyAlignment="1" applyProtection="1">
      <alignment horizontal="center" vertical="center" wrapText="1"/>
      <protection locked="0"/>
    </xf>
    <xf numFmtId="1" fontId="10" fillId="4" borderId="5" xfId="3" applyNumberFormat="1" applyFont="1" applyFill="1" applyBorder="1" applyAlignment="1" applyProtection="1">
      <alignment horizontal="center" vertical="center"/>
    </xf>
    <xf numFmtId="0" fontId="12" fillId="4" borderId="2" xfId="2" applyFont="1" applyFill="1" applyBorder="1" applyAlignment="1">
      <alignment horizontal="center" vertical="center"/>
    </xf>
    <xf numFmtId="14" fontId="10" fillId="3" borderId="2" xfId="0" applyNumberFormat="1" applyFont="1" applyFill="1" applyBorder="1" applyAlignment="1" applyProtection="1">
      <alignment horizontal="center" vertical="center"/>
      <protection locked="0"/>
    </xf>
    <xf numFmtId="0" fontId="10" fillId="4" borderId="5" xfId="0" applyFont="1" applyFill="1" applyBorder="1" applyAlignment="1">
      <alignment horizontal="center" vertical="center"/>
    </xf>
    <xf numFmtId="0" fontId="10" fillId="5" borderId="5" xfId="0" applyFont="1" applyFill="1" applyBorder="1" applyAlignment="1" applyProtection="1">
      <alignment horizontal="center" vertical="center"/>
      <protection locked="0"/>
    </xf>
    <xf numFmtId="0" fontId="10" fillId="6" borderId="5" xfId="0" applyFont="1" applyFill="1" applyBorder="1" applyAlignment="1">
      <alignment horizontal="center" vertical="center"/>
    </xf>
    <xf numFmtId="0" fontId="14" fillId="6" borderId="3" xfId="4" applyFont="1" applyFill="1" applyBorder="1" applyAlignment="1">
      <alignment horizontal="center" vertical="center"/>
    </xf>
    <xf numFmtId="14" fontId="14" fillId="3" borderId="6" xfId="4" applyNumberFormat="1" applyFont="1" applyFill="1" applyBorder="1" applyAlignment="1" applyProtection="1">
      <alignment horizontal="center" vertical="center"/>
      <protection locked="0"/>
    </xf>
    <xf numFmtId="14" fontId="14" fillId="4" borderId="6" xfId="4" applyNumberFormat="1" applyFont="1" applyFill="1" applyBorder="1" applyAlignment="1">
      <alignment horizontal="center" vertical="center"/>
    </xf>
    <xf numFmtId="14" fontId="15" fillId="4" borderId="5" xfId="0" applyNumberFormat="1" applyFont="1" applyFill="1" applyBorder="1" applyAlignment="1">
      <alignment horizontal="center" vertical="center"/>
    </xf>
    <xf numFmtId="0" fontId="10" fillId="5" borderId="7" xfId="0" applyFont="1" applyFill="1" applyBorder="1" applyAlignment="1" applyProtection="1">
      <alignment horizontal="center" vertical="center"/>
      <protection locked="0"/>
    </xf>
    <xf numFmtId="0" fontId="10" fillId="0" borderId="0" xfId="0" applyFont="1" applyAlignment="1" applyProtection="1">
      <alignment horizontal="center" vertical="center"/>
      <protection locked="0"/>
    </xf>
    <xf numFmtId="0" fontId="10" fillId="3" borderId="5" xfId="0" applyFont="1" applyFill="1" applyBorder="1" applyAlignment="1" applyProtection="1">
      <alignment horizontal="center" vertical="center"/>
      <protection locked="0"/>
    </xf>
    <xf numFmtId="0" fontId="10" fillId="3" borderId="7" xfId="0" applyFont="1" applyFill="1" applyBorder="1" applyAlignment="1" applyProtection="1">
      <alignment horizontal="center" vertical="center"/>
      <protection locked="0"/>
    </xf>
    <xf numFmtId="0" fontId="10" fillId="3" borderId="5" xfId="0" applyFont="1" applyFill="1" applyBorder="1" applyAlignment="1" applyProtection="1">
      <alignment horizontal="center" vertical="center" wrapText="1"/>
      <protection locked="0"/>
    </xf>
    <xf numFmtId="0" fontId="10" fillId="5" borderId="5" xfId="0" applyFont="1" applyFill="1" applyBorder="1" applyAlignment="1" applyProtection="1">
      <alignment horizontal="center" vertical="center" wrapText="1"/>
      <protection locked="0"/>
    </xf>
    <xf numFmtId="0" fontId="10" fillId="5" borderId="5" xfId="0" quotePrefix="1" applyFont="1" applyFill="1" applyBorder="1" applyAlignment="1" applyProtection="1">
      <alignment horizontal="center" vertical="center"/>
      <protection locked="0"/>
    </xf>
    <xf numFmtId="0" fontId="10" fillId="4" borderId="3" xfId="0" applyFont="1" applyFill="1" applyBorder="1" applyAlignment="1">
      <alignment horizontal="center" vertical="center"/>
    </xf>
    <xf numFmtId="0" fontId="10" fillId="5" borderId="3" xfId="0" applyFont="1" applyFill="1" applyBorder="1" applyAlignment="1" applyProtection="1">
      <alignment horizontal="center" vertical="center"/>
      <protection locked="0"/>
    </xf>
    <xf numFmtId="0" fontId="10" fillId="6" borderId="3" xfId="0" applyFont="1" applyFill="1" applyBorder="1" applyAlignment="1">
      <alignment horizontal="center" vertical="center"/>
    </xf>
    <xf numFmtId="0" fontId="10" fillId="5" borderId="3" xfId="0" applyFont="1" applyFill="1" applyBorder="1" applyAlignment="1" applyProtection="1">
      <alignment horizontal="center" vertical="center" wrapText="1"/>
      <protection locked="0"/>
    </xf>
    <xf numFmtId="0" fontId="11" fillId="4" borderId="2" xfId="2" applyFill="1" applyBorder="1" applyAlignment="1">
      <alignment horizontal="center" vertical="center"/>
    </xf>
    <xf numFmtId="14" fontId="10" fillId="3" borderId="8" xfId="0" applyNumberFormat="1" applyFont="1" applyFill="1" applyBorder="1" applyAlignment="1" applyProtection="1">
      <alignment horizontal="center" vertical="center"/>
      <protection locked="0"/>
    </xf>
    <xf numFmtId="0" fontId="0" fillId="4" borderId="3" xfId="0" applyFill="1" applyBorder="1" applyAlignment="1">
      <alignment horizontal="center" vertical="center"/>
    </xf>
    <xf numFmtId="14" fontId="10" fillId="3" borderId="3" xfId="0" applyNumberFormat="1" applyFont="1" applyFill="1" applyBorder="1" applyAlignment="1" applyProtection="1">
      <alignment horizontal="center" vertical="center"/>
      <protection locked="0"/>
    </xf>
    <xf numFmtId="14" fontId="0" fillId="3" borderId="3" xfId="0" applyNumberFormat="1" applyFill="1" applyBorder="1" applyAlignment="1">
      <alignment horizontal="center" vertical="center"/>
    </xf>
    <xf numFmtId="0" fontId="0" fillId="5" borderId="3" xfId="0" applyFill="1" applyBorder="1" applyAlignment="1">
      <alignment horizontal="center" vertical="center"/>
    </xf>
    <xf numFmtId="0" fontId="10" fillId="0" borderId="2" xfId="0" applyFont="1" applyBorder="1" applyAlignment="1" applyProtection="1">
      <alignment horizontal="center" vertical="center"/>
      <protection locked="0"/>
    </xf>
    <xf numFmtId="0" fontId="0" fillId="0" borderId="3" xfId="0" applyBorder="1" applyAlignment="1">
      <alignment horizontal="center" vertical="center"/>
    </xf>
    <xf numFmtId="0" fontId="10" fillId="5" borderId="2" xfId="0" applyFont="1" applyFill="1" applyBorder="1" applyAlignment="1" applyProtection="1">
      <alignment horizontal="center" vertical="center"/>
      <protection locked="0"/>
    </xf>
    <xf numFmtId="14" fontId="0" fillId="3" borderId="8" xfId="0" applyNumberFormat="1" applyFill="1" applyBorder="1" applyAlignment="1">
      <alignment horizontal="center" vertical="center"/>
    </xf>
    <xf numFmtId="0" fontId="0" fillId="5" borderId="2" xfId="0" applyFill="1" applyBorder="1" applyAlignment="1">
      <alignment horizontal="center" vertical="center"/>
    </xf>
    <xf numFmtId="0" fontId="10" fillId="5" borderId="0" xfId="0" applyFont="1" applyFill="1" applyAlignment="1" applyProtection="1">
      <alignment horizontal="center" vertical="center"/>
      <protection locked="0"/>
    </xf>
    <xf numFmtId="0" fontId="10" fillId="0" borderId="3" xfId="0" applyFont="1" applyBorder="1" applyAlignment="1" applyProtection="1">
      <alignment horizontal="center" vertical="center"/>
      <protection locked="0"/>
    </xf>
    <xf numFmtId="0" fontId="0" fillId="0" borderId="3" xfId="0" applyBorder="1" applyAlignment="1" applyProtection="1">
      <alignment vertical="center" wrapText="1"/>
      <protection locked="0"/>
    </xf>
    <xf numFmtId="0" fontId="10" fillId="5" borderId="2" xfId="0" applyFont="1" applyFill="1" applyBorder="1" applyAlignment="1" applyProtection="1">
      <alignment horizontal="center" vertical="center" wrapText="1"/>
      <protection locked="0"/>
    </xf>
    <xf numFmtId="0" fontId="0" fillId="0" borderId="2" xfId="0" applyBorder="1" applyAlignment="1">
      <alignment vertical="center"/>
    </xf>
    <xf numFmtId="0" fontId="10" fillId="5" borderId="3" xfId="0" applyFont="1" applyFill="1" applyBorder="1" applyAlignment="1">
      <alignment horizontal="center" vertical="center"/>
    </xf>
    <xf numFmtId="0" fontId="10" fillId="0" borderId="0" xfId="0" applyFont="1" applyAlignment="1">
      <alignment horizontal="center" vertical="center"/>
    </xf>
    <xf numFmtId="14" fontId="10" fillId="0" borderId="0" xfId="0" applyNumberFormat="1" applyFont="1" applyAlignment="1">
      <alignment horizontal="center" vertical="center"/>
    </xf>
    <xf numFmtId="0" fontId="10" fillId="3" borderId="0" xfId="0" applyFont="1" applyFill="1" applyAlignment="1">
      <alignment horizontal="center" vertical="center"/>
    </xf>
  </cellXfs>
  <cellStyles count="5">
    <cellStyle name="Lien hypertexte" xfId="2" builtinId="8"/>
    <cellStyle name="Milliers 2" xfId="3" xr:uid="{BF147F27-001E-4F26-B94D-59C453A531B1}"/>
    <cellStyle name="Normal" xfId="0" builtinId="0"/>
    <cellStyle name="Normal 2" xfId="4" xr:uid="{D578E3D1-7134-4F01-AB8C-9F21846CB090}"/>
    <cellStyle name="Pourcentage" xfId="1" builtinId="5"/>
  </cellStyles>
  <dxfs count="2">
    <dxf>
      <font>
        <color rgb="FFFFC000"/>
      </font>
      <fill>
        <patternFill>
          <bgColor rgb="FFFFFF00"/>
        </patternFill>
      </fill>
    </dxf>
    <dxf>
      <font>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7" Type="http://schemas.openxmlformats.org/officeDocument/2006/relationships/calcChain" Target="calcChain.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hyperlink" Target="Ligne%20PO" TargetMode="Externa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8</xdr:col>
      <xdr:colOff>2566122</xdr:colOff>
      <xdr:row>0</xdr:row>
      <xdr:rowOff>95250</xdr:rowOff>
    </xdr:from>
    <xdr:to>
      <xdr:col>11</xdr:col>
      <xdr:colOff>1238250</xdr:colOff>
      <xdr:row>0</xdr:row>
      <xdr:rowOff>1000124</xdr:rowOff>
    </xdr:to>
    <xdr:sp macro="" textlink="">
      <xdr:nvSpPr>
        <xdr:cNvPr id="2" name="Ellipse 1">
          <a:hlinkClick xmlns:r="http://schemas.openxmlformats.org/officeDocument/2006/relationships" r:id="rId1"/>
          <a:extLst>
            <a:ext uri="{FF2B5EF4-FFF2-40B4-BE49-F238E27FC236}">
              <a16:creationId xmlns:a16="http://schemas.microsoft.com/office/drawing/2014/main" id="{0148F701-4C67-47E2-9691-889DCC55802F}"/>
            </a:ext>
          </a:extLst>
        </xdr:cNvPr>
        <xdr:cNvSpPr/>
      </xdr:nvSpPr>
      <xdr:spPr>
        <a:xfrm>
          <a:off x="9128847" y="95250"/>
          <a:ext cx="6415953" cy="904874"/>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LIEN</a:t>
          </a:r>
          <a:r>
            <a:rPr lang="fr-FR" sz="2000" baseline="0"/>
            <a:t> VERS LE DOSSIER BDA LIGNE PO</a:t>
          </a:r>
          <a:endParaRPr lang="fr-FR" sz="2000"/>
        </a:p>
      </xdr:txBody>
    </xdr:sp>
    <xdr:clientData/>
  </xdr:twoCellAnchor>
  <mc:AlternateContent xmlns:mc="http://schemas.openxmlformats.org/markup-compatibility/2006">
    <mc:Choice xmlns:a14="http://schemas.microsoft.com/office/drawing/2010/main" Requires="a14">
      <xdr:twoCellAnchor editAs="oneCell">
        <xdr:from>
          <xdr:col>12</xdr:col>
          <xdr:colOff>3762375</xdr:colOff>
          <xdr:row>0</xdr:row>
          <xdr:rowOff>47625</xdr:rowOff>
        </xdr:from>
        <xdr:to>
          <xdr:col>16</xdr:col>
          <xdr:colOff>1362075</xdr:colOff>
          <xdr:row>0</xdr:row>
          <xdr:rowOff>914400</xdr:rowOff>
        </xdr:to>
        <xdr:sp macro="" textlink="">
          <xdr:nvSpPr>
            <xdr:cNvPr id="1025" name="CommandButton1" hidden="1">
              <a:extLst>
                <a:ext uri="{63B3BB69-23CF-44E3-9099-C40C66FF867C}">
                  <a14:compatExt spid="_x0000_s1025"/>
                </a:ext>
                <a:ext uri="{FF2B5EF4-FFF2-40B4-BE49-F238E27FC236}">
                  <a16:creationId xmlns:a16="http://schemas.microsoft.com/office/drawing/2014/main" id="{E1A90068-AABD-4405-A4EA-69483D6550BD}"/>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Suivi%20BDA%20LHF%202022%20-%20Copie.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KFTFRLHFFNP02\Data$\Users\ZCP8858\Desktop\%23%20Breakdown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 - Liste machines"/>
      <sheetName val="DRY - Critcité équipement"/>
      <sheetName val="DRY - Liste machines"/>
      <sheetName val="PO - Liste machines "/>
      <sheetName val="PO - Criticité équipement"/>
      <sheetName val="MP - Liste machines "/>
      <sheetName val="K-Machines"/>
      <sheetName val="K - Liste machines"/>
      <sheetName val="explication de la démarche"/>
      <sheetName val="J - Critcité équipement"/>
      <sheetName val="J - Liste machines"/>
      <sheetName val="C - création BDA"/>
      <sheetName val="C - Plan d'Actions"/>
      <sheetName val="PO -Machines "/>
      <sheetName val="C - Criticité équipements"/>
      <sheetName val="MP - création BDA"/>
      <sheetName val="MP - Plan d'Actions"/>
      <sheetName val="K-Criticité Equipement"/>
      <sheetName val="DRY - Plan d'Actions"/>
      <sheetName val="DRY - création BDA"/>
      <sheetName val="K - création BDA"/>
      <sheetName val="K - Plan d'Actions"/>
      <sheetName val="J - création BDA"/>
      <sheetName val="J - Plan d'Actions"/>
      <sheetName val="PO - création BDA"/>
      <sheetName val="PO - Plan d'Actions"/>
      <sheetName val="PM-INDICATEURS "/>
      <sheetName val="Feuil1"/>
      <sheetName val="PARETO"/>
      <sheetName val="TCD INDICATEURS"/>
      <sheetName val="Liste de choix"/>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row r="1">
          <cell r="A1" t="str">
            <v>Machines</v>
          </cell>
          <cell r="B1" t="str">
            <v>Specialiste</v>
          </cell>
        </row>
        <row r="2">
          <cell r="A2" t="str">
            <v>CUISSON_CONFITURE_1</v>
          </cell>
          <cell r="B2" t="str">
            <v>MP</v>
          </cell>
          <cell r="C2" t="str">
            <v>A</v>
          </cell>
        </row>
        <row r="3">
          <cell r="A3" t="str">
            <v>CONTHERM</v>
          </cell>
          <cell r="B3" t="str">
            <v>MP</v>
          </cell>
          <cell r="C3" t="str">
            <v>A</v>
          </cell>
        </row>
        <row r="4">
          <cell r="A4" t="str">
            <v>CONVAP</v>
          </cell>
          <cell r="B4" t="str">
            <v>MP</v>
          </cell>
          <cell r="C4" t="str">
            <v>C</v>
          </cell>
        </row>
        <row r="5">
          <cell r="A5" t="str">
            <v>MÉLANGEUR DYNAMIQUE</v>
          </cell>
          <cell r="B5" t="str">
            <v>MP</v>
          </cell>
          <cell r="C5" t="str">
            <v>A</v>
          </cell>
        </row>
        <row r="6">
          <cell r="A6" t="str">
            <v>POMPE 312</v>
          </cell>
          <cell r="B6" t="str">
            <v>MP</v>
          </cell>
          <cell r="C6" t="str">
            <v>B</v>
          </cell>
        </row>
        <row r="7">
          <cell r="A7" t="str">
            <v>POMPE 304</v>
          </cell>
          <cell r="B7" t="str">
            <v>MP</v>
          </cell>
          <cell r="C7" t="str">
            <v>A</v>
          </cell>
        </row>
        <row r="8">
          <cell r="A8" t="str">
            <v>VANNE VAPEUR</v>
          </cell>
          <cell r="B8" t="str">
            <v>MP</v>
          </cell>
          <cell r="C8" t="str">
            <v>C</v>
          </cell>
        </row>
        <row r="9">
          <cell r="A9" t="str">
            <v>ONDULEUR</v>
          </cell>
          <cell r="B9" t="str">
            <v>MP</v>
          </cell>
          <cell r="C9" t="str">
            <v>A</v>
          </cell>
        </row>
        <row r="10">
          <cell r="A10" t="str">
            <v>TANK 301</v>
          </cell>
          <cell r="B10" t="str">
            <v>MP</v>
          </cell>
          <cell r="C10" t="str">
            <v>A</v>
          </cell>
        </row>
        <row r="11">
          <cell r="A11" t="str">
            <v>TUYAUTERIE BOUCHEE</v>
          </cell>
          <cell r="B11" t="str">
            <v>MP</v>
          </cell>
          <cell r="C11" t="str">
            <v>B</v>
          </cell>
        </row>
        <row r="12">
          <cell r="A12" t="str">
            <v>POMPE 313</v>
          </cell>
          <cell r="B12" t="str">
            <v>MP</v>
          </cell>
          <cell r="C12" t="str">
            <v>B</v>
          </cell>
        </row>
        <row r="13">
          <cell r="A13" t="str">
            <v>POMPE 305</v>
          </cell>
          <cell r="B13" t="str">
            <v>MP</v>
          </cell>
          <cell r="C13" t="str">
            <v>A</v>
          </cell>
        </row>
        <row r="14">
          <cell r="A14" t="str">
            <v>gaufriers</v>
          </cell>
          <cell r="B14" t="str">
            <v>FAB</v>
          </cell>
          <cell r="C14" t="str">
            <v>A</v>
          </cell>
        </row>
        <row r="15">
          <cell r="A15" t="str">
            <v>chaine racleur</v>
          </cell>
          <cell r="B15" t="str">
            <v>FAB</v>
          </cell>
          <cell r="C15" t="str">
            <v>B</v>
          </cell>
        </row>
        <row r="16">
          <cell r="A16" t="str">
            <v>turbine</v>
          </cell>
          <cell r="B16" t="str">
            <v>FAB</v>
          </cell>
          <cell r="C16" t="str">
            <v>A</v>
          </cell>
        </row>
        <row r="17">
          <cell r="A17" t="str">
            <v>racleurs</v>
          </cell>
          <cell r="B17" t="str">
            <v>FAB</v>
          </cell>
          <cell r="C17" t="str">
            <v>A</v>
          </cell>
        </row>
        <row r="18">
          <cell r="A18" t="str">
            <v>BRÛLEURS</v>
          </cell>
          <cell r="B18" t="str">
            <v>FAB</v>
          </cell>
          <cell r="C18" t="str">
            <v>A</v>
          </cell>
        </row>
        <row r="19">
          <cell r="A19" t="str">
            <v>bruleurs</v>
          </cell>
          <cell r="B19" t="str">
            <v>FAB</v>
          </cell>
          <cell r="C19" t="str">
            <v>A</v>
          </cell>
        </row>
        <row r="20">
          <cell r="A20" t="str">
            <v>tourniquet</v>
          </cell>
          <cell r="B20" t="str">
            <v>FAB</v>
          </cell>
          <cell r="C20" t="str">
            <v>B</v>
          </cell>
        </row>
        <row r="21">
          <cell r="A21" t="str">
            <v>depose pate</v>
          </cell>
          <cell r="B21" t="str">
            <v>FAB</v>
          </cell>
          <cell r="C21" t="str">
            <v>A</v>
          </cell>
        </row>
        <row r="22">
          <cell r="A22" t="str">
            <v>armoire electrique</v>
          </cell>
          <cell r="B22" t="str">
            <v>FAB</v>
          </cell>
          <cell r="C22" t="str">
            <v>A</v>
          </cell>
        </row>
        <row r="23">
          <cell r="A23" t="str">
            <v>SUPPORT GAUFRIERS</v>
          </cell>
          <cell r="B23" t="str">
            <v>FAB</v>
          </cell>
          <cell r="C23" t="str">
            <v>A</v>
          </cell>
        </row>
        <row r="24">
          <cell r="A24" t="str">
            <v>GALETS GAUFRIERS</v>
          </cell>
          <cell r="B24" t="str">
            <v>FAB</v>
          </cell>
          <cell r="C24" t="str">
            <v>B</v>
          </cell>
        </row>
        <row r="25">
          <cell r="A25" t="str">
            <v>CHAÎNE RACLEURS</v>
          </cell>
          <cell r="B25" t="str">
            <v>FAB</v>
          </cell>
          <cell r="C25" t="str">
            <v>B</v>
          </cell>
        </row>
        <row r="26">
          <cell r="A26" t="str">
            <v>BAGUES GAUFRIERS</v>
          </cell>
          <cell r="B26" t="str">
            <v>FAB</v>
          </cell>
          <cell r="C26" t="str">
            <v>B</v>
          </cell>
        </row>
        <row r="27">
          <cell r="A27" t="str">
            <v>PLAQUES INTER-GAUFRIERS</v>
          </cell>
          <cell r="B27" t="str">
            <v>FAB</v>
          </cell>
          <cell r="C27" t="str">
            <v>B</v>
          </cell>
        </row>
        <row r="28">
          <cell r="A28" t="str">
            <v>TRIANGLE</v>
          </cell>
          <cell r="B28" t="str">
            <v>FAB</v>
          </cell>
          <cell r="C28" t="str">
            <v>B</v>
          </cell>
        </row>
        <row r="29">
          <cell r="A29" t="str">
            <v>ÉJECTEUR</v>
          </cell>
          <cell r="B29" t="str">
            <v>FAB</v>
          </cell>
          <cell r="C29" t="str">
            <v>B</v>
          </cell>
        </row>
        <row r="30">
          <cell r="A30" t="str">
            <v>SONDE DE TEMPÉRATURE</v>
          </cell>
          <cell r="B30" t="str">
            <v>FAB</v>
          </cell>
          <cell r="C30" t="str">
            <v>B</v>
          </cell>
        </row>
        <row r="31">
          <cell r="A31" t="str">
            <v>EXTRACTEURS</v>
          </cell>
          <cell r="B31" t="str">
            <v>FAB</v>
          </cell>
          <cell r="C31" t="str">
            <v>A</v>
          </cell>
        </row>
        <row r="32">
          <cell r="A32" t="str">
            <v>CONVOYEUR À CORDON</v>
          </cell>
          <cell r="B32" t="str">
            <v>FAB</v>
          </cell>
          <cell r="C32" t="str">
            <v>C</v>
          </cell>
        </row>
        <row r="33">
          <cell r="A33" t="str">
            <v>PEIGNE</v>
          </cell>
          <cell r="B33" t="str">
            <v>FAB</v>
          </cell>
          <cell r="C33" t="str">
            <v>B</v>
          </cell>
        </row>
        <row r="34">
          <cell r="A34" t="str">
            <v>CODEUR</v>
          </cell>
          <cell r="B34" t="str">
            <v>FAB</v>
          </cell>
          <cell r="C34" t="str">
            <v>B</v>
          </cell>
        </row>
        <row r="35">
          <cell r="A35" t="str">
            <v>TPF</v>
          </cell>
          <cell r="B35" t="str">
            <v>MP</v>
          </cell>
          <cell r="C35" t="str">
            <v>A</v>
          </cell>
        </row>
        <row r="36">
          <cell r="A36" t="str">
            <v>TP</v>
          </cell>
          <cell r="B36" t="str">
            <v>MP</v>
          </cell>
          <cell r="C36" t="str">
            <v>A</v>
          </cell>
        </row>
        <row r="37">
          <cell r="A37" t="str">
            <v>ESOX</v>
          </cell>
          <cell r="B37" t="str">
            <v>FAB</v>
          </cell>
          <cell r="C37" t="str">
            <v>B</v>
          </cell>
        </row>
        <row r="38">
          <cell r="A38" t="str">
            <v>autres</v>
          </cell>
          <cell r="B38" t="str">
            <v>FAB</v>
          </cell>
          <cell r="C38" t="str">
            <v>A</v>
          </cell>
        </row>
        <row r="39">
          <cell r="A39" t="str">
            <v>MAGASIN</v>
          </cell>
          <cell r="B39" t="str">
            <v>Ens/etu</v>
          </cell>
          <cell r="C39" t="str">
            <v>C</v>
          </cell>
        </row>
        <row r="40">
          <cell r="A40" t="str">
            <v>ROULEAUX</v>
          </cell>
          <cell r="B40" t="str">
            <v>Ens/etu</v>
          </cell>
          <cell r="C40" t="str">
            <v>A</v>
          </cell>
        </row>
        <row r="41">
          <cell r="A41" t="str">
            <v>COUTEAUX</v>
          </cell>
          <cell r="B41" t="str">
            <v>Ens/etu</v>
          </cell>
          <cell r="C41" t="str">
            <v>A</v>
          </cell>
        </row>
        <row r="42">
          <cell r="A42" t="str">
            <v>CORDONS tartineuse</v>
          </cell>
          <cell r="B42" t="str">
            <v>Ens/etu</v>
          </cell>
          <cell r="C42" t="str">
            <v>C</v>
          </cell>
        </row>
        <row r="43">
          <cell r="A43" t="str">
            <v>PUPITRE</v>
          </cell>
          <cell r="B43" t="str">
            <v>Ens/etu</v>
          </cell>
          <cell r="C43" t="str">
            <v>A</v>
          </cell>
        </row>
        <row r="44">
          <cell r="A44" t="str">
            <v>BAC À EAU</v>
          </cell>
          <cell r="B44" t="str">
            <v>Ens/etu</v>
          </cell>
          <cell r="C44" t="str">
            <v>C</v>
          </cell>
        </row>
        <row r="45">
          <cell r="A45" t="str">
            <v>SONDE DE NIVEAU</v>
          </cell>
          <cell r="B45" t="str">
            <v>Ens/etu</v>
          </cell>
          <cell r="C45" t="str">
            <v>C</v>
          </cell>
        </row>
        <row r="46">
          <cell r="A46" t="str">
            <v xml:space="preserve">RAMPE D'AIR </v>
          </cell>
          <cell r="B46" t="str">
            <v>Ens/etu</v>
          </cell>
          <cell r="C46" t="str">
            <v>C</v>
          </cell>
        </row>
        <row r="47">
          <cell r="A47" t="str">
            <v>CAMES tartineuse</v>
          </cell>
          <cell r="B47" t="str">
            <v>Ens/etu</v>
          </cell>
          <cell r="C47" t="str">
            <v>A</v>
          </cell>
        </row>
        <row r="48">
          <cell r="A48" t="str">
            <v>PALES</v>
          </cell>
          <cell r="B48" t="str">
            <v>Ens/etu</v>
          </cell>
          <cell r="C48" t="str">
            <v>A</v>
          </cell>
        </row>
        <row r="49">
          <cell r="A49" t="str">
            <v>CHARIOT</v>
          </cell>
          <cell r="B49" t="str">
            <v>Ens/etu</v>
          </cell>
          <cell r="C49" t="str">
            <v>A</v>
          </cell>
        </row>
        <row r="50">
          <cell r="A50" t="str">
            <v>CORDONS bravo</v>
          </cell>
          <cell r="B50" t="str">
            <v>Ens/etu</v>
          </cell>
          <cell r="C50" t="str">
            <v>C</v>
          </cell>
        </row>
        <row r="51">
          <cell r="A51" t="str">
            <v>BAC À EAU</v>
          </cell>
          <cell r="B51" t="str">
            <v>Ens/etu</v>
          </cell>
          <cell r="C51" t="str">
            <v>C</v>
          </cell>
        </row>
        <row r="52">
          <cell r="A52" t="str">
            <v>CELLULES bravo</v>
          </cell>
          <cell r="B52" t="str">
            <v>Ens/etu</v>
          </cell>
          <cell r="C52" t="str">
            <v>C</v>
          </cell>
        </row>
        <row r="53">
          <cell r="A53" t="str">
            <v>DOIGTS</v>
          </cell>
          <cell r="B53" t="str">
            <v>Ens/etu</v>
          </cell>
          <cell r="C53" t="str">
            <v>B</v>
          </cell>
        </row>
        <row r="54">
          <cell r="A54" t="str">
            <v>CORDONS presse</v>
          </cell>
          <cell r="B54" t="str">
            <v>Ens/etu</v>
          </cell>
          <cell r="C54" t="str">
            <v>C</v>
          </cell>
        </row>
        <row r="55">
          <cell r="A55" t="str">
            <v>CELLULES presse</v>
          </cell>
          <cell r="B55" t="str">
            <v>Ens/etu</v>
          </cell>
          <cell r="C55" t="str">
            <v>C</v>
          </cell>
        </row>
        <row r="56">
          <cell r="A56" t="str">
            <v>PLATEAUX</v>
          </cell>
          <cell r="B56" t="str">
            <v>Ens/etu</v>
          </cell>
          <cell r="C56" t="str">
            <v>A</v>
          </cell>
        </row>
        <row r="57">
          <cell r="A57" t="str">
            <v>BLOC DE SCIE</v>
          </cell>
          <cell r="B57" t="str">
            <v>Ens/etu</v>
          </cell>
          <cell r="C57" t="str">
            <v>A</v>
          </cell>
        </row>
        <row r="58">
          <cell r="A58" t="str">
            <v>SOUFLETTE</v>
          </cell>
          <cell r="B58" t="str">
            <v>Ens/etu</v>
          </cell>
          <cell r="C58" t="str">
            <v>C</v>
          </cell>
        </row>
        <row r="59">
          <cell r="A59" t="str">
            <v>GUIDES</v>
          </cell>
          <cell r="B59" t="str">
            <v>Ens/etu</v>
          </cell>
          <cell r="C59" t="str">
            <v>C</v>
          </cell>
        </row>
        <row r="60">
          <cell r="A60" t="str">
            <v>BOURRAGE</v>
          </cell>
          <cell r="B60" t="str">
            <v>Ens/etu</v>
          </cell>
          <cell r="C60" t="str">
            <v>C</v>
          </cell>
        </row>
        <row r="61">
          <cell r="A61" t="str">
            <v>FIL COUPE</v>
          </cell>
          <cell r="B61" t="str">
            <v>Ens/etu</v>
          </cell>
          <cell r="C61" t="str">
            <v>B</v>
          </cell>
        </row>
        <row r="62">
          <cell r="A62" t="str">
            <v xml:space="preserve">RATEAUX </v>
          </cell>
          <cell r="B62" t="str">
            <v>Ens/etu</v>
          </cell>
          <cell r="C62" t="str">
            <v>A</v>
          </cell>
        </row>
        <row r="63">
          <cell r="A63" t="str">
            <v>Vérin A</v>
          </cell>
          <cell r="B63" t="str">
            <v>Ens/etu</v>
          </cell>
          <cell r="C63" t="str">
            <v>B</v>
          </cell>
        </row>
        <row r="64">
          <cell r="A64" t="str">
            <v>Vérin B</v>
          </cell>
          <cell r="B64" t="str">
            <v>Ens/etu</v>
          </cell>
          <cell r="C64" t="str">
            <v>A</v>
          </cell>
        </row>
        <row r="65">
          <cell r="A65" t="str">
            <v>Vérin C</v>
          </cell>
          <cell r="B65" t="str">
            <v>Ens/etu</v>
          </cell>
          <cell r="C65" t="str">
            <v>B</v>
          </cell>
        </row>
        <row r="66">
          <cell r="A66" t="str">
            <v>COURROIE ALIMENTATION</v>
          </cell>
          <cell r="B66" t="str">
            <v>Ens/etu</v>
          </cell>
          <cell r="C66" t="str">
            <v>A</v>
          </cell>
        </row>
        <row r="67">
          <cell r="A67" t="str">
            <v>ENTRAÎNEUR</v>
          </cell>
          <cell r="B67" t="str">
            <v>Ens/etu</v>
          </cell>
          <cell r="C67" t="str">
            <v>C</v>
          </cell>
        </row>
        <row r="68">
          <cell r="A68" t="str">
            <v>SABOT</v>
          </cell>
          <cell r="B68" t="str">
            <v>Ens/etu</v>
          </cell>
          <cell r="C68" t="str">
            <v>A</v>
          </cell>
        </row>
        <row r="69">
          <cell r="A69" t="str">
            <v>STOPPEUR</v>
          </cell>
          <cell r="B69" t="str">
            <v>Ens/etu</v>
          </cell>
          <cell r="C69" t="str">
            <v>A</v>
          </cell>
        </row>
        <row r="70">
          <cell r="A70" t="str">
            <v>COURROIE AUTONETTOYANTE</v>
          </cell>
          <cell r="B70" t="str">
            <v>Ens/etu</v>
          </cell>
          <cell r="C70" t="str">
            <v>A</v>
          </cell>
        </row>
        <row r="71">
          <cell r="A71" t="str">
            <v>SUPPORT BOBINE</v>
          </cell>
          <cell r="B71" t="str">
            <v>Ens/etu</v>
          </cell>
          <cell r="C71" t="str">
            <v>C</v>
          </cell>
        </row>
        <row r="72">
          <cell r="A72" t="str">
            <v>CHAINE À TAQUETS</v>
          </cell>
          <cell r="B72" t="str">
            <v>Ens/etu</v>
          </cell>
          <cell r="C72" t="str">
            <v>A</v>
          </cell>
        </row>
        <row r="73">
          <cell r="A73" t="str">
            <v>MACHOIRES</v>
          </cell>
          <cell r="B73" t="str">
            <v>Ens/etu</v>
          </cell>
          <cell r="C73" t="str">
            <v>A</v>
          </cell>
        </row>
        <row r="74">
          <cell r="A74" t="str">
            <v>MOLETTES</v>
          </cell>
          <cell r="B74" t="str">
            <v>Ens/etu</v>
          </cell>
          <cell r="C74" t="str">
            <v>B</v>
          </cell>
        </row>
        <row r="75">
          <cell r="A75" t="str">
            <v>DPM</v>
          </cell>
          <cell r="B75" t="str">
            <v>Ens/etu</v>
          </cell>
          <cell r="C75" t="str">
            <v>A</v>
          </cell>
        </row>
        <row r="76">
          <cell r="A76" t="str">
            <v>MARQUEUR</v>
          </cell>
          <cell r="B76" t="str">
            <v>Ens/etu</v>
          </cell>
          <cell r="C76" t="str">
            <v>A</v>
          </cell>
        </row>
        <row r="77">
          <cell r="A77" t="str">
            <v>RENVOI D'ANGLE</v>
          </cell>
          <cell r="B77" t="str">
            <v>Ens/etu</v>
          </cell>
          <cell r="C77" t="str">
            <v>C</v>
          </cell>
        </row>
        <row r="78">
          <cell r="A78" t="str">
            <v>AUTOMATE</v>
          </cell>
          <cell r="B78" t="str">
            <v>Ens/etu</v>
          </cell>
          <cell r="C78" t="str">
            <v>A</v>
          </cell>
        </row>
        <row r="79">
          <cell r="A79" t="str">
            <v>SKI SUP</v>
          </cell>
          <cell r="B79" t="str">
            <v>Ens/etu</v>
          </cell>
          <cell r="C79" t="str">
            <v>C</v>
          </cell>
        </row>
        <row r="80">
          <cell r="A80" t="str">
            <v>CAME cavanna</v>
          </cell>
          <cell r="B80" t="str">
            <v>Ens/etu</v>
          </cell>
          <cell r="C80" t="str">
            <v>A</v>
          </cell>
        </row>
        <row r="81">
          <cell r="A81" t="str">
            <v>CHAÎNE À AUGETS</v>
          </cell>
          <cell r="B81" t="str">
            <v>Ens/etu</v>
          </cell>
          <cell r="C81" t="str">
            <v>A</v>
          </cell>
        </row>
        <row r="82">
          <cell r="A82" t="str">
            <v>CHAÎNE À ÉTUIS</v>
          </cell>
          <cell r="B82" t="str">
            <v>Ens/etu</v>
          </cell>
          <cell r="C82" t="str">
            <v>A</v>
          </cell>
        </row>
        <row r="83">
          <cell r="A83" t="str">
            <v>TRANSPORTEUR SORTIE ÉTUYEUSE</v>
          </cell>
          <cell r="B83" t="str">
            <v>Ens/etu</v>
          </cell>
          <cell r="C83" t="str">
            <v>B</v>
          </cell>
        </row>
        <row r="84">
          <cell r="A84" t="str">
            <v>MAGASIN ÉTUIS</v>
          </cell>
          <cell r="B84" t="str">
            <v>Ens/etu</v>
          </cell>
          <cell r="C84" t="str">
            <v>B</v>
          </cell>
        </row>
        <row r="85">
          <cell r="A85" t="str">
            <v>DÉPILEUR ÉTUIS</v>
          </cell>
          <cell r="B85" t="str">
            <v>Ens/etu</v>
          </cell>
          <cell r="C85" t="str">
            <v>B</v>
          </cell>
        </row>
        <row r="86">
          <cell r="A86" t="str">
            <v xml:space="preserve">ENSEMBLE POUSSOIRS </v>
          </cell>
          <cell r="B86" t="str">
            <v>Ens/etu</v>
          </cell>
          <cell r="C86" t="str">
            <v>B</v>
          </cell>
        </row>
        <row r="87">
          <cell r="A87" t="str">
            <v>ENCOLLAGE</v>
          </cell>
          <cell r="B87" t="str">
            <v>Ens/etu</v>
          </cell>
          <cell r="C87" t="str">
            <v>B</v>
          </cell>
        </row>
        <row r="88">
          <cell r="A88" t="str">
            <v>TRIEUSE PONDÉRALE</v>
          </cell>
          <cell r="B88" t="str">
            <v>Ens/etu</v>
          </cell>
          <cell r="C88" t="str">
            <v>A</v>
          </cell>
        </row>
        <row r="89">
          <cell r="A89" t="str">
            <v>MARQUEUR ÉTUIS</v>
          </cell>
          <cell r="B89" t="str">
            <v>Ens/etu</v>
          </cell>
          <cell r="C89" t="str">
            <v>A</v>
          </cell>
        </row>
        <row r="90">
          <cell r="A90" t="str">
            <v>CAPTEUR SECURITE PORTE</v>
          </cell>
          <cell r="B90" t="str">
            <v>Ens/etu</v>
          </cell>
          <cell r="C90" t="str">
            <v>C</v>
          </cell>
        </row>
        <row r="91">
          <cell r="A91" t="str">
            <v>VENTOUSES etuyeuse</v>
          </cell>
          <cell r="B91" t="str">
            <v>Ens/etu</v>
          </cell>
          <cell r="C91" t="str">
            <v>C</v>
          </cell>
        </row>
        <row r="92">
          <cell r="A92" t="str">
            <v>CHARGEUR JYGA</v>
          </cell>
          <cell r="B92" t="str">
            <v>Ens/etu</v>
          </cell>
          <cell r="C92" t="str">
            <v>A</v>
          </cell>
        </row>
        <row r="93">
          <cell r="A93" t="str">
            <v>TAPIS ENTRÉE</v>
          </cell>
          <cell r="B93" t="str">
            <v>Enc / palc</v>
          </cell>
          <cell r="C93" t="str">
            <v>C</v>
          </cell>
        </row>
        <row r="94">
          <cell r="A94" t="str">
            <v>TABLE ÉLÉVATRICE</v>
          </cell>
          <cell r="B94" t="str">
            <v>Enc / palc</v>
          </cell>
          <cell r="C94" t="str">
            <v>C</v>
          </cell>
        </row>
        <row r="95">
          <cell r="A95" t="str">
            <v>VÉRIN DYNATEC</v>
          </cell>
          <cell r="B95" t="str">
            <v>Enc / palc</v>
          </cell>
          <cell r="C95" t="str">
            <v>B</v>
          </cell>
        </row>
        <row r="96">
          <cell r="A96" t="str">
            <v>VÉRIN DE TRANSLATION</v>
          </cell>
          <cell r="B96" t="str">
            <v>Enc / palc</v>
          </cell>
          <cell r="C96" t="str">
            <v>B</v>
          </cell>
        </row>
        <row r="97">
          <cell r="A97" t="str">
            <v>ALIMENTATION AIR COMPRIMÉ</v>
          </cell>
          <cell r="B97" t="str">
            <v>Enc / palc</v>
          </cell>
          <cell r="C97" t="str">
            <v>B</v>
          </cell>
        </row>
        <row r="98">
          <cell r="A98" t="str">
            <v>ENCOLLAGE</v>
          </cell>
          <cell r="B98" t="str">
            <v>Enc / palc</v>
          </cell>
          <cell r="C98" t="str">
            <v>B</v>
          </cell>
        </row>
        <row r="99">
          <cell r="A99" t="str">
            <v>MAGASIN CARTIONS</v>
          </cell>
          <cell r="B99" t="str">
            <v>Enc / palc</v>
          </cell>
          <cell r="C99" t="str">
            <v>B</v>
          </cell>
        </row>
        <row r="100">
          <cell r="A100" t="str">
            <v>ÉTIQUETEUSE / MARQUEUR</v>
          </cell>
          <cell r="B100" t="str">
            <v>Enc / palc</v>
          </cell>
          <cell r="C100" t="str">
            <v>A</v>
          </cell>
        </row>
        <row r="101">
          <cell r="A101" t="str">
            <v>TAPIS SORTIE ENCAISSEUSE</v>
          </cell>
          <cell r="B101" t="str">
            <v>Enc / palc</v>
          </cell>
          <cell r="C101" t="str">
            <v>C</v>
          </cell>
        </row>
        <row r="102">
          <cell r="A102" t="str">
            <v>VENTOUSES cermex</v>
          </cell>
          <cell r="B102" t="str">
            <v>Enc / palc</v>
          </cell>
          <cell r="C102" t="str">
            <v>B</v>
          </cell>
        </row>
        <row r="103">
          <cell r="A103" t="str">
            <v>Kobo</v>
          </cell>
          <cell r="B103" t="str">
            <v>FAB</v>
          </cell>
          <cell r="C103" t="str">
            <v>A</v>
          </cell>
        </row>
        <row r="104">
          <cell r="A104" t="str">
            <v>malaxeur</v>
          </cell>
          <cell r="B104" t="str">
            <v>FAB</v>
          </cell>
          <cell r="C104" t="str">
            <v>A</v>
          </cell>
        </row>
        <row r="105">
          <cell r="A105" t="str">
            <v>tapis dechet</v>
          </cell>
          <cell r="B105" t="str">
            <v>FAB</v>
          </cell>
          <cell r="C105" t="str">
            <v>A</v>
          </cell>
        </row>
        <row r="106">
          <cell r="A106" t="str">
            <v>compacteur</v>
          </cell>
          <cell r="B106" t="str">
            <v>FAB</v>
          </cell>
          <cell r="C106" t="str">
            <v>A</v>
          </cell>
        </row>
        <row r="107">
          <cell r="A107" t="str">
            <v>TRANSPORTEUR À ROULEAUX</v>
          </cell>
          <cell r="B107" t="str">
            <v>Enc / palc</v>
          </cell>
          <cell r="C107" t="str">
            <v>C</v>
          </cell>
        </row>
        <row r="108">
          <cell r="A108" t="str">
            <v>INTRODUCTION COLLECTEUR</v>
          </cell>
          <cell r="B108" t="str">
            <v>Enc / palc</v>
          </cell>
          <cell r="C108" t="str">
            <v>C</v>
          </cell>
        </row>
        <row r="109">
          <cell r="A109" t="str">
            <v>ASCENSEUR</v>
          </cell>
          <cell r="B109" t="str">
            <v>Enc / palc</v>
          </cell>
          <cell r="C109" t="str">
            <v>C</v>
          </cell>
        </row>
      </sheetData>
      <sheetData sheetId="14"/>
      <sheetData sheetId="15"/>
      <sheetData sheetId="16"/>
      <sheetData sheetId="17"/>
      <sheetData sheetId="18"/>
      <sheetData sheetId="19"/>
      <sheetData sheetId="20"/>
      <sheetData sheetId="21"/>
      <sheetData sheetId="22"/>
      <sheetData sheetId="23"/>
      <sheetData sheetId="24"/>
      <sheetData sheetId="25">
        <row r="1">
          <cell r="A1" t="str">
            <v>N° BDA</v>
          </cell>
          <cell r="M1" t="str">
            <v>STATUT</v>
          </cell>
        </row>
        <row r="2">
          <cell r="A2" t="str">
            <v>BDA-PO-2018-1</v>
          </cell>
          <cell r="M2" t="str">
            <v>A</v>
          </cell>
        </row>
        <row r="3">
          <cell r="A3" t="str">
            <v>BDA-PO-2019-2</v>
          </cell>
          <cell r="M3" t="str">
            <v>A</v>
          </cell>
        </row>
        <row r="4">
          <cell r="A4" t="str">
            <v>BDA-PO-2019-2</v>
          </cell>
          <cell r="M4" t="str">
            <v>A</v>
          </cell>
        </row>
        <row r="5">
          <cell r="A5" t="str">
            <v>BDA-PO-2019-2</v>
          </cell>
          <cell r="M5" t="str">
            <v>A</v>
          </cell>
        </row>
        <row r="6">
          <cell r="A6" t="str">
            <v>BDA-PO-2019-2</v>
          </cell>
          <cell r="M6" t="str">
            <v>A</v>
          </cell>
        </row>
        <row r="7">
          <cell r="A7" t="str">
            <v>BDA-PO-2019-2</v>
          </cell>
          <cell r="M7" t="str">
            <v>A</v>
          </cell>
        </row>
        <row r="8">
          <cell r="A8" t="str">
            <v>BDA-PO-2019-2</v>
          </cell>
          <cell r="M8" t="str">
            <v>A</v>
          </cell>
        </row>
        <row r="9">
          <cell r="A9" t="str">
            <v>BDA-PO-2019-3</v>
          </cell>
          <cell r="M9" t="str">
            <v>A</v>
          </cell>
        </row>
        <row r="10">
          <cell r="A10" t="str">
            <v>BDA-PO-2019-3</v>
          </cell>
          <cell r="M10" t="str">
            <v>A</v>
          </cell>
        </row>
        <row r="11">
          <cell r="A11" t="str">
            <v>BDA-PO-2019-3</v>
          </cell>
          <cell r="M11" t="str">
            <v>A</v>
          </cell>
        </row>
        <row r="12">
          <cell r="A12" t="str">
            <v>BDA-PO-2018-13</v>
          </cell>
          <cell r="M12" t="str">
            <v>A</v>
          </cell>
        </row>
        <row r="13">
          <cell r="A13" t="str">
            <v>BDA-PO-2019-4</v>
          </cell>
          <cell r="M13" t="str">
            <v>A</v>
          </cell>
        </row>
        <row r="14">
          <cell r="A14" t="str">
            <v>BDA-PO-2019-6</v>
          </cell>
          <cell r="M14" t="str">
            <v>A</v>
          </cell>
        </row>
        <row r="15">
          <cell r="A15" t="str">
            <v>BDA-PO-2019-6</v>
          </cell>
          <cell r="M15" t="str">
            <v>A</v>
          </cell>
        </row>
        <row r="16">
          <cell r="A16" t="str">
            <v>BDA-PO-2019-6</v>
          </cell>
          <cell r="M16" t="str">
            <v>A</v>
          </cell>
        </row>
        <row r="17">
          <cell r="A17" t="str">
            <v>BDA-PO-2019-6</v>
          </cell>
          <cell r="M17" t="str">
            <v>A</v>
          </cell>
        </row>
        <row r="18">
          <cell r="A18" t="str">
            <v>BDA-PO-2019-13</v>
          </cell>
          <cell r="M18" t="str">
            <v>A</v>
          </cell>
        </row>
        <row r="19">
          <cell r="A19" t="str">
            <v>BDA-PO-2019-13</v>
          </cell>
          <cell r="M19" t="str">
            <v>A</v>
          </cell>
        </row>
        <row r="20">
          <cell r="A20" t="str">
            <v>BDA-PO-2019-13</v>
          </cell>
          <cell r="M20" t="str">
            <v>A</v>
          </cell>
        </row>
        <row r="21">
          <cell r="A21" t="str">
            <v>BDA-PO-2019-13</v>
          </cell>
          <cell r="M21" t="str">
            <v>A</v>
          </cell>
        </row>
        <row r="22">
          <cell r="A22" t="str">
            <v>BDA-PO-2019-14</v>
          </cell>
          <cell r="M22" t="str">
            <v>A</v>
          </cell>
        </row>
        <row r="23">
          <cell r="A23" t="str">
            <v>BDA-PO-2019-14</v>
          </cell>
          <cell r="M23" t="str">
            <v>A</v>
          </cell>
        </row>
        <row r="24">
          <cell r="A24" t="str">
            <v>BDA-PO-2019-15</v>
          </cell>
          <cell r="M24" t="str">
            <v>A</v>
          </cell>
        </row>
        <row r="25">
          <cell r="A25" t="str">
            <v>BDA-PO-2019-16</v>
          </cell>
          <cell r="M25" t="str">
            <v>A</v>
          </cell>
        </row>
        <row r="26">
          <cell r="A26" t="str">
            <v>BDA-PO-2019-16</v>
          </cell>
          <cell r="M26" t="str">
            <v>A</v>
          </cell>
        </row>
        <row r="27">
          <cell r="A27" t="str">
            <v>BDA-PO-2019-16</v>
          </cell>
          <cell r="M27" t="str">
            <v>A</v>
          </cell>
        </row>
        <row r="28">
          <cell r="A28" t="str">
            <v>BDA-PO-2019-17</v>
          </cell>
          <cell r="M28" t="str">
            <v>A</v>
          </cell>
        </row>
        <row r="29">
          <cell r="A29" t="str">
            <v>BDA-PO-2019-17</v>
          </cell>
          <cell r="M29" t="str">
            <v>A</v>
          </cell>
        </row>
        <row r="30">
          <cell r="A30" t="str">
            <v>BDA-PO-2019-17</v>
          </cell>
          <cell r="M30" t="str">
            <v>A</v>
          </cell>
        </row>
        <row r="31">
          <cell r="A31" t="str">
            <v>BDA-PO-2019-17</v>
          </cell>
          <cell r="M31" t="str">
            <v>A</v>
          </cell>
        </row>
        <row r="32">
          <cell r="A32" t="str">
            <v>BDA-PO-2019-17</v>
          </cell>
          <cell r="M32" t="str">
            <v>A</v>
          </cell>
        </row>
        <row r="33">
          <cell r="A33" t="str">
            <v>BDA-PO-2019-17</v>
          </cell>
          <cell r="M33" t="str">
            <v>A</v>
          </cell>
        </row>
        <row r="34">
          <cell r="A34" t="str">
            <v>BDA-PO-2019-17</v>
          </cell>
          <cell r="M34" t="str">
            <v>A</v>
          </cell>
        </row>
        <row r="35">
          <cell r="A35" t="str">
            <v>BDA-PO-2019-17</v>
          </cell>
          <cell r="M35" t="str">
            <v>A</v>
          </cell>
        </row>
        <row r="36">
          <cell r="A36" t="str">
            <v>BDA-PO-2019-18</v>
          </cell>
          <cell r="M36" t="str">
            <v>A</v>
          </cell>
        </row>
        <row r="37">
          <cell r="A37" t="str">
            <v>BDA-PO-2019-18</v>
          </cell>
          <cell r="M37" t="str">
            <v>A</v>
          </cell>
        </row>
        <row r="38">
          <cell r="A38" t="str">
            <v>BDA-PO-2019-18</v>
          </cell>
          <cell r="M38" t="str">
            <v>A</v>
          </cell>
        </row>
        <row r="39">
          <cell r="A39" t="str">
            <v>BDA-PO-2019-19</v>
          </cell>
          <cell r="M39" t="str">
            <v>A</v>
          </cell>
        </row>
        <row r="40">
          <cell r="A40" t="str">
            <v>BDA-PO-2019-19</v>
          </cell>
          <cell r="M40" t="str">
            <v>A</v>
          </cell>
        </row>
        <row r="41">
          <cell r="A41" t="str">
            <v>BDA-PO-2019-21</v>
          </cell>
          <cell r="M41" t="str">
            <v>A</v>
          </cell>
        </row>
        <row r="42">
          <cell r="A42" t="str">
            <v>BDA-PO-2019-21</v>
          </cell>
          <cell r="M42" t="str">
            <v>A</v>
          </cell>
        </row>
        <row r="43">
          <cell r="A43" t="str">
            <v>BDA-PO-2019-21</v>
          </cell>
          <cell r="M43" t="str">
            <v>A</v>
          </cell>
        </row>
        <row r="44">
          <cell r="A44" t="str">
            <v>BDA-PO-2019-21</v>
          </cell>
          <cell r="M44" t="str">
            <v>A</v>
          </cell>
        </row>
        <row r="45">
          <cell r="A45" t="str">
            <v>BDA-PO-2019-23</v>
          </cell>
          <cell r="M45" t="str">
            <v>A</v>
          </cell>
        </row>
        <row r="46">
          <cell r="A46" t="str">
            <v>BDA-PO-2019-23</v>
          </cell>
          <cell r="M46" t="str">
            <v>A</v>
          </cell>
        </row>
        <row r="47">
          <cell r="A47" t="str">
            <v>BDA-PO-2019-23</v>
          </cell>
          <cell r="M47" t="str">
            <v>A</v>
          </cell>
        </row>
        <row r="48">
          <cell r="A48" t="str">
            <v>BDA-PO-2019-23</v>
          </cell>
          <cell r="M48" t="str">
            <v>A</v>
          </cell>
        </row>
        <row r="49">
          <cell r="A49" t="str">
            <v>BDA-PO-2019-23</v>
          </cell>
          <cell r="M49" t="str">
            <v>A</v>
          </cell>
        </row>
        <row r="50">
          <cell r="A50" t="str">
            <v>BDA-PO-2019-23</v>
          </cell>
          <cell r="M50" t="str">
            <v>A</v>
          </cell>
        </row>
        <row r="51">
          <cell r="A51" t="str">
            <v>BDA-PO-2019-23</v>
          </cell>
          <cell r="M51" t="str">
            <v>A</v>
          </cell>
        </row>
        <row r="52">
          <cell r="A52" t="str">
            <v>BDA-PO-2019-23</v>
          </cell>
          <cell r="M52" t="str">
            <v>A</v>
          </cell>
        </row>
        <row r="53">
          <cell r="A53" t="str">
            <v>BDA-PO-2019-23</v>
          </cell>
          <cell r="M53" t="str">
            <v>A</v>
          </cell>
        </row>
        <row r="54">
          <cell r="A54" t="str">
            <v>BDA-PO-2019-23</v>
          </cell>
          <cell r="M54" t="str">
            <v>A</v>
          </cell>
        </row>
        <row r="55">
          <cell r="A55" t="str">
            <v>BDA-PO-2019-22</v>
          </cell>
          <cell r="M55" t="str">
            <v>A</v>
          </cell>
        </row>
        <row r="56">
          <cell r="A56" t="str">
            <v>BDA-PO-2019-23</v>
          </cell>
          <cell r="M56" t="str">
            <v>A</v>
          </cell>
        </row>
        <row r="57">
          <cell r="A57" t="str">
            <v>BDA-PO-2019-24</v>
          </cell>
          <cell r="M57" t="str">
            <v>A</v>
          </cell>
        </row>
        <row r="58">
          <cell r="A58" t="str">
            <v>BDA-PO-2019-24</v>
          </cell>
          <cell r="M58" t="str">
            <v>A</v>
          </cell>
        </row>
        <row r="59">
          <cell r="A59" t="str">
            <v>BDA-PO-2019-24</v>
          </cell>
          <cell r="M59" t="str">
            <v>A</v>
          </cell>
        </row>
        <row r="60">
          <cell r="A60" t="str">
            <v>BDA-PO-2019-24</v>
          </cell>
          <cell r="M60" t="str">
            <v>A</v>
          </cell>
        </row>
        <row r="61">
          <cell r="A61" t="str">
            <v>BDA-PO-2019-25</v>
          </cell>
          <cell r="M61" t="str">
            <v>A</v>
          </cell>
        </row>
        <row r="62">
          <cell r="A62" t="str">
            <v>BDA-PO-2019-25</v>
          </cell>
          <cell r="M62" t="str">
            <v>A</v>
          </cell>
        </row>
        <row r="63">
          <cell r="A63" t="str">
            <v>BDA-PO-2019-25</v>
          </cell>
          <cell r="M63" t="str">
            <v>A</v>
          </cell>
        </row>
        <row r="64">
          <cell r="A64" t="str">
            <v>BDA-PO-2019-25</v>
          </cell>
          <cell r="M64" t="str">
            <v>A</v>
          </cell>
        </row>
        <row r="65">
          <cell r="A65" t="str">
            <v>BDA-PO-2019-25</v>
          </cell>
          <cell r="M65" t="str">
            <v>A</v>
          </cell>
        </row>
        <row r="66">
          <cell r="A66" t="str">
            <v>BDA-PO-2019-25</v>
          </cell>
          <cell r="M66" t="str">
            <v>A</v>
          </cell>
        </row>
        <row r="67">
          <cell r="A67" t="str">
            <v>BDA-PO-2019-26</v>
          </cell>
          <cell r="M67" t="str">
            <v>A</v>
          </cell>
        </row>
        <row r="68">
          <cell r="A68" t="str">
            <v>BDA-PO-2019-26</v>
          </cell>
          <cell r="M68" t="str">
            <v>A</v>
          </cell>
        </row>
        <row r="69">
          <cell r="A69" t="str">
            <v>BDA-PO-2019-26</v>
          </cell>
          <cell r="M69" t="str">
            <v>A</v>
          </cell>
        </row>
        <row r="70">
          <cell r="A70" t="str">
            <v>BDA-PO-2019-27</v>
          </cell>
          <cell r="M70" t="str">
            <v>A</v>
          </cell>
        </row>
        <row r="71">
          <cell r="A71" t="str">
            <v>BDA-PO-2019-27</v>
          </cell>
          <cell r="M71" t="str">
            <v>A</v>
          </cell>
        </row>
        <row r="72">
          <cell r="A72" t="str">
            <v>BDA-PO-2019-27</v>
          </cell>
          <cell r="M72" t="str">
            <v>A</v>
          </cell>
        </row>
        <row r="73">
          <cell r="A73" t="str">
            <v>BDA-PO-2019-27</v>
          </cell>
          <cell r="M73" t="str">
            <v>A</v>
          </cell>
        </row>
        <row r="74">
          <cell r="A74" t="str">
            <v>BDA-PO-2019-28</v>
          </cell>
          <cell r="M74" t="str">
            <v>A</v>
          </cell>
        </row>
        <row r="75">
          <cell r="A75" t="str">
            <v>BDA-PO-2019-28</v>
          </cell>
          <cell r="M75" t="str">
            <v>A</v>
          </cell>
        </row>
        <row r="76">
          <cell r="A76" t="str">
            <v>BDA-PO-2019-28</v>
          </cell>
          <cell r="M76" t="str">
            <v>A</v>
          </cell>
        </row>
        <row r="77">
          <cell r="A77" t="str">
            <v>BDA-PO-2019-28</v>
          </cell>
          <cell r="M77" t="str">
            <v>A</v>
          </cell>
        </row>
        <row r="78">
          <cell r="A78" t="str">
            <v>BDA-PO-2019-28</v>
          </cell>
          <cell r="M78" t="str">
            <v>A</v>
          </cell>
        </row>
        <row r="79">
          <cell r="A79" t="str">
            <v>BDA-PO-2019-28</v>
          </cell>
          <cell r="M79" t="str">
            <v>A</v>
          </cell>
        </row>
        <row r="80">
          <cell r="A80" t="str">
            <v>BDA-PO-2019-29</v>
          </cell>
          <cell r="M80" t="str">
            <v>A</v>
          </cell>
        </row>
        <row r="81">
          <cell r="A81" t="str">
            <v>BDA-PO-2019-29</v>
          </cell>
          <cell r="M81" t="str">
            <v>A</v>
          </cell>
        </row>
        <row r="82">
          <cell r="A82" t="str">
            <v>BDA-PO-2019-29</v>
          </cell>
          <cell r="M82" t="str">
            <v>A</v>
          </cell>
        </row>
        <row r="83">
          <cell r="A83" t="str">
            <v>BDA-PO-2019-30</v>
          </cell>
          <cell r="M83" t="str">
            <v>A</v>
          </cell>
        </row>
        <row r="84">
          <cell r="A84" t="str">
            <v>BDA-PO-2019-30</v>
          </cell>
          <cell r="M84" t="str">
            <v>A</v>
          </cell>
        </row>
        <row r="85">
          <cell r="A85" t="str">
            <v>BDA-PO-2019-30</v>
          </cell>
          <cell r="M85" t="str">
            <v>A</v>
          </cell>
        </row>
        <row r="86">
          <cell r="A86" t="str">
            <v>BDA-PO-2019-30</v>
          </cell>
          <cell r="M86" t="str">
            <v>A</v>
          </cell>
        </row>
        <row r="87">
          <cell r="A87" t="str">
            <v>BDA-PO-2019-30</v>
          </cell>
          <cell r="M87" t="str">
            <v>A</v>
          </cell>
        </row>
        <row r="88">
          <cell r="A88" t="str">
            <v>BDA-PO-2019-30</v>
          </cell>
          <cell r="M88" t="str">
            <v>A</v>
          </cell>
        </row>
        <row r="89">
          <cell r="A89" t="str">
            <v>BDA-PO-2019-31</v>
          </cell>
          <cell r="M89" t="str">
            <v>A</v>
          </cell>
        </row>
        <row r="90">
          <cell r="A90" t="str">
            <v>BDA-PO-2019-31</v>
          </cell>
          <cell r="M90" t="str">
            <v>A</v>
          </cell>
        </row>
        <row r="91">
          <cell r="A91" t="str">
            <v>BDA-PO-2019-31</v>
          </cell>
          <cell r="M91" t="str">
            <v>A</v>
          </cell>
        </row>
        <row r="92">
          <cell r="A92" t="str">
            <v>BDA-PO-2019-31</v>
          </cell>
          <cell r="M92" t="str">
            <v>A</v>
          </cell>
        </row>
        <row r="93">
          <cell r="A93" t="str">
            <v>BDA-PO-2019-31</v>
          </cell>
          <cell r="M93" t="str">
            <v>A</v>
          </cell>
        </row>
        <row r="94">
          <cell r="A94" t="str">
            <v>BDA-PO-2019-31</v>
          </cell>
          <cell r="M94" t="str">
            <v>A</v>
          </cell>
        </row>
        <row r="95">
          <cell r="A95" t="str">
            <v>BDA-PO-2019-31</v>
          </cell>
          <cell r="M95" t="str">
            <v>A</v>
          </cell>
        </row>
        <row r="96">
          <cell r="A96" t="str">
            <v>BDA-PO-2019-31</v>
          </cell>
          <cell r="M96" t="str">
            <v>A</v>
          </cell>
        </row>
        <row r="97">
          <cell r="A97" t="str">
            <v>BDA-PO-2019-31</v>
          </cell>
          <cell r="M97" t="str">
            <v>A</v>
          </cell>
        </row>
        <row r="98">
          <cell r="A98" t="str">
            <v>BDA-PO-2019-32</v>
          </cell>
          <cell r="M98" t="str">
            <v>A</v>
          </cell>
        </row>
        <row r="99">
          <cell r="A99" t="str">
            <v>BDA-PO-2019-32</v>
          </cell>
          <cell r="M99" t="str">
            <v>A</v>
          </cell>
        </row>
        <row r="100">
          <cell r="A100" t="str">
            <v>BDA-PO-2019-32</v>
          </cell>
          <cell r="M100" t="str">
            <v>A</v>
          </cell>
        </row>
        <row r="101">
          <cell r="A101" t="str">
            <v>BDA-PO-2019-32</v>
          </cell>
          <cell r="M101" t="str">
            <v>A</v>
          </cell>
        </row>
        <row r="102">
          <cell r="A102" t="str">
            <v>BDA-PO-2019-32</v>
          </cell>
          <cell r="M102" t="str">
            <v>A</v>
          </cell>
        </row>
        <row r="103">
          <cell r="A103" t="str">
            <v>BDA-PO-2019-37</v>
          </cell>
          <cell r="M103" t="str">
            <v>A</v>
          </cell>
        </row>
        <row r="104">
          <cell r="A104" t="str">
            <v>BDA-PO-2019-37</v>
          </cell>
          <cell r="M104" t="str">
            <v>A</v>
          </cell>
        </row>
        <row r="105">
          <cell r="A105" t="str">
            <v>BDA-PO-2019-37</v>
          </cell>
          <cell r="M105" t="str">
            <v>A</v>
          </cell>
        </row>
        <row r="106">
          <cell r="A106" t="str">
            <v>BDA-PO-2019-37</v>
          </cell>
          <cell r="M106" t="str">
            <v>A</v>
          </cell>
        </row>
        <row r="107">
          <cell r="A107" t="str">
            <v>BDA-PO-2019-37</v>
          </cell>
          <cell r="M107" t="str">
            <v>A</v>
          </cell>
        </row>
        <row r="108">
          <cell r="A108" t="str">
            <v>BDA-PO-2019-37</v>
          </cell>
          <cell r="M108" t="str">
            <v>A</v>
          </cell>
        </row>
        <row r="109">
          <cell r="A109" t="str">
            <v>BDA-PO-2019-37</v>
          </cell>
          <cell r="M109" t="str">
            <v>A</v>
          </cell>
        </row>
        <row r="110">
          <cell r="A110" t="str">
            <v>BDA-PO-2019-38</v>
          </cell>
          <cell r="M110" t="str">
            <v>A</v>
          </cell>
        </row>
        <row r="111">
          <cell r="A111" t="str">
            <v>BDA-PO-2019-38</v>
          </cell>
          <cell r="M111" t="str">
            <v>A</v>
          </cell>
        </row>
        <row r="112">
          <cell r="A112" t="str">
            <v>BDA-PO-2019-38</v>
          </cell>
          <cell r="M112" t="str">
            <v>A</v>
          </cell>
        </row>
        <row r="113">
          <cell r="A113" t="str">
            <v>BDA-PO-2019-38</v>
          </cell>
          <cell r="M113" t="str">
            <v>A</v>
          </cell>
        </row>
        <row r="114">
          <cell r="A114" t="str">
            <v>BDA-PO-2019-38</v>
          </cell>
          <cell r="M114" t="str">
            <v>A</v>
          </cell>
        </row>
        <row r="115">
          <cell r="A115" t="str">
            <v>BDA-PO-2019-38</v>
          </cell>
          <cell r="M115" t="str">
            <v>A</v>
          </cell>
        </row>
        <row r="116">
          <cell r="A116" t="str">
            <v>BDA-PO-2019-39</v>
          </cell>
          <cell r="M116" t="str">
            <v>A</v>
          </cell>
        </row>
        <row r="117">
          <cell r="A117" t="str">
            <v>BDA-PO-2019-39</v>
          </cell>
          <cell r="M117" t="str">
            <v>A</v>
          </cell>
        </row>
        <row r="118">
          <cell r="A118" t="str">
            <v>BDA-PO-2019-39</v>
          </cell>
          <cell r="M118" t="str">
            <v>A</v>
          </cell>
        </row>
        <row r="119">
          <cell r="A119" t="str">
            <v>BDA-PO-2019-40</v>
          </cell>
          <cell r="M119" t="str">
            <v>A</v>
          </cell>
        </row>
        <row r="120">
          <cell r="A120" t="str">
            <v>BDA-PO-2019-40</v>
          </cell>
          <cell r="M120" t="str">
            <v>A</v>
          </cell>
        </row>
        <row r="121">
          <cell r="A121" t="str">
            <v>BDA-PO-2019-40</v>
          </cell>
          <cell r="M121" t="str">
            <v>A</v>
          </cell>
        </row>
        <row r="122">
          <cell r="A122" t="str">
            <v>BDA-PO-2019-40</v>
          </cell>
          <cell r="M122" t="str">
            <v>A</v>
          </cell>
        </row>
        <row r="123">
          <cell r="A123" t="str">
            <v>BDA-PO-2019-40</v>
          </cell>
          <cell r="M123" t="str">
            <v>A</v>
          </cell>
        </row>
        <row r="124">
          <cell r="A124" t="str">
            <v>BDA-PO-2019-41</v>
          </cell>
          <cell r="M124" t="str">
            <v>A</v>
          </cell>
        </row>
        <row r="125">
          <cell r="A125" t="str">
            <v>BDA-PO-2019-41</v>
          </cell>
          <cell r="M125" t="str">
            <v>A</v>
          </cell>
        </row>
        <row r="126">
          <cell r="A126" t="str">
            <v>BDA-PO-2019-41</v>
          </cell>
          <cell r="M126" t="str">
            <v>A</v>
          </cell>
        </row>
        <row r="127">
          <cell r="A127" t="str">
            <v>BDA-PO-2019-41</v>
          </cell>
          <cell r="M127" t="str">
            <v>A</v>
          </cell>
        </row>
        <row r="128">
          <cell r="A128" t="str">
            <v>BDA-PO-2019-42</v>
          </cell>
          <cell r="M128" t="str">
            <v>A</v>
          </cell>
        </row>
        <row r="129">
          <cell r="A129" t="str">
            <v>BDA-PO-2019-42</v>
          </cell>
          <cell r="M129" t="str">
            <v>A</v>
          </cell>
        </row>
        <row r="130">
          <cell r="A130" t="str">
            <v>BDA-PO-2019-42</v>
          </cell>
          <cell r="M130" t="str">
            <v>A</v>
          </cell>
        </row>
        <row r="131">
          <cell r="A131" t="str">
            <v>BDA-PO-2019-42</v>
          </cell>
          <cell r="M131" t="str">
            <v>A</v>
          </cell>
        </row>
        <row r="132">
          <cell r="A132" t="str">
            <v>BDA-PO-2019-42</v>
          </cell>
          <cell r="M132" t="str">
            <v>A</v>
          </cell>
        </row>
        <row r="133">
          <cell r="A133" t="str">
            <v>BDA-PO-2019-42</v>
          </cell>
          <cell r="M133" t="str">
            <v>A</v>
          </cell>
        </row>
        <row r="134">
          <cell r="A134" t="str">
            <v>BDA-PO-2019-42</v>
          </cell>
          <cell r="M134" t="str">
            <v>A</v>
          </cell>
        </row>
        <row r="135">
          <cell r="A135" t="str">
            <v>BDA-PO-2019-44</v>
          </cell>
          <cell r="M135" t="str">
            <v>A</v>
          </cell>
        </row>
        <row r="136">
          <cell r="A136" t="str">
            <v>BDA-PO-2019-44</v>
          </cell>
          <cell r="M136" t="str">
            <v>A</v>
          </cell>
        </row>
        <row r="137">
          <cell r="A137" t="str">
            <v>BDA-PO-2019-44</v>
          </cell>
          <cell r="M137" t="str">
            <v>A</v>
          </cell>
        </row>
        <row r="138">
          <cell r="A138" t="str">
            <v>BDA-PO-2019-44</v>
          </cell>
          <cell r="M138" t="str">
            <v>A</v>
          </cell>
        </row>
        <row r="139">
          <cell r="A139" t="str">
            <v>BDA-PO-2019-44</v>
          </cell>
          <cell r="M139" t="str">
            <v>A</v>
          </cell>
        </row>
        <row r="140">
          <cell r="A140" t="str">
            <v>BDA-PO-2019-44</v>
          </cell>
          <cell r="M140" t="str">
            <v>A</v>
          </cell>
        </row>
        <row r="141">
          <cell r="A141" t="str">
            <v>BDA-PO-2019-55</v>
          </cell>
          <cell r="M141" t="str">
            <v>A</v>
          </cell>
        </row>
        <row r="142">
          <cell r="A142" t="str">
            <v>BDA-PO-2019-55</v>
          </cell>
          <cell r="M142" t="str">
            <v>A</v>
          </cell>
        </row>
        <row r="143">
          <cell r="A143" t="str">
            <v>BDA-PO-2019-55</v>
          </cell>
          <cell r="M143" t="str">
            <v>A</v>
          </cell>
        </row>
        <row r="144">
          <cell r="A144" t="str">
            <v>BDA-PO-2019-55</v>
          </cell>
          <cell r="M144" t="str">
            <v>A</v>
          </cell>
        </row>
        <row r="145">
          <cell r="A145" t="str">
            <v>BDA-PO-2019-55</v>
          </cell>
          <cell r="M145" t="str">
            <v>A</v>
          </cell>
        </row>
        <row r="146">
          <cell r="A146" t="str">
            <v>BDA-PO-2019-49</v>
          </cell>
          <cell r="M146" t="str">
            <v>A</v>
          </cell>
        </row>
        <row r="147">
          <cell r="A147" t="str">
            <v>BDA-PO-2019-49</v>
          </cell>
          <cell r="M147" t="str">
            <v>A</v>
          </cell>
        </row>
        <row r="148">
          <cell r="A148" t="str">
            <v>BDA-PO-2019-49</v>
          </cell>
          <cell r="M148" t="str">
            <v>A</v>
          </cell>
        </row>
        <row r="149">
          <cell r="A149" t="str">
            <v>BDA-PO-2019-49</v>
          </cell>
          <cell r="M149" t="str">
            <v>A</v>
          </cell>
        </row>
        <row r="150">
          <cell r="A150" t="str">
            <v>BDA-PO-2019-49</v>
          </cell>
          <cell r="M150" t="str">
            <v>A</v>
          </cell>
        </row>
        <row r="151">
          <cell r="A151" t="str">
            <v>BDA-PO-2019-49</v>
          </cell>
          <cell r="M151" t="str">
            <v>A</v>
          </cell>
        </row>
        <row r="152">
          <cell r="A152" t="str">
            <v>BDA-PO-2019-55</v>
          </cell>
          <cell r="M152" t="str">
            <v>A</v>
          </cell>
        </row>
        <row r="153">
          <cell r="A153" t="str">
            <v>BDA-PO-2019-55</v>
          </cell>
          <cell r="M153" t="str">
            <v>A</v>
          </cell>
        </row>
        <row r="154">
          <cell r="A154" t="str">
            <v>BDA-PO-2019-55</v>
          </cell>
          <cell r="M154" t="str">
            <v>A</v>
          </cell>
        </row>
        <row r="155">
          <cell r="A155" t="str">
            <v>BDA-PO-2019-65</v>
          </cell>
          <cell r="M155" t="str">
            <v>A</v>
          </cell>
        </row>
        <row r="156">
          <cell r="A156" t="str">
            <v>BDA-PO-2019-65</v>
          </cell>
          <cell r="M156" t="str">
            <v>A</v>
          </cell>
        </row>
        <row r="157">
          <cell r="A157" t="str">
            <v>BDA-PO-2019-65</v>
          </cell>
          <cell r="M157" t="str">
            <v>A</v>
          </cell>
        </row>
        <row r="158">
          <cell r="A158" t="str">
            <v>BDA-PO-2019-65</v>
          </cell>
          <cell r="M158" t="str">
            <v>A</v>
          </cell>
        </row>
        <row r="159">
          <cell r="A159" t="str">
            <v>BDA-PO-2019-65</v>
          </cell>
          <cell r="M159" t="str">
            <v>A</v>
          </cell>
        </row>
        <row r="160">
          <cell r="A160" t="str">
            <v>BDA-PO-2019-65</v>
          </cell>
          <cell r="M160" t="str">
            <v>A</v>
          </cell>
        </row>
        <row r="161">
          <cell r="A161" t="str">
            <v>BDA-PO-2020-74</v>
          </cell>
          <cell r="M161" t="str">
            <v>A</v>
          </cell>
        </row>
        <row r="162">
          <cell r="A162" t="str">
            <v>BDA-PO-2020-74</v>
          </cell>
          <cell r="M162" t="str">
            <v>A</v>
          </cell>
        </row>
        <row r="163">
          <cell r="A163" t="str">
            <v>BDA-PO-2020-74</v>
          </cell>
          <cell r="M163" t="str">
            <v>A</v>
          </cell>
        </row>
        <row r="164">
          <cell r="A164" t="str">
            <v>BDA-PO-2020-74</v>
          </cell>
          <cell r="M164" t="str">
            <v>A</v>
          </cell>
        </row>
        <row r="165">
          <cell r="A165" t="str">
            <v>BDA-PO-2020-74</v>
          </cell>
          <cell r="M165" t="str">
            <v>A</v>
          </cell>
        </row>
        <row r="166">
          <cell r="A166" t="str">
            <v>BDA-PO-2020-74</v>
          </cell>
          <cell r="M166" t="str">
            <v>A</v>
          </cell>
        </row>
        <row r="167">
          <cell r="A167" t="str">
            <v>BDA-PO-2020-75</v>
          </cell>
          <cell r="M167" t="str">
            <v>A</v>
          </cell>
        </row>
        <row r="168">
          <cell r="A168" t="str">
            <v>BDA-PO-2020-75</v>
          </cell>
          <cell r="M168" t="str">
            <v>A</v>
          </cell>
        </row>
        <row r="169">
          <cell r="A169" t="str">
            <v>BDA-PO-2020-75</v>
          </cell>
          <cell r="M169" t="str">
            <v>A</v>
          </cell>
        </row>
        <row r="170">
          <cell r="A170" t="str">
            <v>BDA-PO-2020-75</v>
          </cell>
          <cell r="M170" t="str">
            <v>A</v>
          </cell>
        </row>
        <row r="171">
          <cell r="A171" t="str">
            <v>BDA-PO-2020-82</v>
          </cell>
          <cell r="M171" t="str">
            <v>A</v>
          </cell>
        </row>
        <row r="172">
          <cell r="A172" t="str">
            <v>BDA-PO-2020-82</v>
          </cell>
          <cell r="M172" t="str">
            <v>A</v>
          </cell>
        </row>
        <row r="173">
          <cell r="A173" t="str">
            <v>BDA-PO-2020-82</v>
          </cell>
          <cell r="M173" t="str">
            <v>A</v>
          </cell>
        </row>
        <row r="174">
          <cell r="A174" t="str">
            <v>BDA-PO-2020-82</v>
          </cell>
          <cell r="M174" t="str">
            <v>A</v>
          </cell>
        </row>
        <row r="175">
          <cell r="A175" t="str">
            <v>BDA-PO-2020-88</v>
          </cell>
          <cell r="M175" t="str">
            <v>A</v>
          </cell>
        </row>
        <row r="176">
          <cell r="A176" t="str">
            <v>BDA-PO-2020-88</v>
          </cell>
          <cell r="M176" t="str">
            <v>A</v>
          </cell>
        </row>
        <row r="177">
          <cell r="A177" t="str">
            <v>BDA-PO-2020-86</v>
          </cell>
          <cell r="M177" t="str">
            <v>A</v>
          </cell>
        </row>
        <row r="178">
          <cell r="A178" t="str">
            <v>BDA-PO-2020-86</v>
          </cell>
          <cell r="M178" t="str">
            <v>A</v>
          </cell>
        </row>
        <row r="179">
          <cell r="A179" t="str">
            <v>BDA-PO-2020-86</v>
          </cell>
          <cell r="M179" t="str">
            <v>A</v>
          </cell>
        </row>
        <row r="180">
          <cell r="A180" t="str">
            <v>BDA-PO-2020-79</v>
          </cell>
          <cell r="M180" t="str">
            <v>A</v>
          </cell>
        </row>
        <row r="181">
          <cell r="A181" t="str">
            <v>BDA-PO-2020-79</v>
          </cell>
          <cell r="M181" t="str">
            <v>A</v>
          </cell>
        </row>
        <row r="182">
          <cell r="A182" t="str">
            <v>BDA-PO-2020-79</v>
          </cell>
          <cell r="M182" t="str">
            <v>A</v>
          </cell>
        </row>
        <row r="183">
          <cell r="A183" t="str">
            <v>BDA-PO-2020-79</v>
          </cell>
          <cell r="M183" t="str">
            <v>A</v>
          </cell>
        </row>
        <row r="184">
          <cell r="A184" t="str">
            <v>BDA-PO-2020-79</v>
          </cell>
          <cell r="M184" t="str">
            <v>A</v>
          </cell>
        </row>
        <row r="185">
          <cell r="A185" t="str">
            <v>BDA-PO-2020-82</v>
          </cell>
          <cell r="M185" t="str">
            <v>A</v>
          </cell>
        </row>
        <row r="186">
          <cell r="A186" t="str">
            <v>BDA-PO-2020-82</v>
          </cell>
          <cell r="M186" t="str">
            <v>A</v>
          </cell>
        </row>
        <row r="187">
          <cell r="A187" t="str">
            <v>BDA-PO-2020-82</v>
          </cell>
          <cell r="M187" t="str">
            <v>A</v>
          </cell>
        </row>
        <row r="188">
          <cell r="A188" t="str">
            <v>BDA-PO-2020-93</v>
          </cell>
          <cell r="M188" t="str">
            <v>A</v>
          </cell>
        </row>
        <row r="189">
          <cell r="A189" t="str">
            <v>BDA-PO-2020-93</v>
          </cell>
          <cell r="M189" t="str">
            <v>A</v>
          </cell>
        </row>
        <row r="190">
          <cell r="A190" t="str">
            <v>BDA-PO-2020-93</v>
          </cell>
          <cell r="M190" t="str">
            <v>A</v>
          </cell>
        </row>
        <row r="191">
          <cell r="A191" t="str">
            <v>BDA-PO-2020-92</v>
          </cell>
          <cell r="M191" t="str">
            <v>A</v>
          </cell>
        </row>
        <row r="192">
          <cell r="A192" t="str">
            <v>BDA-PO-2020-105</v>
          </cell>
          <cell r="M192" t="str">
            <v>A</v>
          </cell>
        </row>
        <row r="193">
          <cell r="A193" t="str">
            <v>BDA-PO-2020-105</v>
          </cell>
          <cell r="M193" t="str">
            <v>A</v>
          </cell>
        </row>
        <row r="194">
          <cell r="A194" t="str">
            <v>BDA-PO-2020-105</v>
          </cell>
          <cell r="M194" t="str">
            <v>A</v>
          </cell>
        </row>
        <row r="195">
          <cell r="A195" t="str">
            <v>BDA-PO-2020-105</v>
          </cell>
          <cell r="M195" t="str">
            <v>A</v>
          </cell>
        </row>
        <row r="196">
          <cell r="A196" t="str">
            <v>BDA-PO-2020-105</v>
          </cell>
          <cell r="M196" t="str">
            <v>A</v>
          </cell>
        </row>
        <row r="197">
          <cell r="A197" t="str">
            <v>BDA-PO-2020-107</v>
          </cell>
          <cell r="M197" t="str">
            <v>A</v>
          </cell>
        </row>
        <row r="198">
          <cell r="A198" t="str">
            <v>BDA-PO-2020-107</v>
          </cell>
          <cell r="M198" t="str">
            <v>A</v>
          </cell>
        </row>
        <row r="199">
          <cell r="A199" t="str">
            <v>BDA-PO-2020-107</v>
          </cell>
          <cell r="M199" t="str">
            <v>A</v>
          </cell>
        </row>
        <row r="200">
          <cell r="A200" t="str">
            <v>BDA-PO-2020-107</v>
          </cell>
          <cell r="M200" t="str">
            <v>A</v>
          </cell>
        </row>
        <row r="201">
          <cell r="A201" t="str">
            <v>BDA-PO-2020-111</v>
          </cell>
          <cell r="M201" t="str">
            <v>A</v>
          </cell>
        </row>
        <row r="202">
          <cell r="A202" t="str">
            <v>BDA-PO-2020-111</v>
          </cell>
          <cell r="M202" t="str">
            <v>A</v>
          </cell>
        </row>
        <row r="203">
          <cell r="A203" t="str">
            <v>BDA-PO-2020-111</v>
          </cell>
          <cell r="M203" t="str">
            <v>A</v>
          </cell>
        </row>
        <row r="204">
          <cell r="A204" t="str">
            <v>BDA-PO-2020-111</v>
          </cell>
          <cell r="M204" t="str">
            <v>A</v>
          </cell>
        </row>
        <row r="205">
          <cell r="A205" t="str">
            <v>BDA-PO-2020-111</v>
          </cell>
          <cell r="M205" t="str">
            <v>A</v>
          </cell>
        </row>
        <row r="206">
          <cell r="A206" t="str">
            <v>BDA--2020-116</v>
          </cell>
          <cell r="M206" t="str">
            <v>A</v>
          </cell>
        </row>
        <row r="207">
          <cell r="A207" t="str">
            <v>BDA--2020-116</v>
          </cell>
          <cell r="M207" t="str">
            <v>A</v>
          </cell>
        </row>
        <row r="208">
          <cell r="A208" t="str">
            <v>BDA-PO-2020-116</v>
          </cell>
          <cell r="M208" t="str">
            <v>A</v>
          </cell>
        </row>
        <row r="209">
          <cell r="A209" t="str">
            <v>BDA-PO-2020-116</v>
          </cell>
          <cell r="M209" t="str">
            <v>A</v>
          </cell>
        </row>
        <row r="210">
          <cell r="A210" t="str">
            <v>BDA-PO-2020-116</v>
          </cell>
          <cell r="M210" t="str">
            <v>A</v>
          </cell>
        </row>
        <row r="211">
          <cell r="A211" t="str">
            <v>BDA-PO-2020-125</v>
          </cell>
          <cell r="M211" t="str">
            <v>A</v>
          </cell>
        </row>
        <row r="212">
          <cell r="A212" t="str">
            <v>BDA-PO-2020-125</v>
          </cell>
          <cell r="M212" t="str">
            <v>A</v>
          </cell>
        </row>
        <row r="213">
          <cell r="A213" t="str">
            <v>BDA-PO-2020-126</v>
          </cell>
          <cell r="M213" t="str">
            <v>A</v>
          </cell>
        </row>
        <row r="214">
          <cell r="A214" t="str">
            <v>BDA-PO-2020-126</v>
          </cell>
          <cell r="M214" t="str">
            <v>A</v>
          </cell>
        </row>
        <row r="215">
          <cell r="A215" t="str">
            <v>BDA-PO-2020-126</v>
          </cell>
          <cell r="M215" t="str">
            <v>A</v>
          </cell>
        </row>
        <row r="216">
          <cell r="A216" t="str">
            <v>BDA-PO-2020-126</v>
          </cell>
          <cell r="M216" t="str">
            <v>A</v>
          </cell>
        </row>
        <row r="217">
          <cell r="A217" t="str">
            <v>BDA-PO-2020-126</v>
          </cell>
          <cell r="M217" t="str">
            <v>A</v>
          </cell>
        </row>
        <row r="218">
          <cell r="A218" t="str">
            <v>BDA-PO-2020-126</v>
          </cell>
          <cell r="M218" t="str">
            <v>A</v>
          </cell>
        </row>
        <row r="219">
          <cell r="A219" t="str">
            <v>BDA-PO-2020-135</v>
          </cell>
          <cell r="M219" t="str">
            <v>A</v>
          </cell>
        </row>
        <row r="220">
          <cell r="A220" t="str">
            <v>BDA-PO-2020-135</v>
          </cell>
          <cell r="M220" t="str">
            <v>A</v>
          </cell>
        </row>
        <row r="221">
          <cell r="A221" t="str">
            <v>BDA-PO-2020-136</v>
          </cell>
          <cell r="M221" t="str">
            <v>A</v>
          </cell>
        </row>
        <row r="222">
          <cell r="A222" t="str">
            <v>BDA-PO-2020-136</v>
          </cell>
          <cell r="M222" t="str">
            <v>A</v>
          </cell>
        </row>
        <row r="223">
          <cell r="A223" t="str">
            <v>BDA-PO-2020-136</v>
          </cell>
          <cell r="M223" t="str">
            <v>A</v>
          </cell>
        </row>
        <row r="224">
          <cell r="A224" t="str">
            <v>BDA-PO-2020-136</v>
          </cell>
          <cell r="M224" t="str">
            <v>A</v>
          </cell>
        </row>
        <row r="225">
          <cell r="A225" t="str">
            <v>BDA-PO-2020-136</v>
          </cell>
          <cell r="M225" t="str">
            <v>A</v>
          </cell>
        </row>
        <row r="226">
          <cell r="A226" t="str">
            <v>BDA-PO-2020-136</v>
          </cell>
          <cell r="M226" t="str">
            <v>A</v>
          </cell>
        </row>
        <row r="227">
          <cell r="A227" t="str">
            <v>BDA-PO-2020-107</v>
          </cell>
          <cell r="M227" t="str">
            <v>A</v>
          </cell>
        </row>
        <row r="228">
          <cell r="A228" t="str">
            <v>BDA-PO-2020-112</v>
          </cell>
          <cell r="M228" t="str">
            <v>A</v>
          </cell>
        </row>
        <row r="229">
          <cell r="A229" t="str">
            <v>BDA-PO-2020-124</v>
          </cell>
          <cell r="M229" t="str">
            <v>A</v>
          </cell>
        </row>
        <row r="230">
          <cell r="A230" t="str">
            <v>BDA-PO-2020-124</v>
          </cell>
          <cell r="M230" t="str">
            <v>A</v>
          </cell>
        </row>
        <row r="231">
          <cell r="A231" t="str">
            <v>BDA-PO-2020-124</v>
          </cell>
          <cell r="M231" t="str">
            <v>A</v>
          </cell>
        </row>
        <row r="232">
          <cell r="A232" t="str">
            <v>BDA-PO-2020-138</v>
          </cell>
          <cell r="M232" t="str">
            <v>A</v>
          </cell>
        </row>
        <row r="233">
          <cell r="A233" t="str">
            <v>BDA-PO-2020-138</v>
          </cell>
          <cell r="M233" t="str">
            <v>A</v>
          </cell>
        </row>
        <row r="234">
          <cell r="A234" t="str">
            <v>BDA-PO-2020-138</v>
          </cell>
          <cell r="M234" t="str">
            <v>A</v>
          </cell>
        </row>
        <row r="235">
          <cell r="A235" t="str">
            <v>BDA-PO-2020-143</v>
          </cell>
          <cell r="M235" t="str">
            <v>A</v>
          </cell>
        </row>
        <row r="236">
          <cell r="A236" t="str">
            <v>BDA-PO-2020-150</v>
          </cell>
          <cell r="M236" t="str">
            <v>A</v>
          </cell>
        </row>
        <row r="237">
          <cell r="A237" t="str">
            <v>BDA-PO-2020-150</v>
          </cell>
          <cell r="M237" t="str">
            <v>A</v>
          </cell>
        </row>
        <row r="238">
          <cell r="A238" t="str">
            <v>BDA-PO-2020-150</v>
          </cell>
          <cell r="M238" t="str">
            <v>A</v>
          </cell>
        </row>
        <row r="239">
          <cell r="A239" t="str">
            <v>BDA-PO-2020-150</v>
          </cell>
          <cell r="M239" t="str">
            <v>A</v>
          </cell>
        </row>
        <row r="240">
          <cell r="A240" t="str">
            <v>BDA-PO-2020-150</v>
          </cell>
          <cell r="M240" t="str">
            <v>A</v>
          </cell>
        </row>
        <row r="241">
          <cell r="A241" t="str">
            <v>BDA-PO-2020-150</v>
          </cell>
          <cell r="M241" t="str">
            <v>A</v>
          </cell>
        </row>
        <row r="242">
          <cell r="A242" t="str">
            <v>BDA-PO-2020-150</v>
          </cell>
          <cell r="M242" t="str">
            <v>A</v>
          </cell>
        </row>
        <row r="243">
          <cell r="A243" t="str">
            <v>BDA-PO-2020-143</v>
          </cell>
          <cell r="M243" t="str">
            <v>A</v>
          </cell>
        </row>
        <row r="244">
          <cell r="A244" t="str">
            <v>BDA-PO-2020-143</v>
          </cell>
          <cell r="M244" t="str">
            <v>A</v>
          </cell>
        </row>
        <row r="245">
          <cell r="A245" t="str">
            <v>BDA-PO-2020-143</v>
          </cell>
          <cell r="M245" t="str">
            <v>A</v>
          </cell>
        </row>
        <row r="246">
          <cell r="A246" t="str">
            <v>BDA-PO-2020-143</v>
          </cell>
          <cell r="M246" t="str">
            <v>A</v>
          </cell>
        </row>
        <row r="247">
          <cell r="A247" t="str">
            <v>BDA-PO-2020-143</v>
          </cell>
          <cell r="M247" t="str">
            <v>A</v>
          </cell>
        </row>
        <row r="248">
          <cell r="A248" t="str">
            <v>BDA-PO-2020-156</v>
          </cell>
          <cell r="M248" t="str">
            <v>A</v>
          </cell>
        </row>
        <row r="249">
          <cell r="A249" t="str">
            <v>BDA-PO-2020-156</v>
          </cell>
          <cell r="M249" t="str">
            <v>A</v>
          </cell>
        </row>
        <row r="250">
          <cell r="A250" t="str">
            <v>BDA-PO-2020-156</v>
          </cell>
          <cell r="M250" t="str">
            <v>A</v>
          </cell>
        </row>
        <row r="251">
          <cell r="A251" t="str">
            <v>BDA-PO-2020-156</v>
          </cell>
          <cell r="M251" t="str">
            <v>A</v>
          </cell>
        </row>
        <row r="252">
          <cell r="A252" t="str">
            <v>BDA-PO-2020-156</v>
          </cell>
          <cell r="M252" t="str">
            <v>A</v>
          </cell>
        </row>
        <row r="253">
          <cell r="A253" t="str">
            <v>BDA-PO-2020-154</v>
          </cell>
          <cell r="M253" t="str">
            <v>A</v>
          </cell>
        </row>
        <row r="254">
          <cell r="A254" t="str">
            <v>BDA-PO-2020-154</v>
          </cell>
          <cell r="M254" t="str">
            <v>A</v>
          </cell>
        </row>
        <row r="255">
          <cell r="A255" t="str">
            <v>BDA-PO-2020-154</v>
          </cell>
          <cell r="M255" t="str">
            <v>A</v>
          </cell>
        </row>
        <row r="256">
          <cell r="A256" t="str">
            <v>BDA-PO-2020-154</v>
          </cell>
          <cell r="M256" t="str">
            <v>A</v>
          </cell>
        </row>
        <row r="257">
          <cell r="A257" t="str">
            <v>BDA-PO-2020-154</v>
          </cell>
          <cell r="M257" t="str">
            <v>A</v>
          </cell>
        </row>
        <row r="258">
          <cell r="A258" t="str">
            <v>BDA-PO-2020-158</v>
          </cell>
          <cell r="M258" t="str">
            <v>A</v>
          </cell>
        </row>
        <row r="259">
          <cell r="A259" t="str">
            <v>BDA-PO-2020-158</v>
          </cell>
          <cell r="M259" t="str">
            <v>A</v>
          </cell>
        </row>
        <row r="260">
          <cell r="A260" t="str">
            <v>BDA-PO-2020-158</v>
          </cell>
          <cell r="M260" t="str">
            <v>A</v>
          </cell>
        </row>
        <row r="261">
          <cell r="A261" t="str">
            <v>BDA-PO-2020-158</v>
          </cell>
          <cell r="M261" t="str">
            <v>A</v>
          </cell>
        </row>
        <row r="262">
          <cell r="A262" t="str">
            <v>BDA-PO-2020-158</v>
          </cell>
          <cell r="M262" t="str">
            <v>A</v>
          </cell>
        </row>
        <row r="263">
          <cell r="A263" t="str">
            <v>BDA-PO-2020-158</v>
          </cell>
          <cell r="M263" t="str">
            <v>A</v>
          </cell>
        </row>
        <row r="264">
          <cell r="A264" t="str">
            <v>BDA-PO-2020-158</v>
          </cell>
          <cell r="M264" t="str">
            <v>A</v>
          </cell>
        </row>
        <row r="265">
          <cell r="A265" t="str">
            <v>BDA-PO-2020-158</v>
          </cell>
          <cell r="M265" t="str">
            <v>A</v>
          </cell>
        </row>
        <row r="266">
          <cell r="A266" t="str">
            <v>BDA-PO-2020-166</v>
          </cell>
          <cell r="M266" t="str">
            <v>A</v>
          </cell>
        </row>
        <row r="267">
          <cell r="A267" t="str">
            <v>BDA-PO-2020-166</v>
          </cell>
          <cell r="M267" t="str">
            <v>A</v>
          </cell>
        </row>
        <row r="268">
          <cell r="A268" t="str">
            <v>BDA-PO-2020-166</v>
          </cell>
          <cell r="M268" t="str">
            <v>A</v>
          </cell>
        </row>
        <row r="269">
          <cell r="A269" t="str">
            <v>BDA-PO-2020-166</v>
          </cell>
          <cell r="M269" t="str">
            <v>A</v>
          </cell>
        </row>
        <row r="270">
          <cell r="A270" t="str">
            <v>BDA-PO-2020-164</v>
          </cell>
          <cell r="M270" t="str">
            <v>A</v>
          </cell>
        </row>
        <row r="271">
          <cell r="A271" t="str">
            <v>BDA-PO-2020-164</v>
          </cell>
          <cell r="M271" t="str">
            <v>A</v>
          </cell>
        </row>
        <row r="272">
          <cell r="A272" t="str">
            <v>BDA-PO-2020-165</v>
          </cell>
          <cell r="M272" t="str">
            <v>A</v>
          </cell>
        </row>
        <row r="273">
          <cell r="A273" t="str">
            <v>BDA-PO-2020-165</v>
          </cell>
          <cell r="M273" t="str">
            <v>A</v>
          </cell>
        </row>
        <row r="274">
          <cell r="A274" t="str">
            <v>BDA-PO-2020-165</v>
          </cell>
          <cell r="M274" t="str">
            <v>A</v>
          </cell>
        </row>
        <row r="275">
          <cell r="A275" t="str">
            <v>BDA-PO-2020-165</v>
          </cell>
          <cell r="M275" t="str">
            <v>A</v>
          </cell>
        </row>
        <row r="276">
          <cell r="A276" t="str">
            <v>BDA-PO-2020-165</v>
          </cell>
          <cell r="M276" t="str">
            <v>A</v>
          </cell>
        </row>
        <row r="277">
          <cell r="A277" t="str">
            <v>BDA-PO-2020-165</v>
          </cell>
          <cell r="M277" t="str">
            <v>A</v>
          </cell>
        </row>
        <row r="278">
          <cell r="A278" t="str">
            <v>BDA-PO-2020-166</v>
          </cell>
          <cell r="M278" t="str">
            <v>A</v>
          </cell>
        </row>
        <row r="279">
          <cell r="A279" t="str">
            <v>BDA-PO-2020-166</v>
          </cell>
          <cell r="M279" t="str">
            <v>A</v>
          </cell>
        </row>
        <row r="280">
          <cell r="A280" t="str">
            <v>BDA-PO-2020-200</v>
          </cell>
          <cell r="M280" t="str">
            <v>A</v>
          </cell>
        </row>
        <row r="281">
          <cell r="A281" t="str">
            <v>BDA-PO-2020-200</v>
          </cell>
          <cell r="M281" t="str">
            <v>A</v>
          </cell>
        </row>
        <row r="282">
          <cell r="A282" t="str">
            <v>BDA-PO-2020-200</v>
          </cell>
          <cell r="M282" t="str">
            <v>A</v>
          </cell>
        </row>
        <row r="283">
          <cell r="A283" t="str">
            <v>BDA-PO-2020-200</v>
          </cell>
          <cell r="M283" t="str">
            <v>A</v>
          </cell>
        </row>
        <row r="284">
          <cell r="A284" t="str">
            <v>BDA-PO-2020-200</v>
          </cell>
          <cell r="M284" t="str">
            <v>A</v>
          </cell>
        </row>
        <row r="285">
          <cell r="A285" t="str">
            <v>BDA-PO-2020-200</v>
          </cell>
          <cell r="M285" t="str">
            <v>A</v>
          </cell>
        </row>
        <row r="286">
          <cell r="A286" t="str">
            <v>BDA-PO-2020-200</v>
          </cell>
          <cell r="M286" t="str">
            <v>A</v>
          </cell>
        </row>
        <row r="287">
          <cell r="A287" t="str">
            <v>BDA-PO-2020-200</v>
          </cell>
          <cell r="M287" t="str">
            <v>A</v>
          </cell>
        </row>
        <row r="288">
          <cell r="A288" t="str">
            <v>BDA-PO-2020-200</v>
          </cell>
          <cell r="M288" t="str">
            <v>A</v>
          </cell>
        </row>
        <row r="289">
          <cell r="A289" t="str">
            <v>BDA-PO-2020-200</v>
          </cell>
          <cell r="M289" t="str">
            <v>A</v>
          </cell>
        </row>
        <row r="290">
          <cell r="A290" t="str">
            <v>BDA-PO-2020-202</v>
          </cell>
          <cell r="M290" t="str">
            <v>A</v>
          </cell>
        </row>
        <row r="291">
          <cell r="A291" t="str">
            <v>BDA-PO-2020-202</v>
          </cell>
          <cell r="M291" t="str">
            <v>A</v>
          </cell>
        </row>
        <row r="292">
          <cell r="A292" t="str">
            <v>BDA-PO-2020-202</v>
          </cell>
          <cell r="M292" t="str">
            <v>A</v>
          </cell>
        </row>
        <row r="293">
          <cell r="A293" t="str">
            <v>BDA-PO-2020-202</v>
          </cell>
          <cell r="M293" t="str">
            <v>A</v>
          </cell>
        </row>
        <row r="294">
          <cell r="A294" t="str">
            <v>BDA-PO-2020-202</v>
          </cell>
          <cell r="M294" t="str">
            <v>A</v>
          </cell>
        </row>
        <row r="295">
          <cell r="A295" t="str">
            <v>BDA-PO-2020-202</v>
          </cell>
          <cell r="M295" t="str">
            <v>A</v>
          </cell>
        </row>
        <row r="296">
          <cell r="A296" t="str">
            <v>BDA-PO-2020-202</v>
          </cell>
          <cell r="M296" t="str">
            <v>A</v>
          </cell>
        </row>
        <row r="297">
          <cell r="A297" t="str">
            <v>BDA-PO-2020-202</v>
          </cell>
          <cell r="M297" t="str">
            <v>A</v>
          </cell>
        </row>
        <row r="298">
          <cell r="A298" t="str">
            <v>BDA-PO-2020-202</v>
          </cell>
          <cell r="M298" t="str">
            <v>A</v>
          </cell>
        </row>
        <row r="299">
          <cell r="A299" t="str">
            <v>BDA-PO-2020-202</v>
          </cell>
          <cell r="M299" t="str">
            <v>A</v>
          </cell>
        </row>
        <row r="300">
          <cell r="A300" t="str">
            <v>BDA-PO-2020-203</v>
          </cell>
          <cell r="M300" t="str">
            <v>A</v>
          </cell>
        </row>
        <row r="301">
          <cell r="A301" t="str">
            <v>BDA-PO-2020-203</v>
          </cell>
          <cell r="M301" t="str">
            <v>A</v>
          </cell>
        </row>
        <row r="302">
          <cell r="A302" t="str">
            <v>BDA-PO-2020-203</v>
          </cell>
          <cell r="M302" t="str">
            <v>A</v>
          </cell>
        </row>
        <row r="303">
          <cell r="A303" t="str">
            <v>BDA-PO-2020-203</v>
          </cell>
          <cell r="M303" t="str">
            <v>A</v>
          </cell>
        </row>
        <row r="304">
          <cell r="A304" t="str">
            <v>BDA-PO-2020-209</v>
          </cell>
          <cell r="M304" t="str">
            <v>A</v>
          </cell>
        </row>
        <row r="305">
          <cell r="A305" t="str">
            <v>BDA-PO-2020-209</v>
          </cell>
          <cell r="M305" t="str">
            <v>A</v>
          </cell>
        </row>
        <row r="306">
          <cell r="A306" t="str">
            <v>BDA-PO-2020-209</v>
          </cell>
          <cell r="M306" t="str">
            <v>A</v>
          </cell>
        </row>
        <row r="307">
          <cell r="A307" t="str">
            <v>BDA-PO-2020-209</v>
          </cell>
          <cell r="M307" t="str">
            <v>A</v>
          </cell>
        </row>
        <row r="308">
          <cell r="A308" t="str">
            <v>BDA-PO-2020-209</v>
          </cell>
          <cell r="M308" t="str">
            <v>A</v>
          </cell>
        </row>
        <row r="309">
          <cell r="A309" t="str">
            <v>BDA-PO-2020-209</v>
          </cell>
          <cell r="M309" t="str">
            <v>A</v>
          </cell>
        </row>
        <row r="310">
          <cell r="A310" t="str">
            <v>BDA-PO-2020-208</v>
          </cell>
          <cell r="M310" t="str">
            <v>A</v>
          </cell>
        </row>
        <row r="311">
          <cell r="A311" t="str">
            <v>BDA-PO-2020-208</v>
          </cell>
          <cell r="M311" t="str">
            <v>A</v>
          </cell>
        </row>
        <row r="312">
          <cell r="A312" t="str">
            <v>BDA-PO-2020-208</v>
          </cell>
          <cell r="M312" t="str">
            <v>A</v>
          </cell>
        </row>
        <row r="313">
          <cell r="A313" t="str">
            <v>BDA-PO-2020-208</v>
          </cell>
          <cell r="M313" t="str">
            <v>A</v>
          </cell>
        </row>
        <row r="314">
          <cell r="A314" t="str">
            <v>BDA-PO-2020-215</v>
          </cell>
          <cell r="M314" t="str">
            <v>A</v>
          </cell>
        </row>
        <row r="315">
          <cell r="A315" t="str">
            <v>BDA-PO-2020-215</v>
          </cell>
          <cell r="M315" t="str">
            <v>A</v>
          </cell>
        </row>
        <row r="316">
          <cell r="A316" t="str">
            <v>BDA-PO-2020-215</v>
          </cell>
          <cell r="M316" t="str">
            <v>A</v>
          </cell>
        </row>
        <row r="317">
          <cell r="A317" t="str">
            <v>BDA-PO-2020-215</v>
          </cell>
          <cell r="M317" t="str">
            <v>A</v>
          </cell>
        </row>
        <row r="318">
          <cell r="A318" t="str">
            <v>BDA-PO-2020-215</v>
          </cell>
          <cell r="M318" t="str">
            <v>A</v>
          </cell>
        </row>
        <row r="319">
          <cell r="A319" t="str">
            <v>BDA-PO-2020-214</v>
          </cell>
          <cell r="M319" t="str">
            <v>A</v>
          </cell>
        </row>
        <row r="320">
          <cell r="A320" t="str">
            <v>BDA-PO-2020-214</v>
          </cell>
          <cell r="M320" t="str">
            <v>A</v>
          </cell>
        </row>
        <row r="321">
          <cell r="A321" t="str">
            <v>BDA-PO-2020-214</v>
          </cell>
          <cell r="M321" t="str">
            <v>A</v>
          </cell>
        </row>
        <row r="322">
          <cell r="A322" t="str">
            <v>BDA-PO-2020-214</v>
          </cell>
          <cell r="M322" t="str">
            <v>A</v>
          </cell>
        </row>
        <row r="323">
          <cell r="A323" t="str">
            <v>BDA-PO-2020-214</v>
          </cell>
          <cell r="M323" t="str">
            <v>A</v>
          </cell>
        </row>
        <row r="324">
          <cell r="A324" t="str">
            <v>BDA-PO-2020-214</v>
          </cell>
          <cell r="M324" t="str">
            <v>A</v>
          </cell>
        </row>
        <row r="325">
          <cell r="A325" t="str">
            <v>BDA-PO-2020-214</v>
          </cell>
          <cell r="M325" t="str">
            <v>A</v>
          </cell>
        </row>
        <row r="326">
          <cell r="A326" t="str">
            <v>BDA-PO-2020-214</v>
          </cell>
          <cell r="M326" t="str">
            <v>A</v>
          </cell>
        </row>
        <row r="327">
          <cell r="A327" t="str">
            <v>BDA-PO-2020-214</v>
          </cell>
          <cell r="M327" t="str">
            <v>A</v>
          </cell>
        </row>
        <row r="328">
          <cell r="A328" t="str">
            <v>BDA-PO-2020-225</v>
          </cell>
          <cell r="M328" t="str">
            <v>A</v>
          </cell>
        </row>
        <row r="329">
          <cell r="A329" t="str">
            <v>BDA-PO-2020-225</v>
          </cell>
          <cell r="M329" t="str">
            <v>A</v>
          </cell>
        </row>
        <row r="330">
          <cell r="A330" t="str">
            <v>BDA-PO-2020-225</v>
          </cell>
          <cell r="M330" t="str">
            <v>A</v>
          </cell>
        </row>
        <row r="331">
          <cell r="A331" t="str">
            <v>BDA-PO-2020-225</v>
          </cell>
          <cell r="M331" t="str">
            <v>A</v>
          </cell>
        </row>
        <row r="332">
          <cell r="A332" t="str">
            <v>BDA-PO-2020-225</v>
          </cell>
          <cell r="M332" t="str">
            <v>C</v>
          </cell>
        </row>
        <row r="333">
          <cell r="A333" t="str">
            <v>BDA-PO-2020-225</v>
          </cell>
          <cell r="M333" t="str">
            <v>A</v>
          </cell>
        </row>
        <row r="334">
          <cell r="A334" t="str">
            <v>BDA-PO-2020-225</v>
          </cell>
          <cell r="M334" t="str">
            <v>A</v>
          </cell>
        </row>
        <row r="335">
          <cell r="A335" t="str">
            <v>BDA-PO-2020-231</v>
          </cell>
          <cell r="M335" t="str">
            <v>A</v>
          </cell>
        </row>
        <row r="336">
          <cell r="A336" t="str">
            <v>BDA-PO-2020-231</v>
          </cell>
          <cell r="M336" t="str">
            <v>A</v>
          </cell>
        </row>
        <row r="337">
          <cell r="A337" t="str">
            <v>BDA-PO-2020-231</v>
          </cell>
          <cell r="M337" t="str">
            <v>A</v>
          </cell>
        </row>
        <row r="338">
          <cell r="A338" t="str">
            <v>BDA-PO-2020-231</v>
          </cell>
          <cell r="M338" t="str">
            <v>A</v>
          </cell>
        </row>
        <row r="339">
          <cell r="A339" t="str">
            <v>BDA-PO-2020-231</v>
          </cell>
          <cell r="M339" t="str">
            <v>A</v>
          </cell>
        </row>
        <row r="340">
          <cell r="A340" t="str">
            <v>BDA-PO-2020-231</v>
          </cell>
          <cell r="M340" t="str">
            <v>A</v>
          </cell>
        </row>
        <row r="341">
          <cell r="A341" t="str">
            <v>BDA-PO-2020-231</v>
          </cell>
          <cell r="M341" t="str">
            <v>A</v>
          </cell>
        </row>
        <row r="342">
          <cell r="A342" t="str">
            <v>BDA-PO-2020-231</v>
          </cell>
          <cell r="M342" t="str">
            <v>A</v>
          </cell>
        </row>
        <row r="343">
          <cell r="A343" t="str">
            <v>BDA-PO-2020-230</v>
          </cell>
          <cell r="M343" t="str">
            <v>A</v>
          </cell>
        </row>
        <row r="344">
          <cell r="A344" t="str">
            <v>BDA-PO-2020-230</v>
          </cell>
          <cell r="M344" t="str">
            <v>A</v>
          </cell>
        </row>
        <row r="345">
          <cell r="A345" t="str">
            <v>BDA-PO-2020-230</v>
          </cell>
          <cell r="M345" t="str">
            <v>A</v>
          </cell>
        </row>
        <row r="346">
          <cell r="A346" t="str">
            <v>BDA-PO-2020-230</v>
          </cell>
          <cell r="M346" t="str">
            <v>A</v>
          </cell>
        </row>
        <row r="347">
          <cell r="A347" t="str">
            <v>BDA-PO-2020-230</v>
          </cell>
          <cell r="M347" t="str">
            <v>A</v>
          </cell>
        </row>
        <row r="348">
          <cell r="A348" t="str">
            <v>BDA-PO-2020-230</v>
          </cell>
          <cell r="M348" t="str">
            <v>A</v>
          </cell>
        </row>
        <row r="349">
          <cell r="A349" t="str">
            <v>BDA-PO-2020-230</v>
          </cell>
          <cell r="M349" t="str">
            <v>A</v>
          </cell>
        </row>
        <row r="350">
          <cell r="A350" t="str">
            <v>BDA-PO-2020-236</v>
          </cell>
          <cell r="M350" t="str">
            <v>A</v>
          </cell>
        </row>
        <row r="351">
          <cell r="A351" t="str">
            <v>BDA-PO-2020-237</v>
          </cell>
          <cell r="M351" t="str">
            <v>A</v>
          </cell>
        </row>
        <row r="352">
          <cell r="A352" t="str">
            <v>BDA-PO-2020-237</v>
          </cell>
          <cell r="M352" t="str">
            <v>A</v>
          </cell>
        </row>
        <row r="353">
          <cell r="A353" t="str">
            <v>BDA-PO-2020-237</v>
          </cell>
          <cell r="M353" t="str">
            <v>A</v>
          </cell>
        </row>
        <row r="354">
          <cell r="A354" t="str">
            <v>BDA-PO-2020-237</v>
          </cell>
          <cell r="M354" t="str">
            <v>A</v>
          </cell>
        </row>
        <row r="355">
          <cell r="A355" t="str">
            <v>BDA-PO-2020-236</v>
          </cell>
          <cell r="M355" t="str">
            <v>A</v>
          </cell>
        </row>
        <row r="356">
          <cell r="A356" t="str">
            <v>BDA-PO-2020-236</v>
          </cell>
          <cell r="M356" t="str">
            <v>A</v>
          </cell>
        </row>
        <row r="357">
          <cell r="A357" t="str">
            <v>BDA-PO-2020-236</v>
          </cell>
          <cell r="M357" t="str">
            <v>A</v>
          </cell>
        </row>
        <row r="358">
          <cell r="A358" t="str">
            <v>BDA-PO-2020-236</v>
          </cell>
          <cell r="M358" t="str">
            <v>A</v>
          </cell>
        </row>
        <row r="359">
          <cell r="A359" t="str">
            <v>BDA-PO-2020-236</v>
          </cell>
          <cell r="M359" t="str">
            <v>A</v>
          </cell>
        </row>
        <row r="360">
          <cell r="A360" t="str">
            <v>BDA-PO-2020-238</v>
          </cell>
          <cell r="M360" t="str">
            <v>A</v>
          </cell>
        </row>
        <row r="361">
          <cell r="A361" t="str">
            <v>BDA-PO-2020-238</v>
          </cell>
          <cell r="M361" t="str">
            <v>A</v>
          </cell>
        </row>
        <row r="362">
          <cell r="A362" t="str">
            <v>BDA-PO-2020-238</v>
          </cell>
          <cell r="M362" t="str">
            <v>A</v>
          </cell>
        </row>
        <row r="363">
          <cell r="A363" t="str">
            <v>BDA-PO-2020-238</v>
          </cell>
          <cell r="M363" t="str">
            <v>A</v>
          </cell>
        </row>
        <row r="364">
          <cell r="A364" t="str">
            <v>BDA-PO-2020-240</v>
          </cell>
          <cell r="M364" t="str">
            <v>A</v>
          </cell>
        </row>
        <row r="365">
          <cell r="A365" t="str">
            <v>BDA-PO-2020-240</v>
          </cell>
          <cell r="M365" t="str">
            <v>A</v>
          </cell>
        </row>
        <row r="366">
          <cell r="A366" t="str">
            <v>BDA-PO-2020-240</v>
          </cell>
          <cell r="M366" t="str">
            <v>A</v>
          </cell>
        </row>
        <row r="367">
          <cell r="A367" t="str">
            <v>BDA-PO-2020-240</v>
          </cell>
          <cell r="M367" t="str">
            <v>A</v>
          </cell>
        </row>
        <row r="368">
          <cell r="A368" t="str">
            <v>BDA-PO-2020-236</v>
          </cell>
          <cell r="M368" t="str">
            <v>A</v>
          </cell>
        </row>
        <row r="369">
          <cell r="A369" t="str">
            <v>BDA-PO-2021-257</v>
          </cell>
          <cell r="M369" t="str">
            <v>A</v>
          </cell>
        </row>
        <row r="370">
          <cell r="A370" t="str">
            <v>BDA-PO-2021-257</v>
          </cell>
          <cell r="M370" t="str">
            <v>A</v>
          </cell>
        </row>
        <row r="371">
          <cell r="A371" t="str">
            <v>BDA-PO-2021-257</v>
          </cell>
          <cell r="M371" t="str">
            <v>A</v>
          </cell>
        </row>
        <row r="372">
          <cell r="A372" t="str">
            <v>BDA-PO-2020-261</v>
          </cell>
          <cell r="M372" t="str">
            <v>A</v>
          </cell>
        </row>
        <row r="373">
          <cell r="A373" t="str">
            <v>BDA-PO-2020-261</v>
          </cell>
          <cell r="M373" t="str">
            <v>A</v>
          </cell>
        </row>
        <row r="374">
          <cell r="A374" t="str">
            <v>BDA-PO-2020-261</v>
          </cell>
          <cell r="M374" t="str">
            <v>A</v>
          </cell>
        </row>
        <row r="375">
          <cell r="A375" t="str">
            <v>BDA-PO-2021-261</v>
          </cell>
          <cell r="M375" t="str">
            <v>A</v>
          </cell>
        </row>
        <row r="376">
          <cell r="A376" t="str">
            <v>BDA-PO-2020-264</v>
          </cell>
          <cell r="M376" t="str">
            <v>A</v>
          </cell>
        </row>
        <row r="377">
          <cell r="A377" t="str">
            <v>BDA-PO-2021-264</v>
          </cell>
          <cell r="M377" t="str">
            <v>A</v>
          </cell>
        </row>
        <row r="378">
          <cell r="A378" t="str">
            <v>BDA-PO-2021-264</v>
          </cell>
          <cell r="M378" t="str">
            <v>A</v>
          </cell>
        </row>
        <row r="379">
          <cell r="A379" t="str">
            <v>BDA-PO-2021-264</v>
          </cell>
          <cell r="M379" t="str">
            <v>A</v>
          </cell>
        </row>
        <row r="380">
          <cell r="A380" t="str">
            <v>BDA-PO-2021-264</v>
          </cell>
          <cell r="M380" t="str">
            <v>A</v>
          </cell>
        </row>
        <row r="381">
          <cell r="M381" t="str">
            <v>A</v>
          </cell>
        </row>
        <row r="382">
          <cell r="M382" t="str">
            <v>A</v>
          </cell>
        </row>
        <row r="383">
          <cell r="M383" t="str">
            <v>A</v>
          </cell>
        </row>
        <row r="384">
          <cell r="A384" t="str">
            <v>BDA-PO-2020-268</v>
          </cell>
          <cell r="M384" t="str">
            <v>A</v>
          </cell>
        </row>
        <row r="385">
          <cell r="A385" t="str">
            <v>BDA-PO-2021-268</v>
          </cell>
          <cell r="M385" t="str">
            <v>A</v>
          </cell>
        </row>
        <row r="386">
          <cell r="A386" t="str">
            <v>BDA-PO-2020-268</v>
          </cell>
          <cell r="M386" t="str">
            <v>A</v>
          </cell>
        </row>
        <row r="387">
          <cell r="A387" t="str">
            <v>BDA-PO-2021-268</v>
          </cell>
          <cell r="M387" t="str">
            <v>A</v>
          </cell>
        </row>
        <row r="388">
          <cell r="A388" t="str">
            <v>BDA-PO-2021-268</v>
          </cell>
          <cell r="M388" t="str">
            <v>A</v>
          </cell>
        </row>
        <row r="389">
          <cell r="A389" t="str">
            <v>BDA-PO-2020-268</v>
          </cell>
          <cell r="M389" t="str">
            <v>A</v>
          </cell>
        </row>
        <row r="390">
          <cell r="A390" t="str">
            <v>BDA-PO-2020-266</v>
          </cell>
          <cell r="M390" t="str">
            <v>A</v>
          </cell>
        </row>
        <row r="391">
          <cell r="A391" t="str">
            <v>BDA-PO-2020-266</v>
          </cell>
          <cell r="M391" t="str">
            <v>A</v>
          </cell>
        </row>
        <row r="392">
          <cell r="A392" t="str">
            <v>BDA-PO-2020-266</v>
          </cell>
          <cell r="M392" t="str">
            <v>A</v>
          </cell>
        </row>
        <row r="393">
          <cell r="A393" t="str">
            <v>BDA-PO-2021-280</v>
          </cell>
          <cell r="M393" t="str">
            <v>A</v>
          </cell>
        </row>
        <row r="394">
          <cell r="A394" t="str">
            <v>BDA-PO-2021-280</v>
          </cell>
          <cell r="M394" t="str">
            <v>A</v>
          </cell>
        </row>
        <row r="395">
          <cell r="A395" t="str">
            <v>BDA-PO-2021-271</v>
          </cell>
          <cell r="M395" t="str">
            <v>A</v>
          </cell>
        </row>
        <row r="396">
          <cell r="A396" t="str">
            <v>BDA-PO-2021-271</v>
          </cell>
          <cell r="M396" t="str">
            <v>A</v>
          </cell>
        </row>
        <row r="397">
          <cell r="A397" t="str">
            <v>BDA-PO-2021-271</v>
          </cell>
          <cell r="M397" t="str">
            <v>A</v>
          </cell>
        </row>
        <row r="398">
          <cell r="A398" t="str">
            <v>BDA-PO-2021-271</v>
          </cell>
          <cell r="M398" t="str">
            <v>A</v>
          </cell>
        </row>
        <row r="399">
          <cell r="A399" t="str">
            <v>BDA-PO-2021-278</v>
          </cell>
          <cell r="M399" t="str">
            <v>A</v>
          </cell>
        </row>
        <row r="400">
          <cell r="A400" t="str">
            <v>BDA-PO-2021-278</v>
          </cell>
          <cell r="M400" t="str">
            <v>A</v>
          </cell>
        </row>
        <row r="401">
          <cell r="A401" t="str">
            <v>BDA-PO-2021-286</v>
          </cell>
          <cell r="M401" t="str">
            <v>A</v>
          </cell>
        </row>
        <row r="402">
          <cell r="A402" t="str">
            <v>BDA-PO-2021-286</v>
          </cell>
          <cell r="M402" t="str">
            <v>A</v>
          </cell>
        </row>
        <row r="403">
          <cell r="A403" t="str">
            <v>BDA-PO-2021-286</v>
          </cell>
          <cell r="M403" t="str">
            <v>A</v>
          </cell>
        </row>
        <row r="404">
          <cell r="A404" t="str">
            <v>BDA-PO-2021-286</v>
          </cell>
          <cell r="M404" t="str">
            <v>A</v>
          </cell>
        </row>
        <row r="405">
          <cell r="A405" t="str">
            <v>BDA-PO-2021-286</v>
          </cell>
          <cell r="M405" t="str">
            <v>A</v>
          </cell>
        </row>
        <row r="406">
          <cell r="A406" t="str">
            <v>BDA-PO-2021-286</v>
          </cell>
          <cell r="M406" t="str">
            <v>A</v>
          </cell>
        </row>
        <row r="407">
          <cell r="A407" t="str">
            <v>BDA-PO-2021-288</v>
          </cell>
          <cell r="M407" t="str">
            <v>A</v>
          </cell>
        </row>
        <row r="408">
          <cell r="A408" t="str">
            <v>BDA-PO-2021-288</v>
          </cell>
          <cell r="M408" t="str">
            <v>A</v>
          </cell>
        </row>
        <row r="409">
          <cell r="A409" t="str">
            <v>BDA-PO-2021-288</v>
          </cell>
          <cell r="M409" t="str">
            <v>A</v>
          </cell>
        </row>
        <row r="410">
          <cell r="A410" t="str">
            <v>BDA-PO-2021-288</v>
          </cell>
          <cell r="M410" t="str">
            <v>A</v>
          </cell>
        </row>
        <row r="411">
          <cell r="A411" t="str">
            <v>BDA-PO-2021-288</v>
          </cell>
          <cell r="M411" t="str">
            <v>A</v>
          </cell>
        </row>
        <row r="412">
          <cell r="A412" t="str">
            <v>BDA-PO-2021-288</v>
          </cell>
          <cell r="M412" t="str">
            <v>A</v>
          </cell>
        </row>
        <row r="413">
          <cell r="A413" t="str">
            <v>BDA-PO-2021-288</v>
          </cell>
          <cell r="M413" t="str">
            <v>A</v>
          </cell>
        </row>
        <row r="414">
          <cell r="A414" t="str">
            <v>BDA-PO-2021-288</v>
          </cell>
          <cell r="M414" t="str">
            <v>A</v>
          </cell>
        </row>
        <row r="415">
          <cell r="M415" t="str">
            <v>A</v>
          </cell>
        </row>
        <row r="416">
          <cell r="M416" t="str">
            <v>A</v>
          </cell>
        </row>
        <row r="417">
          <cell r="A417" t="str">
            <v>BDA-PO-2021-294</v>
          </cell>
          <cell r="M417" t="str">
            <v>A</v>
          </cell>
        </row>
        <row r="418">
          <cell r="A418" t="str">
            <v>BDA-PO-2021-295</v>
          </cell>
          <cell r="M418" t="str">
            <v>A</v>
          </cell>
        </row>
        <row r="419">
          <cell r="A419" t="str">
            <v>BDA-PO-2021-295</v>
          </cell>
          <cell r="M419" t="str">
            <v>A</v>
          </cell>
        </row>
        <row r="420">
          <cell r="A420" t="str">
            <v>BDA-PO-2021-296</v>
          </cell>
          <cell r="M420" t="str">
            <v>A</v>
          </cell>
        </row>
        <row r="421">
          <cell r="A421" t="str">
            <v>BDA-PO-2021-296</v>
          </cell>
          <cell r="M421" t="str">
            <v>A</v>
          </cell>
        </row>
        <row r="422">
          <cell r="A422" t="str">
            <v>BDA-PO-2021-296</v>
          </cell>
          <cell r="M422" t="str">
            <v>A</v>
          </cell>
        </row>
        <row r="423">
          <cell r="A423" t="str">
            <v>BDA-PO-2021-296</v>
          </cell>
          <cell r="M423" t="str">
            <v>A</v>
          </cell>
        </row>
        <row r="424">
          <cell r="A424" t="str">
            <v>BDA-PO-2021-297</v>
          </cell>
          <cell r="M424" t="str">
            <v>A</v>
          </cell>
        </row>
        <row r="425">
          <cell r="A425" t="str">
            <v>BDA-PO-2021-297</v>
          </cell>
          <cell r="M425" t="str">
            <v>A</v>
          </cell>
        </row>
        <row r="426">
          <cell r="A426" t="str">
            <v>BDA-PO-2021-297</v>
          </cell>
          <cell r="M426" t="str">
            <v>A</v>
          </cell>
        </row>
        <row r="427">
          <cell r="A427" t="str">
            <v>BDA-PO-2021-304</v>
          </cell>
          <cell r="M427" t="str">
            <v>A</v>
          </cell>
        </row>
        <row r="428">
          <cell r="A428" t="str">
            <v>BDA-PO-2021-304</v>
          </cell>
          <cell r="M428" t="str">
            <v>A</v>
          </cell>
        </row>
        <row r="429">
          <cell r="A429" t="str">
            <v>BDA-PO-2021-304</v>
          </cell>
          <cell r="M429" t="str">
            <v>A</v>
          </cell>
        </row>
        <row r="430">
          <cell r="A430" t="str">
            <v>BDA-PO-2021-305</v>
          </cell>
          <cell r="M430" t="str">
            <v>A</v>
          </cell>
        </row>
        <row r="431">
          <cell r="A431" t="str">
            <v>BDA-PO-2021-305</v>
          </cell>
          <cell r="M431" t="str">
            <v>A</v>
          </cell>
        </row>
        <row r="432">
          <cell r="A432" t="str">
            <v>BDA-PO-2021-305</v>
          </cell>
          <cell r="M432" t="str">
            <v>A</v>
          </cell>
        </row>
        <row r="433">
          <cell r="A433" t="str">
            <v>BDA-PO-2021-307</v>
          </cell>
          <cell r="M433" t="str">
            <v>A</v>
          </cell>
        </row>
        <row r="434">
          <cell r="A434" t="str">
            <v>BDA-PO-2021-307</v>
          </cell>
          <cell r="M434" t="str">
            <v>A</v>
          </cell>
        </row>
        <row r="435">
          <cell r="A435" t="str">
            <v>BDA-PO-2021-307</v>
          </cell>
          <cell r="M435" t="str">
            <v>A</v>
          </cell>
        </row>
        <row r="436">
          <cell r="A436" t="str">
            <v>BDA-PO-2021-307</v>
          </cell>
          <cell r="M436" t="str">
            <v>A</v>
          </cell>
        </row>
        <row r="437">
          <cell r="A437" t="str">
            <v>BDA-PO-2021-307</v>
          </cell>
          <cell r="M437" t="str">
            <v>A</v>
          </cell>
        </row>
        <row r="438">
          <cell r="A438" t="str">
            <v>BDA-PO-2021-307</v>
          </cell>
          <cell r="M438" t="str">
            <v>A</v>
          </cell>
        </row>
        <row r="439">
          <cell r="A439" t="str">
            <v>BDA-PO-2021-307</v>
          </cell>
          <cell r="M439" t="str">
            <v>A</v>
          </cell>
        </row>
        <row r="443">
          <cell r="A443" t="str">
            <v>BDA-PO-2022-310</v>
          </cell>
          <cell r="M443" t="str">
            <v>A</v>
          </cell>
        </row>
        <row r="444">
          <cell r="A444" t="str">
            <v>BDA-PO-2022-310</v>
          </cell>
          <cell r="M444" t="str">
            <v>A</v>
          </cell>
        </row>
        <row r="445">
          <cell r="A445" t="str">
            <v>BDA-PO-2022-310</v>
          </cell>
          <cell r="M445" t="str">
            <v>A</v>
          </cell>
        </row>
        <row r="446">
          <cell r="A446" t="str">
            <v>BDA-PO-2022-310</v>
          </cell>
          <cell r="M446" t="str">
            <v>A</v>
          </cell>
        </row>
        <row r="448">
          <cell r="A448" t="str">
            <v>BDA-PO-2022-311</v>
          </cell>
          <cell r="M448" t="str">
            <v>A</v>
          </cell>
        </row>
        <row r="449">
          <cell r="A449" t="str">
            <v>BDA-PO-2022-311</v>
          </cell>
          <cell r="M449" t="str">
            <v>A</v>
          </cell>
        </row>
        <row r="450">
          <cell r="A450" t="str">
            <v>BDA-PO-2022-311</v>
          </cell>
          <cell r="M450" t="str">
            <v>A</v>
          </cell>
        </row>
        <row r="451">
          <cell r="A451" t="str">
            <v>BDA-PO-2022-311</v>
          </cell>
          <cell r="M451" t="str">
            <v>A</v>
          </cell>
        </row>
        <row r="452">
          <cell r="A452" t="str">
            <v>BDA-PO-2022-311</v>
          </cell>
          <cell r="M452" t="str">
            <v>P</v>
          </cell>
        </row>
        <row r="454">
          <cell r="A454" t="str">
            <v>BDA-PO-2022-314</v>
          </cell>
          <cell r="M454" t="str">
            <v>A</v>
          </cell>
        </row>
        <row r="455">
          <cell r="A455" t="str">
            <v>BDA-PO-2022-314</v>
          </cell>
          <cell r="M455" t="str">
            <v>A</v>
          </cell>
        </row>
        <row r="456">
          <cell r="A456" t="str">
            <v>BDA-PO-2022-314</v>
          </cell>
          <cell r="M456" t="str">
            <v>P</v>
          </cell>
        </row>
        <row r="457">
          <cell r="A457" t="str">
            <v>BDA-PO-2022-314</v>
          </cell>
          <cell r="M457" t="str">
            <v>P</v>
          </cell>
        </row>
        <row r="458">
          <cell r="A458" t="str">
            <v>BDA-PO-2022-314</v>
          </cell>
          <cell r="M458" t="str">
            <v>A</v>
          </cell>
        </row>
        <row r="460">
          <cell r="A460" t="str">
            <v>BDA-PO-2022-315</v>
          </cell>
          <cell r="M460" t="str">
            <v>A</v>
          </cell>
        </row>
        <row r="461">
          <cell r="A461" t="str">
            <v>BDA-PO-2022-315</v>
          </cell>
          <cell r="M461" t="str">
            <v>A</v>
          </cell>
        </row>
        <row r="462">
          <cell r="A462" t="str">
            <v>BDA-PO-2022-315</v>
          </cell>
          <cell r="M462" t="str">
            <v>A</v>
          </cell>
        </row>
        <row r="464">
          <cell r="A464" t="str">
            <v>BDA-PO-2022-316</v>
          </cell>
          <cell r="M464" t="str">
            <v>A</v>
          </cell>
        </row>
        <row r="466">
          <cell r="A466" t="str">
            <v>BDA-PO-2022-317</v>
          </cell>
          <cell r="M466" t="str">
            <v>A</v>
          </cell>
        </row>
        <row r="467">
          <cell r="A467" t="str">
            <v>BDA-PO-2022-317</v>
          </cell>
          <cell r="M467" t="str">
            <v>A</v>
          </cell>
        </row>
        <row r="468">
          <cell r="A468" t="str">
            <v>BDA-PO-2022-317</v>
          </cell>
          <cell r="M468" t="str">
            <v>A</v>
          </cell>
        </row>
        <row r="469">
          <cell r="A469" t="str">
            <v>BDA-PO-2022-317</v>
          </cell>
          <cell r="M469" t="str">
            <v>A</v>
          </cell>
        </row>
        <row r="471">
          <cell r="A471" t="str">
            <v>BDA-PO-2022-318</v>
          </cell>
          <cell r="M471" t="str">
            <v>A</v>
          </cell>
        </row>
        <row r="472">
          <cell r="A472" t="str">
            <v>BDA-PO-2022-318</v>
          </cell>
          <cell r="M472" t="str">
            <v>A</v>
          </cell>
        </row>
        <row r="473">
          <cell r="A473" t="str">
            <v>BDA-PO-2022-318</v>
          </cell>
          <cell r="M473" t="str">
            <v>C</v>
          </cell>
        </row>
        <row r="475">
          <cell r="A475" t="str">
            <v>BDA-PO-2022-319</v>
          </cell>
          <cell r="M475" t="str">
            <v>A</v>
          </cell>
        </row>
        <row r="477">
          <cell r="A477" t="str">
            <v>BDA-PO-2022-320</v>
          </cell>
          <cell r="M477" t="str">
            <v>C</v>
          </cell>
        </row>
        <row r="479">
          <cell r="A479" t="str">
            <v>BDA-PO-2022-321</v>
          </cell>
          <cell r="M479" t="str">
            <v>A</v>
          </cell>
        </row>
        <row r="480">
          <cell r="A480" t="str">
            <v>BDA-PO-2022-321</v>
          </cell>
          <cell r="M480" t="str">
            <v>A</v>
          </cell>
        </row>
        <row r="482">
          <cell r="A482" t="str">
            <v>BDA-PO-2022-322</v>
          </cell>
          <cell r="M482" t="str">
            <v>C</v>
          </cell>
        </row>
        <row r="483">
          <cell r="A483" t="str">
            <v>BDA-PO-2022-322</v>
          </cell>
          <cell r="M483" t="str">
            <v>A</v>
          </cell>
        </row>
        <row r="484">
          <cell r="A484" t="str">
            <v>BDA-PO-2022-322</v>
          </cell>
          <cell r="M484" t="str">
            <v>C</v>
          </cell>
        </row>
        <row r="486">
          <cell r="A486" t="str">
            <v>BDA-PO-2022-323</v>
          </cell>
          <cell r="M486" t="str">
            <v>C</v>
          </cell>
        </row>
        <row r="488">
          <cell r="A488" t="str">
            <v>BDA-PO-2022-324</v>
          </cell>
          <cell r="M488" t="str">
            <v>A</v>
          </cell>
        </row>
        <row r="489">
          <cell r="A489" t="str">
            <v>BDA-PO-2022-328</v>
          </cell>
          <cell r="M489" t="str">
            <v>A</v>
          </cell>
        </row>
        <row r="490">
          <cell r="A490" t="str">
            <v>BDA-PO-2022-325</v>
          </cell>
          <cell r="M490" t="str">
            <v>A</v>
          </cell>
        </row>
        <row r="491">
          <cell r="A491" t="str">
            <v>BDA-PO-2022-325</v>
          </cell>
          <cell r="M491" t="str">
            <v>A</v>
          </cell>
        </row>
        <row r="492">
          <cell r="A492" t="str">
            <v>BDA-PO-2022-326</v>
          </cell>
          <cell r="M492" t="str">
            <v>A</v>
          </cell>
        </row>
        <row r="493">
          <cell r="A493" t="str">
            <v>BDA-PO-2022-309</v>
          </cell>
          <cell r="M493" t="str">
            <v>A</v>
          </cell>
        </row>
        <row r="494">
          <cell r="A494" t="str">
            <v>BDA-PO-2022-326</v>
          </cell>
          <cell r="M494" t="str">
            <v>A</v>
          </cell>
        </row>
        <row r="495">
          <cell r="A495" t="str">
            <v>BDA-PO-2021-306</v>
          </cell>
          <cell r="M495" t="str">
            <v>A</v>
          </cell>
        </row>
        <row r="496">
          <cell r="A496" t="str">
            <v>BDA-PO-2022-313</v>
          </cell>
          <cell r="M496" t="str">
            <v>A</v>
          </cell>
        </row>
        <row r="498">
          <cell r="A498" t="str">
            <v>BDA-PO-2022-312</v>
          </cell>
          <cell r="M498" t="str">
            <v>A</v>
          </cell>
        </row>
      </sheetData>
      <sheetData sheetId="26"/>
      <sheetData sheetId="27"/>
      <sheetData sheetId="28"/>
      <sheetData sheetId="29"/>
      <sheetData sheetId="3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dicateur"/>
      <sheetName val="Liste BD"/>
      <sheetName val="Tableau"/>
      <sheetName val="Feuil1"/>
      <sheetName val="Feuil2"/>
      <sheetName val="Liste de choix"/>
    </sheetNames>
    <sheetDataSet>
      <sheetData sheetId="0" refreshError="1"/>
      <sheetData sheetId="1" refreshError="1">
        <row r="1">
          <cell r="B1" t="str">
            <v>MOIS</v>
          </cell>
          <cell r="H1" t="str">
            <v>PANNE &gt;1H</v>
          </cell>
        </row>
        <row r="2">
          <cell r="B2" t="str">
            <v>P01</v>
          </cell>
          <cell r="H2" t="str">
            <v>OUI</v>
          </cell>
        </row>
        <row r="3">
          <cell r="B3" t="str">
            <v>P01</v>
          </cell>
          <cell r="H3" t="str">
            <v>NON</v>
          </cell>
        </row>
        <row r="4">
          <cell r="B4" t="str">
            <v>P01</v>
          </cell>
          <cell r="H4" t="str">
            <v>OUI</v>
          </cell>
        </row>
        <row r="5">
          <cell r="B5" t="str">
            <v>P01</v>
          </cell>
          <cell r="H5" t="str">
            <v>NON</v>
          </cell>
        </row>
        <row r="6">
          <cell r="B6" t="str">
            <v>P01</v>
          </cell>
          <cell r="H6" t="str">
            <v>OUI</v>
          </cell>
        </row>
        <row r="7">
          <cell r="B7" t="str">
            <v>P01</v>
          </cell>
          <cell r="H7" t="str">
            <v>OUI</v>
          </cell>
        </row>
        <row r="8">
          <cell r="B8" t="str">
            <v>P01</v>
          </cell>
          <cell r="H8" t="str">
            <v>OUI</v>
          </cell>
        </row>
        <row r="9">
          <cell r="B9" t="str">
            <v>P01</v>
          </cell>
          <cell r="H9" t="str">
            <v>NON</v>
          </cell>
        </row>
        <row r="10">
          <cell r="B10" t="str">
            <v>P01</v>
          </cell>
          <cell r="H10" t="str">
            <v>OUI</v>
          </cell>
        </row>
        <row r="11">
          <cell r="B11" t="str">
            <v>P01</v>
          </cell>
          <cell r="H11" t="str">
            <v>NON</v>
          </cell>
        </row>
        <row r="12">
          <cell r="B12" t="str">
            <v>P01</v>
          </cell>
          <cell r="H12" t="str">
            <v>OUI</v>
          </cell>
        </row>
        <row r="13">
          <cell r="B13" t="str">
            <v>P01</v>
          </cell>
          <cell r="H13" t="str">
            <v>OUI</v>
          </cell>
        </row>
        <row r="14">
          <cell r="B14" t="str">
            <v>P01</v>
          </cell>
          <cell r="H14" t="str">
            <v>NON</v>
          </cell>
        </row>
        <row r="15">
          <cell r="B15" t="str">
            <v>P01</v>
          </cell>
          <cell r="H15" t="str">
            <v>OUI</v>
          </cell>
        </row>
        <row r="16">
          <cell r="B16" t="str">
            <v>P01</v>
          </cell>
          <cell r="H16" t="str">
            <v>NON</v>
          </cell>
        </row>
        <row r="17">
          <cell r="B17" t="str">
            <v>P01</v>
          </cell>
          <cell r="H17" t="str">
            <v>NON</v>
          </cell>
        </row>
        <row r="18">
          <cell r="B18" t="str">
            <v>P01</v>
          </cell>
          <cell r="H18" t="str">
            <v>NON</v>
          </cell>
        </row>
        <row r="19">
          <cell r="B19" t="str">
            <v>P01</v>
          </cell>
          <cell r="H19" t="str">
            <v>OUI</v>
          </cell>
        </row>
        <row r="20">
          <cell r="B20" t="str">
            <v>P01</v>
          </cell>
          <cell r="H20" t="str">
            <v>NON</v>
          </cell>
        </row>
        <row r="21">
          <cell r="B21" t="str">
            <v>P01</v>
          </cell>
          <cell r="H21" t="str">
            <v>NON</v>
          </cell>
        </row>
        <row r="22">
          <cell r="B22" t="str">
            <v>P01</v>
          </cell>
          <cell r="H22" t="str">
            <v>OUI</v>
          </cell>
        </row>
        <row r="23">
          <cell r="B23" t="str">
            <v>P01</v>
          </cell>
          <cell r="H23" t="str">
            <v>OUI</v>
          </cell>
        </row>
        <row r="24">
          <cell r="B24" t="str">
            <v>P01</v>
          </cell>
          <cell r="H24" t="str">
            <v>NON</v>
          </cell>
        </row>
        <row r="25">
          <cell r="B25" t="str">
            <v>P01</v>
          </cell>
          <cell r="H25" t="str">
            <v>NON</v>
          </cell>
        </row>
        <row r="26">
          <cell r="B26" t="str">
            <v>P01</v>
          </cell>
          <cell r="H26" t="str">
            <v>NON</v>
          </cell>
        </row>
        <row r="27">
          <cell r="B27" t="str">
            <v>P01</v>
          </cell>
          <cell r="H27" t="str">
            <v>NON</v>
          </cell>
        </row>
        <row r="28">
          <cell r="B28" t="str">
            <v>P01</v>
          </cell>
          <cell r="H28" t="str">
            <v>NON</v>
          </cell>
        </row>
        <row r="29">
          <cell r="B29" t="str">
            <v>P01</v>
          </cell>
          <cell r="H29" t="str">
            <v>OUI</v>
          </cell>
        </row>
        <row r="30">
          <cell r="B30" t="str">
            <v>P01</v>
          </cell>
          <cell r="H30" t="str">
            <v>NON</v>
          </cell>
        </row>
        <row r="31">
          <cell r="B31" t="str">
            <v>P01</v>
          </cell>
          <cell r="H31" t="str">
            <v>OUI</v>
          </cell>
        </row>
        <row r="32">
          <cell r="B32" t="str">
            <v>P01</v>
          </cell>
          <cell r="H32" t="str">
            <v>NON</v>
          </cell>
        </row>
        <row r="33">
          <cell r="B33" t="str">
            <v>P01</v>
          </cell>
          <cell r="H33" t="str">
            <v>OUI</v>
          </cell>
        </row>
        <row r="34">
          <cell r="B34" t="str">
            <v>P01</v>
          </cell>
          <cell r="H34" t="str">
            <v>NON</v>
          </cell>
        </row>
        <row r="35">
          <cell r="B35" t="str">
            <v>P01</v>
          </cell>
          <cell r="H35" t="str">
            <v>NON</v>
          </cell>
        </row>
        <row r="36">
          <cell r="B36" t="str">
            <v>P01</v>
          </cell>
          <cell r="H36" t="str">
            <v>NON</v>
          </cell>
        </row>
        <row r="37">
          <cell r="B37" t="str">
            <v>P01</v>
          </cell>
          <cell r="H37" t="str">
            <v>NON</v>
          </cell>
        </row>
        <row r="38">
          <cell r="B38" t="str">
            <v>P01</v>
          </cell>
          <cell r="H38" t="str">
            <v>OUI</v>
          </cell>
        </row>
        <row r="39">
          <cell r="B39" t="str">
            <v>P01</v>
          </cell>
          <cell r="H39" t="str">
            <v>OUI</v>
          </cell>
        </row>
        <row r="40">
          <cell r="B40" t="str">
            <v>P01</v>
          </cell>
          <cell r="H40" t="str">
            <v>NON</v>
          </cell>
        </row>
        <row r="41">
          <cell r="B41" t="str">
            <v>P01</v>
          </cell>
          <cell r="H41" t="str">
            <v>NON</v>
          </cell>
        </row>
        <row r="42">
          <cell r="B42" t="str">
            <v>P01</v>
          </cell>
          <cell r="H42" t="str">
            <v>NON</v>
          </cell>
        </row>
        <row r="43">
          <cell r="B43" t="str">
            <v>P01</v>
          </cell>
          <cell r="H43" t="str">
            <v>OUI</v>
          </cell>
        </row>
        <row r="44">
          <cell r="B44" t="str">
            <v>P01</v>
          </cell>
          <cell r="H44" t="str">
            <v>NON</v>
          </cell>
        </row>
        <row r="45">
          <cell r="B45" t="str">
            <v>P01</v>
          </cell>
          <cell r="H45" t="str">
            <v>NON</v>
          </cell>
        </row>
        <row r="46">
          <cell r="B46" t="str">
            <v>P01</v>
          </cell>
          <cell r="H46" t="str">
            <v>OUI</v>
          </cell>
        </row>
        <row r="47">
          <cell r="B47" t="str">
            <v>P01</v>
          </cell>
          <cell r="H47" t="str">
            <v>OUI</v>
          </cell>
        </row>
        <row r="48">
          <cell r="B48" t="str">
            <v>P01</v>
          </cell>
          <cell r="H48" t="str">
            <v>OUI</v>
          </cell>
        </row>
        <row r="49">
          <cell r="B49" t="str">
            <v>P01</v>
          </cell>
          <cell r="H49" t="str">
            <v>OUI</v>
          </cell>
        </row>
        <row r="50">
          <cell r="B50" t="str">
            <v>P02</v>
          </cell>
          <cell r="H50" t="str">
            <v>OUI</v>
          </cell>
        </row>
        <row r="51">
          <cell r="B51" t="str">
            <v>P02</v>
          </cell>
          <cell r="H51" t="str">
            <v>OUI</v>
          </cell>
        </row>
        <row r="52">
          <cell r="B52" t="str">
            <v>P02</v>
          </cell>
          <cell r="H52" t="str">
            <v>NON</v>
          </cell>
        </row>
        <row r="53">
          <cell r="B53" t="str">
            <v>P02</v>
          </cell>
          <cell r="H53" t="str">
            <v>NON</v>
          </cell>
        </row>
        <row r="54">
          <cell r="B54" t="str">
            <v>P02</v>
          </cell>
          <cell r="H54" t="str">
            <v>NON</v>
          </cell>
        </row>
        <row r="55">
          <cell r="B55" t="str">
            <v>P02</v>
          </cell>
          <cell r="H55" t="str">
            <v>NON</v>
          </cell>
        </row>
        <row r="56">
          <cell r="B56" t="str">
            <v>P02</v>
          </cell>
          <cell r="H56" t="str">
            <v>NON</v>
          </cell>
        </row>
        <row r="57">
          <cell r="B57" t="str">
            <v>P02</v>
          </cell>
          <cell r="H57" t="str">
            <v>NON</v>
          </cell>
        </row>
        <row r="58">
          <cell r="B58" t="str">
            <v>P02</v>
          </cell>
          <cell r="H58" t="str">
            <v>NON</v>
          </cell>
        </row>
        <row r="59">
          <cell r="B59" t="str">
            <v>P02</v>
          </cell>
          <cell r="H59" t="str">
            <v>NON</v>
          </cell>
        </row>
        <row r="60">
          <cell r="B60" t="str">
            <v>P02</v>
          </cell>
          <cell r="H60" t="str">
            <v>NON</v>
          </cell>
        </row>
        <row r="61">
          <cell r="B61" t="str">
            <v>P02</v>
          </cell>
          <cell r="H61" t="str">
            <v>OUI</v>
          </cell>
        </row>
        <row r="62">
          <cell r="B62" t="str">
            <v>P02</v>
          </cell>
          <cell r="H62" t="str">
            <v>NON</v>
          </cell>
        </row>
        <row r="63">
          <cell r="B63" t="str">
            <v>P02</v>
          </cell>
          <cell r="H63" t="str">
            <v>NON</v>
          </cell>
        </row>
        <row r="64">
          <cell r="B64" t="str">
            <v>P02</v>
          </cell>
          <cell r="H64" t="str">
            <v>OUI</v>
          </cell>
        </row>
        <row r="65">
          <cell r="B65" t="str">
            <v>P02</v>
          </cell>
          <cell r="H65" t="str">
            <v>OUI</v>
          </cell>
        </row>
        <row r="66">
          <cell r="B66" t="str">
            <v>P02</v>
          </cell>
          <cell r="H66" t="str">
            <v>OUI</v>
          </cell>
        </row>
        <row r="67">
          <cell r="B67" t="str">
            <v>P02</v>
          </cell>
          <cell r="H67" t="str">
            <v>OUI</v>
          </cell>
        </row>
        <row r="68">
          <cell r="B68" t="str">
            <v>P02</v>
          </cell>
          <cell r="H68" t="str">
            <v>OUI</v>
          </cell>
        </row>
        <row r="69">
          <cell r="B69" t="str">
            <v>P02</v>
          </cell>
          <cell r="H69" t="str">
            <v>NON</v>
          </cell>
        </row>
        <row r="70">
          <cell r="B70" t="str">
            <v>P02</v>
          </cell>
          <cell r="H70" t="str">
            <v>NON</v>
          </cell>
        </row>
        <row r="71">
          <cell r="B71" t="str">
            <v>P02</v>
          </cell>
          <cell r="H71" t="str">
            <v>NON</v>
          </cell>
        </row>
        <row r="72">
          <cell r="B72" t="str">
            <v>P02</v>
          </cell>
          <cell r="H72" t="str">
            <v>OUI</v>
          </cell>
        </row>
        <row r="73">
          <cell r="B73" t="str">
            <v>P02</v>
          </cell>
          <cell r="H73" t="str">
            <v>NON</v>
          </cell>
        </row>
        <row r="74">
          <cell r="B74" t="str">
            <v>P02</v>
          </cell>
          <cell r="H74" t="str">
            <v>NON</v>
          </cell>
        </row>
        <row r="75">
          <cell r="B75" t="str">
            <v>P02</v>
          </cell>
          <cell r="H75" t="str">
            <v>NON</v>
          </cell>
        </row>
        <row r="76">
          <cell r="B76" t="str">
            <v>P02</v>
          </cell>
          <cell r="H76" t="str">
            <v>OUI</v>
          </cell>
        </row>
        <row r="77">
          <cell r="B77" t="str">
            <v>P02</v>
          </cell>
          <cell r="H77" t="str">
            <v>NON</v>
          </cell>
        </row>
        <row r="78">
          <cell r="B78" t="str">
            <v>P02</v>
          </cell>
          <cell r="H78" t="str">
            <v>NON</v>
          </cell>
        </row>
        <row r="79">
          <cell r="B79" t="str">
            <v>P02</v>
          </cell>
          <cell r="H79" t="str">
            <v>NON</v>
          </cell>
        </row>
        <row r="80">
          <cell r="B80" t="str">
            <v>P02</v>
          </cell>
          <cell r="H80" t="str">
            <v>NON</v>
          </cell>
        </row>
        <row r="81">
          <cell r="B81" t="str">
            <v>P02</v>
          </cell>
          <cell r="H81" t="str">
            <v>NON</v>
          </cell>
        </row>
        <row r="82">
          <cell r="B82" t="str">
            <v>P02</v>
          </cell>
          <cell r="H82" t="str">
            <v>OUI</v>
          </cell>
        </row>
        <row r="83">
          <cell r="B83" t="str">
            <v>P02</v>
          </cell>
          <cell r="H83" t="str">
            <v>NON</v>
          </cell>
        </row>
        <row r="84">
          <cell r="B84" t="str">
            <v>P03</v>
          </cell>
          <cell r="H84" t="str">
            <v>NON</v>
          </cell>
        </row>
        <row r="85">
          <cell r="B85" t="str">
            <v>P03</v>
          </cell>
          <cell r="H85" t="str">
            <v>OUI</v>
          </cell>
        </row>
        <row r="86">
          <cell r="B86" t="str">
            <v>P03</v>
          </cell>
          <cell r="H86" t="str">
            <v>NON</v>
          </cell>
        </row>
        <row r="87">
          <cell r="B87" t="str">
            <v>P03</v>
          </cell>
          <cell r="H87" t="str">
            <v>OUI</v>
          </cell>
        </row>
        <row r="88">
          <cell r="B88" t="str">
            <v>P03</v>
          </cell>
          <cell r="H88" t="str">
            <v>NON</v>
          </cell>
        </row>
        <row r="89">
          <cell r="B89" t="str">
            <v>P03</v>
          </cell>
          <cell r="H89" t="str">
            <v>OUI</v>
          </cell>
        </row>
        <row r="90">
          <cell r="B90" t="str">
            <v>P03</v>
          </cell>
          <cell r="H90" t="str">
            <v>OUI</v>
          </cell>
        </row>
        <row r="91">
          <cell r="B91" t="str">
            <v>P03</v>
          </cell>
          <cell r="H91" t="str">
            <v>OUI</v>
          </cell>
        </row>
        <row r="92">
          <cell r="B92" t="str">
            <v>P03</v>
          </cell>
          <cell r="H92" t="str">
            <v>OUI</v>
          </cell>
        </row>
        <row r="93">
          <cell r="B93" t="str">
            <v>P03</v>
          </cell>
          <cell r="H93" t="str">
            <v>OUI</v>
          </cell>
        </row>
        <row r="94">
          <cell r="B94" t="str">
            <v>P03</v>
          </cell>
          <cell r="H94" t="str">
            <v>OUI</v>
          </cell>
        </row>
        <row r="95">
          <cell r="B95" t="str">
            <v>P03</v>
          </cell>
          <cell r="H95" t="str">
            <v>OUI</v>
          </cell>
        </row>
        <row r="96">
          <cell r="B96" t="str">
            <v>P03</v>
          </cell>
          <cell r="H96" t="str">
            <v>OUI</v>
          </cell>
        </row>
        <row r="97">
          <cell r="B97" t="str">
            <v>P03</v>
          </cell>
          <cell r="H97" t="str">
            <v>NON</v>
          </cell>
        </row>
        <row r="98">
          <cell r="B98" t="str">
            <v>P03</v>
          </cell>
          <cell r="H98" t="str">
            <v>NON</v>
          </cell>
        </row>
        <row r="99">
          <cell r="B99" t="str">
            <v>P03</v>
          </cell>
          <cell r="H99" t="str">
            <v>OUI</v>
          </cell>
        </row>
        <row r="100">
          <cell r="B100" t="str">
            <v>P03</v>
          </cell>
          <cell r="H100" t="str">
            <v>NON</v>
          </cell>
        </row>
        <row r="101">
          <cell r="B101" t="str">
            <v>P03</v>
          </cell>
          <cell r="H101" t="str">
            <v>OUI</v>
          </cell>
        </row>
        <row r="102">
          <cell r="B102" t="str">
            <v>P03</v>
          </cell>
          <cell r="H102" t="str">
            <v>OUI</v>
          </cell>
        </row>
        <row r="103">
          <cell r="B103" t="str">
            <v>P03</v>
          </cell>
          <cell r="H103" t="str">
            <v>NON</v>
          </cell>
        </row>
        <row r="104">
          <cell r="B104" t="str">
            <v>P03</v>
          </cell>
          <cell r="H104" t="str">
            <v>OUI</v>
          </cell>
        </row>
        <row r="105">
          <cell r="B105" t="str">
            <v>P03</v>
          </cell>
          <cell r="H105" t="str">
            <v>OUI</v>
          </cell>
        </row>
        <row r="106">
          <cell r="B106" t="str">
            <v>P03</v>
          </cell>
          <cell r="H106" t="str">
            <v>OUI</v>
          </cell>
        </row>
        <row r="107">
          <cell r="B107" t="str">
            <v>P03</v>
          </cell>
          <cell r="H107" t="str">
            <v>OUI</v>
          </cell>
        </row>
        <row r="108">
          <cell r="B108" t="str">
            <v>P03</v>
          </cell>
          <cell r="H108" t="str">
            <v>OUI</v>
          </cell>
        </row>
        <row r="109">
          <cell r="B109" t="str">
            <v>P04</v>
          </cell>
          <cell r="H109" t="str">
            <v>OUI</v>
          </cell>
        </row>
        <row r="110">
          <cell r="B110" t="str">
            <v>P04</v>
          </cell>
          <cell r="H110" t="str">
            <v>NON</v>
          </cell>
        </row>
        <row r="111">
          <cell r="B111" t="str">
            <v>P04</v>
          </cell>
          <cell r="H111" t="str">
            <v>NON</v>
          </cell>
        </row>
        <row r="112">
          <cell r="B112" t="str">
            <v>P04</v>
          </cell>
          <cell r="H112" t="str">
            <v>NON</v>
          </cell>
        </row>
        <row r="113">
          <cell r="B113" t="str">
            <v>P04</v>
          </cell>
          <cell r="H113" t="str">
            <v>OUI</v>
          </cell>
        </row>
        <row r="114">
          <cell r="B114" t="str">
            <v>P04</v>
          </cell>
          <cell r="H114" t="str">
            <v>OUI</v>
          </cell>
        </row>
        <row r="115">
          <cell r="B115" t="str">
            <v>P04</v>
          </cell>
          <cell r="H115" t="str">
            <v>OUI</v>
          </cell>
        </row>
        <row r="116">
          <cell r="B116" t="str">
            <v>P04</v>
          </cell>
          <cell r="H116" t="str">
            <v>OUI</v>
          </cell>
        </row>
        <row r="117">
          <cell r="B117" t="str">
            <v>P04</v>
          </cell>
          <cell r="H117" t="str">
            <v>NON</v>
          </cell>
        </row>
        <row r="118">
          <cell r="B118" t="str">
            <v>P04</v>
          </cell>
          <cell r="H118" t="str">
            <v>NON</v>
          </cell>
        </row>
        <row r="119">
          <cell r="B119" t="str">
            <v>P04</v>
          </cell>
          <cell r="H119" t="str">
            <v>NON</v>
          </cell>
        </row>
        <row r="120">
          <cell r="B120" t="str">
            <v>P04</v>
          </cell>
          <cell r="H120" t="str">
            <v>NON</v>
          </cell>
        </row>
        <row r="121">
          <cell r="B121" t="str">
            <v>P04</v>
          </cell>
          <cell r="H121" t="str">
            <v>NON</v>
          </cell>
        </row>
        <row r="122">
          <cell r="B122" t="str">
            <v>P04</v>
          </cell>
          <cell r="H122" t="str">
            <v>OUI</v>
          </cell>
        </row>
        <row r="123">
          <cell r="B123" t="str">
            <v>P04</v>
          </cell>
          <cell r="H123" t="str">
            <v>OUI</v>
          </cell>
        </row>
        <row r="124">
          <cell r="B124" t="str">
            <v>P04</v>
          </cell>
          <cell r="H124" t="str">
            <v>NON</v>
          </cell>
        </row>
        <row r="125">
          <cell r="B125" t="str">
            <v>P04</v>
          </cell>
          <cell r="H125" t="str">
            <v>NON</v>
          </cell>
        </row>
        <row r="126">
          <cell r="B126" t="str">
            <v>P04</v>
          </cell>
          <cell r="H126" t="str">
            <v>NON</v>
          </cell>
        </row>
        <row r="127">
          <cell r="B127" t="str">
            <v>P04</v>
          </cell>
          <cell r="H127" t="str">
            <v>OUI</v>
          </cell>
        </row>
        <row r="128">
          <cell r="B128" t="str">
            <v>P04</v>
          </cell>
          <cell r="H128" t="str">
            <v>NON</v>
          </cell>
        </row>
        <row r="129">
          <cell r="B129" t="str">
            <v>P04</v>
          </cell>
          <cell r="H129" t="str">
            <v>OUI</v>
          </cell>
        </row>
        <row r="130">
          <cell r="B130" t="str">
            <v>P04</v>
          </cell>
          <cell r="H130" t="str">
            <v>OUI</v>
          </cell>
        </row>
        <row r="131">
          <cell r="B131" t="str">
            <v>P04</v>
          </cell>
          <cell r="H131" t="str">
            <v>OUI</v>
          </cell>
        </row>
        <row r="132">
          <cell r="B132" t="str">
            <v>P04</v>
          </cell>
          <cell r="H132" t="str">
            <v>NON</v>
          </cell>
        </row>
        <row r="133">
          <cell r="B133" t="str">
            <v>P04</v>
          </cell>
          <cell r="H133" t="str">
            <v>NON</v>
          </cell>
        </row>
        <row r="134">
          <cell r="B134" t="str">
            <v>P04</v>
          </cell>
          <cell r="H134" t="str">
            <v>NON</v>
          </cell>
        </row>
        <row r="135">
          <cell r="B135" t="str">
            <v>P04</v>
          </cell>
          <cell r="H135" t="str">
            <v>NON</v>
          </cell>
        </row>
        <row r="136">
          <cell r="B136" t="str">
            <v>P04</v>
          </cell>
          <cell r="H136" t="str">
            <v>NON</v>
          </cell>
        </row>
        <row r="137">
          <cell r="B137" t="str">
            <v>P04</v>
          </cell>
          <cell r="H137" t="str">
            <v>NON</v>
          </cell>
        </row>
        <row r="138">
          <cell r="B138" t="str">
            <v>P04</v>
          </cell>
          <cell r="H138" t="str">
            <v>NON</v>
          </cell>
        </row>
        <row r="139">
          <cell r="B139" t="str">
            <v>P04</v>
          </cell>
          <cell r="H139" t="str">
            <v>OUI</v>
          </cell>
        </row>
        <row r="140">
          <cell r="B140" t="str">
            <v>P04</v>
          </cell>
          <cell r="H140" t="str">
            <v>NON</v>
          </cell>
        </row>
        <row r="141">
          <cell r="B141" t="str">
            <v>P04</v>
          </cell>
          <cell r="H141" t="str">
            <v>NON</v>
          </cell>
        </row>
        <row r="142">
          <cell r="B142" t="str">
            <v>P04</v>
          </cell>
          <cell r="H142" t="str">
            <v>OUI</v>
          </cell>
        </row>
        <row r="143">
          <cell r="B143" t="str">
            <v>P04</v>
          </cell>
          <cell r="H143" t="str">
            <v>OUI</v>
          </cell>
        </row>
        <row r="144">
          <cell r="B144" t="str">
            <v>P04</v>
          </cell>
          <cell r="H144" t="str">
            <v>NON</v>
          </cell>
        </row>
        <row r="145">
          <cell r="B145" t="str">
            <v>P04</v>
          </cell>
          <cell r="H145" t="str">
            <v>NON</v>
          </cell>
        </row>
        <row r="146">
          <cell r="B146" t="str">
            <v>P04</v>
          </cell>
          <cell r="H146" t="str">
            <v>OUI</v>
          </cell>
        </row>
        <row r="147">
          <cell r="B147" t="str">
            <v>P04</v>
          </cell>
          <cell r="H147" t="str">
            <v>NON</v>
          </cell>
        </row>
        <row r="148">
          <cell r="B148" t="str">
            <v>P04</v>
          </cell>
          <cell r="H148" t="str">
            <v>OUI</v>
          </cell>
        </row>
        <row r="149">
          <cell r="B149" t="str">
            <v>P04</v>
          </cell>
          <cell r="H149" t="str">
            <v>NON</v>
          </cell>
        </row>
        <row r="150">
          <cell r="B150" t="str">
            <v>P04</v>
          </cell>
          <cell r="H150" t="str">
            <v>NON</v>
          </cell>
        </row>
        <row r="151">
          <cell r="B151" t="str">
            <v>P04</v>
          </cell>
          <cell r="H151" t="str">
            <v>NON</v>
          </cell>
        </row>
        <row r="152">
          <cell r="B152" t="str">
            <v>P05</v>
          </cell>
          <cell r="H152" t="str">
            <v>NON</v>
          </cell>
        </row>
        <row r="153">
          <cell r="B153" t="str">
            <v>P05</v>
          </cell>
          <cell r="H153" t="str">
            <v>NON</v>
          </cell>
        </row>
        <row r="154">
          <cell r="B154" t="str">
            <v>P05</v>
          </cell>
          <cell r="H154" t="str">
            <v>OUI</v>
          </cell>
        </row>
        <row r="155">
          <cell r="B155" t="str">
            <v>P05</v>
          </cell>
          <cell r="H155" t="str">
            <v>OUI</v>
          </cell>
        </row>
        <row r="156">
          <cell r="B156" t="str">
            <v>P05</v>
          </cell>
          <cell r="H156" t="str">
            <v>NON</v>
          </cell>
        </row>
        <row r="157">
          <cell r="B157" t="str">
            <v>P05</v>
          </cell>
          <cell r="H157" t="str">
            <v>OUI</v>
          </cell>
        </row>
        <row r="158">
          <cell r="B158" t="str">
            <v>P05</v>
          </cell>
          <cell r="H158" t="str">
            <v>NON</v>
          </cell>
        </row>
        <row r="159">
          <cell r="B159" t="str">
            <v>P05</v>
          </cell>
          <cell r="H159" t="str">
            <v>OUI</v>
          </cell>
        </row>
        <row r="160">
          <cell r="B160" t="str">
            <v>P05</v>
          </cell>
          <cell r="H160" t="str">
            <v>NON</v>
          </cell>
        </row>
        <row r="161">
          <cell r="B161" t="str">
            <v>P05</v>
          </cell>
          <cell r="H161" t="str">
            <v>NON</v>
          </cell>
        </row>
        <row r="162">
          <cell r="B162" t="str">
            <v>P05</v>
          </cell>
          <cell r="H162" t="str">
            <v>OUI</v>
          </cell>
        </row>
        <row r="163">
          <cell r="B163" t="str">
            <v>P05</v>
          </cell>
          <cell r="H163" t="str">
            <v>OUI</v>
          </cell>
        </row>
        <row r="164">
          <cell r="B164" t="str">
            <v>P05</v>
          </cell>
          <cell r="H164" t="str">
            <v>OUI</v>
          </cell>
        </row>
        <row r="165">
          <cell r="B165" t="str">
            <v>P05</v>
          </cell>
          <cell r="H165" t="str">
            <v>OUI</v>
          </cell>
        </row>
        <row r="166">
          <cell r="B166" t="str">
            <v>P05</v>
          </cell>
          <cell r="H166" t="str">
            <v>NON</v>
          </cell>
        </row>
        <row r="167">
          <cell r="B167" t="str">
            <v>P05</v>
          </cell>
          <cell r="H167" t="str">
            <v>OUI</v>
          </cell>
        </row>
        <row r="168">
          <cell r="B168" t="str">
            <v>P05</v>
          </cell>
          <cell r="H168" t="str">
            <v>NON</v>
          </cell>
        </row>
        <row r="169">
          <cell r="B169" t="str">
            <v>P05</v>
          </cell>
          <cell r="H169" t="str">
            <v>OUI</v>
          </cell>
        </row>
        <row r="170">
          <cell r="B170" t="str">
            <v>P05</v>
          </cell>
          <cell r="H170" t="str">
            <v>NON</v>
          </cell>
        </row>
        <row r="171">
          <cell r="B171" t="str">
            <v>P05</v>
          </cell>
          <cell r="H171" t="str">
            <v>NON</v>
          </cell>
        </row>
        <row r="172">
          <cell r="B172" t="str">
            <v>P05</v>
          </cell>
          <cell r="H172" t="str">
            <v>NON</v>
          </cell>
        </row>
        <row r="173">
          <cell r="B173" t="str">
            <v>P05</v>
          </cell>
          <cell r="H173" t="str">
            <v>NON</v>
          </cell>
        </row>
        <row r="174">
          <cell r="B174" t="str">
            <v>P05</v>
          </cell>
          <cell r="H174" t="str">
            <v>OUI</v>
          </cell>
        </row>
        <row r="175">
          <cell r="B175" t="str">
            <v>P05</v>
          </cell>
          <cell r="H175" t="str">
            <v>OUI</v>
          </cell>
        </row>
        <row r="176">
          <cell r="B176" t="str">
            <v>P05</v>
          </cell>
          <cell r="H176" t="str">
            <v>OUI</v>
          </cell>
        </row>
        <row r="177">
          <cell r="B177" t="str">
            <v>P05</v>
          </cell>
          <cell r="H177" t="str">
            <v>NON</v>
          </cell>
        </row>
        <row r="178">
          <cell r="B178" t="str">
            <v>P05</v>
          </cell>
          <cell r="H178" t="str">
            <v>NON</v>
          </cell>
        </row>
        <row r="179">
          <cell r="B179" t="str">
            <v>P05</v>
          </cell>
          <cell r="H179" t="str">
            <v>NON</v>
          </cell>
        </row>
        <row r="180">
          <cell r="B180" t="str">
            <v>P05</v>
          </cell>
          <cell r="H180" t="str">
            <v>OUI</v>
          </cell>
        </row>
        <row r="181">
          <cell r="B181" t="str">
            <v>P06</v>
          </cell>
          <cell r="H181" t="str">
            <v>OUI</v>
          </cell>
        </row>
        <row r="182">
          <cell r="B182" t="str">
            <v>P06</v>
          </cell>
          <cell r="H182" t="str">
            <v>OUI</v>
          </cell>
        </row>
        <row r="183">
          <cell r="B183" t="str">
            <v>P06</v>
          </cell>
          <cell r="H183" t="str">
            <v>OUI</v>
          </cell>
        </row>
        <row r="184">
          <cell r="B184" t="str">
            <v>P06</v>
          </cell>
          <cell r="H184" t="str">
            <v>OUI</v>
          </cell>
        </row>
        <row r="185">
          <cell r="B185" t="str">
            <v>P06</v>
          </cell>
          <cell r="H185" t="str">
            <v>NON</v>
          </cell>
        </row>
        <row r="186">
          <cell r="B186" t="str">
            <v>P06</v>
          </cell>
          <cell r="H186" t="str">
            <v>OUI</v>
          </cell>
        </row>
        <row r="187">
          <cell r="B187" t="str">
            <v>P06</v>
          </cell>
          <cell r="H187" t="str">
            <v>NON</v>
          </cell>
        </row>
        <row r="188">
          <cell r="B188" t="str">
            <v>P06</v>
          </cell>
          <cell r="H188" t="str">
            <v>NON</v>
          </cell>
        </row>
        <row r="189">
          <cell r="B189" t="str">
            <v>P06</v>
          </cell>
          <cell r="H189" t="str">
            <v>NON</v>
          </cell>
        </row>
        <row r="190">
          <cell r="B190" t="str">
            <v>P06</v>
          </cell>
          <cell r="H190" t="str">
            <v>NON</v>
          </cell>
        </row>
        <row r="191">
          <cell r="B191" t="str">
            <v>P06</v>
          </cell>
          <cell r="H191" t="str">
            <v>OUI</v>
          </cell>
        </row>
        <row r="192">
          <cell r="B192" t="str">
            <v>P06</v>
          </cell>
          <cell r="H192" t="str">
            <v>NON</v>
          </cell>
        </row>
        <row r="193">
          <cell r="B193" t="str">
            <v>P06</v>
          </cell>
          <cell r="H193" t="str">
            <v>OUI</v>
          </cell>
        </row>
        <row r="194">
          <cell r="B194" t="str">
            <v>P06</v>
          </cell>
          <cell r="H194" t="str">
            <v>NON</v>
          </cell>
        </row>
        <row r="195">
          <cell r="B195" t="str">
            <v>P06</v>
          </cell>
          <cell r="H195" t="str">
            <v>OUI</v>
          </cell>
        </row>
        <row r="196">
          <cell r="B196" t="str">
            <v>P06</v>
          </cell>
          <cell r="H196" t="str">
            <v>NON</v>
          </cell>
        </row>
        <row r="197">
          <cell r="B197" t="str">
            <v>P06</v>
          </cell>
          <cell r="H197" t="str">
            <v>OUI</v>
          </cell>
        </row>
        <row r="198">
          <cell r="B198" t="str">
            <v>P06</v>
          </cell>
          <cell r="H198" t="str">
            <v>NON</v>
          </cell>
        </row>
        <row r="199">
          <cell r="B199" t="str">
            <v>P06</v>
          </cell>
          <cell r="H199" t="str">
            <v>NON</v>
          </cell>
        </row>
        <row r="200">
          <cell r="B200" t="str">
            <v>P06</v>
          </cell>
          <cell r="H200" t="str">
            <v>OUI</v>
          </cell>
        </row>
        <row r="201">
          <cell r="B201" t="str">
            <v>P06</v>
          </cell>
          <cell r="H201" t="str">
            <v>OUI</v>
          </cell>
        </row>
        <row r="202">
          <cell r="B202" t="str">
            <v>P06</v>
          </cell>
          <cell r="H202" t="str">
            <v>OUI</v>
          </cell>
        </row>
        <row r="203">
          <cell r="B203" t="str">
            <v>P06</v>
          </cell>
          <cell r="H203" t="str">
            <v>OUI</v>
          </cell>
        </row>
        <row r="204">
          <cell r="B204" t="str">
            <v>P06</v>
          </cell>
          <cell r="H204" t="str">
            <v>OUI</v>
          </cell>
        </row>
        <row r="205">
          <cell r="B205" t="str">
            <v>P06</v>
          </cell>
          <cell r="H205" t="str">
            <v>OUI</v>
          </cell>
        </row>
        <row r="206">
          <cell r="B206" t="str">
            <v>P06</v>
          </cell>
          <cell r="H206" t="str">
            <v>OUI</v>
          </cell>
        </row>
        <row r="207">
          <cell r="B207" t="str">
            <v>P06</v>
          </cell>
          <cell r="H207" t="str">
            <v>OUI</v>
          </cell>
        </row>
        <row r="208">
          <cell r="B208" t="str">
            <v>P06</v>
          </cell>
          <cell r="H208" t="str">
            <v>NON</v>
          </cell>
        </row>
        <row r="209">
          <cell r="B209" t="str">
            <v>P07</v>
          </cell>
          <cell r="H209" t="str">
            <v>NON</v>
          </cell>
        </row>
        <row r="210">
          <cell r="B210" t="str">
            <v>P07</v>
          </cell>
          <cell r="H210" t="str">
            <v>NON</v>
          </cell>
        </row>
        <row r="211">
          <cell r="B211" t="str">
            <v>P07</v>
          </cell>
          <cell r="H211" t="str">
            <v>NON</v>
          </cell>
        </row>
        <row r="212">
          <cell r="B212" t="str">
            <v>P07</v>
          </cell>
          <cell r="H212" t="str">
            <v>NON</v>
          </cell>
        </row>
        <row r="213">
          <cell r="B213" t="str">
            <v>P07</v>
          </cell>
          <cell r="H213" t="str">
            <v>OUI</v>
          </cell>
        </row>
        <row r="214">
          <cell r="B214" t="str">
            <v>P07</v>
          </cell>
          <cell r="H214" t="str">
            <v>NON</v>
          </cell>
        </row>
        <row r="215">
          <cell r="B215" t="str">
            <v>P07</v>
          </cell>
          <cell r="H215" t="str">
            <v>OUI</v>
          </cell>
        </row>
        <row r="216">
          <cell r="B216" t="str">
            <v>P07</v>
          </cell>
          <cell r="H216" t="str">
            <v>NON</v>
          </cell>
        </row>
        <row r="217">
          <cell r="B217" t="str">
            <v>P07</v>
          </cell>
          <cell r="H217" t="str">
            <v>NON</v>
          </cell>
        </row>
        <row r="218">
          <cell r="B218" t="str">
            <v>P07</v>
          </cell>
          <cell r="H218" t="str">
            <v>NON</v>
          </cell>
        </row>
        <row r="219">
          <cell r="B219" t="str">
            <v>P07</v>
          </cell>
          <cell r="H219" t="str">
            <v>OUI</v>
          </cell>
        </row>
        <row r="220">
          <cell r="B220" t="str">
            <v>P07</v>
          </cell>
          <cell r="H220" t="str">
            <v>NON</v>
          </cell>
        </row>
        <row r="221">
          <cell r="B221" t="str">
            <v>P07</v>
          </cell>
          <cell r="H221" t="str">
            <v>NON</v>
          </cell>
        </row>
        <row r="222">
          <cell r="B222" t="str">
            <v>P07</v>
          </cell>
          <cell r="H222" t="str">
            <v>NON</v>
          </cell>
        </row>
        <row r="223">
          <cell r="B223" t="str">
            <v>P07</v>
          </cell>
          <cell r="H223" t="str">
            <v>NON</v>
          </cell>
        </row>
        <row r="224">
          <cell r="B224" t="str">
            <v>P07</v>
          </cell>
          <cell r="H224" t="str">
            <v>OUI</v>
          </cell>
        </row>
        <row r="225">
          <cell r="B225" t="str">
            <v>P07</v>
          </cell>
          <cell r="H225" t="str">
            <v>OUI</v>
          </cell>
        </row>
        <row r="226">
          <cell r="B226" t="str">
            <v>P07</v>
          </cell>
          <cell r="H226" t="str">
            <v>NON</v>
          </cell>
        </row>
        <row r="227">
          <cell r="B227" t="str">
            <v>P07</v>
          </cell>
          <cell r="H227" t="str">
            <v>OUI</v>
          </cell>
        </row>
        <row r="228">
          <cell r="B228" t="str">
            <v>P07</v>
          </cell>
          <cell r="H228" t="str">
            <v>NON</v>
          </cell>
        </row>
        <row r="229">
          <cell r="B229" t="str">
            <v>P07</v>
          </cell>
          <cell r="H229" t="str">
            <v>NON</v>
          </cell>
        </row>
        <row r="230">
          <cell r="B230" t="str">
            <v>P07</v>
          </cell>
          <cell r="H230" t="str">
            <v>NON</v>
          </cell>
        </row>
        <row r="231">
          <cell r="B231" t="str">
            <v>P07</v>
          </cell>
          <cell r="H231" t="str">
            <v>OUI</v>
          </cell>
        </row>
        <row r="232">
          <cell r="B232" t="str">
            <v>P07</v>
          </cell>
          <cell r="H232" t="str">
            <v>NON</v>
          </cell>
        </row>
        <row r="233">
          <cell r="B233" t="str">
            <v>P07</v>
          </cell>
          <cell r="H233" t="str">
            <v>NON</v>
          </cell>
        </row>
        <row r="234">
          <cell r="B234" t="str">
            <v>P07</v>
          </cell>
          <cell r="H234" t="str">
            <v>OUI</v>
          </cell>
        </row>
        <row r="235">
          <cell r="B235" t="str">
            <v>P07</v>
          </cell>
          <cell r="H235" t="str">
            <v>NON</v>
          </cell>
        </row>
        <row r="236">
          <cell r="B236" t="str">
            <v>P07</v>
          </cell>
          <cell r="H236" t="str">
            <v>OUI</v>
          </cell>
        </row>
        <row r="237">
          <cell r="B237" t="str">
            <v>P07</v>
          </cell>
          <cell r="H237" t="str">
            <v>NON</v>
          </cell>
        </row>
        <row r="238">
          <cell r="B238" t="str">
            <v>P07</v>
          </cell>
          <cell r="H238" t="str">
            <v>NON</v>
          </cell>
        </row>
        <row r="239">
          <cell r="B239" t="str">
            <v>P07</v>
          </cell>
          <cell r="H239" t="str">
            <v>NON</v>
          </cell>
        </row>
        <row r="240">
          <cell r="B240" t="str">
            <v>P07</v>
          </cell>
          <cell r="H240" t="str">
            <v>OUI</v>
          </cell>
        </row>
        <row r="241">
          <cell r="B241" t="str">
            <v>P07</v>
          </cell>
          <cell r="H241" t="str">
            <v>OUI</v>
          </cell>
        </row>
        <row r="242">
          <cell r="B242" t="str">
            <v>P07</v>
          </cell>
          <cell r="H242" t="str">
            <v>NON</v>
          </cell>
        </row>
        <row r="243">
          <cell r="B243" t="str">
            <v>P07</v>
          </cell>
          <cell r="H243" t="str">
            <v>OUI</v>
          </cell>
        </row>
        <row r="244">
          <cell r="B244" t="str">
            <v>P07</v>
          </cell>
          <cell r="H244" t="str">
            <v>NON</v>
          </cell>
        </row>
        <row r="245">
          <cell r="B245" t="str">
            <v>P07</v>
          </cell>
          <cell r="H245" t="str">
            <v>NON</v>
          </cell>
        </row>
        <row r="246">
          <cell r="B246" t="str">
            <v>P08</v>
          </cell>
          <cell r="H246" t="str">
            <v>OUI</v>
          </cell>
        </row>
        <row r="247">
          <cell r="B247" t="str">
            <v>P08</v>
          </cell>
          <cell r="H247" t="str">
            <v>OUI</v>
          </cell>
        </row>
        <row r="248">
          <cell r="B248" t="str">
            <v>P08</v>
          </cell>
          <cell r="H248" t="str">
            <v>OUI</v>
          </cell>
        </row>
        <row r="249">
          <cell r="B249" t="str">
            <v>P08</v>
          </cell>
          <cell r="H249" t="str">
            <v>NON</v>
          </cell>
        </row>
        <row r="250">
          <cell r="B250" t="str">
            <v>P08</v>
          </cell>
          <cell r="H250" t="str">
            <v>OUI</v>
          </cell>
        </row>
        <row r="251">
          <cell r="B251" t="str">
            <v>P08</v>
          </cell>
          <cell r="H251" t="str">
            <v>NON</v>
          </cell>
        </row>
        <row r="252">
          <cell r="B252" t="str">
            <v>P08</v>
          </cell>
          <cell r="H252" t="str">
            <v>NON</v>
          </cell>
        </row>
        <row r="253">
          <cell r="B253" t="str">
            <v>P08</v>
          </cell>
          <cell r="H253" t="str">
            <v>OUI</v>
          </cell>
        </row>
        <row r="254">
          <cell r="B254" t="str">
            <v>P08</v>
          </cell>
          <cell r="H254" t="str">
            <v>NON</v>
          </cell>
        </row>
        <row r="255">
          <cell r="B255" t="str">
            <v>P08</v>
          </cell>
          <cell r="H255" t="str">
            <v>NON</v>
          </cell>
        </row>
        <row r="256">
          <cell r="B256" t="str">
            <v>P08</v>
          </cell>
          <cell r="H256" t="str">
            <v>OUI</v>
          </cell>
        </row>
        <row r="257">
          <cell r="B257" t="str">
            <v>P08</v>
          </cell>
          <cell r="H257" t="str">
            <v>OUI</v>
          </cell>
        </row>
        <row r="258">
          <cell r="B258" t="str">
            <v>P08</v>
          </cell>
          <cell r="H258" t="str">
            <v>NON</v>
          </cell>
        </row>
        <row r="259">
          <cell r="B259" t="str">
            <v>P08</v>
          </cell>
          <cell r="H259" t="str">
            <v>NON</v>
          </cell>
        </row>
        <row r="260">
          <cell r="B260" t="str">
            <v>P08</v>
          </cell>
          <cell r="H260" t="str">
            <v>OUI</v>
          </cell>
        </row>
        <row r="261">
          <cell r="B261" t="str">
            <v>P08</v>
          </cell>
          <cell r="H261" t="str">
            <v>OUI</v>
          </cell>
        </row>
        <row r="262">
          <cell r="B262" t="str">
            <v>P09</v>
          </cell>
          <cell r="H262" t="str">
            <v>NON</v>
          </cell>
        </row>
        <row r="263">
          <cell r="B263" t="str">
            <v>P09</v>
          </cell>
          <cell r="H263" t="str">
            <v>OUI</v>
          </cell>
        </row>
        <row r="264">
          <cell r="B264" t="str">
            <v>P09</v>
          </cell>
          <cell r="H264" t="str">
            <v>NON</v>
          </cell>
        </row>
        <row r="265">
          <cell r="B265" t="str">
            <v>P09</v>
          </cell>
          <cell r="H265" t="str">
            <v>NON</v>
          </cell>
        </row>
        <row r="266">
          <cell r="B266" t="str">
            <v>P09</v>
          </cell>
          <cell r="H266" t="str">
            <v>NON</v>
          </cell>
        </row>
        <row r="267">
          <cell r="B267" t="str">
            <v>P09</v>
          </cell>
          <cell r="H267" t="str">
            <v>NON</v>
          </cell>
        </row>
        <row r="268">
          <cell r="B268" t="str">
            <v>P09</v>
          </cell>
          <cell r="H268" t="str">
            <v>OUI</v>
          </cell>
        </row>
        <row r="269">
          <cell r="B269" t="str">
            <v>P09</v>
          </cell>
          <cell r="H269" t="str">
            <v>NON</v>
          </cell>
        </row>
        <row r="270">
          <cell r="B270" t="str">
            <v>P09</v>
          </cell>
          <cell r="H270" t="str">
            <v>OUI</v>
          </cell>
        </row>
        <row r="271">
          <cell r="B271" t="str">
            <v>P09</v>
          </cell>
          <cell r="H271" t="str">
            <v>OUI</v>
          </cell>
        </row>
        <row r="272">
          <cell r="B272" t="str">
            <v>P09</v>
          </cell>
          <cell r="H272" t="str">
            <v>OUI</v>
          </cell>
        </row>
        <row r="273">
          <cell r="B273" t="str">
            <v>P09</v>
          </cell>
          <cell r="H273" t="str">
            <v>OUI</v>
          </cell>
        </row>
        <row r="274">
          <cell r="B274" t="str">
            <v>P09</v>
          </cell>
          <cell r="H274" t="str">
            <v>NON</v>
          </cell>
        </row>
        <row r="275">
          <cell r="B275" t="str">
            <v>P09</v>
          </cell>
          <cell r="H275" t="str">
            <v>NON</v>
          </cell>
        </row>
        <row r="276">
          <cell r="B276" t="str">
            <v>P09</v>
          </cell>
          <cell r="H276" t="str">
            <v>NON</v>
          </cell>
        </row>
        <row r="277">
          <cell r="B277" t="str">
            <v>P09</v>
          </cell>
          <cell r="H277" t="str">
            <v>NON</v>
          </cell>
        </row>
        <row r="278">
          <cell r="B278" t="str">
            <v>P09</v>
          </cell>
          <cell r="H278" t="str">
            <v>NON</v>
          </cell>
        </row>
        <row r="279">
          <cell r="B279" t="str">
            <v>P09</v>
          </cell>
          <cell r="H279" t="str">
            <v>NON</v>
          </cell>
        </row>
        <row r="280">
          <cell r="B280" t="str">
            <v>P09</v>
          </cell>
          <cell r="H280" t="str">
            <v>OUI</v>
          </cell>
        </row>
        <row r="281">
          <cell r="B281" t="str">
            <v>P09</v>
          </cell>
          <cell r="H281" t="str">
            <v>OUI</v>
          </cell>
        </row>
        <row r="282">
          <cell r="B282" t="str">
            <v>P09</v>
          </cell>
          <cell r="H282" t="str">
            <v>NON</v>
          </cell>
        </row>
        <row r="283">
          <cell r="B283" t="str">
            <v>P09</v>
          </cell>
          <cell r="H283" t="str">
            <v>OUI</v>
          </cell>
        </row>
        <row r="284">
          <cell r="B284" t="str">
            <v>P09</v>
          </cell>
          <cell r="H284" t="str">
            <v>NON</v>
          </cell>
        </row>
        <row r="285">
          <cell r="B285" t="str">
            <v>P09</v>
          </cell>
          <cell r="H285" t="str">
            <v>NON</v>
          </cell>
        </row>
        <row r="286">
          <cell r="B286" t="str">
            <v>P09</v>
          </cell>
          <cell r="H286" t="str">
            <v>OUI</v>
          </cell>
        </row>
        <row r="287">
          <cell r="B287" t="str">
            <v>P09</v>
          </cell>
          <cell r="H287" t="str">
            <v>OUI</v>
          </cell>
        </row>
        <row r="288">
          <cell r="B288" t="str">
            <v>P09</v>
          </cell>
          <cell r="H288" t="str">
            <v>NON</v>
          </cell>
        </row>
        <row r="289">
          <cell r="B289" t="str">
            <v>P09</v>
          </cell>
          <cell r="H289" t="str">
            <v>OUI</v>
          </cell>
        </row>
        <row r="290">
          <cell r="B290" t="str">
            <v>P09</v>
          </cell>
          <cell r="H290" t="str">
            <v>OUI</v>
          </cell>
        </row>
        <row r="291">
          <cell r="B291" t="str">
            <v>P09</v>
          </cell>
          <cell r="H291" t="str">
            <v>NON</v>
          </cell>
        </row>
        <row r="292">
          <cell r="B292" t="str">
            <v>P10</v>
          </cell>
          <cell r="H292" t="str">
            <v>NON</v>
          </cell>
        </row>
        <row r="293">
          <cell r="B293" t="str">
            <v>P10</v>
          </cell>
          <cell r="H293" t="str">
            <v>NON</v>
          </cell>
        </row>
        <row r="294">
          <cell r="B294" t="str">
            <v>P10</v>
          </cell>
          <cell r="H294" t="str">
            <v>OUI</v>
          </cell>
        </row>
        <row r="295">
          <cell r="B295" t="str">
            <v>P10</v>
          </cell>
          <cell r="H295" t="str">
            <v>NON</v>
          </cell>
        </row>
        <row r="296">
          <cell r="B296" t="str">
            <v>P10</v>
          </cell>
          <cell r="H296" t="str">
            <v>NON</v>
          </cell>
        </row>
        <row r="297">
          <cell r="B297" t="str">
            <v>P10</v>
          </cell>
          <cell r="H297" t="str">
            <v>OUI</v>
          </cell>
        </row>
        <row r="298">
          <cell r="B298" t="str">
            <v>P10</v>
          </cell>
          <cell r="H298" t="str">
            <v>NON</v>
          </cell>
        </row>
        <row r="299">
          <cell r="B299" t="str">
            <v>P10</v>
          </cell>
          <cell r="H299" t="str">
            <v>NON</v>
          </cell>
        </row>
        <row r="300">
          <cell r="B300" t="str">
            <v>P10</v>
          </cell>
          <cell r="H300" t="str">
            <v>NON</v>
          </cell>
        </row>
        <row r="301">
          <cell r="B301" t="str">
            <v>P10</v>
          </cell>
          <cell r="H301" t="str">
            <v>OUI</v>
          </cell>
        </row>
        <row r="302">
          <cell r="B302" t="str">
            <v>P10</v>
          </cell>
          <cell r="H302" t="str">
            <v>OUI</v>
          </cell>
        </row>
        <row r="303">
          <cell r="B303" t="str">
            <v>P10</v>
          </cell>
          <cell r="H303" t="str">
            <v>NON</v>
          </cell>
        </row>
        <row r="304">
          <cell r="B304" t="str">
            <v>P10</v>
          </cell>
          <cell r="H304" t="str">
            <v>NON</v>
          </cell>
        </row>
        <row r="305">
          <cell r="B305" t="str">
            <v>P10</v>
          </cell>
          <cell r="H305" t="str">
            <v>NON</v>
          </cell>
        </row>
        <row r="306">
          <cell r="B306" t="str">
            <v>P10</v>
          </cell>
          <cell r="H306" t="str">
            <v>OUI</v>
          </cell>
        </row>
        <row r="307">
          <cell r="B307" t="str">
            <v>P10</v>
          </cell>
          <cell r="H307" t="str">
            <v>NON</v>
          </cell>
        </row>
        <row r="308">
          <cell r="B308" t="str">
            <v>P10</v>
          </cell>
          <cell r="H308" t="str">
            <v>NON</v>
          </cell>
        </row>
        <row r="309">
          <cell r="B309" t="str">
            <v>P11</v>
          </cell>
          <cell r="H309" t="str">
            <v>NON</v>
          </cell>
        </row>
        <row r="310">
          <cell r="B310" t="str">
            <v>P11</v>
          </cell>
          <cell r="H310" t="str">
            <v>NON</v>
          </cell>
        </row>
        <row r="311">
          <cell r="B311" t="str">
            <v>P11</v>
          </cell>
          <cell r="H311" t="str">
            <v>NON</v>
          </cell>
        </row>
        <row r="312">
          <cell r="B312" t="str">
            <v>P11</v>
          </cell>
          <cell r="H312" t="str">
            <v>NON</v>
          </cell>
        </row>
        <row r="313">
          <cell r="H313" t="str">
            <v>NON</v>
          </cell>
        </row>
        <row r="314">
          <cell r="H314" t="str">
            <v>NON</v>
          </cell>
        </row>
        <row r="315">
          <cell r="H315" t="str">
            <v>NON</v>
          </cell>
        </row>
        <row r="316">
          <cell r="H316" t="str">
            <v>NON</v>
          </cell>
        </row>
        <row r="317">
          <cell r="H317" t="str">
            <v>NON</v>
          </cell>
        </row>
        <row r="318">
          <cell r="H318" t="str">
            <v>NON</v>
          </cell>
        </row>
        <row r="319">
          <cell r="H319" t="str">
            <v>NON</v>
          </cell>
        </row>
        <row r="320">
          <cell r="H320" t="str">
            <v>NON</v>
          </cell>
        </row>
        <row r="321">
          <cell r="H321" t="str">
            <v>NON</v>
          </cell>
        </row>
        <row r="322">
          <cell r="H322" t="str">
            <v>NON</v>
          </cell>
        </row>
        <row r="323">
          <cell r="H323" t="str">
            <v>NON</v>
          </cell>
        </row>
        <row r="324">
          <cell r="H324" t="str">
            <v>NON</v>
          </cell>
        </row>
        <row r="325">
          <cell r="H325" t="str">
            <v>NON</v>
          </cell>
        </row>
        <row r="326">
          <cell r="H326" t="str">
            <v>NON</v>
          </cell>
        </row>
        <row r="327">
          <cell r="H327" t="str">
            <v>NON</v>
          </cell>
        </row>
        <row r="328">
          <cell r="H328" t="str">
            <v>NON</v>
          </cell>
        </row>
        <row r="329">
          <cell r="H329" t="str">
            <v>NON</v>
          </cell>
        </row>
        <row r="330">
          <cell r="H330" t="str">
            <v>NON</v>
          </cell>
        </row>
        <row r="331">
          <cell r="H331" t="str">
            <v>NON</v>
          </cell>
        </row>
        <row r="332">
          <cell r="H332" t="str">
            <v>NON</v>
          </cell>
        </row>
        <row r="333">
          <cell r="H333" t="str">
            <v>NON</v>
          </cell>
        </row>
        <row r="334">
          <cell r="H334" t="str">
            <v>NON</v>
          </cell>
        </row>
        <row r="335">
          <cell r="H335" t="str">
            <v>NON</v>
          </cell>
        </row>
        <row r="336">
          <cell r="H336" t="str">
            <v>NON</v>
          </cell>
        </row>
        <row r="337">
          <cell r="H337" t="str">
            <v>NON</v>
          </cell>
        </row>
        <row r="338">
          <cell r="H338" t="str">
            <v>NON</v>
          </cell>
        </row>
        <row r="339">
          <cell r="H339" t="str">
            <v>NON</v>
          </cell>
        </row>
        <row r="340">
          <cell r="H340" t="str">
            <v>NON</v>
          </cell>
        </row>
        <row r="341">
          <cell r="H341" t="str">
            <v>NON</v>
          </cell>
        </row>
        <row r="342">
          <cell r="H342" t="str">
            <v>NON</v>
          </cell>
        </row>
        <row r="343">
          <cell r="H343" t="str">
            <v>NON</v>
          </cell>
        </row>
        <row r="344">
          <cell r="H344" t="str">
            <v>NON</v>
          </cell>
        </row>
        <row r="345">
          <cell r="H345" t="str">
            <v>NON</v>
          </cell>
        </row>
        <row r="346">
          <cell r="H346" t="str">
            <v>NON</v>
          </cell>
        </row>
        <row r="347">
          <cell r="H347" t="str">
            <v>NON</v>
          </cell>
        </row>
        <row r="348">
          <cell r="H348" t="str">
            <v>NON</v>
          </cell>
        </row>
        <row r="349">
          <cell r="H349" t="str">
            <v>NON</v>
          </cell>
        </row>
        <row r="350">
          <cell r="H350" t="str">
            <v>NON</v>
          </cell>
        </row>
        <row r="351">
          <cell r="H351" t="str">
            <v>NON</v>
          </cell>
        </row>
        <row r="352">
          <cell r="H352" t="str">
            <v>NON</v>
          </cell>
        </row>
        <row r="353">
          <cell r="H353" t="str">
            <v>NON</v>
          </cell>
        </row>
        <row r="354">
          <cell r="H354" t="str">
            <v>NON</v>
          </cell>
        </row>
        <row r="355">
          <cell r="H355" t="str">
            <v>NON</v>
          </cell>
        </row>
        <row r="356">
          <cell r="H356" t="str">
            <v>NON</v>
          </cell>
        </row>
        <row r="357">
          <cell r="H357" t="str">
            <v>NON</v>
          </cell>
        </row>
        <row r="358">
          <cell r="H358" t="str">
            <v>NON</v>
          </cell>
        </row>
        <row r="359">
          <cell r="H359" t="str">
            <v>NON</v>
          </cell>
        </row>
        <row r="360">
          <cell r="H360" t="str">
            <v>NON</v>
          </cell>
        </row>
        <row r="361">
          <cell r="H361" t="str">
            <v>NON</v>
          </cell>
        </row>
        <row r="362">
          <cell r="H362" t="str">
            <v>NON</v>
          </cell>
        </row>
        <row r="363">
          <cell r="H363" t="str">
            <v>NON</v>
          </cell>
        </row>
        <row r="364">
          <cell r="H364" t="str">
            <v>NON</v>
          </cell>
        </row>
        <row r="365">
          <cell r="H365" t="str">
            <v>NON</v>
          </cell>
        </row>
        <row r="366">
          <cell r="H366" t="str">
            <v>NON</v>
          </cell>
        </row>
        <row r="367">
          <cell r="H367" t="str">
            <v>NON</v>
          </cell>
        </row>
        <row r="368">
          <cell r="H368" t="str">
            <v>NON</v>
          </cell>
        </row>
        <row r="369">
          <cell r="H369" t="str">
            <v>NON</v>
          </cell>
        </row>
        <row r="370">
          <cell r="H370" t="str">
            <v>NON</v>
          </cell>
        </row>
        <row r="371">
          <cell r="H371" t="str">
            <v>NON</v>
          </cell>
        </row>
        <row r="372">
          <cell r="H372" t="str">
            <v>NON</v>
          </cell>
        </row>
        <row r="373">
          <cell r="H373" t="str">
            <v>NON</v>
          </cell>
        </row>
        <row r="374">
          <cell r="H374" t="str">
            <v>NON</v>
          </cell>
        </row>
        <row r="375">
          <cell r="H375" t="str">
            <v>NON</v>
          </cell>
        </row>
        <row r="376">
          <cell r="H376" t="str">
            <v>NON</v>
          </cell>
        </row>
        <row r="377">
          <cell r="H377" t="str">
            <v>NON</v>
          </cell>
        </row>
        <row r="378">
          <cell r="H378" t="str">
            <v>NON</v>
          </cell>
        </row>
        <row r="379">
          <cell r="H379" t="str">
            <v>NON</v>
          </cell>
        </row>
        <row r="380">
          <cell r="H380" t="str">
            <v>NON</v>
          </cell>
        </row>
        <row r="381">
          <cell r="H381" t="str">
            <v>NON</v>
          </cell>
        </row>
        <row r="382">
          <cell r="H382" t="str">
            <v>NON</v>
          </cell>
        </row>
        <row r="383">
          <cell r="H383" t="str">
            <v>NON</v>
          </cell>
        </row>
        <row r="384">
          <cell r="H384" t="str">
            <v>NON</v>
          </cell>
        </row>
        <row r="385">
          <cell r="H385" t="str">
            <v>NON</v>
          </cell>
        </row>
        <row r="386">
          <cell r="H386" t="str">
            <v>NON</v>
          </cell>
        </row>
        <row r="387">
          <cell r="H387" t="str">
            <v>NON</v>
          </cell>
        </row>
        <row r="388">
          <cell r="H388" t="str">
            <v>NON</v>
          </cell>
        </row>
        <row r="389">
          <cell r="H389" t="str">
            <v>NON</v>
          </cell>
        </row>
        <row r="390">
          <cell r="H390" t="str">
            <v>NON</v>
          </cell>
        </row>
        <row r="391">
          <cell r="H391" t="str">
            <v>NON</v>
          </cell>
        </row>
        <row r="392">
          <cell r="H392" t="str">
            <v>NON</v>
          </cell>
        </row>
        <row r="393">
          <cell r="H393" t="str">
            <v>NON</v>
          </cell>
        </row>
        <row r="394">
          <cell r="H394" t="str">
            <v>NON</v>
          </cell>
        </row>
        <row r="395">
          <cell r="H395" t="str">
            <v>NON</v>
          </cell>
        </row>
        <row r="396">
          <cell r="H396" t="str">
            <v>NON</v>
          </cell>
        </row>
        <row r="397">
          <cell r="H397" t="str">
            <v>NON</v>
          </cell>
        </row>
        <row r="398">
          <cell r="H398" t="str">
            <v>NON</v>
          </cell>
        </row>
        <row r="399">
          <cell r="H399" t="str">
            <v>NON</v>
          </cell>
        </row>
        <row r="400">
          <cell r="H400" t="str">
            <v>NON</v>
          </cell>
        </row>
        <row r="401">
          <cell r="H401" t="str">
            <v>NON</v>
          </cell>
        </row>
        <row r="402">
          <cell r="H402" t="str">
            <v>NON</v>
          </cell>
        </row>
        <row r="403">
          <cell r="H403" t="str">
            <v>NON</v>
          </cell>
        </row>
        <row r="404">
          <cell r="H404" t="str">
            <v>NON</v>
          </cell>
        </row>
        <row r="405">
          <cell r="H405" t="str">
            <v>NON</v>
          </cell>
        </row>
        <row r="406">
          <cell r="H406" t="str">
            <v>NON</v>
          </cell>
        </row>
        <row r="407">
          <cell r="H407" t="str">
            <v>NON</v>
          </cell>
        </row>
        <row r="408">
          <cell r="H408" t="str">
            <v>NON</v>
          </cell>
        </row>
        <row r="409">
          <cell r="H409" t="str">
            <v>NON</v>
          </cell>
        </row>
        <row r="410">
          <cell r="H410" t="str">
            <v>NON</v>
          </cell>
        </row>
        <row r="411">
          <cell r="H411" t="str">
            <v>NON</v>
          </cell>
        </row>
        <row r="412">
          <cell r="H412" t="str">
            <v>NON</v>
          </cell>
        </row>
        <row r="413">
          <cell r="H413" t="str">
            <v>NON</v>
          </cell>
        </row>
        <row r="414">
          <cell r="H414" t="str">
            <v>NON</v>
          </cell>
        </row>
        <row r="415">
          <cell r="H415" t="str">
            <v>NON</v>
          </cell>
        </row>
        <row r="416">
          <cell r="H416" t="str">
            <v>NON</v>
          </cell>
        </row>
        <row r="417">
          <cell r="H417" t="str">
            <v>NON</v>
          </cell>
        </row>
        <row r="418">
          <cell r="H418" t="str">
            <v>NON</v>
          </cell>
        </row>
        <row r="419">
          <cell r="H419" t="str">
            <v>NON</v>
          </cell>
        </row>
        <row r="420">
          <cell r="H420" t="str">
            <v>NON</v>
          </cell>
        </row>
        <row r="421">
          <cell r="H421" t="str">
            <v>NON</v>
          </cell>
        </row>
        <row r="422">
          <cell r="H422" t="str">
            <v>NON</v>
          </cell>
        </row>
        <row r="423">
          <cell r="H423" t="str">
            <v>NON</v>
          </cell>
        </row>
        <row r="424">
          <cell r="H424" t="str">
            <v>NON</v>
          </cell>
        </row>
        <row r="425">
          <cell r="H425" t="str">
            <v>NON</v>
          </cell>
        </row>
        <row r="426">
          <cell r="H426" t="str">
            <v>NON</v>
          </cell>
        </row>
        <row r="427">
          <cell r="H427" t="str">
            <v>NON</v>
          </cell>
        </row>
        <row r="428">
          <cell r="H428" t="str">
            <v>NON</v>
          </cell>
        </row>
        <row r="429">
          <cell r="H429" t="str">
            <v>NON</v>
          </cell>
        </row>
        <row r="430">
          <cell r="H430" t="str">
            <v>NON</v>
          </cell>
        </row>
        <row r="431">
          <cell r="H431" t="str">
            <v>NON</v>
          </cell>
        </row>
        <row r="432">
          <cell r="H432" t="str">
            <v>NON</v>
          </cell>
        </row>
        <row r="433">
          <cell r="H433" t="str">
            <v>NON</v>
          </cell>
        </row>
        <row r="434">
          <cell r="H434" t="str">
            <v>NON</v>
          </cell>
        </row>
        <row r="435">
          <cell r="H435" t="str">
            <v>NON</v>
          </cell>
        </row>
        <row r="436">
          <cell r="H436" t="str">
            <v>NON</v>
          </cell>
        </row>
        <row r="437">
          <cell r="H437" t="str">
            <v>NON</v>
          </cell>
        </row>
        <row r="438">
          <cell r="H438" t="str">
            <v>NON</v>
          </cell>
        </row>
        <row r="439">
          <cell r="H439" t="str">
            <v>NON</v>
          </cell>
        </row>
        <row r="440">
          <cell r="H440" t="str">
            <v>NON</v>
          </cell>
        </row>
        <row r="441">
          <cell r="H441" t="str">
            <v>NON</v>
          </cell>
        </row>
        <row r="442">
          <cell r="H442" t="str">
            <v>NON</v>
          </cell>
        </row>
        <row r="443">
          <cell r="H443" t="str">
            <v>NON</v>
          </cell>
        </row>
        <row r="444">
          <cell r="H444" t="str">
            <v>NON</v>
          </cell>
        </row>
        <row r="445">
          <cell r="H445" t="str">
            <v>NON</v>
          </cell>
        </row>
        <row r="446">
          <cell r="H446" t="str">
            <v>NON</v>
          </cell>
        </row>
        <row r="447">
          <cell r="H447" t="str">
            <v>NON</v>
          </cell>
        </row>
        <row r="448">
          <cell r="H448" t="str">
            <v>NON</v>
          </cell>
        </row>
        <row r="449">
          <cell r="H449" t="str">
            <v>NON</v>
          </cell>
        </row>
        <row r="450">
          <cell r="H450" t="str">
            <v>NON</v>
          </cell>
        </row>
        <row r="451">
          <cell r="H451" t="str">
            <v>NON</v>
          </cell>
        </row>
        <row r="452">
          <cell r="H452" t="str">
            <v>NON</v>
          </cell>
        </row>
        <row r="453">
          <cell r="H453" t="str">
            <v>NON</v>
          </cell>
        </row>
        <row r="454">
          <cell r="H454" t="str">
            <v>NON</v>
          </cell>
        </row>
        <row r="455">
          <cell r="H455" t="str">
            <v>NON</v>
          </cell>
        </row>
        <row r="456">
          <cell r="H456" t="str">
            <v>NON</v>
          </cell>
        </row>
        <row r="457">
          <cell r="H457" t="str">
            <v>NON</v>
          </cell>
        </row>
        <row r="458">
          <cell r="H458" t="str">
            <v>NON</v>
          </cell>
        </row>
        <row r="459">
          <cell r="H459" t="str">
            <v>NON</v>
          </cell>
        </row>
        <row r="460">
          <cell r="H460" t="str">
            <v>NON</v>
          </cell>
        </row>
        <row r="461">
          <cell r="H461" t="str">
            <v>NON</v>
          </cell>
        </row>
        <row r="462">
          <cell r="H462" t="str">
            <v>NON</v>
          </cell>
        </row>
        <row r="463">
          <cell r="H463" t="str">
            <v>NON</v>
          </cell>
        </row>
        <row r="464">
          <cell r="H464" t="str">
            <v>NON</v>
          </cell>
        </row>
        <row r="465">
          <cell r="H465" t="str">
            <v>NON</v>
          </cell>
        </row>
        <row r="466">
          <cell r="H466" t="str">
            <v>NON</v>
          </cell>
        </row>
        <row r="467">
          <cell r="H467" t="str">
            <v>NON</v>
          </cell>
        </row>
        <row r="468">
          <cell r="H468" t="str">
            <v>NON</v>
          </cell>
        </row>
        <row r="469">
          <cell r="H469" t="str">
            <v>NON</v>
          </cell>
        </row>
        <row r="470">
          <cell r="H470" t="str">
            <v>NON</v>
          </cell>
        </row>
        <row r="471">
          <cell r="H471" t="str">
            <v>NON</v>
          </cell>
        </row>
        <row r="472">
          <cell r="H472" t="str">
            <v>NON</v>
          </cell>
        </row>
        <row r="473">
          <cell r="H473" t="str">
            <v>NON</v>
          </cell>
        </row>
        <row r="474">
          <cell r="H474" t="str">
            <v>NON</v>
          </cell>
        </row>
        <row r="475">
          <cell r="H475" t="str">
            <v>NON</v>
          </cell>
        </row>
        <row r="476">
          <cell r="H476" t="str">
            <v>NON</v>
          </cell>
        </row>
        <row r="477">
          <cell r="H477" t="str">
            <v>NON</v>
          </cell>
        </row>
        <row r="478">
          <cell r="H478" t="str">
            <v>NON</v>
          </cell>
        </row>
        <row r="479">
          <cell r="H479" t="str">
            <v>NON</v>
          </cell>
        </row>
        <row r="480">
          <cell r="H480" t="str">
            <v>NON</v>
          </cell>
        </row>
        <row r="481">
          <cell r="H481" t="str">
            <v>NON</v>
          </cell>
        </row>
        <row r="482">
          <cell r="H482" t="str">
            <v>NON</v>
          </cell>
        </row>
        <row r="483">
          <cell r="H483" t="str">
            <v>NON</v>
          </cell>
        </row>
        <row r="484">
          <cell r="H484" t="str">
            <v>NON</v>
          </cell>
        </row>
        <row r="485">
          <cell r="H485" t="str">
            <v>NON</v>
          </cell>
        </row>
        <row r="486">
          <cell r="H486" t="str">
            <v>NON</v>
          </cell>
        </row>
        <row r="487">
          <cell r="H487" t="str">
            <v>NON</v>
          </cell>
        </row>
        <row r="488">
          <cell r="H488" t="str">
            <v>NON</v>
          </cell>
        </row>
        <row r="489">
          <cell r="H489" t="str">
            <v>NON</v>
          </cell>
        </row>
        <row r="490">
          <cell r="H490" t="str">
            <v>NON</v>
          </cell>
        </row>
        <row r="491">
          <cell r="H491" t="str">
            <v>NON</v>
          </cell>
        </row>
        <row r="492">
          <cell r="H492" t="str">
            <v>NON</v>
          </cell>
        </row>
        <row r="493">
          <cell r="H493" t="str">
            <v>NON</v>
          </cell>
        </row>
        <row r="494">
          <cell r="H494" t="str">
            <v>NON</v>
          </cell>
        </row>
        <row r="495">
          <cell r="H495" t="str">
            <v>NON</v>
          </cell>
        </row>
        <row r="496">
          <cell r="H496" t="str">
            <v>NON</v>
          </cell>
        </row>
        <row r="497">
          <cell r="H497" t="str">
            <v>NON</v>
          </cell>
        </row>
        <row r="498">
          <cell r="H498" t="str">
            <v>NON</v>
          </cell>
        </row>
        <row r="499">
          <cell r="H499" t="str">
            <v>NON</v>
          </cell>
        </row>
        <row r="500">
          <cell r="H500" t="str">
            <v>NON</v>
          </cell>
        </row>
        <row r="501">
          <cell r="H501" t="str">
            <v>NON</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Ligne%20PO\8.%20Cavanna\2021\BDA-PO-2021-271.xlsm" TargetMode="External"/><Relationship Id="rId18" Type="http://schemas.openxmlformats.org/officeDocument/2006/relationships/hyperlink" Target="Ligne%20PO\12.%20Hobart\BDA-PO-2021-304.xlsm" TargetMode="External"/><Relationship Id="rId26" Type="http://schemas.openxmlformats.org/officeDocument/2006/relationships/hyperlink" Target="Ligne%20PO\8.%20Cavanna\2022\BDA-PO-2022-312%20changement%20enclume%20+%20couteaux.xlsx" TargetMode="External"/><Relationship Id="rId39" Type="http://schemas.openxmlformats.org/officeDocument/2006/relationships/printerSettings" Target="../printerSettings/printerSettings1.bin"/><Relationship Id="rId21" Type="http://schemas.openxmlformats.org/officeDocument/2006/relationships/hyperlink" Target="Ligne%20PO\7.Distributeur\2022\BDA-PO-2022-312.xlsx" TargetMode="External"/><Relationship Id="rId34" Type="http://schemas.openxmlformats.org/officeDocument/2006/relationships/hyperlink" Target="Ligne%20PO\12.%20Hobart\2022\BDA-PO-2022-321%20Hobart%20d&#233;clenchement%20accident&#232;le%20ligne%20de%20vie%20Module%20Secu%20HS.xlsx" TargetMode="External"/><Relationship Id="rId42" Type="http://schemas.openxmlformats.org/officeDocument/2006/relationships/control" Target="../activeX/activeX1.xml"/><Relationship Id="rId7" Type="http://schemas.openxmlformats.org/officeDocument/2006/relationships/hyperlink" Target="Ligne%20PO\2.%20Confiture\2021\BDA-PO-2021-301%20garniture%20p301.xlsm" TargetMode="External"/><Relationship Id="rId2" Type="http://schemas.openxmlformats.org/officeDocument/2006/relationships/hyperlink" Target="Ligne%20PO\1.%20FOURS\2021\BDA-PO-2021-264%20roulement%20roue%20folle%20F1.xlsm" TargetMode="External"/><Relationship Id="rId16" Type="http://schemas.openxmlformats.org/officeDocument/2006/relationships/hyperlink" Target="Ligne%20PO\8.%20Cavanna\2022\BDA-PO-2022-313%20BOUTON%20REARMEMENT.xlsm" TargetMode="External"/><Relationship Id="rId20" Type="http://schemas.openxmlformats.org/officeDocument/2006/relationships/hyperlink" Target="Ligne%20PO\4.%20Bravo\2022\BDA-PO-2022-323%20Variateur%20axe%20chariot%20en%20defaut,%20redemarage%20complet%20au%2024v.xlsx" TargetMode="External"/><Relationship Id="rId29" Type="http://schemas.openxmlformats.org/officeDocument/2006/relationships/hyperlink" Target="Ligne%20PO\11.%20Jyga\2022\BDA-PO-2022-315%20Guide%20d&#233;ssoud&#233;%20entr&#233;%20JYGA.xlsx" TargetMode="External"/><Relationship Id="rId41" Type="http://schemas.openxmlformats.org/officeDocument/2006/relationships/vmlDrawing" Target="../drawings/vmlDrawing1.vml"/><Relationship Id="rId1" Type="http://schemas.openxmlformats.org/officeDocument/2006/relationships/hyperlink" Target="Ligne%20PO\1.%20FOURS\2021\BDA-PO-2021-261%20sonde%20de%20t&#176;c%20F2.xlsm" TargetMode="External"/><Relationship Id="rId6" Type="http://schemas.openxmlformats.org/officeDocument/2006/relationships/hyperlink" Target="Ligne%20PO\1.%20FOURS\2021\BDA-PO-2021-307%20Sabot%20de%20d&#233;v&#233;rrouillage%20HS.xlsm" TargetMode="External"/><Relationship Id="rId11" Type="http://schemas.openxmlformats.org/officeDocument/2006/relationships/hyperlink" Target="Ligne%20PO\6.%20Scie\2021\BDA-PO-2021-278.xlsm" TargetMode="External"/><Relationship Id="rId24" Type="http://schemas.openxmlformats.org/officeDocument/2006/relationships/hyperlink" Target="Ligne%20PO\2.%20Confiture\2022\BDA-PO-2022-325.xlsx" TargetMode="External"/><Relationship Id="rId32" Type="http://schemas.openxmlformats.org/officeDocument/2006/relationships/hyperlink" Target="Ligne%20PO\10.%20Encaisseuse\BDA-PO-2022-318%20casse%20v&#233;rin%20dynatech.xlsx" TargetMode="External"/><Relationship Id="rId37" Type="http://schemas.openxmlformats.org/officeDocument/2006/relationships/hyperlink" Target="Ligne%20PO\6.%20Scie\2022\BDA-PO-2022-328%20casse%20de%20la%20vis%20de%20maintien%201er%20poussoir.xlsx" TargetMode="External"/><Relationship Id="rId40" Type="http://schemas.openxmlformats.org/officeDocument/2006/relationships/drawing" Target="../drawings/drawing1.xml"/><Relationship Id="rId5" Type="http://schemas.openxmlformats.org/officeDocument/2006/relationships/hyperlink" Target="Ligne%20PO\1.%20FOURS\2021\BDA%20PO-2021-295%20barre%20de%20guidage%20verrous.xlsm" TargetMode="External"/><Relationship Id="rId15" Type="http://schemas.openxmlformats.org/officeDocument/2006/relationships/hyperlink" Target="Ligne%20PO\8.%20Cavanna\2021\BDA_PO_2021_305%20panne%20dPM.xlsm" TargetMode="External"/><Relationship Id="rId23" Type="http://schemas.openxmlformats.org/officeDocument/2006/relationships/hyperlink" Target="Ligne%20PO\10.%20Encaisseuse\BDA-PO-2022-324%20casse%20v&#233;rin%20dynatech%20V2.xlsx" TargetMode="External"/><Relationship Id="rId28" Type="http://schemas.openxmlformats.org/officeDocument/2006/relationships/hyperlink" Target="Ligne%20PO\11.%20Jyga\2022\BDA-PO-2022-309%20guide%20d&#233;ssoud&#233;.xlsx" TargetMode="External"/><Relationship Id="rId36" Type="http://schemas.openxmlformats.org/officeDocument/2006/relationships/hyperlink" Target="Ligne%20PO\8.%20Cavanna\2022\BDA-PO-2022-327%20Fuite%20au%20niveau%20des%20courroies%20auto%20nettoyantes%20cavanna%201.xlsx" TargetMode="External"/><Relationship Id="rId10" Type="http://schemas.openxmlformats.org/officeDocument/2006/relationships/hyperlink" Target="Ligne%20PO\4.%20Bravo\2021\BDA-PO-2021-296.xlsm" TargetMode="External"/><Relationship Id="rId19" Type="http://schemas.openxmlformats.org/officeDocument/2006/relationships/hyperlink" Target="Ligne%20PO\11.%20Jyga\2021\BDA-PO-2021-280%20plots%20aspir&#233;s%20tout%20le%20temps.xlsm" TargetMode="External"/><Relationship Id="rId31" Type="http://schemas.openxmlformats.org/officeDocument/2006/relationships/hyperlink" Target="Ligne%20PO\10.%20Encaisseuse\BDA-PO-2022-318%20casse%20v&#233;rin%20dynatech.xlsx" TargetMode="External"/><Relationship Id="rId44" Type="http://schemas.openxmlformats.org/officeDocument/2006/relationships/comments" Target="../comments1.xml"/><Relationship Id="rId4" Type="http://schemas.openxmlformats.org/officeDocument/2006/relationships/hyperlink" Target="Ligne%20PO\1.%20FOURS\2021\BDA-PO-2021-294%20Support%20sup%20G12%20KC.xlsm" TargetMode="External"/><Relationship Id="rId9" Type="http://schemas.openxmlformats.org/officeDocument/2006/relationships/hyperlink" Target="Ligne%20PO\3.%20Tartineuse\2021\BDA%20PO%202021%20302%20%20%20arr&#234;t%20magasin.xlsm" TargetMode="External"/><Relationship Id="rId14" Type="http://schemas.openxmlformats.org/officeDocument/2006/relationships/hyperlink" Target="Ligne%20PO\8.%20Cavanna\2021\BDA-PO-2021-288.xlsm" TargetMode="External"/><Relationship Id="rId22" Type="http://schemas.openxmlformats.org/officeDocument/2006/relationships/hyperlink" Target="Ligne%20PO\2.%20Confiture\2022\BDA-PO-2022-322.xlsx" TargetMode="External"/><Relationship Id="rId27" Type="http://schemas.openxmlformats.org/officeDocument/2006/relationships/hyperlink" Target="Ligne%20PO\1.%20FOURS\2022\BDA%20Casse%20Gaufier%20N&#176;3%20four%201.xlsm" TargetMode="External"/><Relationship Id="rId30" Type="http://schemas.openxmlformats.org/officeDocument/2006/relationships/hyperlink" Target="Ligne%20PO\11.%20Jyga\2022\BDA-PO-2022-316%20V&#233;rin%20de%20stackage%20HS.xlsx" TargetMode="External"/><Relationship Id="rId35" Type="http://schemas.openxmlformats.org/officeDocument/2006/relationships/hyperlink" Target="Ligne%20PO\2.%20Confiture\2022\BDA-PO-2022-325.xlsx" TargetMode="External"/><Relationship Id="rId43" Type="http://schemas.openxmlformats.org/officeDocument/2006/relationships/image" Target="../media/image1.emf"/><Relationship Id="rId8" Type="http://schemas.openxmlformats.org/officeDocument/2006/relationships/hyperlink" Target="Ligne%20PO\2.%20Confiture\2021\BDA-PO-2021-257%20contacteur%20contherme%201.xlsm" TargetMode="External"/><Relationship Id="rId3" Type="http://schemas.openxmlformats.org/officeDocument/2006/relationships/hyperlink" Target="Ligne%20PO\1.%20FOURS\2021\BDA-PO-2021-268%20arbre%20KC%20sur%20chaine%20racleur%20F1.xlsm" TargetMode="External"/><Relationship Id="rId12" Type="http://schemas.openxmlformats.org/officeDocument/2006/relationships/hyperlink" Target="Ligne%20PO\6.%20Scie\2021\BDA-PO-2021-297%20Axe%20ressort%20chariot%201%20er%20poussoir%20tordu.xlsm" TargetMode="External"/><Relationship Id="rId17" Type="http://schemas.openxmlformats.org/officeDocument/2006/relationships/hyperlink" Target="Ligne%20PO\9.%20Etuyeuse\2022\BDA-PO-2022-310%20Probl&#232;me%20d&#233;pose%20&#233;tuis%20-%20Copie.xlsx" TargetMode="External"/><Relationship Id="rId25" Type="http://schemas.openxmlformats.org/officeDocument/2006/relationships/hyperlink" Target="Ligne%20PO\1.%20FOURS\2022\BDA-PO-2022-311%20r&#233;glette%20service%20G9%20cass&#233;.xlsx" TargetMode="External"/><Relationship Id="rId33" Type="http://schemas.openxmlformats.org/officeDocument/2006/relationships/hyperlink" Target="Ligne%20PO\8.%20Cavanna\2022\BDA-PO-2022-319%20Probl&#232;me%20T&#176;%20Machoire%20inf&#233;rieure.xlsx" TargetMode="External"/><Relationship Id="rId38" Type="http://schemas.openxmlformats.org/officeDocument/2006/relationships/hyperlink" Target="Ligne%20PO\8.%20Cavanna\2022\BDA-PO-2022-329%20disjonction%20chauffe%20molette%20cavanna%202.xls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7DF9A4-5493-46F5-BC4C-E204EF28F328}">
  <sheetPr codeName="Feuil8" filterMode="1">
    <tabColor rgb="FFFF0000"/>
  </sheetPr>
  <dimension ref="A1:AC474"/>
  <sheetViews>
    <sheetView tabSelected="1" zoomScale="55" zoomScaleNormal="55" workbookViewId="0">
      <pane xSplit="7" ySplit="3" topLeftCell="L306" activePane="bottomRight" state="frozen"/>
      <selection activeCell="I304" sqref="I304"/>
      <selection pane="topRight" activeCell="I304" sqref="I304"/>
      <selection pane="bottomLeft" activeCell="I304" sqref="I304"/>
      <selection pane="bottomRight" activeCell="U308" sqref="U308"/>
    </sheetView>
  </sheetViews>
  <sheetFormatPr baseColWidth="10" defaultColWidth="11.42578125" defaultRowHeight="24.95" customHeight="1" outlineLevelCol="1" x14ac:dyDescent="0.2"/>
  <cols>
    <col min="1" max="1" width="15.85546875" style="59" customWidth="1"/>
    <col min="2" max="2" width="32.140625" style="61" customWidth="1"/>
    <col min="3" max="3" width="17.42578125" style="32" customWidth="1"/>
    <col min="4" max="4" width="14" style="59" hidden="1" customWidth="1" outlineLevel="1"/>
    <col min="5" max="5" width="13.42578125" style="59" hidden="1" customWidth="1" outlineLevel="1"/>
    <col min="6" max="6" width="13" style="59" hidden="1" customWidth="1" outlineLevel="1"/>
    <col min="7" max="7" width="12.42578125" style="59" hidden="1" customWidth="1" outlineLevel="1"/>
    <col min="8" max="8" width="33" style="32" customWidth="1" collapsed="1"/>
    <col min="9" max="9" width="45.5703125" style="32" customWidth="1"/>
    <col min="10" max="10" width="48" style="32" customWidth="1"/>
    <col min="11" max="11" width="22.5703125" style="32" customWidth="1"/>
    <col min="12" max="12" width="24" style="32" customWidth="1"/>
    <col min="13" max="13" width="100" style="32" customWidth="1"/>
    <col min="14" max="14" width="24.5703125" style="32" hidden="1" customWidth="1"/>
    <col min="15" max="15" width="24" style="59" hidden="1" customWidth="1"/>
    <col min="16" max="16" width="18" style="59" customWidth="1"/>
    <col min="17" max="17" width="28.85546875" style="59" customWidth="1"/>
    <col min="18" max="18" width="22.85546875" style="32" customWidth="1"/>
    <col min="19" max="19" width="25.42578125" style="59" customWidth="1"/>
    <col min="20" max="20" width="22.85546875" style="59" customWidth="1"/>
    <col min="21" max="21" width="51" style="60" customWidth="1"/>
    <col min="22" max="22" width="21.42578125" style="60" hidden="1" customWidth="1"/>
    <col min="23" max="27" width="58.42578125" style="32" customWidth="1"/>
    <col min="28" max="28" width="34.5703125" style="32" customWidth="1"/>
    <col min="29" max="16384" width="11.42578125" style="32"/>
  </cols>
  <sheetData>
    <row r="1" spans="1:28" s="11" customFormat="1" ht="83.25" customHeight="1" x14ac:dyDescent="0.2">
      <c r="A1" s="1" t="s">
        <v>0</v>
      </c>
      <c r="B1" s="2"/>
      <c r="C1" s="3"/>
      <c r="D1" s="1"/>
      <c r="E1" s="1"/>
      <c r="F1" s="1"/>
      <c r="G1" s="1"/>
      <c r="H1" s="3"/>
      <c r="I1" s="3"/>
      <c r="J1" s="3"/>
      <c r="K1" s="3"/>
      <c r="L1" s="3"/>
      <c r="M1" s="4"/>
      <c r="N1" s="4"/>
      <c r="O1" s="4"/>
      <c r="P1" s="5"/>
      <c r="Q1" s="5"/>
      <c r="R1" s="6">
        <v>2022</v>
      </c>
      <c r="S1" s="5"/>
      <c r="T1" s="4"/>
      <c r="U1" s="4"/>
      <c r="V1" s="7" t="s">
        <v>1</v>
      </c>
      <c r="W1" s="8">
        <v>2022</v>
      </c>
      <c r="X1" s="9">
        <f>COUNTIFS($E:$E,W1,$V:$V,"Cloturée")/COUNTIFS($E:$E,W1,$O:$O,"OUI")</f>
        <v>0.47826086956521741</v>
      </c>
      <c r="Y1" s="10"/>
      <c r="Z1" s="10"/>
      <c r="AA1" s="10"/>
      <c r="AB1" s="10"/>
    </row>
    <row r="2" spans="1:28" s="15" customFormat="1" ht="24.95" customHeight="1" x14ac:dyDescent="0.2">
      <c r="A2" s="12"/>
      <c r="B2" s="13"/>
      <c r="C2" s="14">
        <f ca="1">TODAY()</f>
        <v>44771</v>
      </c>
      <c r="D2" s="12"/>
      <c r="E2" s="12"/>
      <c r="F2" s="12"/>
      <c r="G2" s="12"/>
      <c r="O2" s="12"/>
      <c r="P2" s="12"/>
      <c r="Q2" s="12"/>
      <c r="S2" s="12"/>
      <c r="T2" s="12"/>
      <c r="U2" s="12"/>
      <c r="V2" s="12"/>
    </row>
    <row r="3" spans="1:28" s="20" customFormat="1" ht="45.75" customHeight="1" x14ac:dyDescent="0.2">
      <c r="A3" s="16" t="s">
        <v>2</v>
      </c>
      <c r="B3" s="17" t="s">
        <v>3</v>
      </c>
      <c r="C3" s="17" t="s">
        <v>4</v>
      </c>
      <c r="D3" s="17" t="s">
        <v>5</v>
      </c>
      <c r="E3" s="17" t="s">
        <v>6</v>
      </c>
      <c r="F3" s="17" t="s">
        <v>7</v>
      </c>
      <c r="G3" s="17" t="s">
        <v>8</v>
      </c>
      <c r="H3" s="17" t="s">
        <v>9</v>
      </c>
      <c r="I3" s="17" t="s">
        <v>10</v>
      </c>
      <c r="J3" s="17" t="s">
        <v>11</v>
      </c>
      <c r="K3" s="17" t="s">
        <v>12</v>
      </c>
      <c r="L3" s="17" t="s">
        <v>13</v>
      </c>
      <c r="M3" s="18" t="s">
        <v>14</v>
      </c>
      <c r="N3" s="17" t="s">
        <v>15</v>
      </c>
      <c r="O3" s="17" t="s">
        <v>16</v>
      </c>
      <c r="P3" s="17" t="s">
        <v>17</v>
      </c>
      <c r="Q3" s="16" t="s">
        <v>18</v>
      </c>
      <c r="R3" s="17" t="s">
        <v>19</v>
      </c>
      <c r="S3" s="17" t="s">
        <v>20</v>
      </c>
      <c r="T3" s="17" t="s">
        <v>21</v>
      </c>
      <c r="U3" s="19" t="s">
        <v>22</v>
      </c>
      <c r="V3" s="19" t="s">
        <v>23</v>
      </c>
      <c r="W3" s="19" t="s">
        <v>24</v>
      </c>
      <c r="X3" s="19" t="s">
        <v>25</v>
      </c>
      <c r="Y3" s="19" t="s">
        <v>26</v>
      </c>
      <c r="Z3" s="19" t="s">
        <v>27</v>
      </c>
      <c r="AA3" s="19" t="s">
        <v>28</v>
      </c>
      <c r="AB3" s="19" t="s">
        <v>29</v>
      </c>
    </row>
    <row r="4" spans="1:28" ht="24.95" hidden="1" customHeight="1" x14ac:dyDescent="0.2">
      <c r="A4" s="21">
        <v>1</v>
      </c>
      <c r="B4" s="22" t="str">
        <f>IF(O4="OUI",IF(C4="","","BDA"&amp;"-"&amp;G4&amp;"-"&amp;YEAR(C4)&amp;"-"&amp;A4),"")</f>
        <v>BDA-PO-2018-1</v>
      </c>
      <c r="C4" s="23">
        <v>43201</v>
      </c>
      <c r="D4" s="24" t="s">
        <v>30</v>
      </c>
      <c r="E4" s="24">
        <v>2018</v>
      </c>
      <c r="F4" s="24" t="s">
        <v>31</v>
      </c>
      <c r="G4" s="24" t="str">
        <f>IF(C4="","","PO")</f>
        <v>PO</v>
      </c>
      <c r="H4" s="25" t="s">
        <v>32</v>
      </c>
      <c r="I4" s="25" t="s">
        <v>33</v>
      </c>
      <c r="J4" s="25"/>
      <c r="K4" s="25"/>
      <c r="L4" s="25"/>
      <c r="M4" s="25" t="s">
        <v>34</v>
      </c>
      <c r="N4" s="25" t="s">
        <v>35</v>
      </c>
      <c r="O4" s="26" t="s">
        <v>36</v>
      </c>
      <c r="P4" s="27" t="str">
        <f>IF(ISBLANK(I4),"",VLOOKUP(I4,'[1]PO -Machines '!A:C,3,0))</f>
        <v>B</v>
      </c>
      <c r="Q4" s="27" t="str">
        <f>IF(ISBLANK(I4),"",VLOOKUP(I4,'[1]PO -Machines '!A:C,2,0))</f>
        <v>FAB</v>
      </c>
      <c r="R4" s="28" t="s">
        <v>36</v>
      </c>
      <c r="S4" s="29">
        <f>IF(OR(C4="",H4="",I4="",B4=""),"",WORKDAY('PO - création BDA'!$C4,2))</f>
        <v>43203</v>
      </c>
      <c r="T4" s="29">
        <f>IF(OR(C4="",H4="",I4="",B4=""),"",WORKDAY('PO - création BDA'!$C4,14))</f>
        <v>43221</v>
      </c>
      <c r="U4" s="30" t="str">
        <f ca="1">IF($B4="","",IF($V4="Cloturée","BDA Cloturée",IF($V4="En cours","Plan d'actions en cours",IF(AND($T4-TODAY()&lt;=-1,OR($R4="",$R4="NON"),$S4-TODAY()&lt;=-1,OR($R4="",$R4="NON")),"RETARD RECTO + VERSO",IF(OR(AND($T4-TODAY()&lt;=-1,OR($R4="",$R4="NON")),AND($T4-TODAY()&lt;=-1,R4="OUI")),"RETARD VERSO",IF(AND($T4-TODAY()&gt;=0,$R4="OUI"),"VERSO EN COURS",IF(OR(AND($S4-TODAY()&lt;=-1,OR($R4="",$R4="NON")),AND($S4-TODAY()&lt;=-1,R4="OUI")),"RETARD RECTO",IF(T4-TODAY()&gt;=0,"RECTO EN COURS"))))))))</f>
        <v>BDA Cloturée</v>
      </c>
      <c r="V4" s="30" t="str">
        <f>IF(O4="NON","",IF(ISBLANK(C4),"",IF(COUNTIF('[1]PO - Plan d''Actions'!$A:$A,'PO - création BDA'!B4)=0,"Pas d'actions renseignées",IF(COUNTIF('[1]PO - Plan d''Actions'!$A:$A,'PO - création BDA'!B4)=COUNTIFS('[1]PO - Plan d''Actions'!$A:$A,'PO - création BDA'!B4,'[1]PO - Plan d''Actions'!$M:$M,"A"),"Cloturée","En cours"))))</f>
        <v>Cloturée</v>
      </c>
      <c r="W4" s="25"/>
      <c r="X4" s="25"/>
      <c r="Y4" s="25"/>
      <c r="Z4" s="25"/>
      <c r="AA4" s="25"/>
      <c r="AB4" s="31"/>
    </row>
    <row r="5" spans="1:28" ht="24.95" hidden="1" customHeight="1" x14ac:dyDescent="0.2">
      <c r="A5" s="21">
        <v>2</v>
      </c>
      <c r="B5" s="22" t="str">
        <f>IF(O5="OUI",IF(C5="","","BDA"&amp;"-"&amp;G5&amp;"-"&amp;YEAR(C5)&amp;"-"&amp;A5),"")</f>
        <v>BDA-PO-2018-2</v>
      </c>
      <c r="C5" s="23">
        <v>43206</v>
      </c>
      <c r="D5" s="24" t="s">
        <v>30</v>
      </c>
      <c r="E5" s="24">
        <v>2018</v>
      </c>
      <c r="F5" s="24" t="s">
        <v>31</v>
      </c>
      <c r="G5" s="24" t="str">
        <f t="shared" ref="G5:G68" si="0">IF(C5="","","PO")</f>
        <v>PO</v>
      </c>
      <c r="H5" s="33" t="s">
        <v>37</v>
      </c>
      <c r="I5" s="33" t="s">
        <v>38</v>
      </c>
      <c r="J5" s="33"/>
      <c r="K5" s="33">
        <v>240</v>
      </c>
      <c r="L5" s="33">
        <v>240</v>
      </c>
      <c r="M5" s="33" t="s">
        <v>39</v>
      </c>
      <c r="N5" s="33" t="s">
        <v>36</v>
      </c>
      <c r="O5" s="24" t="s">
        <v>36</v>
      </c>
      <c r="P5" s="27" t="str">
        <f>IF(ISBLANK(I5),"",VLOOKUP(I5,'[1]PO -Machines '!A:C,3,0))</f>
        <v>C</v>
      </c>
      <c r="Q5" s="27" t="str">
        <f>IF(ISBLANK(I5),"",VLOOKUP(I5,'[1]PO -Machines '!A:C,2,0))</f>
        <v>Enc / palc</v>
      </c>
      <c r="R5" s="28" t="s">
        <v>36</v>
      </c>
      <c r="S5" s="29">
        <f>IF(OR(C5="",H5="",I5="",B5=""),"",WORKDAY('PO - création BDA'!$C5,2))</f>
        <v>43208</v>
      </c>
      <c r="T5" s="29">
        <f>IF(OR(C5="",H5="",I5="",B5=""),"",WORKDAY('PO - création BDA'!$C5,14))</f>
        <v>43224</v>
      </c>
      <c r="U5" s="30" t="str">
        <f ca="1">IF($B5="","",IF($V5="Cloturée","BDA Cloturée",IF($V5="En cours","Plan d'actions en cours",IF(AND($T5-TODAY()&lt;=-1,OR($R5="",$R5="NON"),$S5-TODAY()&lt;=-1,OR($R5="",$R5="NON")),"RETARD RECTO + VERSO",IF(OR(AND($T5-TODAY()&lt;=-1,OR($R5="",$R5="NON")),AND($T5-TODAY()&lt;=-1,R5="OUI")),"RETARD VERSO",IF(AND($T5-TODAY()&gt;=0,$R5="OUI"),"VERSO EN COURS",IF(OR(AND($S5-TODAY()&lt;=-1,OR($R5="",$R5="NON")),AND($S5-TODAY()&lt;=-1,R5="OUI")),"RETARD RECTO",IF(T5-TODAY()&gt;=0,"RECTO EN COURS"))))))))</f>
        <v>RETARD VERSO</v>
      </c>
      <c r="V5" s="30" t="str">
        <f>IF(O5="NON","",IF(ISBLANK(C5),"",IF(COUNTIF('[1]PO - Plan d''Actions'!$A:$A,'PO - création BDA'!B5)=0,"Pas d'actions renseignées",IF(COUNTIF('[1]PO - Plan d''Actions'!$A:$A,'PO - création BDA'!B5)=COUNTIFS('[1]PO - Plan d''Actions'!$A:$A,'PO - création BDA'!B5,'[1]PO - Plan d''Actions'!$M:$M,"A"),"Cloturée","En cours"))))</f>
        <v>Pas d'actions renseignées</v>
      </c>
      <c r="W5" s="33"/>
      <c r="X5" s="33"/>
      <c r="Y5" s="33"/>
      <c r="Z5" s="33"/>
      <c r="AA5" s="33"/>
      <c r="AB5" s="34"/>
    </row>
    <row r="6" spans="1:28" ht="24.95" hidden="1" customHeight="1" x14ac:dyDescent="0.2">
      <c r="A6" s="21">
        <v>3</v>
      </c>
      <c r="B6" s="22" t="str">
        <f>IF(O6="OUI",IF(C6="","","BDA"&amp;"-"&amp;G6&amp;"-"&amp;YEAR(C6)&amp;"-"&amp;A6),"")</f>
        <v>BDA-PO-2018-3</v>
      </c>
      <c r="C6" s="23">
        <v>43355</v>
      </c>
      <c r="D6" s="24" t="s">
        <v>40</v>
      </c>
      <c r="E6" s="24">
        <v>2018</v>
      </c>
      <c r="F6" s="24" t="s">
        <v>41</v>
      </c>
      <c r="G6" s="24" t="str">
        <f t="shared" si="0"/>
        <v>PO</v>
      </c>
      <c r="H6" s="25" t="s">
        <v>32</v>
      </c>
      <c r="I6" s="25" t="s">
        <v>42</v>
      </c>
      <c r="J6" s="25"/>
      <c r="K6" s="25">
        <v>720</v>
      </c>
      <c r="L6" s="25">
        <v>720</v>
      </c>
      <c r="M6" s="25" t="s">
        <v>43</v>
      </c>
      <c r="N6" s="25" t="s">
        <v>35</v>
      </c>
      <c r="O6" s="26" t="s">
        <v>36</v>
      </c>
      <c r="P6" s="27" t="str">
        <f>IF(ISBLANK(I6),"",VLOOKUP(I6,'[1]PO -Machines '!A:C,3,0))</f>
        <v>B</v>
      </c>
      <c r="Q6" s="27" t="str">
        <f>IF(ISBLANK(I6),"",VLOOKUP(I6,'[1]PO -Machines '!A:C,2,0))</f>
        <v>FAB</v>
      </c>
      <c r="R6" s="28" t="s">
        <v>36</v>
      </c>
      <c r="S6" s="29">
        <f>IF(OR(C6="",H6="",I6="",B6=""),"",WORKDAY('PO - création BDA'!$C6,2))</f>
        <v>43357</v>
      </c>
      <c r="T6" s="29">
        <f>IF(OR(C6="",H6="",I6="",B6=""),"",WORKDAY('PO - création BDA'!$C6,14))</f>
        <v>43375</v>
      </c>
      <c r="U6" s="30" t="str">
        <f ca="1">IF($B6="","",IF($V6="Cloturée","BDA Cloturée",IF($V6="En cours","Plan d'actions en cours",IF(AND($T6-TODAY()&lt;=-1,OR($R6="",$R6="NON"),$S6-TODAY()&lt;=-1,OR($R6="",$R6="NON")),"RETARD RECTO + VERSO",IF(OR(AND($T6-TODAY()&lt;=-1,OR($R6="",$R6="NON")),AND($T6-TODAY()&lt;=-1,R6="OUI")),"RETARD VERSO",IF(AND($T6-TODAY()&gt;=0,$R6="OUI"),"VERSO EN COURS",IF(OR(AND($S6-TODAY()&lt;=-1,OR($R6="",$R6="NON")),AND($S6-TODAY()&lt;=-1,R6="OUI")),"RETARD RECTO",IF(T6-TODAY()&gt;=0,"RECTO EN COURS"))))))))</f>
        <v>RETARD VERSO</v>
      </c>
      <c r="V6" s="30" t="str">
        <f>IF(O6="NON","",IF(ISBLANK(C6),"",IF(COUNTIF('[1]PO - Plan d''Actions'!$A:$A,'PO - création BDA'!B6)=0,"Pas d'actions renseignées",IF(COUNTIF('[1]PO - Plan d''Actions'!$A:$A,'PO - création BDA'!B6)=COUNTIFS('[1]PO - Plan d''Actions'!$A:$A,'PO - création BDA'!B6,'[1]PO - Plan d''Actions'!$M:$M,"A"),"Cloturée","En cours"))))</f>
        <v>Pas d'actions renseignées</v>
      </c>
      <c r="W6" s="25"/>
      <c r="X6" s="25"/>
      <c r="Y6" s="25"/>
      <c r="Z6" s="25"/>
      <c r="AA6" s="25"/>
      <c r="AB6" s="31"/>
    </row>
    <row r="7" spans="1:28" ht="24.95" hidden="1" customHeight="1" x14ac:dyDescent="0.2">
      <c r="A7" s="21">
        <v>4</v>
      </c>
      <c r="B7" s="22" t="str">
        <f>IF(O7="OUI",IF(C7="","","BDA"&amp;"-"&amp;G7&amp;"-"&amp;YEAR(C7)&amp;"-"&amp;A4),"")</f>
        <v>BDA-PO-2018-1</v>
      </c>
      <c r="C7" s="23">
        <v>43444</v>
      </c>
      <c r="D7" s="24" t="s">
        <v>44</v>
      </c>
      <c r="E7" s="24">
        <v>2018</v>
      </c>
      <c r="F7" s="24" t="s">
        <v>45</v>
      </c>
      <c r="G7" s="24" t="str">
        <f t="shared" si="0"/>
        <v>PO</v>
      </c>
      <c r="H7" s="33" t="s">
        <v>46</v>
      </c>
      <c r="I7" s="33" t="s">
        <v>47</v>
      </c>
      <c r="J7" s="33" t="s">
        <v>48</v>
      </c>
      <c r="K7" s="33">
        <v>1860</v>
      </c>
      <c r="L7" s="33">
        <v>1080</v>
      </c>
      <c r="M7" s="33" t="s">
        <v>49</v>
      </c>
      <c r="N7" s="33" t="s">
        <v>36</v>
      </c>
      <c r="O7" s="24" t="s">
        <v>36</v>
      </c>
      <c r="P7" s="27" t="str">
        <f>IF(ISBLANK(I7),"",VLOOKUP(I7,'[1]PO -Machines '!A:C,3,0))</f>
        <v>A</v>
      </c>
      <c r="Q7" s="27" t="str">
        <f>IF(ISBLANK(I7),"",VLOOKUP(I7,'[1]PO -Machines '!A:C,2,0))</f>
        <v>FAB</v>
      </c>
      <c r="R7" s="28" t="s">
        <v>36</v>
      </c>
      <c r="S7" s="29">
        <f>IF(OR(C7="",H7="",I7="",B7=""),"",WORKDAY('PO - création BDA'!$C7,2))</f>
        <v>43446</v>
      </c>
      <c r="T7" s="29">
        <f>IF(OR(C7="",H7="",I7="",B7=""),"",WORKDAY('PO - création BDA'!$C7,14))</f>
        <v>43462</v>
      </c>
      <c r="U7" s="30" t="str">
        <f ca="1">IF($B7="","",IF($V7="Cloturée","BDA Cloturée",IF($V7="En cours","Plan d'actions en cours",IF(AND($T7-TODAY()&lt;=-1,OR($R7="",$R7="NON"),$S7-TODAY()&lt;=-1,OR($R7="",$R7="NON")),"RETARD RECTO + VERSO",IF(OR(AND($T7-TODAY()&lt;=-1,OR($R7="",$R7="NON")),AND($T7-TODAY()&lt;=-1,R7="OUI")),"RETARD VERSO",IF(AND($T7-TODAY()&gt;=0,$R7="OUI"),"VERSO EN COURS",IF(OR(AND($S7-TODAY()&lt;=-1,OR($R7="",$R7="NON")),AND($S7-TODAY()&lt;=-1,R7="OUI")),"RETARD RECTO",IF(T7-TODAY()&gt;=0,"RECTO EN COURS"))))))))</f>
        <v>BDA Cloturée</v>
      </c>
      <c r="V7" s="30" t="str">
        <f>IF(O7="NON","",IF(ISBLANK(C7),"",IF(COUNTIF('[1]PO - Plan d''Actions'!$A:$A,'PO - création BDA'!B7)=0,"Pas d'actions renseignées",IF(COUNTIF('[1]PO - Plan d''Actions'!$A:$A,'PO - création BDA'!B7)=COUNTIFS('[1]PO - Plan d''Actions'!$A:$A,'PO - création BDA'!B7,'[1]PO - Plan d''Actions'!$M:$M,"A"),"Cloturée","En cours"))))</f>
        <v>Cloturée</v>
      </c>
      <c r="W7" s="33"/>
      <c r="X7" s="33"/>
      <c r="Y7" s="33"/>
      <c r="Z7" s="33"/>
      <c r="AA7" s="33"/>
      <c r="AB7" s="34"/>
    </row>
    <row r="8" spans="1:28" ht="24.95" hidden="1" customHeight="1" x14ac:dyDescent="0.2">
      <c r="A8" s="21">
        <v>5</v>
      </c>
      <c r="B8" s="22"/>
      <c r="C8" s="23">
        <v>43470</v>
      </c>
      <c r="D8" s="24" t="s">
        <v>50</v>
      </c>
      <c r="E8" s="24">
        <v>2019</v>
      </c>
      <c r="F8" s="24" t="s">
        <v>51</v>
      </c>
      <c r="G8" s="24" t="str">
        <f t="shared" si="0"/>
        <v>PO</v>
      </c>
      <c r="H8" s="25" t="s">
        <v>46</v>
      </c>
      <c r="I8" s="25" t="s">
        <v>52</v>
      </c>
      <c r="J8" s="25" t="s">
        <v>53</v>
      </c>
      <c r="K8" s="25">
        <v>60</v>
      </c>
      <c r="L8" s="25">
        <v>60</v>
      </c>
      <c r="M8" s="25" t="s">
        <v>54</v>
      </c>
      <c r="N8" s="25" t="s">
        <v>35</v>
      </c>
      <c r="O8" s="26" t="s">
        <v>35</v>
      </c>
      <c r="P8" s="27" t="str">
        <f>IF(ISBLANK(I8),"",VLOOKUP(I8,'[1]PO -Machines '!A:C,3,0))</f>
        <v>B</v>
      </c>
      <c r="Q8" s="27" t="str">
        <f>IF(ISBLANK(I8),"",VLOOKUP(I8,'[1]PO -Machines '!A:C,2,0))</f>
        <v>FAB</v>
      </c>
      <c r="R8" s="28"/>
      <c r="S8" s="29" t="str">
        <f>IF(OR(C8="",H8="",I8="",B8=""),"",WORKDAY('PO - création BDA'!$C8,2))</f>
        <v/>
      </c>
      <c r="T8" s="29" t="str">
        <f>IF(OR(C8="",H8="",I8="",B8=""),"",WORKDAY('PO - création BDA'!$C8,14))</f>
        <v/>
      </c>
      <c r="U8" s="30" t="str">
        <f ca="1">IF($B8="","",IF($V8="Cloturée","BDA Cloturée",IF($V8="En cours","Plan d'actions en cours",IF(AND($T8-TODAY()&lt;=-1,OR($R8="",$R8="NON"),$S8-TODAY()&lt;=-1,OR($R8="",$R8="NON")),"RETARD RECTO + VERSO",IF(OR(AND($T8-TODAY()&lt;=-1,OR($R8="",$R8="NON")),AND($T8-TODAY()&lt;=-1,R8="OUI")),"RETARD VERSO",IF(AND($T8-TODAY()&gt;=0,$R8="OUI"),"VERSO EN COURS",IF(OR(AND($S8-TODAY()&lt;=-1,OR($R8="",$R8="NON")),AND($S8-TODAY()&lt;=-1,R8="OUI")),"RETARD RECTO",IF(T8-TODAY()&gt;=0,"RECTO EN COURS"))))))))</f>
        <v/>
      </c>
      <c r="V8" s="30" t="str">
        <f>IF(O8="NON","",IF(ISBLANK(C8),"",IF(COUNTIF('[1]PO - Plan d''Actions'!$A:$A,'PO - création BDA'!B8)=0,"Pas d'actions renseignées",IF(COUNTIF('[1]PO - Plan d''Actions'!$A:$A,'PO - création BDA'!B8)=COUNTIFS('[1]PO - Plan d''Actions'!$A:$A,'PO - création BDA'!B8,'[1]PO - Plan d''Actions'!$M:$M,"A"),"Cloturée","En cours"))))</f>
        <v/>
      </c>
      <c r="W8" s="25"/>
      <c r="X8" s="25"/>
      <c r="Y8" s="25"/>
      <c r="Z8" s="25"/>
      <c r="AA8" s="25"/>
      <c r="AB8" s="31"/>
    </row>
    <row r="9" spans="1:28" ht="24.95" hidden="1" customHeight="1" x14ac:dyDescent="0.2">
      <c r="A9" s="21">
        <v>6</v>
      </c>
      <c r="B9" s="22" t="str">
        <f t="shared" ref="B9:B72" si="1">IF(O9="OUI",IF(C9="","","BDA"&amp;"-"&amp;G9&amp;"-"&amp;YEAR(C9)&amp;"-"&amp;A9),"")</f>
        <v/>
      </c>
      <c r="C9" s="23">
        <v>43481</v>
      </c>
      <c r="D9" s="24" t="s">
        <v>50</v>
      </c>
      <c r="E9" s="24">
        <v>2019</v>
      </c>
      <c r="F9" s="24" t="s">
        <v>51</v>
      </c>
      <c r="G9" s="24" t="str">
        <f t="shared" si="0"/>
        <v>PO</v>
      </c>
      <c r="H9" s="33" t="s">
        <v>46</v>
      </c>
      <c r="I9" s="33" t="s">
        <v>52</v>
      </c>
      <c r="J9" s="33" t="s">
        <v>53</v>
      </c>
      <c r="K9" s="33">
        <v>60</v>
      </c>
      <c r="L9" s="33">
        <v>60</v>
      </c>
      <c r="M9" s="33" t="s">
        <v>55</v>
      </c>
      <c r="N9" s="33" t="s">
        <v>35</v>
      </c>
      <c r="O9" s="24" t="s">
        <v>35</v>
      </c>
      <c r="P9" s="27" t="str">
        <f>IF(ISBLANK(I9),"",VLOOKUP(I9,'[1]PO -Machines '!A:C,3,0))</f>
        <v>B</v>
      </c>
      <c r="Q9" s="27" t="str">
        <f>IF(ISBLANK(I9),"",VLOOKUP(I9,'[1]PO -Machines '!A:C,2,0))</f>
        <v>FAB</v>
      </c>
      <c r="R9" s="28"/>
      <c r="S9" s="29" t="str">
        <f>IF(OR(C9="",H9="",I9="",B9=""),"",WORKDAY('PO - création BDA'!$C9,2))</f>
        <v/>
      </c>
      <c r="T9" s="29" t="str">
        <f>IF(OR(C9="",H9="",I9="",B9=""),"",WORKDAY('PO - création BDA'!$C9,14))</f>
        <v/>
      </c>
      <c r="U9" s="30" t="str">
        <f ca="1">IF($B9="","",IF($V9="Cloturée","BDA Cloturée",IF($V9="En cours","Plan d'actions en cours",IF(AND($T9-TODAY()&lt;=-1,OR($R9="",$R9="NON"),$S9-TODAY()&lt;=-1,OR($R9="",$R9="NON")),"RETARD RECTO + VERSO",IF(OR(AND($T9-TODAY()&lt;=-1,OR($R9="",$R9="NON")),AND($T9-TODAY()&lt;=-1,R9="OUI")),"RETARD VERSO",IF(AND($T9-TODAY()&gt;=0,$R9="OUI"),"VERSO EN COURS",IF(OR(AND($S9-TODAY()&lt;=-1,OR($R9="",$R9="NON")),AND($S9-TODAY()&lt;=-1,R9="OUI")),"RETARD RECTO",IF(T9-TODAY()&gt;=0,"RECTO EN COURS"))))))))</f>
        <v/>
      </c>
      <c r="V9" s="30" t="str">
        <f>IF(O9="NON","",IF(ISBLANK(C9),"",IF(COUNTIF('[1]PO - Plan d''Actions'!$A:$A,'PO - création BDA'!B9)=0,"Pas d'actions renseignées",IF(COUNTIF('[1]PO - Plan d''Actions'!$A:$A,'PO - création BDA'!B9)=COUNTIFS('[1]PO - Plan d''Actions'!$A:$A,'PO - création BDA'!B9,'[1]PO - Plan d''Actions'!$M:$M,"A"),"Cloturée","En cours"))))</f>
        <v/>
      </c>
      <c r="W9" s="33"/>
      <c r="X9" s="33"/>
      <c r="Y9" s="33"/>
      <c r="Z9" s="33"/>
      <c r="AA9" s="33"/>
      <c r="AB9" s="34"/>
    </row>
    <row r="10" spans="1:28" ht="24.95" hidden="1" customHeight="1" x14ac:dyDescent="0.2">
      <c r="A10" s="21">
        <v>8</v>
      </c>
      <c r="B10" s="22" t="str">
        <f t="shared" si="1"/>
        <v>BDA-PO-2019-8</v>
      </c>
      <c r="C10" s="23">
        <v>43481</v>
      </c>
      <c r="D10" s="24" t="s">
        <v>50</v>
      </c>
      <c r="E10" s="24">
        <v>2019</v>
      </c>
      <c r="F10" s="24" t="s">
        <v>51</v>
      </c>
      <c r="G10" s="24" t="str">
        <f t="shared" si="0"/>
        <v>PO</v>
      </c>
      <c r="H10" s="25" t="s">
        <v>56</v>
      </c>
      <c r="I10" s="25" t="s">
        <v>57</v>
      </c>
      <c r="J10" s="25"/>
      <c r="K10" s="25">
        <v>660</v>
      </c>
      <c r="L10" s="25">
        <v>660</v>
      </c>
      <c r="M10" s="25" t="s">
        <v>58</v>
      </c>
      <c r="N10" s="25" t="s">
        <v>35</v>
      </c>
      <c r="O10" s="26" t="s">
        <v>36</v>
      </c>
      <c r="P10" s="27" t="str">
        <f>IF(ISBLANK(I10),"",VLOOKUP(I10,'[1]PO -Machines '!A:C,3,0))</f>
        <v>C</v>
      </c>
      <c r="Q10" s="27" t="str">
        <f>IF(ISBLANK(I10),"",VLOOKUP(I10,'[1]PO -Machines '!A:C,2,0))</f>
        <v>Ens/etu</v>
      </c>
      <c r="R10" s="28" t="s">
        <v>36</v>
      </c>
      <c r="S10" s="29">
        <f>IF(OR(C10="",H10="",I10="",B10=""),"",WORKDAY('PO - création BDA'!$C10,2))</f>
        <v>43483</v>
      </c>
      <c r="T10" s="29">
        <f>IF(OR(C10="",H10="",I10="",B10=""),"",WORKDAY('PO - création BDA'!$C10,14))</f>
        <v>43501</v>
      </c>
      <c r="U10" s="30" t="str">
        <f ca="1">IF($B10="","",IF($V10="Cloturée","BDA Cloturée",IF($V10="En cours","Plan d'actions en cours",IF(AND($T10-TODAY()&lt;=-1,OR($R10="",$R10="NON"),$S10-TODAY()&lt;=-1,OR($R10="",$R10="NON")),"RETARD RECTO + VERSO",IF(OR(AND($T10-TODAY()&lt;=-1,OR($R10="",$R10="NON")),AND($T10-TODAY()&lt;=-1,R10="OUI")),"RETARD VERSO",IF(AND($T10-TODAY()&gt;=0,$R10="OUI"),"VERSO EN COURS",IF(OR(AND($S10-TODAY()&lt;=-1,OR($R10="",$R10="NON")),AND($S10-TODAY()&lt;=-1,R10="OUI")),"RETARD RECTO",IF(T10-TODAY()&gt;=0,"RECTO EN COURS"))))))))</f>
        <v>RETARD VERSO</v>
      </c>
      <c r="V10" s="30" t="str">
        <f>IF(O10="NON","",IF(ISBLANK(C10),"",IF(COUNTIF('[1]PO - Plan d''Actions'!$A:$A,'PO - création BDA'!B10)=0,"Pas d'actions renseignées",IF(COUNTIF('[1]PO - Plan d''Actions'!$A:$A,'PO - création BDA'!B10)=COUNTIFS('[1]PO - Plan d''Actions'!$A:$A,'PO - création BDA'!B10,'[1]PO - Plan d''Actions'!$M:$M,"A"),"Cloturée","En cours"))))</f>
        <v>Pas d'actions renseignées</v>
      </c>
      <c r="W10" s="25"/>
      <c r="X10" s="25"/>
      <c r="Y10" s="25"/>
      <c r="Z10" s="25"/>
      <c r="AA10" s="25"/>
      <c r="AB10" s="31"/>
    </row>
    <row r="11" spans="1:28" ht="24.95" hidden="1" customHeight="1" x14ac:dyDescent="0.2">
      <c r="A11" s="21">
        <v>2</v>
      </c>
      <c r="B11" s="22" t="str">
        <f t="shared" si="1"/>
        <v>BDA-PO-2019-2</v>
      </c>
      <c r="C11" s="23">
        <v>43488</v>
      </c>
      <c r="D11" s="24" t="s">
        <v>50</v>
      </c>
      <c r="E11" s="24">
        <v>2019</v>
      </c>
      <c r="F11" s="24" t="s">
        <v>51</v>
      </c>
      <c r="G11" s="24" t="str">
        <f t="shared" si="0"/>
        <v>PO</v>
      </c>
      <c r="H11" s="33" t="s">
        <v>46</v>
      </c>
      <c r="I11" s="33" t="s">
        <v>47</v>
      </c>
      <c r="J11" s="33" t="s">
        <v>48</v>
      </c>
      <c r="K11" s="33">
        <v>270</v>
      </c>
      <c r="L11" s="33">
        <v>270</v>
      </c>
      <c r="M11" s="33" t="s">
        <v>59</v>
      </c>
      <c r="N11" s="33" t="s">
        <v>36</v>
      </c>
      <c r="O11" s="24" t="s">
        <v>36</v>
      </c>
      <c r="P11" s="27" t="str">
        <f>IF(ISBLANK(I11),"",VLOOKUP(I11,'[1]PO -Machines '!A:C,3,0))</f>
        <v>A</v>
      </c>
      <c r="Q11" s="27" t="str">
        <f>IF(ISBLANK(I11),"",VLOOKUP(I11,'[1]PO -Machines '!A:C,2,0))</f>
        <v>FAB</v>
      </c>
      <c r="R11" s="28" t="s">
        <v>36</v>
      </c>
      <c r="S11" s="29">
        <f>IF(OR(C11="",H11="",I11="",B11=""),"",WORKDAY('PO - création BDA'!$C11,2))</f>
        <v>43490</v>
      </c>
      <c r="T11" s="29">
        <f>IF(OR(C11="",H11="",I11="",B11=""),"",WORKDAY('PO - création BDA'!$C11,14))</f>
        <v>43508</v>
      </c>
      <c r="U11" s="30" t="str">
        <f ca="1">IF($B11="","",IF($V11="Cloturée","BDA Cloturée",IF($V11="En cours","Plan d'actions en cours",IF(AND($T11-TODAY()&lt;=-1,OR($R11="",$R11="NON"),$S11-TODAY()&lt;=-1,OR($R11="",$R11="NON")),"RETARD RECTO + VERSO",IF(OR(AND($T11-TODAY()&lt;=-1,OR($R11="",$R11="NON")),AND($T11-TODAY()&lt;=-1,R11="OUI")),"RETARD VERSO",IF(AND($T11-TODAY()&gt;=0,$R11="OUI"),"VERSO EN COURS",IF(OR(AND($S11-TODAY()&lt;=-1,OR($R11="",$R11="NON")),AND($S11-TODAY()&lt;=-1,R11="OUI")),"RETARD RECTO",IF(T11-TODAY()&gt;=0,"RECTO EN COURS"))))))))</f>
        <v>BDA Cloturée</v>
      </c>
      <c r="V11" s="30" t="str">
        <f>IF(O11="NON","",IF(ISBLANK(C11),"",IF(COUNTIF('[1]PO - Plan d''Actions'!$A:$A,'PO - création BDA'!B11)=0,"Pas d'actions renseignées",IF(COUNTIF('[1]PO - Plan d''Actions'!$A:$A,'PO - création BDA'!B11)=COUNTIFS('[1]PO - Plan d''Actions'!$A:$A,'PO - création BDA'!B11,'[1]PO - Plan d''Actions'!$M:$M,"A"),"Cloturée","En cours"))))</f>
        <v>Cloturée</v>
      </c>
      <c r="W11" s="33"/>
      <c r="X11" s="33"/>
      <c r="Y11" s="33"/>
      <c r="Z11" s="33"/>
      <c r="AA11" s="33"/>
      <c r="AB11" s="34"/>
    </row>
    <row r="12" spans="1:28" ht="24.95" hidden="1" customHeight="1" x14ac:dyDescent="0.2">
      <c r="A12" s="21">
        <v>9</v>
      </c>
      <c r="B12" s="22" t="str">
        <f t="shared" si="1"/>
        <v>BDA-PO-2019-9</v>
      </c>
      <c r="C12" s="23">
        <v>43529</v>
      </c>
      <c r="D12" s="24" t="s">
        <v>60</v>
      </c>
      <c r="E12" s="24">
        <v>2019</v>
      </c>
      <c r="F12" s="24" t="s">
        <v>61</v>
      </c>
      <c r="G12" s="24" t="str">
        <f t="shared" si="0"/>
        <v>PO</v>
      </c>
      <c r="H12" s="25" t="s">
        <v>62</v>
      </c>
      <c r="I12" s="25" t="s">
        <v>63</v>
      </c>
      <c r="J12" s="25"/>
      <c r="K12" s="25">
        <v>600</v>
      </c>
      <c r="L12" s="25">
        <v>600</v>
      </c>
      <c r="M12" s="25" t="s">
        <v>64</v>
      </c>
      <c r="N12" s="25" t="s">
        <v>35</v>
      </c>
      <c r="O12" s="26" t="s">
        <v>36</v>
      </c>
      <c r="P12" s="27" t="str">
        <f>IF(ISBLANK(I12),"",VLOOKUP(I12,'[1]PO -Machines '!A:C,3,0))</f>
        <v>A</v>
      </c>
      <c r="Q12" s="27" t="str">
        <f>IF(ISBLANK(I12),"",VLOOKUP(I12,'[1]PO -Machines '!A:C,2,0))</f>
        <v>Ens/etu</v>
      </c>
      <c r="R12" s="28" t="s">
        <v>36</v>
      </c>
      <c r="S12" s="29">
        <f>IF(OR(C12="",H12="",I12="",B12=""),"",WORKDAY('PO - création BDA'!$C12,2))</f>
        <v>43531</v>
      </c>
      <c r="T12" s="29">
        <f>IF(OR(C12="",H12="",I12="",B12=""),"",WORKDAY('PO - création BDA'!$C12,14))</f>
        <v>43549</v>
      </c>
      <c r="U12" s="30" t="str">
        <f ca="1">IF($B12="","",IF($V12="Cloturée","BDA Cloturée",IF($V12="En cours","Plan d'actions en cours",IF(AND($T12-TODAY()&lt;=-1,OR($R12="",$R12="NON"),$S12-TODAY()&lt;=-1,OR($R12="",$R12="NON")),"RETARD RECTO + VERSO",IF(OR(AND($T12-TODAY()&lt;=-1,OR($R12="",$R12="NON")),AND($T12-TODAY()&lt;=-1,R12="OUI")),"RETARD VERSO",IF(AND($T12-TODAY()&gt;=0,$R12="OUI"),"VERSO EN COURS",IF(OR(AND($S12-TODAY()&lt;=-1,OR($R12="",$R12="NON")),AND($S12-TODAY()&lt;=-1,R12="OUI")),"RETARD RECTO",IF(T12-TODAY()&gt;=0,"RECTO EN COURS"))))))))</f>
        <v>RETARD VERSO</v>
      </c>
      <c r="V12" s="30" t="str">
        <f>IF(O12="NON","",IF(ISBLANK(C12),"",IF(COUNTIF('[1]PO - Plan d''Actions'!$A:$A,'PO - création BDA'!B12)=0,"Pas d'actions renseignées",IF(COUNTIF('[1]PO - Plan d''Actions'!$A:$A,'PO - création BDA'!B12)=COUNTIFS('[1]PO - Plan d''Actions'!$A:$A,'PO - création BDA'!B12,'[1]PO - Plan d''Actions'!$M:$M,"A"),"Cloturée","En cours"))))</f>
        <v>Pas d'actions renseignées</v>
      </c>
      <c r="W12" s="25"/>
      <c r="X12" s="25"/>
      <c r="Y12" s="25"/>
      <c r="Z12" s="25"/>
      <c r="AA12" s="25"/>
      <c r="AB12" s="31"/>
    </row>
    <row r="13" spans="1:28" ht="24.95" hidden="1" customHeight="1" x14ac:dyDescent="0.2">
      <c r="A13" s="21">
        <v>14</v>
      </c>
      <c r="B13" s="22" t="str">
        <f t="shared" si="1"/>
        <v/>
      </c>
      <c r="C13" s="23">
        <v>43543</v>
      </c>
      <c r="D13" s="24" t="s">
        <v>60</v>
      </c>
      <c r="E13" s="24">
        <v>2019</v>
      </c>
      <c r="F13" s="24" t="s">
        <v>61</v>
      </c>
      <c r="G13" s="24" t="str">
        <f t="shared" si="0"/>
        <v>PO</v>
      </c>
      <c r="H13" s="33" t="s">
        <v>65</v>
      </c>
      <c r="I13" s="33" t="s">
        <v>66</v>
      </c>
      <c r="J13" s="33" t="s">
        <v>67</v>
      </c>
      <c r="K13" s="33">
        <v>90</v>
      </c>
      <c r="L13" s="33">
        <v>90</v>
      </c>
      <c r="M13" s="33" t="s">
        <v>68</v>
      </c>
      <c r="N13" s="33" t="s">
        <v>35</v>
      </c>
      <c r="O13" s="24" t="s">
        <v>35</v>
      </c>
      <c r="P13" s="27" t="str">
        <f>IF(ISBLANK(I13),"",VLOOKUP(I13,'[1]PO -Machines '!A:C,3,0))</f>
        <v>A</v>
      </c>
      <c r="Q13" s="27" t="str">
        <f>IF(ISBLANK(I13),"",VLOOKUP(I13,'[1]PO -Machines '!A:C,2,0))</f>
        <v>Ens/etu</v>
      </c>
      <c r="R13" s="28"/>
      <c r="S13" s="29" t="str">
        <f>IF(OR(C13="",H13="",I13="",B13=""),"",WORKDAY('PO - création BDA'!$C13,2))</f>
        <v/>
      </c>
      <c r="T13" s="29" t="str">
        <f>IF(OR(C13="",H13="",I13="",B13=""),"",WORKDAY('PO - création BDA'!$C13,14))</f>
        <v/>
      </c>
      <c r="U13" s="30" t="str">
        <f ca="1">IF($B13="","",IF($V13="Cloturée","BDA Cloturée",IF($V13="En cours","Plan d'actions en cours",IF(AND($T13-TODAY()&lt;=-1,OR($R13="",$R13="NON"),$S13-TODAY()&lt;=-1,OR($R13="",$R13="NON")),"RETARD RECTO + VERSO",IF(OR(AND($T13-TODAY()&lt;=-1,OR($R13="",$R13="NON")),AND($T13-TODAY()&lt;=-1,R13="OUI")),"RETARD VERSO",IF(AND($T13-TODAY()&gt;=0,$R13="OUI"),"VERSO EN COURS",IF(OR(AND($S13-TODAY()&lt;=-1,OR($R13="",$R13="NON")),AND($S13-TODAY()&lt;=-1,R13="OUI")),"RETARD RECTO",IF(T13-TODAY()&gt;=0,"RECTO EN COURS"))))))))</f>
        <v/>
      </c>
      <c r="V13" s="30" t="str">
        <f>IF(O13="NON","",IF(ISBLANK(C13),"",IF(COUNTIF('[1]PO - Plan d''Actions'!$A:$A,'PO - création BDA'!B13)=0,"Pas d'actions renseignées",IF(COUNTIF('[1]PO - Plan d''Actions'!$A:$A,'PO - création BDA'!B13)=COUNTIFS('[1]PO - Plan d''Actions'!$A:$A,'PO - création BDA'!B13,'[1]PO - Plan d''Actions'!$M:$M,"A"),"Cloturée","En cours"))))</f>
        <v/>
      </c>
      <c r="W13" s="33"/>
      <c r="X13" s="33"/>
      <c r="Y13" s="33"/>
      <c r="Z13" s="33"/>
      <c r="AA13" s="33"/>
      <c r="AB13" s="34"/>
    </row>
    <row r="14" spans="1:28" ht="24.95" hidden="1" customHeight="1" x14ac:dyDescent="0.2">
      <c r="A14" s="21">
        <v>10</v>
      </c>
      <c r="B14" s="22" t="str">
        <f t="shared" si="1"/>
        <v>BDA-PO-2019-10</v>
      </c>
      <c r="C14" s="23">
        <v>43546</v>
      </c>
      <c r="D14" s="24" t="s">
        <v>60</v>
      </c>
      <c r="E14" s="24">
        <v>2019</v>
      </c>
      <c r="F14" s="24" t="s">
        <v>61</v>
      </c>
      <c r="G14" s="24" t="str">
        <f t="shared" si="0"/>
        <v>PO</v>
      </c>
      <c r="H14" s="25" t="s">
        <v>46</v>
      </c>
      <c r="I14" s="25" t="s">
        <v>47</v>
      </c>
      <c r="J14" s="25" t="s">
        <v>69</v>
      </c>
      <c r="K14" s="25">
        <v>1440</v>
      </c>
      <c r="L14" s="25">
        <v>1440</v>
      </c>
      <c r="M14" s="25" t="s">
        <v>70</v>
      </c>
      <c r="N14" s="25" t="s">
        <v>35</v>
      </c>
      <c r="O14" s="26" t="s">
        <v>36</v>
      </c>
      <c r="P14" s="27" t="str">
        <f>IF(ISBLANK(I14),"",VLOOKUP(I14,'[1]PO -Machines '!A:C,3,0))</f>
        <v>A</v>
      </c>
      <c r="Q14" s="27" t="str">
        <f>IF(ISBLANK(I14),"",VLOOKUP(I14,'[1]PO -Machines '!A:C,2,0))</f>
        <v>FAB</v>
      </c>
      <c r="R14" s="28" t="s">
        <v>36</v>
      </c>
      <c r="S14" s="29">
        <f>IF(OR(C14="",H14="",I14="",B14=""),"",WORKDAY('PO - création BDA'!$C14,2))</f>
        <v>43550</v>
      </c>
      <c r="T14" s="29">
        <f>IF(OR(C14="",H14="",I14="",B14=""),"",WORKDAY('PO - création BDA'!$C14,14))</f>
        <v>43566</v>
      </c>
      <c r="U14" s="30" t="str">
        <f ca="1">IF($B14="","",IF($V14="Cloturée","BDA Cloturée",IF($V14="En cours","Plan d'actions en cours",IF(AND($T14-TODAY()&lt;=-1,OR($R14="",$R14="NON"),$S14-TODAY()&lt;=-1,OR($R14="",$R14="NON")),"RETARD RECTO + VERSO",IF(OR(AND($T14-TODAY()&lt;=-1,OR($R14="",$R14="NON")),AND($T14-TODAY()&lt;=-1,R14="OUI")),"RETARD VERSO",IF(AND($T14-TODAY()&gt;=0,$R14="OUI"),"VERSO EN COURS",IF(OR(AND($S14-TODAY()&lt;=-1,OR($R14="",$R14="NON")),AND($S14-TODAY()&lt;=-1,R14="OUI")),"RETARD RECTO",IF(T14-TODAY()&gt;=0,"RECTO EN COURS"))))))))</f>
        <v>RETARD VERSO</v>
      </c>
      <c r="V14" s="30" t="str">
        <f>IF(O14="NON","",IF(ISBLANK(C14),"",IF(COUNTIF('[1]PO - Plan d''Actions'!$A:$A,'PO - création BDA'!B14)=0,"Pas d'actions renseignées",IF(COUNTIF('[1]PO - Plan d''Actions'!$A:$A,'PO - création BDA'!B14)=COUNTIFS('[1]PO - Plan d''Actions'!$A:$A,'PO - création BDA'!B14,'[1]PO - Plan d''Actions'!$M:$M,"A"),"Cloturée","En cours"))))</f>
        <v>Pas d'actions renseignées</v>
      </c>
      <c r="W14" s="25"/>
      <c r="X14" s="25"/>
      <c r="Y14" s="25"/>
      <c r="Z14" s="25"/>
      <c r="AA14" s="25"/>
      <c r="AB14" s="31"/>
    </row>
    <row r="15" spans="1:28" ht="24.95" hidden="1" customHeight="1" x14ac:dyDescent="0.2">
      <c r="A15" s="21">
        <v>11</v>
      </c>
      <c r="B15" s="22" t="str">
        <f t="shared" si="1"/>
        <v/>
      </c>
      <c r="C15" s="23">
        <v>43549</v>
      </c>
      <c r="D15" s="24" t="s">
        <v>60</v>
      </c>
      <c r="E15" s="24">
        <v>2019</v>
      </c>
      <c r="F15" s="24" t="s">
        <v>61</v>
      </c>
      <c r="G15" s="24" t="str">
        <f t="shared" si="0"/>
        <v>PO</v>
      </c>
      <c r="H15" s="33" t="s">
        <v>46</v>
      </c>
      <c r="I15" s="33" t="s">
        <v>71</v>
      </c>
      <c r="J15" s="33" t="s">
        <v>67</v>
      </c>
      <c r="K15" s="33">
        <v>90</v>
      </c>
      <c r="L15" s="33">
        <v>30</v>
      </c>
      <c r="M15" s="33" t="s">
        <v>72</v>
      </c>
      <c r="N15" s="33" t="s">
        <v>35</v>
      </c>
      <c r="O15" s="24" t="s">
        <v>35</v>
      </c>
      <c r="P15" s="27" t="str">
        <f>IF(ISBLANK(I15),"",VLOOKUP(I15,'[1]PO -Machines '!A:C,3,0))</f>
        <v>A</v>
      </c>
      <c r="Q15" s="27" t="str">
        <f>IF(ISBLANK(I15),"",VLOOKUP(I15,'[1]PO -Machines '!A:C,2,0))</f>
        <v>FAB</v>
      </c>
      <c r="R15" s="28"/>
      <c r="S15" s="29" t="str">
        <f>IF(OR(C15="",H15="",I15="",B15=""),"",WORKDAY('PO - création BDA'!$C15,2))</f>
        <v/>
      </c>
      <c r="T15" s="29" t="str">
        <f>IF(OR(C15="",H15="",I15="",B15=""),"",WORKDAY('PO - création BDA'!$C15,14))</f>
        <v/>
      </c>
      <c r="U15" s="30" t="str">
        <f ca="1">IF($B15="","",IF($V15="Cloturée","BDA Cloturée",IF($V15="En cours","Plan d'actions en cours",IF(AND($T15-TODAY()&lt;=-1,OR($R15="",$R15="NON"),$S15-TODAY()&lt;=-1,OR($R15="",$R15="NON")),"RETARD RECTO + VERSO",IF(OR(AND($T15-TODAY()&lt;=-1,OR($R15="",$R15="NON")),AND($T15-TODAY()&lt;=-1,R15="OUI")),"RETARD VERSO",IF(AND($T15-TODAY()&gt;=0,$R15="OUI"),"VERSO EN COURS",IF(OR(AND($S15-TODAY()&lt;=-1,OR($R15="",$R15="NON")),AND($S15-TODAY()&lt;=-1,R15="OUI")),"RETARD RECTO",IF(T15-TODAY()&gt;=0,"RECTO EN COURS"))))))))</f>
        <v/>
      </c>
      <c r="V15" s="30" t="str">
        <f>IF(O15="NON","",IF(ISBLANK(C15),"",IF(COUNTIF('[1]PO - Plan d''Actions'!$A:$A,'PO - création BDA'!B15)=0,"Pas d'actions renseignées",IF(COUNTIF('[1]PO - Plan d''Actions'!$A:$A,'PO - création BDA'!B15)=COUNTIFS('[1]PO - Plan d''Actions'!$A:$A,'PO - création BDA'!B15,'[1]PO - Plan d''Actions'!$M:$M,"A"),"Cloturée","En cours"))))</f>
        <v/>
      </c>
      <c r="W15" s="33"/>
      <c r="X15" s="33"/>
      <c r="Y15" s="33"/>
      <c r="Z15" s="33"/>
      <c r="AA15" s="33"/>
      <c r="AB15" s="34"/>
    </row>
    <row r="16" spans="1:28" ht="24.95" hidden="1" customHeight="1" x14ac:dyDescent="0.2">
      <c r="A16" s="21">
        <v>12</v>
      </c>
      <c r="B16" s="22" t="str">
        <f t="shared" si="1"/>
        <v>BDA-PO-2019-12</v>
      </c>
      <c r="C16" s="23">
        <v>43550</v>
      </c>
      <c r="D16" s="24" t="s">
        <v>60</v>
      </c>
      <c r="E16" s="24">
        <v>2019</v>
      </c>
      <c r="F16" s="24" t="s">
        <v>61</v>
      </c>
      <c r="G16" s="24" t="str">
        <f t="shared" si="0"/>
        <v>PO</v>
      </c>
      <c r="H16" s="25" t="s">
        <v>32</v>
      </c>
      <c r="I16" s="25" t="s">
        <v>73</v>
      </c>
      <c r="J16" s="25" t="s">
        <v>67</v>
      </c>
      <c r="K16" s="25">
        <v>480</v>
      </c>
      <c r="L16" s="25">
        <v>360</v>
      </c>
      <c r="M16" s="25" t="s">
        <v>74</v>
      </c>
      <c r="N16" s="25" t="s">
        <v>35</v>
      </c>
      <c r="O16" s="26" t="s">
        <v>36</v>
      </c>
      <c r="P16" s="27" t="str">
        <f>IF(ISBLANK(I16),"",VLOOKUP(I16,'[1]PO -Machines '!A:C,3,0))</f>
        <v>B</v>
      </c>
      <c r="Q16" s="27" t="str">
        <f>IF(ISBLANK(I16),"",VLOOKUP(I16,'[1]PO -Machines '!A:C,2,0))</f>
        <v>FAB</v>
      </c>
      <c r="R16" s="28" t="s">
        <v>36</v>
      </c>
      <c r="S16" s="29">
        <f>IF(OR(C16="",H16="",I16="",B16=""),"",WORKDAY('PO - création BDA'!$C16,2))</f>
        <v>43552</v>
      </c>
      <c r="T16" s="29">
        <f>IF(OR(C16="",H16="",I16="",B16=""),"",WORKDAY('PO - création BDA'!$C16,14))</f>
        <v>43570</v>
      </c>
      <c r="U16" s="30" t="str">
        <f ca="1">IF($B16="","",IF($V16="Cloturée","BDA Cloturée",IF($V16="En cours","Plan d'actions en cours",IF(AND($T16-TODAY()&lt;=-1,OR($R16="",$R16="NON"),$S16-TODAY()&lt;=-1,OR($R16="",$R16="NON")),"RETARD RECTO + VERSO",IF(OR(AND($T16-TODAY()&lt;=-1,OR($R16="",$R16="NON")),AND($T16-TODAY()&lt;=-1,R16="OUI")),"RETARD VERSO",IF(AND($T16-TODAY()&gt;=0,$R16="OUI"),"VERSO EN COURS",IF(OR(AND($S16-TODAY()&lt;=-1,OR($R16="",$R16="NON")),AND($S16-TODAY()&lt;=-1,R16="OUI")),"RETARD RECTO",IF(T16-TODAY()&gt;=0,"RECTO EN COURS"))))))))</f>
        <v>RETARD VERSO</v>
      </c>
      <c r="V16" s="30" t="str">
        <f>IF(O16="NON","",IF(ISBLANK(C16),"",IF(COUNTIF('[1]PO - Plan d''Actions'!$A:$A,'PO - création BDA'!B16)=0,"Pas d'actions renseignées",IF(COUNTIF('[1]PO - Plan d''Actions'!$A:$A,'PO - création BDA'!B16)=COUNTIFS('[1]PO - Plan d''Actions'!$A:$A,'PO - création BDA'!B16,'[1]PO - Plan d''Actions'!$M:$M,"A"),"Cloturée","En cours"))))</f>
        <v>Pas d'actions renseignées</v>
      </c>
      <c r="W16" s="25"/>
      <c r="X16" s="25"/>
      <c r="Y16" s="25"/>
      <c r="Z16" s="25"/>
      <c r="AA16" s="25"/>
      <c r="AB16" s="31"/>
    </row>
    <row r="17" spans="1:28" ht="24.95" hidden="1" customHeight="1" x14ac:dyDescent="0.2">
      <c r="A17" s="21">
        <v>13</v>
      </c>
      <c r="B17" s="22" t="str">
        <f t="shared" si="1"/>
        <v>BDA-PO-2019-13</v>
      </c>
      <c r="C17" s="23">
        <v>43556</v>
      </c>
      <c r="D17" s="24" t="s">
        <v>30</v>
      </c>
      <c r="E17" s="24">
        <v>2019</v>
      </c>
      <c r="F17" s="24" t="s">
        <v>75</v>
      </c>
      <c r="G17" s="24" t="str">
        <f t="shared" si="0"/>
        <v>PO</v>
      </c>
      <c r="H17" s="33" t="s">
        <v>76</v>
      </c>
      <c r="I17" s="25" t="s">
        <v>73</v>
      </c>
      <c r="J17" s="33" t="s">
        <v>48</v>
      </c>
      <c r="K17" s="33">
        <v>360</v>
      </c>
      <c r="L17" s="33">
        <v>300</v>
      </c>
      <c r="M17" s="33" t="s">
        <v>77</v>
      </c>
      <c r="N17" s="33" t="s">
        <v>35</v>
      </c>
      <c r="O17" s="24" t="s">
        <v>36</v>
      </c>
      <c r="P17" s="27" t="str">
        <f>IF(ISBLANK(I17),"",VLOOKUP(I17,'[1]PO -Machines '!A:C,3,0))</f>
        <v>B</v>
      </c>
      <c r="Q17" s="27" t="str">
        <f>IF(ISBLANK(I17),"",VLOOKUP(I17,'[1]PO -Machines '!A:C,2,0))</f>
        <v>FAB</v>
      </c>
      <c r="R17" s="28" t="s">
        <v>36</v>
      </c>
      <c r="S17" s="29">
        <f>IF(OR(C17="",H17="",I17="",B17=""),"",WORKDAY('PO - création BDA'!$C17,2))</f>
        <v>43558</v>
      </c>
      <c r="T17" s="29">
        <f>IF(OR(C17="",H17="",I17="",B17=""),"",WORKDAY('PO - création BDA'!$C17,14))</f>
        <v>43574</v>
      </c>
      <c r="U17" s="30" t="str">
        <f ca="1">IF($B17="","",IF($V17="Cloturée","BDA Cloturée",IF($V17="En cours","Plan d'actions en cours",IF(AND($T17-TODAY()&lt;=-1,OR($R17="",$R17="NON"),$S17-TODAY()&lt;=-1,OR($R17="",$R17="NON")),"RETARD RECTO + VERSO",IF(OR(AND($T17-TODAY()&lt;=-1,OR($R17="",$R17="NON")),AND($T17-TODAY()&lt;=-1,R17="OUI")),"RETARD VERSO",IF(AND($T17-TODAY()&gt;=0,$R17="OUI"),"VERSO EN COURS",IF(OR(AND($S17-TODAY()&lt;=-1,OR($R17="",$R17="NON")),AND($S17-TODAY()&lt;=-1,R17="OUI")),"RETARD RECTO",IF(T17-TODAY()&gt;=0,"RECTO EN COURS"))))))))</f>
        <v>BDA Cloturée</v>
      </c>
      <c r="V17" s="30" t="str">
        <f>IF(O17="NON","",IF(ISBLANK(C17),"",IF(COUNTIF('[1]PO - Plan d''Actions'!$A:$A,'PO - création BDA'!B17)=0,"Pas d'actions renseignées",IF(COUNTIF('[1]PO - Plan d''Actions'!$A:$A,'PO - création BDA'!B17)=COUNTIFS('[1]PO - Plan d''Actions'!$A:$A,'PO - création BDA'!B17,'[1]PO - Plan d''Actions'!$M:$M,"A"),"Cloturée","En cours"))))</f>
        <v>Cloturée</v>
      </c>
      <c r="W17" s="33"/>
      <c r="X17" s="33"/>
      <c r="Y17" s="33"/>
      <c r="Z17" s="33"/>
      <c r="AA17" s="33"/>
      <c r="AB17" s="34"/>
    </row>
    <row r="18" spans="1:28" ht="24.95" hidden="1" customHeight="1" x14ac:dyDescent="0.2">
      <c r="A18" s="21">
        <v>15</v>
      </c>
      <c r="B18" s="22" t="str">
        <f t="shared" si="1"/>
        <v>BDA-PO-2019-15</v>
      </c>
      <c r="C18" s="23">
        <v>43558</v>
      </c>
      <c r="D18" s="24" t="s">
        <v>30</v>
      </c>
      <c r="E18" s="24">
        <v>2019</v>
      </c>
      <c r="F18" s="24" t="s">
        <v>75</v>
      </c>
      <c r="G18" s="24" t="str">
        <f t="shared" si="0"/>
        <v>PO</v>
      </c>
      <c r="H18" s="25" t="s">
        <v>65</v>
      </c>
      <c r="I18" s="25" t="s">
        <v>78</v>
      </c>
      <c r="J18" s="25" t="s">
        <v>67</v>
      </c>
      <c r="K18" s="25">
        <v>180</v>
      </c>
      <c r="L18" s="25">
        <v>60</v>
      </c>
      <c r="M18" s="25" t="s">
        <v>79</v>
      </c>
      <c r="N18" s="25" t="s">
        <v>35</v>
      </c>
      <c r="O18" s="26" t="s">
        <v>36</v>
      </c>
      <c r="P18" s="27" t="str">
        <f>IF(ISBLANK(I18),"",VLOOKUP(I18,'[1]PO -Machines '!A:C,3,0))</f>
        <v>C</v>
      </c>
      <c r="Q18" s="27" t="str">
        <f>IF(ISBLANK(I18),"",VLOOKUP(I18,'[1]PO -Machines '!A:C,2,0))</f>
        <v>Ens/etu</v>
      </c>
      <c r="R18" s="28" t="s">
        <v>36</v>
      </c>
      <c r="S18" s="29">
        <f>IF(OR(C18="",H18="",I18="",B18=""),"",WORKDAY('PO - création BDA'!$C18,2))</f>
        <v>43560</v>
      </c>
      <c r="T18" s="29">
        <f>IF(OR(C18="",H18="",I18="",B18=""),"",WORKDAY('PO - création BDA'!$C18,14))</f>
        <v>43578</v>
      </c>
      <c r="U18" s="30" t="str">
        <f ca="1">IF($B18="","",IF($V18="Cloturée","BDA Cloturée",IF($V18="En cours","Plan d'actions en cours",IF(AND($T18-TODAY()&lt;=-1,OR($R18="",$R18="NON"),$S18-TODAY()&lt;=-1,OR($R18="",$R18="NON")),"RETARD RECTO + VERSO",IF(OR(AND($T18-TODAY()&lt;=-1,OR($R18="",$R18="NON")),AND($T18-TODAY()&lt;=-1,R18="OUI")),"RETARD VERSO",IF(AND($T18-TODAY()&gt;=0,$R18="OUI"),"VERSO EN COURS",IF(OR(AND($S18-TODAY()&lt;=-1,OR($R18="",$R18="NON")),AND($S18-TODAY()&lt;=-1,R18="OUI")),"RETARD RECTO",IF(T18-TODAY()&gt;=0,"RECTO EN COURS"))))))))</f>
        <v>BDA Cloturée</v>
      </c>
      <c r="V18" s="30" t="str">
        <f>IF(O18="NON","",IF(ISBLANK(C18),"",IF(COUNTIF('[1]PO - Plan d''Actions'!$A:$A,'PO - création BDA'!B18)=0,"Pas d'actions renseignées",IF(COUNTIF('[1]PO - Plan d''Actions'!$A:$A,'PO - création BDA'!B18)=COUNTIFS('[1]PO - Plan d''Actions'!$A:$A,'PO - création BDA'!B18,'[1]PO - Plan d''Actions'!$M:$M,"A"),"Cloturée","En cours"))))</f>
        <v>Cloturée</v>
      </c>
      <c r="W18" s="25"/>
      <c r="X18" s="25"/>
      <c r="Y18" s="25"/>
      <c r="Z18" s="25"/>
      <c r="AA18" s="25"/>
      <c r="AB18" s="31"/>
    </row>
    <row r="19" spans="1:28" ht="24.95" hidden="1" customHeight="1" x14ac:dyDescent="0.2">
      <c r="A19" s="21">
        <v>16</v>
      </c>
      <c r="B19" s="22" t="str">
        <f t="shared" si="1"/>
        <v>BDA-PO-2019-16</v>
      </c>
      <c r="C19" s="23">
        <v>43581</v>
      </c>
      <c r="D19" s="24" t="s">
        <v>30</v>
      </c>
      <c r="E19" s="24">
        <v>2019</v>
      </c>
      <c r="F19" s="24" t="s">
        <v>75</v>
      </c>
      <c r="G19" s="24" t="str">
        <f t="shared" si="0"/>
        <v>PO</v>
      </c>
      <c r="H19" s="33" t="s">
        <v>80</v>
      </c>
      <c r="I19" s="33" t="s">
        <v>81</v>
      </c>
      <c r="J19" s="33" t="s">
        <v>48</v>
      </c>
      <c r="K19" s="33">
        <v>480</v>
      </c>
      <c r="L19" s="33">
        <v>420</v>
      </c>
      <c r="M19" s="33" t="s">
        <v>82</v>
      </c>
      <c r="N19" s="33" t="s">
        <v>36</v>
      </c>
      <c r="O19" s="24" t="s">
        <v>36</v>
      </c>
      <c r="P19" s="27" t="str">
        <f>IF(ISBLANK(I19),"",VLOOKUP(I19,'[1]PO -Machines '!A:C,3,0))</f>
        <v>C</v>
      </c>
      <c r="Q19" s="27" t="str">
        <f>IF(ISBLANK(I19),"",VLOOKUP(I19,'[1]PO -Machines '!A:C,2,0))</f>
        <v>Ens/etu</v>
      </c>
      <c r="R19" s="28" t="s">
        <v>36</v>
      </c>
      <c r="S19" s="29">
        <f>IF(OR(C19="",H19="",I19="",B19=""),"",WORKDAY('PO - création BDA'!$C19,2))</f>
        <v>43585</v>
      </c>
      <c r="T19" s="29">
        <f>IF(OR(C19="",H19="",I19="",B19=""),"",WORKDAY('PO - création BDA'!$C19,14))</f>
        <v>43601</v>
      </c>
      <c r="U19" s="30" t="str">
        <f ca="1">IF($B19="","",IF($V19="Cloturée","BDA Cloturée",IF($V19="En cours","Plan d'actions en cours",IF(AND($T19-TODAY()&lt;=-1,OR($R19="",$R19="NON"),$S19-TODAY()&lt;=-1,OR($R19="",$R19="NON")),"RETARD RECTO + VERSO",IF(OR(AND($T19-TODAY()&lt;=-1,OR($R19="",$R19="NON")),AND($T19-TODAY()&lt;=-1,R19="OUI")),"RETARD VERSO",IF(AND($T19-TODAY()&gt;=0,$R19="OUI"),"VERSO EN COURS",IF(OR(AND($S19-TODAY()&lt;=-1,OR($R19="",$R19="NON")),AND($S19-TODAY()&lt;=-1,R19="OUI")),"RETARD RECTO",IF(T19-TODAY()&gt;=0,"RECTO EN COURS"))))))))</f>
        <v>BDA Cloturée</v>
      </c>
      <c r="V19" s="30" t="str">
        <f>IF(O19="NON","",IF(ISBLANK(C19),"",IF(COUNTIF('[1]PO - Plan d''Actions'!$A:$A,'PO - création BDA'!B19)=0,"Pas d'actions renseignées",IF(COUNTIF('[1]PO - Plan d''Actions'!$A:$A,'PO - création BDA'!B19)=COUNTIFS('[1]PO - Plan d''Actions'!$A:$A,'PO - création BDA'!B19,'[1]PO - Plan d''Actions'!$M:$M,"A"),"Cloturée","En cours"))))</f>
        <v>Cloturée</v>
      </c>
      <c r="W19" s="33"/>
      <c r="X19" s="33"/>
      <c r="Y19" s="33"/>
      <c r="Z19" s="33"/>
      <c r="AA19" s="33"/>
      <c r="AB19" s="34"/>
    </row>
    <row r="20" spans="1:28" ht="24.95" hidden="1" customHeight="1" x14ac:dyDescent="0.2">
      <c r="A20" s="21">
        <v>17</v>
      </c>
      <c r="B20" s="22" t="str">
        <f t="shared" si="1"/>
        <v>BDA-PO-2019-17</v>
      </c>
      <c r="C20" s="23">
        <v>43591</v>
      </c>
      <c r="D20" s="24" t="s">
        <v>83</v>
      </c>
      <c r="E20" s="24">
        <v>2019</v>
      </c>
      <c r="F20" s="24" t="s">
        <v>84</v>
      </c>
      <c r="G20" s="24" t="str">
        <f t="shared" si="0"/>
        <v>PO</v>
      </c>
      <c r="H20" s="25" t="s">
        <v>46</v>
      </c>
      <c r="I20" s="25" t="s">
        <v>85</v>
      </c>
      <c r="J20" s="25" t="s">
        <v>53</v>
      </c>
      <c r="K20" s="25">
        <v>75</v>
      </c>
      <c r="L20" s="25">
        <v>60</v>
      </c>
      <c r="M20" s="25" t="s">
        <v>86</v>
      </c>
      <c r="N20" s="25" t="s">
        <v>35</v>
      </c>
      <c r="O20" s="26" t="s">
        <v>36</v>
      </c>
      <c r="P20" s="27" t="str">
        <f>IF(ISBLANK(I20),"",VLOOKUP(I20,'[1]PO -Machines '!A:C,3,0))</f>
        <v>A</v>
      </c>
      <c r="Q20" s="27" t="str">
        <f>IF(ISBLANK(I20),"",VLOOKUP(I20,'[1]PO -Machines '!A:C,2,0))</f>
        <v>FAB</v>
      </c>
      <c r="R20" s="28" t="s">
        <v>36</v>
      </c>
      <c r="S20" s="29">
        <f>IF(OR(C20="",H20="",I20="",B20=""),"",WORKDAY('PO - création BDA'!$C20,2))</f>
        <v>43593</v>
      </c>
      <c r="T20" s="29">
        <f>IF(OR(C20="",H20="",I20="",B20=""),"",WORKDAY('PO - création BDA'!$C20,14))</f>
        <v>43609</v>
      </c>
      <c r="U20" s="30" t="str">
        <f ca="1">IF($B20="","",IF($V20="Cloturée","BDA Cloturée",IF($V20="En cours","Plan d'actions en cours",IF(AND($T20-TODAY()&lt;=-1,OR($R20="",$R20="NON"),$S20-TODAY()&lt;=-1,OR($R20="",$R20="NON")),"RETARD RECTO + VERSO",IF(OR(AND($T20-TODAY()&lt;=-1,OR($R20="",$R20="NON")),AND($T20-TODAY()&lt;=-1,R20="OUI")),"RETARD VERSO",IF(AND($T20-TODAY()&gt;=0,$R20="OUI"),"VERSO EN COURS",IF(OR(AND($S20-TODAY()&lt;=-1,OR($R20="",$R20="NON")),AND($S20-TODAY()&lt;=-1,R20="OUI")),"RETARD RECTO",IF(T20-TODAY()&gt;=0,"RECTO EN COURS"))))))))</f>
        <v>BDA Cloturée</v>
      </c>
      <c r="V20" s="30" t="str">
        <f>IF(O20="NON","",IF(ISBLANK(C20),"",IF(COUNTIF('[1]PO - Plan d''Actions'!$A:$A,'PO - création BDA'!B20)=0,"Pas d'actions renseignées",IF(COUNTIF('[1]PO - Plan d''Actions'!$A:$A,'PO - création BDA'!B20)=COUNTIFS('[1]PO - Plan d''Actions'!$A:$A,'PO - création BDA'!B20,'[1]PO - Plan d''Actions'!$M:$M,"A"),"Cloturée","En cours"))))</f>
        <v>Cloturée</v>
      </c>
      <c r="W20" s="25"/>
      <c r="X20" s="25"/>
      <c r="Y20" s="25"/>
      <c r="Z20" s="25"/>
      <c r="AA20" s="25"/>
      <c r="AB20" s="31"/>
    </row>
    <row r="21" spans="1:28" ht="24.95" hidden="1" customHeight="1" x14ac:dyDescent="0.2">
      <c r="A21" s="21">
        <v>18</v>
      </c>
      <c r="B21" s="22" t="str">
        <f t="shared" si="1"/>
        <v>BDA-PO-2019-18</v>
      </c>
      <c r="C21" s="23">
        <v>43591</v>
      </c>
      <c r="D21" s="24" t="s">
        <v>83</v>
      </c>
      <c r="E21" s="24">
        <v>2019</v>
      </c>
      <c r="F21" s="24" t="s">
        <v>84</v>
      </c>
      <c r="G21" s="24" t="str">
        <f t="shared" si="0"/>
        <v>PO</v>
      </c>
      <c r="H21" s="33" t="s">
        <v>87</v>
      </c>
      <c r="I21" s="33" t="s">
        <v>88</v>
      </c>
      <c r="J21" s="33" t="s">
        <v>53</v>
      </c>
      <c r="K21" s="33">
        <v>90</v>
      </c>
      <c r="L21" s="33">
        <v>90</v>
      </c>
      <c r="M21" s="33" t="s">
        <v>89</v>
      </c>
      <c r="N21" s="33" t="s">
        <v>35</v>
      </c>
      <c r="O21" s="24" t="s">
        <v>90</v>
      </c>
      <c r="P21" s="27" t="str">
        <f>IF(ISBLANK(I21),"",VLOOKUP(I21,'[1]PO -Machines '!A:C,3,0))</f>
        <v>A</v>
      </c>
      <c r="Q21" s="27" t="str">
        <f>IF(ISBLANK(I21),"",VLOOKUP(I21,'[1]PO -Machines '!A:C,2,0))</f>
        <v>Ens/etu</v>
      </c>
      <c r="R21" s="28" t="s">
        <v>36</v>
      </c>
      <c r="S21" s="29">
        <f>IF(OR(C21="",H21="",I21="",B21=""),"",WORKDAY('PO - création BDA'!$C21,2))</f>
        <v>43593</v>
      </c>
      <c r="T21" s="29">
        <f>IF(OR(C21="",H21="",I21="",B21=""),"",WORKDAY('PO - création BDA'!$C21,14))</f>
        <v>43609</v>
      </c>
      <c r="U21" s="30" t="str">
        <f ca="1">IF($B21="","",IF($V21="Cloturée","BDA Cloturée",IF($V21="En cours","Plan d'actions en cours",IF(AND($T21-TODAY()&lt;=-1,OR($R21="",$R21="NON"),$S21-TODAY()&lt;=-1,OR($R21="",$R21="NON")),"RETARD RECTO + VERSO",IF(OR(AND($T21-TODAY()&lt;=-1,OR($R21="",$R21="NON")),AND($T21-TODAY()&lt;=-1,R21="OUI")),"RETARD VERSO",IF(AND($T21-TODAY()&gt;=0,$R21="OUI"),"VERSO EN COURS",IF(OR(AND($S21-TODAY()&lt;=-1,OR($R21="",$R21="NON")),AND($S21-TODAY()&lt;=-1,R21="OUI")),"RETARD RECTO",IF(T21-TODAY()&gt;=0,"RECTO EN COURS"))))))))</f>
        <v>BDA Cloturée</v>
      </c>
      <c r="V21" s="30" t="str">
        <f>IF(O21="NON","",IF(ISBLANK(C21),"",IF(COUNTIF('[1]PO - Plan d''Actions'!$A:$A,'PO - création BDA'!B21)=0,"Pas d'actions renseignées",IF(COUNTIF('[1]PO - Plan d''Actions'!$A:$A,'PO - création BDA'!B21)=COUNTIFS('[1]PO - Plan d''Actions'!$A:$A,'PO - création BDA'!B21,'[1]PO - Plan d''Actions'!$M:$M,"A"),"Cloturée","En cours"))))</f>
        <v>Cloturée</v>
      </c>
      <c r="W21" s="33"/>
      <c r="X21" s="33"/>
      <c r="Y21" s="33"/>
      <c r="Z21" s="33"/>
      <c r="AA21" s="33"/>
      <c r="AB21" s="34"/>
    </row>
    <row r="22" spans="1:28" ht="24.95" hidden="1" customHeight="1" x14ac:dyDescent="0.2">
      <c r="A22" s="21">
        <v>19</v>
      </c>
      <c r="B22" s="22" t="str">
        <f t="shared" si="1"/>
        <v>BDA-PO-2019-19</v>
      </c>
      <c r="C22" s="23">
        <v>43556</v>
      </c>
      <c r="D22" s="24" t="s">
        <v>30</v>
      </c>
      <c r="E22" s="24">
        <v>2019</v>
      </c>
      <c r="F22" s="24" t="s">
        <v>75</v>
      </c>
      <c r="G22" s="24" t="str">
        <f t="shared" si="0"/>
        <v>PO</v>
      </c>
      <c r="H22" s="25" t="s">
        <v>91</v>
      </c>
      <c r="I22" s="25" t="s">
        <v>92</v>
      </c>
      <c r="J22" s="25" t="s">
        <v>53</v>
      </c>
      <c r="K22" s="25">
        <v>285</v>
      </c>
      <c r="L22" s="25">
        <v>285</v>
      </c>
      <c r="M22" s="25" t="s">
        <v>93</v>
      </c>
      <c r="N22" s="25" t="s">
        <v>35</v>
      </c>
      <c r="O22" s="26" t="s">
        <v>36</v>
      </c>
      <c r="P22" s="27" t="str">
        <f>IF(ISBLANK(I22),"",VLOOKUP(I22,'[1]PO -Machines '!A:C,3,0))</f>
        <v>A</v>
      </c>
      <c r="Q22" s="27" t="str">
        <f>IF(ISBLANK(I22),"",VLOOKUP(I22,'[1]PO -Machines '!A:C,2,0))</f>
        <v>Ens/etu</v>
      </c>
      <c r="R22" s="28" t="s">
        <v>36</v>
      </c>
      <c r="S22" s="29">
        <f>IF(OR(C22="",H22="",I22="",B22=""),"",WORKDAY('PO - création BDA'!$C22,2))</f>
        <v>43558</v>
      </c>
      <c r="T22" s="29">
        <f>IF(OR(C22="",H22="",I22="",B22=""),"",WORKDAY('PO - création BDA'!$C22,14))</f>
        <v>43574</v>
      </c>
      <c r="U22" s="30" t="str">
        <f ca="1">IF($B22="","",IF($V22="Cloturée","BDA Cloturée",IF($V22="En cours","Plan d'actions en cours",IF(AND($T22-TODAY()&lt;=-1,OR($R22="",$R22="NON"),$S22-TODAY()&lt;=-1,OR($R22="",$R22="NON")),"RETARD RECTO + VERSO",IF(OR(AND($T22-TODAY()&lt;=-1,OR($R22="",$R22="NON")),AND($T22-TODAY()&lt;=-1,R22="OUI")),"RETARD VERSO",IF(AND($T22-TODAY()&gt;=0,$R22="OUI"),"VERSO EN COURS",IF(OR(AND($S22-TODAY()&lt;=-1,OR($R22="",$R22="NON")),AND($S22-TODAY()&lt;=-1,R22="OUI")),"RETARD RECTO",IF(T22-TODAY()&gt;=0,"RECTO EN COURS"))))))))</f>
        <v>BDA Cloturée</v>
      </c>
      <c r="V22" s="30" t="str">
        <f>IF(O22="NON","",IF(ISBLANK(C22),"",IF(COUNTIF('[1]PO - Plan d''Actions'!$A:$A,'PO - création BDA'!B22)=0,"Pas d'actions renseignées",IF(COUNTIF('[1]PO - Plan d''Actions'!$A:$A,'PO - création BDA'!B22)=COUNTIFS('[1]PO - Plan d''Actions'!$A:$A,'PO - création BDA'!B22,'[1]PO - Plan d''Actions'!$M:$M,"A"),"Cloturée","En cours"))))</f>
        <v>Cloturée</v>
      </c>
      <c r="W22" s="25"/>
      <c r="X22" s="25"/>
      <c r="Y22" s="25"/>
      <c r="Z22" s="25"/>
      <c r="AA22" s="25"/>
      <c r="AB22" s="31"/>
    </row>
    <row r="23" spans="1:28" ht="24.95" hidden="1" customHeight="1" x14ac:dyDescent="0.2">
      <c r="A23" s="21">
        <v>20</v>
      </c>
      <c r="B23" s="22" t="str">
        <f t="shared" si="1"/>
        <v>BDA-PO-2019-20</v>
      </c>
      <c r="C23" s="23">
        <v>43600</v>
      </c>
      <c r="D23" s="24" t="s">
        <v>83</v>
      </c>
      <c r="E23" s="24">
        <v>2019</v>
      </c>
      <c r="F23" s="24" t="s">
        <v>84</v>
      </c>
      <c r="G23" s="24" t="str">
        <f t="shared" si="0"/>
        <v>PO</v>
      </c>
      <c r="H23" s="33" t="s">
        <v>46</v>
      </c>
      <c r="I23" s="33" t="s">
        <v>47</v>
      </c>
      <c r="J23" s="33" t="s">
        <v>48</v>
      </c>
      <c r="K23" s="33">
        <v>90</v>
      </c>
      <c r="L23" s="33">
        <v>90</v>
      </c>
      <c r="M23" s="33" t="s">
        <v>94</v>
      </c>
      <c r="N23" s="33" t="s">
        <v>36</v>
      </c>
      <c r="O23" s="24" t="s">
        <v>36</v>
      </c>
      <c r="P23" s="27" t="str">
        <f>IF(ISBLANK(I23),"",VLOOKUP(I23,'[1]PO -Machines '!A:C,3,0))</f>
        <v>A</v>
      </c>
      <c r="Q23" s="27" t="str">
        <f>IF(ISBLANK(I23),"",VLOOKUP(I23,'[1]PO -Machines '!A:C,2,0))</f>
        <v>FAB</v>
      </c>
      <c r="R23" s="28" t="s">
        <v>36</v>
      </c>
      <c r="S23" s="29">
        <f>IF(OR(C23="",H23="",I23="",B23=""),"",WORKDAY('PO - création BDA'!$C23,2))</f>
        <v>43602</v>
      </c>
      <c r="T23" s="29">
        <f>IF(OR(C23="",H23="",I23="",B23=""),"",WORKDAY('PO - création BDA'!$C23,14))</f>
        <v>43620</v>
      </c>
      <c r="U23" s="30" t="str">
        <f ca="1">IF($B23="","",IF($V23="Cloturée","BDA Cloturée",IF($V23="En cours","Plan d'actions en cours",IF(AND($T23-TODAY()&lt;=-1,OR($R23="",$R23="NON"),$S23-TODAY()&lt;=-1,OR($R23="",$R23="NON")),"RETARD RECTO + VERSO",IF(OR(AND($T23-TODAY()&lt;=-1,OR($R23="",$R23="NON")),AND($T23-TODAY()&lt;=-1,R23="OUI")),"RETARD VERSO",IF(AND($T23-TODAY()&gt;=0,$R23="OUI"),"VERSO EN COURS",IF(OR(AND($S23-TODAY()&lt;=-1,OR($R23="",$R23="NON")),AND($S23-TODAY()&lt;=-1,R23="OUI")),"RETARD RECTO",IF(T23-TODAY()&gt;=0,"RECTO EN COURS"))))))))</f>
        <v>RETARD VERSO</v>
      </c>
      <c r="V23" s="30" t="str">
        <f>IF(O23="NON","",IF(ISBLANK(C23),"",IF(COUNTIF('[1]PO - Plan d''Actions'!$A:$A,'PO - création BDA'!B23)=0,"Pas d'actions renseignées",IF(COUNTIF('[1]PO - Plan d''Actions'!$A:$A,'PO - création BDA'!B23)=COUNTIFS('[1]PO - Plan d''Actions'!$A:$A,'PO - création BDA'!B23,'[1]PO - Plan d''Actions'!$M:$M,"A"),"Cloturée","En cours"))))</f>
        <v>Pas d'actions renseignées</v>
      </c>
      <c r="W23" s="33"/>
      <c r="X23" s="33"/>
      <c r="Y23" s="33"/>
      <c r="Z23" s="33"/>
      <c r="AA23" s="33"/>
      <c r="AB23" s="34"/>
    </row>
    <row r="24" spans="1:28" ht="24.95" hidden="1" customHeight="1" x14ac:dyDescent="0.2">
      <c r="A24" s="21">
        <v>21</v>
      </c>
      <c r="B24" s="22" t="str">
        <f t="shared" si="1"/>
        <v>BDA-PO-2019-21</v>
      </c>
      <c r="C24" s="23">
        <v>43607</v>
      </c>
      <c r="D24" s="24" t="s">
        <v>83</v>
      </c>
      <c r="E24" s="24">
        <v>2019</v>
      </c>
      <c r="F24" s="24" t="s">
        <v>84</v>
      </c>
      <c r="G24" s="24" t="str">
        <f t="shared" si="0"/>
        <v>PO</v>
      </c>
      <c r="H24" s="25" t="s">
        <v>46</v>
      </c>
      <c r="I24" s="25" t="s">
        <v>95</v>
      </c>
      <c r="J24" s="25" t="s">
        <v>48</v>
      </c>
      <c r="K24" s="25">
        <v>210</v>
      </c>
      <c r="L24" s="25">
        <v>180</v>
      </c>
      <c r="M24" s="25" t="s">
        <v>96</v>
      </c>
      <c r="N24" s="25" t="s">
        <v>35</v>
      </c>
      <c r="O24" s="26" t="s">
        <v>36</v>
      </c>
      <c r="P24" s="27" t="str">
        <f>IF(ISBLANK(I24),"",VLOOKUP(I24,'[1]PO -Machines '!A:C,3,0))</f>
        <v>A</v>
      </c>
      <c r="Q24" s="27" t="str">
        <f>IF(ISBLANK(I24),"",VLOOKUP(I24,'[1]PO -Machines '!A:C,2,0))</f>
        <v>FAB</v>
      </c>
      <c r="R24" s="28" t="s">
        <v>36</v>
      </c>
      <c r="S24" s="29">
        <f>IF(OR(C24="",H24="",I24="",B24=""),"",WORKDAY('PO - création BDA'!$C24,2))</f>
        <v>43609</v>
      </c>
      <c r="T24" s="29">
        <f>IF(OR(C24="",H24="",I24="",B24=""),"",WORKDAY('PO - création BDA'!$C24,14))</f>
        <v>43627</v>
      </c>
      <c r="U24" s="30" t="str">
        <f ca="1">IF($B24="","",IF($V24="Cloturée","BDA Cloturée",IF($V24="En cours","Plan d'actions en cours",IF(AND($T24-TODAY()&lt;=-1,OR($R24="",$R24="NON"),$S24-TODAY()&lt;=-1,OR($R24="",$R24="NON")),"RETARD RECTO + VERSO",IF(OR(AND($T24-TODAY()&lt;=-1,OR($R24="",$R24="NON")),AND($T24-TODAY()&lt;=-1,R24="OUI")),"RETARD VERSO",IF(AND($T24-TODAY()&gt;=0,$R24="OUI"),"VERSO EN COURS",IF(OR(AND($S24-TODAY()&lt;=-1,OR($R24="",$R24="NON")),AND($S24-TODAY()&lt;=-1,R24="OUI")),"RETARD RECTO",IF(T24-TODAY()&gt;=0,"RECTO EN COURS"))))))))</f>
        <v>BDA Cloturée</v>
      </c>
      <c r="V24" s="30" t="str">
        <f>IF(O24="NON","",IF(ISBLANK(C24),"",IF(COUNTIF('[1]PO - Plan d''Actions'!$A:$A,'PO - création BDA'!B24)=0,"Pas d'actions renseignées",IF(COUNTIF('[1]PO - Plan d''Actions'!$A:$A,'PO - création BDA'!B24)=COUNTIFS('[1]PO - Plan d''Actions'!$A:$A,'PO - création BDA'!B24,'[1]PO - Plan d''Actions'!$M:$M,"A"),"Cloturée","En cours"))))</f>
        <v>Cloturée</v>
      </c>
      <c r="W24" s="25"/>
      <c r="X24" s="25"/>
      <c r="Y24" s="25"/>
      <c r="Z24" s="25"/>
      <c r="AA24" s="25"/>
      <c r="AB24" s="31"/>
    </row>
    <row r="25" spans="1:28" ht="24.95" hidden="1" customHeight="1" x14ac:dyDescent="0.2">
      <c r="A25" s="21">
        <v>22</v>
      </c>
      <c r="B25" s="22" t="str">
        <f t="shared" si="1"/>
        <v>BDA-PO-2019-22</v>
      </c>
      <c r="C25" s="23">
        <v>43605</v>
      </c>
      <c r="D25" s="24" t="s">
        <v>83</v>
      </c>
      <c r="E25" s="24">
        <v>2019</v>
      </c>
      <c r="F25" s="24" t="s">
        <v>84</v>
      </c>
      <c r="G25" s="24" t="str">
        <f t="shared" si="0"/>
        <v>PO</v>
      </c>
      <c r="H25" s="33" t="s">
        <v>46</v>
      </c>
      <c r="I25" s="33" t="s">
        <v>95</v>
      </c>
      <c r="J25" s="33" t="s">
        <v>53</v>
      </c>
      <c r="K25" s="33">
        <v>240</v>
      </c>
      <c r="L25" s="33">
        <v>240</v>
      </c>
      <c r="M25" s="33" t="s">
        <v>97</v>
      </c>
      <c r="N25" s="33" t="s">
        <v>36</v>
      </c>
      <c r="O25" s="24" t="s">
        <v>36</v>
      </c>
      <c r="P25" s="27" t="str">
        <f>IF(ISBLANK(I25),"",VLOOKUP(I25,'[1]PO -Machines '!A:C,3,0))</f>
        <v>A</v>
      </c>
      <c r="Q25" s="27" t="str">
        <f>IF(ISBLANK(I25),"",VLOOKUP(I25,'[1]PO -Machines '!A:C,2,0))</f>
        <v>FAB</v>
      </c>
      <c r="R25" s="28" t="s">
        <v>36</v>
      </c>
      <c r="S25" s="29">
        <f>IF(OR(C25="",H25="",I25="",B25=""),"",WORKDAY('PO - création BDA'!$C25,2))</f>
        <v>43607</v>
      </c>
      <c r="T25" s="29">
        <f>IF(OR(C25="",H25="",I25="",B25=""),"",WORKDAY('PO - création BDA'!$C25,14))</f>
        <v>43623</v>
      </c>
      <c r="U25" s="30" t="str">
        <f ca="1">IF($B25="","",IF($V25="Cloturée","BDA Cloturée",IF($V25="En cours","Plan d'actions en cours",IF(AND($T25-TODAY()&lt;=-1,OR($R25="",$R25="NON"),$S25-TODAY()&lt;=-1,OR($R25="",$R25="NON")),"RETARD RECTO + VERSO",IF(OR(AND($T25-TODAY()&lt;=-1,OR($R25="",$R25="NON")),AND($T25-TODAY()&lt;=-1,R25="OUI")),"RETARD VERSO",IF(AND($T25-TODAY()&gt;=0,$R25="OUI"),"VERSO EN COURS",IF(OR(AND($S25-TODAY()&lt;=-1,OR($R25="",$R25="NON")),AND($S25-TODAY()&lt;=-1,R25="OUI")),"RETARD RECTO",IF(T25-TODAY()&gt;=0,"RECTO EN COURS"))))))))</f>
        <v>BDA Cloturée</v>
      </c>
      <c r="V25" s="30" t="str">
        <f>IF(O25="NON","",IF(ISBLANK(C25),"",IF(COUNTIF('[1]PO - Plan d''Actions'!$A:$A,'PO - création BDA'!B25)=0,"Pas d'actions renseignées",IF(COUNTIF('[1]PO - Plan d''Actions'!$A:$A,'PO - création BDA'!B25)=COUNTIFS('[1]PO - Plan d''Actions'!$A:$A,'PO - création BDA'!B25,'[1]PO - Plan d''Actions'!$M:$M,"A"),"Cloturée","En cours"))))</f>
        <v>Cloturée</v>
      </c>
      <c r="W25" s="33"/>
      <c r="X25" s="33"/>
      <c r="Y25" s="33"/>
      <c r="Z25" s="33"/>
      <c r="AA25" s="33"/>
      <c r="AB25" s="34"/>
    </row>
    <row r="26" spans="1:28" ht="24.95" hidden="1" customHeight="1" x14ac:dyDescent="0.2">
      <c r="A26" s="21">
        <v>23</v>
      </c>
      <c r="B26" s="22" t="str">
        <f t="shared" si="1"/>
        <v>BDA-PO-2019-23</v>
      </c>
      <c r="C26" s="23">
        <v>43622</v>
      </c>
      <c r="D26" s="24" t="s">
        <v>98</v>
      </c>
      <c r="E26" s="24">
        <v>2019</v>
      </c>
      <c r="F26" s="24" t="s">
        <v>99</v>
      </c>
      <c r="G26" s="24" t="str">
        <f t="shared" si="0"/>
        <v>PO</v>
      </c>
      <c r="H26" s="25" t="s">
        <v>46</v>
      </c>
      <c r="I26" s="25" t="s">
        <v>47</v>
      </c>
      <c r="J26" s="25" t="s">
        <v>48</v>
      </c>
      <c r="K26" s="25">
        <v>300</v>
      </c>
      <c r="L26" s="25">
        <v>180</v>
      </c>
      <c r="M26" s="25" t="s">
        <v>100</v>
      </c>
      <c r="N26" s="25" t="s">
        <v>36</v>
      </c>
      <c r="O26" s="26" t="s">
        <v>36</v>
      </c>
      <c r="P26" s="27" t="str">
        <f>IF(ISBLANK(I26),"",VLOOKUP(I26,'[1]PO -Machines '!A:C,3,0))</f>
        <v>A</v>
      </c>
      <c r="Q26" s="27" t="str">
        <f>IF(ISBLANK(I26),"",VLOOKUP(I26,'[1]PO -Machines '!A:C,2,0))</f>
        <v>FAB</v>
      </c>
      <c r="R26" s="28" t="s">
        <v>36</v>
      </c>
      <c r="S26" s="29">
        <f>IF(OR(C26="",H26="",I26="",B26=""),"",WORKDAY('PO - création BDA'!$C26,2))</f>
        <v>43626</v>
      </c>
      <c r="T26" s="29">
        <f>IF(OR(C26="",H26="",I26="",B26=""),"",WORKDAY('PO - création BDA'!$C26,14))</f>
        <v>43642</v>
      </c>
      <c r="U26" s="30" t="str">
        <f ca="1">IF($B26="","",IF($V26="Cloturée","BDA Cloturée",IF($V26="En cours","Plan d'actions en cours",IF(AND($T26-TODAY()&lt;=-1,OR($R26="",$R26="NON"),$S26-TODAY()&lt;=-1,OR($R26="",$R26="NON")),"RETARD RECTO + VERSO",IF(OR(AND($T26-TODAY()&lt;=-1,OR($R26="",$R26="NON")),AND($T26-TODAY()&lt;=-1,R26="OUI")),"RETARD VERSO",IF(AND($T26-TODAY()&gt;=0,$R26="OUI"),"VERSO EN COURS",IF(OR(AND($S26-TODAY()&lt;=-1,OR($R26="",$R26="NON")),AND($S26-TODAY()&lt;=-1,R26="OUI")),"RETARD RECTO",IF(T26-TODAY()&gt;=0,"RECTO EN COURS"))))))))</f>
        <v>BDA Cloturée</v>
      </c>
      <c r="V26" s="30" t="str">
        <f>IF(O26="NON","",IF(ISBLANK(C26),"",IF(COUNTIF('[1]PO - Plan d''Actions'!$A:$A,'PO - création BDA'!B26)=0,"Pas d'actions renseignées",IF(COUNTIF('[1]PO - Plan d''Actions'!$A:$A,'PO - création BDA'!B26)=COUNTIFS('[1]PO - Plan d''Actions'!$A:$A,'PO - création BDA'!B26,'[1]PO - Plan d''Actions'!$M:$M,"A"),"Cloturée","En cours"))))</f>
        <v>Cloturée</v>
      </c>
      <c r="W26" s="25"/>
      <c r="X26" s="25"/>
      <c r="Y26" s="25"/>
      <c r="Z26" s="25"/>
      <c r="AA26" s="25"/>
      <c r="AB26" s="31"/>
    </row>
    <row r="27" spans="1:28" ht="24.95" hidden="1" customHeight="1" x14ac:dyDescent="0.2">
      <c r="A27" s="21">
        <v>0</v>
      </c>
      <c r="B27" s="22" t="str">
        <f t="shared" si="1"/>
        <v>BDA-PO-2019-0</v>
      </c>
      <c r="C27" s="23">
        <v>43619</v>
      </c>
      <c r="D27" s="24" t="s">
        <v>98</v>
      </c>
      <c r="E27" s="24">
        <v>2019</v>
      </c>
      <c r="F27" s="24" t="s">
        <v>99</v>
      </c>
      <c r="G27" s="24" t="str">
        <f t="shared" si="0"/>
        <v>PO</v>
      </c>
      <c r="H27" s="33" t="s">
        <v>46</v>
      </c>
      <c r="I27" s="33" t="s">
        <v>95</v>
      </c>
      <c r="J27" s="33" t="s">
        <v>67</v>
      </c>
      <c r="K27" s="33">
        <v>0</v>
      </c>
      <c r="L27" s="33">
        <v>90</v>
      </c>
      <c r="M27" s="33" t="s">
        <v>101</v>
      </c>
      <c r="N27" s="33" t="s">
        <v>36</v>
      </c>
      <c r="O27" s="24" t="s">
        <v>36</v>
      </c>
      <c r="P27" s="27" t="str">
        <f>IF(ISBLANK(I27),"",VLOOKUP(I27,'[1]PO -Machines '!A:C,3,0))</f>
        <v>A</v>
      </c>
      <c r="Q27" s="27" t="str">
        <f>IF(ISBLANK(I27),"",VLOOKUP(I27,'[1]PO -Machines '!A:C,2,0))</f>
        <v>FAB</v>
      </c>
      <c r="R27" s="28" t="s">
        <v>36</v>
      </c>
      <c r="S27" s="29">
        <f>IF(OR(C27="",H27="",I27="",B27=""),"",WORKDAY('PO - création BDA'!$C27,2))</f>
        <v>43621</v>
      </c>
      <c r="T27" s="29">
        <f>IF(OR(C27="",H27="",I27="",B27=""),"",WORKDAY('PO - création BDA'!$C27,14))</f>
        <v>43637</v>
      </c>
      <c r="U27" s="30" t="str">
        <f ca="1">IF($B27="","",IF($V27="Cloturée","BDA Cloturée",IF($V27="En cours","Plan d'actions en cours",IF(AND($T27-TODAY()&lt;=-1,OR($R27="",$R27="NON"),$S27-TODAY()&lt;=-1,OR($R27="",$R27="NON")),"RETARD RECTO + VERSO",IF(OR(AND($T27-TODAY()&lt;=-1,OR($R27="",$R27="NON")),AND($T27-TODAY()&lt;=-1,R27="OUI")),"RETARD VERSO",IF(AND($T27-TODAY()&gt;=0,$R27="OUI"),"VERSO EN COURS",IF(OR(AND($S27-TODAY()&lt;=-1,OR($R27="",$R27="NON")),AND($S27-TODAY()&lt;=-1,R27="OUI")),"RETARD RECTO",IF(T27-TODAY()&gt;=0,"RECTO EN COURS"))))))))</f>
        <v>RETARD VERSO</v>
      </c>
      <c r="V27" s="30" t="str">
        <f>IF(O27="NON","",IF(ISBLANK(C27),"",IF(COUNTIF('[1]PO - Plan d''Actions'!$A:$A,'PO - création BDA'!B27)=0,"Pas d'actions renseignées",IF(COUNTIF('[1]PO - Plan d''Actions'!$A:$A,'PO - création BDA'!B27)=COUNTIFS('[1]PO - Plan d''Actions'!$A:$A,'PO - création BDA'!B27,'[1]PO - Plan d''Actions'!$M:$M,"A"),"Cloturée","En cours"))))</f>
        <v>Pas d'actions renseignées</v>
      </c>
      <c r="W27" s="33"/>
      <c r="X27" s="33"/>
      <c r="Y27" s="33"/>
      <c r="Z27" s="33"/>
      <c r="AA27" s="33"/>
      <c r="AB27" s="34"/>
    </row>
    <row r="28" spans="1:28" ht="24.95" hidden="1" customHeight="1" x14ac:dyDescent="0.2">
      <c r="A28" s="21">
        <v>25</v>
      </c>
      <c r="B28" s="22" t="str">
        <f t="shared" si="1"/>
        <v>BDA-PO-2019-25</v>
      </c>
      <c r="C28" s="23">
        <v>43627</v>
      </c>
      <c r="D28" s="24" t="s">
        <v>98</v>
      </c>
      <c r="E28" s="24">
        <v>2019</v>
      </c>
      <c r="F28" s="24" t="s">
        <v>99</v>
      </c>
      <c r="G28" s="24" t="str">
        <f t="shared" si="0"/>
        <v>PO</v>
      </c>
      <c r="H28" s="25" t="s">
        <v>102</v>
      </c>
      <c r="I28" s="25" t="s">
        <v>103</v>
      </c>
      <c r="J28" s="25" t="s">
        <v>69</v>
      </c>
      <c r="K28" s="25">
        <v>120</v>
      </c>
      <c r="L28" s="25">
        <v>60</v>
      </c>
      <c r="M28" s="25" t="s">
        <v>104</v>
      </c>
      <c r="N28" s="25" t="s">
        <v>36</v>
      </c>
      <c r="O28" s="26" t="s">
        <v>36</v>
      </c>
      <c r="P28" s="27" t="str">
        <f>IF(ISBLANK(I28),"",VLOOKUP(I28,'[1]PO -Machines '!A:C,3,0))</f>
        <v>B</v>
      </c>
      <c r="Q28" s="27" t="str">
        <f>IF(ISBLANK(I28),"",VLOOKUP(I28,'[1]PO -Machines '!A:C,2,0))</f>
        <v>Ens/etu</v>
      </c>
      <c r="R28" s="28" t="s">
        <v>36</v>
      </c>
      <c r="S28" s="29">
        <f>IF(OR(C28="",H28="",I28="",B28=""),"",WORKDAY('PO - création BDA'!$C28,2))</f>
        <v>43629</v>
      </c>
      <c r="T28" s="29">
        <f>IF(OR(C28="",H28="",I28="",B28=""),"",WORKDAY('PO - création BDA'!$C28,14))</f>
        <v>43647</v>
      </c>
      <c r="U28" s="30" t="str">
        <f ca="1">IF($B28="","",IF($V28="Cloturée","BDA Cloturée",IF($V28="En cours","Plan d'actions en cours",IF(AND($T28-TODAY()&lt;=-1,OR($R28="",$R28="NON"),$S28-TODAY()&lt;=-1,OR($R28="",$R28="NON")),"RETARD RECTO + VERSO",IF(OR(AND($T28-TODAY()&lt;=-1,OR($R28="",$R28="NON")),AND($T28-TODAY()&lt;=-1,R28="OUI")),"RETARD VERSO",IF(AND($T28-TODAY()&gt;=0,$R28="OUI"),"VERSO EN COURS",IF(OR(AND($S28-TODAY()&lt;=-1,OR($R28="",$R28="NON")),AND($S28-TODAY()&lt;=-1,R28="OUI")),"RETARD RECTO",IF(T28-TODAY()&gt;=0,"RECTO EN COURS"))))))))</f>
        <v>BDA Cloturée</v>
      </c>
      <c r="V28" s="30" t="str">
        <f>IF(O28="NON","",IF(ISBLANK(C28),"",IF(COUNTIF('[1]PO - Plan d''Actions'!$A:$A,'PO - création BDA'!B28)=0,"Pas d'actions renseignées",IF(COUNTIF('[1]PO - Plan d''Actions'!$A:$A,'PO - création BDA'!B28)=COUNTIFS('[1]PO - Plan d''Actions'!$A:$A,'PO - création BDA'!B28,'[1]PO - Plan d''Actions'!$M:$M,"A"),"Cloturée","En cours"))))</f>
        <v>Cloturée</v>
      </c>
      <c r="W28" s="25"/>
      <c r="X28" s="25"/>
      <c r="Y28" s="25"/>
      <c r="Z28" s="25"/>
      <c r="AA28" s="25"/>
      <c r="AB28" s="31"/>
    </row>
    <row r="29" spans="1:28" ht="24.95" hidden="1" customHeight="1" x14ac:dyDescent="0.2">
      <c r="A29" s="21">
        <v>26</v>
      </c>
      <c r="B29" s="22" t="str">
        <f t="shared" si="1"/>
        <v>BDA-PO-2019-26</v>
      </c>
      <c r="C29" s="23">
        <v>43629</v>
      </c>
      <c r="D29" s="24" t="s">
        <v>98</v>
      </c>
      <c r="E29" s="24">
        <v>2019</v>
      </c>
      <c r="F29" s="24" t="s">
        <v>99</v>
      </c>
      <c r="G29" s="24" t="str">
        <f t="shared" si="0"/>
        <v>PO</v>
      </c>
      <c r="H29" s="33" t="s">
        <v>46</v>
      </c>
      <c r="I29" s="33" t="s">
        <v>95</v>
      </c>
      <c r="J29" s="33" t="s">
        <v>48</v>
      </c>
      <c r="K29" s="33">
        <v>250</v>
      </c>
      <c r="L29" s="33">
        <v>180</v>
      </c>
      <c r="M29" s="33" t="s">
        <v>105</v>
      </c>
      <c r="N29" s="33" t="s">
        <v>36</v>
      </c>
      <c r="O29" s="24" t="s">
        <v>36</v>
      </c>
      <c r="P29" s="27" t="str">
        <f>IF(ISBLANK(I29),"",VLOOKUP(I29,'[1]PO -Machines '!A:C,3,0))</f>
        <v>A</v>
      </c>
      <c r="Q29" s="27" t="str">
        <f>IF(ISBLANK(I29),"",VLOOKUP(I29,'[1]PO -Machines '!A:C,2,0))</f>
        <v>FAB</v>
      </c>
      <c r="R29" s="28" t="s">
        <v>36</v>
      </c>
      <c r="S29" s="29">
        <f>IF(OR(C29="",H29="",I29="",B29=""),"",WORKDAY('PO - création BDA'!$C29,2))</f>
        <v>43633</v>
      </c>
      <c r="T29" s="29">
        <f>IF(OR(C29="",H29="",I29="",B29=""),"",WORKDAY('PO - création BDA'!$C29,14))</f>
        <v>43649</v>
      </c>
      <c r="U29" s="30" t="str">
        <f ca="1">IF($B29="","",IF($V29="Cloturée","BDA Cloturée",IF($V29="En cours","Plan d'actions en cours",IF(AND($T29-TODAY()&lt;=-1,OR($R29="",$R29="NON"),$S29-TODAY()&lt;=-1,OR($R29="",$R29="NON")),"RETARD RECTO + VERSO",IF(OR(AND($T29-TODAY()&lt;=-1,OR($R29="",$R29="NON")),AND($T29-TODAY()&lt;=-1,R29="OUI")),"RETARD VERSO",IF(AND($T29-TODAY()&gt;=0,$R29="OUI"),"VERSO EN COURS",IF(OR(AND($S29-TODAY()&lt;=-1,OR($R29="",$R29="NON")),AND($S29-TODAY()&lt;=-1,R29="OUI")),"RETARD RECTO",IF(T29-TODAY()&gt;=0,"RECTO EN COURS"))))))))</f>
        <v>BDA Cloturée</v>
      </c>
      <c r="V29" s="30" t="str">
        <f>IF(O29="NON","",IF(ISBLANK(C29),"",IF(COUNTIF('[1]PO - Plan d''Actions'!$A:$A,'PO - création BDA'!B29)=0,"Pas d'actions renseignées",IF(COUNTIF('[1]PO - Plan d''Actions'!$A:$A,'PO - création BDA'!B29)=COUNTIFS('[1]PO - Plan d''Actions'!$A:$A,'PO - création BDA'!B29,'[1]PO - Plan d''Actions'!$M:$M,"A"),"Cloturée","En cours"))))</f>
        <v>Cloturée</v>
      </c>
      <c r="W29" s="33"/>
      <c r="X29" s="33"/>
      <c r="Y29" s="33"/>
      <c r="Z29" s="33"/>
      <c r="AA29" s="33"/>
      <c r="AB29" s="34"/>
    </row>
    <row r="30" spans="1:28" ht="24.95" hidden="1" customHeight="1" x14ac:dyDescent="0.2">
      <c r="A30" s="21">
        <v>27</v>
      </c>
      <c r="B30" s="22" t="str">
        <f t="shared" si="1"/>
        <v>BDA-PO-2019-27</v>
      </c>
      <c r="C30" s="23">
        <v>43642</v>
      </c>
      <c r="D30" s="24" t="s">
        <v>98</v>
      </c>
      <c r="E30" s="24">
        <v>2019</v>
      </c>
      <c r="F30" s="24" t="s">
        <v>99</v>
      </c>
      <c r="G30" s="24" t="str">
        <f t="shared" si="0"/>
        <v>PO</v>
      </c>
      <c r="H30" s="25" t="s">
        <v>106</v>
      </c>
      <c r="I30" s="25"/>
      <c r="J30" s="25" t="s">
        <v>48</v>
      </c>
      <c r="K30" s="25">
        <v>240</v>
      </c>
      <c r="L30" s="25">
        <v>240</v>
      </c>
      <c r="M30" s="25" t="s">
        <v>107</v>
      </c>
      <c r="N30" s="25" t="s">
        <v>35</v>
      </c>
      <c r="O30" s="26" t="s">
        <v>36</v>
      </c>
      <c r="P30" s="27" t="str">
        <f>IF(ISBLANK(I30),"",VLOOKUP(I30,'[1]PO -Machines '!A:C,3,0))</f>
        <v/>
      </c>
      <c r="Q30" s="27" t="str">
        <f>IF(ISBLANK(I30),"",VLOOKUP(I30,'[1]PO -Machines '!A:C,2,0))</f>
        <v/>
      </c>
      <c r="R30" s="28"/>
      <c r="S30" s="29" t="str">
        <f>IF(OR(C30="",H30="",I30="",B30=""),"",WORKDAY('PO - création BDA'!$C30,2))</f>
        <v/>
      </c>
      <c r="T30" s="29" t="str">
        <f>IF(OR(C30="",H30="",I30="",B30=""),"",WORKDAY('PO - création BDA'!$C30,14))</f>
        <v/>
      </c>
      <c r="U30" s="30" t="str">
        <f ca="1">IF($B30="","",IF($V30="Cloturée","BDA Cloturée",IF($V30="En cours","Plan d'actions en cours",IF(AND($T30-TODAY()&lt;=-1,OR($R30="",$R30="NON"),$S30-TODAY()&lt;=-1,OR($R30="",$R30="NON")),"RETARD RECTO + VERSO",IF(OR(AND($T30-TODAY()&lt;=-1,OR($R30="",$R30="NON")),AND($T30-TODAY()&lt;=-1,R30="OUI")),"RETARD VERSO",IF(AND($T30-TODAY()&gt;=0,$R30="OUI"),"VERSO EN COURS",IF(OR(AND($S30-TODAY()&lt;=-1,OR($R30="",$R30="NON")),AND($S30-TODAY()&lt;=-1,R30="OUI")),"RETARD RECTO",IF(T30-TODAY()&gt;=0,"RECTO EN COURS"))))))))</f>
        <v>BDA Cloturée</v>
      </c>
      <c r="V30" s="30" t="str">
        <f>IF(O30="NON","",IF(ISBLANK(C30),"",IF(COUNTIF('[1]PO - Plan d''Actions'!$A:$A,'PO - création BDA'!B30)=0,"Pas d'actions renseignées",IF(COUNTIF('[1]PO - Plan d''Actions'!$A:$A,'PO - création BDA'!B30)=COUNTIFS('[1]PO - Plan d''Actions'!$A:$A,'PO - création BDA'!B30,'[1]PO - Plan d''Actions'!$M:$M,"A"),"Cloturée","En cours"))))</f>
        <v>Cloturée</v>
      </c>
      <c r="W30" s="25"/>
      <c r="X30" s="25"/>
      <c r="Y30" s="25"/>
      <c r="Z30" s="25"/>
      <c r="AA30" s="25"/>
      <c r="AB30" s="31"/>
    </row>
    <row r="31" spans="1:28" ht="24.95" hidden="1" customHeight="1" x14ac:dyDescent="0.2">
      <c r="A31" s="21">
        <v>28</v>
      </c>
      <c r="B31" s="22" t="str">
        <f t="shared" si="1"/>
        <v>BDA-PO-2019-28</v>
      </c>
      <c r="C31" s="23">
        <v>43647</v>
      </c>
      <c r="D31" s="24" t="s">
        <v>108</v>
      </c>
      <c r="E31" s="24">
        <v>2019</v>
      </c>
      <c r="F31" s="24" t="s">
        <v>109</v>
      </c>
      <c r="G31" s="24" t="str">
        <f t="shared" si="0"/>
        <v>PO</v>
      </c>
      <c r="H31" s="33" t="s">
        <v>106</v>
      </c>
      <c r="I31" s="25"/>
      <c r="J31" s="33" t="s">
        <v>53</v>
      </c>
      <c r="K31" s="33">
        <v>420</v>
      </c>
      <c r="L31" s="33">
        <v>330</v>
      </c>
      <c r="M31" s="33" t="s">
        <v>110</v>
      </c>
      <c r="N31" s="33" t="s">
        <v>36</v>
      </c>
      <c r="O31" s="24" t="s">
        <v>36</v>
      </c>
      <c r="P31" s="27" t="str">
        <f>IF(ISBLANK(I31),"",VLOOKUP(I31,'[1]PO -Machines '!A:C,3,0))</f>
        <v/>
      </c>
      <c r="Q31" s="27" t="str">
        <f>IF(ISBLANK(I31),"",VLOOKUP(I31,'[1]PO -Machines '!A:C,2,0))</f>
        <v/>
      </c>
      <c r="R31" s="28"/>
      <c r="S31" s="29" t="str">
        <f>IF(OR(C31="",H31="",I31="",B31=""),"",WORKDAY('PO - création BDA'!$C31,2))</f>
        <v/>
      </c>
      <c r="T31" s="29" t="str">
        <f>IF(OR(C31="",H31="",I31="",B31=""),"",WORKDAY('PO - création BDA'!$C31,14))</f>
        <v/>
      </c>
      <c r="U31" s="30" t="str">
        <f ca="1">IF($B31="","",IF($V31="Cloturée","BDA Cloturée",IF($V31="En cours","Plan d'actions en cours",IF(AND($T31-TODAY()&lt;=-1,OR($R31="",$R31="NON"),$S31-TODAY()&lt;=-1,OR($R31="",$R31="NON")),"RETARD RECTO + VERSO",IF(OR(AND($T31-TODAY()&lt;=-1,OR($R31="",$R31="NON")),AND($T31-TODAY()&lt;=-1,R31="OUI")),"RETARD VERSO",IF(AND($T31-TODAY()&gt;=0,$R31="OUI"),"VERSO EN COURS",IF(OR(AND($S31-TODAY()&lt;=-1,OR($R31="",$R31="NON")),AND($S31-TODAY()&lt;=-1,R31="OUI")),"RETARD RECTO",IF(T31-TODAY()&gt;=0,"RECTO EN COURS"))))))))</f>
        <v>BDA Cloturée</v>
      </c>
      <c r="V31" s="30" t="str">
        <f>IF(O31="NON","",IF(ISBLANK(C31),"",IF(COUNTIF('[1]PO - Plan d''Actions'!$A:$A,'PO - création BDA'!B31)=0,"Pas d'actions renseignées",IF(COUNTIF('[1]PO - Plan d''Actions'!$A:$A,'PO - création BDA'!B31)=COUNTIFS('[1]PO - Plan d''Actions'!$A:$A,'PO - création BDA'!B31,'[1]PO - Plan d''Actions'!$M:$M,"A"),"Cloturée","En cours"))))</f>
        <v>Cloturée</v>
      </c>
      <c r="W31" s="33"/>
      <c r="X31" s="33"/>
      <c r="Y31" s="33"/>
      <c r="Z31" s="33"/>
      <c r="AA31" s="33"/>
      <c r="AB31" s="34"/>
    </row>
    <row r="32" spans="1:28" ht="24.95" hidden="1" customHeight="1" x14ac:dyDescent="0.2">
      <c r="A32" s="21">
        <v>29</v>
      </c>
      <c r="B32" s="22" t="str">
        <f t="shared" si="1"/>
        <v>BDA-PO-2019-29</v>
      </c>
      <c r="C32" s="23">
        <v>43648</v>
      </c>
      <c r="D32" s="24" t="s">
        <v>108</v>
      </c>
      <c r="E32" s="24">
        <v>2019</v>
      </c>
      <c r="F32" s="24" t="s">
        <v>109</v>
      </c>
      <c r="G32" s="24" t="str">
        <f t="shared" si="0"/>
        <v>PO</v>
      </c>
      <c r="H32" s="25" t="s">
        <v>111</v>
      </c>
      <c r="I32" s="25"/>
      <c r="J32" s="25" t="s">
        <v>53</v>
      </c>
      <c r="K32" s="25">
        <v>120</v>
      </c>
      <c r="L32" s="25">
        <v>120</v>
      </c>
      <c r="M32" s="25" t="s">
        <v>112</v>
      </c>
      <c r="N32" s="25" t="s">
        <v>36</v>
      </c>
      <c r="O32" s="26" t="s">
        <v>36</v>
      </c>
      <c r="P32" s="27" t="str">
        <f>IF(ISBLANK(I32),"",VLOOKUP(I32,'[1]PO -Machines '!A:C,3,0))</f>
        <v/>
      </c>
      <c r="Q32" s="27" t="str">
        <f>IF(ISBLANK(I32),"",VLOOKUP(I32,'[1]PO -Machines '!A:C,2,0))</f>
        <v/>
      </c>
      <c r="R32" s="28"/>
      <c r="S32" s="29" t="str">
        <f>IF(OR(C32="",H32="",I32="",B32=""),"",WORKDAY('PO - création BDA'!$C32,2))</f>
        <v/>
      </c>
      <c r="T32" s="29" t="str">
        <f>IF(OR(C32="",H32="",I32="",B32=""),"",WORKDAY('PO - création BDA'!$C32,14))</f>
        <v/>
      </c>
      <c r="U32" s="30" t="str">
        <f ca="1">IF($B32="","",IF($V32="Cloturée","BDA Cloturée",IF($V32="En cours","Plan d'actions en cours",IF(AND($T32-TODAY()&lt;=-1,OR($R32="",$R32="NON"),$S32-TODAY()&lt;=-1,OR($R32="",$R32="NON")),"RETARD RECTO + VERSO",IF(OR(AND($T32-TODAY()&lt;=-1,OR($R32="",$R32="NON")),AND($T32-TODAY()&lt;=-1,R32="OUI")),"RETARD VERSO",IF(AND($T32-TODAY()&gt;=0,$R32="OUI"),"VERSO EN COURS",IF(OR(AND($S32-TODAY()&lt;=-1,OR($R32="",$R32="NON")),AND($S32-TODAY()&lt;=-1,R32="OUI")),"RETARD RECTO",IF(T32-TODAY()&gt;=0,"RECTO EN COURS"))))))))</f>
        <v>BDA Cloturée</v>
      </c>
      <c r="V32" s="30" t="str">
        <f>IF(O32="NON","",IF(ISBLANK(C32),"",IF(COUNTIF('[1]PO - Plan d''Actions'!$A:$A,'PO - création BDA'!B32)=0,"Pas d'actions renseignées",IF(COUNTIF('[1]PO - Plan d''Actions'!$A:$A,'PO - création BDA'!B32)=COUNTIFS('[1]PO - Plan d''Actions'!$A:$A,'PO - création BDA'!B32,'[1]PO - Plan d''Actions'!$M:$M,"A"),"Cloturée","En cours"))))</f>
        <v>Cloturée</v>
      </c>
      <c r="W32" s="25"/>
      <c r="X32" s="25"/>
      <c r="Y32" s="25"/>
      <c r="Z32" s="25"/>
      <c r="AA32" s="25"/>
      <c r="AB32" s="31"/>
    </row>
    <row r="33" spans="1:28" ht="24.95" hidden="1" customHeight="1" x14ac:dyDescent="0.2">
      <c r="A33" s="21">
        <v>30</v>
      </c>
      <c r="B33" s="22" t="str">
        <f t="shared" si="1"/>
        <v>BDA-PO-2019-30</v>
      </c>
      <c r="C33" s="23">
        <v>43657</v>
      </c>
      <c r="D33" s="24" t="s">
        <v>108</v>
      </c>
      <c r="E33" s="24">
        <v>2019</v>
      </c>
      <c r="F33" s="24" t="s">
        <v>109</v>
      </c>
      <c r="G33" s="24" t="str">
        <f t="shared" si="0"/>
        <v>PO</v>
      </c>
      <c r="H33" s="33" t="s">
        <v>46</v>
      </c>
      <c r="I33" s="33" t="s">
        <v>47</v>
      </c>
      <c r="J33" s="33" t="s">
        <v>48</v>
      </c>
      <c r="K33" s="33">
        <v>90</v>
      </c>
      <c r="L33" s="33">
        <v>60</v>
      </c>
      <c r="M33" s="33" t="s">
        <v>113</v>
      </c>
      <c r="N33" s="33" t="s">
        <v>36</v>
      </c>
      <c r="O33" s="24" t="s">
        <v>36</v>
      </c>
      <c r="P33" s="27" t="str">
        <f>IF(ISBLANK(I33),"",VLOOKUP(I33,'[1]PO -Machines '!A:C,3,0))</f>
        <v>A</v>
      </c>
      <c r="Q33" s="27" t="str">
        <f>IF(ISBLANK(I33),"",VLOOKUP(I33,'[1]PO -Machines '!A:C,2,0))</f>
        <v>FAB</v>
      </c>
      <c r="R33" s="28" t="s">
        <v>36</v>
      </c>
      <c r="S33" s="29">
        <f>IF(OR(C33="",H33="",I33="",B33=""),"",WORKDAY('PO - création BDA'!$C33,2))</f>
        <v>43661</v>
      </c>
      <c r="T33" s="29">
        <f>IF(OR(C33="",H33="",I33="",B33=""),"",WORKDAY('PO - création BDA'!$C33,14))</f>
        <v>43677</v>
      </c>
      <c r="U33" s="30" t="str">
        <f ca="1">IF($B33="","",IF($V33="Cloturée","BDA Cloturée",IF($V33="En cours","Plan d'actions en cours",IF(AND($T33-TODAY()&lt;=-1,OR($R33="",$R33="NON"),$S33-TODAY()&lt;=-1,OR($R33="",$R33="NON")),"RETARD RECTO + VERSO",IF(OR(AND($T33-TODAY()&lt;=-1,OR($R33="",$R33="NON")),AND($T33-TODAY()&lt;=-1,R33="OUI")),"RETARD VERSO",IF(AND($T33-TODAY()&gt;=0,$R33="OUI"),"VERSO EN COURS",IF(OR(AND($S33-TODAY()&lt;=-1,OR($R33="",$R33="NON")),AND($S33-TODAY()&lt;=-1,R33="OUI")),"RETARD RECTO",IF(T33-TODAY()&gt;=0,"RECTO EN COURS"))))))))</f>
        <v>BDA Cloturée</v>
      </c>
      <c r="V33" s="30" t="str">
        <f>IF(O33="NON","",IF(ISBLANK(C33),"",IF(COUNTIF('[1]PO - Plan d''Actions'!$A:$A,'PO - création BDA'!B33)=0,"Pas d'actions renseignées",IF(COUNTIF('[1]PO - Plan d''Actions'!$A:$A,'PO - création BDA'!B33)=COUNTIFS('[1]PO - Plan d''Actions'!$A:$A,'PO - création BDA'!B33,'[1]PO - Plan d''Actions'!$M:$M,"A"),"Cloturée","En cours"))))</f>
        <v>Cloturée</v>
      </c>
      <c r="W33" s="33"/>
      <c r="X33" s="33"/>
      <c r="Y33" s="33"/>
      <c r="Z33" s="33"/>
      <c r="AA33" s="33"/>
      <c r="AB33" s="34"/>
    </row>
    <row r="34" spans="1:28" ht="24.95" hidden="1" customHeight="1" x14ac:dyDescent="0.2">
      <c r="A34" s="21">
        <v>31</v>
      </c>
      <c r="B34" s="22" t="str">
        <f t="shared" si="1"/>
        <v>BDA-PO-2019-31</v>
      </c>
      <c r="C34" s="23">
        <v>43661</v>
      </c>
      <c r="D34" s="24" t="s">
        <v>108</v>
      </c>
      <c r="E34" s="24">
        <v>2019</v>
      </c>
      <c r="F34" s="24" t="s">
        <v>109</v>
      </c>
      <c r="G34" s="24" t="str">
        <f t="shared" si="0"/>
        <v>PO</v>
      </c>
      <c r="H34" s="25" t="s">
        <v>106</v>
      </c>
      <c r="I34" s="25"/>
      <c r="J34" s="25" t="s">
        <v>48</v>
      </c>
      <c r="K34" s="25">
        <v>120</v>
      </c>
      <c r="L34" s="25">
        <v>120</v>
      </c>
      <c r="M34" s="35" t="s">
        <v>114</v>
      </c>
      <c r="N34" s="25" t="s">
        <v>36</v>
      </c>
      <c r="O34" s="26" t="s">
        <v>36</v>
      </c>
      <c r="P34" s="27" t="str">
        <f>IF(ISBLANK(I34),"",VLOOKUP(I34,'[1]PO -Machines '!A:C,3,0))</f>
        <v/>
      </c>
      <c r="Q34" s="27" t="str">
        <f>IF(ISBLANK(I34),"",VLOOKUP(I34,'[1]PO -Machines '!A:C,2,0))</f>
        <v/>
      </c>
      <c r="R34" s="28"/>
      <c r="S34" s="29" t="str">
        <f>IF(OR(C34="",H34="",I34="",B34=""),"",WORKDAY('PO - création BDA'!$C34,2))</f>
        <v/>
      </c>
      <c r="T34" s="29" t="str">
        <f>IF(OR(C34="",H34="",I34="",B34=""),"",WORKDAY('PO - création BDA'!$C34,14))</f>
        <v/>
      </c>
      <c r="U34" s="30" t="str">
        <f ca="1">IF($B34="","",IF($V34="Cloturée","BDA Cloturée",IF($V34="En cours","Plan d'actions en cours",IF(AND($T34-TODAY()&lt;=-1,OR($R34="",$R34="NON"),$S34-TODAY()&lt;=-1,OR($R34="",$R34="NON")),"RETARD RECTO + VERSO",IF(OR(AND($T34-TODAY()&lt;=-1,OR($R34="",$R34="NON")),AND($T34-TODAY()&lt;=-1,R34="OUI")),"RETARD VERSO",IF(AND($T34-TODAY()&gt;=0,$R34="OUI"),"VERSO EN COURS",IF(OR(AND($S34-TODAY()&lt;=-1,OR($R34="",$R34="NON")),AND($S34-TODAY()&lt;=-1,R34="OUI")),"RETARD RECTO",IF(T34-TODAY()&gt;=0,"RECTO EN COURS"))))))))</f>
        <v>BDA Cloturée</v>
      </c>
      <c r="V34" s="30" t="str">
        <f>IF(O34="NON","",IF(ISBLANK(C34),"",IF(COUNTIF('[1]PO - Plan d''Actions'!$A:$A,'PO - création BDA'!B34)=0,"Pas d'actions renseignées",IF(COUNTIF('[1]PO - Plan d''Actions'!$A:$A,'PO - création BDA'!B34)=COUNTIFS('[1]PO - Plan d''Actions'!$A:$A,'PO - création BDA'!B34,'[1]PO - Plan d''Actions'!$M:$M,"A"),"Cloturée","En cours"))))</f>
        <v>Cloturée</v>
      </c>
      <c r="W34" s="25"/>
      <c r="X34" s="25"/>
      <c r="Y34" s="25"/>
      <c r="Z34" s="25"/>
      <c r="AA34" s="25"/>
      <c r="AB34" s="31"/>
    </row>
    <row r="35" spans="1:28" ht="24.95" hidden="1" customHeight="1" x14ac:dyDescent="0.2">
      <c r="A35" s="21">
        <v>32</v>
      </c>
      <c r="B35" s="22" t="str">
        <f t="shared" si="1"/>
        <v>BDA-PO-2019-32</v>
      </c>
      <c r="C35" s="23">
        <v>43661</v>
      </c>
      <c r="D35" s="24" t="s">
        <v>108</v>
      </c>
      <c r="E35" s="24">
        <v>2019</v>
      </c>
      <c r="F35" s="24" t="s">
        <v>109</v>
      </c>
      <c r="G35" s="24" t="str">
        <f t="shared" si="0"/>
        <v>PO</v>
      </c>
      <c r="H35" s="33" t="s">
        <v>56</v>
      </c>
      <c r="I35" s="33"/>
      <c r="J35" s="33" t="s">
        <v>53</v>
      </c>
      <c r="K35" s="33">
        <v>120</v>
      </c>
      <c r="L35" s="33">
        <v>100</v>
      </c>
      <c r="M35" s="33" t="s">
        <v>115</v>
      </c>
      <c r="N35" s="33" t="s">
        <v>35</v>
      </c>
      <c r="O35" s="24" t="s">
        <v>36</v>
      </c>
      <c r="P35" s="27" t="str">
        <f>IF(ISBLANK(I35),"",VLOOKUP(I35,'[1]PO -Machines '!A:C,3,0))</f>
        <v/>
      </c>
      <c r="Q35" s="27" t="str">
        <f>IF(ISBLANK(I35),"",VLOOKUP(I35,'[1]PO -Machines '!A:C,2,0))</f>
        <v/>
      </c>
      <c r="R35" s="28"/>
      <c r="S35" s="29" t="str">
        <f>IF(OR(C35="",H35="",I35="",B35=""),"",WORKDAY('PO - création BDA'!$C35,2))</f>
        <v/>
      </c>
      <c r="T35" s="29" t="str">
        <f>IF(OR(C35="",H35="",I35="",B35=""),"",WORKDAY('PO - création BDA'!$C35,14))</f>
        <v/>
      </c>
      <c r="U35" s="30" t="str">
        <f ca="1">IF($B35="","",IF($V35="Cloturée","BDA Cloturée",IF($V35="En cours","Plan d'actions en cours",IF(AND($T35-TODAY()&lt;=-1,OR($R35="",$R35="NON"),$S35-TODAY()&lt;=-1,OR($R35="",$R35="NON")),"RETARD RECTO + VERSO",IF(OR(AND($T35-TODAY()&lt;=-1,OR($R35="",$R35="NON")),AND($T35-TODAY()&lt;=-1,R35="OUI")),"RETARD VERSO",IF(AND($T35-TODAY()&gt;=0,$R35="OUI"),"VERSO EN COURS",IF(OR(AND($S35-TODAY()&lt;=-1,OR($R35="",$R35="NON")),AND($S35-TODAY()&lt;=-1,R35="OUI")),"RETARD RECTO",IF(T35-TODAY()&gt;=0,"RECTO EN COURS"))))))))</f>
        <v>BDA Cloturée</v>
      </c>
      <c r="V35" s="30" t="str">
        <f>IF(O35="NON","",IF(ISBLANK(C35),"",IF(COUNTIF('[1]PO - Plan d''Actions'!$A:$A,'PO - création BDA'!B35)=0,"Pas d'actions renseignées",IF(COUNTIF('[1]PO - Plan d''Actions'!$A:$A,'PO - création BDA'!B35)=COUNTIFS('[1]PO - Plan d''Actions'!$A:$A,'PO - création BDA'!B35,'[1]PO - Plan d''Actions'!$M:$M,"A"),"Cloturée","En cours"))))</f>
        <v>Cloturée</v>
      </c>
      <c r="W35" s="33"/>
      <c r="X35" s="33"/>
      <c r="Y35" s="33"/>
      <c r="Z35" s="33"/>
      <c r="AA35" s="33"/>
      <c r="AB35" s="34"/>
    </row>
    <row r="36" spans="1:28" ht="24.95" hidden="1" customHeight="1" x14ac:dyDescent="0.2">
      <c r="A36" s="21">
        <v>33</v>
      </c>
      <c r="B36" s="22" t="str">
        <f t="shared" si="1"/>
        <v>BDA-PO-2019-33</v>
      </c>
      <c r="C36" s="23">
        <v>43662</v>
      </c>
      <c r="D36" s="24" t="s">
        <v>108</v>
      </c>
      <c r="E36" s="24">
        <v>2019</v>
      </c>
      <c r="F36" s="24" t="s">
        <v>109</v>
      </c>
      <c r="G36" s="24" t="str">
        <f t="shared" si="0"/>
        <v>PO</v>
      </c>
      <c r="H36" s="25" t="s">
        <v>46</v>
      </c>
      <c r="I36" s="25" t="s">
        <v>47</v>
      </c>
      <c r="J36" s="25" t="s">
        <v>48</v>
      </c>
      <c r="K36" s="25">
        <v>360</v>
      </c>
      <c r="L36" s="25">
        <v>250</v>
      </c>
      <c r="M36" s="25" t="s">
        <v>116</v>
      </c>
      <c r="N36" s="25" t="s">
        <v>35</v>
      </c>
      <c r="O36" s="26" t="s">
        <v>36</v>
      </c>
      <c r="P36" s="27" t="str">
        <f>IF(ISBLANK(I36),"",VLOOKUP(I36,'[1]PO -Machines '!A:C,3,0))</f>
        <v>A</v>
      </c>
      <c r="Q36" s="27" t="str">
        <f>IF(ISBLANK(I36),"",VLOOKUP(I36,'[1]PO -Machines '!A:C,2,0))</f>
        <v>FAB</v>
      </c>
      <c r="R36" s="28" t="s">
        <v>36</v>
      </c>
      <c r="S36" s="29">
        <f>IF(OR(C36="",H36="",I36="",B36=""),"",WORKDAY('PO - création BDA'!$C36,2))</f>
        <v>43664</v>
      </c>
      <c r="T36" s="29">
        <f>IF(OR(C36="",H36="",I36="",B36=""),"",WORKDAY('PO - création BDA'!$C36,14))</f>
        <v>43682</v>
      </c>
      <c r="U36" s="30" t="str">
        <f ca="1">IF($B36="","",IF($V36="Cloturée","BDA Cloturée",IF($V36="En cours","Plan d'actions en cours",IF(AND($T36-TODAY()&lt;=-1,OR($R36="",$R36="NON"),$S36-TODAY()&lt;=-1,OR($R36="",$R36="NON")),"RETARD RECTO + VERSO",IF(OR(AND($T36-TODAY()&lt;=-1,OR($R36="",$R36="NON")),AND($T36-TODAY()&lt;=-1,R36="OUI")),"RETARD VERSO",IF(AND($T36-TODAY()&gt;=0,$R36="OUI"),"VERSO EN COURS",IF(OR(AND($S36-TODAY()&lt;=-1,OR($R36="",$R36="NON")),AND($S36-TODAY()&lt;=-1,R36="OUI")),"RETARD RECTO",IF(T36-TODAY()&gt;=0,"RECTO EN COURS"))))))))</f>
        <v>RETARD VERSO</v>
      </c>
      <c r="V36" s="30" t="str">
        <f>IF(O36="NON","",IF(ISBLANK(C36),"",IF(COUNTIF('[1]PO - Plan d''Actions'!$A:$A,'PO - création BDA'!B36)=0,"Pas d'actions renseignées",IF(COUNTIF('[1]PO - Plan d''Actions'!$A:$A,'PO - création BDA'!B36)=COUNTIFS('[1]PO - Plan d''Actions'!$A:$A,'PO - création BDA'!B36,'[1]PO - Plan d''Actions'!$M:$M,"A"),"Cloturée","En cours"))))</f>
        <v>Pas d'actions renseignées</v>
      </c>
      <c r="W36" s="25"/>
      <c r="X36" s="25"/>
      <c r="Y36" s="25"/>
      <c r="Z36" s="25"/>
      <c r="AA36" s="25"/>
      <c r="AB36" s="31"/>
    </row>
    <row r="37" spans="1:28" ht="24.95" hidden="1" customHeight="1" x14ac:dyDescent="0.2">
      <c r="A37" s="21">
        <v>34</v>
      </c>
      <c r="B37" s="22" t="str">
        <f t="shared" si="1"/>
        <v>BDA-PO-2019-34</v>
      </c>
      <c r="C37" s="23">
        <v>43670</v>
      </c>
      <c r="D37" s="24" t="s">
        <v>108</v>
      </c>
      <c r="E37" s="24">
        <v>2019</v>
      </c>
      <c r="F37" s="24" t="s">
        <v>109</v>
      </c>
      <c r="G37" s="24" t="str">
        <f t="shared" si="0"/>
        <v>PO</v>
      </c>
      <c r="H37" s="33" t="s">
        <v>46</v>
      </c>
      <c r="I37" s="33" t="s">
        <v>47</v>
      </c>
      <c r="J37" s="33" t="s">
        <v>48</v>
      </c>
      <c r="K37" s="33">
        <v>540</v>
      </c>
      <c r="L37" s="33">
        <v>360</v>
      </c>
      <c r="M37" s="35" t="s">
        <v>117</v>
      </c>
      <c r="N37" s="33" t="s">
        <v>36</v>
      </c>
      <c r="O37" s="24" t="s">
        <v>36</v>
      </c>
      <c r="P37" s="27" t="str">
        <f>IF(ISBLANK(I37),"",VLOOKUP(I37,'[1]PO -Machines '!A:C,3,0))</f>
        <v>A</v>
      </c>
      <c r="Q37" s="27" t="str">
        <f>IF(ISBLANK(I37),"",VLOOKUP(I37,'[1]PO -Machines '!A:C,2,0))</f>
        <v>FAB</v>
      </c>
      <c r="R37" s="28" t="s">
        <v>36</v>
      </c>
      <c r="S37" s="29">
        <f>IF(OR(C37="",H37="",I37="",B37=""),"",WORKDAY('PO - création BDA'!$C37,2))</f>
        <v>43672</v>
      </c>
      <c r="T37" s="29">
        <f>IF(OR(C37="",H37="",I37="",B37=""),"",WORKDAY('PO - création BDA'!$C37,14))</f>
        <v>43690</v>
      </c>
      <c r="U37" s="30" t="str">
        <f ca="1">IF($B37="","",IF($V37="Cloturée","BDA Cloturée",IF($V37="En cours","Plan d'actions en cours",IF(AND($T37-TODAY()&lt;=-1,OR($R37="",$R37="NON"),$S37-TODAY()&lt;=-1,OR($R37="",$R37="NON")),"RETARD RECTO + VERSO",IF(OR(AND($T37-TODAY()&lt;=-1,OR($R37="",$R37="NON")),AND($T37-TODAY()&lt;=-1,R37="OUI")),"RETARD VERSO",IF(AND($T37-TODAY()&gt;=0,$R37="OUI"),"VERSO EN COURS",IF(OR(AND($S37-TODAY()&lt;=-1,OR($R37="",$R37="NON")),AND($S37-TODAY()&lt;=-1,R37="OUI")),"RETARD RECTO",IF(T37-TODAY()&gt;=0,"RECTO EN COURS"))))))))</f>
        <v>RETARD VERSO</v>
      </c>
      <c r="V37" s="30" t="str">
        <f>IF(O37="NON","",IF(ISBLANK(C37),"",IF(COUNTIF('[1]PO - Plan d''Actions'!$A:$A,'PO - création BDA'!B37)=0,"Pas d'actions renseignées",IF(COUNTIF('[1]PO - Plan d''Actions'!$A:$A,'PO - création BDA'!B37)=COUNTIFS('[1]PO - Plan d''Actions'!$A:$A,'PO - création BDA'!B37,'[1]PO - Plan d''Actions'!$M:$M,"A"),"Cloturée","En cours"))))</f>
        <v>Pas d'actions renseignées</v>
      </c>
      <c r="W37" s="33"/>
      <c r="X37" s="33"/>
      <c r="Y37" s="33"/>
      <c r="Z37" s="33"/>
      <c r="AA37" s="33"/>
      <c r="AB37" s="34"/>
    </row>
    <row r="38" spans="1:28" ht="24.95" hidden="1" customHeight="1" x14ac:dyDescent="0.2">
      <c r="A38" s="21">
        <v>35</v>
      </c>
      <c r="B38" s="22" t="str">
        <f t="shared" si="1"/>
        <v>BDA-PO-2019-35</v>
      </c>
      <c r="C38" s="23">
        <v>43675</v>
      </c>
      <c r="D38" s="24" t="s">
        <v>108</v>
      </c>
      <c r="E38" s="24">
        <v>2019</v>
      </c>
      <c r="F38" s="24" t="s">
        <v>109</v>
      </c>
      <c r="G38" s="24" t="str">
        <f t="shared" si="0"/>
        <v>PO</v>
      </c>
      <c r="H38" s="25" t="s">
        <v>46</v>
      </c>
      <c r="I38" s="25" t="s">
        <v>52</v>
      </c>
      <c r="J38" s="25" t="s">
        <v>53</v>
      </c>
      <c r="K38" s="25">
        <v>150</v>
      </c>
      <c r="L38" s="25">
        <v>100</v>
      </c>
      <c r="M38" s="25" t="s">
        <v>118</v>
      </c>
      <c r="N38" s="25" t="s">
        <v>35</v>
      </c>
      <c r="O38" s="26" t="s">
        <v>36</v>
      </c>
      <c r="P38" s="27" t="str">
        <f>IF(ISBLANK(I38),"",VLOOKUP(I38,'[1]PO -Machines '!A:C,3,0))</f>
        <v>B</v>
      </c>
      <c r="Q38" s="27" t="str">
        <f>IF(ISBLANK(I38),"",VLOOKUP(I38,'[1]PO -Machines '!A:C,2,0))</f>
        <v>FAB</v>
      </c>
      <c r="R38" s="28" t="s">
        <v>36</v>
      </c>
      <c r="S38" s="29">
        <f>IF(OR(C38="",H38="",I38="",B38=""),"",WORKDAY('PO - création BDA'!$C38,2))</f>
        <v>43677</v>
      </c>
      <c r="T38" s="29">
        <f>IF(OR(C38="",H38="",I38="",B38=""),"",WORKDAY('PO - création BDA'!$C38,14))</f>
        <v>43693</v>
      </c>
      <c r="U38" s="30" t="str">
        <f ca="1">IF($B38="","",IF($V38="Cloturée","BDA Cloturée",IF($V38="En cours","Plan d'actions en cours",IF(AND($T38-TODAY()&lt;=-1,OR($R38="",$R38="NON"),$S38-TODAY()&lt;=-1,OR($R38="",$R38="NON")),"RETARD RECTO + VERSO",IF(OR(AND($T38-TODAY()&lt;=-1,OR($R38="",$R38="NON")),AND($T38-TODAY()&lt;=-1,R38="OUI")),"RETARD VERSO",IF(AND($T38-TODAY()&gt;=0,$R38="OUI"),"VERSO EN COURS",IF(OR(AND($S38-TODAY()&lt;=-1,OR($R38="",$R38="NON")),AND($S38-TODAY()&lt;=-1,R38="OUI")),"RETARD RECTO",IF(T38-TODAY()&gt;=0,"RECTO EN COURS"))))))))</f>
        <v>RETARD VERSO</v>
      </c>
      <c r="V38" s="30" t="str">
        <f>IF(O38="NON","",IF(ISBLANK(C38),"",IF(COUNTIF('[1]PO - Plan d''Actions'!$A:$A,'PO - création BDA'!B38)=0,"Pas d'actions renseignées",IF(COUNTIF('[1]PO - Plan d''Actions'!$A:$A,'PO - création BDA'!B38)=COUNTIFS('[1]PO - Plan d''Actions'!$A:$A,'PO - création BDA'!B38,'[1]PO - Plan d''Actions'!$M:$M,"A"),"Cloturée","En cours"))))</f>
        <v>Pas d'actions renseignées</v>
      </c>
      <c r="W38" s="25"/>
      <c r="X38" s="25"/>
      <c r="Y38" s="25"/>
      <c r="Z38" s="25"/>
      <c r="AA38" s="25"/>
      <c r="AB38" s="31"/>
    </row>
    <row r="39" spans="1:28" ht="24.95" hidden="1" customHeight="1" x14ac:dyDescent="0.2">
      <c r="A39" s="21">
        <v>36</v>
      </c>
      <c r="B39" s="22" t="str">
        <f t="shared" si="1"/>
        <v>BDA-PO-2019-36</v>
      </c>
      <c r="C39" s="23">
        <v>43682</v>
      </c>
      <c r="D39" s="24" t="s">
        <v>119</v>
      </c>
      <c r="E39" s="24">
        <v>2019</v>
      </c>
      <c r="F39" s="24" t="s">
        <v>120</v>
      </c>
      <c r="G39" s="24" t="str">
        <f t="shared" si="0"/>
        <v>PO</v>
      </c>
      <c r="H39" s="33" t="s">
        <v>80</v>
      </c>
      <c r="I39" s="33" t="s">
        <v>121</v>
      </c>
      <c r="J39" s="33" t="s">
        <v>53</v>
      </c>
      <c r="K39" s="33">
        <v>1050</v>
      </c>
      <c r="L39" s="33">
        <v>630</v>
      </c>
      <c r="M39" s="33" t="s">
        <v>122</v>
      </c>
      <c r="N39" s="33" t="s">
        <v>35</v>
      </c>
      <c r="O39" s="24" t="s">
        <v>36</v>
      </c>
      <c r="P39" s="27" t="str">
        <f>IF(ISBLANK(I39),"",VLOOKUP(I39,'[1]PO -Machines '!A:C,3,0))</f>
        <v>B</v>
      </c>
      <c r="Q39" s="27" t="str">
        <f>IF(ISBLANK(I39),"",VLOOKUP(I39,'[1]PO -Machines '!A:C,2,0))</f>
        <v>Ens/etu</v>
      </c>
      <c r="R39" s="28" t="s">
        <v>36</v>
      </c>
      <c r="S39" s="29">
        <f>IF(OR(C39="",H39="",I39="",B39=""),"",WORKDAY('PO - création BDA'!$C39,2))</f>
        <v>43684</v>
      </c>
      <c r="T39" s="29">
        <f>IF(OR(C39="",H39="",I39="",B39=""),"",WORKDAY('PO - création BDA'!$C39,14))</f>
        <v>43700</v>
      </c>
      <c r="U39" s="30" t="str">
        <f ca="1">IF($B39="","",IF($V39="Cloturée","BDA Cloturée",IF($V39="En cours","Plan d'actions en cours",IF(AND($T39-TODAY()&lt;=-1,OR($R39="",$R39="NON"),$S39-TODAY()&lt;=-1,OR($R39="",$R39="NON")),"RETARD RECTO + VERSO",IF(OR(AND($T39-TODAY()&lt;=-1,OR($R39="",$R39="NON")),AND($T39-TODAY()&lt;=-1,R39="OUI")),"RETARD VERSO",IF(AND($T39-TODAY()&gt;=0,$R39="OUI"),"VERSO EN COURS",IF(OR(AND($S39-TODAY()&lt;=-1,OR($R39="",$R39="NON")),AND($S39-TODAY()&lt;=-1,R39="OUI")),"RETARD RECTO",IF(T39-TODAY()&gt;=0,"RECTO EN COURS"))))))))</f>
        <v>RETARD VERSO</v>
      </c>
      <c r="V39" s="30" t="str">
        <f>IF(O39="NON","",IF(ISBLANK(C39),"",IF(COUNTIF('[1]PO - Plan d''Actions'!$A:$A,'PO - création BDA'!B39)=0,"Pas d'actions renseignées",IF(COUNTIF('[1]PO - Plan d''Actions'!$A:$A,'PO - création BDA'!B39)=COUNTIFS('[1]PO - Plan d''Actions'!$A:$A,'PO - création BDA'!B39,'[1]PO - Plan d''Actions'!$M:$M,"A"),"Cloturée","En cours"))))</f>
        <v>Pas d'actions renseignées</v>
      </c>
      <c r="W39" s="33"/>
      <c r="X39" s="33"/>
      <c r="Y39" s="33"/>
      <c r="Z39" s="33"/>
      <c r="AA39" s="33"/>
      <c r="AB39" s="34"/>
    </row>
    <row r="40" spans="1:28" ht="24.95" hidden="1" customHeight="1" x14ac:dyDescent="0.2">
      <c r="A40" s="21">
        <v>37</v>
      </c>
      <c r="B40" s="22" t="str">
        <f t="shared" si="1"/>
        <v>BDA-PO-2019-37</v>
      </c>
      <c r="C40" s="23">
        <v>43711</v>
      </c>
      <c r="D40" s="24" t="s">
        <v>40</v>
      </c>
      <c r="E40" s="24">
        <v>2019</v>
      </c>
      <c r="F40" s="24" t="s">
        <v>123</v>
      </c>
      <c r="G40" s="24" t="str">
        <f t="shared" si="0"/>
        <v>PO</v>
      </c>
      <c r="H40" s="25" t="s">
        <v>46</v>
      </c>
      <c r="I40" s="25" t="s">
        <v>47</v>
      </c>
      <c r="J40" s="25" t="s">
        <v>48</v>
      </c>
      <c r="K40" s="25">
        <v>480</v>
      </c>
      <c r="L40" s="25">
        <v>350</v>
      </c>
      <c r="M40" s="25" t="s">
        <v>124</v>
      </c>
      <c r="N40" s="25" t="s">
        <v>36</v>
      </c>
      <c r="O40" s="26" t="s">
        <v>36</v>
      </c>
      <c r="P40" s="27" t="str">
        <f>IF(ISBLANK(I40),"",VLOOKUP(I40,'[1]PO -Machines '!A:C,3,0))</f>
        <v>A</v>
      </c>
      <c r="Q40" s="27" t="str">
        <f>IF(ISBLANK(I40),"",VLOOKUP(I40,'[1]PO -Machines '!A:C,2,0))</f>
        <v>FAB</v>
      </c>
      <c r="R40" s="28" t="s">
        <v>36</v>
      </c>
      <c r="S40" s="29">
        <f>IF(OR(C40="",H40="",I40="",B40=""),"",WORKDAY('PO - création BDA'!$C40,2))</f>
        <v>43713</v>
      </c>
      <c r="T40" s="29">
        <f>IF(OR(C40="",H40="",I40="",B40=""),"",WORKDAY('PO - création BDA'!$C40,14))</f>
        <v>43731</v>
      </c>
      <c r="U40" s="30" t="str">
        <f ca="1">IF($B40="","",IF($V40="Cloturée","BDA Cloturée",IF($V40="En cours","Plan d'actions en cours",IF(AND($T40-TODAY()&lt;=-1,OR($R40="",$R40="NON"),$S40-TODAY()&lt;=-1,OR($R40="",$R40="NON")),"RETARD RECTO + VERSO",IF(OR(AND($T40-TODAY()&lt;=-1,OR($R40="",$R40="NON")),AND($T40-TODAY()&lt;=-1,R40="OUI")),"RETARD VERSO",IF(AND($T40-TODAY()&gt;=0,$R40="OUI"),"VERSO EN COURS",IF(OR(AND($S40-TODAY()&lt;=-1,OR($R40="",$R40="NON")),AND($S40-TODAY()&lt;=-1,R40="OUI")),"RETARD RECTO",IF(T40-TODAY()&gt;=0,"RECTO EN COURS"))))))))</f>
        <v>BDA Cloturée</v>
      </c>
      <c r="V40" s="30" t="str">
        <f>IF(O40="NON","",IF(ISBLANK(C40),"",IF(COUNTIF('[1]PO - Plan d''Actions'!$A:$A,'PO - création BDA'!B40)=0,"Pas d'actions renseignées",IF(COUNTIF('[1]PO - Plan d''Actions'!$A:$A,'PO - création BDA'!B40)=COUNTIFS('[1]PO - Plan d''Actions'!$A:$A,'PO - création BDA'!B40,'[1]PO - Plan d''Actions'!$M:$M,"A"),"Cloturée","En cours"))))</f>
        <v>Cloturée</v>
      </c>
      <c r="W40" s="25"/>
      <c r="X40" s="25"/>
      <c r="Y40" s="25"/>
      <c r="Z40" s="25"/>
      <c r="AA40" s="25"/>
      <c r="AB40" s="31"/>
    </row>
    <row r="41" spans="1:28" ht="24.95" hidden="1" customHeight="1" x14ac:dyDescent="0.2">
      <c r="A41" s="21">
        <v>38</v>
      </c>
      <c r="B41" s="22" t="str">
        <f t="shared" si="1"/>
        <v>BDA-PO-2019-38</v>
      </c>
      <c r="C41" s="23">
        <v>43714</v>
      </c>
      <c r="D41" s="24" t="s">
        <v>40</v>
      </c>
      <c r="E41" s="24">
        <v>2019</v>
      </c>
      <c r="F41" s="24" t="s">
        <v>123</v>
      </c>
      <c r="G41" s="24" t="str">
        <f t="shared" si="0"/>
        <v>PO</v>
      </c>
      <c r="H41" s="33" t="s">
        <v>125</v>
      </c>
      <c r="I41" s="33" t="s">
        <v>126</v>
      </c>
      <c r="J41" s="33" t="s">
        <v>53</v>
      </c>
      <c r="K41" s="33">
        <v>150</v>
      </c>
      <c r="L41" s="33">
        <v>150</v>
      </c>
      <c r="M41" s="33" t="s">
        <v>127</v>
      </c>
      <c r="N41" s="33" t="s">
        <v>35</v>
      </c>
      <c r="O41" s="24" t="s">
        <v>36</v>
      </c>
      <c r="P41" s="27" t="str">
        <f>IF(ISBLANK(I41),"",VLOOKUP(I41,'[1]PO -Machines '!A:C,3,0))</f>
        <v>B</v>
      </c>
      <c r="Q41" s="27" t="str">
        <f>IF(ISBLANK(I41),"",VLOOKUP(I41,'[1]PO -Machines '!A:C,2,0))</f>
        <v>Ens/etu</v>
      </c>
      <c r="R41" s="28" t="s">
        <v>36</v>
      </c>
      <c r="S41" s="29">
        <f>IF(OR(C41="",H41="",I41="",B41=""),"",WORKDAY('PO - création BDA'!$C41,2))</f>
        <v>43718</v>
      </c>
      <c r="T41" s="29">
        <f>IF(OR(C41="",H41="",I41="",B41=""),"",WORKDAY('PO - création BDA'!$C41,14))</f>
        <v>43734</v>
      </c>
      <c r="U41" s="30" t="str">
        <f ca="1">IF($B41="","",IF($V41="Cloturée","BDA Cloturée",IF($V41="En cours","Plan d'actions en cours",IF(AND($T41-TODAY()&lt;=-1,OR($R41="",$R41="NON"),$S41-TODAY()&lt;=-1,OR($R41="",$R41="NON")),"RETARD RECTO + VERSO",IF(OR(AND($T41-TODAY()&lt;=-1,OR($R41="",$R41="NON")),AND($T41-TODAY()&lt;=-1,R41="OUI")),"RETARD VERSO",IF(AND($T41-TODAY()&gt;=0,$R41="OUI"),"VERSO EN COURS",IF(OR(AND($S41-TODAY()&lt;=-1,OR($R41="",$R41="NON")),AND($S41-TODAY()&lt;=-1,R41="OUI")),"RETARD RECTO",IF(T41-TODAY()&gt;=0,"RECTO EN COURS"))))))))</f>
        <v>BDA Cloturée</v>
      </c>
      <c r="V41" s="30" t="str">
        <f>IF(O41="NON","",IF(ISBLANK(C41),"",IF(COUNTIF('[1]PO - Plan d''Actions'!$A:$A,'PO - création BDA'!B41)=0,"Pas d'actions renseignées",IF(COUNTIF('[1]PO - Plan d''Actions'!$A:$A,'PO - création BDA'!B41)=COUNTIFS('[1]PO - Plan d''Actions'!$A:$A,'PO - création BDA'!B41,'[1]PO - Plan d''Actions'!$M:$M,"A"),"Cloturée","En cours"))))</f>
        <v>Cloturée</v>
      </c>
      <c r="W41" s="33"/>
      <c r="X41" s="33"/>
      <c r="Y41" s="33"/>
      <c r="Z41" s="33"/>
      <c r="AA41" s="33"/>
      <c r="AB41" s="34"/>
    </row>
    <row r="42" spans="1:28" ht="24.95" hidden="1" customHeight="1" x14ac:dyDescent="0.2">
      <c r="A42" s="21">
        <v>39</v>
      </c>
      <c r="B42" s="22" t="str">
        <f t="shared" si="1"/>
        <v>BDA-PO-2019-39</v>
      </c>
      <c r="C42" s="23">
        <v>43697</v>
      </c>
      <c r="D42" s="24" t="s">
        <v>119</v>
      </c>
      <c r="E42" s="24">
        <v>2019</v>
      </c>
      <c r="F42" s="24" t="s">
        <v>120</v>
      </c>
      <c r="G42" s="24" t="str">
        <f t="shared" si="0"/>
        <v>PO</v>
      </c>
      <c r="H42" s="25" t="s">
        <v>80</v>
      </c>
      <c r="I42" s="25" t="s">
        <v>121</v>
      </c>
      <c r="J42" s="25" t="s">
        <v>48</v>
      </c>
      <c r="K42" s="25">
        <v>960</v>
      </c>
      <c r="L42" s="25">
        <v>960</v>
      </c>
      <c r="M42" s="25" t="s">
        <v>128</v>
      </c>
      <c r="N42" s="25" t="s">
        <v>36</v>
      </c>
      <c r="O42" s="26" t="s">
        <v>36</v>
      </c>
      <c r="P42" s="27" t="str">
        <f>IF(ISBLANK(I42),"",VLOOKUP(I42,'[1]PO -Machines '!A:C,3,0))</f>
        <v>B</v>
      </c>
      <c r="Q42" s="27" t="str">
        <f>IF(ISBLANK(I42),"",VLOOKUP(I42,'[1]PO -Machines '!A:C,2,0))</f>
        <v>Ens/etu</v>
      </c>
      <c r="R42" s="28" t="s">
        <v>36</v>
      </c>
      <c r="S42" s="29">
        <f>IF(OR(C42="",H42="",I42="",B42=""),"",WORKDAY('PO - création BDA'!$C42,2))</f>
        <v>43699</v>
      </c>
      <c r="T42" s="29">
        <f>IF(OR(C42="",H42="",I42="",B42=""),"",WORKDAY('PO - création BDA'!$C42,14))</f>
        <v>43717</v>
      </c>
      <c r="U42" s="30" t="str">
        <f ca="1">IF($B42="","",IF($V42="Cloturée","BDA Cloturée",IF($V42="En cours","Plan d'actions en cours",IF(AND($T42-TODAY()&lt;=-1,OR($R42="",$R42="NON"),$S42-TODAY()&lt;=-1,OR($R42="",$R42="NON")),"RETARD RECTO + VERSO",IF(OR(AND($T42-TODAY()&lt;=-1,OR($R42="",$R42="NON")),AND($T42-TODAY()&lt;=-1,R42="OUI")),"RETARD VERSO",IF(AND($T42-TODAY()&gt;=0,$R42="OUI"),"VERSO EN COURS",IF(OR(AND($S42-TODAY()&lt;=-1,OR($R42="",$R42="NON")),AND($S42-TODAY()&lt;=-1,R42="OUI")),"RETARD RECTO",IF(T42-TODAY()&gt;=0,"RECTO EN COURS"))))))))</f>
        <v>BDA Cloturée</v>
      </c>
      <c r="V42" s="30" t="str">
        <f>IF(O42="NON","",IF(ISBLANK(C42),"",IF(COUNTIF('[1]PO - Plan d''Actions'!$A:$A,'PO - création BDA'!B42)=0,"Pas d'actions renseignées",IF(COUNTIF('[1]PO - Plan d''Actions'!$A:$A,'PO - création BDA'!B42)=COUNTIFS('[1]PO - Plan d''Actions'!$A:$A,'PO - création BDA'!B42,'[1]PO - Plan d''Actions'!$M:$M,"A"),"Cloturée","En cours"))))</f>
        <v>Cloturée</v>
      </c>
      <c r="W42" s="25"/>
      <c r="X42" s="25"/>
      <c r="Y42" s="25"/>
      <c r="Z42" s="25"/>
      <c r="AA42" s="25"/>
      <c r="AB42" s="31"/>
    </row>
    <row r="43" spans="1:28" ht="24.95" hidden="1" customHeight="1" x14ac:dyDescent="0.2">
      <c r="A43" s="21">
        <v>40</v>
      </c>
      <c r="B43" s="22" t="str">
        <f t="shared" si="1"/>
        <v>BDA-PO-2019-40</v>
      </c>
      <c r="C43" s="23">
        <v>43747</v>
      </c>
      <c r="D43" s="24" t="s">
        <v>129</v>
      </c>
      <c r="E43" s="24">
        <v>2019</v>
      </c>
      <c r="F43" s="24" t="s">
        <v>130</v>
      </c>
      <c r="G43" s="24" t="str">
        <f t="shared" si="0"/>
        <v>PO</v>
      </c>
      <c r="H43" s="33" t="s">
        <v>131</v>
      </c>
      <c r="I43" s="33" t="s">
        <v>121</v>
      </c>
      <c r="J43" s="33" t="s">
        <v>48</v>
      </c>
      <c r="K43" s="33">
        <v>120</v>
      </c>
      <c r="L43" s="33">
        <v>120</v>
      </c>
      <c r="M43" s="33" t="s">
        <v>132</v>
      </c>
      <c r="N43" s="33" t="s">
        <v>36</v>
      </c>
      <c r="O43" s="24" t="s">
        <v>36</v>
      </c>
      <c r="P43" s="27" t="str">
        <f>IF(ISBLANK(I43),"",VLOOKUP(I43,'[1]PO -Machines '!A:C,3,0))</f>
        <v>B</v>
      </c>
      <c r="Q43" s="27" t="str">
        <f>IF(ISBLANK(I43),"",VLOOKUP(I43,'[1]PO -Machines '!A:C,2,0))</f>
        <v>Ens/etu</v>
      </c>
      <c r="R43" s="28" t="s">
        <v>36</v>
      </c>
      <c r="S43" s="29">
        <f>IF(OR(C43="",H43="",I43="",B43=""),"",WORKDAY('PO - création BDA'!$C43,2))</f>
        <v>43749</v>
      </c>
      <c r="T43" s="29">
        <f>IF(OR(C43="",H43="",I43="",B43=""),"",WORKDAY('PO - création BDA'!$C43,14))</f>
        <v>43767</v>
      </c>
      <c r="U43" s="30" t="str">
        <f ca="1">IF($B43="","",IF($V43="Cloturée","BDA Cloturée",IF($V43="En cours","Plan d'actions en cours",IF(AND($T43-TODAY()&lt;=-1,OR($R43="",$R43="NON"),$S43-TODAY()&lt;=-1,OR($R43="",$R43="NON")),"RETARD RECTO + VERSO",IF(OR(AND($T43-TODAY()&lt;=-1,OR($R43="",$R43="NON")),AND($T43-TODAY()&lt;=-1,R43="OUI")),"RETARD VERSO",IF(AND($T43-TODAY()&gt;=0,$R43="OUI"),"VERSO EN COURS",IF(OR(AND($S43-TODAY()&lt;=-1,OR($R43="",$R43="NON")),AND($S43-TODAY()&lt;=-1,R43="OUI")),"RETARD RECTO",IF(T43-TODAY()&gt;=0,"RECTO EN COURS"))))))))</f>
        <v>BDA Cloturée</v>
      </c>
      <c r="V43" s="30" t="str">
        <f>IF(O43="NON","",IF(ISBLANK(C43),"",IF(COUNTIF('[1]PO - Plan d''Actions'!$A:$A,'PO - création BDA'!B43)=0,"Pas d'actions renseignées",IF(COUNTIF('[1]PO - Plan d''Actions'!$A:$A,'PO - création BDA'!B43)=COUNTIFS('[1]PO - Plan d''Actions'!$A:$A,'PO - création BDA'!B43,'[1]PO - Plan d''Actions'!$M:$M,"A"),"Cloturée","En cours"))))</f>
        <v>Cloturée</v>
      </c>
      <c r="W43" s="33"/>
      <c r="X43" s="33"/>
      <c r="Y43" s="33"/>
      <c r="Z43" s="33"/>
      <c r="AA43" s="33"/>
      <c r="AB43" s="34"/>
    </row>
    <row r="44" spans="1:28" ht="24.95" hidden="1" customHeight="1" x14ac:dyDescent="0.2">
      <c r="A44" s="21">
        <v>41</v>
      </c>
      <c r="B44" s="22" t="str">
        <f t="shared" si="1"/>
        <v>BDA-PO-2019-41</v>
      </c>
      <c r="C44" s="23">
        <v>43748</v>
      </c>
      <c r="D44" s="24" t="s">
        <v>129</v>
      </c>
      <c r="E44" s="24">
        <v>2019</v>
      </c>
      <c r="F44" s="24" t="s">
        <v>130</v>
      </c>
      <c r="G44" s="24" t="str">
        <f t="shared" si="0"/>
        <v>PO</v>
      </c>
      <c r="H44" s="25" t="s">
        <v>131</v>
      </c>
      <c r="I44" s="25" t="s">
        <v>121</v>
      </c>
      <c r="J44" s="25" t="s">
        <v>48</v>
      </c>
      <c r="K44" s="25">
        <v>120</v>
      </c>
      <c r="L44" s="25">
        <v>120</v>
      </c>
      <c r="M44" s="25" t="s">
        <v>133</v>
      </c>
      <c r="N44" s="25" t="s">
        <v>36</v>
      </c>
      <c r="O44" s="26" t="s">
        <v>36</v>
      </c>
      <c r="P44" s="27" t="str">
        <f>IF(ISBLANK(I44),"",VLOOKUP(I44,'[1]PO -Machines '!A:C,3,0))</f>
        <v>B</v>
      </c>
      <c r="Q44" s="27" t="str">
        <f>IF(ISBLANK(I44),"",VLOOKUP(I44,'[1]PO -Machines '!A:C,2,0))</f>
        <v>Ens/etu</v>
      </c>
      <c r="R44" s="28" t="s">
        <v>36</v>
      </c>
      <c r="S44" s="29">
        <f>IF(OR(C44="",H44="",I44="",B44=""),"",WORKDAY('PO - création BDA'!$C44,2))</f>
        <v>43752</v>
      </c>
      <c r="T44" s="29">
        <f>IF(OR(C44="",H44="",I44="",B44=""),"",WORKDAY('PO - création BDA'!$C44,14))</f>
        <v>43768</v>
      </c>
      <c r="U44" s="30" t="str">
        <f ca="1">IF($B44="","",IF($V44="Cloturée","BDA Cloturée",IF($V44="En cours","Plan d'actions en cours",IF(AND($T44-TODAY()&lt;=-1,OR($R44="",$R44="NON"),$S44-TODAY()&lt;=-1,OR($R44="",$R44="NON")),"RETARD RECTO + VERSO",IF(OR(AND($T44-TODAY()&lt;=-1,OR($R44="",$R44="NON")),AND($T44-TODAY()&lt;=-1,R44="OUI")),"RETARD VERSO",IF(AND($T44-TODAY()&gt;=0,$R44="OUI"),"VERSO EN COURS",IF(OR(AND($S44-TODAY()&lt;=-1,OR($R44="",$R44="NON")),AND($S44-TODAY()&lt;=-1,R44="OUI")),"RETARD RECTO",IF(T44-TODAY()&gt;=0,"RECTO EN COURS"))))))))</f>
        <v>BDA Cloturée</v>
      </c>
      <c r="V44" s="30" t="str">
        <f>IF(O44="NON","",IF(ISBLANK(C44),"",IF(COUNTIF('[1]PO - Plan d''Actions'!$A:$A,'PO - création BDA'!B44)=0,"Pas d'actions renseignées",IF(COUNTIF('[1]PO - Plan d''Actions'!$A:$A,'PO - création BDA'!B44)=COUNTIFS('[1]PO - Plan d''Actions'!$A:$A,'PO - création BDA'!B44,'[1]PO - Plan d''Actions'!$M:$M,"A"),"Cloturée","En cours"))))</f>
        <v>Cloturée</v>
      </c>
      <c r="W44" s="25"/>
      <c r="X44" s="25"/>
      <c r="Y44" s="25"/>
      <c r="Z44" s="25"/>
      <c r="AA44" s="25"/>
      <c r="AB44" s="31"/>
    </row>
    <row r="45" spans="1:28" ht="24.95" hidden="1" customHeight="1" x14ac:dyDescent="0.2">
      <c r="A45" s="21">
        <v>42</v>
      </c>
      <c r="B45" s="22" t="str">
        <f t="shared" si="1"/>
        <v>BDA-PO-2019-42</v>
      </c>
      <c r="C45" s="23">
        <v>43755</v>
      </c>
      <c r="D45" s="24" t="s">
        <v>129</v>
      </c>
      <c r="E45" s="24">
        <v>2019</v>
      </c>
      <c r="F45" s="24" t="s">
        <v>130</v>
      </c>
      <c r="G45" s="24" t="str">
        <f t="shared" si="0"/>
        <v>PO</v>
      </c>
      <c r="H45" s="33" t="s">
        <v>91</v>
      </c>
      <c r="I45" s="33" t="s">
        <v>134</v>
      </c>
      <c r="J45" s="33" t="s">
        <v>48</v>
      </c>
      <c r="K45" s="33">
        <v>180</v>
      </c>
      <c r="L45" s="33">
        <v>180</v>
      </c>
      <c r="M45" s="33" t="s">
        <v>135</v>
      </c>
      <c r="N45" s="33" t="s">
        <v>35</v>
      </c>
      <c r="O45" s="24" t="s">
        <v>36</v>
      </c>
      <c r="P45" s="27" t="str">
        <f>IF(ISBLANK(I45),"",VLOOKUP(I45,'[1]PO -Machines '!A:C,3,0))</f>
        <v>A</v>
      </c>
      <c r="Q45" s="27" t="str">
        <f>IF(ISBLANK(I45),"",VLOOKUP(I45,'[1]PO -Machines '!A:C,2,0))</f>
        <v>Ens/etu</v>
      </c>
      <c r="R45" s="28" t="s">
        <v>36</v>
      </c>
      <c r="S45" s="29">
        <f>IF(OR(C45="",H45="",I45="",B45=""),"",WORKDAY('PO - création BDA'!$C45,2))</f>
        <v>43759</v>
      </c>
      <c r="T45" s="29">
        <f>IF(OR(C45="",H45="",I45="",B45=""),"",WORKDAY('PO - création BDA'!$C45,14))</f>
        <v>43775</v>
      </c>
      <c r="U45" s="30" t="str">
        <f ca="1">IF($B45="","",IF($V45="Cloturée","BDA Cloturée",IF($V45="En cours","Plan d'actions en cours",IF(AND($T45-TODAY()&lt;=-1,OR($R45="",$R45="NON"),$S45-TODAY()&lt;=-1,OR($R45="",$R45="NON")),"RETARD RECTO + VERSO",IF(OR(AND($T45-TODAY()&lt;=-1,OR($R45="",$R45="NON")),AND($T45-TODAY()&lt;=-1,R45="OUI")),"RETARD VERSO",IF(AND($T45-TODAY()&gt;=0,$R45="OUI"),"VERSO EN COURS",IF(OR(AND($S45-TODAY()&lt;=-1,OR($R45="",$R45="NON")),AND($S45-TODAY()&lt;=-1,R45="OUI")),"RETARD RECTO",IF(T45-TODAY()&gt;=0,"RECTO EN COURS"))))))))</f>
        <v>BDA Cloturée</v>
      </c>
      <c r="V45" s="30" t="str">
        <f>IF(O45="NON","",IF(ISBLANK(C45),"",IF(COUNTIF('[1]PO - Plan d''Actions'!$A:$A,'PO - création BDA'!B45)=0,"Pas d'actions renseignées",IF(COUNTIF('[1]PO - Plan d''Actions'!$A:$A,'PO - création BDA'!B45)=COUNTIFS('[1]PO - Plan d''Actions'!$A:$A,'PO - création BDA'!B45,'[1]PO - Plan d''Actions'!$M:$M,"A"),"Cloturée","En cours"))))</f>
        <v>Cloturée</v>
      </c>
      <c r="W45" s="33"/>
      <c r="X45" s="33"/>
      <c r="Y45" s="33"/>
      <c r="Z45" s="33"/>
      <c r="AA45" s="33"/>
      <c r="AB45" s="34"/>
    </row>
    <row r="46" spans="1:28" ht="24.95" hidden="1" customHeight="1" x14ac:dyDescent="0.2">
      <c r="A46" s="21" t="s">
        <v>136</v>
      </c>
      <c r="B46" s="22" t="str">
        <f t="shared" si="1"/>
        <v/>
      </c>
      <c r="C46" s="23">
        <v>43760</v>
      </c>
      <c r="D46" s="24" t="s">
        <v>129</v>
      </c>
      <c r="E46" s="24">
        <v>2019</v>
      </c>
      <c r="F46" s="24" t="s">
        <v>130</v>
      </c>
      <c r="G46" s="24" t="str">
        <f t="shared" si="0"/>
        <v>PO</v>
      </c>
      <c r="H46" s="25" t="s">
        <v>46</v>
      </c>
      <c r="I46" s="25" t="s">
        <v>95</v>
      </c>
      <c r="J46" s="25" t="s">
        <v>48</v>
      </c>
      <c r="K46" s="25">
        <v>60</v>
      </c>
      <c r="L46" s="25">
        <v>60</v>
      </c>
      <c r="M46" s="36" t="s">
        <v>137</v>
      </c>
      <c r="N46" s="25" t="s">
        <v>35</v>
      </c>
      <c r="O46" s="26" t="s">
        <v>35</v>
      </c>
      <c r="P46" s="27" t="str">
        <f>IF(ISBLANK(I46),"",VLOOKUP(I46,'[1]PO -Machines '!A:C,3,0))</f>
        <v>A</v>
      </c>
      <c r="Q46" s="27" t="str">
        <f>IF(ISBLANK(I46),"",VLOOKUP(I46,'[1]PO -Machines '!A:C,2,0))</f>
        <v>FAB</v>
      </c>
      <c r="R46" s="28"/>
      <c r="S46" s="29" t="str">
        <f>IF(OR(C46="",H46="",I46="",B46=""),"",WORKDAY('PO - création BDA'!$C46,2))</f>
        <v/>
      </c>
      <c r="T46" s="29" t="str">
        <f>IF(OR(C46="",H46="",I46="",B46=""),"",WORKDAY('PO - création BDA'!$C46,14))</f>
        <v/>
      </c>
      <c r="U46" s="30" t="str">
        <f ca="1">IF($B46="","",IF($V46="Cloturée","BDA Cloturée",IF($V46="En cours","Plan d'actions en cours",IF(AND($T46-TODAY()&lt;=-1,OR($R46="",$R46="NON"),$S46-TODAY()&lt;=-1,OR($R46="",$R46="NON")),"RETARD RECTO + VERSO",IF(OR(AND($T46-TODAY()&lt;=-1,OR($R46="",$R46="NON")),AND($T46-TODAY()&lt;=-1,R46="OUI")),"RETARD VERSO",IF(AND($T46-TODAY()&gt;=0,$R46="OUI"),"VERSO EN COURS",IF(OR(AND($S46-TODAY()&lt;=-1,OR($R46="",$R46="NON")),AND($S46-TODAY()&lt;=-1,R46="OUI")),"RETARD RECTO",IF(T46-TODAY()&gt;=0,"RECTO EN COURS"))))))))</f>
        <v/>
      </c>
      <c r="V46" s="30" t="str">
        <f>IF(O46="NON","",IF(ISBLANK(C46),"",IF(COUNTIF('[1]PO - Plan d''Actions'!$A:$A,'PO - création BDA'!B46)=0,"Pas d'actions renseignées",IF(COUNTIF('[1]PO - Plan d''Actions'!$A:$A,'PO - création BDA'!B46)=COUNTIFS('[1]PO - Plan d''Actions'!$A:$A,'PO - création BDA'!B46,'[1]PO - Plan d''Actions'!$M:$M,"A"),"Cloturée","En cours"))))</f>
        <v/>
      </c>
      <c r="W46" s="25"/>
      <c r="X46" s="25"/>
      <c r="Y46" s="25"/>
      <c r="Z46" s="25"/>
      <c r="AA46" s="25"/>
      <c r="AB46" s="31"/>
    </row>
    <row r="47" spans="1:28" ht="24.95" hidden="1" customHeight="1" x14ac:dyDescent="0.2">
      <c r="A47" s="21">
        <v>44</v>
      </c>
      <c r="B47" s="22" t="str">
        <f t="shared" si="1"/>
        <v>BDA-PO-2019-44</v>
      </c>
      <c r="C47" s="23">
        <v>43766</v>
      </c>
      <c r="D47" s="24" t="s">
        <v>129</v>
      </c>
      <c r="E47" s="24">
        <v>2019</v>
      </c>
      <c r="F47" s="24" t="s">
        <v>130</v>
      </c>
      <c r="G47" s="24" t="str">
        <f t="shared" si="0"/>
        <v>PO</v>
      </c>
      <c r="H47" s="33" t="s">
        <v>138</v>
      </c>
      <c r="I47" s="33" t="s">
        <v>139</v>
      </c>
      <c r="J47" s="33" t="s">
        <v>48</v>
      </c>
      <c r="K47" s="33">
        <v>80</v>
      </c>
      <c r="L47" s="33">
        <v>80</v>
      </c>
      <c r="M47" s="33" t="s">
        <v>140</v>
      </c>
      <c r="N47" s="33" t="s">
        <v>35</v>
      </c>
      <c r="O47" s="24" t="s">
        <v>36</v>
      </c>
      <c r="P47" s="27" t="str">
        <f>IF(ISBLANK(I47),"",VLOOKUP(I47,'[1]PO -Machines '!A:C,3,0))</f>
        <v>A</v>
      </c>
      <c r="Q47" s="27" t="str">
        <f>IF(ISBLANK(I47),"",VLOOKUP(I47,'[1]PO -Machines '!A:C,2,0))</f>
        <v>Ens/etu</v>
      </c>
      <c r="R47" s="28" t="s">
        <v>36</v>
      </c>
      <c r="S47" s="29">
        <f>IF(OR(C47="",H47="",I47="",B47=""),"",WORKDAY('PO - création BDA'!$C47,2))</f>
        <v>43768</v>
      </c>
      <c r="T47" s="29">
        <f>IF(OR(C47="",H47="",I47="",B47=""),"",WORKDAY('PO - création BDA'!$C47,14))</f>
        <v>43784</v>
      </c>
      <c r="U47" s="30" t="str">
        <f ca="1">IF($B47="","",IF($V47="Cloturée","BDA Cloturée",IF($V47="En cours","Plan d'actions en cours",IF(AND($T47-TODAY()&lt;=-1,OR($R47="",$R47="NON"),$S47-TODAY()&lt;=-1,OR($R47="",$R47="NON")),"RETARD RECTO + VERSO",IF(OR(AND($T47-TODAY()&lt;=-1,OR($R47="",$R47="NON")),AND($T47-TODAY()&lt;=-1,R47="OUI")),"RETARD VERSO",IF(AND($T47-TODAY()&gt;=0,$R47="OUI"),"VERSO EN COURS",IF(OR(AND($S47-TODAY()&lt;=-1,OR($R47="",$R47="NON")),AND($S47-TODAY()&lt;=-1,R47="OUI")),"RETARD RECTO",IF(T47-TODAY()&gt;=0,"RECTO EN COURS"))))))))</f>
        <v>BDA Cloturée</v>
      </c>
      <c r="V47" s="30" t="str">
        <f>IF(O47="NON","",IF(ISBLANK(C47),"",IF(COUNTIF('[1]PO - Plan d''Actions'!$A:$A,'PO - création BDA'!B47)=0,"Pas d'actions renseignées",IF(COUNTIF('[1]PO - Plan d''Actions'!$A:$A,'PO - création BDA'!B47)=COUNTIFS('[1]PO - Plan d''Actions'!$A:$A,'PO - création BDA'!B47,'[1]PO - Plan d''Actions'!$M:$M,"A"),"Cloturée","En cours"))))</f>
        <v>Cloturée</v>
      </c>
      <c r="W47" s="33"/>
      <c r="X47" s="33"/>
      <c r="Y47" s="33"/>
      <c r="Z47" s="33"/>
      <c r="AA47" s="33"/>
      <c r="AB47" s="34"/>
    </row>
    <row r="48" spans="1:28" ht="24.95" hidden="1" customHeight="1" x14ac:dyDescent="0.2">
      <c r="A48" s="21" t="s">
        <v>136</v>
      </c>
      <c r="B48" s="22" t="str">
        <f t="shared" si="1"/>
        <v/>
      </c>
      <c r="C48" s="23">
        <v>43766</v>
      </c>
      <c r="D48" s="24" t="s">
        <v>129</v>
      </c>
      <c r="E48" s="24">
        <v>2019</v>
      </c>
      <c r="F48" s="24" t="s">
        <v>130</v>
      </c>
      <c r="G48" s="24" t="str">
        <f t="shared" si="0"/>
        <v>PO</v>
      </c>
      <c r="H48" s="25" t="s">
        <v>141</v>
      </c>
      <c r="I48" s="25"/>
      <c r="J48" s="25" t="s">
        <v>48</v>
      </c>
      <c r="K48" s="25">
        <v>30</v>
      </c>
      <c r="L48" s="25">
        <v>30</v>
      </c>
      <c r="M48" s="25" t="s">
        <v>142</v>
      </c>
      <c r="N48" s="25" t="s">
        <v>35</v>
      </c>
      <c r="O48" s="26" t="s">
        <v>35</v>
      </c>
      <c r="P48" s="27" t="str">
        <f>IF(ISBLANK(I48),"",VLOOKUP(I48,'[1]PO -Machines '!A:C,3,0))</f>
        <v/>
      </c>
      <c r="Q48" s="27" t="str">
        <f>IF(ISBLANK(I48),"",VLOOKUP(I48,'[1]PO -Machines '!A:C,2,0))</f>
        <v/>
      </c>
      <c r="R48" s="28"/>
      <c r="S48" s="29" t="str">
        <f>IF(OR(C48="",H48="",I48="",B48=""),"",WORKDAY('PO - création BDA'!$C48,2))</f>
        <v/>
      </c>
      <c r="T48" s="29" t="str">
        <f>IF(OR(C48="",H48="",I48="",B48=""),"",WORKDAY('PO - création BDA'!$C48,14))</f>
        <v/>
      </c>
      <c r="U48" s="30" t="str">
        <f ca="1">IF($B48="","",IF($V48="Cloturée","BDA Cloturée",IF($V48="En cours","Plan d'actions en cours",IF(AND($T48-TODAY()&lt;=-1,OR($R48="",$R48="NON"),$S48-TODAY()&lt;=-1,OR($R48="",$R48="NON")),"RETARD RECTO + VERSO",IF(OR(AND($T48-TODAY()&lt;=-1,OR($R48="",$R48="NON")),AND($T48-TODAY()&lt;=-1,R48="OUI")),"RETARD VERSO",IF(AND($T48-TODAY()&gt;=0,$R48="OUI"),"VERSO EN COURS",IF(OR(AND($S48-TODAY()&lt;=-1,OR($R48="",$R48="NON")),AND($S48-TODAY()&lt;=-1,R48="OUI")),"RETARD RECTO",IF(T48-TODAY()&gt;=0,"RECTO EN COURS"))))))))</f>
        <v/>
      </c>
      <c r="V48" s="30" t="str">
        <f>IF(O48="NON","",IF(ISBLANK(C48),"",IF(COUNTIF('[1]PO - Plan d''Actions'!$A:$A,'PO - création BDA'!B48)=0,"Pas d'actions renseignées",IF(COUNTIF('[1]PO - Plan d''Actions'!$A:$A,'PO - création BDA'!B48)=COUNTIFS('[1]PO - Plan d''Actions'!$A:$A,'PO - création BDA'!B48,'[1]PO - Plan d''Actions'!$M:$M,"A"),"Cloturée","En cours"))))</f>
        <v/>
      </c>
      <c r="W48" s="25"/>
      <c r="X48" s="25"/>
      <c r="Y48" s="25"/>
      <c r="Z48" s="25"/>
      <c r="AA48" s="25"/>
      <c r="AB48" s="31"/>
    </row>
    <row r="49" spans="1:28" ht="24.95" hidden="1" customHeight="1" x14ac:dyDescent="0.2">
      <c r="A49" s="21" t="s">
        <v>136</v>
      </c>
      <c r="B49" s="22" t="str">
        <f t="shared" si="1"/>
        <v/>
      </c>
      <c r="C49" s="23">
        <v>43767</v>
      </c>
      <c r="D49" s="24" t="s">
        <v>129</v>
      </c>
      <c r="E49" s="24">
        <v>2019</v>
      </c>
      <c r="F49" s="24" t="s">
        <v>130</v>
      </c>
      <c r="G49" s="24" t="str">
        <f t="shared" si="0"/>
        <v>PO</v>
      </c>
      <c r="H49" s="33" t="s">
        <v>138</v>
      </c>
      <c r="I49" s="33"/>
      <c r="J49" s="33" t="s">
        <v>143</v>
      </c>
      <c r="K49" s="33">
        <v>45</v>
      </c>
      <c r="L49" s="33">
        <v>45</v>
      </c>
      <c r="M49" s="33" t="s">
        <v>144</v>
      </c>
      <c r="N49" s="33" t="s">
        <v>36</v>
      </c>
      <c r="O49" s="24" t="s">
        <v>35</v>
      </c>
      <c r="P49" s="27" t="str">
        <f>IF(ISBLANK(I49),"",VLOOKUP(I49,'[1]PO -Machines '!A:C,3,0))</f>
        <v/>
      </c>
      <c r="Q49" s="27" t="str">
        <f>IF(ISBLANK(I49),"",VLOOKUP(I49,'[1]PO -Machines '!A:C,2,0))</f>
        <v/>
      </c>
      <c r="R49" s="28"/>
      <c r="S49" s="29" t="str">
        <f>IF(OR(C49="",H49="",I49="",B49=""),"",WORKDAY('PO - création BDA'!$C49,2))</f>
        <v/>
      </c>
      <c r="T49" s="29" t="str">
        <f>IF(OR(C49="",H49="",I49="",B49=""),"",WORKDAY('PO - création BDA'!$C49,14))</f>
        <v/>
      </c>
      <c r="U49" s="30" t="str">
        <f ca="1">IF($B49="","",IF($V49="Cloturée","BDA Cloturée",IF($V49="En cours","Plan d'actions en cours",IF(AND($T49-TODAY()&lt;=-1,OR($R49="",$R49="NON"),$S49-TODAY()&lt;=-1,OR($R49="",$R49="NON")),"RETARD RECTO + VERSO",IF(OR(AND($T49-TODAY()&lt;=-1,OR($R49="",$R49="NON")),AND($T49-TODAY()&lt;=-1,R49="OUI")),"RETARD VERSO",IF(AND($T49-TODAY()&gt;=0,$R49="OUI"),"VERSO EN COURS",IF(OR(AND($S49-TODAY()&lt;=-1,OR($R49="",$R49="NON")),AND($S49-TODAY()&lt;=-1,R49="OUI")),"RETARD RECTO",IF(T49-TODAY()&gt;=0,"RECTO EN COURS"))))))))</f>
        <v/>
      </c>
      <c r="V49" s="30" t="str">
        <f>IF(O49="NON","",IF(ISBLANK(C49),"",IF(COUNTIF('[1]PO - Plan d''Actions'!$A:$A,'PO - création BDA'!B49)=0,"Pas d'actions renseignées",IF(COUNTIF('[1]PO - Plan d''Actions'!$A:$A,'PO - création BDA'!B49)=COUNTIFS('[1]PO - Plan d''Actions'!$A:$A,'PO - création BDA'!B49,'[1]PO - Plan d''Actions'!$M:$M,"A"),"Cloturée","En cours"))))</f>
        <v/>
      </c>
      <c r="W49" s="33"/>
      <c r="X49" s="33"/>
      <c r="Y49" s="33"/>
      <c r="Z49" s="33"/>
      <c r="AA49" s="33"/>
      <c r="AB49" s="34"/>
    </row>
    <row r="50" spans="1:28" ht="24.95" hidden="1" customHeight="1" x14ac:dyDescent="0.2">
      <c r="A50" s="21" t="s">
        <v>136</v>
      </c>
      <c r="B50" s="22" t="str">
        <f t="shared" si="1"/>
        <v/>
      </c>
      <c r="C50" s="23">
        <v>43773</v>
      </c>
      <c r="D50" s="24" t="s">
        <v>145</v>
      </c>
      <c r="E50" s="24">
        <v>2019</v>
      </c>
      <c r="F50" s="24" t="s">
        <v>146</v>
      </c>
      <c r="G50" s="24" t="str">
        <f t="shared" si="0"/>
        <v>PO</v>
      </c>
      <c r="H50" s="25" t="s">
        <v>106</v>
      </c>
      <c r="I50" s="25"/>
      <c r="J50" s="25" t="s">
        <v>48</v>
      </c>
      <c r="K50" s="25">
        <v>30</v>
      </c>
      <c r="L50" s="25">
        <v>30</v>
      </c>
      <c r="M50" s="25" t="s">
        <v>147</v>
      </c>
      <c r="N50" s="25" t="s">
        <v>35</v>
      </c>
      <c r="O50" s="26" t="s">
        <v>35</v>
      </c>
      <c r="P50" s="27" t="str">
        <f>IF(ISBLANK(I50),"",VLOOKUP(I50,'[1]PO -Machines '!A:C,3,0))</f>
        <v/>
      </c>
      <c r="Q50" s="27" t="str">
        <f>IF(ISBLANK(I50),"",VLOOKUP(I50,'[1]PO -Machines '!A:C,2,0))</f>
        <v/>
      </c>
      <c r="R50" s="28"/>
      <c r="S50" s="29" t="str">
        <f>IF(OR(C50="",H50="",I50="",B50=""),"",WORKDAY('PO - création BDA'!$C50,2))</f>
        <v/>
      </c>
      <c r="T50" s="29" t="str">
        <f>IF(OR(C50="",H50="",I50="",B50=""),"",WORKDAY('PO - création BDA'!$C50,14))</f>
        <v/>
      </c>
      <c r="U50" s="30" t="str">
        <f ca="1">IF($B50="","",IF($V50="Cloturée","BDA Cloturée",IF($V50="En cours","Plan d'actions en cours",IF(AND($T50-TODAY()&lt;=-1,OR($R50="",$R50="NON"),$S50-TODAY()&lt;=-1,OR($R50="",$R50="NON")),"RETARD RECTO + VERSO",IF(OR(AND($T50-TODAY()&lt;=-1,OR($R50="",$R50="NON")),AND($T50-TODAY()&lt;=-1,R50="OUI")),"RETARD VERSO",IF(AND($T50-TODAY()&gt;=0,$R50="OUI"),"VERSO EN COURS",IF(OR(AND($S50-TODAY()&lt;=-1,OR($R50="",$R50="NON")),AND($S50-TODAY()&lt;=-1,R50="OUI")),"RETARD RECTO",IF(T50-TODAY()&gt;=0,"RECTO EN COURS"))))))))</f>
        <v/>
      </c>
      <c r="V50" s="30" t="str">
        <f>IF(O50="NON","",IF(ISBLANK(C50),"",IF(COUNTIF('[1]PO - Plan d''Actions'!$A:$A,'PO - création BDA'!B50)=0,"Pas d'actions renseignées",IF(COUNTIF('[1]PO - Plan d''Actions'!$A:$A,'PO - création BDA'!B50)=COUNTIFS('[1]PO - Plan d''Actions'!$A:$A,'PO - création BDA'!B50,'[1]PO - Plan d''Actions'!$M:$M,"A"),"Cloturée","En cours"))))</f>
        <v/>
      </c>
      <c r="W50" s="25"/>
      <c r="X50" s="25"/>
      <c r="Y50" s="25"/>
      <c r="Z50" s="25"/>
      <c r="AA50" s="25"/>
      <c r="AB50" s="31"/>
    </row>
    <row r="51" spans="1:28" ht="24.95" hidden="1" customHeight="1" x14ac:dyDescent="0.2">
      <c r="A51" s="21" t="s">
        <v>136</v>
      </c>
      <c r="B51" s="22" t="str">
        <f t="shared" si="1"/>
        <v/>
      </c>
      <c r="C51" s="23">
        <v>43773</v>
      </c>
      <c r="D51" s="24" t="s">
        <v>145</v>
      </c>
      <c r="E51" s="24">
        <v>2019</v>
      </c>
      <c r="F51" s="24" t="s">
        <v>146</v>
      </c>
      <c r="G51" s="24" t="str">
        <f t="shared" si="0"/>
        <v>PO</v>
      </c>
      <c r="H51" s="33" t="s">
        <v>46</v>
      </c>
      <c r="I51" s="33" t="s">
        <v>47</v>
      </c>
      <c r="J51" s="33" t="s">
        <v>48</v>
      </c>
      <c r="K51" s="33">
        <v>30</v>
      </c>
      <c r="L51" s="33">
        <v>30</v>
      </c>
      <c r="M51" s="33" t="s">
        <v>148</v>
      </c>
      <c r="N51" s="33" t="s">
        <v>36</v>
      </c>
      <c r="O51" s="24" t="s">
        <v>35</v>
      </c>
      <c r="P51" s="27" t="str">
        <f>IF(ISBLANK(I51),"",VLOOKUP(I51,'[1]PO -Machines '!A:C,3,0))</f>
        <v>A</v>
      </c>
      <c r="Q51" s="27" t="str">
        <f>IF(ISBLANK(I51),"",VLOOKUP(I51,'[1]PO -Machines '!A:C,2,0))</f>
        <v>FAB</v>
      </c>
      <c r="R51" s="28"/>
      <c r="S51" s="29" t="str">
        <f>IF(OR(C51="",H51="",I51="",B51=""),"",WORKDAY('PO - création BDA'!$C51,2))</f>
        <v/>
      </c>
      <c r="T51" s="29" t="str">
        <f>IF(OR(C51="",H51="",I51="",B51=""),"",WORKDAY('PO - création BDA'!$C51,14))</f>
        <v/>
      </c>
      <c r="U51" s="30" t="str">
        <f ca="1">IF($B51="","",IF($V51="Cloturée","BDA Cloturée",IF($V51="En cours","Plan d'actions en cours",IF(AND($T51-TODAY()&lt;=-1,OR($R51="",$R51="NON"),$S51-TODAY()&lt;=-1,OR($R51="",$R51="NON")),"RETARD RECTO + VERSO",IF(OR(AND($T51-TODAY()&lt;=-1,OR($R51="",$R51="NON")),AND($T51-TODAY()&lt;=-1,R51="OUI")),"RETARD VERSO",IF(AND($T51-TODAY()&gt;=0,$R51="OUI"),"VERSO EN COURS",IF(OR(AND($S51-TODAY()&lt;=-1,OR($R51="",$R51="NON")),AND($S51-TODAY()&lt;=-1,R51="OUI")),"RETARD RECTO",IF(T51-TODAY()&gt;=0,"RECTO EN COURS"))))))))</f>
        <v/>
      </c>
      <c r="V51" s="30" t="str">
        <f>IF(O51="NON","",IF(ISBLANK(C51),"",IF(COUNTIF('[1]PO - Plan d''Actions'!$A:$A,'PO - création BDA'!B51)=0,"Pas d'actions renseignées",IF(COUNTIF('[1]PO - Plan d''Actions'!$A:$A,'PO - création BDA'!B51)=COUNTIFS('[1]PO - Plan d''Actions'!$A:$A,'PO - création BDA'!B51,'[1]PO - Plan d''Actions'!$M:$M,"A"),"Cloturée","En cours"))))</f>
        <v/>
      </c>
      <c r="W51" s="33"/>
      <c r="X51" s="33"/>
      <c r="Y51" s="33"/>
      <c r="Z51" s="33"/>
      <c r="AA51" s="33"/>
      <c r="AB51" s="34"/>
    </row>
    <row r="52" spans="1:28" ht="24.95" hidden="1" customHeight="1" x14ac:dyDescent="0.2">
      <c r="A52" s="21">
        <v>49</v>
      </c>
      <c r="B52" s="22" t="str">
        <f t="shared" si="1"/>
        <v>BDA-PO-2019-49</v>
      </c>
      <c r="C52" s="23">
        <v>43773</v>
      </c>
      <c r="D52" s="24" t="s">
        <v>145</v>
      </c>
      <c r="E52" s="24">
        <v>2019</v>
      </c>
      <c r="F52" s="24" t="s">
        <v>146</v>
      </c>
      <c r="G52" s="24" t="str">
        <f t="shared" si="0"/>
        <v>PO</v>
      </c>
      <c r="H52" s="25" t="s">
        <v>46</v>
      </c>
      <c r="I52" s="25" t="s">
        <v>47</v>
      </c>
      <c r="J52" s="25" t="s">
        <v>48</v>
      </c>
      <c r="K52" s="25">
        <v>400</v>
      </c>
      <c r="L52" s="25">
        <v>300</v>
      </c>
      <c r="M52" s="25" t="s">
        <v>149</v>
      </c>
      <c r="N52" s="25" t="s">
        <v>35</v>
      </c>
      <c r="O52" s="26" t="s">
        <v>36</v>
      </c>
      <c r="P52" s="27" t="str">
        <f>IF(ISBLANK(I52),"",VLOOKUP(I52,'[1]PO -Machines '!A:C,3,0))</f>
        <v>A</v>
      </c>
      <c r="Q52" s="27" t="str">
        <f>IF(ISBLANK(I52),"",VLOOKUP(I52,'[1]PO -Machines '!A:C,2,0))</f>
        <v>FAB</v>
      </c>
      <c r="R52" s="28" t="s">
        <v>36</v>
      </c>
      <c r="S52" s="29">
        <f>IF(OR(C52="",H52="",I52="",B52=""),"",WORKDAY('PO - création BDA'!$C52,2))</f>
        <v>43775</v>
      </c>
      <c r="T52" s="29">
        <f>IF(OR(C52="",H52="",I52="",B52=""),"",WORKDAY('PO - création BDA'!$C52,14))</f>
        <v>43791</v>
      </c>
      <c r="U52" s="30" t="str">
        <f ca="1">IF($B52="","",IF($V52="Cloturée","BDA Cloturée",IF($V52="En cours","Plan d'actions en cours",IF(AND($T52-TODAY()&lt;=-1,OR($R52="",$R52="NON"),$S52-TODAY()&lt;=-1,OR($R52="",$R52="NON")),"RETARD RECTO + VERSO",IF(OR(AND($T52-TODAY()&lt;=-1,OR($R52="",$R52="NON")),AND($T52-TODAY()&lt;=-1,R52="OUI")),"RETARD VERSO",IF(AND($T52-TODAY()&gt;=0,$R52="OUI"),"VERSO EN COURS",IF(OR(AND($S52-TODAY()&lt;=-1,OR($R52="",$R52="NON")),AND($S52-TODAY()&lt;=-1,R52="OUI")),"RETARD RECTO",IF(T52-TODAY()&gt;=0,"RECTO EN COURS"))))))))</f>
        <v>BDA Cloturée</v>
      </c>
      <c r="V52" s="30" t="str">
        <f>IF(O52="NON","",IF(ISBLANK(C52),"",IF(COUNTIF('[1]PO - Plan d''Actions'!$A:$A,'PO - création BDA'!B52)=0,"Pas d'actions renseignées",IF(COUNTIF('[1]PO - Plan d''Actions'!$A:$A,'PO - création BDA'!B52)=COUNTIFS('[1]PO - Plan d''Actions'!$A:$A,'PO - création BDA'!B52,'[1]PO - Plan d''Actions'!$M:$M,"A"),"Cloturée","En cours"))))</f>
        <v>Cloturée</v>
      </c>
      <c r="W52" s="25"/>
      <c r="X52" s="25"/>
      <c r="Y52" s="25"/>
      <c r="Z52" s="25"/>
      <c r="AA52" s="25"/>
      <c r="AB52" s="31"/>
    </row>
    <row r="53" spans="1:28" ht="24.95" hidden="1" customHeight="1" x14ac:dyDescent="0.2">
      <c r="A53" s="21" t="s">
        <v>136</v>
      </c>
      <c r="B53" s="22" t="str">
        <f t="shared" si="1"/>
        <v/>
      </c>
      <c r="C53" s="23">
        <v>43774</v>
      </c>
      <c r="D53" s="24" t="s">
        <v>145</v>
      </c>
      <c r="E53" s="24">
        <v>2019</v>
      </c>
      <c r="F53" s="24" t="s">
        <v>146</v>
      </c>
      <c r="G53" s="24" t="str">
        <f t="shared" si="0"/>
        <v>PO</v>
      </c>
      <c r="H53" s="33" t="s">
        <v>46</v>
      </c>
      <c r="I53" s="33" t="s">
        <v>95</v>
      </c>
      <c r="J53" s="33" t="s">
        <v>48</v>
      </c>
      <c r="K53" s="33">
        <v>165</v>
      </c>
      <c r="L53" s="33">
        <v>120</v>
      </c>
      <c r="M53" s="33" t="s">
        <v>150</v>
      </c>
      <c r="N53" s="33" t="s">
        <v>35</v>
      </c>
      <c r="O53" s="24" t="s">
        <v>35</v>
      </c>
      <c r="P53" s="27" t="str">
        <f>IF(ISBLANK(I53),"",VLOOKUP(I53,'[1]PO -Machines '!A:C,3,0))</f>
        <v>A</v>
      </c>
      <c r="Q53" s="27" t="str">
        <f>IF(ISBLANK(I53),"",VLOOKUP(I53,'[1]PO -Machines '!A:C,2,0))</f>
        <v>FAB</v>
      </c>
      <c r="R53" s="28"/>
      <c r="S53" s="29" t="str">
        <f>IF(OR(C53="",H53="",I53="",B53=""),"",WORKDAY('PO - création BDA'!$C53,2))</f>
        <v/>
      </c>
      <c r="T53" s="29" t="str">
        <f>IF(OR(C53="",H53="",I53="",B53=""),"",WORKDAY('PO - création BDA'!$C53,14))</f>
        <v/>
      </c>
      <c r="U53" s="30" t="str">
        <f ca="1">IF($B53="","",IF($V53="Cloturée","BDA Cloturée",IF($V53="En cours","Plan d'actions en cours",IF(AND($T53-TODAY()&lt;=-1,OR($R53="",$R53="NON"),$S53-TODAY()&lt;=-1,OR($R53="",$R53="NON")),"RETARD RECTO + VERSO",IF(OR(AND($T53-TODAY()&lt;=-1,OR($R53="",$R53="NON")),AND($T53-TODAY()&lt;=-1,R53="OUI")),"RETARD VERSO",IF(AND($T53-TODAY()&gt;=0,$R53="OUI"),"VERSO EN COURS",IF(OR(AND($S53-TODAY()&lt;=-1,OR($R53="",$R53="NON")),AND($S53-TODAY()&lt;=-1,R53="OUI")),"RETARD RECTO",IF(T53-TODAY()&gt;=0,"RECTO EN COURS"))))))))</f>
        <v/>
      </c>
      <c r="V53" s="30" t="str">
        <f>IF(O53="NON","",IF(ISBLANK(C53),"",IF(COUNTIF('[1]PO - Plan d''Actions'!$A:$A,'PO - création BDA'!B53)=0,"Pas d'actions renseignées",IF(COUNTIF('[1]PO - Plan d''Actions'!$A:$A,'PO - création BDA'!B53)=COUNTIFS('[1]PO - Plan d''Actions'!$A:$A,'PO - création BDA'!B53,'[1]PO - Plan d''Actions'!$M:$M,"A"),"Cloturée","En cours"))))</f>
        <v/>
      </c>
      <c r="W53" s="33"/>
      <c r="X53" s="33"/>
      <c r="Y53" s="33"/>
      <c r="Z53" s="33"/>
      <c r="AA53" s="33"/>
      <c r="AB53" s="34"/>
    </row>
    <row r="54" spans="1:28" ht="24.95" hidden="1" customHeight="1" x14ac:dyDescent="0.2">
      <c r="A54" s="21" t="s">
        <v>136</v>
      </c>
      <c r="B54" s="22" t="str">
        <f t="shared" si="1"/>
        <v/>
      </c>
      <c r="C54" s="23">
        <v>43774</v>
      </c>
      <c r="D54" s="24" t="s">
        <v>145</v>
      </c>
      <c r="E54" s="24">
        <v>2019</v>
      </c>
      <c r="F54" s="24" t="s">
        <v>146</v>
      </c>
      <c r="G54" s="24" t="str">
        <f t="shared" si="0"/>
        <v>PO</v>
      </c>
      <c r="H54" s="25" t="s">
        <v>56</v>
      </c>
      <c r="I54" s="25"/>
      <c r="J54" s="25" t="s">
        <v>67</v>
      </c>
      <c r="K54" s="25">
        <v>20</v>
      </c>
      <c r="L54" s="25">
        <v>20</v>
      </c>
      <c r="M54" s="25" t="s">
        <v>151</v>
      </c>
      <c r="N54" s="25" t="s">
        <v>35</v>
      </c>
      <c r="O54" s="26" t="s">
        <v>35</v>
      </c>
      <c r="P54" s="27" t="str">
        <f>IF(ISBLANK(I54),"",VLOOKUP(I54,'[1]PO -Machines '!A:C,3,0))</f>
        <v/>
      </c>
      <c r="Q54" s="27" t="str">
        <f>IF(ISBLANK(I54),"",VLOOKUP(I54,'[1]PO -Machines '!A:C,2,0))</f>
        <v/>
      </c>
      <c r="R54" s="28"/>
      <c r="S54" s="29" t="str">
        <f>IF(OR(C54="",H54="",I54="",B54=""),"",WORKDAY('PO - création BDA'!$C54,2))</f>
        <v/>
      </c>
      <c r="T54" s="29" t="str">
        <f>IF(OR(C54="",H54="",I54="",B54=""),"",WORKDAY('PO - création BDA'!$C54,14))</f>
        <v/>
      </c>
      <c r="U54" s="30" t="str">
        <f ca="1">IF($B54="","",IF($V54="Cloturée","BDA Cloturée",IF($V54="En cours","Plan d'actions en cours",IF(AND($T54-TODAY()&lt;=-1,OR($R54="",$R54="NON"),$S54-TODAY()&lt;=-1,OR($R54="",$R54="NON")),"RETARD RECTO + VERSO",IF(OR(AND($T54-TODAY()&lt;=-1,OR($R54="",$R54="NON")),AND($T54-TODAY()&lt;=-1,R54="OUI")),"RETARD VERSO",IF(AND($T54-TODAY()&gt;=0,$R54="OUI"),"VERSO EN COURS",IF(OR(AND($S54-TODAY()&lt;=-1,OR($R54="",$R54="NON")),AND($S54-TODAY()&lt;=-1,R54="OUI")),"RETARD RECTO",IF(T54-TODAY()&gt;=0,"RECTO EN COURS"))))))))</f>
        <v/>
      </c>
      <c r="V54" s="30" t="str">
        <f>IF(O54="NON","",IF(ISBLANK(C54),"",IF(COUNTIF('[1]PO - Plan d''Actions'!$A:$A,'PO - création BDA'!B54)=0,"Pas d'actions renseignées",IF(COUNTIF('[1]PO - Plan d''Actions'!$A:$A,'PO - création BDA'!B54)=COUNTIFS('[1]PO - Plan d''Actions'!$A:$A,'PO - création BDA'!B54,'[1]PO - Plan d''Actions'!$M:$M,"A"),"Cloturée","En cours"))))</f>
        <v/>
      </c>
      <c r="W54" s="25"/>
      <c r="X54" s="25"/>
      <c r="Y54" s="25"/>
      <c r="Z54" s="25"/>
      <c r="AA54" s="25"/>
      <c r="AB54" s="31"/>
    </row>
    <row r="55" spans="1:28" ht="24.95" hidden="1" customHeight="1" x14ac:dyDescent="0.2">
      <c r="A55" s="21" t="s">
        <v>136</v>
      </c>
      <c r="B55" s="22" t="str">
        <f t="shared" si="1"/>
        <v/>
      </c>
      <c r="C55" s="23">
        <v>43775</v>
      </c>
      <c r="D55" s="24" t="s">
        <v>145</v>
      </c>
      <c r="E55" s="24">
        <v>2019</v>
      </c>
      <c r="F55" s="24" t="s">
        <v>146</v>
      </c>
      <c r="G55" s="24" t="str">
        <f t="shared" si="0"/>
        <v>PO</v>
      </c>
      <c r="H55" s="33" t="s">
        <v>138</v>
      </c>
      <c r="I55" s="33"/>
      <c r="J55" s="33" t="s">
        <v>143</v>
      </c>
      <c r="K55" s="33">
        <v>10</v>
      </c>
      <c r="L55" s="33">
        <v>10</v>
      </c>
      <c r="M55" s="33" t="s">
        <v>152</v>
      </c>
      <c r="N55" s="33" t="s">
        <v>35</v>
      </c>
      <c r="O55" s="24" t="s">
        <v>35</v>
      </c>
      <c r="P55" s="27" t="str">
        <f>IF(ISBLANK(I55),"",VLOOKUP(I55,'[1]PO -Machines '!A:C,3,0))</f>
        <v/>
      </c>
      <c r="Q55" s="27" t="str">
        <f>IF(ISBLANK(I55),"",VLOOKUP(I55,'[1]PO -Machines '!A:C,2,0))</f>
        <v/>
      </c>
      <c r="R55" s="28"/>
      <c r="S55" s="29" t="str">
        <f>IF(OR(C55="",H55="",I55="",B55=""),"",WORKDAY('PO - création BDA'!$C55,2))</f>
        <v/>
      </c>
      <c r="T55" s="29" t="str">
        <f>IF(OR(C55="",H55="",I55="",B55=""),"",WORKDAY('PO - création BDA'!$C55,14))</f>
        <v/>
      </c>
      <c r="U55" s="30" t="str">
        <f ca="1">IF($B55="","",IF($V55="Cloturée","BDA Cloturée",IF($V55="En cours","Plan d'actions en cours",IF(AND($T55-TODAY()&lt;=-1,OR($R55="",$R55="NON"),$S55-TODAY()&lt;=-1,OR($R55="",$R55="NON")),"RETARD RECTO + VERSO",IF(OR(AND($T55-TODAY()&lt;=-1,OR($R55="",$R55="NON")),AND($T55-TODAY()&lt;=-1,R55="OUI")),"RETARD VERSO",IF(AND($T55-TODAY()&gt;=0,$R55="OUI"),"VERSO EN COURS",IF(OR(AND($S55-TODAY()&lt;=-1,OR($R55="",$R55="NON")),AND($S55-TODAY()&lt;=-1,R55="OUI")),"RETARD RECTO",IF(T55-TODAY()&gt;=0,"RECTO EN COURS"))))))))</f>
        <v/>
      </c>
      <c r="V55" s="30" t="str">
        <f>IF(O55="NON","",IF(ISBLANK(C55),"",IF(COUNTIF('[1]PO - Plan d''Actions'!$A:$A,'PO - création BDA'!B55)=0,"Pas d'actions renseignées",IF(COUNTIF('[1]PO - Plan d''Actions'!$A:$A,'PO - création BDA'!B55)=COUNTIFS('[1]PO - Plan d''Actions'!$A:$A,'PO - création BDA'!B55,'[1]PO - Plan d''Actions'!$M:$M,"A"),"Cloturée","En cours"))))</f>
        <v/>
      </c>
      <c r="W55" s="33"/>
      <c r="X55" s="33"/>
      <c r="Y55" s="33"/>
      <c r="Z55" s="33"/>
      <c r="AA55" s="33"/>
      <c r="AB55" s="34"/>
    </row>
    <row r="56" spans="1:28" ht="24.95" hidden="1" customHeight="1" x14ac:dyDescent="0.2">
      <c r="A56" s="21" t="s">
        <v>136</v>
      </c>
      <c r="B56" s="22" t="str">
        <f t="shared" si="1"/>
        <v/>
      </c>
      <c r="C56" s="23">
        <v>43782</v>
      </c>
      <c r="D56" s="24" t="s">
        <v>145</v>
      </c>
      <c r="E56" s="24">
        <v>2019</v>
      </c>
      <c r="F56" s="24" t="s">
        <v>146</v>
      </c>
      <c r="G56" s="24" t="str">
        <f t="shared" si="0"/>
        <v>PO</v>
      </c>
      <c r="H56" s="25" t="s">
        <v>141</v>
      </c>
      <c r="I56" s="25"/>
      <c r="J56" s="25" t="s">
        <v>48</v>
      </c>
      <c r="K56" s="25">
        <v>0</v>
      </c>
      <c r="L56" s="25">
        <v>0</v>
      </c>
      <c r="M56" s="25" t="s">
        <v>153</v>
      </c>
      <c r="N56" s="25" t="s">
        <v>35</v>
      </c>
      <c r="O56" s="26" t="s">
        <v>35</v>
      </c>
      <c r="P56" s="27" t="str">
        <f>IF(ISBLANK(I56),"",VLOOKUP(I56,'[1]PO -Machines '!A:C,3,0))</f>
        <v/>
      </c>
      <c r="Q56" s="27" t="str">
        <f>IF(ISBLANK(I56),"",VLOOKUP(I56,'[1]PO -Machines '!A:C,2,0))</f>
        <v/>
      </c>
      <c r="R56" s="28"/>
      <c r="S56" s="29" t="str">
        <f>IF(OR(C56="",H56="",I56="",B56=""),"",WORKDAY('PO - création BDA'!$C56,2))</f>
        <v/>
      </c>
      <c r="T56" s="29" t="str">
        <f>IF(OR(C56="",H56="",I56="",B56=""),"",WORKDAY('PO - création BDA'!$C56,14))</f>
        <v/>
      </c>
      <c r="U56" s="30" t="str">
        <f ca="1">IF($B56="","",IF($V56="Cloturée","BDA Cloturée",IF($V56="En cours","Plan d'actions en cours",IF(AND($T56-TODAY()&lt;=-1,OR($R56="",$R56="NON"),$S56-TODAY()&lt;=-1,OR($R56="",$R56="NON")),"RETARD RECTO + VERSO",IF(OR(AND($T56-TODAY()&lt;=-1,OR($R56="",$R56="NON")),AND($T56-TODAY()&lt;=-1,R56="OUI")),"RETARD VERSO",IF(AND($T56-TODAY()&gt;=0,$R56="OUI"),"VERSO EN COURS",IF(OR(AND($S56-TODAY()&lt;=-1,OR($R56="",$R56="NON")),AND($S56-TODAY()&lt;=-1,R56="OUI")),"RETARD RECTO",IF(T56-TODAY()&gt;=0,"RECTO EN COURS"))))))))</f>
        <v/>
      </c>
      <c r="V56" s="30" t="str">
        <f>IF(O56="NON","",IF(ISBLANK(C56),"",IF(COUNTIF('[1]PO - Plan d''Actions'!$A:$A,'PO - création BDA'!B56)=0,"Pas d'actions renseignées",IF(COUNTIF('[1]PO - Plan d''Actions'!$A:$A,'PO - création BDA'!B56)=COUNTIFS('[1]PO - Plan d''Actions'!$A:$A,'PO - création BDA'!B56,'[1]PO - Plan d''Actions'!$M:$M,"A"),"Cloturée","En cours"))))</f>
        <v/>
      </c>
      <c r="W56" s="25"/>
      <c r="X56" s="25"/>
      <c r="Y56" s="25"/>
      <c r="Z56" s="25"/>
      <c r="AA56" s="25"/>
      <c r="AB56" s="31"/>
    </row>
    <row r="57" spans="1:28" ht="24.95" hidden="1" customHeight="1" x14ac:dyDescent="0.2">
      <c r="A57" s="21" t="s">
        <v>136</v>
      </c>
      <c r="B57" s="22" t="str">
        <f t="shared" si="1"/>
        <v/>
      </c>
      <c r="C57" s="23">
        <v>43781</v>
      </c>
      <c r="D57" s="24" t="s">
        <v>145</v>
      </c>
      <c r="E57" s="24">
        <v>2019</v>
      </c>
      <c r="F57" s="24" t="s">
        <v>146</v>
      </c>
      <c r="G57" s="24" t="str">
        <f t="shared" si="0"/>
        <v>PO</v>
      </c>
      <c r="H57" s="33" t="s">
        <v>154</v>
      </c>
      <c r="I57" s="33"/>
      <c r="J57" s="33" t="s">
        <v>48</v>
      </c>
      <c r="K57" s="33">
        <v>45</v>
      </c>
      <c r="L57" s="33">
        <v>45</v>
      </c>
      <c r="M57" s="33" t="s">
        <v>155</v>
      </c>
      <c r="N57" s="33" t="s">
        <v>35</v>
      </c>
      <c r="O57" s="24" t="s">
        <v>35</v>
      </c>
      <c r="P57" s="27" t="str">
        <f>IF(ISBLANK(I57),"",VLOOKUP(I57,'[1]PO -Machines '!A:C,3,0))</f>
        <v/>
      </c>
      <c r="Q57" s="27" t="str">
        <f>IF(ISBLANK(I57),"",VLOOKUP(I57,'[1]PO -Machines '!A:C,2,0))</f>
        <v/>
      </c>
      <c r="R57" s="28"/>
      <c r="S57" s="29" t="str">
        <f>IF(OR(C57="",H57="",I57="",B57=""),"",WORKDAY('PO - création BDA'!$C57,2))</f>
        <v/>
      </c>
      <c r="T57" s="29" t="str">
        <f>IF(OR(C57="",H57="",I57="",B57=""),"",WORKDAY('PO - création BDA'!$C57,14))</f>
        <v/>
      </c>
      <c r="U57" s="30" t="str">
        <f ca="1">IF($B57="","",IF($V57="Cloturée","BDA Cloturée",IF($V57="En cours","Plan d'actions en cours",IF(AND($T57-TODAY()&lt;=-1,OR($R57="",$R57="NON"),$S57-TODAY()&lt;=-1,OR($R57="",$R57="NON")),"RETARD RECTO + VERSO",IF(OR(AND($T57-TODAY()&lt;=-1,OR($R57="",$R57="NON")),AND($T57-TODAY()&lt;=-1,R57="OUI")),"RETARD VERSO",IF(AND($T57-TODAY()&gt;=0,$R57="OUI"),"VERSO EN COURS",IF(OR(AND($S57-TODAY()&lt;=-1,OR($R57="",$R57="NON")),AND($S57-TODAY()&lt;=-1,R57="OUI")),"RETARD RECTO",IF(T57-TODAY()&gt;=0,"RECTO EN COURS"))))))))</f>
        <v/>
      </c>
      <c r="V57" s="30" t="str">
        <f>IF(O57="NON","",IF(ISBLANK(C57),"",IF(COUNTIF('[1]PO - Plan d''Actions'!$A:$A,'PO - création BDA'!B57)=0,"Pas d'actions renseignées",IF(COUNTIF('[1]PO - Plan d''Actions'!$A:$A,'PO - création BDA'!B57)=COUNTIFS('[1]PO - Plan d''Actions'!$A:$A,'PO - création BDA'!B57,'[1]PO - Plan d''Actions'!$M:$M,"A"),"Cloturée","En cours"))))</f>
        <v/>
      </c>
      <c r="W57" s="33"/>
      <c r="X57" s="33"/>
      <c r="Y57" s="33"/>
      <c r="Z57" s="33"/>
      <c r="AA57" s="33"/>
      <c r="AB57" s="34"/>
    </row>
    <row r="58" spans="1:28" ht="24.95" hidden="1" customHeight="1" x14ac:dyDescent="0.2">
      <c r="A58" s="21">
        <v>55</v>
      </c>
      <c r="B58" s="22" t="str">
        <f t="shared" si="1"/>
        <v>BDA-PO-2019-55</v>
      </c>
      <c r="C58" s="23">
        <v>43784</v>
      </c>
      <c r="D58" s="24" t="s">
        <v>145</v>
      </c>
      <c r="E58" s="24">
        <v>2019</v>
      </c>
      <c r="F58" s="24" t="s">
        <v>146</v>
      </c>
      <c r="G58" s="24" t="str">
        <f t="shared" si="0"/>
        <v>PO</v>
      </c>
      <c r="H58" s="25" t="s">
        <v>154</v>
      </c>
      <c r="I58" s="25"/>
      <c r="J58" s="25" t="s">
        <v>67</v>
      </c>
      <c r="K58" s="25">
        <v>120</v>
      </c>
      <c r="L58" s="25">
        <v>120</v>
      </c>
      <c r="M58" s="25" t="s">
        <v>156</v>
      </c>
      <c r="N58" s="25" t="s">
        <v>35</v>
      </c>
      <c r="O58" s="26" t="s">
        <v>36</v>
      </c>
      <c r="P58" s="27" t="str">
        <f>IF(ISBLANK(I58),"",VLOOKUP(I58,'[1]PO -Machines '!A:C,3,0))</f>
        <v/>
      </c>
      <c r="Q58" s="27" t="str">
        <f>IF(ISBLANK(I58),"",VLOOKUP(I58,'[1]PO -Machines '!A:C,2,0))</f>
        <v/>
      </c>
      <c r="R58" s="28"/>
      <c r="S58" s="29" t="str">
        <f>IF(OR(C58="",H58="",I58="",B58=""),"",WORKDAY('PO - création BDA'!$C58,2))</f>
        <v/>
      </c>
      <c r="T58" s="29" t="str">
        <f>IF(OR(C58="",H58="",I58="",B58=""),"",WORKDAY('PO - création BDA'!$C58,14))</f>
        <v/>
      </c>
      <c r="U58" s="30" t="str">
        <f ca="1">IF($B58="","",IF($V58="Cloturée","BDA Cloturée",IF($V58="En cours","Plan d'actions en cours",IF(AND($T58-TODAY()&lt;=-1,OR($R58="",$R58="NON"),$S58-TODAY()&lt;=-1,OR($R58="",$R58="NON")),"RETARD RECTO + VERSO",IF(OR(AND($T58-TODAY()&lt;=-1,OR($R58="",$R58="NON")),AND($T58-TODAY()&lt;=-1,R58="OUI")),"RETARD VERSO",IF(AND($T58-TODAY()&gt;=0,$R58="OUI"),"VERSO EN COURS",IF(OR(AND($S58-TODAY()&lt;=-1,OR($R58="",$R58="NON")),AND($S58-TODAY()&lt;=-1,R58="OUI")),"RETARD RECTO",IF(T58-TODAY()&gt;=0,"RECTO EN COURS"))))))))</f>
        <v>BDA Cloturée</v>
      </c>
      <c r="V58" s="30" t="str">
        <f>IF(O58="NON","",IF(ISBLANK(C58),"",IF(COUNTIF('[1]PO - Plan d''Actions'!$A:$A,'PO - création BDA'!B58)=0,"Pas d'actions renseignées",IF(COUNTIF('[1]PO - Plan d''Actions'!$A:$A,'PO - création BDA'!B58)=COUNTIFS('[1]PO - Plan d''Actions'!$A:$A,'PO - création BDA'!B58,'[1]PO - Plan d''Actions'!$M:$M,"A"),"Cloturée","En cours"))))</f>
        <v>Cloturée</v>
      </c>
      <c r="W58" s="25"/>
      <c r="X58" s="25"/>
      <c r="Y58" s="25"/>
      <c r="Z58" s="25"/>
      <c r="AA58" s="25"/>
      <c r="AB58" s="31"/>
    </row>
    <row r="59" spans="1:28" ht="24.95" hidden="1" customHeight="1" x14ac:dyDescent="0.2">
      <c r="A59" s="21" t="s">
        <v>136</v>
      </c>
      <c r="B59" s="22" t="str">
        <f t="shared" si="1"/>
        <v/>
      </c>
      <c r="C59" s="23">
        <v>43788</v>
      </c>
      <c r="D59" s="24" t="s">
        <v>145</v>
      </c>
      <c r="E59" s="24">
        <v>2019</v>
      </c>
      <c r="F59" s="24" t="s">
        <v>146</v>
      </c>
      <c r="G59" s="24" t="str">
        <f t="shared" si="0"/>
        <v>PO</v>
      </c>
      <c r="H59" s="25" t="s">
        <v>106</v>
      </c>
      <c r="I59" s="25"/>
      <c r="J59" s="25" t="s">
        <v>143</v>
      </c>
      <c r="K59" s="25">
        <v>15</v>
      </c>
      <c r="L59" s="25">
        <v>15</v>
      </c>
      <c r="M59" s="25" t="s">
        <v>157</v>
      </c>
      <c r="N59" s="25" t="s">
        <v>35</v>
      </c>
      <c r="O59" s="26" t="s">
        <v>35</v>
      </c>
      <c r="P59" s="27" t="str">
        <f>IF(ISBLANK(I59),"",VLOOKUP(I59,'[1]PO -Machines '!A:C,3,0))</f>
        <v/>
      </c>
      <c r="Q59" s="27" t="str">
        <f>IF(ISBLANK(I59),"",VLOOKUP(I59,'[1]PO -Machines '!A:C,2,0))</f>
        <v/>
      </c>
      <c r="R59" s="28"/>
      <c r="S59" s="29" t="str">
        <f>IF(OR(C59="",H59="",I59="",B59=""),"",WORKDAY('PO - création BDA'!$C59,2))</f>
        <v/>
      </c>
      <c r="T59" s="29" t="str">
        <f>IF(OR(C59="",H59="",I59="",B59=""),"",WORKDAY('PO - création BDA'!$C59,14))</f>
        <v/>
      </c>
      <c r="U59" s="30" t="str">
        <f ca="1">IF($B59="","",IF($V59="Cloturée","BDA Cloturée",IF($V59="En cours","Plan d'actions en cours",IF(AND($T59-TODAY()&lt;=-1,OR($R59="",$R59="NON"),$S59-TODAY()&lt;=-1,OR($R59="",$R59="NON")),"RETARD RECTO + VERSO",IF(OR(AND($T59-TODAY()&lt;=-1,OR($R59="",$R59="NON")),AND($T59-TODAY()&lt;=-1,R59="OUI")),"RETARD VERSO",IF(AND($T59-TODAY()&gt;=0,$R59="OUI"),"VERSO EN COURS",IF(OR(AND($S59-TODAY()&lt;=-1,OR($R59="",$R59="NON")),AND($S59-TODAY()&lt;=-1,R59="OUI")),"RETARD RECTO",IF(T59-TODAY()&gt;=0,"RECTO EN COURS"))))))))</f>
        <v/>
      </c>
      <c r="V59" s="30" t="str">
        <f>IF(O59="NON","",IF(ISBLANK(C59),"",IF(COUNTIF('[1]PO - Plan d''Actions'!$A:$A,'PO - création BDA'!B59)=0,"Pas d'actions renseignées",IF(COUNTIF('[1]PO - Plan d''Actions'!$A:$A,'PO - création BDA'!B59)=COUNTIFS('[1]PO - Plan d''Actions'!$A:$A,'PO - création BDA'!B59,'[1]PO - Plan d''Actions'!$M:$M,"A"),"Cloturée","En cours"))))</f>
        <v/>
      </c>
      <c r="W59" s="25"/>
      <c r="X59" s="25"/>
      <c r="Y59" s="25"/>
      <c r="Z59" s="25"/>
      <c r="AA59" s="25"/>
      <c r="AB59" s="31"/>
    </row>
    <row r="60" spans="1:28" ht="24.95" hidden="1" customHeight="1" x14ac:dyDescent="0.2">
      <c r="A60" s="21">
        <v>62</v>
      </c>
      <c r="B60" s="22" t="str">
        <f t="shared" si="1"/>
        <v/>
      </c>
      <c r="C60" s="23">
        <v>43797</v>
      </c>
      <c r="D60" s="24" t="s">
        <v>145</v>
      </c>
      <c r="E60" s="24">
        <v>2019</v>
      </c>
      <c r="F60" s="24" t="s">
        <v>146</v>
      </c>
      <c r="G60" s="24" t="str">
        <f t="shared" si="0"/>
        <v>PO</v>
      </c>
      <c r="H60" s="33" t="s">
        <v>154</v>
      </c>
      <c r="I60" s="33"/>
      <c r="J60" s="33"/>
      <c r="K60" s="33">
        <v>95</v>
      </c>
      <c r="L60" s="33">
        <v>95</v>
      </c>
      <c r="M60" s="33" t="s">
        <v>158</v>
      </c>
      <c r="N60" s="33" t="s">
        <v>35</v>
      </c>
      <c r="O60" s="24" t="s">
        <v>35</v>
      </c>
      <c r="P60" s="27" t="str">
        <f>IF(ISBLANK(I60),"",VLOOKUP(I60,'[1]PO -Machines '!A:C,3,0))</f>
        <v/>
      </c>
      <c r="Q60" s="27" t="str">
        <f>IF(ISBLANK(I60),"",VLOOKUP(I60,'[1]PO -Machines '!A:C,2,0))</f>
        <v/>
      </c>
      <c r="R60" s="28"/>
      <c r="S60" s="29" t="str">
        <f>IF(OR(C60="",H60="",I60="",B60=""),"",WORKDAY('PO - création BDA'!$C60,2))</f>
        <v/>
      </c>
      <c r="T60" s="29" t="str">
        <f>IF(OR(C60="",H60="",I60="",B60=""),"",WORKDAY('PO - création BDA'!$C60,14))</f>
        <v/>
      </c>
      <c r="U60" s="30" t="str">
        <f ca="1">IF($B60="","",IF($V60="Cloturée","BDA Cloturée",IF($V60="En cours","Plan d'actions en cours",IF(AND($T60-TODAY()&lt;=-1,OR($R60="",$R60="NON"),$S60-TODAY()&lt;=-1,OR($R60="",$R60="NON")),"RETARD RECTO + VERSO",IF(OR(AND($T60-TODAY()&lt;=-1,OR($R60="",$R60="NON")),AND($T60-TODAY()&lt;=-1,R60="OUI")),"RETARD VERSO",IF(AND($T60-TODAY()&gt;=0,$R60="OUI"),"VERSO EN COURS",IF(OR(AND($S60-TODAY()&lt;=-1,OR($R60="",$R60="NON")),AND($S60-TODAY()&lt;=-1,R60="OUI")),"RETARD RECTO",IF(T60-TODAY()&gt;=0,"RECTO EN COURS"))))))))</f>
        <v/>
      </c>
      <c r="V60" s="30" t="str">
        <f>IF(O60="NON","",IF(ISBLANK(C60),"",IF(COUNTIF('[1]PO - Plan d''Actions'!$A:$A,'PO - création BDA'!B60)=0,"Pas d'actions renseignées",IF(COUNTIF('[1]PO - Plan d''Actions'!$A:$A,'PO - création BDA'!B60)=COUNTIFS('[1]PO - Plan d''Actions'!$A:$A,'PO - création BDA'!B60,'[1]PO - Plan d''Actions'!$M:$M,"A"),"Cloturée","En cours"))))</f>
        <v/>
      </c>
      <c r="W60" s="33"/>
      <c r="X60" s="33"/>
      <c r="Y60" s="33"/>
      <c r="Z60" s="33"/>
      <c r="AA60" s="33"/>
      <c r="AB60" s="34"/>
    </row>
    <row r="61" spans="1:28" ht="24.95" hidden="1" customHeight="1" x14ac:dyDescent="0.2">
      <c r="A61" s="21">
        <v>63</v>
      </c>
      <c r="B61" s="22" t="str">
        <f t="shared" si="1"/>
        <v/>
      </c>
      <c r="C61" s="23">
        <v>43797</v>
      </c>
      <c r="D61" s="24" t="s">
        <v>145</v>
      </c>
      <c r="E61" s="24">
        <v>2019</v>
      </c>
      <c r="F61" s="24" t="s">
        <v>146</v>
      </c>
      <c r="G61" s="24" t="str">
        <f t="shared" si="0"/>
        <v>PO</v>
      </c>
      <c r="H61" s="25" t="s">
        <v>159</v>
      </c>
      <c r="I61" s="25"/>
      <c r="J61" s="25"/>
      <c r="K61" s="25">
        <v>95</v>
      </c>
      <c r="L61" s="25">
        <v>95</v>
      </c>
      <c r="M61" s="25" t="s">
        <v>158</v>
      </c>
      <c r="N61" s="25" t="s">
        <v>35</v>
      </c>
      <c r="O61" s="26" t="s">
        <v>35</v>
      </c>
      <c r="P61" s="27" t="str">
        <f>IF(ISBLANK(I61),"",VLOOKUP(I61,'[1]PO -Machines '!A:C,3,0))</f>
        <v/>
      </c>
      <c r="Q61" s="27" t="str">
        <f>IF(ISBLANK(I61),"",VLOOKUP(I61,'[1]PO -Machines '!A:C,2,0))</f>
        <v/>
      </c>
      <c r="R61" s="28"/>
      <c r="S61" s="29" t="str">
        <f>IF(OR(C61="",H61="",I61="",B61=""),"",WORKDAY('PO - création BDA'!$C61,2))</f>
        <v/>
      </c>
      <c r="T61" s="29" t="str">
        <f>IF(OR(C61="",H61="",I61="",B61=""),"",WORKDAY('PO - création BDA'!$C61,14))</f>
        <v/>
      </c>
      <c r="U61" s="30" t="str">
        <f ca="1">IF($B61="","",IF($V61="Cloturée","BDA Cloturée",IF($V61="En cours","Plan d'actions en cours",IF(AND($T61-TODAY()&lt;=-1,OR($R61="",$R61="NON"),$S61-TODAY()&lt;=-1,OR($R61="",$R61="NON")),"RETARD RECTO + VERSO",IF(OR(AND($T61-TODAY()&lt;=-1,OR($R61="",$R61="NON")),AND($T61-TODAY()&lt;=-1,R61="OUI")),"RETARD VERSO",IF(AND($T61-TODAY()&gt;=0,$R61="OUI"),"VERSO EN COURS",IF(OR(AND($S61-TODAY()&lt;=-1,OR($R61="",$R61="NON")),AND($S61-TODAY()&lt;=-1,R61="OUI")),"RETARD RECTO",IF(T61-TODAY()&gt;=0,"RECTO EN COURS"))))))))</f>
        <v/>
      </c>
      <c r="V61" s="30" t="str">
        <f>IF(O61="NON","",IF(ISBLANK(C61),"",IF(COUNTIF('[1]PO - Plan d''Actions'!$A:$A,'PO - création BDA'!B61)=0,"Pas d'actions renseignées",IF(COUNTIF('[1]PO - Plan d''Actions'!$A:$A,'PO - création BDA'!B61)=COUNTIFS('[1]PO - Plan d''Actions'!$A:$A,'PO - création BDA'!B61,'[1]PO - Plan d''Actions'!$M:$M,"A"),"Cloturée","En cours"))))</f>
        <v/>
      </c>
      <c r="W61" s="25"/>
      <c r="X61" s="25"/>
      <c r="Y61" s="25"/>
      <c r="Z61" s="25"/>
      <c r="AA61" s="25"/>
      <c r="AB61" s="31"/>
    </row>
    <row r="62" spans="1:28" ht="24.95" hidden="1" customHeight="1" x14ac:dyDescent="0.2">
      <c r="A62" s="21">
        <v>64</v>
      </c>
      <c r="B62" s="22" t="str">
        <f t="shared" si="1"/>
        <v/>
      </c>
      <c r="C62" s="23">
        <v>43803</v>
      </c>
      <c r="D62" s="24" t="s">
        <v>44</v>
      </c>
      <c r="E62" s="24">
        <v>2019</v>
      </c>
      <c r="F62" s="24" t="s">
        <v>160</v>
      </c>
      <c r="G62" s="24" t="str">
        <f t="shared" si="0"/>
        <v>PO</v>
      </c>
      <c r="H62" s="33" t="s">
        <v>37</v>
      </c>
      <c r="I62" s="33" t="s">
        <v>38</v>
      </c>
      <c r="J62" s="33" t="s">
        <v>143</v>
      </c>
      <c r="K62" s="33">
        <v>0</v>
      </c>
      <c r="L62" s="33">
        <v>30</v>
      </c>
      <c r="M62" s="33" t="s">
        <v>161</v>
      </c>
      <c r="N62" s="33" t="s">
        <v>35</v>
      </c>
      <c r="O62" s="24" t="s">
        <v>35</v>
      </c>
      <c r="P62" s="27" t="str">
        <f>IF(ISBLANK(I62),"",VLOOKUP(I62,'[1]PO -Machines '!A:C,3,0))</f>
        <v>C</v>
      </c>
      <c r="Q62" s="27" t="str">
        <f>IF(ISBLANK(I62),"",VLOOKUP(I62,'[1]PO -Machines '!A:C,2,0))</f>
        <v>Enc / palc</v>
      </c>
      <c r="R62" s="28"/>
      <c r="S62" s="29" t="str">
        <f>IF(OR(C62="",H62="",I62="",B62=""),"",WORKDAY('PO - création BDA'!$C62,2))</f>
        <v/>
      </c>
      <c r="T62" s="29" t="str">
        <f>IF(OR(C62="",H62="",I62="",B62=""),"",WORKDAY('PO - création BDA'!$C62,14))</f>
        <v/>
      </c>
      <c r="U62" s="30" t="str">
        <f ca="1">IF($B62="","",IF($V62="Cloturée","BDA Cloturée",IF($V62="En cours","Plan d'actions en cours",IF(AND($T62-TODAY()&lt;=-1,OR($R62="",$R62="NON"),$S62-TODAY()&lt;=-1,OR($R62="",$R62="NON")),"RETARD RECTO + VERSO",IF(OR(AND($T62-TODAY()&lt;=-1,OR($R62="",$R62="NON")),AND($T62-TODAY()&lt;=-1,R62="OUI")),"RETARD VERSO",IF(AND($T62-TODAY()&gt;=0,$R62="OUI"),"VERSO EN COURS",IF(OR(AND($S62-TODAY()&lt;=-1,OR($R62="",$R62="NON")),AND($S62-TODAY()&lt;=-1,R62="OUI")),"RETARD RECTO",IF(T62-TODAY()&gt;=0,"RECTO EN COURS"))))))))</f>
        <v/>
      </c>
      <c r="V62" s="30" t="str">
        <f>IF(O62="NON","",IF(ISBLANK(C62),"",IF(COUNTIF('[1]PO - Plan d''Actions'!$A:$A,'PO - création BDA'!B62)=0,"Pas d'actions renseignées",IF(COUNTIF('[1]PO - Plan d''Actions'!$A:$A,'PO - création BDA'!B62)=COUNTIFS('[1]PO - Plan d''Actions'!$A:$A,'PO - création BDA'!B62,'[1]PO - Plan d''Actions'!$M:$M,"A"),"Cloturée","En cours"))))</f>
        <v/>
      </c>
      <c r="W62" s="33"/>
      <c r="X62" s="33"/>
      <c r="Y62" s="33"/>
      <c r="Z62" s="33"/>
      <c r="AA62" s="33"/>
      <c r="AB62" s="34"/>
    </row>
    <row r="63" spans="1:28" ht="24.95" hidden="1" customHeight="1" x14ac:dyDescent="0.2">
      <c r="A63" s="21" t="s">
        <v>136</v>
      </c>
      <c r="B63" s="22" t="str">
        <f t="shared" si="1"/>
        <v/>
      </c>
      <c r="C63" s="23">
        <v>43808</v>
      </c>
      <c r="D63" s="24" t="s">
        <v>44</v>
      </c>
      <c r="E63" s="24">
        <v>2019</v>
      </c>
      <c r="F63" s="24" t="s">
        <v>160</v>
      </c>
      <c r="G63" s="24" t="str">
        <f t="shared" si="0"/>
        <v>PO</v>
      </c>
      <c r="H63" s="33" t="s">
        <v>46</v>
      </c>
      <c r="I63" s="33"/>
      <c r="J63" s="33" t="s">
        <v>67</v>
      </c>
      <c r="K63" s="33">
        <v>25</v>
      </c>
      <c r="L63" s="33">
        <v>25</v>
      </c>
      <c r="M63" s="33" t="s">
        <v>162</v>
      </c>
      <c r="N63" s="33" t="s">
        <v>35</v>
      </c>
      <c r="O63" s="24" t="s">
        <v>35</v>
      </c>
      <c r="P63" s="27" t="str">
        <f>IF(ISBLANK(I63),"",VLOOKUP(I63,'[1]PO -Machines '!A:C,3,0))</f>
        <v/>
      </c>
      <c r="Q63" s="27" t="str">
        <f>IF(ISBLANK(I63),"",VLOOKUP(I63,'[1]PO -Machines '!A:C,2,0))</f>
        <v/>
      </c>
      <c r="R63" s="28"/>
      <c r="S63" s="29" t="str">
        <f>IF(OR(C63="",H63="",I63="",B63=""),"",WORKDAY('PO - création BDA'!$C63,2))</f>
        <v/>
      </c>
      <c r="T63" s="29" t="str">
        <f>IF(OR(C63="",H63="",I63="",B63=""),"",WORKDAY('PO - création BDA'!$C63,14))</f>
        <v/>
      </c>
      <c r="U63" s="30" t="str">
        <f ca="1">IF($B63="","",IF($V63="Cloturée","BDA Cloturée",IF($V63="En cours","Plan d'actions en cours",IF(AND($T63-TODAY()&lt;=-1,OR($R63="",$R63="NON"),$S63-TODAY()&lt;=-1,OR($R63="",$R63="NON")),"RETARD RECTO + VERSO",IF(OR(AND($T63-TODAY()&lt;=-1,OR($R63="",$R63="NON")),AND($T63-TODAY()&lt;=-1,R63="OUI")),"RETARD VERSO",IF(AND($T63-TODAY()&gt;=0,$R63="OUI"),"VERSO EN COURS",IF(OR(AND($S63-TODAY()&lt;=-1,OR($R63="",$R63="NON")),AND($S63-TODAY()&lt;=-1,R63="OUI")),"RETARD RECTO",IF(T63-TODAY()&gt;=0,"RECTO EN COURS"))))))))</f>
        <v/>
      </c>
      <c r="V63" s="30" t="str">
        <f>IF(O63="NON","",IF(ISBLANK(C63),"",IF(COUNTIF('[1]PO - Plan d''Actions'!$A:$A,'PO - création BDA'!B63)=0,"Pas d'actions renseignées",IF(COUNTIF('[1]PO - Plan d''Actions'!$A:$A,'PO - création BDA'!B63)=COUNTIFS('[1]PO - Plan d''Actions'!$A:$A,'PO - création BDA'!B63,'[1]PO - Plan d''Actions'!$M:$M,"A"),"Cloturée","En cours"))))</f>
        <v/>
      </c>
      <c r="W63" s="33"/>
      <c r="X63" s="33"/>
      <c r="Y63" s="33"/>
      <c r="Z63" s="33"/>
      <c r="AA63" s="33"/>
      <c r="AB63" s="34"/>
    </row>
    <row r="64" spans="1:28" ht="24.95" hidden="1" customHeight="1" x14ac:dyDescent="0.2">
      <c r="A64" s="21" t="s">
        <v>136</v>
      </c>
      <c r="B64" s="22" t="str">
        <f t="shared" si="1"/>
        <v/>
      </c>
      <c r="C64" s="23">
        <v>43837</v>
      </c>
      <c r="D64" s="24" t="s">
        <v>50</v>
      </c>
      <c r="E64" s="24">
        <v>2020</v>
      </c>
      <c r="F64" s="24" t="s">
        <v>163</v>
      </c>
      <c r="G64" s="24" t="str">
        <f t="shared" si="0"/>
        <v>PO</v>
      </c>
      <c r="H64" s="33" t="s">
        <v>37</v>
      </c>
      <c r="I64" s="33" t="s">
        <v>38</v>
      </c>
      <c r="J64" s="33" t="s">
        <v>48</v>
      </c>
      <c r="K64" s="33">
        <v>30</v>
      </c>
      <c r="L64" s="33">
        <v>30</v>
      </c>
      <c r="M64" s="33" t="s">
        <v>164</v>
      </c>
      <c r="N64" s="33" t="s">
        <v>35</v>
      </c>
      <c r="O64" s="24" t="s">
        <v>35</v>
      </c>
      <c r="P64" s="27" t="str">
        <f>IF(ISBLANK(I64),"",VLOOKUP(I64,'[1]PO -Machines '!A:C,3,0))</f>
        <v>C</v>
      </c>
      <c r="Q64" s="27" t="str">
        <f>IF(ISBLANK(I64),"",VLOOKUP(I64,'[1]PO -Machines '!A:C,2,0))</f>
        <v>Enc / palc</v>
      </c>
      <c r="R64" s="28"/>
      <c r="S64" s="29" t="str">
        <f>IF(OR(C64="",H64="",I64="",B64=""),"",WORKDAY('PO - création BDA'!$C64,2))</f>
        <v/>
      </c>
      <c r="T64" s="29" t="str">
        <f>IF(OR(C64="",H64="",I64="",B64=""),"",WORKDAY('PO - création BDA'!$C64,14))</f>
        <v/>
      </c>
      <c r="U64" s="30" t="str">
        <f ca="1">IF($B64="","",IF($V64="Cloturée","BDA Cloturée",IF($V64="En cours","Plan d'actions en cours",IF(AND($T64-TODAY()&lt;=-1,OR($R64="",$R64="NON"),$S64-TODAY()&lt;=-1,OR($R64="",$R64="NON")),"RETARD RECTO + VERSO",IF(OR(AND($T64-TODAY()&lt;=-1,OR($R64="",$R64="NON")),AND($T64-TODAY()&lt;=-1,R64="OUI")),"RETARD VERSO",IF(AND($T64-TODAY()&gt;=0,$R64="OUI"),"VERSO EN COURS",IF(OR(AND($S64-TODAY()&lt;=-1,OR($R64="",$R64="NON")),AND($S64-TODAY()&lt;=-1,R64="OUI")),"RETARD RECTO",IF(T64-TODAY()&gt;=0,"RECTO EN COURS"))))))))</f>
        <v/>
      </c>
      <c r="V64" s="30" t="str">
        <f>IF(O64="NON","",IF(ISBLANK(C64),"",IF(COUNTIF('[1]PO - Plan d''Actions'!$A:$A,'PO - création BDA'!B64)=0,"Pas d'actions renseignées",IF(COUNTIF('[1]PO - Plan d''Actions'!$A:$A,'PO - création BDA'!B64)=COUNTIFS('[1]PO - Plan d''Actions'!$A:$A,'PO - création BDA'!B64,'[1]PO - Plan d''Actions'!$M:$M,"A"),"Cloturée","En cours"))))</f>
        <v/>
      </c>
      <c r="W64" s="33"/>
      <c r="X64" s="33"/>
      <c r="Y64" s="33"/>
      <c r="Z64" s="33"/>
      <c r="AA64" s="33"/>
      <c r="AB64" s="34"/>
    </row>
    <row r="65" spans="1:28" ht="24.95" hidden="1" customHeight="1" x14ac:dyDescent="0.2">
      <c r="A65" s="21" t="s">
        <v>136</v>
      </c>
      <c r="B65" s="22" t="str">
        <f t="shared" si="1"/>
        <v/>
      </c>
      <c r="C65" s="23">
        <v>43850</v>
      </c>
      <c r="D65" s="24" t="s">
        <v>50</v>
      </c>
      <c r="E65" s="24">
        <v>2020</v>
      </c>
      <c r="F65" s="24" t="s">
        <v>163</v>
      </c>
      <c r="G65" s="24" t="str">
        <f t="shared" si="0"/>
        <v>PO</v>
      </c>
      <c r="H65" s="33" t="s">
        <v>106</v>
      </c>
      <c r="I65" s="33"/>
      <c r="J65" s="33" t="s">
        <v>48</v>
      </c>
      <c r="K65" s="33">
        <v>20</v>
      </c>
      <c r="L65" s="33">
        <v>20</v>
      </c>
      <c r="M65" s="33" t="s">
        <v>165</v>
      </c>
      <c r="N65" s="33" t="s">
        <v>35</v>
      </c>
      <c r="O65" s="24" t="s">
        <v>35</v>
      </c>
      <c r="P65" s="27" t="str">
        <f>IF(ISBLANK(I65),"",VLOOKUP(I65,'[1]PO -Machines '!A:C,3,0))</f>
        <v/>
      </c>
      <c r="Q65" s="27" t="str">
        <f>IF(ISBLANK(I65),"",VLOOKUP(I65,'[1]PO -Machines '!A:C,2,0))</f>
        <v/>
      </c>
      <c r="R65" s="28"/>
      <c r="S65" s="29" t="str">
        <f>IF(OR(C65="",H65="",I65="",B65=""),"",WORKDAY('PO - création BDA'!$C65,2))</f>
        <v/>
      </c>
      <c r="T65" s="29" t="str">
        <f>IF(OR(C65="",H65="",I65="",B65=""),"",WORKDAY('PO - création BDA'!$C65,14))</f>
        <v/>
      </c>
      <c r="U65" s="30" t="str">
        <f ca="1">IF($B65="","",IF($V65="Cloturée","BDA Cloturée",IF($V65="En cours","Plan d'actions en cours",IF(AND($T65-TODAY()&lt;=-1,OR($R65="",$R65="NON"),$S65-TODAY()&lt;=-1,OR($R65="",$R65="NON")),"RETARD RECTO + VERSO",IF(OR(AND($T65-TODAY()&lt;=-1,OR($R65="",$R65="NON")),AND($T65-TODAY()&lt;=-1,R65="OUI")),"RETARD VERSO",IF(AND($T65-TODAY()&gt;=0,$R65="OUI"),"VERSO EN COURS",IF(OR(AND($S65-TODAY()&lt;=-1,OR($R65="",$R65="NON")),AND($S65-TODAY()&lt;=-1,R65="OUI")),"RETARD RECTO",IF(T65-TODAY()&gt;=0,"RECTO EN COURS"))))))))</f>
        <v/>
      </c>
      <c r="V65" s="30" t="str">
        <f>IF(O65="NON","",IF(ISBLANK(C65),"",IF(COUNTIF('[1]PO - Plan d''Actions'!$A:$A,'PO - création BDA'!B65)=0,"Pas d'actions renseignées",IF(COUNTIF('[1]PO - Plan d''Actions'!$A:$A,'PO - création BDA'!B65)=COUNTIFS('[1]PO - Plan d''Actions'!$A:$A,'PO - création BDA'!B65,'[1]PO - Plan d''Actions'!$M:$M,"A"),"Cloturée","En cours"))))</f>
        <v/>
      </c>
      <c r="W65" s="33"/>
      <c r="X65" s="33"/>
      <c r="Y65" s="33"/>
      <c r="Z65" s="33"/>
      <c r="AA65" s="33"/>
      <c r="AB65" s="34"/>
    </row>
    <row r="66" spans="1:28" ht="24.95" hidden="1" customHeight="1" x14ac:dyDescent="0.2">
      <c r="A66" s="21">
        <v>71</v>
      </c>
      <c r="B66" s="22" t="str">
        <f t="shared" si="1"/>
        <v>BDA-PO-2020-71</v>
      </c>
      <c r="C66" s="23">
        <v>43848</v>
      </c>
      <c r="D66" s="24" t="s">
        <v>50</v>
      </c>
      <c r="E66" s="24">
        <v>2020</v>
      </c>
      <c r="F66" s="24" t="s">
        <v>163</v>
      </c>
      <c r="G66" s="24" t="str">
        <f t="shared" si="0"/>
        <v>PO</v>
      </c>
      <c r="H66" s="25"/>
      <c r="I66" s="25"/>
      <c r="J66" s="25" t="s">
        <v>48</v>
      </c>
      <c r="K66" s="25">
        <v>300</v>
      </c>
      <c r="L66" s="25">
        <v>300</v>
      </c>
      <c r="M66" s="25" t="s">
        <v>166</v>
      </c>
      <c r="N66" s="25" t="s">
        <v>35</v>
      </c>
      <c r="O66" s="26" t="s">
        <v>36</v>
      </c>
      <c r="P66" s="27" t="str">
        <f>IF(ISBLANK(I66),"",VLOOKUP(I66,'[1]PO -Machines '!A:C,3,0))</f>
        <v/>
      </c>
      <c r="Q66" s="27" t="str">
        <f>IF(ISBLANK(I66),"",VLOOKUP(I66,'[1]PO -Machines '!A:C,2,0))</f>
        <v/>
      </c>
      <c r="R66" s="28"/>
      <c r="S66" s="29" t="str">
        <f>IF(OR(C66="",H66="",I66="",B66=""),"",WORKDAY('PO - création BDA'!$C66,2))</f>
        <v/>
      </c>
      <c r="T66" s="29" t="str">
        <f>IF(OR(C66="",H66="",I66="",B66=""),"",WORKDAY('PO - création BDA'!$C66,14))</f>
        <v/>
      </c>
      <c r="U66" s="30" t="e">
        <f ca="1">IF($B66="","",IF($V66="Cloturée","BDA Cloturée",IF($V66="En cours","Plan d'actions en cours",IF(AND($T66-TODAY()&lt;=-1,OR($R66="",$R66="NON"),$S66-TODAY()&lt;=-1,OR($R66="",$R66="NON")),"RETARD RECTO + VERSO",IF(OR(AND($T66-TODAY()&lt;=-1,OR($R66="",$R66="NON")),AND($T66-TODAY()&lt;=-1,R66="OUI")),"RETARD VERSO",IF(AND($T66-TODAY()&gt;=0,$R66="OUI"),"VERSO EN COURS",IF(OR(AND($S66-TODAY()&lt;=-1,OR($R66="",$R66="NON")),AND($S66-TODAY()&lt;=-1,R66="OUI")),"RETARD RECTO",IF(T66-TODAY()&gt;=0,"RECTO EN COURS"))))))))</f>
        <v>#VALUE!</v>
      </c>
      <c r="V66" s="30" t="str">
        <f>IF(O66="NON","",IF(ISBLANK(C66),"",IF(COUNTIF('[1]PO - Plan d''Actions'!$A:$A,'PO - création BDA'!B66)=0,"Pas d'actions renseignées",IF(COUNTIF('[1]PO - Plan d''Actions'!$A:$A,'PO - création BDA'!B66)=COUNTIFS('[1]PO - Plan d''Actions'!$A:$A,'PO - création BDA'!B66,'[1]PO - Plan d''Actions'!$M:$M,"A"),"Cloturée","En cours"))))</f>
        <v>Pas d'actions renseignées</v>
      </c>
      <c r="W66" s="25"/>
      <c r="X66" s="25"/>
      <c r="Y66" s="25"/>
      <c r="Z66" s="25"/>
      <c r="AA66" s="25"/>
      <c r="AB66" s="31"/>
    </row>
    <row r="67" spans="1:28" ht="24.95" hidden="1" customHeight="1" x14ac:dyDescent="0.2">
      <c r="A67" s="21" t="s">
        <v>136</v>
      </c>
      <c r="B67" s="22" t="str">
        <f t="shared" si="1"/>
        <v/>
      </c>
      <c r="C67" s="23">
        <v>43851</v>
      </c>
      <c r="D67" s="24" t="s">
        <v>50</v>
      </c>
      <c r="E67" s="24">
        <v>2020</v>
      </c>
      <c r="F67" s="24" t="s">
        <v>163</v>
      </c>
      <c r="G67" s="24" t="str">
        <f t="shared" si="0"/>
        <v>PO</v>
      </c>
      <c r="H67" s="33" t="s">
        <v>32</v>
      </c>
      <c r="I67" s="33"/>
      <c r="J67" s="33" t="s">
        <v>143</v>
      </c>
      <c r="K67" s="33">
        <v>45</v>
      </c>
      <c r="L67" s="33">
        <v>45</v>
      </c>
      <c r="M67" s="33" t="s">
        <v>167</v>
      </c>
      <c r="N67" s="33" t="s">
        <v>35</v>
      </c>
      <c r="O67" s="24" t="s">
        <v>35</v>
      </c>
      <c r="P67" s="27" t="str">
        <f>IF(ISBLANK(I67),"",VLOOKUP(I67,'[1]PO -Machines '!A:C,3,0))</f>
        <v/>
      </c>
      <c r="Q67" s="27" t="str">
        <f>IF(ISBLANK(I67),"",VLOOKUP(I67,'[1]PO -Machines '!A:C,2,0))</f>
        <v/>
      </c>
      <c r="R67" s="28"/>
      <c r="S67" s="29" t="str">
        <f>IF(OR(C67="",H67="",I67="",B67=""),"",WORKDAY('PO - création BDA'!$C67,2))</f>
        <v/>
      </c>
      <c r="T67" s="29" t="str">
        <f>IF(OR(C67="",H67="",I67="",B67=""),"",WORKDAY('PO - création BDA'!$C67,14))</f>
        <v/>
      </c>
      <c r="U67" s="30" t="str">
        <f ca="1">IF($B67="","",IF($V67="Cloturée","BDA Cloturée",IF($V67="En cours","Plan d'actions en cours",IF(AND($T67-TODAY()&lt;=-1,OR($R67="",$R67="NON"),$S67-TODAY()&lt;=-1,OR($R67="",$R67="NON")),"RETARD RECTO + VERSO",IF(OR(AND($T67-TODAY()&lt;=-1,OR($R67="",$R67="NON")),AND($T67-TODAY()&lt;=-1,R67="OUI")),"RETARD VERSO",IF(AND($T67-TODAY()&gt;=0,$R67="OUI"),"VERSO EN COURS",IF(OR(AND($S67-TODAY()&lt;=-1,OR($R67="",$R67="NON")),AND($S67-TODAY()&lt;=-1,R67="OUI")),"RETARD RECTO",IF(T67-TODAY()&gt;=0,"RECTO EN COURS"))))))))</f>
        <v/>
      </c>
      <c r="V67" s="30" t="str">
        <f>IF(O67="NON","",IF(ISBLANK(C67),"",IF(COUNTIF('[1]PO - Plan d''Actions'!$A:$A,'PO - création BDA'!B67)=0,"Pas d'actions renseignées",IF(COUNTIF('[1]PO - Plan d''Actions'!$A:$A,'PO - création BDA'!B67)=COUNTIFS('[1]PO - Plan d''Actions'!$A:$A,'PO - création BDA'!B67,'[1]PO - Plan d''Actions'!$M:$M,"A"),"Cloturée","En cours"))))</f>
        <v/>
      </c>
      <c r="W67" s="33"/>
      <c r="X67" s="33"/>
      <c r="Y67" s="33"/>
      <c r="Z67" s="33"/>
      <c r="AA67" s="33"/>
      <c r="AB67" s="34"/>
    </row>
    <row r="68" spans="1:28" ht="24.95" hidden="1" customHeight="1" x14ac:dyDescent="0.2">
      <c r="A68" s="21" t="s">
        <v>136</v>
      </c>
      <c r="B68" s="22" t="str">
        <f t="shared" si="1"/>
        <v/>
      </c>
      <c r="C68" s="23">
        <v>43851</v>
      </c>
      <c r="D68" s="24" t="s">
        <v>50</v>
      </c>
      <c r="E68" s="24">
        <v>2020</v>
      </c>
      <c r="F68" s="24" t="s">
        <v>163</v>
      </c>
      <c r="G68" s="24" t="str">
        <f t="shared" si="0"/>
        <v>PO</v>
      </c>
      <c r="H68" s="25" t="s">
        <v>91</v>
      </c>
      <c r="I68" s="25"/>
      <c r="J68" s="25" t="s">
        <v>143</v>
      </c>
      <c r="K68" s="25">
        <v>30</v>
      </c>
      <c r="L68" s="25">
        <v>30</v>
      </c>
      <c r="M68" s="25" t="s">
        <v>168</v>
      </c>
      <c r="N68" s="25" t="s">
        <v>35</v>
      </c>
      <c r="O68" s="26" t="s">
        <v>35</v>
      </c>
      <c r="P68" s="27" t="str">
        <f>IF(ISBLANK(I68),"",VLOOKUP(I68,'[1]PO -Machines '!A:C,3,0))</f>
        <v/>
      </c>
      <c r="Q68" s="27" t="str">
        <f>IF(ISBLANK(I68),"",VLOOKUP(I68,'[1]PO -Machines '!A:C,2,0))</f>
        <v/>
      </c>
      <c r="R68" s="28"/>
      <c r="S68" s="29" t="str">
        <f>IF(OR(C68="",H68="",I68="",B68=""),"",WORKDAY('PO - création BDA'!$C68,2))</f>
        <v/>
      </c>
      <c r="T68" s="29" t="str">
        <f>IF(OR(C68="",H68="",I68="",B68=""),"",WORKDAY('PO - création BDA'!$C68,14))</f>
        <v/>
      </c>
      <c r="U68" s="30" t="str">
        <f ca="1">IF($B68="","",IF($V68="Cloturée","BDA Cloturée",IF($V68="En cours","Plan d'actions en cours",IF(AND($T68-TODAY()&lt;=-1,OR($R68="",$R68="NON"),$S68-TODAY()&lt;=-1,OR($R68="",$R68="NON")),"RETARD RECTO + VERSO",IF(OR(AND($T68-TODAY()&lt;=-1,OR($R68="",$R68="NON")),AND($T68-TODAY()&lt;=-1,R68="OUI")),"RETARD VERSO",IF(AND($T68-TODAY()&gt;=0,$R68="OUI"),"VERSO EN COURS",IF(OR(AND($S68-TODAY()&lt;=-1,OR($R68="",$R68="NON")),AND($S68-TODAY()&lt;=-1,R68="OUI")),"RETARD RECTO",IF(T68-TODAY()&gt;=0,"RECTO EN COURS"))))))))</f>
        <v/>
      </c>
      <c r="V68" s="30" t="str">
        <f>IF(O68="NON","",IF(ISBLANK(C68),"",IF(COUNTIF('[1]PO - Plan d''Actions'!$A:$A,'PO - création BDA'!B68)=0,"Pas d'actions renseignées",IF(COUNTIF('[1]PO - Plan d''Actions'!$A:$A,'PO - création BDA'!B68)=COUNTIFS('[1]PO - Plan d''Actions'!$A:$A,'PO - création BDA'!B68,'[1]PO - Plan d''Actions'!$M:$M,"A"),"Cloturée","En cours"))))</f>
        <v/>
      </c>
      <c r="W68" s="25"/>
      <c r="X68" s="25"/>
      <c r="Y68" s="25"/>
      <c r="Z68" s="25"/>
      <c r="AA68" s="25"/>
      <c r="AB68" s="31"/>
    </row>
    <row r="69" spans="1:28" ht="24.95" hidden="1" customHeight="1" x14ac:dyDescent="0.2">
      <c r="A69" s="21">
        <v>75</v>
      </c>
      <c r="B69" s="22" t="str">
        <f t="shared" si="1"/>
        <v>BDA-PO-2020-75</v>
      </c>
      <c r="C69" s="23">
        <v>43857</v>
      </c>
      <c r="D69" s="24" t="s">
        <v>50</v>
      </c>
      <c r="E69" s="24">
        <v>2020</v>
      </c>
      <c r="F69" s="24" t="s">
        <v>163</v>
      </c>
      <c r="G69" s="24" t="str">
        <f t="shared" ref="G69:G132" si="2">IF(C69="","","PO")</f>
        <v>PO</v>
      </c>
      <c r="H69" s="25" t="s">
        <v>159</v>
      </c>
      <c r="I69" s="25"/>
      <c r="J69" s="25" t="s">
        <v>67</v>
      </c>
      <c r="K69" s="25">
        <v>1920</v>
      </c>
      <c r="L69" s="25">
        <v>400</v>
      </c>
      <c r="M69" s="25" t="s">
        <v>169</v>
      </c>
      <c r="N69" s="25" t="s">
        <v>35</v>
      </c>
      <c r="O69" s="26" t="s">
        <v>36</v>
      </c>
      <c r="P69" s="27" t="str">
        <f>IF(ISBLANK(I69),"",VLOOKUP(I69,'[1]PO -Machines '!A:C,3,0))</f>
        <v/>
      </c>
      <c r="Q69" s="27" t="str">
        <f>IF(ISBLANK(I69),"",VLOOKUP(I69,'[1]PO -Machines '!A:C,2,0))</f>
        <v/>
      </c>
      <c r="R69" s="28"/>
      <c r="S69" s="29" t="str">
        <f>IF(OR(C69="",H69="",I69="",B69=""),"",WORKDAY('PO - création BDA'!$C69,2))</f>
        <v/>
      </c>
      <c r="T69" s="29" t="str">
        <f>IF(OR(C69="",H69="",I69="",B69=""),"",WORKDAY('PO - création BDA'!$C69,14))</f>
        <v/>
      </c>
      <c r="U69" s="30" t="str">
        <f ca="1">IF($B69="","",IF($V69="Cloturée","BDA Cloturée",IF($V69="En cours","Plan d'actions en cours",IF(AND($T69-TODAY()&lt;=-1,OR($R69="",$R69="NON"),$S69-TODAY()&lt;=-1,OR($R69="",$R69="NON")),"RETARD RECTO + VERSO",IF(OR(AND($T69-TODAY()&lt;=-1,OR($R69="",$R69="NON")),AND($T69-TODAY()&lt;=-1,R69="OUI")),"RETARD VERSO",IF(AND($T69-TODAY()&gt;=0,$R69="OUI"),"VERSO EN COURS",IF(OR(AND($S69-TODAY()&lt;=-1,OR($R69="",$R69="NON")),AND($S69-TODAY()&lt;=-1,R69="OUI")),"RETARD RECTO",IF(T69-TODAY()&gt;=0,"RECTO EN COURS"))))))))</f>
        <v>BDA Cloturée</v>
      </c>
      <c r="V69" s="30" t="str">
        <f>IF(O69="NON","",IF(ISBLANK(C69),"",IF(COUNTIF('[1]PO - Plan d''Actions'!$A:$A,'PO - création BDA'!B69)=0,"Pas d'actions renseignées",IF(COUNTIF('[1]PO - Plan d''Actions'!$A:$A,'PO - création BDA'!B69)=COUNTIFS('[1]PO - Plan d''Actions'!$A:$A,'PO - création BDA'!B69,'[1]PO - Plan d''Actions'!$M:$M,"A"),"Cloturée","En cours"))))</f>
        <v>Cloturée</v>
      </c>
      <c r="W69" s="25"/>
      <c r="X69" s="25"/>
      <c r="Y69" s="25"/>
      <c r="Z69" s="25"/>
      <c r="AA69" s="25"/>
      <c r="AB69" s="31"/>
    </row>
    <row r="70" spans="1:28" ht="24.95" hidden="1" customHeight="1" x14ac:dyDescent="0.2">
      <c r="A70" s="21">
        <v>77</v>
      </c>
      <c r="B70" s="22" t="str">
        <f t="shared" si="1"/>
        <v>BDA-PO-2020-77</v>
      </c>
      <c r="C70" s="23">
        <v>43860</v>
      </c>
      <c r="D70" s="24" t="s">
        <v>50</v>
      </c>
      <c r="E70" s="24">
        <v>2020</v>
      </c>
      <c r="F70" s="24" t="s">
        <v>163</v>
      </c>
      <c r="G70" s="24" t="str">
        <f t="shared" si="2"/>
        <v>PO</v>
      </c>
      <c r="H70" s="25" t="s">
        <v>91</v>
      </c>
      <c r="I70" s="25"/>
      <c r="J70" s="25" t="s">
        <v>67</v>
      </c>
      <c r="K70" s="25">
        <v>105</v>
      </c>
      <c r="L70" s="25">
        <v>105</v>
      </c>
      <c r="M70" s="25" t="s">
        <v>170</v>
      </c>
      <c r="N70" s="25" t="s">
        <v>36</v>
      </c>
      <c r="O70" s="26" t="s">
        <v>36</v>
      </c>
      <c r="P70" s="27" t="str">
        <f>IF(ISBLANK(I70),"",VLOOKUP(I70,'[1]PO -Machines '!A:C,3,0))</f>
        <v/>
      </c>
      <c r="Q70" s="27" t="str">
        <f>IF(ISBLANK(I70),"",VLOOKUP(I70,'[1]PO -Machines '!A:C,2,0))</f>
        <v/>
      </c>
      <c r="R70" s="28"/>
      <c r="S70" s="29" t="str">
        <f>IF(OR(C70="",H70="",I70="",B70=""),"",WORKDAY('PO - création BDA'!$C70,2))</f>
        <v/>
      </c>
      <c r="T70" s="29" t="str">
        <f>IF(OR(C70="",H70="",I70="",B70=""),"",WORKDAY('PO - création BDA'!$C70,14))</f>
        <v/>
      </c>
      <c r="U70" s="30" t="e">
        <f ca="1">IF($B70="","",IF($V70="Cloturée","BDA Cloturée",IF($V70="En cours","Plan d'actions en cours",IF(AND($T70-TODAY()&lt;=-1,OR($R70="",$R70="NON"),$S70-TODAY()&lt;=-1,OR($R70="",$R70="NON")),"RETARD RECTO + VERSO",IF(OR(AND($T70-TODAY()&lt;=-1,OR($R70="",$R70="NON")),AND($T70-TODAY()&lt;=-1,R70="OUI")),"RETARD VERSO",IF(AND($T70-TODAY()&gt;=0,$R70="OUI"),"VERSO EN COURS",IF(OR(AND($S70-TODAY()&lt;=-1,OR($R70="",$R70="NON")),AND($S70-TODAY()&lt;=-1,R70="OUI")),"RETARD RECTO",IF(T70-TODAY()&gt;=0,"RECTO EN COURS"))))))))</f>
        <v>#VALUE!</v>
      </c>
      <c r="V70" s="30" t="str">
        <f>IF(O70="NON","",IF(ISBLANK(C70),"",IF(COUNTIF('[1]PO - Plan d''Actions'!$A:$A,'PO - création BDA'!B70)=0,"Pas d'actions renseignées",IF(COUNTIF('[1]PO - Plan d''Actions'!$A:$A,'PO - création BDA'!B70)=COUNTIFS('[1]PO - Plan d''Actions'!$A:$A,'PO - création BDA'!B70,'[1]PO - Plan d''Actions'!$M:$M,"A"),"Cloturée","En cours"))))</f>
        <v>Pas d'actions renseignées</v>
      </c>
      <c r="W70" s="25"/>
      <c r="X70" s="25"/>
      <c r="Y70" s="25"/>
      <c r="Z70" s="25"/>
      <c r="AA70" s="25"/>
      <c r="AB70" s="31"/>
    </row>
    <row r="71" spans="1:28" ht="24.95" hidden="1" customHeight="1" x14ac:dyDescent="0.2">
      <c r="A71" s="21">
        <v>78</v>
      </c>
      <c r="B71" s="22" t="str">
        <f t="shared" si="1"/>
        <v>BDA-PO-2020-78</v>
      </c>
      <c r="C71" s="23">
        <v>43860</v>
      </c>
      <c r="D71" s="24" t="s">
        <v>50</v>
      </c>
      <c r="E71" s="24">
        <v>2020</v>
      </c>
      <c r="F71" s="24" t="s">
        <v>163</v>
      </c>
      <c r="G71" s="24" t="str">
        <f t="shared" si="2"/>
        <v>PO</v>
      </c>
      <c r="H71" s="33" t="s">
        <v>62</v>
      </c>
      <c r="I71" s="33"/>
      <c r="J71" s="33" t="s">
        <v>67</v>
      </c>
      <c r="K71" s="33">
        <v>105</v>
      </c>
      <c r="L71" s="33">
        <v>105</v>
      </c>
      <c r="M71" s="33" t="s">
        <v>170</v>
      </c>
      <c r="N71" s="33" t="s">
        <v>35</v>
      </c>
      <c r="O71" s="24" t="s">
        <v>36</v>
      </c>
      <c r="P71" s="27" t="str">
        <f>IF(ISBLANK(I71),"",VLOOKUP(I71,'[1]PO -Machines '!A:C,3,0))</f>
        <v/>
      </c>
      <c r="Q71" s="27" t="str">
        <f>IF(ISBLANK(I71),"",VLOOKUP(I71,'[1]PO -Machines '!A:C,2,0))</f>
        <v/>
      </c>
      <c r="R71" s="28"/>
      <c r="S71" s="29" t="str">
        <f>IF(OR(C71="",H71="",I71="",B71=""),"",WORKDAY('PO - création BDA'!$C71,2))</f>
        <v/>
      </c>
      <c r="T71" s="29" t="str">
        <f>IF(OR(C71="",H71="",I71="",B71=""),"",WORKDAY('PO - création BDA'!$C71,14))</f>
        <v/>
      </c>
      <c r="U71" s="30" t="e">
        <f ca="1">IF($B71="","",IF($V71="Cloturée","BDA Cloturée",IF($V71="En cours","Plan d'actions en cours",IF(AND($T71-TODAY()&lt;=-1,OR($R71="",$R71="NON"),$S71-TODAY()&lt;=-1,OR($R71="",$R71="NON")),"RETARD RECTO + VERSO",IF(OR(AND($T71-TODAY()&lt;=-1,OR($R71="",$R71="NON")),AND($T71-TODAY()&lt;=-1,R71="OUI")),"RETARD VERSO",IF(AND($T71-TODAY()&gt;=0,$R71="OUI"),"VERSO EN COURS",IF(OR(AND($S71-TODAY()&lt;=-1,OR($R71="",$R71="NON")),AND($S71-TODAY()&lt;=-1,R71="OUI")),"RETARD RECTO",IF(T71-TODAY()&gt;=0,"RECTO EN COURS"))))))))</f>
        <v>#VALUE!</v>
      </c>
      <c r="V71" s="30" t="str">
        <f>IF(O71="NON","",IF(ISBLANK(C71),"",IF(COUNTIF('[1]PO - Plan d''Actions'!$A:$A,'PO - création BDA'!B71)=0,"Pas d'actions renseignées",IF(COUNTIF('[1]PO - Plan d''Actions'!$A:$A,'PO - création BDA'!B71)=COUNTIFS('[1]PO - Plan d''Actions'!$A:$A,'PO - création BDA'!B71,'[1]PO - Plan d''Actions'!$M:$M,"A"),"Cloturée","En cours"))))</f>
        <v>Pas d'actions renseignées</v>
      </c>
      <c r="W71" s="33"/>
      <c r="X71" s="33"/>
      <c r="Y71" s="33"/>
      <c r="Z71" s="33"/>
      <c r="AA71" s="33"/>
      <c r="AB71" s="34"/>
    </row>
    <row r="72" spans="1:28" ht="24.95" hidden="1" customHeight="1" x14ac:dyDescent="0.2">
      <c r="A72" s="21">
        <v>79</v>
      </c>
      <c r="B72" s="22" t="str">
        <f t="shared" si="1"/>
        <v>BDA-PO-2020-79</v>
      </c>
      <c r="C72" s="23">
        <v>43861</v>
      </c>
      <c r="D72" s="24" t="s">
        <v>50</v>
      </c>
      <c r="E72" s="24">
        <v>2020</v>
      </c>
      <c r="F72" s="24" t="s">
        <v>163</v>
      </c>
      <c r="G72" s="24" t="str">
        <f t="shared" si="2"/>
        <v>PO</v>
      </c>
      <c r="H72" s="25" t="s">
        <v>102</v>
      </c>
      <c r="I72" s="25"/>
      <c r="J72" s="25" t="s">
        <v>171</v>
      </c>
      <c r="K72" s="25">
        <v>180</v>
      </c>
      <c r="L72" s="25">
        <v>180</v>
      </c>
      <c r="M72" s="25" t="s">
        <v>172</v>
      </c>
      <c r="N72" s="25" t="s">
        <v>36</v>
      </c>
      <c r="O72" s="26" t="s">
        <v>36</v>
      </c>
      <c r="P72" s="27" t="str">
        <f>IF(ISBLANK(I72),"",VLOOKUP(I72,'[1]PO -Machines '!A:C,3,0))</f>
        <v/>
      </c>
      <c r="Q72" s="27" t="str">
        <f>IF(ISBLANK(I72),"",VLOOKUP(I72,'[1]PO -Machines '!A:C,2,0))</f>
        <v/>
      </c>
      <c r="R72" s="28"/>
      <c r="S72" s="29" t="str">
        <f>IF(OR(C72="",H72="",I72="",B72=""),"",WORKDAY('PO - création BDA'!$C72,2))</f>
        <v/>
      </c>
      <c r="T72" s="29" t="str">
        <f>IF(OR(C72="",H72="",I72="",B72=""),"",WORKDAY('PO - création BDA'!$C72,14))</f>
        <v/>
      </c>
      <c r="U72" s="30" t="str">
        <f ca="1">IF($B72="","",IF($V72="Cloturée","BDA Cloturée",IF($V72="En cours","Plan d'actions en cours",IF(AND($T72-TODAY()&lt;=-1,OR($R72="",$R72="NON"),$S72-TODAY()&lt;=-1,OR($R72="",$R72="NON")),"RETARD RECTO + VERSO",IF(OR(AND($T72-TODAY()&lt;=-1,OR($R72="",$R72="NON")),AND($T72-TODAY()&lt;=-1,R72="OUI")),"RETARD VERSO",IF(AND($T72-TODAY()&gt;=0,$R72="OUI"),"VERSO EN COURS",IF(OR(AND($S72-TODAY()&lt;=-1,OR($R72="",$R72="NON")),AND($S72-TODAY()&lt;=-1,R72="OUI")),"RETARD RECTO",IF(T72-TODAY()&gt;=0,"RECTO EN COURS"))))))))</f>
        <v>BDA Cloturée</v>
      </c>
      <c r="V72" s="30" t="str">
        <f>IF(O72="NON","",IF(ISBLANK(C72),"",IF(COUNTIF('[1]PO - Plan d''Actions'!$A:$A,'PO - création BDA'!B72)=0,"Pas d'actions renseignées",IF(COUNTIF('[1]PO - Plan d''Actions'!$A:$A,'PO - création BDA'!B72)=COUNTIFS('[1]PO - Plan d''Actions'!$A:$A,'PO - création BDA'!B72,'[1]PO - Plan d''Actions'!$M:$M,"A"),"Cloturée","En cours"))))</f>
        <v>Cloturée</v>
      </c>
      <c r="W72" s="25"/>
      <c r="X72" s="25"/>
      <c r="Y72" s="25"/>
      <c r="Z72" s="25"/>
      <c r="AA72" s="25"/>
      <c r="AB72" s="31"/>
    </row>
    <row r="73" spans="1:28" ht="24.95" hidden="1" customHeight="1" x14ac:dyDescent="0.2">
      <c r="A73" s="21" t="s">
        <v>136</v>
      </c>
      <c r="B73" s="22" t="str">
        <f t="shared" ref="B73:B136" si="3">IF(O73="OUI",IF(C73="","","BDA"&amp;"-"&amp;G73&amp;"-"&amp;YEAR(C73)&amp;"-"&amp;A73),"")</f>
        <v/>
      </c>
      <c r="C73" s="23">
        <v>43864</v>
      </c>
      <c r="D73" s="24" t="s">
        <v>173</v>
      </c>
      <c r="E73" s="24">
        <v>2020</v>
      </c>
      <c r="F73" s="24" t="s">
        <v>174</v>
      </c>
      <c r="G73" s="24" t="str">
        <f t="shared" si="2"/>
        <v>PO</v>
      </c>
      <c r="H73" s="33" t="s">
        <v>32</v>
      </c>
      <c r="I73" s="33"/>
      <c r="J73" s="33" t="s">
        <v>48</v>
      </c>
      <c r="K73" s="33">
        <v>20</v>
      </c>
      <c r="L73" s="33">
        <v>20</v>
      </c>
      <c r="M73" s="33" t="s">
        <v>175</v>
      </c>
      <c r="N73" s="33" t="s">
        <v>35</v>
      </c>
      <c r="O73" s="24" t="s">
        <v>35</v>
      </c>
      <c r="P73" s="27" t="str">
        <f>IF(ISBLANK(I73),"",VLOOKUP(I73,'[1]PO -Machines '!A:C,3,0))</f>
        <v/>
      </c>
      <c r="Q73" s="27" t="str">
        <f>IF(ISBLANK(I73),"",VLOOKUP(I73,'[1]PO -Machines '!A:C,2,0))</f>
        <v/>
      </c>
      <c r="R73" s="28"/>
      <c r="S73" s="29" t="str">
        <f>IF(OR(C73="",H73="",I73="",B73=""),"",WORKDAY('PO - création BDA'!$C73,2))</f>
        <v/>
      </c>
      <c r="T73" s="29" t="str">
        <f>IF(OR(C73="",H73="",I73="",B73=""),"",WORKDAY('PO - création BDA'!$C73,14))</f>
        <v/>
      </c>
      <c r="U73" s="30" t="str">
        <f ca="1">IF($B73="","",IF($V73="Cloturée","BDA Cloturée",IF($V73="En cours","Plan d'actions en cours",IF(AND($T73-TODAY()&lt;=-1,OR($R73="",$R73="NON"),$S73-TODAY()&lt;=-1,OR($R73="",$R73="NON")),"RETARD RECTO + VERSO",IF(OR(AND($T73-TODAY()&lt;=-1,OR($R73="",$R73="NON")),AND($T73-TODAY()&lt;=-1,R73="OUI")),"RETARD VERSO",IF(AND($T73-TODAY()&gt;=0,$R73="OUI"),"VERSO EN COURS",IF(OR(AND($S73-TODAY()&lt;=-1,OR($R73="",$R73="NON")),AND($S73-TODAY()&lt;=-1,R73="OUI")),"RETARD RECTO",IF(T73-TODAY()&gt;=0,"RECTO EN COURS"))))))))</f>
        <v/>
      </c>
      <c r="V73" s="30" t="str">
        <f>IF(O73="NON","",IF(ISBLANK(C73),"",IF(COUNTIF('[1]PO - Plan d''Actions'!$A:$A,'PO - création BDA'!B73)=0,"Pas d'actions renseignées",IF(COUNTIF('[1]PO - Plan d''Actions'!$A:$A,'PO - création BDA'!B73)=COUNTIFS('[1]PO - Plan d''Actions'!$A:$A,'PO - création BDA'!B73,'[1]PO - Plan d''Actions'!$M:$M,"A"),"Cloturée","En cours"))))</f>
        <v/>
      </c>
      <c r="W73" s="33"/>
      <c r="X73" s="33"/>
      <c r="Y73" s="33"/>
      <c r="Z73" s="33"/>
      <c r="AA73" s="33"/>
      <c r="AB73" s="34"/>
    </row>
    <row r="74" spans="1:28" ht="24.95" hidden="1" customHeight="1" x14ac:dyDescent="0.2">
      <c r="A74" s="21" t="s">
        <v>136</v>
      </c>
      <c r="B74" s="22" t="str">
        <f t="shared" si="3"/>
        <v/>
      </c>
      <c r="C74" s="23">
        <v>43866</v>
      </c>
      <c r="D74" s="24" t="s">
        <v>173</v>
      </c>
      <c r="E74" s="24">
        <v>2020</v>
      </c>
      <c r="F74" s="24" t="s">
        <v>174</v>
      </c>
      <c r="G74" s="24" t="str">
        <f t="shared" si="2"/>
        <v>PO</v>
      </c>
      <c r="H74" s="25" t="s">
        <v>106</v>
      </c>
      <c r="I74" s="25"/>
      <c r="J74" s="25" t="s">
        <v>171</v>
      </c>
      <c r="K74" s="25">
        <v>25</v>
      </c>
      <c r="L74" s="25">
        <v>25</v>
      </c>
      <c r="M74" s="25" t="s">
        <v>176</v>
      </c>
      <c r="N74" s="25" t="s">
        <v>35</v>
      </c>
      <c r="O74" s="26" t="s">
        <v>35</v>
      </c>
      <c r="P74" s="27" t="str">
        <f>IF(ISBLANK(I74),"",VLOOKUP(I74,'[1]PO -Machines '!A:C,3,0))</f>
        <v/>
      </c>
      <c r="Q74" s="27" t="str">
        <f>IF(ISBLANK(I74),"",VLOOKUP(I74,'[1]PO -Machines '!A:C,2,0))</f>
        <v/>
      </c>
      <c r="R74" s="28"/>
      <c r="S74" s="29" t="str">
        <f>IF(OR(C74="",H74="",I74="",B74=""),"",WORKDAY('PO - création BDA'!$C74,2))</f>
        <v/>
      </c>
      <c r="T74" s="29" t="str">
        <f>IF(OR(C74="",H74="",I74="",B74=""),"",WORKDAY('PO - création BDA'!$C74,14))</f>
        <v/>
      </c>
      <c r="U74" s="30" t="str">
        <f ca="1">IF($B74="","",IF($V74="Cloturée","BDA Cloturée",IF($V74="En cours","Plan d'actions en cours",IF(AND($T74-TODAY()&lt;=-1,OR($R74="",$R74="NON"),$S74-TODAY()&lt;=-1,OR($R74="",$R74="NON")),"RETARD RECTO + VERSO",IF(OR(AND($T74-TODAY()&lt;=-1,OR($R74="",$R74="NON")),AND($T74-TODAY()&lt;=-1,R74="OUI")),"RETARD VERSO",IF(AND($T74-TODAY()&gt;=0,$R74="OUI"),"VERSO EN COURS",IF(OR(AND($S74-TODAY()&lt;=-1,OR($R74="",$R74="NON")),AND($S74-TODAY()&lt;=-1,R74="OUI")),"RETARD RECTO",IF(T74-TODAY()&gt;=0,"RECTO EN COURS"))))))))</f>
        <v/>
      </c>
      <c r="V74" s="30" t="str">
        <f>IF(O74="NON","",IF(ISBLANK(C74),"",IF(COUNTIF('[1]PO - Plan d''Actions'!$A:$A,'PO - création BDA'!B74)=0,"Pas d'actions renseignées",IF(COUNTIF('[1]PO - Plan d''Actions'!$A:$A,'PO - création BDA'!B74)=COUNTIFS('[1]PO - Plan d''Actions'!$A:$A,'PO - création BDA'!B74,'[1]PO - Plan d''Actions'!$M:$M,"A"),"Cloturée","En cours"))))</f>
        <v/>
      </c>
      <c r="W74" s="25"/>
      <c r="X74" s="25"/>
      <c r="Y74" s="25"/>
      <c r="Z74" s="25"/>
      <c r="AA74" s="25"/>
      <c r="AB74" s="31"/>
    </row>
    <row r="75" spans="1:28" ht="24.95" hidden="1" customHeight="1" x14ac:dyDescent="0.2">
      <c r="A75" s="21">
        <v>82</v>
      </c>
      <c r="B75" s="22" t="str">
        <f t="shared" si="3"/>
        <v>BDA-PO-2020-82</v>
      </c>
      <c r="C75" s="23">
        <v>43868</v>
      </c>
      <c r="D75" s="24" t="s">
        <v>173</v>
      </c>
      <c r="E75" s="24">
        <v>2020</v>
      </c>
      <c r="F75" s="24" t="s">
        <v>174</v>
      </c>
      <c r="G75" s="24" t="str">
        <f t="shared" si="2"/>
        <v>PO</v>
      </c>
      <c r="H75" s="33" t="s">
        <v>102</v>
      </c>
      <c r="I75" s="33" t="s">
        <v>177</v>
      </c>
      <c r="J75" s="33" t="s">
        <v>67</v>
      </c>
      <c r="K75" s="33">
        <v>300</v>
      </c>
      <c r="L75" s="33">
        <v>300</v>
      </c>
      <c r="M75" s="33" t="s">
        <v>178</v>
      </c>
      <c r="N75" s="33" t="s">
        <v>35</v>
      </c>
      <c r="O75" s="24" t="s">
        <v>36</v>
      </c>
      <c r="P75" s="27" t="str">
        <f>IF(ISBLANK(I75),"",VLOOKUP(I75,'[1]PO -Machines '!A:C,3,0))</f>
        <v>B</v>
      </c>
      <c r="Q75" s="27" t="str">
        <f>IF(ISBLANK(I75),"",VLOOKUP(I75,'[1]PO -Machines '!A:C,2,0))</f>
        <v>Ens/etu</v>
      </c>
      <c r="R75" s="28" t="s">
        <v>36</v>
      </c>
      <c r="S75" s="29">
        <f>IF(OR(C75="",H75="",I75="",B75=""),"",WORKDAY('PO - création BDA'!$C75,2))</f>
        <v>43872</v>
      </c>
      <c r="T75" s="29">
        <f>IF(OR(C75="",H75="",I75="",B75=""),"",WORKDAY('PO - création BDA'!$C75,14))</f>
        <v>43888</v>
      </c>
      <c r="U75" s="30" t="str">
        <f ca="1">IF($B75="","",IF($V75="Cloturée","BDA Cloturée",IF($V75="En cours","Plan d'actions en cours",IF(AND($T75-TODAY()&lt;=-1,OR($R75="",$R75="NON"),$S75-TODAY()&lt;=-1,OR($R75="",$R75="NON")),"RETARD RECTO + VERSO",IF(OR(AND($T75-TODAY()&lt;=-1,OR($R75="",$R75="NON")),AND($T75-TODAY()&lt;=-1,R75="OUI")),"RETARD VERSO",IF(AND($T75-TODAY()&gt;=0,$R75="OUI"),"VERSO EN COURS",IF(OR(AND($S75-TODAY()&lt;=-1,OR($R75="",$R75="NON")),AND($S75-TODAY()&lt;=-1,R75="OUI")),"RETARD RECTO",IF(T75-TODAY()&gt;=0,"RECTO EN COURS"))))))))</f>
        <v>BDA Cloturée</v>
      </c>
      <c r="V75" s="30" t="str">
        <f>IF(O75="NON","",IF(ISBLANK(C75),"",IF(COUNTIF('[1]PO - Plan d''Actions'!$A:$A,'PO - création BDA'!B75)=0,"Pas d'actions renseignées",IF(COUNTIF('[1]PO - Plan d''Actions'!$A:$A,'PO - création BDA'!B75)=COUNTIFS('[1]PO - Plan d''Actions'!$A:$A,'PO - création BDA'!B75,'[1]PO - Plan d''Actions'!$M:$M,"A"),"Cloturée","En cours"))))</f>
        <v>Cloturée</v>
      </c>
      <c r="W75" s="33"/>
      <c r="X75" s="33"/>
      <c r="Y75" s="33"/>
      <c r="Z75" s="33"/>
      <c r="AA75" s="33"/>
      <c r="AB75" s="34"/>
    </row>
    <row r="76" spans="1:28" ht="24.95" hidden="1" customHeight="1" x14ac:dyDescent="0.2">
      <c r="A76" s="21" t="s">
        <v>136</v>
      </c>
      <c r="B76" s="22" t="str">
        <f t="shared" si="3"/>
        <v/>
      </c>
      <c r="C76" s="23">
        <v>43869</v>
      </c>
      <c r="D76" s="24" t="s">
        <v>173</v>
      </c>
      <c r="E76" s="24">
        <v>2020</v>
      </c>
      <c r="F76" s="24" t="s">
        <v>174</v>
      </c>
      <c r="G76" s="24" t="str">
        <f t="shared" si="2"/>
        <v>PO</v>
      </c>
      <c r="H76" s="33" t="s">
        <v>131</v>
      </c>
      <c r="I76" s="33"/>
      <c r="J76" s="33" t="s">
        <v>48</v>
      </c>
      <c r="K76" s="33">
        <v>55</v>
      </c>
      <c r="L76" s="33">
        <v>55</v>
      </c>
      <c r="M76" s="33" t="s">
        <v>179</v>
      </c>
      <c r="N76" s="33" t="s">
        <v>35</v>
      </c>
      <c r="O76" s="24" t="s">
        <v>35</v>
      </c>
      <c r="P76" s="27" t="str">
        <f>IF(ISBLANK(I76),"",VLOOKUP(I76,'[1]PO -Machines '!A:C,3,0))</f>
        <v/>
      </c>
      <c r="Q76" s="27" t="str">
        <f>IF(ISBLANK(I76),"",VLOOKUP(I76,'[1]PO -Machines '!A:C,2,0))</f>
        <v/>
      </c>
      <c r="R76" s="28"/>
      <c r="S76" s="29" t="str">
        <f>IF(OR(C76="",H76="",I76="",B76=""),"",WORKDAY('PO - création BDA'!$C76,2))</f>
        <v/>
      </c>
      <c r="T76" s="29" t="str">
        <f>IF(OR(C76="",H76="",I76="",B76=""),"",WORKDAY('PO - création BDA'!$C76,14))</f>
        <v/>
      </c>
      <c r="U76" s="30" t="str">
        <f ca="1">IF($B76="","",IF($V76="Cloturée","BDA Cloturée",IF($V76="En cours","Plan d'actions en cours",IF(AND($T76-TODAY()&lt;=-1,OR($R76="",$R76="NON"),$S76-TODAY()&lt;=-1,OR($R76="",$R76="NON")),"RETARD RECTO + VERSO",IF(OR(AND($T76-TODAY()&lt;=-1,OR($R76="",$R76="NON")),AND($T76-TODAY()&lt;=-1,R76="OUI")),"RETARD VERSO",IF(AND($T76-TODAY()&gt;=0,$R76="OUI"),"VERSO EN COURS",IF(OR(AND($S76-TODAY()&lt;=-1,OR($R76="",$R76="NON")),AND($S76-TODAY()&lt;=-1,R76="OUI")),"RETARD RECTO",IF(T76-TODAY()&gt;=0,"RECTO EN COURS"))))))))</f>
        <v/>
      </c>
      <c r="V76" s="30" t="str">
        <f>IF(O76="NON","",IF(ISBLANK(C76),"",IF(COUNTIF('[1]PO - Plan d''Actions'!$A:$A,'PO - création BDA'!B76)=0,"Pas d'actions renseignées",IF(COUNTIF('[1]PO - Plan d''Actions'!$A:$A,'PO - création BDA'!B76)=COUNTIFS('[1]PO - Plan d''Actions'!$A:$A,'PO - création BDA'!B76,'[1]PO - Plan d''Actions'!$M:$M,"A"),"Cloturée","En cours"))))</f>
        <v/>
      </c>
      <c r="W76" s="33"/>
      <c r="X76" s="33"/>
      <c r="Y76" s="33"/>
      <c r="Z76" s="33"/>
      <c r="AA76" s="33"/>
      <c r="AB76" s="34"/>
    </row>
    <row r="77" spans="1:28" ht="24.95" hidden="1" customHeight="1" x14ac:dyDescent="0.2">
      <c r="A77" s="21">
        <v>86</v>
      </c>
      <c r="B77" s="22" t="str">
        <f t="shared" si="3"/>
        <v>BDA-PO-2020-86</v>
      </c>
      <c r="C77" s="23">
        <v>43871</v>
      </c>
      <c r="D77" s="24" t="s">
        <v>173</v>
      </c>
      <c r="E77" s="24">
        <v>2020</v>
      </c>
      <c r="F77" s="24" t="s">
        <v>174</v>
      </c>
      <c r="G77" s="24" t="str">
        <f t="shared" si="2"/>
        <v>PO</v>
      </c>
      <c r="H77" s="33" t="s">
        <v>46</v>
      </c>
      <c r="I77" s="33"/>
      <c r="J77" s="33" t="s">
        <v>48</v>
      </c>
      <c r="K77" s="33">
        <v>120</v>
      </c>
      <c r="L77" s="33">
        <v>90</v>
      </c>
      <c r="M77" s="33" t="s">
        <v>180</v>
      </c>
      <c r="N77" s="33" t="s">
        <v>36</v>
      </c>
      <c r="O77" s="24" t="s">
        <v>36</v>
      </c>
      <c r="P77" s="27" t="str">
        <f>IF(ISBLANK(I77),"",VLOOKUP(I77,'[1]PO -Machines '!A:C,3,0))</f>
        <v/>
      </c>
      <c r="Q77" s="27" t="str">
        <f>IF(ISBLANK(I77),"",VLOOKUP(I77,'[1]PO -Machines '!A:C,2,0))</f>
        <v/>
      </c>
      <c r="R77" s="28"/>
      <c r="S77" s="29" t="str">
        <f>IF(OR(C77="",H77="",I77="",B77=""),"",WORKDAY('PO - création BDA'!$C77,2))</f>
        <v/>
      </c>
      <c r="T77" s="29" t="str">
        <f>IF(OR(C77="",H77="",I77="",B77=""),"",WORKDAY('PO - création BDA'!$C77,14))</f>
        <v/>
      </c>
      <c r="U77" s="30" t="str">
        <f ca="1">IF($B77="","",IF($V77="Cloturée","BDA Cloturée",IF($V77="En cours","Plan d'actions en cours",IF(AND($T77-TODAY()&lt;=-1,OR($R77="",$R77="NON"),$S77-TODAY()&lt;=-1,OR($R77="",$R77="NON")),"RETARD RECTO + VERSO",IF(OR(AND($T77-TODAY()&lt;=-1,OR($R77="",$R77="NON")),AND($T77-TODAY()&lt;=-1,R77="OUI")),"RETARD VERSO",IF(AND($T77-TODAY()&gt;=0,$R77="OUI"),"VERSO EN COURS",IF(OR(AND($S77-TODAY()&lt;=-1,OR($R77="",$R77="NON")),AND($S77-TODAY()&lt;=-1,R77="OUI")),"RETARD RECTO",IF(T77-TODAY()&gt;=0,"RECTO EN COURS"))))))))</f>
        <v>BDA Cloturée</v>
      </c>
      <c r="V77" s="30" t="str">
        <f>IF(O77="NON","",IF(ISBLANK(C77),"",IF(COUNTIF('[1]PO - Plan d''Actions'!$A:$A,'PO - création BDA'!B77)=0,"Pas d'actions renseignées",IF(COUNTIF('[1]PO - Plan d''Actions'!$A:$A,'PO - création BDA'!B77)=COUNTIFS('[1]PO - Plan d''Actions'!$A:$A,'PO - création BDA'!B77,'[1]PO - Plan d''Actions'!$M:$M,"A"),"Cloturée","En cours"))))</f>
        <v>Cloturée</v>
      </c>
      <c r="W77" s="33"/>
      <c r="X77" s="33"/>
      <c r="Y77" s="33"/>
      <c r="Z77" s="33"/>
      <c r="AA77" s="33"/>
      <c r="AB77" s="34"/>
    </row>
    <row r="78" spans="1:28" ht="24.95" hidden="1" customHeight="1" x14ac:dyDescent="0.2">
      <c r="A78" s="21" t="s">
        <v>136</v>
      </c>
      <c r="B78" s="22" t="str">
        <f t="shared" si="3"/>
        <v/>
      </c>
      <c r="C78" s="23">
        <v>43872</v>
      </c>
      <c r="D78" s="24" t="s">
        <v>173</v>
      </c>
      <c r="E78" s="24">
        <v>2020</v>
      </c>
      <c r="F78" s="24" t="s">
        <v>174</v>
      </c>
      <c r="G78" s="24" t="str">
        <f t="shared" si="2"/>
        <v>PO</v>
      </c>
      <c r="H78" s="25" t="s">
        <v>62</v>
      </c>
      <c r="I78" s="25"/>
      <c r="J78" s="25" t="s">
        <v>48</v>
      </c>
      <c r="K78" s="25">
        <v>35</v>
      </c>
      <c r="L78" s="25">
        <v>35</v>
      </c>
      <c r="M78" s="25" t="s">
        <v>181</v>
      </c>
      <c r="N78" s="25" t="s">
        <v>35</v>
      </c>
      <c r="O78" s="26" t="s">
        <v>35</v>
      </c>
      <c r="P78" s="27" t="str">
        <f>IF(ISBLANK(I78),"",VLOOKUP(I78,'[1]PO -Machines '!A:C,3,0))</f>
        <v/>
      </c>
      <c r="Q78" s="27" t="str">
        <f>IF(ISBLANK(I78),"",VLOOKUP(I78,'[1]PO -Machines '!A:C,2,0))</f>
        <v/>
      </c>
      <c r="R78" s="28"/>
      <c r="S78" s="29" t="str">
        <f>IF(OR(C78="",H78="",I78="",B78=""),"",WORKDAY('PO - création BDA'!$C78,2))</f>
        <v/>
      </c>
      <c r="T78" s="29" t="str">
        <f>IF(OR(C78="",H78="",I78="",B78=""),"",WORKDAY('PO - création BDA'!$C78,14))</f>
        <v/>
      </c>
      <c r="U78" s="30" t="str">
        <f ca="1">IF($B78="","",IF($V78="Cloturée","BDA Cloturée",IF($V78="En cours","Plan d'actions en cours",IF(AND($T78-TODAY()&lt;=-1,OR($R78="",$R78="NON"),$S78-TODAY()&lt;=-1,OR($R78="",$R78="NON")),"RETARD RECTO + VERSO",IF(OR(AND($T78-TODAY()&lt;=-1,OR($R78="",$R78="NON")),AND($T78-TODAY()&lt;=-1,R78="OUI")),"RETARD VERSO",IF(AND($T78-TODAY()&gt;=0,$R78="OUI"),"VERSO EN COURS",IF(OR(AND($S78-TODAY()&lt;=-1,OR($R78="",$R78="NON")),AND($S78-TODAY()&lt;=-1,R78="OUI")),"RETARD RECTO",IF(T78-TODAY()&gt;=0,"RECTO EN COURS"))))))))</f>
        <v/>
      </c>
      <c r="V78" s="30" t="str">
        <f>IF(O78="NON","",IF(ISBLANK(C78),"",IF(COUNTIF('[1]PO - Plan d''Actions'!$A:$A,'PO - création BDA'!B78)=0,"Pas d'actions renseignées",IF(COUNTIF('[1]PO - Plan d''Actions'!$A:$A,'PO - création BDA'!B78)=COUNTIFS('[1]PO - Plan d''Actions'!$A:$A,'PO - création BDA'!B78,'[1]PO - Plan d''Actions'!$M:$M,"A"),"Cloturée","En cours"))))</f>
        <v/>
      </c>
      <c r="W78" s="25"/>
      <c r="X78" s="25"/>
      <c r="Y78" s="25"/>
      <c r="Z78" s="25"/>
      <c r="AA78" s="25"/>
      <c r="AB78" s="31"/>
    </row>
    <row r="79" spans="1:28" ht="24.95" hidden="1" customHeight="1" x14ac:dyDescent="0.2">
      <c r="A79" s="21">
        <v>88</v>
      </c>
      <c r="B79" s="22" t="str">
        <f t="shared" si="3"/>
        <v>BDA-PO-2020-88</v>
      </c>
      <c r="C79" s="23">
        <v>43878</v>
      </c>
      <c r="D79" s="24" t="s">
        <v>173</v>
      </c>
      <c r="E79" s="24">
        <v>2020</v>
      </c>
      <c r="F79" s="24" t="s">
        <v>174</v>
      </c>
      <c r="G79" s="24" t="str">
        <f t="shared" si="2"/>
        <v>PO</v>
      </c>
      <c r="H79" s="33" t="s">
        <v>46</v>
      </c>
      <c r="I79" s="33"/>
      <c r="J79" s="33" t="s">
        <v>48</v>
      </c>
      <c r="K79" s="33">
        <v>170</v>
      </c>
      <c r="L79" s="33">
        <v>120</v>
      </c>
      <c r="M79" s="33" t="s">
        <v>182</v>
      </c>
      <c r="N79" s="33" t="s">
        <v>36</v>
      </c>
      <c r="O79" s="24" t="s">
        <v>36</v>
      </c>
      <c r="P79" s="27" t="str">
        <f>IF(ISBLANK(I79),"",VLOOKUP(I79,'[1]PO -Machines '!A:C,3,0))</f>
        <v/>
      </c>
      <c r="Q79" s="27" t="str">
        <f>IF(ISBLANK(I79),"",VLOOKUP(I79,'[1]PO -Machines '!A:C,2,0))</f>
        <v/>
      </c>
      <c r="R79" s="28"/>
      <c r="S79" s="29" t="str">
        <f>IF(OR(C79="",H79="",I79="",B79=""),"",WORKDAY('PO - création BDA'!$C79,2))</f>
        <v/>
      </c>
      <c r="T79" s="29" t="str">
        <f>IF(OR(C79="",H79="",I79="",B79=""),"",WORKDAY('PO - création BDA'!$C79,14))</f>
        <v/>
      </c>
      <c r="U79" s="30" t="str">
        <f ca="1">IF($B79="","",IF($V79="Cloturée","BDA Cloturée",IF($V79="En cours","Plan d'actions en cours",IF(AND($T79-TODAY()&lt;=-1,OR($R79="",$R79="NON"),$S79-TODAY()&lt;=-1,OR($R79="",$R79="NON")),"RETARD RECTO + VERSO",IF(OR(AND($T79-TODAY()&lt;=-1,OR($R79="",$R79="NON")),AND($T79-TODAY()&lt;=-1,R79="OUI")),"RETARD VERSO",IF(AND($T79-TODAY()&gt;=0,$R79="OUI"),"VERSO EN COURS",IF(OR(AND($S79-TODAY()&lt;=-1,OR($R79="",$R79="NON")),AND($S79-TODAY()&lt;=-1,R79="OUI")),"RETARD RECTO",IF(T79-TODAY()&gt;=0,"RECTO EN COURS"))))))))</f>
        <v>BDA Cloturée</v>
      </c>
      <c r="V79" s="30" t="str">
        <f>IF(O79="NON","",IF(ISBLANK(C79),"",IF(COUNTIF('[1]PO - Plan d''Actions'!$A:$A,'PO - création BDA'!B79)=0,"Pas d'actions renseignées",IF(COUNTIF('[1]PO - Plan d''Actions'!$A:$A,'PO - création BDA'!B79)=COUNTIFS('[1]PO - Plan d''Actions'!$A:$A,'PO - création BDA'!B79,'[1]PO - Plan d''Actions'!$M:$M,"A"),"Cloturée","En cours"))))</f>
        <v>Cloturée</v>
      </c>
      <c r="W79" s="33"/>
      <c r="X79" s="33"/>
      <c r="Y79" s="33"/>
      <c r="Z79" s="33"/>
      <c r="AA79" s="33"/>
      <c r="AB79" s="34"/>
    </row>
    <row r="80" spans="1:28" ht="24.95" hidden="1" customHeight="1" x14ac:dyDescent="0.2">
      <c r="A80" s="21" t="s">
        <v>136</v>
      </c>
      <c r="B80" s="22" t="str">
        <f t="shared" si="3"/>
        <v/>
      </c>
      <c r="C80" s="23">
        <v>43878</v>
      </c>
      <c r="D80" s="24" t="s">
        <v>173</v>
      </c>
      <c r="E80" s="24">
        <v>2020</v>
      </c>
      <c r="F80" s="24" t="s">
        <v>174</v>
      </c>
      <c r="G80" s="24" t="str">
        <f t="shared" si="2"/>
        <v>PO</v>
      </c>
      <c r="H80" s="25" t="s">
        <v>32</v>
      </c>
      <c r="I80" s="25" t="s">
        <v>85</v>
      </c>
      <c r="J80" s="25" t="s">
        <v>53</v>
      </c>
      <c r="K80" s="25">
        <v>45</v>
      </c>
      <c r="L80" s="25">
        <v>45</v>
      </c>
      <c r="M80" s="25" t="s">
        <v>183</v>
      </c>
      <c r="N80" s="25" t="s">
        <v>35</v>
      </c>
      <c r="O80" s="26" t="s">
        <v>35</v>
      </c>
      <c r="P80" s="27" t="str">
        <f>IF(ISBLANK(I80),"",VLOOKUP(I80,'[1]PO -Machines '!A:C,3,0))</f>
        <v>A</v>
      </c>
      <c r="Q80" s="27" t="str">
        <f>IF(ISBLANK(I80),"",VLOOKUP(I80,'[1]PO -Machines '!A:C,2,0))</f>
        <v>FAB</v>
      </c>
      <c r="R80" s="28"/>
      <c r="S80" s="29" t="str">
        <f>IF(OR(C80="",H80="",I80="",B80=""),"",WORKDAY('PO - création BDA'!$C80,2))</f>
        <v/>
      </c>
      <c r="T80" s="29" t="str">
        <f>IF(OR(C80="",H80="",I80="",B80=""),"",WORKDAY('PO - création BDA'!$C80,14))</f>
        <v/>
      </c>
      <c r="U80" s="30" t="str">
        <f ca="1">IF($B80="","",IF($V80="Cloturée","BDA Cloturée",IF($V80="En cours","Plan d'actions en cours",IF(AND($T80-TODAY()&lt;=-1,OR($R80="",$R80="NON"),$S80-TODAY()&lt;=-1,OR($R80="",$R80="NON")),"RETARD RECTO + VERSO",IF(OR(AND($T80-TODAY()&lt;=-1,OR($R80="",$R80="NON")),AND($T80-TODAY()&lt;=-1,R80="OUI")),"RETARD VERSO",IF(AND($T80-TODAY()&gt;=0,$R80="OUI"),"VERSO EN COURS",IF(OR(AND($S80-TODAY()&lt;=-1,OR($R80="",$R80="NON")),AND($S80-TODAY()&lt;=-1,R80="OUI")),"RETARD RECTO",IF(T80-TODAY()&gt;=0,"RECTO EN COURS"))))))))</f>
        <v/>
      </c>
      <c r="V80" s="30" t="str">
        <f>IF(O80="NON","",IF(ISBLANK(C80),"",IF(COUNTIF('[1]PO - Plan d''Actions'!$A:$A,'PO - création BDA'!B80)=0,"Pas d'actions renseignées",IF(COUNTIF('[1]PO - Plan d''Actions'!$A:$A,'PO - création BDA'!B80)=COUNTIFS('[1]PO - Plan d''Actions'!$A:$A,'PO - création BDA'!B80,'[1]PO - Plan d''Actions'!$M:$M,"A"),"Cloturée","En cours"))))</f>
        <v/>
      </c>
      <c r="W80" s="25"/>
      <c r="X80" s="25"/>
      <c r="Y80" s="25"/>
      <c r="Z80" s="25"/>
      <c r="AA80" s="25"/>
      <c r="AB80" s="31"/>
    </row>
    <row r="81" spans="1:28" ht="24.95" hidden="1" customHeight="1" x14ac:dyDescent="0.2">
      <c r="A81" s="21" t="s">
        <v>136</v>
      </c>
      <c r="B81" s="22" t="str">
        <f t="shared" si="3"/>
        <v/>
      </c>
      <c r="C81" s="23">
        <v>43879</v>
      </c>
      <c r="D81" s="24" t="s">
        <v>173</v>
      </c>
      <c r="E81" s="24">
        <v>2020</v>
      </c>
      <c r="F81" s="24" t="s">
        <v>174</v>
      </c>
      <c r="G81" s="24" t="str">
        <f t="shared" si="2"/>
        <v>PO</v>
      </c>
      <c r="H81" s="33" t="s">
        <v>32</v>
      </c>
      <c r="I81" s="33" t="s">
        <v>85</v>
      </c>
      <c r="J81" s="33" t="s">
        <v>53</v>
      </c>
      <c r="K81" s="33">
        <v>30</v>
      </c>
      <c r="L81" s="33">
        <v>30</v>
      </c>
      <c r="M81" s="33" t="s">
        <v>184</v>
      </c>
      <c r="N81" s="33" t="s">
        <v>35</v>
      </c>
      <c r="O81" s="24" t="s">
        <v>35</v>
      </c>
      <c r="P81" s="27" t="str">
        <f>IF(ISBLANK(I81),"",VLOOKUP(I81,'[1]PO -Machines '!A:C,3,0))</f>
        <v>A</v>
      </c>
      <c r="Q81" s="27" t="str">
        <f>IF(ISBLANK(I81),"",VLOOKUP(I81,'[1]PO -Machines '!A:C,2,0))</f>
        <v>FAB</v>
      </c>
      <c r="R81" s="28"/>
      <c r="S81" s="29" t="str">
        <f>IF(OR(C81="",H81="",I81="",B81=""),"",WORKDAY('PO - création BDA'!$C81,2))</f>
        <v/>
      </c>
      <c r="T81" s="29" t="str">
        <f>IF(OR(C81="",H81="",I81="",B81=""),"",WORKDAY('PO - création BDA'!$C81,14))</f>
        <v/>
      </c>
      <c r="U81" s="30" t="str">
        <f ca="1">IF($B81="","",IF($V81="Cloturée","BDA Cloturée",IF($V81="En cours","Plan d'actions en cours",IF(AND($T81-TODAY()&lt;=-1,OR($R81="",$R81="NON"),$S81-TODAY()&lt;=-1,OR($R81="",$R81="NON")),"RETARD RECTO + VERSO",IF(OR(AND($T81-TODAY()&lt;=-1,OR($R81="",$R81="NON")),AND($T81-TODAY()&lt;=-1,R81="OUI")),"RETARD VERSO",IF(AND($T81-TODAY()&gt;=0,$R81="OUI"),"VERSO EN COURS",IF(OR(AND($S81-TODAY()&lt;=-1,OR($R81="",$R81="NON")),AND($S81-TODAY()&lt;=-1,R81="OUI")),"RETARD RECTO",IF(T81-TODAY()&gt;=0,"RECTO EN COURS"))))))))</f>
        <v/>
      </c>
      <c r="V81" s="30" t="str">
        <f>IF(O81="NON","",IF(ISBLANK(C81),"",IF(COUNTIF('[1]PO - Plan d''Actions'!$A:$A,'PO - création BDA'!B81)=0,"Pas d'actions renseignées",IF(COUNTIF('[1]PO - Plan d''Actions'!$A:$A,'PO - création BDA'!B81)=COUNTIFS('[1]PO - Plan d''Actions'!$A:$A,'PO - création BDA'!B81,'[1]PO - Plan d''Actions'!$M:$M,"A"),"Cloturée","En cours"))))</f>
        <v/>
      </c>
      <c r="W81" s="33"/>
      <c r="X81" s="33"/>
      <c r="Y81" s="33"/>
      <c r="Z81" s="33"/>
      <c r="AA81" s="33"/>
      <c r="AB81" s="34"/>
    </row>
    <row r="82" spans="1:28" ht="24.95" hidden="1" customHeight="1" x14ac:dyDescent="0.2">
      <c r="A82" s="21" t="s">
        <v>136</v>
      </c>
      <c r="B82" s="22" t="str">
        <f t="shared" si="3"/>
        <v/>
      </c>
      <c r="C82" s="23">
        <v>43879</v>
      </c>
      <c r="D82" s="24" t="s">
        <v>173</v>
      </c>
      <c r="E82" s="24">
        <v>2020</v>
      </c>
      <c r="F82" s="24" t="s">
        <v>174</v>
      </c>
      <c r="G82" s="24" t="str">
        <f t="shared" si="2"/>
        <v>PO</v>
      </c>
      <c r="H82" s="25" t="s">
        <v>125</v>
      </c>
      <c r="I82" s="25"/>
      <c r="J82" s="25" t="s">
        <v>48</v>
      </c>
      <c r="K82" s="25">
        <v>30</v>
      </c>
      <c r="L82" s="25">
        <v>30</v>
      </c>
      <c r="M82" s="25" t="s">
        <v>185</v>
      </c>
      <c r="N82" s="25" t="s">
        <v>35</v>
      </c>
      <c r="O82" s="26" t="s">
        <v>35</v>
      </c>
      <c r="P82" s="27" t="str">
        <f>IF(ISBLANK(I82),"",VLOOKUP(I82,'[1]PO -Machines '!A:C,3,0))</f>
        <v/>
      </c>
      <c r="Q82" s="27" t="str">
        <f>IF(ISBLANK(I82),"",VLOOKUP(I82,'[1]PO -Machines '!A:C,2,0))</f>
        <v/>
      </c>
      <c r="R82" s="28"/>
      <c r="S82" s="29" t="str">
        <f>IF(OR(C82="",H82="",I82="",B82=""),"",WORKDAY('PO - création BDA'!$C82,2))</f>
        <v/>
      </c>
      <c r="T82" s="29" t="str">
        <f>IF(OR(C82="",H82="",I82="",B82=""),"",WORKDAY('PO - création BDA'!$C82,14))</f>
        <v/>
      </c>
      <c r="U82" s="30" t="str">
        <f ca="1">IF($B82="","",IF($V82="Cloturée","BDA Cloturée",IF($V82="En cours","Plan d'actions en cours",IF(AND($T82-TODAY()&lt;=-1,OR($R82="",$R82="NON"),$S82-TODAY()&lt;=-1,OR($R82="",$R82="NON")),"RETARD RECTO + VERSO",IF(OR(AND($T82-TODAY()&lt;=-1,OR($R82="",$R82="NON")),AND($T82-TODAY()&lt;=-1,R82="OUI")),"RETARD VERSO",IF(AND($T82-TODAY()&gt;=0,$R82="OUI"),"VERSO EN COURS",IF(OR(AND($S82-TODAY()&lt;=-1,OR($R82="",$R82="NON")),AND($S82-TODAY()&lt;=-1,R82="OUI")),"RETARD RECTO",IF(T82-TODAY()&gt;=0,"RECTO EN COURS"))))))))</f>
        <v/>
      </c>
      <c r="V82" s="30" t="str">
        <f>IF(O82="NON","",IF(ISBLANK(C82),"",IF(COUNTIF('[1]PO - Plan d''Actions'!$A:$A,'PO - création BDA'!B82)=0,"Pas d'actions renseignées",IF(COUNTIF('[1]PO - Plan d''Actions'!$A:$A,'PO - création BDA'!B82)=COUNTIFS('[1]PO - Plan d''Actions'!$A:$A,'PO - création BDA'!B82,'[1]PO - Plan d''Actions'!$M:$M,"A"),"Cloturée","En cours"))))</f>
        <v/>
      </c>
      <c r="W82" s="25"/>
      <c r="X82" s="25"/>
      <c r="Y82" s="25"/>
      <c r="Z82" s="25"/>
      <c r="AA82" s="25"/>
      <c r="AB82" s="31"/>
    </row>
    <row r="83" spans="1:28" ht="24.95" hidden="1" customHeight="1" x14ac:dyDescent="0.2">
      <c r="A83" s="21">
        <v>92</v>
      </c>
      <c r="B83" s="22" t="str">
        <f t="shared" si="3"/>
        <v>BDA-PO-2020-92</v>
      </c>
      <c r="C83" s="23">
        <v>43880</v>
      </c>
      <c r="D83" s="24" t="s">
        <v>173</v>
      </c>
      <c r="E83" s="24">
        <v>2020</v>
      </c>
      <c r="F83" s="24" t="s">
        <v>174</v>
      </c>
      <c r="G83" s="24" t="str">
        <f t="shared" si="2"/>
        <v>PO</v>
      </c>
      <c r="H83" s="33" t="s">
        <v>32</v>
      </c>
      <c r="I83" s="33" t="s">
        <v>85</v>
      </c>
      <c r="J83" s="33" t="s">
        <v>53</v>
      </c>
      <c r="K83" s="33">
        <v>90</v>
      </c>
      <c r="L83" s="33">
        <v>60</v>
      </c>
      <c r="M83" s="33" t="s">
        <v>184</v>
      </c>
      <c r="N83" s="33" t="s">
        <v>36</v>
      </c>
      <c r="O83" s="24" t="s">
        <v>36</v>
      </c>
      <c r="P83" s="27" t="str">
        <f>IF(ISBLANK(I83),"",VLOOKUP(I83,'[1]PO -Machines '!A:C,3,0))</f>
        <v>A</v>
      </c>
      <c r="Q83" s="27" t="str">
        <f>IF(ISBLANK(I83),"",VLOOKUP(I83,'[1]PO -Machines '!A:C,2,0))</f>
        <v>FAB</v>
      </c>
      <c r="R83" s="28" t="s">
        <v>36</v>
      </c>
      <c r="S83" s="29">
        <f>IF(OR(C83="",H83="",I83="",B83=""),"",WORKDAY('PO - création BDA'!$C83,2))</f>
        <v>43882</v>
      </c>
      <c r="T83" s="29">
        <f>IF(OR(C83="",H83="",I83="",B83=""),"",WORKDAY('PO - création BDA'!$C83,14))</f>
        <v>43900</v>
      </c>
      <c r="U83" s="30" t="str">
        <f ca="1">IF($B83="","",IF($V83="Cloturée","BDA Cloturée",IF($V83="En cours","Plan d'actions en cours",IF(AND($T83-TODAY()&lt;=-1,OR($R83="",$R83="NON"),$S83-TODAY()&lt;=-1,OR($R83="",$R83="NON")),"RETARD RECTO + VERSO",IF(OR(AND($T83-TODAY()&lt;=-1,OR($R83="",$R83="NON")),AND($T83-TODAY()&lt;=-1,R83="OUI")),"RETARD VERSO",IF(AND($T83-TODAY()&gt;=0,$R83="OUI"),"VERSO EN COURS",IF(OR(AND($S83-TODAY()&lt;=-1,OR($R83="",$R83="NON")),AND($S83-TODAY()&lt;=-1,R83="OUI")),"RETARD RECTO",IF(T83-TODAY()&gt;=0,"RECTO EN COURS"))))))))</f>
        <v>BDA Cloturée</v>
      </c>
      <c r="V83" s="30" t="str">
        <f>IF(O83="NON","",IF(ISBLANK(C83),"",IF(COUNTIF('[1]PO - Plan d''Actions'!$A:$A,'PO - création BDA'!B83)=0,"Pas d'actions renseignées",IF(COUNTIF('[1]PO - Plan d''Actions'!$A:$A,'PO - création BDA'!B83)=COUNTIFS('[1]PO - Plan d''Actions'!$A:$A,'PO - création BDA'!B83,'[1]PO - Plan d''Actions'!$M:$M,"A"),"Cloturée","En cours"))))</f>
        <v>Cloturée</v>
      </c>
      <c r="W83" s="33"/>
      <c r="X83" s="33"/>
      <c r="Y83" s="33"/>
      <c r="Z83" s="33"/>
      <c r="AA83" s="33"/>
      <c r="AB83" s="34"/>
    </row>
    <row r="84" spans="1:28" ht="24.95" hidden="1" customHeight="1" x14ac:dyDescent="0.2">
      <c r="A84" s="21">
        <v>93</v>
      </c>
      <c r="B84" s="22" t="str">
        <f t="shared" si="3"/>
        <v>BDA-PO-2020-93</v>
      </c>
      <c r="C84" s="23">
        <v>43880</v>
      </c>
      <c r="D84" s="24" t="s">
        <v>173</v>
      </c>
      <c r="E84" s="24">
        <v>2020</v>
      </c>
      <c r="F84" s="24" t="s">
        <v>174</v>
      </c>
      <c r="G84" s="24" t="str">
        <f t="shared" si="2"/>
        <v>PO</v>
      </c>
      <c r="H84" s="25" t="s">
        <v>46</v>
      </c>
      <c r="I84" s="25" t="s">
        <v>85</v>
      </c>
      <c r="J84" s="25" t="s">
        <v>53</v>
      </c>
      <c r="K84" s="25">
        <v>120</v>
      </c>
      <c r="L84" s="25">
        <v>60</v>
      </c>
      <c r="M84" s="25" t="s">
        <v>184</v>
      </c>
      <c r="N84" s="25" t="s">
        <v>35</v>
      </c>
      <c r="O84" s="26" t="s">
        <v>36</v>
      </c>
      <c r="P84" s="27" t="str">
        <f>IF(ISBLANK(I84),"",VLOOKUP(I84,'[1]PO -Machines '!A:C,3,0))</f>
        <v>A</v>
      </c>
      <c r="Q84" s="27" t="str">
        <f>IF(ISBLANK(I84),"",VLOOKUP(I84,'[1]PO -Machines '!A:C,2,0))</f>
        <v>FAB</v>
      </c>
      <c r="R84" s="28" t="s">
        <v>36</v>
      </c>
      <c r="S84" s="29">
        <f>IF(OR(C84="",H84="",I84="",B84=""),"",WORKDAY('PO - création BDA'!$C84,2))</f>
        <v>43882</v>
      </c>
      <c r="T84" s="29">
        <f>IF(OR(C84="",H84="",I84="",B84=""),"",WORKDAY('PO - création BDA'!$C84,14))</f>
        <v>43900</v>
      </c>
      <c r="U84" s="30" t="str">
        <f ca="1">IF($B84="","",IF($V84="Cloturée","BDA Cloturée",IF($V84="En cours","Plan d'actions en cours",IF(AND($T84-TODAY()&lt;=-1,OR($R84="",$R84="NON"),$S84-TODAY()&lt;=-1,OR($R84="",$R84="NON")),"RETARD RECTO + VERSO",IF(OR(AND($T84-TODAY()&lt;=-1,OR($R84="",$R84="NON")),AND($T84-TODAY()&lt;=-1,R84="OUI")),"RETARD VERSO",IF(AND($T84-TODAY()&gt;=0,$R84="OUI"),"VERSO EN COURS",IF(OR(AND($S84-TODAY()&lt;=-1,OR($R84="",$R84="NON")),AND($S84-TODAY()&lt;=-1,R84="OUI")),"RETARD RECTO",IF(T84-TODAY()&gt;=0,"RECTO EN COURS"))))))))</f>
        <v>BDA Cloturée</v>
      </c>
      <c r="V84" s="30" t="str">
        <f>IF(O84="NON","",IF(ISBLANK(C84),"",IF(COUNTIF('[1]PO - Plan d''Actions'!$A:$A,'PO - création BDA'!B84)=0,"Pas d'actions renseignées",IF(COUNTIF('[1]PO - Plan d''Actions'!$A:$A,'PO - création BDA'!B84)=COUNTIFS('[1]PO - Plan d''Actions'!$A:$A,'PO - création BDA'!B84,'[1]PO - Plan d''Actions'!$M:$M,"A"),"Cloturée","En cours"))))</f>
        <v>Cloturée</v>
      </c>
      <c r="W84" s="25"/>
      <c r="X84" s="25"/>
      <c r="Y84" s="25"/>
      <c r="Z84" s="25"/>
      <c r="AA84" s="25"/>
      <c r="AB84" s="31"/>
    </row>
    <row r="85" spans="1:28" ht="24.95" hidden="1" customHeight="1" x14ac:dyDescent="0.2">
      <c r="A85" s="21" t="s">
        <v>136</v>
      </c>
      <c r="B85" s="22" t="str">
        <f t="shared" si="3"/>
        <v/>
      </c>
      <c r="C85" s="23">
        <v>43880</v>
      </c>
      <c r="D85" s="24" t="s">
        <v>173</v>
      </c>
      <c r="E85" s="24">
        <v>2020</v>
      </c>
      <c r="F85" s="24" t="s">
        <v>174</v>
      </c>
      <c r="G85" s="24" t="str">
        <f t="shared" si="2"/>
        <v>PO</v>
      </c>
      <c r="H85" s="33" t="s">
        <v>56</v>
      </c>
      <c r="I85" s="33"/>
      <c r="J85" s="33" t="s">
        <v>53</v>
      </c>
      <c r="K85" s="33">
        <v>35</v>
      </c>
      <c r="L85" s="33">
        <v>35</v>
      </c>
      <c r="M85" s="33" t="s">
        <v>186</v>
      </c>
      <c r="N85" s="33" t="s">
        <v>35</v>
      </c>
      <c r="O85" s="24" t="s">
        <v>35</v>
      </c>
      <c r="P85" s="27" t="str">
        <f>IF(ISBLANK(I85),"",VLOOKUP(I85,'[1]PO -Machines '!A:C,3,0))</f>
        <v/>
      </c>
      <c r="Q85" s="27" t="str">
        <f>IF(ISBLANK(I85),"",VLOOKUP(I85,'[1]PO -Machines '!A:C,2,0))</f>
        <v/>
      </c>
      <c r="R85" s="28"/>
      <c r="S85" s="29" t="str">
        <f>IF(OR(C85="",H85="",I85="",B85=""),"",WORKDAY('PO - création BDA'!$C85,2))</f>
        <v/>
      </c>
      <c r="T85" s="29" t="str">
        <f>IF(OR(C85="",H85="",I85="",B85=""),"",WORKDAY('PO - création BDA'!$C85,14))</f>
        <v/>
      </c>
      <c r="U85" s="30" t="str">
        <f ca="1">IF($B85="","",IF($V85="Cloturée","BDA Cloturée",IF($V85="En cours","Plan d'actions en cours",IF(AND($T85-TODAY()&lt;=-1,OR($R85="",$R85="NON"),$S85-TODAY()&lt;=-1,OR($R85="",$R85="NON")),"RETARD RECTO + VERSO",IF(OR(AND($T85-TODAY()&lt;=-1,OR($R85="",$R85="NON")),AND($T85-TODAY()&lt;=-1,R85="OUI")),"RETARD VERSO",IF(AND($T85-TODAY()&gt;=0,$R85="OUI"),"VERSO EN COURS",IF(OR(AND($S85-TODAY()&lt;=-1,OR($R85="",$R85="NON")),AND($S85-TODAY()&lt;=-1,R85="OUI")),"RETARD RECTO",IF(T85-TODAY()&gt;=0,"RECTO EN COURS"))))))))</f>
        <v/>
      </c>
      <c r="V85" s="30" t="str">
        <f>IF(O85="NON","",IF(ISBLANK(C85),"",IF(COUNTIF('[1]PO - Plan d''Actions'!$A:$A,'PO - création BDA'!B85)=0,"Pas d'actions renseignées",IF(COUNTIF('[1]PO - Plan d''Actions'!$A:$A,'PO - création BDA'!B85)=COUNTIFS('[1]PO - Plan d''Actions'!$A:$A,'PO - création BDA'!B85,'[1]PO - Plan d''Actions'!$M:$M,"A"),"Cloturée","En cours"))))</f>
        <v/>
      </c>
      <c r="W85" s="33"/>
      <c r="X85" s="33"/>
      <c r="Y85" s="33"/>
      <c r="Z85" s="33"/>
      <c r="AA85" s="33"/>
      <c r="AB85" s="34"/>
    </row>
    <row r="86" spans="1:28" ht="24.95" hidden="1" customHeight="1" x14ac:dyDescent="0.2">
      <c r="A86" s="21" t="s">
        <v>136</v>
      </c>
      <c r="B86" s="22" t="str">
        <f t="shared" si="3"/>
        <v/>
      </c>
      <c r="C86" s="23">
        <v>43880</v>
      </c>
      <c r="D86" s="24" t="s">
        <v>173</v>
      </c>
      <c r="E86" s="24">
        <v>2020</v>
      </c>
      <c r="F86" s="24" t="s">
        <v>174</v>
      </c>
      <c r="G86" s="24" t="str">
        <f t="shared" si="2"/>
        <v>PO</v>
      </c>
      <c r="H86" s="25" t="s">
        <v>46</v>
      </c>
      <c r="I86" s="25"/>
      <c r="J86" s="25" t="s">
        <v>48</v>
      </c>
      <c r="K86" s="25">
        <v>50</v>
      </c>
      <c r="L86" s="25">
        <v>50</v>
      </c>
      <c r="M86" s="25" t="s">
        <v>187</v>
      </c>
      <c r="N86" s="25" t="s">
        <v>35</v>
      </c>
      <c r="O86" s="26" t="s">
        <v>35</v>
      </c>
      <c r="P86" s="27" t="str">
        <f>IF(ISBLANK(I86),"",VLOOKUP(I86,'[1]PO -Machines '!A:C,3,0))</f>
        <v/>
      </c>
      <c r="Q86" s="27" t="str">
        <f>IF(ISBLANK(I86),"",VLOOKUP(I86,'[1]PO -Machines '!A:C,2,0))</f>
        <v/>
      </c>
      <c r="R86" s="28"/>
      <c r="S86" s="29" t="str">
        <f>IF(OR(C86="",H86="",I86="",B86=""),"",WORKDAY('PO - création BDA'!$C86,2))</f>
        <v/>
      </c>
      <c r="T86" s="29" t="str">
        <f>IF(OR(C86="",H86="",I86="",B86=""),"",WORKDAY('PO - création BDA'!$C86,14))</f>
        <v/>
      </c>
      <c r="U86" s="30" t="str">
        <f ca="1">IF($B86="","",IF($V86="Cloturée","BDA Cloturée",IF($V86="En cours","Plan d'actions en cours",IF(AND($T86-TODAY()&lt;=-1,OR($R86="",$R86="NON"),$S86-TODAY()&lt;=-1,OR($R86="",$R86="NON")),"RETARD RECTO + VERSO",IF(OR(AND($T86-TODAY()&lt;=-1,OR($R86="",$R86="NON")),AND($T86-TODAY()&lt;=-1,R86="OUI")),"RETARD VERSO",IF(AND($T86-TODAY()&gt;=0,$R86="OUI"),"VERSO EN COURS",IF(OR(AND($S86-TODAY()&lt;=-1,OR($R86="",$R86="NON")),AND($S86-TODAY()&lt;=-1,R86="OUI")),"RETARD RECTO",IF(T86-TODAY()&gt;=0,"RECTO EN COURS"))))))))</f>
        <v/>
      </c>
      <c r="V86" s="30" t="str">
        <f>IF(O86="NON","",IF(ISBLANK(C86),"",IF(COUNTIF('[1]PO - Plan d''Actions'!$A:$A,'PO - création BDA'!B86)=0,"Pas d'actions renseignées",IF(COUNTIF('[1]PO - Plan d''Actions'!$A:$A,'PO - création BDA'!B86)=COUNTIFS('[1]PO - Plan d''Actions'!$A:$A,'PO - création BDA'!B86,'[1]PO - Plan d''Actions'!$M:$M,"A"),"Cloturée","En cours"))))</f>
        <v/>
      </c>
      <c r="W86" s="25"/>
      <c r="X86" s="25"/>
      <c r="Y86" s="25"/>
      <c r="Z86" s="25"/>
      <c r="AA86" s="25"/>
      <c r="AB86" s="31"/>
    </row>
    <row r="87" spans="1:28" ht="24.95" hidden="1" customHeight="1" x14ac:dyDescent="0.2">
      <c r="A87" s="21" t="s">
        <v>136</v>
      </c>
      <c r="B87" s="22" t="str">
        <f t="shared" si="3"/>
        <v/>
      </c>
      <c r="C87" s="23">
        <v>43880</v>
      </c>
      <c r="D87" s="24" t="s">
        <v>173</v>
      </c>
      <c r="E87" s="24">
        <v>2020</v>
      </c>
      <c r="F87" s="24" t="s">
        <v>174</v>
      </c>
      <c r="G87" s="24" t="str">
        <f t="shared" si="2"/>
        <v>PO</v>
      </c>
      <c r="H87" s="33" t="s">
        <v>46</v>
      </c>
      <c r="I87" s="33"/>
      <c r="J87" s="33" t="s">
        <v>48</v>
      </c>
      <c r="K87" s="33">
        <v>30</v>
      </c>
      <c r="L87" s="33">
        <v>30</v>
      </c>
      <c r="M87" s="33" t="s">
        <v>188</v>
      </c>
      <c r="N87" s="33" t="s">
        <v>35</v>
      </c>
      <c r="O87" s="24" t="s">
        <v>35</v>
      </c>
      <c r="P87" s="27" t="str">
        <f>IF(ISBLANK(I87),"",VLOOKUP(I87,'[1]PO -Machines '!A:C,3,0))</f>
        <v/>
      </c>
      <c r="Q87" s="27" t="str">
        <f>IF(ISBLANK(I87),"",VLOOKUP(I87,'[1]PO -Machines '!A:C,2,0))</f>
        <v/>
      </c>
      <c r="R87" s="28"/>
      <c r="S87" s="29" t="str">
        <f>IF(OR(C87="",H87="",I87="",B87=""),"",WORKDAY('PO - création BDA'!$C87,2))</f>
        <v/>
      </c>
      <c r="T87" s="29" t="str">
        <f>IF(OR(C87="",H87="",I87="",B87=""),"",WORKDAY('PO - création BDA'!$C87,14))</f>
        <v/>
      </c>
      <c r="U87" s="30" t="str">
        <f ca="1">IF($B87="","",IF($V87="Cloturée","BDA Cloturée",IF($V87="En cours","Plan d'actions en cours",IF(AND($T87-TODAY()&lt;=-1,OR($R87="",$R87="NON"),$S87-TODAY()&lt;=-1,OR($R87="",$R87="NON")),"RETARD RECTO + VERSO",IF(OR(AND($T87-TODAY()&lt;=-1,OR($R87="",$R87="NON")),AND($T87-TODAY()&lt;=-1,R87="OUI")),"RETARD VERSO",IF(AND($T87-TODAY()&gt;=0,$R87="OUI"),"VERSO EN COURS",IF(OR(AND($S87-TODAY()&lt;=-1,OR($R87="",$R87="NON")),AND($S87-TODAY()&lt;=-1,R87="OUI")),"RETARD RECTO",IF(T87-TODAY()&gt;=0,"RECTO EN COURS"))))))))</f>
        <v/>
      </c>
      <c r="V87" s="30" t="str">
        <f>IF(O87="NON","",IF(ISBLANK(C87),"",IF(COUNTIF('[1]PO - Plan d''Actions'!$A:$A,'PO - création BDA'!B87)=0,"Pas d'actions renseignées",IF(COUNTIF('[1]PO - Plan d''Actions'!$A:$A,'PO - création BDA'!B87)=COUNTIFS('[1]PO - Plan d''Actions'!$A:$A,'PO - création BDA'!B87,'[1]PO - Plan d''Actions'!$M:$M,"A"),"Cloturée","En cours"))))</f>
        <v/>
      </c>
      <c r="W87" s="33"/>
      <c r="X87" s="33"/>
      <c r="Y87" s="33"/>
      <c r="Z87" s="33"/>
      <c r="AA87" s="33"/>
      <c r="AB87" s="34"/>
    </row>
    <row r="88" spans="1:28" ht="24.95" hidden="1" customHeight="1" x14ac:dyDescent="0.2">
      <c r="A88" s="21" t="s">
        <v>136</v>
      </c>
      <c r="B88" s="22" t="str">
        <f t="shared" si="3"/>
        <v/>
      </c>
      <c r="C88" s="23">
        <v>43881</v>
      </c>
      <c r="D88" s="24" t="s">
        <v>173</v>
      </c>
      <c r="E88" s="24">
        <v>2020</v>
      </c>
      <c r="F88" s="24" t="s">
        <v>174</v>
      </c>
      <c r="G88" s="24" t="str">
        <f t="shared" si="2"/>
        <v>PO</v>
      </c>
      <c r="H88" s="25" t="s">
        <v>46</v>
      </c>
      <c r="I88" s="25"/>
      <c r="J88" s="25" t="s">
        <v>48</v>
      </c>
      <c r="K88" s="25">
        <v>30</v>
      </c>
      <c r="L88" s="25">
        <v>30</v>
      </c>
      <c r="M88" s="25" t="s">
        <v>189</v>
      </c>
      <c r="N88" s="25" t="s">
        <v>35</v>
      </c>
      <c r="O88" s="26" t="s">
        <v>35</v>
      </c>
      <c r="P88" s="27" t="str">
        <f>IF(ISBLANK(I88),"",VLOOKUP(I88,'[1]PO -Machines '!A:C,3,0))</f>
        <v/>
      </c>
      <c r="Q88" s="27" t="str">
        <f>IF(ISBLANK(I88),"",VLOOKUP(I88,'[1]PO -Machines '!A:C,2,0))</f>
        <v/>
      </c>
      <c r="R88" s="28"/>
      <c r="S88" s="29" t="str">
        <f>IF(OR(C88="",H88="",I88="",B88=""),"",WORKDAY('PO - création BDA'!$C88,2))</f>
        <v/>
      </c>
      <c r="T88" s="29" t="str">
        <f>IF(OR(C88="",H88="",I88="",B88=""),"",WORKDAY('PO - création BDA'!$C88,14))</f>
        <v/>
      </c>
      <c r="U88" s="30" t="str">
        <f ca="1">IF($B88="","",IF($V88="Cloturée","BDA Cloturée",IF($V88="En cours","Plan d'actions en cours",IF(AND($T88-TODAY()&lt;=-1,OR($R88="",$R88="NON"),$S88-TODAY()&lt;=-1,OR($R88="",$R88="NON")),"RETARD RECTO + VERSO",IF(OR(AND($T88-TODAY()&lt;=-1,OR($R88="",$R88="NON")),AND($T88-TODAY()&lt;=-1,R88="OUI")),"RETARD VERSO",IF(AND($T88-TODAY()&gt;=0,$R88="OUI"),"VERSO EN COURS",IF(OR(AND($S88-TODAY()&lt;=-1,OR($R88="",$R88="NON")),AND($S88-TODAY()&lt;=-1,R88="OUI")),"RETARD RECTO",IF(T88-TODAY()&gt;=0,"RECTO EN COURS"))))))))</f>
        <v/>
      </c>
      <c r="V88" s="30" t="str">
        <f>IF(O88="NON","",IF(ISBLANK(C88),"",IF(COUNTIF('[1]PO - Plan d''Actions'!$A:$A,'PO - création BDA'!B88)=0,"Pas d'actions renseignées",IF(COUNTIF('[1]PO - Plan d''Actions'!$A:$A,'PO - création BDA'!B88)=COUNTIFS('[1]PO - Plan d''Actions'!$A:$A,'PO - création BDA'!B88,'[1]PO - Plan d''Actions'!$M:$M,"A"),"Cloturée","En cours"))))</f>
        <v/>
      </c>
      <c r="W88" s="25"/>
      <c r="X88" s="25"/>
      <c r="Y88" s="25"/>
      <c r="Z88" s="25"/>
      <c r="AA88" s="25"/>
      <c r="AB88" s="31"/>
    </row>
    <row r="89" spans="1:28" ht="24.95" hidden="1" customHeight="1" x14ac:dyDescent="0.2">
      <c r="A89" s="21" t="s">
        <v>136</v>
      </c>
      <c r="B89" s="22" t="str">
        <f t="shared" si="3"/>
        <v/>
      </c>
      <c r="C89" s="23">
        <v>43886</v>
      </c>
      <c r="D89" s="24" t="s">
        <v>173</v>
      </c>
      <c r="E89" s="24">
        <v>2020</v>
      </c>
      <c r="F89" s="24" t="s">
        <v>174</v>
      </c>
      <c r="G89" s="24" t="str">
        <f t="shared" si="2"/>
        <v>PO</v>
      </c>
      <c r="H89" s="33" t="s">
        <v>32</v>
      </c>
      <c r="I89" s="33" t="s">
        <v>85</v>
      </c>
      <c r="J89" s="33" t="s">
        <v>53</v>
      </c>
      <c r="K89" s="33">
        <v>30</v>
      </c>
      <c r="L89" s="33">
        <v>30</v>
      </c>
      <c r="M89" s="33" t="s">
        <v>190</v>
      </c>
      <c r="N89" s="33" t="s">
        <v>35</v>
      </c>
      <c r="O89" s="24" t="s">
        <v>35</v>
      </c>
      <c r="P89" s="27" t="str">
        <f>IF(ISBLANK(I89),"",VLOOKUP(I89,'[1]PO -Machines '!A:C,3,0))</f>
        <v>A</v>
      </c>
      <c r="Q89" s="27" t="str">
        <f>IF(ISBLANK(I89),"",VLOOKUP(I89,'[1]PO -Machines '!A:C,2,0))</f>
        <v>FAB</v>
      </c>
      <c r="R89" s="28"/>
      <c r="S89" s="29" t="str">
        <f>IF(OR(C89="",H89="",I89="",B89=""),"",WORKDAY('PO - création BDA'!$C89,2))</f>
        <v/>
      </c>
      <c r="T89" s="29" t="str">
        <f>IF(OR(C89="",H89="",I89="",B89=""),"",WORKDAY('PO - création BDA'!$C89,14))</f>
        <v/>
      </c>
      <c r="U89" s="30" t="str">
        <f ca="1">IF($B89="","",IF($V89="Cloturée","BDA Cloturée",IF($V89="En cours","Plan d'actions en cours",IF(AND($T89-TODAY()&lt;=-1,OR($R89="",$R89="NON"),$S89-TODAY()&lt;=-1,OR($R89="",$R89="NON")),"RETARD RECTO + VERSO",IF(OR(AND($T89-TODAY()&lt;=-1,OR($R89="",$R89="NON")),AND($T89-TODAY()&lt;=-1,R89="OUI")),"RETARD VERSO",IF(AND($T89-TODAY()&gt;=0,$R89="OUI"),"VERSO EN COURS",IF(OR(AND($S89-TODAY()&lt;=-1,OR($R89="",$R89="NON")),AND($S89-TODAY()&lt;=-1,R89="OUI")),"RETARD RECTO",IF(T89-TODAY()&gt;=0,"RECTO EN COURS"))))))))</f>
        <v/>
      </c>
      <c r="V89" s="30" t="str">
        <f>IF(O89="NON","",IF(ISBLANK(C89),"",IF(COUNTIF('[1]PO - Plan d''Actions'!$A:$A,'PO - création BDA'!B89)=0,"Pas d'actions renseignées",IF(COUNTIF('[1]PO - Plan d''Actions'!$A:$A,'PO - création BDA'!B89)=COUNTIFS('[1]PO - Plan d''Actions'!$A:$A,'PO - création BDA'!B89,'[1]PO - Plan d''Actions'!$M:$M,"A"),"Cloturée","En cours"))))</f>
        <v/>
      </c>
      <c r="W89" s="33"/>
      <c r="X89" s="33"/>
      <c r="Y89" s="33"/>
      <c r="Z89" s="33"/>
      <c r="AA89" s="33"/>
      <c r="AB89" s="34"/>
    </row>
    <row r="90" spans="1:28" ht="24.95" hidden="1" customHeight="1" x14ac:dyDescent="0.2">
      <c r="A90" s="21" t="s">
        <v>136</v>
      </c>
      <c r="B90" s="22" t="str">
        <f t="shared" si="3"/>
        <v/>
      </c>
      <c r="C90" s="23">
        <v>43888</v>
      </c>
      <c r="D90" s="24" t="s">
        <v>173</v>
      </c>
      <c r="E90" s="24">
        <v>2020</v>
      </c>
      <c r="F90" s="24" t="s">
        <v>174</v>
      </c>
      <c r="G90" s="24" t="str">
        <f t="shared" si="2"/>
        <v>PO</v>
      </c>
      <c r="H90" s="25" t="s">
        <v>154</v>
      </c>
      <c r="I90" s="25"/>
      <c r="J90" s="25" t="s">
        <v>53</v>
      </c>
      <c r="K90" s="25">
        <v>60</v>
      </c>
      <c r="L90" s="25">
        <v>60</v>
      </c>
      <c r="M90" s="25" t="s">
        <v>191</v>
      </c>
      <c r="N90" s="25" t="s">
        <v>35</v>
      </c>
      <c r="O90" s="26" t="s">
        <v>35</v>
      </c>
      <c r="P90" s="27" t="str">
        <f>IF(ISBLANK(I90),"",VLOOKUP(I90,'[1]PO -Machines '!A:C,3,0))</f>
        <v/>
      </c>
      <c r="Q90" s="27" t="str">
        <f>IF(ISBLANK(I90),"",VLOOKUP(I90,'[1]PO -Machines '!A:C,2,0))</f>
        <v/>
      </c>
      <c r="R90" s="28"/>
      <c r="S90" s="29" t="str">
        <f>IF(OR(C90="",H90="",I90="",B90=""),"",WORKDAY('PO - création BDA'!$C90,2))</f>
        <v/>
      </c>
      <c r="T90" s="29" t="str">
        <f>IF(OR(C90="",H90="",I90="",B90=""),"",WORKDAY('PO - création BDA'!$C90,14))</f>
        <v/>
      </c>
      <c r="U90" s="30" t="str">
        <f ca="1">IF($B90="","",IF($V90="Cloturée","BDA Cloturée",IF($V90="En cours","Plan d'actions en cours",IF(AND($T90-TODAY()&lt;=-1,OR($R90="",$R90="NON"),$S90-TODAY()&lt;=-1,OR($R90="",$R90="NON")),"RETARD RECTO + VERSO",IF(OR(AND($T90-TODAY()&lt;=-1,OR($R90="",$R90="NON")),AND($T90-TODAY()&lt;=-1,R90="OUI")),"RETARD VERSO",IF(AND($T90-TODAY()&gt;=0,$R90="OUI"),"VERSO EN COURS",IF(OR(AND($S90-TODAY()&lt;=-1,OR($R90="",$R90="NON")),AND($S90-TODAY()&lt;=-1,R90="OUI")),"RETARD RECTO",IF(T90-TODAY()&gt;=0,"RECTO EN COURS"))))))))</f>
        <v/>
      </c>
      <c r="V90" s="30" t="str">
        <f>IF(O90="NON","",IF(ISBLANK(C90),"",IF(COUNTIF('[1]PO - Plan d''Actions'!$A:$A,'PO - création BDA'!B90)=0,"Pas d'actions renseignées",IF(COUNTIF('[1]PO - Plan d''Actions'!$A:$A,'PO - création BDA'!B90)=COUNTIFS('[1]PO - Plan d''Actions'!$A:$A,'PO - création BDA'!B90,'[1]PO - Plan d''Actions'!$M:$M,"A"),"Cloturée","En cours"))))</f>
        <v/>
      </c>
      <c r="W90" s="25"/>
      <c r="X90" s="25"/>
      <c r="Y90" s="25"/>
      <c r="Z90" s="25"/>
      <c r="AA90" s="25"/>
      <c r="AB90" s="31"/>
    </row>
    <row r="91" spans="1:28" ht="24.95" hidden="1" customHeight="1" x14ac:dyDescent="0.2">
      <c r="A91" s="21" t="s">
        <v>136</v>
      </c>
      <c r="B91" s="22" t="str">
        <f t="shared" si="3"/>
        <v/>
      </c>
      <c r="C91" s="23">
        <v>43892</v>
      </c>
      <c r="D91" s="24" t="s">
        <v>60</v>
      </c>
      <c r="E91" s="24">
        <v>2020</v>
      </c>
      <c r="F91" s="24" t="s">
        <v>192</v>
      </c>
      <c r="G91" s="24" t="str">
        <f t="shared" si="2"/>
        <v>PO</v>
      </c>
      <c r="H91" s="33" t="s">
        <v>62</v>
      </c>
      <c r="I91" s="33"/>
      <c r="J91" s="33" t="s">
        <v>193</v>
      </c>
      <c r="K91" s="33">
        <v>60</v>
      </c>
      <c r="L91" s="33">
        <v>60</v>
      </c>
      <c r="M91" s="33" t="s">
        <v>194</v>
      </c>
      <c r="N91" s="33" t="s">
        <v>35</v>
      </c>
      <c r="O91" s="24" t="s">
        <v>35</v>
      </c>
      <c r="P91" s="27" t="str">
        <f>IF(ISBLANK(I91),"",VLOOKUP(I91,'[1]PO -Machines '!A:C,3,0))</f>
        <v/>
      </c>
      <c r="Q91" s="27" t="str">
        <f>IF(ISBLANK(I91),"",VLOOKUP(I91,'[1]PO -Machines '!A:C,2,0))</f>
        <v/>
      </c>
      <c r="R91" s="28"/>
      <c r="S91" s="29" t="str">
        <f>IF(OR(C91="",H91="",I91="",B91=""),"",WORKDAY('PO - création BDA'!$C91,2))</f>
        <v/>
      </c>
      <c r="T91" s="29" t="str">
        <f>IF(OR(C91="",H91="",I91="",B91=""),"",WORKDAY('PO - création BDA'!$C91,14))</f>
        <v/>
      </c>
      <c r="U91" s="30" t="str">
        <f ca="1">IF($B91="","",IF($V91="Cloturée","BDA Cloturée",IF($V91="En cours","Plan d'actions en cours",IF(AND($T91-TODAY()&lt;=-1,OR($R91="",$R91="NON"),$S91-TODAY()&lt;=-1,OR($R91="",$R91="NON")),"RETARD RECTO + VERSO",IF(OR(AND($T91-TODAY()&lt;=-1,OR($R91="",$R91="NON")),AND($T91-TODAY()&lt;=-1,R91="OUI")),"RETARD VERSO",IF(AND($T91-TODAY()&gt;=0,$R91="OUI"),"VERSO EN COURS",IF(OR(AND($S91-TODAY()&lt;=-1,OR($R91="",$R91="NON")),AND($S91-TODAY()&lt;=-1,R91="OUI")),"RETARD RECTO",IF(T91-TODAY()&gt;=0,"RECTO EN COURS"))))))))</f>
        <v/>
      </c>
      <c r="V91" s="30" t="str">
        <f>IF(O91="NON","",IF(ISBLANK(C91),"",IF(COUNTIF('[1]PO - Plan d''Actions'!$A:$A,'PO - création BDA'!B91)=0,"Pas d'actions renseignées",IF(COUNTIF('[1]PO - Plan d''Actions'!$A:$A,'PO - création BDA'!B91)=COUNTIFS('[1]PO - Plan d''Actions'!$A:$A,'PO - création BDA'!B91,'[1]PO - Plan d''Actions'!$M:$M,"A"),"Cloturée","En cours"))))</f>
        <v/>
      </c>
      <c r="W91" s="33"/>
      <c r="X91" s="33"/>
      <c r="Y91" s="33"/>
      <c r="Z91" s="33"/>
      <c r="AA91" s="33"/>
      <c r="AB91" s="34"/>
    </row>
    <row r="92" spans="1:28" ht="24.95" hidden="1" customHeight="1" x14ac:dyDescent="0.2">
      <c r="A92" s="21" t="s">
        <v>136</v>
      </c>
      <c r="B92" s="22" t="str">
        <f t="shared" si="3"/>
        <v/>
      </c>
      <c r="C92" s="23">
        <v>43892</v>
      </c>
      <c r="D92" s="24" t="s">
        <v>60</v>
      </c>
      <c r="E92" s="24">
        <v>2020</v>
      </c>
      <c r="F92" s="24" t="s">
        <v>192</v>
      </c>
      <c r="G92" s="24" t="str">
        <f t="shared" si="2"/>
        <v>PO</v>
      </c>
      <c r="H92" s="25" t="s">
        <v>46</v>
      </c>
      <c r="I92" s="25"/>
      <c r="J92" s="25" t="s">
        <v>53</v>
      </c>
      <c r="K92" s="25">
        <v>20</v>
      </c>
      <c r="L92" s="25">
        <v>20</v>
      </c>
      <c r="M92" s="25" t="s">
        <v>195</v>
      </c>
      <c r="N92" s="25" t="s">
        <v>36</v>
      </c>
      <c r="O92" s="26" t="s">
        <v>35</v>
      </c>
      <c r="P92" s="27" t="str">
        <f>IF(ISBLANK(I92),"",VLOOKUP(I92,'[1]PO -Machines '!A:C,3,0))</f>
        <v/>
      </c>
      <c r="Q92" s="27" t="str">
        <f>IF(ISBLANK(I92),"",VLOOKUP(I92,'[1]PO -Machines '!A:C,2,0))</f>
        <v/>
      </c>
      <c r="R92" s="28"/>
      <c r="S92" s="29" t="str">
        <f>IF(OR(C92="",H92="",I92="",B92=""),"",WORKDAY('PO - création BDA'!$C92,2))</f>
        <v/>
      </c>
      <c r="T92" s="29" t="str">
        <f>IF(OR(C92="",H92="",I92="",B92=""),"",WORKDAY('PO - création BDA'!$C92,14))</f>
        <v/>
      </c>
      <c r="U92" s="30" t="str">
        <f ca="1">IF($B92="","",IF($V92="Cloturée","BDA Cloturée",IF($V92="En cours","Plan d'actions en cours",IF(AND($T92-TODAY()&lt;=-1,OR($R92="",$R92="NON"),$S92-TODAY()&lt;=-1,OR($R92="",$R92="NON")),"RETARD RECTO + VERSO",IF(OR(AND($T92-TODAY()&lt;=-1,OR($R92="",$R92="NON")),AND($T92-TODAY()&lt;=-1,R92="OUI")),"RETARD VERSO",IF(AND($T92-TODAY()&gt;=0,$R92="OUI"),"VERSO EN COURS",IF(OR(AND($S92-TODAY()&lt;=-1,OR($R92="",$R92="NON")),AND($S92-TODAY()&lt;=-1,R92="OUI")),"RETARD RECTO",IF(T92-TODAY()&gt;=0,"RECTO EN COURS"))))))))</f>
        <v/>
      </c>
      <c r="V92" s="30" t="str">
        <f>IF(O92="NON","",IF(ISBLANK(C92),"",IF(COUNTIF('[1]PO - Plan d''Actions'!$A:$A,'PO - création BDA'!B92)=0,"Pas d'actions renseignées",IF(COUNTIF('[1]PO - Plan d''Actions'!$A:$A,'PO - création BDA'!B92)=COUNTIFS('[1]PO - Plan d''Actions'!$A:$A,'PO - création BDA'!B92,'[1]PO - Plan d''Actions'!$M:$M,"A"),"Cloturée","En cours"))))</f>
        <v/>
      </c>
      <c r="W92" s="25"/>
      <c r="X92" s="25"/>
      <c r="Y92" s="25"/>
      <c r="Z92" s="25"/>
      <c r="AA92" s="25"/>
      <c r="AB92" s="31"/>
    </row>
    <row r="93" spans="1:28" ht="24.95" hidden="1" customHeight="1" x14ac:dyDescent="0.2">
      <c r="A93" s="21" t="s">
        <v>136</v>
      </c>
      <c r="B93" s="22" t="str">
        <f t="shared" si="3"/>
        <v/>
      </c>
      <c r="C93" s="23">
        <v>43897</v>
      </c>
      <c r="D93" s="24" t="s">
        <v>60</v>
      </c>
      <c r="E93" s="24">
        <v>2020</v>
      </c>
      <c r="F93" s="24" t="s">
        <v>192</v>
      </c>
      <c r="G93" s="24" t="str">
        <f t="shared" si="2"/>
        <v>PO</v>
      </c>
      <c r="H93" s="25" t="s">
        <v>131</v>
      </c>
      <c r="I93" s="25" t="s">
        <v>196</v>
      </c>
      <c r="J93" s="25" t="s">
        <v>48</v>
      </c>
      <c r="K93" s="25">
        <v>45</v>
      </c>
      <c r="L93" s="25">
        <v>45</v>
      </c>
      <c r="M93" s="25" t="s">
        <v>197</v>
      </c>
      <c r="N93" s="25" t="s">
        <v>35</v>
      </c>
      <c r="O93" s="26" t="s">
        <v>35</v>
      </c>
      <c r="P93" s="27" t="str">
        <f>IF(ISBLANK(I93),"",VLOOKUP(I93,'[1]PO -Machines '!A:C,3,0))</f>
        <v>A</v>
      </c>
      <c r="Q93" s="27" t="str">
        <f>IF(ISBLANK(I93),"",VLOOKUP(I93,'[1]PO -Machines '!A:C,2,0))</f>
        <v>Ens/etu</v>
      </c>
      <c r="R93" s="28"/>
      <c r="S93" s="29" t="str">
        <f>IF(OR(C93="",H93="",I93="",B93=""),"",WORKDAY('PO - création BDA'!$C93,2))</f>
        <v/>
      </c>
      <c r="T93" s="29" t="str">
        <f>IF(OR(C93="",H93="",I93="",B93=""),"",WORKDAY('PO - création BDA'!$C93,14))</f>
        <v/>
      </c>
      <c r="U93" s="30" t="str">
        <f ca="1">IF($B93="","",IF($V93="Cloturée","BDA Cloturée",IF($V93="En cours","Plan d'actions en cours",IF(AND($T93-TODAY()&lt;=-1,OR($R93="",$R93="NON"),$S93-TODAY()&lt;=-1,OR($R93="",$R93="NON")),"RETARD RECTO + VERSO",IF(OR(AND($T93-TODAY()&lt;=-1,OR($R93="",$R93="NON")),AND($T93-TODAY()&lt;=-1,R93="OUI")),"RETARD VERSO",IF(AND($T93-TODAY()&gt;=0,$R93="OUI"),"VERSO EN COURS",IF(OR(AND($S93-TODAY()&lt;=-1,OR($R93="",$R93="NON")),AND($S93-TODAY()&lt;=-1,R93="OUI")),"RETARD RECTO",IF(T93-TODAY()&gt;=0,"RECTO EN COURS"))))))))</f>
        <v/>
      </c>
      <c r="V93" s="30" t="str">
        <f>IF(O93="NON","",IF(ISBLANK(C93),"",IF(COUNTIF('[1]PO - Plan d''Actions'!$A:$A,'PO - création BDA'!B93)=0,"Pas d'actions renseignées",IF(COUNTIF('[1]PO - Plan d''Actions'!$A:$A,'PO - création BDA'!B93)=COUNTIFS('[1]PO - Plan d''Actions'!$A:$A,'PO - création BDA'!B93,'[1]PO - Plan d''Actions'!$M:$M,"A"),"Cloturée","En cours"))))</f>
        <v/>
      </c>
      <c r="W93" s="25"/>
      <c r="X93" s="25"/>
      <c r="Y93" s="25"/>
      <c r="Z93" s="25"/>
      <c r="AA93" s="25"/>
      <c r="AB93" s="31"/>
    </row>
    <row r="94" spans="1:28" ht="24.95" hidden="1" customHeight="1" x14ac:dyDescent="0.2">
      <c r="A94" s="21" t="s">
        <v>136</v>
      </c>
      <c r="B94" s="22" t="str">
        <f t="shared" si="3"/>
        <v/>
      </c>
      <c r="C94" s="23">
        <v>43899</v>
      </c>
      <c r="D94" s="24" t="s">
        <v>60</v>
      </c>
      <c r="E94" s="24">
        <v>2020</v>
      </c>
      <c r="F94" s="24" t="s">
        <v>192</v>
      </c>
      <c r="G94" s="24" t="str">
        <f t="shared" si="2"/>
        <v>PO</v>
      </c>
      <c r="H94" s="33" t="s">
        <v>32</v>
      </c>
      <c r="I94" s="33" t="s">
        <v>47</v>
      </c>
      <c r="J94" s="33" t="s">
        <v>48</v>
      </c>
      <c r="K94" s="33">
        <v>45</v>
      </c>
      <c r="L94" s="33">
        <v>45</v>
      </c>
      <c r="M94" s="33" t="s">
        <v>198</v>
      </c>
      <c r="N94" s="33" t="s">
        <v>35</v>
      </c>
      <c r="O94" s="24" t="s">
        <v>35</v>
      </c>
      <c r="P94" s="27" t="str">
        <f>IF(ISBLANK(I94),"",VLOOKUP(I94,'[1]PO -Machines '!A:C,3,0))</f>
        <v>A</v>
      </c>
      <c r="Q94" s="27" t="str">
        <f>IF(ISBLANK(I94),"",VLOOKUP(I94,'[1]PO -Machines '!A:C,2,0))</f>
        <v>FAB</v>
      </c>
      <c r="R94" s="28"/>
      <c r="S94" s="29" t="str">
        <f>IF(OR(C94="",H94="",I94="",B94=""),"",WORKDAY('PO - création BDA'!$C94,2))</f>
        <v/>
      </c>
      <c r="T94" s="29" t="str">
        <f>IF(OR(C94="",H94="",I94="",B94=""),"",WORKDAY('PO - création BDA'!$C94,14))</f>
        <v/>
      </c>
      <c r="U94" s="30" t="str">
        <f ca="1">IF($B94="","",IF($V94="Cloturée","BDA Cloturée",IF($V94="En cours","Plan d'actions en cours",IF(AND($T94-TODAY()&lt;=-1,OR($R94="",$R94="NON"),$S94-TODAY()&lt;=-1,OR($R94="",$R94="NON")),"RETARD RECTO + VERSO",IF(OR(AND($T94-TODAY()&lt;=-1,OR($R94="",$R94="NON")),AND($T94-TODAY()&lt;=-1,R94="OUI")),"RETARD VERSO",IF(AND($T94-TODAY()&gt;=0,$R94="OUI"),"VERSO EN COURS",IF(OR(AND($S94-TODAY()&lt;=-1,OR($R94="",$R94="NON")),AND($S94-TODAY()&lt;=-1,R94="OUI")),"RETARD RECTO",IF(T94-TODAY()&gt;=0,"RECTO EN COURS"))))))))</f>
        <v/>
      </c>
      <c r="V94" s="30" t="str">
        <f>IF(O94="NON","",IF(ISBLANK(C94),"",IF(COUNTIF('[1]PO - Plan d''Actions'!$A:$A,'PO - création BDA'!B94)=0,"Pas d'actions renseignées",IF(COUNTIF('[1]PO - Plan d''Actions'!$A:$A,'PO - création BDA'!B94)=COUNTIFS('[1]PO - Plan d''Actions'!$A:$A,'PO - création BDA'!B94,'[1]PO - Plan d''Actions'!$M:$M,"A"),"Cloturée","En cours"))))</f>
        <v/>
      </c>
      <c r="W94" s="33"/>
      <c r="X94" s="33"/>
      <c r="Y94" s="33"/>
      <c r="Z94" s="33"/>
      <c r="AA94" s="33"/>
      <c r="AB94" s="34"/>
    </row>
    <row r="95" spans="1:28" ht="24.95" hidden="1" customHeight="1" x14ac:dyDescent="0.2">
      <c r="A95" s="21">
        <v>105</v>
      </c>
      <c r="B95" s="22" t="str">
        <f t="shared" si="3"/>
        <v>BDA-PO-2020-105</v>
      </c>
      <c r="C95" s="23">
        <v>43899</v>
      </c>
      <c r="D95" s="24" t="s">
        <v>60</v>
      </c>
      <c r="E95" s="24">
        <v>2020</v>
      </c>
      <c r="F95" s="24" t="s">
        <v>192</v>
      </c>
      <c r="G95" s="24" t="str">
        <f t="shared" si="2"/>
        <v>PO</v>
      </c>
      <c r="H95" s="25" t="s">
        <v>131</v>
      </c>
      <c r="I95" s="25" t="s">
        <v>196</v>
      </c>
      <c r="J95" s="25" t="s">
        <v>48</v>
      </c>
      <c r="K95" s="25">
        <v>270</v>
      </c>
      <c r="L95" s="25">
        <v>210</v>
      </c>
      <c r="M95" s="25" t="s">
        <v>199</v>
      </c>
      <c r="N95" s="25" t="s">
        <v>36</v>
      </c>
      <c r="O95" s="26" t="s">
        <v>36</v>
      </c>
      <c r="P95" s="27" t="str">
        <f>IF(ISBLANK(I95),"",VLOOKUP(I95,'[1]PO -Machines '!A:C,3,0))</f>
        <v>A</v>
      </c>
      <c r="Q95" s="27" t="str">
        <f>IF(ISBLANK(I95),"",VLOOKUP(I95,'[1]PO -Machines '!A:C,2,0))</f>
        <v>Ens/etu</v>
      </c>
      <c r="R95" s="28" t="s">
        <v>36</v>
      </c>
      <c r="S95" s="29">
        <f>IF(OR(C95="",H95="",I95="",B95=""),"",WORKDAY('PO - création BDA'!$C95,2))</f>
        <v>43901</v>
      </c>
      <c r="T95" s="29">
        <f>IF(OR(C95="",H95="",I95="",B95=""),"",WORKDAY('PO - création BDA'!$C95,14))</f>
        <v>43917</v>
      </c>
      <c r="U95" s="30" t="str">
        <f ca="1">IF($B95="","",IF($V95="Cloturée","BDA Cloturée",IF($V95="En cours","Plan d'actions en cours",IF(AND($T95-TODAY()&lt;=-1,OR($R95="",$R95="NON"),$S95-TODAY()&lt;=-1,OR($R95="",$R95="NON")),"RETARD RECTO + VERSO",IF(OR(AND($T95-TODAY()&lt;=-1,OR($R95="",$R95="NON")),AND($T95-TODAY()&lt;=-1,R95="OUI")),"RETARD VERSO",IF(AND($T95-TODAY()&gt;=0,$R95="OUI"),"VERSO EN COURS",IF(OR(AND($S95-TODAY()&lt;=-1,OR($R95="",$R95="NON")),AND($S95-TODAY()&lt;=-1,R95="OUI")),"RETARD RECTO",IF(T95-TODAY()&gt;=0,"RECTO EN COURS"))))))))</f>
        <v>BDA Cloturée</v>
      </c>
      <c r="V95" s="30" t="str">
        <f>IF(O95="NON","",IF(ISBLANK(C95),"",IF(COUNTIF('[1]PO - Plan d''Actions'!$A:$A,'PO - création BDA'!B95)=0,"Pas d'actions renseignées",IF(COUNTIF('[1]PO - Plan d''Actions'!$A:$A,'PO - création BDA'!B95)=COUNTIFS('[1]PO - Plan d''Actions'!$A:$A,'PO - création BDA'!B95,'[1]PO - Plan d''Actions'!$M:$M,"A"),"Cloturée","En cours"))))</f>
        <v>Cloturée</v>
      </c>
      <c r="W95" s="25"/>
      <c r="X95" s="25"/>
      <c r="Y95" s="25"/>
      <c r="Z95" s="25"/>
      <c r="AA95" s="25"/>
      <c r="AB95" s="31"/>
    </row>
    <row r="96" spans="1:28" ht="24.95" hidden="1" customHeight="1" x14ac:dyDescent="0.2">
      <c r="A96" s="21" t="s">
        <v>136</v>
      </c>
      <c r="B96" s="22" t="str">
        <f t="shared" si="3"/>
        <v/>
      </c>
      <c r="C96" s="23">
        <v>43899</v>
      </c>
      <c r="D96" s="24" t="s">
        <v>60</v>
      </c>
      <c r="E96" s="24">
        <v>2020</v>
      </c>
      <c r="F96" s="24" t="s">
        <v>192</v>
      </c>
      <c r="G96" s="24" t="str">
        <f t="shared" si="2"/>
        <v>PO</v>
      </c>
      <c r="H96" s="33" t="s">
        <v>32</v>
      </c>
      <c r="I96" s="33" t="s">
        <v>200</v>
      </c>
      <c r="J96" s="33" t="s">
        <v>48</v>
      </c>
      <c r="K96" s="33">
        <v>30</v>
      </c>
      <c r="L96" s="33">
        <v>30</v>
      </c>
      <c r="M96" s="33" t="s">
        <v>201</v>
      </c>
      <c r="N96" s="33" t="s">
        <v>35</v>
      </c>
      <c r="O96" s="24" t="s">
        <v>35</v>
      </c>
      <c r="P96" s="27" t="str">
        <f>IF(ISBLANK(I96),"",VLOOKUP(I96,'[1]PO -Machines '!A:C,3,0))</f>
        <v>A</v>
      </c>
      <c r="Q96" s="27" t="str">
        <f>IF(ISBLANK(I96),"",VLOOKUP(I96,'[1]PO -Machines '!A:C,2,0))</f>
        <v>FAB</v>
      </c>
      <c r="R96" s="28"/>
      <c r="S96" s="29" t="str">
        <f>IF(OR(C96="",H96="",I96="",B96=""),"",WORKDAY('PO - création BDA'!$C96,2))</f>
        <v/>
      </c>
      <c r="T96" s="29" t="str">
        <f>IF(OR(C96="",H96="",I96="",B96=""),"",WORKDAY('PO - création BDA'!$C96,14))</f>
        <v/>
      </c>
      <c r="U96" s="30" t="str">
        <f ca="1">IF($B96="","",IF($V96="Cloturée","BDA Cloturée",IF($V96="En cours","Plan d'actions en cours",IF(AND($T96-TODAY()&lt;=-1,OR($R96="",$R96="NON"),$S96-TODAY()&lt;=-1,OR($R96="",$R96="NON")),"RETARD RECTO + VERSO",IF(OR(AND($T96-TODAY()&lt;=-1,OR($R96="",$R96="NON")),AND($T96-TODAY()&lt;=-1,R96="OUI")),"RETARD VERSO",IF(AND($T96-TODAY()&gt;=0,$R96="OUI"),"VERSO EN COURS",IF(OR(AND($S96-TODAY()&lt;=-1,OR($R96="",$R96="NON")),AND($S96-TODAY()&lt;=-1,R96="OUI")),"RETARD RECTO",IF(T96-TODAY()&gt;=0,"RECTO EN COURS"))))))))</f>
        <v/>
      </c>
      <c r="V96" s="30" t="str">
        <f>IF(O96="NON","",IF(ISBLANK(C96),"",IF(COUNTIF('[1]PO - Plan d''Actions'!$A:$A,'PO - création BDA'!B96)=0,"Pas d'actions renseignées",IF(COUNTIF('[1]PO - Plan d''Actions'!$A:$A,'PO - création BDA'!B96)=COUNTIFS('[1]PO - Plan d''Actions'!$A:$A,'PO - création BDA'!B96,'[1]PO - Plan d''Actions'!$M:$M,"A"),"Cloturée","En cours"))))</f>
        <v/>
      </c>
      <c r="W96" s="33"/>
      <c r="X96" s="33"/>
      <c r="Y96" s="33"/>
      <c r="Z96" s="33"/>
      <c r="AA96" s="33"/>
      <c r="AB96" s="34"/>
    </row>
    <row r="97" spans="1:28" ht="24.95" hidden="1" customHeight="1" x14ac:dyDescent="0.2">
      <c r="A97" s="21">
        <v>107</v>
      </c>
      <c r="B97" s="22" t="str">
        <f t="shared" si="3"/>
        <v>BDA-PO-2020-107</v>
      </c>
      <c r="C97" s="23">
        <v>43907</v>
      </c>
      <c r="D97" s="24" t="s">
        <v>60</v>
      </c>
      <c r="E97" s="24">
        <v>2020</v>
      </c>
      <c r="F97" s="24" t="s">
        <v>192</v>
      </c>
      <c r="G97" s="24" t="str">
        <f t="shared" si="2"/>
        <v>PO</v>
      </c>
      <c r="H97" s="25" t="s">
        <v>32</v>
      </c>
      <c r="I97" s="25" t="s">
        <v>202</v>
      </c>
      <c r="J97" s="25" t="s">
        <v>48</v>
      </c>
      <c r="K97" s="25">
        <v>100</v>
      </c>
      <c r="L97" s="25">
        <v>60</v>
      </c>
      <c r="M97" s="25" t="s">
        <v>203</v>
      </c>
      <c r="N97" s="25" t="s">
        <v>36</v>
      </c>
      <c r="O97" s="26" t="s">
        <v>36</v>
      </c>
      <c r="P97" s="27" t="str">
        <f>IF(ISBLANK(I97),"",VLOOKUP(I97,'[1]PO -Machines '!A:C,3,0))</f>
        <v>A</v>
      </c>
      <c r="Q97" s="27" t="str">
        <f>IF(ISBLANK(I97),"",VLOOKUP(I97,'[1]PO -Machines '!A:C,2,0))</f>
        <v>FAB</v>
      </c>
      <c r="R97" s="28" t="s">
        <v>36</v>
      </c>
      <c r="S97" s="29">
        <f>IF(OR(C97="",H97="",I97="",B97=""),"",WORKDAY('PO - création BDA'!$C97,2))</f>
        <v>43909</v>
      </c>
      <c r="T97" s="29">
        <f>IF(OR(C97="",H97="",I97="",B97=""),"",WORKDAY('PO - création BDA'!$C97,14))</f>
        <v>43927</v>
      </c>
      <c r="U97" s="30" t="str">
        <f ca="1">IF($B97="","",IF($V97="Cloturée","BDA Cloturée",IF($V97="En cours","Plan d'actions en cours",IF(AND($T97-TODAY()&lt;=-1,OR($R97="",$R97="NON"),$S97-TODAY()&lt;=-1,OR($R97="",$R97="NON")),"RETARD RECTO + VERSO",IF(OR(AND($T97-TODAY()&lt;=-1,OR($R97="",$R97="NON")),AND($T97-TODAY()&lt;=-1,R97="OUI")),"RETARD VERSO",IF(AND($T97-TODAY()&gt;=0,$R97="OUI"),"VERSO EN COURS",IF(OR(AND($S97-TODAY()&lt;=-1,OR($R97="",$R97="NON")),AND($S97-TODAY()&lt;=-1,R97="OUI")),"RETARD RECTO",IF(T97-TODAY()&gt;=0,"RECTO EN COURS"))))))))</f>
        <v>BDA Cloturée</v>
      </c>
      <c r="V97" s="30" t="str">
        <f>IF(O97="NON","",IF(ISBLANK(C97),"",IF(COUNTIF('[1]PO - Plan d''Actions'!$A:$A,'PO - création BDA'!B97)=0,"Pas d'actions renseignées",IF(COUNTIF('[1]PO - Plan d''Actions'!$A:$A,'PO - création BDA'!B97)=COUNTIFS('[1]PO - Plan d''Actions'!$A:$A,'PO - création BDA'!B97,'[1]PO - Plan d''Actions'!$M:$M,"A"),"Cloturée","En cours"))))</f>
        <v>Cloturée</v>
      </c>
      <c r="W97" s="25"/>
      <c r="X97" s="25"/>
      <c r="Y97" s="25"/>
      <c r="Z97" s="25"/>
      <c r="AA97" s="25"/>
      <c r="AB97" s="31"/>
    </row>
    <row r="98" spans="1:28" ht="24.95" hidden="1" customHeight="1" x14ac:dyDescent="0.2">
      <c r="A98" s="21">
        <v>108</v>
      </c>
      <c r="B98" s="22" t="str">
        <f t="shared" si="3"/>
        <v/>
      </c>
      <c r="C98" s="23">
        <v>43907</v>
      </c>
      <c r="D98" s="24" t="s">
        <v>60</v>
      </c>
      <c r="E98" s="24">
        <v>2020</v>
      </c>
      <c r="F98" s="24" t="s">
        <v>192</v>
      </c>
      <c r="G98" s="24" t="str">
        <f t="shared" si="2"/>
        <v>PO</v>
      </c>
      <c r="H98" s="33" t="s">
        <v>32</v>
      </c>
      <c r="I98" s="33" t="s">
        <v>42</v>
      </c>
      <c r="J98" s="33" t="s">
        <v>48</v>
      </c>
      <c r="K98" s="33">
        <v>120</v>
      </c>
      <c r="L98" s="33">
        <v>90</v>
      </c>
      <c r="M98" s="33" t="s">
        <v>204</v>
      </c>
      <c r="N98" s="33" t="s">
        <v>35</v>
      </c>
      <c r="O98" s="24" t="s">
        <v>35</v>
      </c>
      <c r="P98" s="27" t="str">
        <f>IF(ISBLANK(I98),"",VLOOKUP(I98,'[1]PO -Machines '!A:C,3,0))</f>
        <v>B</v>
      </c>
      <c r="Q98" s="27" t="str">
        <f>IF(ISBLANK(I98),"",VLOOKUP(I98,'[1]PO -Machines '!A:C,2,0))</f>
        <v>FAB</v>
      </c>
      <c r="R98" s="28"/>
      <c r="S98" s="29" t="str">
        <f>IF(OR(C98="",H98="",I98="",B98=""),"",WORKDAY('PO - création BDA'!$C98,2))</f>
        <v/>
      </c>
      <c r="T98" s="29" t="str">
        <f>IF(OR(C98="",H98="",I98="",B98=""),"",WORKDAY('PO - création BDA'!$C98,14))</f>
        <v/>
      </c>
      <c r="U98" s="30" t="str">
        <f ca="1">IF($B98="","",IF($V98="Cloturée","BDA Cloturée",IF($V98="En cours","Plan d'actions en cours",IF(AND($T98-TODAY()&lt;=-1,OR($R98="",$R98="NON"),$S98-TODAY()&lt;=-1,OR($R98="",$R98="NON")),"RETARD RECTO + VERSO",IF(OR(AND($T98-TODAY()&lt;=-1,OR($R98="",$R98="NON")),AND($T98-TODAY()&lt;=-1,R98="OUI")),"RETARD VERSO",IF(AND($T98-TODAY()&gt;=0,$R98="OUI"),"VERSO EN COURS",IF(OR(AND($S98-TODAY()&lt;=-1,OR($R98="",$R98="NON")),AND($S98-TODAY()&lt;=-1,R98="OUI")),"RETARD RECTO",IF(T98-TODAY()&gt;=0,"RECTO EN COURS"))))))))</f>
        <v/>
      </c>
      <c r="V98" s="30" t="str">
        <f>IF(O98="NON","",IF(ISBLANK(C98),"",IF(COUNTIF('[1]PO - Plan d''Actions'!$A:$A,'PO - création BDA'!B98)=0,"Pas d'actions renseignées",IF(COUNTIF('[1]PO - Plan d''Actions'!$A:$A,'PO - création BDA'!B98)=COUNTIFS('[1]PO - Plan d''Actions'!$A:$A,'PO - création BDA'!B98,'[1]PO - Plan d''Actions'!$M:$M,"A"),"Cloturée","En cours"))))</f>
        <v/>
      </c>
      <c r="W98" s="33"/>
      <c r="X98" s="33"/>
      <c r="Y98" s="33"/>
      <c r="Z98" s="33"/>
      <c r="AA98" s="33"/>
      <c r="AB98" s="34"/>
    </row>
    <row r="99" spans="1:28" ht="24.95" hidden="1" customHeight="1" x14ac:dyDescent="0.2">
      <c r="A99" s="21" t="s">
        <v>136</v>
      </c>
      <c r="B99" s="22" t="str">
        <f t="shared" si="3"/>
        <v/>
      </c>
      <c r="C99" s="23">
        <v>43915</v>
      </c>
      <c r="D99" s="24" t="s">
        <v>60</v>
      </c>
      <c r="E99" s="24">
        <v>2020</v>
      </c>
      <c r="F99" s="24" t="s">
        <v>192</v>
      </c>
      <c r="G99" s="24" t="str">
        <f t="shared" si="2"/>
        <v>PO</v>
      </c>
      <c r="H99" s="33" t="s">
        <v>111</v>
      </c>
      <c r="I99" s="33"/>
      <c r="J99" s="33" t="s">
        <v>48</v>
      </c>
      <c r="K99" s="33">
        <v>60</v>
      </c>
      <c r="L99" s="33">
        <v>60</v>
      </c>
      <c r="M99" s="33" t="s">
        <v>205</v>
      </c>
      <c r="N99" s="33" t="s">
        <v>35</v>
      </c>
      <c r="O99" s="24" t="s">
        <v>35</v>
      </c>
      <c r="P99" s="27" t="str">
        <f>IF(ISBLANK(I99),"",VLOOKUP(I99,'[1]PO -Machines '!A:C,3,0))</f>
        <v/>
      </c>
      <c r="Q99" s="27" t="str">
        <f>IF(ISBLANK(I99),"",VLOOKUP(I99,'[1]PO -Machines '!A:C,2,0))</f>
        <v/>
      </c>
      <c r="R99" s="28"/>
      <c r="S99" s="29" t="str">
        <f>IF(OR(C99="",H99="",I99="",B99=""),"",WORKDAY('PO - création BDA'!$C99,2))</f>
        <v/>
      </c>
      <c r="T99" s="29" t="str">
        <f>IF(OR(C99="",H99="",I99="",B99=""),"",WORKDAY('PO - création BDA'!$C99,14))</f>
        <v/>
      </c>
      <c r="U99" s="30" t="str">
        <f ca="1">IF($B99="","",IF($V99="Cloturée","BDA Cloturée",IF($V99="En cours","Plan d'actions en cours",IF(AND($T99-TODAY()&lt;=-1,OR($R99="",$R99="NON"),$S99-TODAY()&lt;=-1,OR($R99="",$R99="NON")),"RETARD RECTO + VERSO",IF(OR(AND($T99-TODAY()&lt;=-1,OR($R99="",$R99="NON")),AND($T99-TODAY()&lt;=-1,R99="OUI")),"RETARD VERSO",IF(AND($T99-TODAY()&gt;=0,$R99="OUI"),"VERSO EN COURS",IF(OR(AND($S99-TODAY()&lt;=-1,OR($R99="",$R99="NON")),AND($S99-TODAY()&lt;=-1,R99="OUI")),"RETARD RECTO",IF(T99-TODAY()&gt;=0,"RECTO EN COURS"))))))))</f>
        <v/>
      </c>
      <c r="V99" s="30" t="str">
        <f>IF(O99="NON","",IF(ISBLANK(C99),"",IF(COUNTIF('[1]PO - Plan d''Actions'!$A:$A,'PO - création BDA'!B99)=0,"Pas d'actions renseignées",IF(COUNTIF('[1]PO - Plan d''Actions'!$A:$A,'PO - création BDA'!B99)=COUNTIFS('[1]PO - Plan d''Actions'!$A:$A,'PO - création BDA'!B99,'[1]PO - Plan d''Actions'!$M:$M,"A"),"Cloturée","En cours"))))</f>
        <v/>
      </c>
      <c r="W99" s="33"/>
      <c r="X99" s="33"/>
      <c r="Y99" s="33"/>
      <c r="Z99" s="33"/>
      <c r="AA99" s="33"/>
      <c r="AB99" s="34"/>
    </row>
    <row r="100" spans="1:28" ht="24.95" hidden="1" customHeight="1" x14ac:dyDescent="0.2">
      <c r="A100" s="21">
        <v>111</v>
      </c>
      <c r="B100" s="22" t="str">
        <f t="shared" si="3"/>
        <v>BDA-PO-2020-111</v>
      </c>
      <c r="C100" s="23">
        <v>43924</v>
      </c>
      <c r="D100" s="24" t="s">
        <v>30</v>
      </c>
      <c r="E100" s="24">
        <v>2020</v>
      </c>
      <c r="F100" s="24" t="s">
        <v>206</v>
      </c>
      <c r="G100" s="24" t="str">
        <f t="shared" si="2"/>
        <v>PO</v>
      </c>
      <c r="H100" s="25" t="s">
        <v>154</v>
      </c>
      <c r="I100" s="25" t="s">
        <v>207</v>
      </c>
      <c r="J100" s="25" t="s">
        <v>48</v>
      </c>
      <c r="K100" s="25">
        <v>140</v>
      </c>
      <c r="L100" s="25">
        <v>120</v>
      </c>
      <c r="M100" s="25" t="s">
        <v>208</v>
      </c>
      <c r="N100" s="25" t="s">
        <v>35</v>
      </c>
      <c r="O100" s="26" t="s">
        <v>36</v>
      </c>
      <c r="P100" s="27" t="str">
        <f>IF(ISBLANK(I100),"",VLOOKUP(I100,'[1]PO -Machines '!A:C,3,0))</f>
        <v>B</v>
      </c>
      <c r="Q100" s="27" t="str">
        <f>IF(ISBLANK(I100),"",VLOOKUP(I100,'[1]PO -Machines '!A:C,2,0))</f>
        <v>MP</v>
      </c>
      <c r="R100" s="28" t="s">
        <v>36</v>
      </c>
      <c r="S100" s="29">
        <f>IF(OR(C100="",H100="",I100="",B100=""),"",WORKDAY('PO - création BDA'!$C100,2))</f>
        <v>43928</v>
      </c>
      <c r="T100" s="29">
        <f>IF(OR(C100="",H100="",I100="",B100=""),"",WORKDAY('PO - création BDA'!$C100,14))</f>
        <v>43944</v>
      </c>
      <c r="U100" s="30" t="str">
        <f ca="1">IF($B100="","",IF($V100="Cloturée","BDA Cloturée",IF($V100="En cours","Plan d'actions en cours",IF(AND($T100-TODAY()&lt;=-1,OR($R100="",$R100="NON"),$S100-TODAY()&lt;=-1,OR($R100="",$R100="NON")),"RETARD RECTO + VERSO",IF(OR(AND($T100-TODAY()&lt;=-1,OR($R100="",$R100="NON")),AND($T100-TODAY()&lt;=-1,R100="OUI")),"RETARD VERSO",IF(AND($T100-TODAY()&gt;=0,$R100="OUI"),"VERSO EN COURS",IF(OR(AND($S100-TODAY()&lt;=-1,OR($R100="",$R100="NON")),AND($S100-TODAY()&lt;=-1,R100="OUI")),"RETARD RECTO",IF(T100-TODAY()&gt;=0,"RECTO EN COURS"))))))))</f>
        <v>BDA Cloturée</v>
      </c>
      <c r="V100" s="30" t="str">
        <f>IF(O100="NON","",IF(ISBLANK(C100),"",IF(COUNTIF('[1]PO - Plan d''Actions'!$A:$A,'PO - création BDA'!B100)=0,"Pas d'actions renseignées",IF(COUNTIF('[1]PO - Plan d''Actions'!$A:$A,'PO - création BDA'!B100)=COUNTIFS('[1]PO - Plan d''Actions'!$A:$A,'PO - création BDA'!B100,'[1]PO - Plan d''Actions'!$M:$M,"A"),"Cloturée","En cours"))))</f>
        <v>Cloturée</v>
      </c>
      <c r="W100" s="25"/>
      <c r="X100" s="25"/>
      <c r="Y100" s="25"/>
      <c r="Z100" s="25"/>
      <c r="AA100" s="25"/>
      <c r="AB100" s="31"/>
    </row>
    <row r="101" spans="1:28" ht="24.95" hidden="1" customHeight="1" x14ac:dyDescent="0.2">
      <c r="A101" s="21">
        <v>112</v>
      </c>
      <c r="B101" s="22" t="str">
        <f t="shared" si="3"/>
        <v>BDA-PO-2020-112</v>
      </c>
      <c r="C101" s="23">
        <v>43930</v>
      </c>
      <c r="D101" s="24" t="s">
        <v>30</v>
      </c>
      <c r="E101" s="24">
        <v>2020</v>
      </c>
      <c r="F101" s="24" t="s">
        <v>206</v>
      </c>
      <c r="G101" s="24" t="str">
        <f t="shared" si="2"/>
        <v>PO</v>
      </c>
      <c r="H101" s="33" t="s">
        <v>125</v>
      </c>
      <c r="I101" s="33"/>
      <c r="J101" s="33" t="s">
        <v>48</v>
      </c>
      <c r="K101" s="33">
        <v>240</v>
      </c>
      <c r="L101" s="33">
        <v>180</v>
      </c>
      <c r="M101" s="33" t="s">
        <v>209</v>
      </c>
      <c r="N101" s="33" t="s">
        <v>35</v>
      </c>
      <c r="O101" s="24" t="s">
        <v>36</v>
      </c>
      <c r="P101" s="27" t="str">
        <f>IF(ISBLANK(I101),"",VLOOKUP(I101,'[1]PO -Machines '!A:C,3,0))</f>
        <v/>
      </c>
      <c r="Q101" s="27" t="str">
        <f>IF(ISBLANK(I101),"",VLOOKUP(I101,'[1]PO -Machines '!A:C,2,0))</f>
        <v/>
      </c>
      <c r="R101" s="28"/>
      <c r="S101" s="29" t="str">
        <f>IF(OR(C101="",H101="",I101="",B101=""),"",WORKDAY('PO - création BDA'!$C101,2))</f>
        <v/>
      </c>
      <c r="T101" s="29" t="str">
        <f>IF(OR(C101="",H101="",I101="",B101=""),"",WORKDAY('PO - création BDA'!$C101,14))</f>
        <v/>
      </c>
      <c r="U101" s="30" t="str">
        <f ca="1">IF($B101="","",IF($V101="Cloturée","BDA Cloturée",IF($V101="En cours","Plan d'actions en cours",IF(AND($T101-TODAY()&lt;=-1,OR($R101="",$R101="NON"),$S101-TODAY()&lt;=-1,OR($R101="",$R101="NON")),"RETARD RECTO + VERSO",IF(OR(AND($T101-TODAY()&lt;=-1,OR($R101="",$R101="NON")),AND($T101-TODAY()&lt;=-1,R101="OUI")),"RETARD VERSO",IF(AND($T101-TODAY()&gt;=0,$R101="OUI"),"VERSO EN COURS",IF(OR(AND($S101-TODAY()&lt;=-1,OR($R101="",$R101="NON")),AND($S101-TODAY()&lt;=-1,R101="OUI")),"RETARD RECTO",IF(T101-TODAY()&gt;=0,"RECTO EN COURS"))))))))</f>
        <v>BDA Cloturée</v>
      </c>
      <c r="V101" s="30" t="str">
        <f>IF(O101="NON","",IF(ISBLANK(C101),"",IF(COUNTIF('[1]PO - Plan d''Actions'!$A:$A,'PO - création BDA'!B101)=0,"Pas d'actions renseignées",IF(COUNTIF('[1]PO - Plan d''Actions'!$A:$A,'PO - création BDA'!B101)=COUNTIFS('[1]PO - Plan d''Actions'!$A:$A,'PO - création BDA'!B101,'[1]PO - Plan d''Actions'!$M:$M,"A"),"Cloturée","En cours"))))</f>
        <v>Cloturée</v>
      </c>
      <c r="W101" s="33"/>
      <c r="X101" s="33"/>
      <c r="Y101" s="33"/>
      <c r="Z101" s="33"/>
      <c r="AA101" s="33"/>
      <c r="AB101" s="34"/>
    </row>
    <row r="102" spans="1:28" ht="24.95" hidden="1" customHeight="1" x14ac:dyDescent="0.2">
      <c r="A102" s="21" t="s">
        <v>136</v>
      </c>
      <c r="B102" s="22" t="str">
        <f t="shared" si="3"/>
        <v/>
      </c>
      <c r="C102" s="23">
        <v>43943</v>
      </c>
      <c r="D102" s="24" t="s">
        <v>30</v>
      </c>
      <c r="E102" s="24">
        <v>2020</v>
      </c>
      <c r="F102" s="24" t="s">
        <v>206</v>
      </c>
      <c r="G102" s="24" t="str">
        <f t="shared" si="2"/>
        <v>PO</v>
      </c>
      <c r="H102" s="33" t="s">
        <v>46</v>
      </c>
      <c r="I102" s="33" t="s">
        <v>210</v>
      </c>
      <c r="J102" s="33" t="s">
        <v>48</v>
      </c>
      <c r="K102" s="33">
        <v>10</v>
      </c>
      <c r="L102" s="33">
        <v>10</v>
      </c>
      <c r="M102" s="33" t="s">
        <v>211</v>
      </c>
      <c r="N102" s="33" t="s">
        <v>35</v>
      </c>
      <c r="O102" s="24" t="s">
        <v>35</v>
      </c>
      <c r="P102" s="27" t="str">
        <f>IF(ISBLANK(I102),"",VLOOKUP(I102,'[1]PO -Machines '!A:C,3,0))</f>
        <v>B</v>
      </c>
      <c r="Q102" s="27" t="str">
        <f>IF(ISBLANK(I102),"",VLOOKUP(I102,'[1]PO -Machines '!A:C,2,0))</f>
        <v>FAB</v>
      </c>
      <c r="R102" s="28"/>
      <c r="S102" s="29" t="str">
        <f>IF(OR(C102="",H102="",I102="",B102=""),"",WORKDAY('PO - création BDA'!$C102,2))</f>
        <v/>
      </c>
      <c r="T102" s="29" t="str">
        <f>IF(OR(C102="",H102="",I102="",B102=""),"",WORKDAY('PO - création BDA'!$C102,14))</f>
        <v/>
      </c>
      <c r="U102" s="30" t="str">
        <f ca="1">IF($B102="","",IF($V102="Cloturée","BDA Cloturée",IF($V102="En cours","Plan d'actions en cours",IF(AND($T102-TODAY()&lt;=-1,OR($R102="",$R102="NON"),$S102-TODAY()&lt;=-1,OR($R102="",$R102="NON")),"RETARD RECTO + VERSO",IF(OR(AND($T102-TODAY()&lt;=-1,OR($R102="",$R102="NON")),AND($T102-TODAY()&lt;=-1,R102="OUI")),"RETARD VERSO",IF(AND($T102-TODAY()&gt;=0,$R102="OUI"),"VERSO EN COURS",IF(OR(AND($S102-TODAY()&lt;=-1,OR($R102="",$R102="NON")),AND($S102-TODAY()&lt;=-1,R102="OUI")),"RETARD RECTO",IF(T102-TODAY()&gt;=0,"RECTO EN COURS"))))))))</f>
        <v/>
      </c>
      <c r="V102" s="30" t="str">
        <f>IF(O102="NON","",IF(ISBLANK(C102),"",IF(COUNTIF('[1]PO - Plan d''Actions'!$A:$A,'PO - création BDA'!B102)=0,"Pas d'actions renseignées",IF(COUNTIF('[1]PO - Plan d''Actions'!$A:$A,'PO - création BDA'!B102)=COUNTIFS('[1]PO - Plan d''Actions'!$A:$A,'PO - création BDA'!B102,'[1]PO - Plan d''Actions'!$M:$M,"A"),"Cloturée","En cours"))))</f>
        <v/>
      </c>
      <c r="W102" s="33"/>
      <c r="X102" s="33"/>
      <c r="Y102" s="33"/>
      <c r="Z102" s="33"/>
      <c r="AA102" s="33"/>
      <c r="AB102" s="34"/>
    </row>
    <row r="103" spans="1:28" ht="24.95" hidden="1" customHeight="1" x14ac:dyDescent="0.2">
      <c r="A103" s="21" t="s">
        <v>136</v>
      </c>
      <c r="B103" s="22" t="str">
        <f t="shared" si="3"/>
        <v/>
      </c>
      <c r="C103" s="23">
        <v>43945</v>
      </c>
      <c r="D103" s="24" t="s">
        <v>30</v>
      </c>
      <c r="E103" s="24">
        <v>2020</v>
      </c>
      <c r="F103" s="24" t="s">
        <v>206</v>
      </c>
      <c r="G103" s="24" t="str">
        <f t="shared" si="2"/>
        <v>PO</v>
      </c>
      <c r="H103" s="25" t="s">
        <v>56</v>
      </c>
      <c r="I103" s="25" t="s">
        <v>212</v>
      </c>
      <c r="J103" s="25" t="s">
        <v>53</v>
      </c>
      <c r="K103" s="25">
        <v>120</v>
      </c>
      <c r="L103" s="25">
        <v>120</v>
      </c>
      <c r="M103" s="25" t="s">
        <v>213</v>
      </c>
      <c r="N103" s="25" t="s">
        <v>35</v>
      </c>
      <c r="O103" s="26" t="s">
        <v>35</v>
      </c>
      <c r="P103" s="27" t="str">
        <f>IF(ISBLANK(I103),"",VLOOKUP(I103,'[1]PO -Machines '!A:C,3,0))</f>
        <v>C</v>
      </c>
      <c r="Q103" s="27" t="str">
        <f>IF(ISBLANK(I103),"",VLOOKUP(I103,'[1]PO -Machines '!A:C,2,0))</f>
        <v>Ens/etu</v>
      </c>
      <c r="R103" s="28"/>
      <c r="S103" s="29" t="str">
        <f>IF(OR(C103="",H103="",I103="",B103=""),"",WORKDAY('PO - création BDA'!$C103,2))</f>
        <v/>
      </c>
      <c r="T103" s="29" t="str">
        <f>IF(OR(C103="",H103="",I103="",B103=""),"",WORKDAY('PO - création BDA'!$C103,14))</f>
        <v/>
      </c>
      <c r="U103" s="30" t="str">
        <f ca="1">IF($B103="","",IF($V103="Cloturée","BDA Cloturée",IF($V103="En cours","Plan d'actions en cours",IF(AND($T103-TODAY()&lt;=-1,OR($R103="",$R103="NON"),$S103-TODAY()&lt;=-1,OR($R103="",$R103="NON")),"RETARD RECTO + VERSO",IF(OR(AND($T103-TODAY()&lt;=-1,OR($R103="",$R103="NON")),AND($T103-TODAY()&lt;=-1,R103="OUI")),"RETARD VERSO",IF(AND($T103-TODAY()&gt;=0,$R103="OUI"),"VERSO EN COURS",IF(OR(AND($S103-TODAY()&lt;=-1,OR($R103="",$R103="NON")),AND($S103-TODAY()&lt;=-1,R103="OUI")),"RETARD RECTO",IF(T103-TODAY()&gt;=0,"RECTO EN COURS"))))))))</f>
        <v/>
      </c>
      <c r="V103" s="30" t="str">
        <f>IF(O103="NON","",IF(ISBLANK(C103),"",IF(COUNTIF('[1]PO - Plan d''Actions'!$A:$A,'PO - création BDA'!B103)=0,"Pas d'actions renseignées",IF(COUNTIF('[1]PO - Plan d''Actions'!$A:$A,'PO - création BDA'!B103)=COUNTIFS('[1]PO - Plan d''Actions'!$A:$A,'PO - création BDA'!B103,'[1]PO - Plan d''Actions'!$M:$M,"A"),"Cloturée","En cours"))))</f>
        <v/>
      </c>
      <c r="W103" s="25"/>
      <c r="X103" s="25"/>
      <c r="Y103" s="25"/>
      <c r="Z103" s="25"/>
      <c r="AA103" s="25"/>
      <c r="AB103" s="31"/>
    </row>
    <row r="104" spans="1:28" ht="24.95" hidden="1" customHeight="1" x14ac:dyDescent="0.2">
      <c r="A104" s="21">
        <v>116</v>
      </c>
      <c r="B104" s="22" t="str">
        <f t="shared" si="3"/>
        <v>BDA-PO-2020-116</v>
      </c>
      <c r="C104" s="23">
        <v>43948</v>
      </c>
      <c r="D104" s="24" t="s">
        <v>30</v>
      </c>
      <c r="E104" s="24">
        <v>2020</v>
      </c>
      <c r="F104" s="24" t="s">
        <v>206</v>
      </c>
      <c r="G104" s="24" t="str">
        <f t="shared" si="2"/>
        <v>PO</v>
      </c>
      <c r="H104" s="33" t="s">
        <v>214</v>
      </c>
      <c r="I104" s="33" t="s">
        <v>215</v>
      </c>
      <c r="J104" s="33" t="s">
        <v>216</v>
      </c>
      <c r="K104" s="33">
        <v>120</v>
      </c>
      <c r="L104" s="33">
        <v>120</v>
      </c>
      <c r="M104" s="33" t="s">
        <v>217</v>
      </c>
      <c r="N104" s="33" t="s">
        <v>35</v>
      </c>
      <c r="O104" s="24" t="s">
        <v>36</v>
      </c>
      <c r="P104" s="27" t="str">
        <f>IF(ISBLANK(I104),"",VLOOKUP(I104,'[1]PO -Machines '!A:C,3,0))</f>
        <v>B</v>
      </c>
      <c r="Q104" s="27" t="str">
        <f>IF(ISBLANK(I104),"",VLOOKUP(I104,'[1]PO -Machines '!A:C,2,0))</f>
        <v>Enc / palc</v>
      </c>
      <c r="R104" s="28" t="s">
        <v>36</v>
      </c>
      <c r="S104" s="29">
        <f>IF(OR(C104="",H104="",I104="",B104=""),"",WORKDAY('PO - création BDA'!$C104,2))</f>
        <v>43950</v>
      </c>
      <c r="T104" s="29">
        <f>IF(OR(C104="",H104="",I104="",B104=""),"",WORKDAY('PO - création BDA'!$C104,14))</f>
        <v>43966</v>
      </c>
      <c r="U104" s="30" t="str">
        <f ca="1">IF($B104="","",IF($V104="Cloturée","BDA Cloturée",IF($V104="En cours","Plan d'actions en cours",IF(AND($T104-TODAY()&lt;=-1,OR($R104="",$R104="NON"),$S104-TODAY()&lt;=-1,OR($R104="",$R104="NON")),"RETARD RECTO + VERSO",IF(OR(AND($T104-TODAY()&lt;=-1,OR($R104="",$R104="NON")),AND($T104-TODAY()&lt;=-1,R104="OUI")),"RETARD VERSO",IF(AND($T104-TODAY()&gt;=0,$R104="OUI"),"VERSO EN COURS",IF(OR(AND($S104-TODAY()&lt;=-1,OR($R104="",$R104="NON")),AND($S104-TODAY()&lt;=-1,R104="OUI")),"RETARD RECTO",IF(T104-TODAY()&gt;=0,"RECTO EN COURS"))))))))</f>
        <v>BDA Cloturée</v>
      </c>
      <c r="V104" s="30" t="str">
        <f>IF(O104="NON","",IF(ISBLANK(C104),"",IF(COUNTIF('[1]PO - Plan d''Actions'!$A:$A,'PO - création BDA'!B104)=0,"Pas d'actions renseignées",IF(COUNTIF('[1]PO - Plan d''Actions'!$A:$A,'PO - création BDA'!B104)=COUNTIFS('[1]PO - Plan d''Actions'!$A:$A,'PO - création BDA'!B104,'[1]PO - Plan d''Actions'!$M:$M,"A"),"Cloturée","En cours"))))</f>
        <v>Cloturée</v>
      </c>
      <c r="W104" s="33"/>
      <c r="X104" s="33"/>
      <c r="Y104" s="33"/>
      <c r="Z104" s="33"/>
      <c r="AA104" s="33"/>
      <c r="AB104" s="34"/>
    </row>
    <row r="105" spans="1:28" ht="24.95" hidden="1" customHeight="1" x14ac:dyDescent="0.2">
      <c r="A105" s="21" t="s">
        <v>136</v>
      </c>
      <c r="B105" s="22" t="str">
        <f t="shared" si="3"/>
        <v/>
      </c>
      <c r="C105" s="23">
        <v>43948</v>
      </c>
      <c r="D105" s="24" t="s">
        <v>30</v>
      </c>
      <c r="E105" s="24">
        <v>2020</v>
      </c>
      <c r="F105" s="24" t="s">
        <v>206</v>
      </c>
      <c r="G105" s="24" t="str">
        <f t="shared" si="2"/>
        <v>PO</v>
      </c>
      <c r="H105" s="25" t="s">
        <v>32</v>
      </c>
      <c r="I105" s="25" t="s">
        <v>218</v>
      </c>
      <c r="J105" s="25" t="s">
        <v>53</v>
      </c>
      <c r="K105" s="25">
        <v>15</v>
      </c>
      <c r="L105" s="25">
        <v>15</v>
      </c>
      <c r="M105" s="25" t="s">
        <v>219</v>
      </c>
      <c r="N105" s="25" t="s">
        <v>35</v>
      </c>
      <c r="O105" s="26" t="s">
        <v>35</v>
      </c>
      <c r="P105" s="27" t="str">
        <f>IF(ISBLANK(I105),"",VLOOKUP(I105,'[1]PO -Machines '!A:C,3,0))</f>
        <v>A</v>
      </c>
      <c r="Q105" s="27" t="str">
        <f>IF(ISBLANK(I105),"",VLOOKUP(I105,'[1]PO -Machines '!A:C,2,0))</f>
        <v>FAB</v>
      </c>
      <c r="R105" s="28"/>
      <c r="S105" s="29" t="str">
        <f>IF(OR(C105="",H105="",I105="",B105=""),"",WORKDAY('PO - création BDA'!$C105,2))</f>
        <v/>
      </c>
      <c r="T105" s="29" t="str">
        <f>IF(OR(C105="",H105="",I105="",B105=""),"",WORKDAY('PO - création BDA'!$C105,14))</f>
        <v/>
      </c>
      <c r="U105" s="30" t="str">
        <f ca="1">IF($B105="","",IF($V105="Cloturée","BDA Cloturée",IF($V105="En cours","Plan d'actions en cours",IF(AND($T105-TODAY()&lt;=-1,OR($R105="",$R105="NON"),$S105-TODAY()&lt;=-1,OR($R105="",$R105="NON")),"RETARD RECTO + VERSO",IF(OR(AND($T105-TODAY()&lt;=-1,OR($R105="",$R105="NON")),AND($T105-TODAY()&lt;=-1,R105="OUI")),"RETARD VERSO",IF(AND($T105-TODAY()&gt;=0,$R105="OUI"),"VERSO EN COURS",IF(OR(AND($S105-TODAY()&lt;=-1,OR($R105="",$R105="NON")),AND($S105-TODAY()&lt;=-1,R105="OUI")),"RETARD RECTO",IF(T105-TODAY()&gt;=0,"RECTO EN COURS"))))))))</f>
        <v/>
      </c>
      <c r="V105" s="30" t="str">
        <f>IF(O105="NON","",IF(ISBLANK(C105),"",IF(COUNTIF('[1]PO - Plan d''Actions'!$A:$A,'PO - création BDA'!B105)=0,"Pas d'actions renseignées",IF(COUNTIF('[1]PO - Plan d''Actions'!$A:$A,'PO - création BDA'!B105)=COUNTIFS('[1]PO - Plan d''Actions'!$A:$A,'PO - création BDA'!B105,'[1]PO - Plan d''Actions'!$M:$M,"A"),"Cloturée","En cours"))))</f>
        <v/>
      </c>
      <c r="W105" s="25"/>
      <c r="X105" s="25"/>
      <c r="Y105" s="25"/>
      <c r="Z105" s="25"/>
      <c r="AA105" s="25"/>
      <c r="AB105" s="31"/>
    </row>
    <row r="106" spans="1:28" ht="24.95" hidden="1" customHeight="1" x14ac:dyDescent="0.2">
      <c r="A106" s="21" t="s">
        <v>136</v>
      </c>
      <c r="B106" s="22" t="str">
        <f t="shared" si="3"/>
        <v/>
      </c>
      <c r="C106" s="23">
        <v>43950</v>
      </c>
      <c r="D106" s="24" t="s">
        <v>30</v>
      </c>
      <c r="E106" s="24">
        <v>2020</v>
      </c>
      <c r="F106" s="24" t="s">
        <v>206</v>
      </c>
      <c r="G106" s="24" t="str">
        <f t="shared" si="2"/>
        <v>PO</v>
      </c>
      <c r="H106" s="33" t="s">
        <v>46</v>
      </c>
      <c r="I106" s="33" t="s">
        <v>71</v>
      </c>
      <c r="J106" s="33" t="s">
        <v>53</v>
      </c>
      <c r="K106" s="33">
        <v>40</v>
      </c>
      <c r="L106" s="33">
        <v>40</v>
      </c>
      <c r="M106" s="33" t="s">
        <v>220</v>
      </c>
      <c r="N106" s="33" t="s">
        <v>35</v>
      </c>
      <c r="O106" s="24" t="s">
        <v>35</v>
      </c>
      <c r="P106" s="27" t="str">
        <f>IF(ISBLANK(I106),"",VLOOKUP(I106,'[1]PO -Machines '!A:C,3,0))</f>
        <v>A</v>
      </c>
      <c r="Q106" s="27" t="str">
        <f>IF(ISBLANK(I106),"",VLOOKUP(I106,'[1]PO -Machines '!A:C,2,0))</f>
        <v>FAB</v>
      </c>
      <c r="R106" s="28"/>
      <c r="S106" s="29" t="str">
        <f>IF(OR(C106="",H106="",I106="",B106=""),"",WORKDAY('PO - création BDA'!$C106,2))</f>
        <v/>
      </c>
      <c r="T106" s="29" t="str">
        <f>IF(OR(C106="",H106="",I106="",B106=""),"",WORKDAY('PO - création BDA'!$C106,14))</f>
        <v/>
      </c>
      <c r="U106" s="30" t="str">
        <f ca="1">IF($B106="","",IF($V106="Cloturée","BDA Cloturée",IF($V106="En cours","Plan d'actions en cours",IF(AND($T106-TODAY()&lt;=-1,OR($R106="",$R106="NON"),$S106-TODAY()&lt;=-1,OR($R106="",$R106="NON")),"RETARD RECTO + VERSO",IF(OR(AND($T106-TODAY()&lt;=-1,OR($R106="",$R106="NON")),AND($T106-TODAY()&lt;=-1,R106="OUI")),"RETARD VERSO",IF(AND($T106-TODAY()&gt;=0,$R106="OUI"),"VERSO EN COURS",IF(OR(AND($S106-TODAY()&lt;=-1,OR($R106="",$R106="NON")),AND($S106-TODAY()&lt;=-1,R106="OUI")),"RETARD RECTO",IF(T106-TODAY()&gt;=0,"RECTO EN COURS"))))))))</f>
        <v/>
      </c>
      <c r="V106" s="30" t="str">
        <f>IF(O106="NON","",IF(ISBLANK(C106),"",IF(COUNTIF('[1]PO - Plan d''Actions'!$A:$A,'PO - création BDA'!B106)=0,"Pas d'actions renseignées",IF(COUNTIF('[1]PO - Plan d''Actions'!$A:$A,'PO - création BDA'!B106)=COUNTIFS('[1]PO - Plan d''Actions'!$A:$A,'PO - création BDA'!B106,'[1]PO - Plan d''Actions'!$M:$M,"A"),"Cloturée","En cours"))))</f>
        <v/>
      </c>
      <c r="W106" s="33"/>
      <c r="X106" s="33"/>
      <c r="Y106" s="33"/>
      <c r="Z106" s="33"/>
      <c r="AA106" s="33"/>
      <c r="AB106" s="34"/>
    </row>
    <row r="107" spans="1:28" ht="24.95" hidden="1" customHeight="1" x14ac:dyDescent="0.2">
      <c r="A107" s="21" t="s">
        <v>136</v>
      </c>
      <c r="B107" s="22" t="str">
        <f t="shared" si="3"/>
        <v/>
      </c>
      <c r="C107" s="23">
        <v>43955</v>
      </c>
      <c r="D107" s="24" t="s">
        <v>83</v>
      </c>
      <c r="E107" s="24">
        <v>2020</v>
      </c>
      <c r="F107" s="24" t="s">
        <v>221</v>
      </c>
      <c r="G107" s="24" t="str">
        <f t="shared" si="2"/>
        <v>PO</v>
      </c>
      <c r="H107" s="33" t="s">
        <v>106</v>
      </c>
      <c r="I107" s="33" t="s">
        <v>222</v>
      </c>
      <c r="J107" s="33" t="s">
        <v>53</v>
      </c>
      <c r="K107" s="33">
        <v>30</v>
      </c>
      <c r="L107" s="33">
        <v>30</v>
      </c>
      <c r="M107" s="33" t="s">
        <v>223</v>
      </c>
      <c r="N107" s="33" t="s">
        <v>35</v>
      </c>
      <c r="O107" s="24" t="s">
        <v>35</v>
      </c>
      <c r="P107" s="27" t="str">
        <f>IF(ISBLANK(I107),"",VLOOKUP(I107,'[1]PO -Machines '!A:C,3,0))</f>
        <v>A</v>
      </c>
      <c r="Q107" s="27" t="str">
        <f>IF(ISBLANK(I107),"",VLOOKUP(I107,'[1]PO -Machines '!A:C,2,0))</f>
        <v>Ens/etu</v>
      </c>
      <c r="R107" s="28"/>
      <c r="S107" s="29" t="str">
        <f>IF(OR(C107="",H107="",I107="",B107=""),"",WORKDAY('PO - création BDA'!$C107,2))</f>
        <v/>
      </c>
      <c r="T107" s="29" t="str">
        <f>IF(OR(C107="",H107="",I107="",B107=""),"",WORKDAY('PO - création BDA'!$C107,14))</f>
        <v/>
      </c>
      <c r="U107" s="30" t="str">
        <f ca="1">IF($B107="","",IF($V107="Cloturée","BDA Cloturée",IF($V107="En cours","Plan d'actions en cours",IF(AND($T107-TODAY()&lt;=-1,OR($R107="",$R107="NON"),$S107-TODAY()&lt;=-1,OR($R107="",$R107="NON")),"RETARD RECTO + VERSO",IF(OR(AND($T107-TODAY()&lt;=-1,OR($R107="",$R107="NON")),AND($T107-TODAY()&lt;=-1,R107="OUI")),"RETARD VERSO",IF(AND($T107-TODAY()&gt;=0,$R107="OUI"),"VERSO EN COURS",IF(OR(AND($S107-TODAY()&lt;=-1,OR($R107="",$R107="NON")),AND($S107-TODAY()&lt;=-1,R107="OUI")),"RETARD RECTO",IF(T107-TODAY()&gt;=0,"RECTO EN COURS"))))))))</f>
        <v/>
      </c>
      <c r="V107" s="30" t="str">
        <f>IF(O107="NON","",IF(ISBLANK(C107),"",IF(COUNTIF('[1]PO - Plan d''Actions'!$A:$A,'PO - création BDA'!B107)=0,"Pas d'actions renseignées",IF(COUNTIF('[1]PO - Plan d''Actions'!$A:$A,'PO - création BDA'!B107)=COUNTIFS('[1]PO - Plan d''Actions'!$A:$A,'PO - création BDA'!B107,'[1]PO - Plan d''Actions'!$M:$M,"A"),"Cloturée","En cours"))))</f>
        <v/>
      </c>
      <c r="W107" s="33"/>
      <c r="X107" s="33"/>
      <c r="Y107" s="33"/>
      <c r="Z107" s="33"/>
      <c r="AA107" s="33"/>
      <c r="AB107" s="34"/>
    </row>
    <row r="108" spans="1:28" ht="24.95" hidden="1" customHeight="1" x14ac:dyDescent="0.2">
      <c r="A108" s="21" t="s">
        <v>136</v>
      </c>
      <c r="B108" s="22" t="str">
        <f t="shared" si="3"/>
        <v/>
      </c>
      <c r="C108" s="23">
        <v>43956</v>
      </c>
      <c r="D108" s="24" t="s">
        <v>83</v>
      </c>
      <c r="E108" s="24">
        <v>2020</v>
      </c>
      <c r="F108" s="24" t="s">
        <v>221</v>
      </c>
      <c r="G108" s="24" t="str">
        <f t="shared" si="2"/>
        <v>PO</v>
      </c>
      <c r="H108" s="25" t="s">
        <v>46</v>
      </c>
      <c r="I108" s="25" t="s">
        <v>224</v>
      </c>
      <c r="J108" s="25" t="s">
        <v>53</v>
      </c>
      <c r="K108" s="25">
        <v>90</v>
      </c>
      <c r="L108" s="25">
        <v>90</v>
      </c>
      <c r="M108" s="36" t="s">
        <v>225</v>
      </c>
      <c r="N108" s="25" t="s">
        <v>35</v>
      </c>
      <c r="O108" s="26" t="s">
        <v>35</v>
      </c>
      <c r="P108" s="27" t="str">
        <f>IF(ISBLANK(I108),"",VLOOKUP(I108,'[1]PO -Machines '!A:C,3,0))</f>
        <v>A</v>
      </c>
      <c r="Q108" s="27" t="str">
        <f>IF(ISBLANK(I108),"",VLOOKUP(I108,'[1]PO -Machines '!A:C,2,0))</f>
        <v>MP</v>
      </c>
      <c r="R108" s="28"/>
      <c r="S108" s="29" t="str">
        <f>IF(OR(C108="",H108="",I108="",B108=""),"",WORKDAY('PO - création BDA'!$C108,2))</f>
        <v/>
      </c>
      <c r="T108" s="29" t="str">
        <f>IF(OR(C108="",H108="",I108="",B108=""),"",WORKDAY('PO - création BDA'!$C108,14))</f>
        <v/>
      </c>
      <c r="U108" s="30" t="str">
        <f ca="1">IF($B108="","",IF($V108="Cloturée","BDA Cloturée",IF($V108="En cours","Plan d'actions en cours",IF(AND($T108-TODAY()&lt;=-1,OR($R108="",$R108="NON"),$S108-TODAY()&lt;=-1,OR($R108="",$R108="NON")),"RETARD RECTO + VERSO",IF(OR(AND($T108-TODAY()&lt;=-1,OR($R108="",$R108="NON")),AND($T108-TODAY()&lt;=-1,R108="OUI")),"RETARD VERSO",IF(AND($T108-TODAY()&gt;=0,$R108="OUI"),"VERSO EN COURS",IF(OR(AND($S108-TODAY()&lt;=-1,OR($R108="",$R108="NON")),AND($S108-TODAY()&lt;=-1,R108="OUI")),"RETARD RECTO",IF(T108-TODAY()&gt;=0,"RECTO EN COURS"))))))))</f>
        <v/>
      </c>
      <c r="V108" s="30" t="str">
        <f>IF(O108="NON","",IF(ISBLANK(C108),"",IF(COUNTIF('[1]PO - Plan d''Actions'!$A:$A,'PO - création BDA'!B108)=0,"Pas d'actions renseignées",IF(COUNTIF('[1]PO - Plan d''Actions'!$A:$A,'PO - création BDA'!B108)=COUNTIFS('[1]PO - Plan d''Actions'!$A:$A,'PO - création BDA'!B108,'[1]PO - Plan d''Actions'!$M:$M,"A"),"Cloturée","En cours"))))</f>
        <v/>
      </c>
      <c r="W108" s="25"/>
      <c r="X108" s="25"/>
      <c r="Y108" s="25"/>
      <c r="Z108" s="25"/>
      <c r="AA108" s="25"/>
      <c r="AB108" s="31"/>
    </row>
    <row r="109" spans="1:28" ht="24.95" hidden="1" customHeight="1" x14ac:dyDescent="0.2">
      <c r="A109" s="21" t="s">
        <v>136</v>
      </c>
      <c r="B109" s="22" t="str">
        <f t="shared" si="3"/>
        <v/>
      </c>
      <c r="C109" s="23">
        <v>43956</v>
      </c>
      <c r="D109" s="24" t="s">
        <v>83</v>
      </c>
      <c r="E109" s="24">
        <v>2020</v>
      </c>
      <c r="F109" s="24" t="s">
        <v>221</v>
      </c>
      <c r="G109" s="24" t="str">
        <f t="shared" si="2"/>
        <v>PO</v>
      </c>
      <c r="H109" s="33" t="s">
        <v>46</v>
      </c>
      <c r="I109" s="33" t="s">
        <v>226</v>
      </c>
      <c r="J109" s="33" t="s">
        <v>48</v>
      </c>
      <c r="K109" s="33">
        <v>30</v>
      </c>
      <c r="L109" s="33">
        <v>30</v>
      </c>
      <c r="M109" s="33" t="s">
        <v>227</v>
      </c>
      <c r="N109" s="33" t="s">
        <v>35</v>
      </c>
      <c r="O109" s="24" t="s">
        <v>35</v>
      </c>
      <c r="P109" s="27" t="str">
        <f>IF(ISBLANK(I109),"",VLOOKUP(I109,'[1]PO -Machines '!A:C,3,0))</f>
        <v>B</v>
      </c>
      <c r="Q109" s="27" t="str">
        <f>IF(ISBLANK(I109),"",VLOOKUP(I109,'[1]PO -Machines '!A:C,2,0))</f>
        <v>FAB</v>
      </c>
      <c r="R109" s="28"/>
      <c r="S109" s="29" t="str">
        <f>IF(OR(C109="",H109="",I109="",B109=""),"",WORKDAY('PO - création BDA'!$C109,2))</f>
        <v/>
      </c>
      <c r="T109" s="29" t="str">
        <f>IF(OR(C109="",H109="",I109="",B109=""),"",WORKDAY('PO - création BDA'!$C109,14))</f>
        <v/>
      </c>
      <c r="U109" s="30" t="str">
        <f ca="1">IF($B109="","",IF($V109="Cloturée","BDA Cloturée",IF($V109="En cours","Plan d'actions en cours",IF(AND($T109-TODAY()&lt;=-1,OR($R109="",$R109="NON"),$S109-TODAY()&lt;=-1,OR($R109="",$R109="NON")),"RETARD RECTO + VERSO",IF(OR(AND($T109-TODAY()&lt;=-1,OR($R109="",$R109="NON")),AND($T109-TODAY()&lt;=-1,R109="OUI")),"RETARD VERSO",IF(AND($T109-TODAY()&gt;=0,$R109="OUI"),"VERSO EN COURS",IF(OR(AND($S109-TODAY()&lt;=-1,OR($R109="",$R109="NON")),AND($S109-TODAY()&lt;=-1,R109="OUI")),"RETARD RECTO",IF(T109-TODAY()&gt;=0,"RECTO EN COURS"))))))))</f>
        <v/>
      </c>
      <c r="V109" s="30" t="str">
        <f>IF(O109="NON","",IF(ISBLANK(C109),"",IF(COUNTIF('[1]PO - Plan d''Actions'!$A:$A,'PO - création BDA'!B109)=0,"Pas d'actions renseignées",IF(COUNTIF('[1]PO - Plan d''Actions'!$A:$A,'PO - création BDA'!B109)=COUNTIFS('[1]PO - Plan d''Actions'!$A:$A,'PO - création BDA'!B109,'[1]PO - Plan d''Actions'!$M:$M,"A"),"Cloturée","En cours"))))</f>
        <v/>
      </c>
      <c r="W109" s="33"/>
      <c r="X109" s="33"/>
      <c r="Y109" s="33"/>
      <c r="Z109" s="33"/>
      <c r="AA109" s="33"/>
      <c r="AB109" s="34"/>
    </row>
    <row r="110" spans="1:28" ht="24.95" hidden="1" customHeight="1" x14ac:dyDescent="0.2">
      <c r="A110" s="21" t="s">
        <v>136</v>
      </c>
      <c r="B110" s="22" t="str">
        <f t="shared" si="3"/>
        <v/>
      </c>
      <c r="C110" s="23">
        <v>43958</v>
      </c>
      <c r="D110" s="24" t="s">
        <v>83</v>
      </c>
      <c r="E110" s="24">
        <v>2020</v>
      </c>
      <c r="F110" s="24" t="s">
        <v>221</v>
      </c>
      <c r="G110" s="24" t="str">
        <f t="shared" si="2"/>
        <v>PO</v>
      </c>
      <c r="H110" s="25" t="s">
        <v>46</v>
      </c>
      <c r="I110" s="25" t="s">
        <v>228</v>
      </c>
      <c r="J110" s="25" t="s">
        <v>53</v>
      </c>
      <c r="K110" s="25">
        <v>15</v>
      </c>
      <c r="L110" s="25">
        <v>15</v>
      </c>
      <c r="M110" s="25" t="s">
        <v>229</v>
      </c>
      <c r="N110" s="25" t="s">
        <v>35</v>
      </c>
      <c r="O110" s="26" t="s">
        <v>35</v>
      </c>
      <c r="P110" s="27" t="str">
        <f>IF(ISBLANK(I110),"",VLOOKUP(I110,'[1]PO -Machines '!A:C,3,0))</f>
        <v>A</v>
      </c>
      <c r="Q110" s="27" t="str">
        <f>IF(ISBLANK(I110),"",VLOOKUP(I110,'[1]PO -Machines '!A:C,2,0))</f>
        <v>MP</v>
      </c>
      <c r="R110" s="28"/>
      <c r="S110" s="29" t="str">
        <f>IF(OR(C110="",H110="",I110="",B110=""),"",WORKDAY('PO - création BDA'!$C110,2))</f>
        <v/>
      </c>
      <c r="T110" s="29" t="str">
        <f>IF(OR(C110="",H110="",I110="",B110=""),"",WORKDAY('PO - création BDA'!$C110,14))</f>
        <v/>
      </c>
      <c r="U110" s="30" t="str">
        <f ca="1">IF($B110="","",IF($V110="Cloturée","BDA Cloturée",IF($V110="En cours","Plan d'actions en cours",IF(AND($T110-TODAY()&lt;=-1,OR($R110="",$R110="NON"),$S110-TODAY()&lt;=-1,OR($R110="",$R110="NON")),"RETARD RECTO + VERSO",IF(OR(AND($T110-TODAY()&lt;=-1,OR($R110="",$R110="NON")),AND($T110-TODAY()&lt;=-1,R110="OUI")),"RETARD VERSO",IF(AND($T110-TODAY()&gt;=0,$R110="OUI"),"VERSO EN COURS",IF(OR(AND($S110-TODAY()&lt;=-1,OR($R110="",$R110="NON")),AND($S110-TODAY()&lt;=-1,R110="OUI")),"RETARD RECTO",IF(T110-TODAY()&gt;=0,"RECTO EN COURS"))))))))</f>
        <v/>
      </c>
      <c r="V110" s="30" t="str">
        <f>IF(O110="NON","",IF(ISBLANK(C110),"",IF(COUNTIF('[1]PO - Plan d''Actions'!$A:$A,'PO - création BDA'!B110)=0,"Pas d'actions renseignées",IF(COUNTIF('[1]PO - Plan d''Actions'!$A:$A,'PO - création BDA'!B110)=COUNTIFS('[1]PO - Plan d''Actions'!$A:$A,'PO - création BDA'!B110,'[1]PO - Plan d''Actions'!$M:$M,"A"),"Cloturée","En cours"))))</f>
        <v/>
      </c>
      <c r="W110" s="25"/>
      <c r="X110" s="25"/>
      <c r="Y110" s="25"/>
      <c r="Z110" s="25"/>
      <c r="AA110" s="25"/>
      <c r="AB110" s="31"/>
    </row>
    <row r="111" spans="1:28" ht="24.95" hidden="1" customHeight="1" x14ac:dyDescent="0.2">
      <c r="A111" s="21">
        <v>124</v>
      </c>
      <c r="B111" s="22" t="str">
        <f t="shared" si="3"/>
        <v>BDA-PO-2020-124</v>
      </c>
      <c r="C111" s="23">
        <v>43963</v>
      </c>
      <c r="D111" s="24" t="s">
        <v>83</v>
      </c>
      <c r="E111" s="24">
        <v>2020</v>
      </c>
      <c r="F111" s="24" t="s">
        <v>221</v>
      </c>
      <c r="G111" s="24" t="str">
        <f t="shared" si="2"/>
        <v>PO</v>
      </c>
      <c r="H111" s="33" t="s">
        <v>125</v>
      </c>
      <c r="I111" s="33"/>
      <c r="J111" s="33" t="s">
        <v>48</v>
      </c>
      <c r="K111" s="33">
        <v>90</v>
      </c>
      <c r="L111" s="33">
        <v>60</v>
      </c>
      <c r="M111" s="33" t="s">
        <v>230</v>
      </c>
      <c r="N111" s="33" t="s">
        <v>35</v>
      </c>
      <c r="O111" s="24" t="s">
        <v>36</v>
      </c>
      <c r="P111" s="27" t="str">
        <f>IF(ISBLANK(I111),"",VLOOKUP(I111,'[1]PO -Machines '!A:C,3,0))</f>
        <v/>
      </c>
      <c r="Q111" s="27" t="str">
        <f>IF(ISBLANK(I111),"",VLOOKUP(I111,'[1]PO -Machines '!A:C,2,0))</f>
        <v/>
      </c>
      <c r="R111" s="28"/>
      <c r="S111" s="29" t="str">
        <f>IF(OR(C111="",H111="",I111="",B111=""),"",WORKDAY('PO - création BDA'!$C111,2))</f>
        <v/>
      </c>
      <c r="T111" s="29" t="str">
        <f>IF(OR(C111="",H111="",I111="",B111=""),"",WORKDAY('PO - création BDA'!$C111,14))</f>
        <v/>
      </c>
      <c r="U111" s="30" t="str">
        <f ca="1">IF($B111="","",IF($V111="Cloturée","BDA Cloturée",IF($V111="En cours","Plan d'actions en cours",IF(AND($T111-TODAY()&lt;=-1,OR($R111="",$R111="NON"),$S111-TODAY()&lt;=-1,OR($R111="",$R111="NON")),"RETARD RECTO + VERSO",IF(OR(AND($T111-TODAY()&lt;=-1,OR($R111="",$R111="NON")),AND($T111-TODAY()&lt;=-1,R111="OUI")),"RETARD VERSO",IF(AND($T111-TODAY()&gt;=0,$R111="OUI"),"VERSO EN COURS",IF(OR(AND($S111-TODAY()&lt;=-1,OR($R111="",$R111="NON")),AND($S111-TODAY()&lt;=-1,R111="OUI")),"RETARD RECTO",IF(T111-TODAY()&gt;=0,"RECTO EN COURS"))))))))</f>
        <v>BDA Cloturée</v>
      </c>
      <c r="V111" s="30" t="str">
        <f>IF(O111="NON","",IF(ISBLANK(C111),"",IF(COUNTIF('[1]PO - Plan d''Actions'!$A:$A,'PO - création BDA'!B111)=0,"Pas d'actions renseignées",IF(COUNTIF('[1]PO - Plan d''Actions'!$A:$A,'PO - création BDA'!B111)=COUNTIFS('[1]PO - Plan d''Actions'!$A:$A,'PO - création BDA'!B111,'[1]PO - Plan d''Actions'!$M:$M,"A"),"Cloturée","En cours"))))</f>
        <v>Cloturée</v>
      </c>
      <c r="W111" s="33"/>
      <c r="X111" s="33"/>
      <c r="Y111" s="33"/>
      <c r="Z111" s="33"/>
      <c r="AA111" s="33"/>
      <c r="AB111" s="34"/>
    </row>
    <row r="112" spans="1:28" ht="24.95" hidden="1" customHeight="1" x14ac:dyDescent="0.2">
      <c r="A112" s="21">
        <v>125</v>
      </c>
      <c r="B112" s="22" t="str">
        <f t="shared" si="3"/>
        <v>BDA-PO-2020-125</v>
      </c>
      <c r="C112" s="23">
        <v>43969</v>
      </c>
      <c r="D112" s="24" t="s">
        <v>83</v>
      </c>
      <c r="E112" s="24">
        <v>2020</v>
      </c>
      <c r="F112" s="24" t="s">
        <v>221</v>
      </c>
      <c r="G112" s="24" t="str">
        <f t="shared" si="2"/>
        <v>PO</v>
      </c>
      <c r="H112" s="25" t="s">
        <v>91</v>
      </c>
      <c r="I112" s="25" t="s">
        <v>231</v>
      </c>
      <c r="J112" s="25" t="s">
        <v>48</v>
      </c>
      <c r="K112" s="25">
        <v>75</v>
      </c>
      <c r="L112" s="25">
        <v>75</v>
      </c>
      <c r="M112" s="25" t="s">
        <v>232</v>
      </c>
      <c r="N112" s="25" t="s">
        <v>36</v>
      </c>
      <c r="O112" s="26" t="s">
        <v>36</v>
      </c>
      <c r="P112" s="27" t="str">
        <f>IF(ISBLANK(I112),"",VLOOKUP(I112,'[1]PO -Machines '!A:C,3,0))</f>
        <v>C</v>
      </c>
      <c r="Q112" s="27" t="str">
        <f>IF(ISBLANK(I112),"",VLOOKUP(I112,'[1]PO -Machines '!A:C,2,0))</f>
        <v>Ens/etu</v>
      </c>
      <c r="R112" s="28" t="s">
        <v>36</v>
      </c>
      <c r="S112" s="29">
        <f>IF(OR(C112="",H112="",I112="",B112=""),"",WORKDAY('PO - création BDA'!$C112,2))</f>
        <v>43971</v>
      </c>
      <c r="T112" s="29">
        <f>IF(OR(C112="",H112="",I112="",B112=""),"",WORKDAY('PO - création BDA'!$C112,14))</f>
        <v>43987</v>
      </c>
      <c r="U112" s="30" t="str">
        <f ca="1">IF($B112="","",IF($V112="Cloturée","BDA Cloturée",IF($V112="En cours","Plan d'actions en cours",IF(AND($T112-TODAY()&lt;=-1,OR($R112="",$R112="NON"),$S112-TODAY()&lt;=-1,OR($R112="",$R112="NON")),"RETARD RECTO + VERSO",IF(OR(AND($T112-TODAY()&lt;=-1,OR($R112="",$R112="NON")),AND($T112-TODAY()&lt;=-1,R112="OUI")),"RETARD VERSO",IF(AND($T112-TODAY()&gt;=0,$R112="OUI"),"VERSO EN COURS",IF(OR(AND($S112-TODAY()&lt;=-1,OR($R112="",$R112="NON")),AND($S112-TODAY()&lt;=-1,R112="OUI")),"RETARD RECTO",IF(T112-TODAY()&gt;=0,"RECTO EN COURS"))))))))</f>
        <v>BDA Cloturée</v>
      </c>
      <c r="V112" s="30" t="str">
        <f>IF(O112="NON","",IF(ISBLANK(C112),"",IF(COUNTIF('[1]PO - Plan d''Actions'!$A:$A,'PO - création BDA'!B112)=0,"Pas d'actions renseignées",IF(COUNTIF('[1]PO - Plan d''Actions'!$A:$A,'PO - création BDA'!B112)=COUNTIFS('[1]PO - Plan d''Actions'!$A:$A,'PO - création BDA'!B112,'[1]PO - Plan d''Actions'!$M:$M,"A"),"Cloturée","En cours"))))</f>
        <v>Cloturée</v>
      </c>
      <c r="W112" s="25"/>
      <c r="X112" s="25"/>
      <c r="Y112" s="25"/>
      <c r="Z112" s="25"/>
      <c r="AA112" s="25"/>
      <c r="AB112" s="31"/>
    </row>
    <row r="113" spans="1:28" ht="24.95" hidden="1" customHeight="1" x14ac:dyDescent="0.2">
      <c r="A113" s="21">
        <v>126</v>
      </c>
      <c r="B113" s="22" t="str">
        <f t="shared" si="3"/>
        <v>BDA-PO-2020-126</v>
      </c>
      <c r="C113" s="23">
        <v>43976</v>
      </c>
      <c r="D113" s="24" t="s">
        <v>83</v>
      </c>
      <c r="E113" s="24">
        <v>2020</v>
      </c>
      <c r="F113" s="24" t="s">
        <v>221</v>
      </c>
      <c r="G113" s="24" t="str">
        <f t="shared" si="2"/>
        <v>PO</v>
      </c>
      <c r="H113" s="33" t="s">
        <v>62</v>
      </c>
      <c r="I113" s="33" t="s">
        <v>231</v>
      </c>
      <c r="J113" s="33" t="s">
        <v>48</v>
      </c>
      <c r="K113" s="33">
        <v>120</v>
      </c>
      <c r="L113" s="33">
        <v>120</v>
      </c>
      <c r="M113" s="33" t="s">
        <v>233</v>
      </c>
      <c r="N113" s="33" t="s">
        <v>36</v>
      </c>
      <c r="O113" s="24" t="s">
        <v>36</v>
      </c>
      <c r="P113" s="27" t="str">
        <f>IF(ISBLANK(I113),"",VLOOKUP(I113,'[1]PO -Machines '!A:C,3,0))</f>
        <v>C</v>
      </c>
      <c r="Q113" s="27" t="str">
        <f>IF(ISBLANK(I113),"",VLOOKUP(I113,'[1]PO -Machines '!A:C,2,0))</f>
        <v>Ens/etu</v>
      </c>
      <c r="R113" s="28" t="s">
        <v>36</v>
      </c>
      <c r="S113" s="29">
        <f>IF(OR(C113="",H113="",I113="",B113=""),"",WORKDAY('PO - création BDA'!$C113,2))</f>
        <v>43978</v>
      </c>
      <c r="T113" s="29">
        <f>IF(OR(C113="",H113="",I113="",B113=""),"",WORKDAY('PO - création BDA'!$C113,14))</f>
        <v>43994</v>
      </c>
      <c r="U113" s="30" t="str">
        <f ca="1">IF($B113="","",IF($V113="Cloturée","BDA Cloturée",IF($V113="En cours","Plan d'actions en cours",IF(AND($T113-TODAY()&lt;=-1,OR($R113="",$R113="NON"),$S113-TODAY()&lt;=-1,OR($R113="",$R113="NON")),"RETARD RECTO + VERSO",IF(OR(AND($T113-TODAY()&lt;=-1,OR($R113="",$R113="NON")),AND($T113-TODAY()&lt;=-1,R113="OUI")),"RETARD VERSO",IF(AND($T113-TODAY()&gt;=0,$R113="OUI"),"VERSO EN COURS",IF(OR(AND($S113-TODAY()&lt;=-1,OR($R113="",$R113="NON")),AND($S113-TODAY()&lt;=-1,R113="OUI")),"RETARD RECTO",IF(T113-TODAY()&gt;=0,"RECTO EN COURS"))))))))</f>
        <v>BDA Cloturée</v>
      </c>
      <c r="V113" s="30" t="str">
        <f>IF(O113="NON","",IF(ISBLANK(C113),"",IF(COUNTIF('[1]PO - Plan d''Actions'!$A:$A,'PO - création BDA'!B113)=0,"Pas d'actions renseignées",IF(COUNTIF('[1]PO - Plan d''Actions'!$A:$A,'PO - création BDA'!B113)=COUNTIFS('[1]PO - Plan d''Actions'!$A:$A,'PO - création BDA'!B113,'[1]PO - Plan d''Actions'!$M:$M,"A"),"Cloturée","En cours"))))</f>
        <v>Cloturée</v>
      </c>
      <c r="W113" s="33"/>
      <c r="X113" s="33"/>
      <c r="Y113" s="33"/>
      <c r="Z113" s="33"/>
      <c r="AA113" s="33"/>
      <c r="AB113" s="34"/>
    </row>
    <row r="114" spans="1:28" ht="24.95" hidden="1" customHeight="1" x14ac:dyDescent="0.2">
      <c r="A114" s="21" t="s">
        <v>136</v>
      </c>
      <c r="B114" s="22" t="str">
        <f t="shared" si="3"/>
        <v/>
      </c>
      <c r="C114" s="23">
        <v>43985</v>
      </c>
      <c r="D114" s="24" t="s">
        <v>98</v>
      </c>
      <c r="E114" s="24">
        <v>2020</v>
      </c>
      <c r="F114" s="24" t="s">
        <v>234</v>
      </c>
      <c r="G114" s="24" t="str">
        <f t="shared" si="2"/>
        <v>PO</v>
      </c>
      <c r="H114" s="25" t="s">
        <v>46</v>
      </c>
      <c r="I114" s="25" t="s">
        <v>226</v>
      </c>
      <c r="J114" s="25" t="s">
        <v>48</v>
      </c>
      <c r="K114" s="25">
        <v>25</v>
      </c>
      <c r="L114" s="25">
        <v>25</v>
      </c>
      <c r="M114" s="25" t="s">
        <v>235</v>
      </c>
      <c r="N114" s="25" t="s">
        <v>35</v>
      </c>
      <c r="O114" s="26" t="s">
        <v>35</v>
      </c>
      <c r="P114" s="27" t="str">
        <f>IF(ISBLANK(I114),"",VLOOKUP(I114,'[1]PO -Machines '!A:C,3,0))</f>
        <v>B</v>
      </c>
      <c r="Q114" s="27" t="str">
        <f>IF(ISBLANK(I114),"",VLOOKUP(I114,'[1]PO -Machines '!A:C,2,0))</f>
        <v>FAB</v>
      </c>
      <c r="R114" s="28"/>
      <c r="S114" s="29" t="str">
        <f>IF(OR(C114="",H114="",I114="",B114=""),"",WORKDAY('PO - création BDA'!$C114,2))</f>
        <v/>
      </c>
      <c r="T114" s="29" t="str">
        <f>IF(OR(C114="",H114="",I114="",B114=""),"",WORKDAY('PO - création BDA'!$C114,14))</f>
        <v/>
      </c>
      <c r="U114" s="30" t="str">
        <f ca="1">IF($B114="","",IF($V114="Cloturée","BDA Cloturée",IF($V114="En cours","Plan d'actions en cours",IF(AND($T114-TODAY()&lt;=-1,OR($R114="",$R114="NON"),$S114-TODAY()&lt;=-1,OR($R114="",$R114="NON")),"RETARD RECTO + VERSO",IF(OR(AND($T114-TODAY()&lt;=-1,OR($R114="",$R114="NON")),AND($T114-TODAY()&lt;=-1,R114="OUI")),"RETARD VERSO",IF(AND($T114-TODAY()&gt;=0,$R114="OUI"),"VERSO EN COURS",IF(OR(AND($S114-TODAY()&lt;=-1,OR($R114="",$R114="NON")),AND($S114-TODAY()&lt;=-1,R114="OUI")),"RETARD RECTO",IF(T114-TODAY()&gt;=0,"RECTO EN COURS"))))))))</f>
        <v/>
      </c>
      <c r="V114" s="30" t="str">
        <f>IF(O114="NON","",IF(ISBLANK(C114),"",IF(COUNTIF('[1]PO - Plan d''Actions'!$A:$A,'PO - création BDA'!B114)=0,"Pas d'actions renseignées",IF(COUNTIF('[1]PO - Plan d''Actions'!$A:$A,'PO - création BDA'!B114)=COUNTIFS('[1]PO - Plan d''Actions'!$A:$A,'PO - création BDA'!B114,'[1]PO - Plan d''Actions'!$M:$M,"A"),"Cloturée","En cours"))))</f>
        <v/>
      </c>
      <c r="W114" s="25"/>
      <c r="X114" s="25"/>
      <c r="Y114" s="25"/>
      <c r="Z114" s="25"/>
      <c r="AA114" s="25"/>
      <c r="AB114" s="31"/>
    </row>
    <row r="115" spans="1:28" ht="24.95" hidden="1" customHeight="1" x14ac:dyDescent="0.2">
      <c r="A115" s="21" t="s">
        <v>136</v>
      </c>
      <c r="B115" s="22" t="str">
        <f t="shared" si="3"/>
        <v/>
      </c>
      <c r="C115" s="23">
        <v>43985</v>
      </c>
      <c r="D115" s="24" t="s">
        <v>98</v>
      </c>
      <c r="E115" s="24">
        <v>2020</v>
      </c>
      <c r="F115" s="24" t="s">
        <v>234</v>
      </c>
      <c r="G115" s="24" t="str">
        <f t="shared" si="2"/>
        <v>PO</v>
      </c>
      <c r="H115" s="33" t="s">
        <v>46</v>
      </c>
      <c r="I115" s="33" t="s">
        <v>236</v>
      </c>
      <c r="J115" s="33" t="s">
        <v>48</v>
      </c>
      <c r="K115" s="33">
        <v>45</v>
      </c>
      <c r="L115" s="33">
        <v>45</v>
      </c>
      <c r="M115" s="33" t="s">
        <v>237</v>
      </c>
      <c r="N115" s="33" t="s">
        <v>35</v>
      </c>
      <c r="O115" s="24" t="s">
        <v>35</v>
      </c>
      <c r="P115" s="27" t="str">
        <f>IF(ISBLANK(I115),"",VLOOKUP(I115,'[1]PO -Machines '!A:C,3,0))</f>
        <v>B</v>
      </c>
      <c r="Q115" s="27" t="str">
        <f>IF(ISBLANK(I115),"",VLOOKUP(I115,'[1]PO -Machines '!A:C,2,0))</f>
        <v>FAB</v>
      </c>
      <c r="R115" s="28"/>
      <c r="S115" s="29" t="str">
        <f>IF(OR(C115="",H115="",I115="",B115=""),"",WORKDAY('PO - création BDA'!$C115,2))</f>
        <v/>
      </c>
      <c r="T115" s="29" t="str">
        <f>IF(OR(C115="",H115="",I115="",B115=""),"",WORKDAY('PO - création BDA'!$C115,14))</f>
        <v/>
      </c>
      <c r="U115" s="30" t="str">
        <f ca="1">IF($B115="","",IF($V115="Cloturée","BDA Cloturée",IF($V115="En cours","Plan d'actions en cours",IF(AND($T115-TODAY()&lt;=-1,OR($R115="",$R115="NON"),$S115-TODAY()&lt;=-1,OR($R115="",$R115="NON")),"RETARD RECTO + VERSO",IF(OR(AND($T115-TODAY()&lt;=-1,OR($R115="",$R115="NON")),AND($T115-TODAY()&lt;=-1,R115="OUI")),"RETARD VERSO",IF(AND($T115-TODAY()&gt;=0,$R115="OUI"),"VERSO EN COURS",IF(OR(AND($S115-TODAY()&lt;=-1,OR($R115="",$R115="NON")),AND($S115-TODAY()&lt;=-1,R115="OUI")),"RETARD RECTO",IF(T115-TODAY()&gt;=0,"RECTO EN COURS"))))))))</f>
        <v/>
      </c>
      <c r="V115" s="30" t="str">
        <f>IF(O115="NON","",IF(ISBLANK(C115),"",IF(COUNTIF('[1]PO - Plan d''Actions'!$A:$A,'PO - création BDA'!B115)=0,"Pas d'actions renseignées",IF(COUNTIF('[1]PO - Plan d''Actions'!$A:$A,'PO - création BDA'!B115)=COUNTIFS('[1]PO - Plan d''Actions'!$A:$A,'PO - création BDA'!B115,'[1]PO - Plan d''Actions'!$M:$M,"A"),"Cloturée","En cours"))))</f>
        <v/>
      </c>
      <c r="W115" s="33"/>
      <c r="X115" s="33"/>
      <c r="Y115" s="33"/>
      <c r="Z115" s="33"/>
      <c r="AA115" s="33"/>
      <c r="AB115" s="34"/>
    </row>
    <row r="116" spans="1:28" ht="24.95" hidden="1" customHeight="1" x14ac:dyDescent="0.2">
      <c r="A116" s="21" t="s">
        <v>136</v>
      </c>
      <c r="B116" s="22" t="str">
        <f t="shared" si="3"/>
        <v/>
      </c>
      <c r="C116" s="23">
        <v>43986</v>
      </c>
      <c r="D116" s="24" t="s">
        <v>98</v>
      </c>
      <c r="E116" s="24">
        <v>2020</v>
      </c>
      <c r="F116" s="24" t="s">
        <v>234</v>
      </c>
      <c r="G116" s="24" t="str">
        <f t="shared" si="2"/>
        <v>PO</v>
      </c>
      <c r="H116" s="25" t="s">
        <v>46</v>
      </c>
      <c r="I116" s="25" t="s">
        <v>226</v>
      </c>
      <c r="J116" s="25" t="s">
        <v>48</v>
      </c>
      <c r="K116" s="25">
        <v>25</v>
      </c>
      <c r="L116" s="25">
        <v>25</v>
      </c>
      <c r="M116" s="25" t="s">
        <v>238</v>
      </c>
      <c r="N116" s="25" t="s">
        <v>35</v>
      </c>
      <c r="O116" s="26" t="s">
        <v>35</v>
      </c>
      <c r="P116" s="27" t="str">
        <f>IF(ISBLANK(I116),"",VLOOKUP(I116,'[1]PO -Machines '!A:C,3,0))</f>
        <v>B</v>
      </c>
      <c r="Q116" s="27" t="str">
        <f>IF(ISBLANK(I116),"",VLOOKUP(I116,'[1]PO -Machines '!A:C,2,0))</f>
        <v>FAB</v>
      </c>
      <c r="R116" s="28"/>
      <c r="S116" s="29" t="str">
        <f>IF(OR(C116="",H116="",I116="",B116=""),"",WORKDAY('PO - création BDA'!$C116,2))</f>
        <v/>
      </c>
      <c r="T116" s="29" t="str">
        <f>IF(OR(C116="",H116="",I116="",B116=""),"",WORKDAY('PO - création BDA'!$C116,14))</f>
        <v/>
      </c>
      <c r="U116" s="30" t="str">
        <f ca="1">IF($B116="","",IF($V116="Cloturée","BDA Cloturée",IF($V116="En cours","Plan d'actions en cours",IF(AND($T116-TODAY()&lt;=-1,OR($R116="",$R116="NON"),$S116-TODAY()&lt;=-1,OR($R116="",$R116="NON")),"RETARD RECTO + VERSO",IF(OR(AND($T116-TODAY()&lt;=-1,OR($R116="",$R116="NON")),AND($T116-TODAY()&lt;=-1,R116="OUI")),"RETARD VERSO",IF(AND($T116-TODAY()&gt;=0,$R116="OUI"),"VERSO EN COURS",IF(OR(AND($S116-TODAY()&lt;=-1,OR($R116="",$R116="NON")),AND($S116-TODAY()&lt;=-1,R116="OUI")),"RETARD RECTO",IF(T116-TODAY()&gt;=0,"RECTO EN COURS"))))))))</f>
        <v/>
      </c>
      <c r="V116" s="30" t="str">
        <f>IF(O116="NON","",IF(ISBLANK(C116),"",IF(COUNTIF('[1]PO - Plan d''Actions'!$A:$A,'PO - création BDA'!B116)=0,"Pas d'actions renseignées",IF(COUNTIF('[1]PO - Plan d''Actions'!$A:$A,'PO - création BDA'!B116)=COUNTIFS('[1]PO - Plan d''Actions'!$A:$A,'PO - création BDA'!B116,'[1]PO - Plan d''Actions'!$M:$M,"A"),"Cloturée","En cours"))))</f>
        <v/>
      </c>
      <c r="W116" s="25"/>
      <c r="X116" s="25"/>
      <c r="Y116" s="25"/>
      <c r="Z116" s="25"/>
      <c r="AA116" s="25"/>
      <c r="AB116" s="31"/>
    </row>
    <row r="117" spans="1:28" ht="24.95" hidden="1" customHeight="1" x14ac:dyDescent="0.2">
      <c r="A117" s="21" t="s">
        <v>136</v>
      </c>
      <c r="B117" s="22" t="str">
        <f t="shared" si="3"/>
        <v/>
      </c>
      <c r="C117" s="23">
        <v>43970</v>
      </c>
      <c r="D117" s="24" t="s">
        <v>83</v>
      </c>
      <c r="E117" s="24">
        <v>2020</v>
      </c>
      <c r="F117" s="24" t="s">
        <v>221</v>
      </c>
      <c r="G117" s="24" t="str">
        <f t="shared" si="2"/>
        <v>PO</v>
      </c>
      <c r="H117" s="33" t="s">
        <v>32</v>
      </c>
      <c r="I117" s="33" t="s">
        <v>73</v>
      </c>
      <c r="J117" s="33" t="s">
        <v>48</v>
      </c>
      <c r="K117" s="33">
        <v>130</v>
      </c>
      <c r="L117" s="33">
        <v>90</v>
      </c>
      <c r="M117" s="33" t="s">
        <v>239</v>
      </c>
      <c r="N117" s="33" t="s">
        <v>35</v>
      </c>
      <c r="O117" s="24" t="s">
        <v>35</v>
      </c>
      <c r="P117" s="27" t="str">
        <f>IF(ISBLANK(I117),"",VLOOKUP(I117,'[1]PO -Machines '!A:C,3,0))</f>
        <v>B</v>
      </c>
      <c r="Q117" s="27" t="str">
        <f>IF(ISBLANK(I117),"",VLOOKUP(I117,'[1]PO -Machines '!A:C,2,0))</f>
        <v>FAB</v>
      </c>
      <c r="R117" s="28"/>
      <c r="S117" s="29" t="str">
        <f>IF(OR(C117="",H117="",I117="",B117=""),"",WORKDAY('PO - création BDA'!$C117,2))</f>
        <v/>
      </c>
      <c r="T117" s="29" t="str">
        <f>IF(OR(C117="",H117="",I117="",B117=""),"",WORKDAY('PO - création BDA'!$C117,14))</f>
        <v/>
      </c>
      <c r="U117" s="30" t="str">
        <f ca="1">IF($B117="","",IF($V117="Cloturée","BDA Cloturée",IF($V117="En cours","Plan d'actions en cours",IF(AND($T117-TODAY()&lt;=-1,OR($R117="",$R117="NON"),$S117-TODAY()&lt;=-1,OR($R117="",$R117="NON")),"RETARD RECTO + VERSO",IF(OR(AND($T117-TODAY()&lt;=-1,OR($R117="",$R117="NON")),AND($T117-TODAY()&lt;=-1,R117="OUI")),"RETARD VERSO",IF(AND($T117-TODAY()&gt;=0,$R117="OUI"),"VERSO EN COURS",IF(OR(AND($S117-TODAY()&lt;=-1,OR($R117="",$R117="NON")),AND($S117-TODAY()&lt;=-1,R117="OUI")),"RETARD RECTO",IF(T117-TODAY()&gt;=0,"RECTO EN COURS"))))))))</f>
        <v/>
      </c>
      <c r="V117" s="30" t="str">
        <f>IF(O117="NON","",IF(ISBLANK(C117),"",IF(COUNTIF('[1]PO - Plan d''Actions'!$A:$A,'PO - création BDA'!B117)=0,"Pas d'actions renseignées",IF(COUNTIF('[1]PO - Plan d''Actions'!$A:$A,'PO - création BDA'!B117)=COUNTIFS('[1]PO - Plan d''Actions'!$A:$A,'PO - création BDA'!B117,'[1]PO - Plan d''Actions'!$M:$M,"A"),"Cloturée","En cours"))))</f>
        <v/>
      </c>
      <c r="W117" s="33"/>
      <c r="X117" s="33"/>
      <c r="Y117" s="33"/>
      <c r="Z117" s="33"/>
      <c r="AA117" s="33"/>
      <c r="AB117" s="34"/>
    </row>
    <row r="118" spans="1:28" ht="24.95" hidden="1" customHeight="1" x14ac:dyDescent="0.2">
      <c r="A118" s="21" t="s">
        <v>136</v>
      </c>
      <c r="B118" s="22" t="str">
        <f t="shared" si="3"/>
        <v/>
      </c>
      <c r="C118" s="23">
        <v>43970</v>
      </c>
      <c r="D118" s="24" t="s">
        <v>83</v>
      </c>
      <c r="E118" s="24">
        <v>2020</v>
      </c>
      <c r="F118" s="24" t="s">
        <v>221</v>
      </c>
      <c r="G118" s="24" t="str">
        <f t="shared" si="2"/>
        <v>PO</v>
      </c>
      <c r="H118" s="25" t="s">
        <v>32</v>
      </c>
      <c r="I118" s="25" t="s">
        <v>42</v>
      </c>
      <c r="J118" s="25" t="s">
        <v>48</v>
      </c>
      <c r="K118" s="25">
        <v>150</v>
      </c>
      <c r="L118" s="25">
        <v>135</v>
      </c>
      <c r="M118" s="25" t="s">
        <v>240</v>
      </c>
      <c r="N118" s="25" t="s">
        <v>35</v>
      </c>
      <c r="O118" s="26" t="s">
        <v>35</v>
      </c>
      <c r="P118" s="27" t="str">
        <f>IF(ISBLANK(I118),"",VLOOKUP(I118,'[1]PO -Machines '!A:C,3,0))</f>
        <v>B</v>
      </c>
      <c r="Q118" s="27" t="str">
        <f>IF(ISBLANK(I118),"",VLOOKUP(I118,'[1]PO -Machines '!A:C,2,0))</f>
        <v>FAB</v>
      </c>
      <c r="R118" s="28"/>
      <c r="S118" s="29" t="str">
        <f>IF(OR(C118="",H118="",I118="",B118=""),"",WORKDAY('PO - création BDA'!$C118,2))</f>
        <v/>
      </c>
      <c r="T118" s="29" t="str">
        <f>IF(OR(C118="",H118="",I118="",B118=""),"",WORKDAY('PO - création BDA'!$C118,14))</f>
        <v/>
      </c>
      <c r="U118" s="30" t="str">
        <f ca="1">IF($B118="","",IF($V118="Cloturée","BDA Cloturée",IF($V118="En cours","Plan d'actions en cours",IF(AND($T118-TODAY()&lt;=-1,OR($R118="",$R118="NON"),$S118-TODAY()&lt;=-1,OR($R118="",$R118="NON")),"RETARD RECTO + VERSO",IF(OR(AND($T118-TODAY()&lt;=-1,OR($R118="",$R118="NON")),AND($T118-TODAY()&lt;=-1,R118="OUI")),"RETARD VERSO",IF(AND($T118-TODAY()&gt;=0,$R118="OUI"),"VERSO EN COURS",IF(OR(AND($S118-TODAY()&lt;=-1,OR($R118="",$R118="NON")),AND($S118-TODAY()&lt;=-1,R118="OUI")),"RETARD RECTO",IF(T118-TODAY()&gt;=0,"RECTO EN COURS"))))))))</f>
        <v/>
      </c>
      <c r="V118" s="30" t="str">
        <f>IF(O118="NON","",IF(ISBLANK(C118),"",IF(COUNTIF('[1]PO - Plan d''Actions'!$A:$A,'PO - création BDA'!B118)=0,"Pas d'actions renseignées",IF(COUNTIF('[1]PO - Plan d''Actions'!$A:$A,'PO - création BDA'!B118)=COUNTIFS('[1]PO - Plan d''Actions'!$A:$A,'PO - création BDA'!B118,'[1]PO - Plan d''Actions'!$M:$M,"A"),"Cloturée","En cours"))))</f>
        <v/>
      </c>
      <c r="W118" s="25"/>
      <c r="X118" s="25"/>
      <c r="Y118" s="25"/>
      <c r="Z118" s="25"/>
      <c r="AA118" s="25"/>
      <c r="AB118" s="31"/>
    </row>
    <row r="119" spans="1:28" ht="24.95" hidden="1" customHeight="1" x14ac:dyDescent="0.2">
      <c r="A119" s="21" t="s">
        <v>136</v>
      </c>
      <c r="B119" s="22" t="str">
        <f t="shared" si="3"/>
        <v/>
      </c>
      <c r="C119" s="23">
        <v>43970</v>
      </c>
      <c r="D119" s="24" t="s">
        <v>83</v>
      </c>
      <c r="E119" s="24">
        <v>2020</v>
      </c>
      <c r="F119" s="24" t="s">
        <v>221</v>
      </c>
      <c r="G119" s="24" t="str">
        <f t="shared" si="2"/>
        <v>PO</v>
      </c>
      <c r="H119" s="33" t="s">
        <v>32</v>
      </c>
      <c r="I119" s="33" t="s">
        <v>200</v>
      </c>
      <c r="J119" s="33" t="s">
        <v>48</v>
      </c>
      <c r="K119" s="33">
        <v>150</v>
      </c>
      <c r="L119" s="33">
        <v>120</v>
      </c>
      <c r="M119" s="33" t="s">
        <v>241</v>
      </c>
      <c r="N119" s="33" t="s">
        <v>35</v>
      </c>
      <c r="O119" s="24" t="s">
        <v>35</v>
      </c>
      <c r="P119" s="27" t="str">
        <f>IF(ISBLANK(I119),"",VLOOKUP(I119,'[1]PO -Machines '!A:C,3,0))</f>
        <v>A</v>
      </c>
      <c r="Q119" s="27" t="str">
        <f>IF(ISBLANK(I119),"",VLOOKUP(I119,'[1]PO -Machines '!A:C,2,0))</f>
        <v>FAB</v>
      </c>
      <c r="R119" s="28"/>
      <c r="S119" s="29" t="str">
        <f>IF(OR(C119="",H119="",I119="",B119=""),"",WORKDAY('PO - création BDA'!$C119,2))</f>
        <v/>
      </c>
      <c r="T119" s="29" t="str">
        <f>IF(OR(C119="",H119="",I119="",B119=""),"",WORKDAY('PO - création BDA'!$C119,14))</f>
        <v/>
      </c>
      <c r="U119" s="30" t="str">
        <f ca="1">IF($B119="","",IF($V119="Cloturée","BDA Cloturée",IF($V119="En cours","Plan d'actions en cours",IF(AND($T119-TODAY()&lt;=-1,OR($R119="",$R119="NON"),$S119-TODAY()&lt;=-1,OR($R119="",$R119="NON")),"RETARD RECTO + VERSO",IF(OR(AND($T119-TODAY()&lt;=-1,OR($R119="",$R119="NON")),AND($T119-TODAY()&lt;=-1,R119="OUI")),"RETARD VERSO",IF(AND($T119-TODAY()&gt;=0,$R119="OUI"),"VERSO EN COURS",IF(OR(AND($S119-TODAY()&lt;=-1,OR($R119="",$R119="NON")),AND($S119-TODAY()&lt;=-1,R119="OUI")),"RETARD RECTO",IF(T119-TODAY()&gt;=0,"RECTO EN COURS"))))))))</f>
        <v/>
      </c>
      <c r="V119" s="30" t="str">
        <f>IF(O119="NON","",IF(ISBLANK(C119),"",IF(COUNTIF('[1]PO - Plan d''Actions'!$A:$A,'PO - création BDA'!B119)=0,"Pas d'actions renseignées",IF(COUNTIF('[1]PO - Plan d''Actions'!$A:$A,'PO - création BDA'!B119)=COUNTIFS('[1]PO - Plan d''Actions'!$A:$A,'PO - création BDA'!B119,'[1]PO - Plan d''Actions'!$M:$M,"A"),"Cloturée","En cours"))))</f>
        <v/>
      </c>
      <c r="W119" s="33"/>
      <c r="X119" s="33"/>
      <c r="Y119" s="33"/>
      <c r="Z119" s="33"/>
      <c r="AA119" s="33"/>
      <c r="AB119" s="34"/>
    </row>
    <row r="120" spans="1:28" ht="24.95" hidden="1" customHeight="1" x14ac:dyDescent="0.2">
      <c r="A120" s="21" t="s">
        <v>136</v>
      </c>
      <c r="B120" s="22" t="str">
        <f t="shared" si="3"/>
        <v/>
      </c>
      <c r="C120" s="23">
        <v>43971</v>
      </c>
      <c r="D120" s="24" t="s">
        <v>83</v>
      </c>
      <c r="E120" s="24">
        <v>2020</v>
      </c>
      <c r="F120" s="24" t="s">
        <v>221</v>
      </c>
      <c r="G120" s="24" t="str">
        <f t="shared" si="2"/>
        <v>PO</v>
      </c>
      <c r="H120" s="25" t="s">
        <v>32</v>
      </c>
      <c r="I120" s="25" t="s">
        <v>226</v>
      </c>
      <c r="J120" s="25" t="s">
        <v>48</v>
      </c>
      <c r="K120" s="25">
        <v>60</v>
      </c>
      <c r="L120" s="25">
        <v>60</v>
      </c>
      <c r="M120" s="25" t="s">
        <v>242</v>
      </c>
      <c r="N120" s="25" t="s">
        <v>35</v>
      </c>
      <c r="O120" s="26" t="s">
        <v>35</v>
      </c>
      <c r="P120" s="27" t="str">
        <f>IF(ISBLANK(I120),"",VLOOKUP(I120,'[1]PO -Machines '!A:C,3,0))</f>
        <v>B</v>
      </c>
      <c r="Q120" s="27" t="str">
        <f>IF(ISBLANK(I120),"",VLOOKUP(I120,'[1]PO -Machines '!A:C,2,0))</f>
        <v>FAB</v>
      </c>
      <c r="R120" s="28"/>
      <c r="S120" s="29" t="str">
        <f>IF(OR(C120="",H120="",I120="",B120=""),"",WORKDAY('PO - création BDA'!$C120,2))</f>
        <v/>
      </c>
      <c r="T120" s="29" t="str">
        <f>IF(OR(C120="",H120="",I120="",B120=""),"",WORKDAY('PO - création BDA'!$C120,14))</f>
        <v/>
      </c>
      <c r="U120" s="30" t="str">
        <f ca="1">IF($B120="","",IF($V120="Cloturée","BDA Cloturée",IF($V120="En cours","Plan d'actions en cours",IF(AND($T120-TODAY()&lt;=-1,OR($R120="",$R120="NON"),$S120-TODAY()&lt;=-1,OR($R120="",$R120="NON")),"RETARD RECTO + VERSO",IF(OR(AND($T120-TODAY()&lt;=-1,OR($R120="",$R120="NON")),AND($T120-TODAY()&lt;=-1,R120="OUI")),"RETARD VERSO",IF(AND($T120-TODAY()&gt;=0,$R120="OUI"),"VERSO EN COURS",IF(OR(AND($S120-TODAY()&lt;=-1,OR($R120="",$R120="NON")),AND($S120-TODAY()&lt;=-1,R120="OUI")),"RETARD RECTO",IF(T120-TODAY()&gt;=0,"RECTO EN COURS"))))))))</f>
        <v/>
      </c>
      <c r="V120" s="30" t="str">
        <f>IF(O120="NON","",IF(ISBLANK(C120),"",IF(COUNTIF('[1]PO - Plan d''Actions'!$A:$A,'PO - création BDA'!B120)=0,"Pas d'actions renseignées",IF(COUNTIF('[1]PO - Plan d''Actions'!$A:$A,'PO - création BDA'!B120)=COUNTIFS('[1]PO - Plan d''Actions'!$A:$A,'PO - création BDA'!B120,'[1]PO - Plan d''Actions'!$M:$M,"A"),"Cloturée","En cours"))))</f>
        <v/>
      </c>
      <c r="W120" s="25"/>
      <c r="X120" s="25"/>
      <c r="Y120" s="25"/>
      <c r="Z120" s="25"/>
      <c r="AA120" s="25"/>
      <c r="AB120" s="31"/>
    </row>
    <row r="121" spans="1:28" ht="24.95" hidden="1" customHeight="1" x14ac:dyDescent="0.2">
      <c r="A121" s="21" t="s">
        <v>136</v>
      </c>
      <c r="B121" s="22" t="str">
        <f t="shared" si="3"/>
        <v/>
      </c>
      <c r="C121" s="23">
        <v>43987</v>
      </c>
      <c r="D121" s="24" t="s">
        <v>98</v>
      </c>
      <c r="E121" s="24">
        <v>2020</v>
      </c>
      <c r="F121" s="24" t="s">
        <v>234</v>
      </c>
      <c r="G121" s="24" t="str">
        <f t="shared" si="2"/>
        <v>PO</v>
      </c>
      <c r="H121" s="33" t="s">
        <v>111</v>
      </c>
      <c r="I121" s="33" t="s">
        <v>243</v>
      </c>
      <c r="J121" s="33" t="s">
        <v>53</v>
      </c>
      <c r="K121" s="33">
        <v>30</v>
      </c>
      <c r="L121" s="33">
        <v>30</v>
      </c>
      <c r="M121" s="33" t="s">
        <v>244</v>
      </c>
      <c r="N121" s="33" t="s">
        <v>35</v>
      </c>
      <c r="O121" s="24" t="s">
        <v>35</v>
      </c>
      <c r="P121" s="27" t="str">
        <f>IF(ISBLANK(I121),"",VLOOKUP(I121,'[1]PO -Machines '!A:C,3,0))</f>
        <v>A</v>
      </c>
      <c r="Q121" s="27" t="str">
        <f>IF(ISBLANK(I121),"",VLOOKUP(I121,'[1]PO -Machines '!A:C,2,0))</f>
        <v>Ens/etu</v>
      </c>
      <c r="R121" s="28"/>
      <c r="S121" s="29" t="str">
        <f>IF(OR(C121="",H121="",I121="",B121=""),"",WORKDAY('PO - création BDA'!$C121,2))</f>
        <v/>
      </c>
      <c r="T121" s="29" t="str">
        <f>IF(OR(C121="",H121="",I121="",B121=""),"",WORKDAY('PO - création BDA'!$C121,14))</f>
        <v/>
      </c>
      <c r="U121" s="30" t="str">
        <f ca="1">IF($B121="","",IF($V121="Cloturée","BDA Cloturée",IF($V121="En cours","Plan d'actions en cours",IF(AND($T121-TODAY()&lt;=-1,OR($R121="",$R121="NON"),$S121-TODAY()&lt;=-1,OR($R121="",$R121="NON")),"RETARD RECTO + VERSO",IF(OR(AND($T121-TODAY()&lt;=-1,OR($R121="",$R121="NON")),AND($T121-TODAY()&lt;=-1,R121="OUI")),"RETARD VERSO",IF(AND($T121-TODAY()&gt;=0,$R121="OUI"),"VERSO EN COURS",IF(OR(AND($S121-TODAY()&lt;=-1,OR($R121="",$R121="NON")),AND($S121-TODAY()&lt;=-1,R121="OUI")),"RETARD RECTO",IF(T121-TODAY()&gt;=0,"RECTO EN COURS"))))))))</f>
        <v/>
      </c>
      <c r="V121" s="30" t="str">
        <f>IF(O121="NON","",IF(ISBLANK(C121),"",IF(COUNTIF('[1]PO - Plan d''Actions'!$A:$A,'PO - création BDA'!B121)=0,"Pas d'actions renseignées",IF(COUNTIF('[1]PO - Plan d''Actions'!$A:$A,'PO - création BDA'!B121)=COUNTIFS('[1]PO - Plan d''Actions'!$A:$A,'PO - création BDA'!B121,'[1]PO - Plan d''Actions'!$M:$M,"A"),"Cloturée","En cours"))))</f>
        <v/>
      </c>
      <c r="W121" s="33"/>
      <c r="X121" s="33"/>
      <c r="Y121" s="33"/>
      <c r="Z121" s="33"/>
      <c r="AA121" s="33"/>
      <c r="AB121" s="34"/>
    </row>
    <row r="122" spans="1:28" ht="24.95" hidden="1" customHeight="1" x14ac:dyDescent="0.2">
      <c r="A122" s="21" t="s">
        <v>136</v>
      </c>
      <c r="B122" s="22" t="str">
        <f t="shared" si="3"/>
        <v/>
      </c>
      <c r="C122" s="23">
        <v>43978</v>
      </c>
      <c r="D122" s="24" t="s">
        <v>83</v>
      </c>
      <c r="E122" s="24">
        <v>2020</v>
      </c>
      <c r="F122" s="24" t="s">
        <v>221</v>
      </c>
      <c r="G122" s="24" t="str">
        <f t="shared" si="2"/>
        <v>PO</v>
      </c>
      <c r="H122" s="25" t="s">
        <v>32</v>
      </c>
      <c r="I122" s="25" t="s">
        <v>236</v>
      </c>
      <c r="J122" s="25" t="s">
        <v>48</v>
      </c>
      <c r="K122" s="25">
        <v>70</v>
      </c>
      <c r="L122" s="25">
        <v>70</v>
      </c>
      <c r="M122" s="25" t="s">
        <v>245</v>
      </c>
      <c r="N122" s="25" t="s">
        <v>35</v>
      </c>
      <c r="O122" s="26" t="s">
        <v>35</v>
      </c>
      <c r="P122" s="27" t="str">
        <f>IF(ISBLANK(I122),"",VLOOKUP(I122,'[1]PO -Machines '!A:C,3,0))</f>
        <v>B</v>
      </c>
      <c r="Q122" s="27" t="str">
        <f>IF(ISBLANK(I122),"",VLOOKUP(I122,'[1]PO -Machines '!A:C,2,0))</f>
        <v>FAB</v>
      </c>
      <c r="R122" s="28"/>
      <c r="S122" s="29" t="str">
        <f>IF(OR(C122="",H122="",I122="",B122=""),"",WORKDAY('PO - création BDA'!$C122,2))</f>
        <v/>
      </c>
      <c r="T122" s="29" t="str">
        <f>IF(OR(C122="",H122="",I122="",B122=""),"",WORKDAY('PO - création BDA'!$C122,14))</f>
        <v/>
      </c>
      <c r="U122" s="30" t="str">
        <f ca="1">IF($B122="","",IF($V122="Cloturée","BDA Cloturée",IF($V122="En cours","Plan d'actions en cours",IF(AND($T122-TODAY()&lt;=-1,OR($R122="",$R122="NON"),$S122-TODAY()&lt;=-1,OR($R122="",$R122="NON")),"RETARD RECTO + VERSO",IF(OR(AND($T122-TODAY()&lt;=-1,OR($R122="",$R122="NON")),AND($T122-TODAY()&lt;=-1,R122="OUI")),"RETARD VERSO",IF(AND($T122-TODAY()&gt;=0,$R122="OUI"),"VERSO EN COURS",IF(OR(AND($S122-TODAY()&lt;=-1,OR($R122="",$R122="NON")),AND($S122-TODAY()&lt;=-1,R122="OUI")),"RETARD RECTO",IF(T122-TODAY()&gt;=0,"RECTO EN COURS"))))))))</f>
        <v/>
      </c>
      <c r="V122" s="30" t="str">
        <f>IF(O122="NON","",IF(ISBLANK(C122),"",IF(COUNTIF('[1]PO - Plan d''Actions'!$A:$A,'PO - création BDA'!B122)=0,"Pas d'actions renseignées",IF(COUNTIF('[1]PO - Plan d''Actions'!$A:$A,'PO - création BDA'!B122)=COUNTIFS('[1]PO - Plan d''Actions'!$A:$A,'PO - création BDA'!B122,'[1]PO - Plan d''Actions'!$M:$M,"A"),"Cloturée","En cours"))))</f>
        <v/>
      </c>
      <c r="W122" s="25"/>
      <c r="X122" s="25"/>
      <c r="Y122" s="25"/>
      <c r="Z122" s="25"/>
      <c r="AA122" s="25"/>
      <c r="AB122" s="31"/>
    </row>
    <row r="123" spans="1:28" ht="24.95" hidden="1" customHeight="1" x14ac:dyDescent="0.2">
      <c r="A123" s="21">
        <v>136</v>
      </c>
      <c r="B123" s="22" t="str">
        <f t="shared" si="3"/>
        <v>BDA-PO-2020-136</v>
      </c>
      <c r="C123" s="23">
        <v>43979</v>
      </c>
      <c r="D123" s="24" t="s">
        <v>83</v>
      </c>
      <c r="E123" s="24">
        <v>2020</v>
      </c>
      <c r="F123" s="24" t="s">
        <v>221</v>
      </c>
      <c r="G123" s="24" t="str">
        <f t="shared" si="2"/>
        <v>PO</v>
      </c>
      <c r="H123" s="33" t="s">
        <v>111</v>
      </c>
      <c r="I123" s="33" t="s">
        <v>222</v>
      </c>
      <c r="J123" s="33" t="s">
        <v>53</v>
      </c>
      <c r="K123" s="33">
        <v>480</v>
      </c>
      <c r="L123" s="33">
        <v>330</v>
      </c>
      <c r="M123" s="35" t="s">
        <v>246</v>
      </c>
      <c r="N123" s="33" t="s">
        <v>35</v>
      </c>
      <c r="O123" s="24" t="s">
        <v>36</v>
      </c>
      <c r="P123" s="27" t="str">
        <f>IF(ISBLANK(I123),"",VLOOKUP(I123,'[1]PO -Machines '!A:C,3,0))</f>
        <v>A</v>
      </c>
      <c r="Q123" s="27" t="str">
        <f>IF(ISBLANK(I123),"",VLOOKUP(I123,'[1]PO -Machines '!A:C,2,0))</f>
        <v>Ens/etu</v>
      </c>
      <c r="R123" s="28" t="s">
        <v>36</v>
      </c>
      <c r="S123" s="29">
        <f>IF(OR(C123="",H123="",I123="",B123=""),"",WORKDAY('PO - création BDA'!$C123,2))</f>
        <v>43983</v>
      </c>
      <c r="T123" s="29">
        <f>IF(OR(C123="",H123="",I123="",B123=""),"",WORKDAY('PO - création BDA'!$C123,14))</f>
        <v>43999</v>
      </c>
      <c r="U123" s="30" t="str">
        <f ca="1">IF($B123="","",IF($V123="Cloturée","BDA Cloturée",IF($V123="En cours","Plan d'actions en cours",IF(AND($T123-TODAY()&lt;=-1,OR($R123="",$R123="NON"),$S123-TODAY()&lt;=-1,OR($R123="",$R123="NON")),"RETARD RECTO + VERSO",IF(OR(AND($T123-TODAY()&lt;=-1,OR($R123="",$R123="NON")),AND($T123-TODAY()&lt;=-1,R123="OUI")),"RETARD VERSO",IF(AND($T123-TODAY()&gt;=0,$R123="OUI"),"VERSO EN COURS",IF(OR(AND($S123-TODAY()&lt;=-1,OR($R123="",$R123="NON")),AND($S123-TODAY()&lt;=-1,R123="OUI")),"RETARD RECTO",IF(T123-TODAY()&gt;=0,"RECTO EN COURS"))))))))</f>
        <v>BDA Cloturée</v>
      </c>
      <c r="V123" s="30" t="str">
        <f>IF(O123="NON","",IF(ISBLANK(C123),"",IF(COUNTIF('[1]PO - Plan d''Actions'!$A:$A,'PO - création BDA'!B123)=0,"Pas d'actions renseignées",IF(COUNTIF('[1]PO - Plan d''Actions'!$A:$A,'PO - création BDA'!B123)=COUNTIFS('[1]PO - Plan d''Actions'!$A:$A,'PO - création BDA'!B123,'[1]PO - Plan d''Actions'!$M:$M,"A"),"Cloturée","En cours"))))</f>
        <v>Cloturée</v>
      </c>
      <c r="W123" s="33"/>
      <c r="X123" s="33"/>
      <c r="Y123" s="33"/>
      <c r="Z123" s="33"/>
      <c r="AA123" s="33"/>
      <c r="AB123" s="34"/>
    </row>
    <row r="124" spans="1:28" ht="24.95" hidden="1" customHeight="1" x14ac:dyDescent="0.2">
      <c r="A124" s="21" t="s">
        <v>136</v>
      </c>
      <c r="B124" s="22" t="str">
        <f t="shared" si="3"/>
        <v/>
      </c>
      <c r="C124" s="23">
        <v>43997</v>
      </c>
      <c r="D124" s="24" t="s">
        <v>98</v>
      </c>
      <c r="E124" s="24">
        <v>2020</v>
      </c>
      <c r="F124" s="24" t="s">
        <v>234</v>
      </c>
      <c r="G124" s="24" t="str">
        <f t="shared" si="2"/>
        <v>PO</v>
      </c>
      <c r="H124" s="25" t="s">
        <v>32</v>
      </c>
      <c r="I124" s="25" t="s">
        <v>42</v>
      </c>
      <c r="J124" s="25" t="s">
        <v>48</v>
      </c>
      <c r="K124" s="25">
        <v>180</v>
      </c>
      <c r="L124" s="25">
        <v>150</v>
      </c>
      <c r="M124" s="25" t="s">
        <v>247</v>
      </c>
      <c r="N124" s="25" t="s">
        <v>36</v>
      </c>
      <c r="O124" s="26" t="s">
        <v>35</v>
      </c>
      <c r="P124" s="27" t="str">
        <f>IF(ISBLANK(I124),"",VLOOKUP(I124,'[1]PO -Machines '!A:C,3,0))</f>
        <v>B</v>
      </c>
      <c r="Q124" s="27" t="str">
        <f>IF(ISBLANK(I124),"",VLOOKUP(I124,'[1]PO -Machines '!A:C,2,0))</f>
        <v>FAB</v>
      </c>
      <c r="R124" s="28"/>
      <c r="S124" s="29" t="str">
        <f>IF(OR(C124="",H124="",I124="",B124=""),"",WORKDAY('PO - création BDA'!$C124,2))</f>
        <v/>
      </c>
      <c r="T124" s="29" t="str">
        <f>IF(OR(C124="",H124="",I124="",B124=""),"",WORKDAY('PO - création BDA'!$C124,14))</f>
        <v/>
      </c>
      <c r="U124" s="30" t="str">
        <f ca="1">IF($B124="","",IF($V124="Cloturée","BDA Cloturée",IF($V124="En cours","Plan d'actions en cours",IF(AND($T124-TODAY()&lt;=-1,OR($R124="",$R124="NON"),$S124-TODAY()&lt;=-1,OR($R124="",$R124="NON")),"RETARD RECTO + VERSO",IF(OR(AND($T124-TODAY()&lt;=-1,OR($R124="",$R124="NON")),AND($T124-TODAY()&lt;=-1,R124="OUI")),"RETARD VERSO",IF(AND($T124-TODAY()&gt;=0,$R124="OUI"),"VERSO EN COURS",IF(OR(AND($S124-TODAY()&lt;=-1,OR($R124="",$R124="NON")),AND($S124-TODAY()&lt;=-1,R124="OUI")),"RETARD RECTO",IF(T124-TODAY()&gt;=0,"RECTO EN COURS"))))))))</f>
        <v/>
      </c>
      <c r="V124" s="30" t="str">
        <f>IF(O124="NON","",IF(ISBLANK(C124),"",IF(COUNTIF('[1]PO - Plan d''Actions'!$A:$A,'PO - création BDA'!B124)=0,"Pas d'actions renseignées",IF(COUNTIF('[1]PO - Plan d''Actions'!$A:$A,'PO - création BDA'!B124)=COUNTIFS('[1]PO - Plan d''Actions'!$A:$A,'PO - création BDA'!B124,'[1]PO - Plan d''Actions'!$M:$M,"A"),"Cloturée","En cours"))))</f>
        <v/>
      </c>
      <c r="W124" s="25"/>
      <c r="X124" s="25"/>
      <c r="Y124" s="25"/>
      <c r="Z124" s="25"/>
      <c r="AA124" s="25"/>
      <c r="AB124" s="31"/>
    </row>
    <row r="125" spans="1:28" ht="24.95" hidden="1" customHeight="1" x14ac:dyDescent="0.2">
      <c r="A125" s="21">
        <v>138</v>
      </c>
      <c r="B125" s="22" t="str">
        <f t="shared" si="3"/>
        <v>BDA-PO-2020-138</v>
      </c>
      <c r="C125" s="23">
        <v>43997</v>
      </c>
      <c r="D125" s="24" t="s">
        <v>98</v>
      </c>
      <c r="E125" s="24">
        <v>2020</v>
      </c>
      <c r="F125" s="24" t="s">
        <v>234</v>
      </c>
      <c r="G125" s="24" t="str">
        <f t="shared" si="2"/>
        <v>PO</v>
      </c>
      <c r="H125" s="33" t="s">
        <v>46</v>
      </c>
      <c r="I125" s="33" t="s">
        <v>73</v>
      </c>
      <c r="J125" s="33" t="s">
        <v>48</v>
      </c>
      <c r="K125" s="33">
        <v>60</v>
      </c>
      <c r="L125" s="33">
        <v>60</v>
      </c>
      <c r="M125" s="33" t="s">
        <v>248</v>
      </c>
      <c r="N125" s="33" t="s">
        <v>35</v>
      </c>
      <c r="O125" s="24" t="s">
        <v>36</v>
      </c>
      <c r="P125" s="27" t="str">
        <f>IF(ISBLANK(I125),"",VLOOKUP(I125,'[1]PO -Machines '!A:C,3,0))</f>
        <v>B</v>
      </c>
      <c r="Q125" s="27" t="str">
        <f>IF(ISBLANK(I125),"",VLOOKUP(I125,'[1]PO -Machines '!A:C,2,0))</f>
        <v>FAB</v>
      </c>
      <c r="R125" s="28" t="s">
        <v>36</v>
      </c>
      <c r="S125" s="29">
        <f>IF(OR(C125="",H125="",I125="",B125=""),"",WORKDAY('PO - création BDA'!$C125,2))</f>
        <v>43999</v>
      </c>
      <c r="T125" s="29">
        <f>IF(OR(C125="",H125="",I125="",B125=""),"",WORKDAY('PO - création BDA'!$C125,14))</f>
        <v>44015</v>
      </c>
      <c r="U125" s="30" t="str">
        <f ca="1">IF($B125="","",IF($V125="Cloturée","BDA Cloturée",IF($V125="En cours","Plan d'actions en cours",IF(AND($T125-TODAY()&lt;=-1,OR($R125="",$R125="NON"),$S125-TODAY()&lt;=-1,OR($R125="",$R125="NON")),"RETARD RECTO + VERSO",IF(OR(AND($T125-TODAY()&lt;=-1,OR($R125="",$R125="NON")),AND($T125-TODAY()&lt;=-1,R125="OUI")),"RETARD VERSO",IF(AND($T125-TODAY()&gt;=0,$R125="OUI"),"VERSO EN COURS",IF(OR(AND($S125-TODAY()&lt;=-1,OR($R125="",$R125="NON")),AND($S125-TODAY()&lt;=-1,R125="OUI")),"RETARD RECTO",IF(T125-TODAY()&gt;=0,"RECTO EN COURS"))))))))</f>
        <v>BDA Cloturée</v>
      </c>
      <c r="V125" s="30" t="str">
        <f>IF(O125="NON","",IF(ISBLANK(C125),"",IF(COUNTIF('[1]PO - Plan d''Actions'!$A:$A,'PO - création BDA'!B125)=0,"Pas d'actions renseignées",IF(COUNTIF('[1]PO - Plan d''Actions'!$A:$A,'PO - création BDA'!B125)=COUNTIFS('[1]PO - Plan d''Actions'!$A:$A,'PO - création BDA'!B125,'[1]PO - Plan d''Actions'!$M:$M,"A"),"Cloturée","En cours"))))</f>
        <v>Cloturée</v>
      </c>
      <c r="W125" s="33"/>
      <c r="X125" s="33"/>
      <c r="Y125" s="33"/>
      <c r="Z125" s="33"/>
      <c r="AA125" s="33"/>
      <c r="AB125" s="34"/>
    </row>
    <row r="126" spans="1:28" ht="24.95" hidden="1" customHeight="1" x14ac:dyDescent="0.2">
      <c r="A126" s="21" t="s">
        <v>136</v>
      </c>
      <c r="B126" s="22" t="str">
        <f t="shared" si="3"/>
        <v/>
      </c>
      <c r="C126" s="23">
        <v>43997</v>
      </c>
      <c r="D126" s="24" t="s">
        <v>98</v>
      </c>
      <c r="E126" s="24">
        <v>2020</v>
      </c>
      <c r="F126" s="24" t="s">
        <v>234</v>
      </c>
      <c r="G126" s="24" t="str">
        <f t="shared" si="2"/>
        <v>PO</v>
      </c>
      <c r="H126" s="25" t="s">
        <v>46</v>
      </c>
      <c r="I126" s="25" t="s">
        <v>73</v>
      </c>
      <c r="J126" s="25" t="s">
        <v>48</v>
      </c>
      <c r="K126" s="25">
        <v>35</v>
      </c>
      <c r="L126" s="25">
        <v>35</v>
      </c>
      <c r="M126" s="25" t="s">
        <v>249</v>
      </c>
      <c r="N126" s="25" t="s">
        <v>35</v>
      </c>
      <c r="O126" s="26" t="s">
        <v>35</v>
      </c>
      <c r="P126" s="27" t="str">
        <f>IF(ISBLANK(I126),"",VLOOKUP(I126,'[1]PO -Machines '!A:C,3,0))</f>
        <v>B</v>
      </c>
      <c r="Q126" s="27" t="str">
        <f>IF(ISBLANK(I126),"",VLOOKUP(I126,'[1]PO -Machines '!A:C,2,0))</f>
        <v>FAB</v>
      </c>
      <c r="R126" s="28"/>
      <c r="S126" s="29" t="str">
        <f>IF(OR(C126="",H126="",I126="",B126=""),"",WORKDAY('PO - création BDA'!$C126,2))</f>
        <v/>
      </c>
      <c r="T126" s="29" t="str">
        <f>IF(OR(C126="",H126="",I126="",B126=""),"",WORKDAY('PO - création BDA'!$C126,14))</f>
        <v/>
      </c>
      <c r="U126" s="30" t="str">
        <f ca="1">IF($B126="","",IF($V126="Cloturée","BDA Cloturée",IF($V126="En cours","Plan d'actions en cours",IF(AND($T126-TODAY()&lt;=-1,OR($R126="",$R126="NON"),$S126-TODAY()&lt;=-1,OR($R126="",$R126="NON")),"RETARD RECTO + VERSO",IF(OR(AND($T126-TODAY()&lt;=-1,OR($R126="",$R126="NON")),AND($T126-TODAY()&lt;=-1,R126="OUI")),"RETARD VERSO",IF(AND($T126-TODAY()&gt;=0,$R126="OUI"),"VERSO EN COURS",IF(OR(AND($S126-TODAY()&lt;=-1,OR($R126="",$R126="NON")),AND($S126-TODAY()&lt;=-1,R126="OUI")),"RETARD RECTO",IF(T126-TODAY()&gt;=0,"RECTO EN COURS"))))))))</f>
        <v/>
      </c>
      <c r="V126" s="30" t="str">
        <f>IF(O126="NON","",IF(ISBLANK(C126),"",IF(COUNTIF('[1]PO - Plan d''Actions'!$A:$A,'PO - création BDA'!B126)=0,"Pas d'actions renseignées",IF(COUNTIF('[1]PO - Plan d''Actions'!$A:$A,'PO - création BDA'!B126)=COUNTIFS('[1]PO - Plan d''Actions'!$A:$A,'PO - création BDA'!B126,'[1]PO - Plan d''Actions'!$M:$M,"A"),"Cloturée","En cours"))))</f>
        <v/>
      </c>
      <c r="W126" s="25"/>
      <c r="X126" s="25"/>
      <c r="Y126" s="25"/>
      <c r="Z126" s="25"/>
      <c r="AA126" s="25"/>
      <c r="AB126" s="31"/>
    </row>
    <row r="127" spans="1:28" ht="24.95" hidden="1" customHeight="1" x14ac:dyDescent="0.2">
      <c r="A127" s="21" t="s">
        <v>136</v>
      </c>
      <c r="B127" s="22" t="str">
        <f t="shared" si="3"/>
        <v/>
      </c>
      <c r="C127" s="23">
        <v>43997</v>
      </c>
      <c r="D127" s="24" t="s">
        <v>98</v>
      </c>
      <c r="E127" s="24">
        <v>2020</v>
      </c>
      <c r="F127" s="24" t="s">
        <v>234</v>
      </c>
      <c r="G127" s="24" t="str">
        <f t="shared" si="2"/>
        <v>PO</v>
      </c>
      <c r="H127" s="33" t="s">
        <v>46</v>
      </c>
      <c r="I127" s="33" t="s">
        <v>218</v>
      </c>
      <c r="J127" s="33" t="s">
        <v>67</v>
      </c>
      <c r="K127" s="33">
        <v>10</v>
      </c>
      <c r="L127" s="33">
        <v>10</v>
      </c>
      <c r="M127" s="33" t="s">
        <v>250</v>
      </c>
      <c r="N127" s="33" t="s">
        <v>35</v>
      </c>
      <c r="O127" s="24" t="s">
        <v>35</v>
      </c>
      <c r="P127" s="27" t="str">
        <f>IF(ISBLANK(I127),"",VLOOKUP(I127,'[1]PO -Machines '!A:C,3,0))</f>
        <v>A</v>
      </c>
      <c r="Q127" s="27" t="str">
        <f>IF(ISBLANK(I127),"",VLOOKUP(I127,'[1]PO -Machines '!A:C,2,0))</f>
        <v>FAB</v>
      </c>
      <c r="R127" s="28"/>
      <c r="S127" s="29" t="str">
        <f>IF(OR(C127="",H127="",I127="",B127=""),"",WORKDAY('PO - création BDA'!$C127,2))</f>
        <v/>
      </c>
      <c r="T127" s="29" t="str">
        <f>IF(OR(C127="",H127="",I127="",B127=""),"",WORKDAY('PO - création BDA'!$C127,14))</f>
        <v/>
      </c>
      <c r="U127" s="30" t="str">
        <f ca="1">IF($B127="","",IF($V127="Cloturée","BDA Cloturée",IF($V127="En cours","Plan d'actions en cours",IF(AND($T127-TODAY()&lt;=-1,OR($R127="",$R127="NON"),$S127-TODAY()&lt;=-1,OR($R127="",$R127="NON")),"RETARD RECTO + VERSO",IF(OR(AND($T127-TODAY()&lt;=-1,OR($R127="",$R127="NON")),AND($T127-TODAY()&lt;=-1,R127="OUI")),"RETARD VERSO",IF(AND($T127-TODAY()&gt;=0,$R127="OUI"),"VERSO EN COURS",IF(OR(AND($S127-TODAY()&lt;=-1,OR($R127="",$R127="NON")),AND($S127-TODAY()&lt;=-1,R127="OUI")),"RETARD RECTO",IF(T127-TODAY()&gt;=0,"RECTO EN COURS"))))))))</f>
        <v/>
      </c>
      <c r="V127" s="30" t="str">
        <f>IF(O127="NON","",IF(ISBLANK(C127),"",IF(COUNTIF('[1]PO - Plan d''Actions'!$A:$A,'PO - création BDA'!B127)=0,"Pas d'actions renseignées",IF(COUNTIF('[1]PO - Plan d''Actions'!$A:$A,'PO - création BDA'!B127)=COUNTIFS('[1]PO - Plan d''Actions'!$A:$A,'PO - création BDA'!B127,'[1]PO - Plan d''Actions'!$M:$M,"A"),"Cloturée","En cours"))))</f>
        <v/>
      </c>
      <c r="W127" s="33"/>
      <c r="X127" s="33"/>
      <c r="Y127" s="33"/>
      <c r="Z127" s="33"/>
      <c r="AA127" s="33"/>
      <c r="AB127" s="34"/>
    </row>
    <row r="128" spans="1:28" ht="24.95" hidden="1" customHeight="1" x14ac:dyDescent="0.2">
      <c r="A128" s="21" t="s">
        <v>136</v>
      </c>
      <c r="B128" s="22" t="str">
        <f t="shared" si="3"/>
        <v/>
      </c>
      <c r="C128" s="23">
        <v>43997</v>
      </c>
      <c r="D128" s="24" t="s">
        <v>98</v>
      </c>
      <c r="E128" s="24">
        <v>2020</v>
      </c>
      <c r="F128" s="24" t="s">
        <v>234</v>
      </c>
      <c r="G128" s="24" t="str">
        <f t="shared" si="2"/>
        <v>PO</v>
      </c>
      <c r="H128" s="25" t="s">
        <v>32</v>
      </c>
      <c r="I128" s="25" t="s">
        <v>52</v>
      </c>
      <c r="J128" s="25" t="s">
        <v>48</v>
      </c>
      <c r="K128" s="25">
        <v>20</v>
      </c>
      <c r="L128" s="25">
        <v>20</v>
      </c>
      <c r="M128" s="25" t="s">
        <v>251</v>
      </c>
      <c r="N128" s="25" t="s">
        <v>35</v>
      </c>
      <c r="O128" s="26" t="s">
        <v>35</v>
      </c>
      <c r="P128" s="27" t="str">
        <f>IF(ISBLANK(I128),"",VLOOKUP(I128,'[1]PO -Machines '!A:C,3,0))</f>
        <v>B</v>
      </c>
      <c r="Q128" s="27" t="str">
        <f>IF(ISBLANK(I128),"",VLOOKUP(I128,'[1]PO -Machines '!A:C,2,0))</f>
        <v>FAB</v>
      </c>
      <c r="R128" s="28"/>
      <c r="S128" s="29" t="str">
        <f>IF(OR(C128="",H128="",I128="",B128=""),"",WORKDAY('PO - création BDA'!$C128,2))</f>
        <v/>
      </c>
      <c r="T128" s="29" t="str">
        <f>IF(OR(C128="",H128="",I128="",B128=""),"",WORKDAY('PO - création BDA'!$C128,14))</f>
        <v/>
      </c>
      <c r="U128" s="30" t="str">
        <f ca="1">IF($B128="","",IF($V128="Cloturée","BDA Cloturée",IF($V128="En cours","Plan d'actions en cours",IF(AND($T128-TODAY()&lt;=-1,OR($R128="",$R128="NON"),$S128-TODAY()&lt;=-1,OR($R128="",$R128="NON")),"RETARD RECTO + VERSO",IF(OR(AND($T128-TODAY()&lt;=-1,OR($R128="",$R128="NON")),AND($T128-TODAY()&lt;=-1,R128="OUI")),"RETARD VERSO",IF(AND($T128-TODAY()&gt;=0,$R128="OUI"),"VERSO EN COURS",IF(OR(AND($S128-TODAY()&lt;=-1,OR($R128="",$R128="NON")),AND($S128-TODAY()&lt;=-1,R128="OUI")),"RETARD RECTO",IF(T128-TODAY()&gt;=0,"RECTO EN COURS"))))))))</f>
        <v/>
      </c>
      <c r="V128" s="30" t="str">
        <f>IF(O128="NON","",IF(ISBLANK(C128),"",IF(COUNTIF('[1]PO - Plan d''Actions'!$A:$A,'PO - création BDA'!B128)=0,"Pas d'actions renseignées",IF(COUNTIF('[1]PO - Plan d''Actions'!$A:$A,'PO - création BDA'!B128)=COUNTIFS('[1]PO - Plan d''Actions'!$A:$A,'PO - création BDA'!B128,'[1]PO - Plan d''Actions'!$M:$M,"A"),"Cloturée","En cours"))))</f>
        <v/>
      </c>
      <c r="W128" s="25"/>
      <c r="X128" s="25"/>
      <c r="Y128" s="25"/>
      <c r="Z128" s="25"/>
      <c r="AA128" s="25"/>
      <c r="AB128" s="31"/>
    </row>
    <row r="129" spans="1:28" ht="24.95" hidden="1" customHeight="1" x14ac:dyDescent="0.2">
      <c r="A129" s="21" t="s">
        <v>136</v>
      </c>
      <c r="B129" s="22" t="str">
        <f t="shared" si="3"/>
        <v/>
      </c>
      <c r="C129" s="23">
        <v>43997</v>
      </c>
      <c r="D129" s="24" t="s">
        <v>98</v>
      </c>
      <c r="E129" s="24">
        <v>2020</v>
      </c>
      <c r="F129" s="24" t="s">
        <v>234</v>
      </c>
      <c r="G129" s="24" t="str">
        <f t="shared" si="2"/>
        <v>PO</v>
      </c>
      <c r="H129" s="33" t="s">
        <v>46</v>
      </c>
      <c r="I129" s="33" t="s">
        <v>73</v>
      </c>
      <c r="J129" s="33" t="s">
        <v>48</v>
      </c>
      <c r="K129" s="33">
        <v>25</v>
      </c>
      <c r="L129" s="33">
        <v>25</v>
      </c>
      <c r="M129" s="33" t="s">
        <v>252</v>
      </c>
      <c r="N129" s="33" t="s">
        <v>35</v>
      </c>
      <c r="O129" s="24" t="s">
        <v>35</v>
      </c>
      <c r="P129" s="27" t="str">
        <f>IF(ISBLANK(I129),"",VLOOKUP(I129,'[1]PO -Machines '!A:C,3,0))</f>
        <v>B</v>
      </c>
      <c r="Q129" s="27" t="str">
        <f>IF(ISBLANK(I129),"",VLOOKUP(I129,'[1]PO -Machines '!A:C,2,0))</f>
        <v>FAB</v>
      </c>
      <c r="R129" s="28"/>
      <c r="S129" s="29" t="str">
        <f>IF(OR(C129="",H129="",I129="",B129=""),"",WORKDAY('PO - création BDA'!$C129,2))</f>
        <v/>
      </c>
      <c r="T129" s="29" t="str">
        <f>IF(OR(C129="",H129="",I129="",B129=""),"",WORKDAY('PO - création BDA'!$C129,14))</f>
        <v/>
      </c>
      <c r="U129" s="30" t="str">
        <f ca="1">IF($B129="","",IF($V129="Cloturée","BDA Cloturée",IF($V129="En cours","Plan d'actions en cours",IF(AND($T129-TODAY()&lt;=-1,OR($R129="",$R129="NON"),$S129-TODAY()&lt;=-1,OR($R129="",$R129="NON")),"RETARD RECTO + VERSO",IF(OR(AND($T129-TODAY()&lt;=-1,OR($R129="",$R129="NON")),AND($T129-TODAY()&lt;=-1,R129="OUI")),"RETARD VERSO",IF(AND($T129-TODAY()&gt;=0,$R129="OUI"),"VERSO EN COURS",IF(OR(AND($S129-TODAY()&lt;=-1,OR($R129="",$R129="NON")),AND($S129-TODAY()&lt;=-1,R129="OUI")),"RETARD RECTO",IF(T129-TODAY()&gt;=0,"RECTO EN COURS"))))))))</f>
        <v/>
      </c>
      <c r="V129" s="30" t="str">
        <f>IF(O129="NON","",IF(ISBLANK(C129),"",IF(COUNTIF('[1]PO - Plan d''Actions'!$A:$A,'PO - création BDA'!B129)=0,"Pas d'actions renseignées",IF(COUNTIF('[1]PO - Plan d''Actions'!$A:$A,'PO - création BDA'!B129)=COUNTIFS('[1]PO - Plan d''Actions'!$A:$A,'PO - création BDA'!B129,'[1]PO - Plan d''Actions'!$M:$M,"A"),"Cloturée","En cours"))))</f>
        <v/>
      </c>
      <c r="W129" s="33"/>
      <c r="X129" s="33"/>
      <c r="Y129" s="33"/>
      <c r="Z129" s="33"/>
      <c r="AA129" s="33"/>
      <c r="AB129" s="34"/>
    </row>
    <row r="130" spans="1:28" ht="24.95" hidden="1" customHeight="1" x14ac:dyDescent="0.2">
      <c r="A130" s="21">
        <v>143</v>
      </c>
      <c r="B130" s="22" t="str">
        <f t="shared" si="3"/>
        <v>BDA-PO-2020-143</v>
      </c>
      <c r="C130" s="23">
        <v>43997</v>
      </c>
      <c r="D130" s="24" t="s">
        <v>98</v>
      </c>
      <c r="E130" s="24">
        <v>2020</v>
      </c>
      <c r="F130" s="24" t="s">
        <v>234</v>
      </c>
      <c r="G130" s="24" t="str">
        <f t="shared" si="2"/>
        <v>PO</v>
      </c>
      <c r="H130" s="25" t="s">
        <v>32</v>
      </c>
      <c r="I130" s="25" t="s">
        <v>200</v>
      </c>
      <c r="J130" s="25" t="s">
        <v>48</v>
      </c>
      <c r="K130" s="25">
        <v>330</v>
      </c>
      <c r="L130" s="25">
        <v>330</v>
      </c>
      <c r="M130" s="25" t="s">
        <v>253</v>
      </c>
      <c r="N130" s="25" t="s">
        <v>35</v>
      </c>
      <c r="O130" s="26" t="s">
        <v>36</v>
      </c>
      <c r="P130" s="27" t="str">
        <f>IF(ISBLANK(I130),"",VLOOKUP(I130,'[1]PO -Machines '!A:C,3,0))</f>
        <v>A</v>
      </c>
      <c r="Q130" s="27" t="str">
        <f>IF(ISBLANK(I130),"",VLOOKUP(I130,'[1]PO -Machines '!A:C,2,0))</f>
        <v>FAB</v>
      </c>
      <c r="R130" s="28" t="s">
        <v>36</v>
      </c>
      <c r="S130" s="29">
        <f>IF(OR(C130="",H130="",I130="",B130=""),"",WORKDAY('PO - création BDA'!$C130,2))</f>
        <v>43999</v>
      </c>
      <c r="T130" s="29">
        <f>IF(OR(C130="",H130="",I130="",B130=""),"",WORKDAY('PO - création BDA'!$C130,14))</f>
        <v>44015</v>
      </c>
      <c r="U130" s="30" t="str">
        <f ca="1">IF($B130="","",IF($V130="Cloturée","BDA Cloturée",IF($V130="En cours","Plan d'actions en cours",IF(AND($T130-TODAY()&lt;=-1,OR($R130="",$R130="NON"),$S130-TODAY()&lt;=-1,OR($R130="",$R130="NON")),"RETARD RECTO + VERSO",IF(OR(AND($T130-TODAY()&lt;=-1,OR($R130="",$R130="NON")),AND($T130-TODAY()&lt;=-1,R130="OUI")),"RETARD VERSO",IF(AND($T130-TODAY()&gt;=0,$R130="OUI"),"VERSO EN COURS",IF(OR(AND($S130-TODAY()&lt;=-1,OR($R130="",$R130="NON")),AND($S130-TODAY()&lt;=-1,R130="OUI")),"RETARD RECTO",IF(T130-TODAY()&gt;=0,"RECTO EN COURS"))))))))</f>
        <v>BDA Cloturée</v>
      </c>
      <c r="V130" s="30" t="str">
        <f>IF(O130="NON","",IF(ISBLANK(C130),"",IF(COUNTIF('[1]PO - Plan d''Actions'!$A:$A,'PO - création BDA'!B130)=0,"Pas d'actions renseignées",IF(COUNTIF('[1]PO - Plan d''Actions'!$A:$A,'PO - création BDA'!B130)=COUNTIFS('[1]PO - Plan d''Actions'!$A:$A,'PO - création BDA'!B130,'[1]PO - Plan d''Actions'!$M:$M,"A"),"Cloturée","En cours"))))</f>
        <v>Cloturée</v>
      </c>
      <c r="W130" s="25"/>
      <c r="X130" s="25"/>
      <c r="Y130" s="25"/>
      <c r="Z130" s="25"/>
      <c r="AA130" s="25"/>
      <c r="AB130" s="31"/>
    </row>
    <row r="131" spans="1:28" ht="24.95" hidden="1" customHeight="1" x14ac:dyDescent="0.2">
      <c r="A131" s="21" t="s">
        <v>136</v>
      </c>
      <c r="B131" s="22" t="str">
        <f t="shared" si="3"/>
        <v/>
      </c>
      <c r="C131" s="23">
        <v>43997</v>
      </c>
      <c r="D131" s="24" t="s">
        <v>98</v>
      </c>
      <c r="E131" s="24">
        <v>2020</v>
      </c>
      <c r="F131" s="24" t="s">
        <v>234</v>
      </c>
      <c r="G131" s="24" t="str">
        <f t="shared" si="2"/>
        <v>PO</v>
      </c>
      <c r="H131" s="33" t="s">
        <v>32</v>
      </c>
      <c r="I131" s="33" t="s">
        <v>200</v>
      </c>
      <c r="J131" s="33" t="s">
        <v>48</v>
      </c>
      <c r="K131" s="33">
        <v>25</v>
      </c>
      <c r="L131" s="33">
        <v>25</v>
      </c>
      <c r="M131" s="33" t="s">
        <v>254</v>
      </c>
      <c r="N131" s="33" t="s">
        <v>35</v>
      </c>
      <c r="O131" s="24" t="s">
        <v>35</v>
      </c>
      <c r="P131" s="27" t="str">
        <f>IF(ISBLANK(I131),"",VLOOKUP(I131,'[1]PO -Machines '!A:C,3,0))</f>
        <v>A</v>
      </c>
      <c r="Q131" s="27" t="str">
        <f>IF(ISBLANK(I131),"",VLOOKUP(I131,'[1]PO -Machines '!A:C,2,0))</f>
        <v>FAB</v>
      </c>
      <c r="R131" s="28"/>
      <c r="S131" s="29" t="str">
        <f>IF(OR(C131="",H131="",I131="",B131=""),"",WORKDAY('PO - création BDA'!$C131,2))</f>
        <v/>
      </c>
      <c r="T131" s="29" t="str">
        <f>IF(OR(C131="",H131="",I131="",B131=""),"",WORKDAY('PO - création BDA'!$C131,14))</f>
        <v/>
      </c>
      <c r="U131" s="30" t="str">
        <f ca="1">IF($B131="","",IF($V131="Cloturée","BDA Cloturée",IF($V131="En cours","Plan d'actions en cours",IF(AND($T131-TODAY()&lt;=-1,OR($R131="",$R131="NON"),$S131-TODAY()&lt;=-1,OR($R131="",$R131="NON")),"RETARD RECTO + VERSO",IF(OR(AND($T131-TODAY()&lt;=-1,OR($R131="",$R131="NON")),AND($T131-TODAY()&lt;=-1,R131="OUI")),"RETARD VERSO",IF(AND($T131-TODAY()&gt;=0,$R131="OUI"),"VERSO EN COURS",IF(OR(AND($S131-TODAY()&lt;=-1,OR($R131="",$R131="NON")),AND($S131-TODAY()&lt;=-1,R131="OUI")),"RETARD RECTO",IF(T131-TODAY()&gt;=0,"RECTO EN COURS"))))))))</f>
        <v/>
      </c>
      <c r="V131" s="30" t="str">
        <f>IF(O131="NON","",IF(ISBLANK(C131),"",IF(COUNTIF('[1]PO - Plan d''Actions'!$A:$A,'PO - création BDA'!B131)=0,"Pas d'actions renseignées",IF(COUNTIF('[1]PO - Plan d''Actions'!$A:$A,'PO - création BDA'!B131)=COUNTIFS('[1]PO - Plan d''Actions'!$A:$A,'PO - création BDA'!B131,'[1]PO - Plan d''Actions'!$M:$M,"A"),"Cloturée","En cours"))))</f>
        <v/>
      </c>
      <c r="W131" s="33"/>
      <c r="X131" s="33"/>
      <c r="Y131" s="33"/>
      <c r="Z131" s="33"/>
      <c r="AA131" s="33"/>
      <c r="AB131" s="34"/>
    </row>
    <row r="132" spans="1:28" ht="24.95" hidden="1" customHeight="1" x14ac:dyDescent="0.2">
      <c r="A132" s="21" t="s">
        <v>136</v>
      </c>
      <c r="B132" s="22" t="str">
        <f t="shared" si="3"/>
        <v/>
      </c>
      <c r="C132" s="23">
        <v>43999</v>
      </c>
      <c r="D132" s="24" t="s">
        <v>98</v>
      </c>
      <c r="E132" s="24">
        <v>2020</v>
      </c>
      <c r="F132" s="24" t="s">
        <v>234</v>
      </c>
      <c r="G132" s="24" t="str">
        <f t="shared" si="2"/>
        <v>PO</v>
      </c>
      <c r="H132" s="25" t="s">
        <v>87</v>
      </c>
      <c r="I132" s="25"/>
      <c r="J132" s="25" t="s">
        <v>53</v>
      </c>
      <c r="K132" s="25">
        <v>50</v>
      </c>
      <c r="L132" s="25">
        <v>30</v>
      </c>
      <c r="M132" s="25" t="s">
        <v>255</v>
      </c>
      <c r="N132" s="25" t="s">
        <v>35</v>
      </c>
      <c r="O132" s="26" t="s">
        <v>35</v>
      </c>
      <c r="P132" s="27" t="str">
        <f>IF(ISBLANK(I132),"",VLOOKUP(I132,'[1]PO -Machines '!A:C,3,0))</f>
        <v/>
      </c>
      <c r="Q132" s="27" t="str">
        <f>IF(ISBLANK(I132),"",VLOOKUP(I132,'[1]PO -Machines '!A:C,2,0))</f>
        <v/>
      </c>
      <c r="R132" s="28"/>
      <c r="S132" s="29" t="str">
        <f>IF(OR(C132="",H132="",I132="",B132=""),"",WORKDAY('PO - création BDA'!$C132,2))</f>
        <v/>
      </c>
      <c r="T132" s="29" t="str">
        <f>IF(OR(C132="",H132="",I132="",B132=""),"",WORKDAY('PO - création BDA'!$C132,14))</f>
        <v/>
      </c>
      <c r="U132" s="30" t="str">
        <f ca="1">IF($B132="","",IF($V132="Cloturée","BDA Cloturée",IF($V132="En cours","Plan d'actions en cours",IF(AND($T132-TODAY()&lt;=-1,OR($R132="",$R132="NON"),$S132-TODAY()&lt;=-1,OR($R132="",$R132="NON")),"RETARD RECTO + VERSO",IF(OR(AND($T132-TODAY()&lt;=-1,OR($R132="",$R132="NON")),AND($T132-TODAY()&lt;=-1,R132="OUI")),"RETARD VERSO",IF(AND($T132-TODAY()&gt;=0,$R132="OUI"),"VERSO EN COURS",IF(OR(AND($S132-TODAY()&lt;=-1,OR($R132="",$R132="NON")),AND($S132-TODAY()&lt;=-1,R132="OUI")),"RETARD RECTO",IF(T132-TODAY()&gt;=0,"RECTO EN COURS"))))))))</f>
        <v/>
      </c>
      <c r="V132" s="30" t="str">
        <f>IF(O132="NON","",IF(ISBLANK(C132),"",IF(COUNTIF('[1]PO - Plan d''Actions'!$A:$A,'PO - création BDA'!B132)=0,"Pas d'actions renseignées",IF(COUNTIF('[1]PO - Plan d''Actions'!$A:$A,'PO - création BDA'!B132)=COUNTIFS('[1]PO - Plan d''Actions'!$A:$A,'PO - création BDA'!B132,'[1]PO - Plan d''Actions'!$M:$M,"A"),"Cloturée","En cours"))))</f>
        <v/>
      </c>
      <c r="W132" s="25"/>
      <c r="X132" s="25"/>
      <c r="Y132" s="25"/>
      <c r="Z132" s="25"/>
      <c r="AA132" s="25"/>
      <c r="AB132" s="31"/>
    </row>
    <row r="133" spans="1:28" ht="24.95" hidden="1" customHeight="1" x14ac:dyDescent="0.2">
      <c r="A133" s="21" t="s">
        <v>136</v>
      </c>
      <c r="B133" s="22" t="str">
        <f t="shared" si="3"/>
        <v/>
      </c>
      <c r="C133" s="23">
        <v>43999</v>
      </c>
      <c r="D133" s="24" t="s">
        <v>98</v>
      </c>
      <c r="E133" s="24">
        <v>2020</v>
      </c>
      <c r="F133" s="24" t="s">
        <v>234</v>
      </c>
      <c r="G133" s="24" t="str">
        <f t="shared" ref="G133:G196" si="4">IF(C133="","","PO")</f>
        <v>PO</v>
      </c>
      <c r="H133" s="33" t="s">
        <v>111</v>
      </c>
      <c r="I133" s="33" t="s">
        <v>222</v>
      </c>
      <c r="J133" s="33" t="s">
        <v>53</v>
      </c>
      <c r="K133" s="33">
        <v>15</v>
      </c>
      <c r="L133" s="33">
        <v>15</v>
      </c>
      <c r="M133" s="33" t="s">
        <v>256</v>
      </c>
      <c r="N133" s="33" t="s">
        <v>35</v>
      </c>
      <c r="O133" s="24" t="s">
        <v>35</v>
      </c>
      <c r="P133" s="27" t="str">
        <f>IF(ISBLANK(I133),"",VLOOKUP(I133,'[1]PO -Machines '!A:C,3,0))</f>
        <v>A</v>
      </c>
      <c r="Q133" s="27" t="str">
        <f>IF(ISBLANK(I133),"",VLOOKUP(I133,'[1]PO -Machines '!A:C,2,0))</f>
        <v>Ens/etu</v>
      </c>
      <c r="R133" s="28"/>
      <c r="S133" s="29" t="str">
        <f>IF(OR(C133="",H133="",I133="",B133=""),"",WORKDAY('PO - création BDA'!$C133,2))</f>
        <v/>
      </c>
      <c r="T133" s="29" t="str">
        <f>IF(OR(C133="",H133="",I133="",B133=""),"",WORKDAY('PO - création BDA'!$C133,14))</f>
        <v/>
      </c>
      <c r="U133" s="30" t="str">
        <f ca="1">IF($B133="","",IF($V133="Cloturée","BDA Cloturée",IF($V133="En cours","Plan d'actions en cours",IF(AND($T133-TODAY()&lt;=-1,OR($R133="",$R133="NON"),$S133-TODAY()&lt;=-1,OR($R133="",$R133="NON")),"RETARD RECTO + VERSO",IF(OR(AND($T133-TODAY()&lt;=-1,OR($R133="",$R133="NON")),AND($T133-TODAY()&lt;=-1,R133="OUI")),"RETARD VERSO",IF(AND($T133-TODAY()&gt;=0,$R133="OUI"),"VERSO EN COURS",IF(OR(AND($S133-TODAY()&lt;=-1,OR($R133="",$R133="NON")),AND($S133-TODAY()&lt;=-1,R133="OUI")),"RETARD RECTO",IF(T133-TODAY()&gt;=0,"RECTO EN COURS"))))))))</f>
        <v/>
      </c>
      <c r="V133" s="30" t="str">
        <f>IF(O133="NON","",IF(ISBLANK(C133),"",IF(COUNTIF('[1]PO - Plan d''Actions'!$A:$A,'PO - création BDA'!B133)=0,"Pas d'actions renseignées",IF(COUNTIF('[1]PO - Plan d''Actions'!$A:$A,'PO - création BDA'!B133)=COUNTIFS('[1]PO - Plan d''Actions'!$A:$A,'PO - création BDA'!B133,'[1]PO - Plan d''Actions'!$M:$M,"A"),"Cloturée","En cours"))))</f>
        <v/>
      </c>
      <c r="W133" s="33"/>
      <c r="X133" s="33"/>
      <c r="Y133" s="33"/>
      <c r="Z133" s="33"/>
      <c r="AA133" s="33"/>
      <c r="AB133" s="34"/>
    </row>
    <row r="134" spans="1:28" ht="24.95" hidden="1" customHeight="1" x14ac:dyDescent="0.2">
      <c r="A134" s="21" t="s">
        <v>136</v>
      </c>
      <c r="B134" s="22" t="str">
        <f t="shared" si="3"/>
        <v/>
      </c>
      <c r="C134" s="23">
        <v>43999</v>
      </c>
      <c r="D134" s="24" t="s">
        <v>98</v>
      </c>
      <c r="E134" s="24">
        <v>2020</v>
      </c>
      <c r="F134" s="24" t="s">
        <v>234</v>
      </c>
      <c r="G134" s="24" t="str">
        <f t="shared" si="4"/>
        <v>PO</v>
      </c>
      <c r="H134" s="25" t="s">
        <v>46</v>
      </c>
      <c r="I134" s="25" t="s">
        <v>47</v>
      </c>
      <c r="J134" s="25" t="s">
        <v>48</v>
      </c>
      <c r="K134" s="25">
        <v>60</v>
      </c>
      <c r="L134" s="25">
        <v>60</v>
      </c>
      <c r="M134" s="25" t="s">
        <v>257</v>
      </c>
      <c r="N134" s="25" t="s">
        <v>35</v>
      </c>
      <c r="O134" s="26" t="s">
        <v>35</v>
      </c>
      <c r="P134" s="27" t="str">
        <f>IF(ISBLANK(I134),"",VLOOKUP(I134,'[1]PO -Machines '!A:C,3,0))</f>
        <v>A</v>
      </c>
      <c r="Q134" s="27" t="str">
        <f>IF(ISBLANK(I134),"",VLOOKUP(I134,'[1]PO -Machines '!A:C,2,0))</f>
        <v>FAB</v>
      </c>
      <c r="R134" s="28"/>
      <c r="S134" s="29" t="str">
        <f>IF(OR(C134="",H134="",I134="",B134=""),"",WORKDAY('PO - création BDA'!$C134,2))</f>
        <v/>
      </c>
      <c r="T134" s="29" t="str">
        <f>IF(OR(C134="",H134="",I134="",B134=""),"",WORKDAY('PO - création BDA'!$C134,14))</f>
        <v/>
      </c>
      <c r="U134" s="30" t="str">
        <f ca="1">IF($B134="","",IF($V134="Cloturée","BDA Cloturée",IF($V134="En cours","Plan d'actions en cours",IF(AND($T134-TODAY()&lt;=-1,OR($R134="",$R134="NON"),$S134-TODAY()&lt;=-1,OR($R134="",$R134="NON")),"RETARD RECTO + VERSO",IF(OR(AND($T134-TODAY()&lt;=-1,OR($R134="",$R134="NON")),AND($T134-TODAY()&lt;=-1,R134="OUI")),"RETARD VERSO",IF(AND($T134-TODAY()&gt;=0,$R134="OUI"),"VERSO EN COURS",IF(OR(AND($S134-TODAY()&lt;=-1,OR($R134="",$R134="NON")),AND($S134-TODAY()&lt;=-1,R134="OUI")),"RETARD RECTO",IF(T134-TODAY()&gt;=0,"RECTO EN COURS"))))))))</f>
        <v/>
      </c>
      <c r="V134" s="30" t="str">
        <f>IF(O134="NON","",IF(ISBLANK(C134),"",IF(COUNTIF('[1]PO - Plan d''Actions'!$A:$A,'PO - création BDA'!B134)=0,"Pas d'actions renseignées",IF(COUNTIF('[1]PO - Plan d''Actions'!$A:$A,'PO - création BDA'!B134)=COUNTIFS('[1]PO - Plan d''Actions'!$A:$A,'PO - création BDA'!B134,'[1]PO - Plan d''Actions'!$M:$M,"A"),"Cloturée","En cours"))))</f>
        <v/>
      </c>
      <c r="W134" s="25"/>
      <c r="X134" s="25"/>
      <c r="Y134" s="25"/>
      <c r="Z134" s="25"/>
      <c r="AA134" s="25"/>
      <c r="AB134" s="31"/>
    </row>
    <row r="135" spans="1:28" ht="24.95" hidden="1" customHeight="1" x14ac:dyDescent="0.2">
      <c r="A135" s="21" t="s">
        <v>136</v>
      </c>
      <c r="B135" s="22" t="str">
        <f t="shared" si="3"/>
        <v/>
      </c>
      <c r="C135" s="23">
        <v>43999</v>
      </c>
      <c r="D135" s="24" t="s">
        <v>98</v>
      </c>
      <c r="E135" s="24">
        <v>2020</v>
      </c>
      <c r="F135" s="24" t="s">
        <v>234</v>
      </c>
      <c r="G135" s="24" t="str">
        <f t="shared" si="4"/>
        <v>PO</v>
      </c>
      <c r="H135" s="33" t="s">
        <v>87</v>
      </c>
      <c r="I135" s="33"/>
      <c r="J135" s="33" t="s">
        <v>53</v>
      </c>
      <c r="K135" s="33">
        <v>30</v>
      </c>
      <c r="L135" s="33">
        <v>30</v>
      </c>
      <c r="M135" s="33" t="s">
        <v>258</v>
      </c>
      <c r="N135" s="33" t="s">
        <v>35</v>
      </c>
      <c r="O135" s="24" t="s">
        <v>35</v>
      </c>
      <c r="P135" s="27" t="str">
        <f>IF(ISBLANK(I135),"",VLOOKUP(I135,'[1]PO -Machines '!A:C,3,0))</f>
        <v/>
      </c>
      <c r="Q135" s="27" t="str">
        <f>IF(ISBLANK(I135),"",VLOOKUP(I135,'[1]PO -Machines '!A:C,2,0))</f>
        <v/>
      </c>
      <c r="R135" s="28"/>
      <c r="S135" s="29" t="str">
        <f>IF(OR(C135="",H135="",I135="",B135=""),"",WORKDAY('PO - création BDA'!$C135,2))</f>
        <v/>
      </c>
      <c r="T135" s="29" t="str">
        <f>IF(OR(C135="",H135="",I135="",B135=""),"",WORKDAY('PO - création BDA'!$C135,14))</f>
        <v/>
      </c>
      <c r="U135" s="30" t="str">
        <f ca="1">IF($B135="","",IF($V135="Cloturée","BDA Cloturée",IF($V135="En cours","Plan d'actions en cours",IF(AND($T135-TODAY()&lt;=-1,OR($R135="",$R135="NON"),$S135-TODAY()&lt;=-1,OR($R135="",$R135="NON")),"RETARD RECTO + VERSO",IF(OR(AND($T135-TODAY()&lt;=-1,OR($R135="",$R135="NON")),AND($T135-TODAY()&lt;=-1,R135="OUI")),"RETARD VERSO",IF(AND($T135-TODAY()&gt;=0,$R135="OUI"),"VERSO EN COURS",IF(OR(AND($S135-TODAY()&lt;=-1,OR($R135="",$R135="NON")),AND($S135-TODAY()&lt;=-1,R135="OUI")),"RETARD RECTO",IF(T135-TODAY()&gt;=0,"RECTO EN COURS"))))))))</f>
        <v/>
      </c>
      <c r="V135" s="30" t="str">
        <f>IF(O135="NON","",IF(ISBLANK(C135),"",IF(COUNTIF('[1]PO - Plan d''Actions'!$A:$A,'PO - création BDA'!B135)=0,"Pas d'actions renseignées",IF(COUNTIF('[1]PO - Plan d''Actions'!$A:$A,'PO - création BDA'!B135)=COUNTIFS('[1]PO - Plan d''Actions'!$A:$A,'PO - création BDA'!B135,'[1]PO - Plan d''Actions'!$M:$M,"A"),"Cloturée","En cours"))))</f>
        <v/>
      </c>
      <c r="W135" s="33"/>
      <c r="X135" s="33"/>
      <c r="Y135" s="33"/>
      <c r="Z135" s="33"/>
      <c r="AA135" s="33"/>
      <c r="AB135" s="34"/>
    </row>
    <row r="136" spans="1:28" ht="24.95" hidden="1" customHeight="1" x14ac:dyDescent="0.2">
      <c r="A136" s="21" t="s">
        <v>136</v>
      </c>
      <c r="B136" s="22" t="str">
        <f t="shared" si="3"/>
        <v/>
      </c>
      <c r="C136" s="23">
        <v>43999</v>
      </c>
      <c r="D136" s="24" t="s">
        <v>98</v>
      </c>
      <c r="E136" s="24">
        <v>2020</v>
      </c>
      <c r="F136" s="24" t="s">
        <v>234</v>
      </c>
      <c r="G136" s="24" t="str">
        <f t="shared" si="4"/>
        <v>PO</v>
      </c>
      <c r="H136" s="25" t="s">
        <v>46</v>
      </c>
      <c r="I136" s="25" t="s">
        <v>200</v>
      </c>
      <c r="J136" s="25" t="s">
        <v>48</v>
      </c>
      <c r="K136" s="25">
        <v>500</v>
      </c>
      <c r="L136" s="25">
        <v>400</v>
      </c>
      <c r="M136" s="25" t="s">
        <v>259</v>
      </c>
      <c r="N136" s="25" t="s">
        <v>35</v>
      </c>
      <c r="O136" s="26" t="s">
        <v>35</v>
      </c>
      <c r="P136" s="27" t="str">
        <f>IF(ISBLANK(I136),"",VLOOKUP(I136,'[1]PO -Machines '!A:C,3,0))</f>
        <v>A</v>
      </c>
      <c r="Q136" s="27" t="str">
        <f>IF(ISBLANK(I136),"",VLOOKUP(I136,'[1]PO -Machines '!A:C,2,0))</f>
        <v>FAB</v>
      </c>
      <c r="R136" s="28"/>
      <c r="S136" s="29" t="str">
        <f>IF(OR(C136="",H136="",I136="",B136=""),"",WORKDAY('PO - création BDA'!$C136,2))</f>
        <v/>
      </c>
      <c r="T136" s="29" t="str">
        <f>IF(OR(C136="",H136="",I136="",B136=""),"",WORKDAY('PO - création BDA'!$C136,14))</f>
        <v/>
      </c>
      <c r="U136" s="30" t="str">
        <f ca="1">IF($B136="","",IF($V136="Cloturée","BDA Cloturée",IF($V136="En cours","Plan d'actions en cours",IF(AND($T136-TODAY()&lt;=-1,OR($R136="",$R136="NON"),$S136-TODAY()&lt;=-1,OR($R136="",$R136="NON")),"RETARD RECTO + VERSO",IF(OR(AND($T136-TODAY()&lt;=-1,OR($R136="",$R136="NON")),AND($T136-TODAY()&lt;=-1,R136="OUI")),"RETARD VERSO",IF(AND($T136-TODAY()&gt;=0,$R136="OUI"),"VERSO EN COURS",IF(OR(AND($S136-TODAY()&lt;=-1,OR($R136="",$R136="NON")),AND($S136-TODAY()&lt;=-1,R136="OUI")),"RETARD RECTO",IF(T136-TODAY()&gt;=0,"RECTO EN COURS"))))))))</f>
        <v/>
      </c>
      <c r="V136" s="30" t="str">
        <f>IF(O136="NON","",IF(ISBLANK(C136),"",IF(COUNTIF('[1]PO - Plan d''Actions'!$A:$A,'PO - création BDA'!B136)=0,"Pas d'actions renseignées",IF(COUNTIF('[1]PO - Plan d''Actions'!$A:$A,'PO - création BDA'!B136)=COUNTIFS('[1]PO - Plan d''Actions'!$A:$A,'PO - création BDA'!B136,'[1]PO - Plan d''Actions'!$M:$M,"A"),"Cloturée","En cours"))))</f>
        <v/>
      </c>
      <c r="W136" s="25"/>
      <c r="X136" s="25"/>
      <c r="Y136" s="25"/>
      <c r="Z136" s="25"/>
      <c r="AA136" s="25"/>
      <c r="AB136" s="31"/>
    </row>
    <row r="137" spans="1:28" ht="24.95" hidden="1" customHeight="1" x14ac:dyDescent="0.2">
      <c r="A137" s="21">
        <v>150</v>
      </c>
      <c r="B137" s="22" t="str">
        <f t="shared" ref="B137:B200" si="5">IF(O137="OUI",IF(C137="","","BDA"&amp;"-"&amp;G137&amp;"-"&amp;YEAR(C137)&amp;"-"&amp;A137),"")</f>
        <v>BDA-PO-2020-150</v>
      </c>
      <c r="C137" s="23">
        <v>44004</v>
      </c>
      <c r="D137" s="24" t="s">
        <v>98</v>
      </c>
      <c r="E137" s="24">
        <v>2020</v>
      </c>
      <c r="F137" s="24" t="s">
        <v>234</v>
      </c>
      <c r="G137" s="24" t="str">
        <f t="shared" si="4"/>
        <v>PO</v>
      </c>
      <c r="H137" s="33" t="s">
        <v>125</v>
      </c>
      <c r="I137" s="33"/>
      <c r="J137" s="33" t="s">
        <v>48</v>
      </c>
      <c r="K137" s="33">
        <v>500</v>
      </c>
      <c r="L137" s="33">
        <v>300</v>
      </c>
      <c r="M137" s="33" t="s">
        <v>260</v>
      </c>
      <c r="N137" s="33" t="s">
        <v>35</v>
      </c>
      <c r="O137" s="24" t="s">
        <v>36</v>
      </c>
      <c r="P137" s="27" t="str">
        <f>IF(ISBLANK(I137),"",VLOOKUP(I137,'[1]PO -Machines '!A:C,3,0))</f>
        <v/>
      </c>
      <c r="Q137" s="27" t="str">
        <f>IF(ISBLANK(I137),"",VLOOKUP(I137,'[1]PO -Machines '!A:C,2,0))</f>
        <v/>
      </c>
      <c r="R137" s="28"/>
      <c r="S137" s="29" t="str">
        <f>IF(OR(C137="",H137="",I137="",B137=""),"",WORKDAY('PO - création BDA'!$C137,2))</f>
        <v/>
      </c>
      <c r="T137" s="29" t="str">
        <f>IF(OR(C137="",H137="",I137="",B137=""),"",WORKDAY('PO - création BDA'!$C137,14))</f>
        <v/>
      </c>
      <c r="U137" s="30" t="str">
        <f ca="1">IF($B137="","",IF($V137="Cloturée","BDA Cloturée",IF($V137="En cours","Plan d'actions en cours",IF(AND($T137-TODAY()&lt;=-1,OR($R137="",$R137="NON"),$S137-TODAY()&lt;=-1,OR($R137="",$R137="NON")),"RETARD RECTO + VERSO",IF(OR(AND($T137-TODAY()&lt;=-1,OR($R137="",$R137="NON")),AND($T137-TODAY()&lt;=-1,R137="OUI")),"RETARD VERSO",IF(AND($T137-TODAY()&gt;=0,$R137="OUI"),"VERSO EN COURS",IF(OR(AND($S137-TODAY()&lt;=-1,OR($R137="",$R137="NON")),AND($S137-TODAY()&lt;=-1,R137="OUI")),"RETARD RECTO",IF(T137-TODAY()&gt;=0,"RECTO EN COURS"))))))))</f>
        <v>BDA Cloturée</v>
      </c>
      <c r="V137" s="30" t="str">
        <f>IF(O137="NON","",IF(ISBLANK(C137),"",IF(COUNTIF('[1]PO - Plan d''Actions'!$A:$A,'PO - création BDA'!B137)=0,"Pas d'actions renseignées",IF(COUNTIF('[1]PO - Plan d''Actions'!$A:$A,'PO - création BDA'!B137)=COUNTIFS('[1]PO - Plan d''Actions'!$A:$A,'PO - création BDA'!B137,'[1]PO - Plan d''Actions'!$M:$M,"A"),"Cloturée","En cours"))))</f>
        <v>Cloturée</v>
      </c>
      <c r="W137" s="33"/>
      <c r="X137" s="33"/>
      <c r="Y137" s="33"/>
      <c r="Z137" s="33"/>
      <c r="AA137" s="33"/>
      <c r="AB137" s="34"/>
    </row>
    <row r="138" spans="1:28" ht="24.95" hidden="1" customHeight="1" x14ac:dyDescent="0.2">
      <c r="A138" s="21" t="s">
        <v>136</v>
      </c>
      <c r="B138" s="22" t="str">
        <f t="shared" si="5"/>
        <v/>
      </c>
      <c r="C138" s="23">
        <v>44004</v>
      </c>
      <c r="D138" s="24" t="s">
        <v>98</v>
      </c>
      <c r="E138" s="24">
        <v>2020</v>
      </c>
      <c r="F138" s="24" t="s">
        <v>234</v>
      </c>
      <c r="G138" s="24" t="str">
        <f t="shared" si="4"/>
        <v>PO</v>
      </c>
      <c r="H138" s="25" t="s">
        <v>111</v>
      </c>
      <c r="I138" s="25" t="s">
        <v>222</v>
      </c>
      <c r="J138" s="25" t="s">
        <v>53</v>
      </c>
      <c r="K138" s="25">
        <v>60</v>
      </c>
      <c r="L138" s="25">
        <v>60</v>
      </c>
      <c r="M138" s="36" t="s">
        <v>261</v>
      </c>
      <c r="N138" s="25" t="s">
        <v>35</v>
      </c>
      <c r="O138" s="26" t="s">
        <v>35</v>
      </c>
      <c r="P138" s="27" t="str">
        <f>IF(ISBLANK(I138),"",VLOOKUP(I138,'[1]PO -Machines '!A:C,3,0))</f>
        <v>A</v>
      </c>
      <c r="Q138" s="27" t="str">
        <f>IF(ISBLANK(I138),"",VLOOKUP(I138,'[1]PO -Machines '!A:C,2,0))</f>
        <v>Ens/etu</v>
      </c>
      <c r="R138" s="28"/>
      <c r="S138" s="29" t="str">
        <f>IF(OR(C138="",H138="",I138="",B138=""),"",WORKDAY('PO - création BDA'!$C138,2))</f>
        <v/>
      </c>
      <c r="T138" s="29" t="str">
        <f>IF(OR(C138="",H138="",I138="",B138=""),"",WORKDAY('PO - création BDA'!$C138,14))</f>
        <v/>
      </c>
      <c r="U138" s="30" t="str">
        <f ca="1">IF($B138="","",IF($V138="Cloturée","BDA Cloturée",IF($V138="En cours","Plan d'actions en cours",IF(AND($T138-TODAY()&lt;=-1,OR($R138="",$R138="NON"),$S138-TODAY()&lt;=-1,OR($R138="",$R138="NON")),"RETARD RECTO + VERSO",IF(OR(AND($T138-TODAY()&lt;=-1,OR($R138="",$R138="NON")),AND($T138-TODAY()&lt;=-1,R138="OUI")),"RETARD VERSO",IF(AND($T138-TODAY()&gt;=0,$R138="OUI"),"VERSO EN COURS",IF(OR(AND($S138-TODAY()&lt;=-1,OR($R138="",$R138="NON")),AND($S138-TODAY()&lt;=-1,R138="OUI")),"RETARD RECTO",IF(T138-TODAY()&gt;=0,"RECTO EN COURS"))))))))</f>
        <v/>
      </c>
      <c r="V138" s="30" t="str">
        <f>IF(O138="NON","",IF(ISBLANK(C138),"",IF(COUNTIF('[1]PO - Plan d''Actions'!$A:$A,'PO - création BDA'!B138)=0,"Pas d'actions renseignées",IF(COUNTIF('[1]PO - Plan d''Actions'!$A:$A,'PO - création BDA'!B138)=COUNTIFS('[1]PO - Plan d''Actions'!$A:$A,'PO - création BDA'!B138,'[1]PO - Plan d''Actions'!$M:$M,"A"),"Cloturée","En cours"))))</f>
        <v/>
      </c>
      <c r="W138" s="25"/>
      <c r="X138" s="25"/>
      <c r="Y138" s="25"/>
      <c r="Z138" s="25"/>
      <c r="AA138" s="25"/>
      <c r="AB138" s="31"/>
    </row>
    <row r="139" spans="1:28" ht="24.95" hidden="1" customHeight="1" x14ac:dyDescent="0.2">
      <c r="A139" s="21" t="s">
        <v>136</v>
      </c>
      <c r="B139" s="22" t="str">
        <f t="shared" si="5"/>
        <v/>
      </c>
      <c r="C139" s="23">
        <v>44008</v>
      </c>
      <c r="D139" s="24" t="s">
        <v>98</v>
      </c>
      <c r="E139" s="24">
        <v>2020</v>
      </c>
      <c r="F139" s="24" t="s">
        <v>234</v>
      </c>
      <c r="G139" s="24" t="str">
        <f t="shared" si="4"/>
        <v>PO</v>
      </c>
      <c r="H139" s="33" t="s">
        <v>32</v>
      </c>
      <c r="I139" s="33" t="s">
        <v>262</v>
      </c>
      <c r="J139" s="33" t="s">
        <v>67</v>
      </c>
      <c r="K139" s="33">
        <v>105</v>
      </c>
      <c r="L139" s="33">
        <v>105</v>
      </c>
      <c r="M139" s="33" t="s">
        <v>263</v>
      </c>
      <c r="N139" s="33" t="s">
        <v>35</v>
      </c>
      <c r="O139" s="24" t="s">
        <v>35</v>
      </c>
      <c r="P139" s="27" t="str">
        <f>IF(ISBLANK(I139),"",VLOOKUP(I139,'[1]PO -Machines '!A:C,3,0))</f>
        <v>B</v>
      </c>
      <c r="Q139" s="27" t="str">
        <f>IF(ISBLANK(I139),"",VLOOKUP(I139,'[1]PO -Machines '!A:C,2,0))</f>
        <v>FAB</v>
      </c>
      <c r="R139" s="28"/>
      <c r="S139" s="29" t="str">
        <f>IF(OR(C139="",H139="",I139="",B139=""),"",WORKDAY('PO - création BDA'!$C139,2))</f>
        <v/>
      </c>
      <c r="T139" s="29" t="str">
        <f>IF(OR(C139="",H139="",I139="",B139=""),"",WORKDAY('PO - création BDA'!$C139,14))</f>
        <v/>
      </c>
      <c r="U139" s="30" t="str">
        <f ca="1">IF($B139="","",IF($V139="Cloturée","BDA Cloturée",IF($V139="En cours","Plan d'actions en cours",IF(AND($T139-TODAY()&lt;=-1,OR($R139="",$R139="NON"),$S139-TODAY()&lt;=-1,OR($R139="",$R139="NON")),"RETARD RECTO + VERSO",IF(OR(AND($T139-TODAY()&lt;=-1,OR($R139="",$R139="NON")),AND($T139-TODAY()&lt;=-1,R139="OUI")),"RETARD VERSO",IF(AND($T139-TODAY()&gt;=0,$R139="OUI"),"VERSO EN COURS",IF(OR(AND($S139-TODAY()&lt;=-1,OR($R139="",$R139="NON")),AND($S139-TODAY()&lt;=-1,R139="OUI")),"RETARD RECTO",IF(T139-TODAY()&gt;=0,"RECTO EN COURS"))))))))</f>
        <v/>
      </c>
      <c r="V139" s="30" t="str">
        <f>IF(O139="NON","",IF(ISBLANK(C139),"",IF(COUNTIF('[1]PO - Plan d''Actions'!$A:$A,'PO - création BDA'!B139)=0,"Pas d'actions renseignées",IF(COUNTIF('[1]PO - Plan d''Actions'!$A:$A,'PO - création BDA'!B139)=COUNTIFS('[1]PO - Plan d''Actions'!$A:$A,'PO - création BDA'!B139,'[1]PO - Plan d''Actions'!$M:$M,"A"),"Cloturée","En cours"))))</f>
        <v/>
      </c>
      <c r="W139" s="33"/>
      <c r="X139" s="33"/>
      <c r="Y139" s="33"/>
      <c r="Z139" s="33"/>
      <c r="AA139" s="33"/>
      <c r="AB139" s="34"/>
    </row>
    <row r="140" spans="1:28" ht="24.95" hidden="1" customHeight="1" x14ac:dyDescent="0.2">
      <c r="A140" s="21">
        <v>154</v>
      </c>
      <c r="B140" s="22" t="str">
        <f t="shared" si="5"/>
        <v>BDA-PO-2020-154</v>
      </c>
      <c r="C140" s="23">
        <v>44011</v>
      </c>
      <c r="D140" s="24" t="s">
        <v>98</v>
      </c>
      <c r="E140" s="24">
        <v>2020</v>
      </c>
      <c r="F140" s="24" t="s">
        <v>234</v>
      </c>
      <c r="G140" s="24" t="str">
        <f t="shared" si="4"/>
        <v>PO</v>
      </c>
      <c r="H140" s="33" t="s">
        <v>125</v>
      </c>
      <c r="I140" s="33"/>
      <c r="J140" s="33" t="s">
        <v>53</v>
      </c>
      <c r="K140" s="33">
        <v>160</v>
      </c>
      <c r="L140" s="33">
        <v>120</v>
      </c>
      <c r="M140" s="33" t="s">
        <v>264</v>
      </c>
      <c r="N140" s="33" t="s">
        <v>36</v>
      </c>
      <c r="O140" s="24" t="s">
        <v>36</v>
      </c>
      <c r="P140" s="27" t="str">
        <f>IF(ISBLANK(I140),"",VLOOKUP(I140,'[1]PO -Machines '!A:C,3,0))</f>
        <v/>
      </c>
      <c r="Q140" s="27" t="str">
        <f>IF(ISBLANK(I140),"",VLOOKUP(I140,'[1]PO -Machines '!A:C,2,0))</f>
        <v/>
      </c>
      <c r="R140" s="28"/>
      <c r="S140" s="29" t="str">
        <f>IF(OR(C140="",H140="",I140="",B140=""),"",WORKDAY('PO - création BDA'!$C140,2))</f>
        <v/>
      </c>
      <c r="T140" s="29" t="str">
        <f>IF(OR(C140="",H140="",I140="",B140=""),"",WORKDAY('PO - création BDA'!$C140,14))</f>
        <v/>
      </c>
      <c r="U140" s="30" t="str">
        <f ca="1">IF($B140="","",IF($V140="Cloturée","BDA Cloturée",IF($V140="En cours","Plan d'actions en cours",IF(AND($T140-TODAY()&lt;=-1,OR($R140="",$R140="NON"),$S140-TODAY()&lt;=-1,OR($R140="",$R140="NON")),"RETARD RECTO + VERSO",IF(OR(AND($T140-TODAY()&lt;=-1,OR($R140="",$R140="NON")),AND($T140-TODAY()&lt;=-1,R140="OUI")),"RETARD VERSO",IF(AND($T140-TODAY()&gt;=0,$R140="OUI"),"VERSO EN COURS",IF(OR(AND($S140-TODAY()&lt;=-1,OR($R140="",$R140="NON")),AND($S140-TODAY()&lt;=-1,R140="OUI")),"RETARD RECTO",IF(T140-TODAY()&gt;=0,"RECTO EN COURS"))))))))</f>
        <v>BDA Cloturée</v>
      </c>
      <c r="V140" s="30" t="str">
        <f>IF(O140="NON","",IF(ISBLANK(C140),"",IF(COUNTIF('[1]PO - Plan d''Actions'!$A:$A,'PO - création BDA'!B140)=0,"Pas d'actions renseignées",IF(COUNTIF('[1]PO - Plan d''Actions'!$A:$A,'PO - création BDA'!B140)=COUNTIFS('[1]PO - Plan d''Actions'!$A:$A,'PO - création BDA'!B140,'[1]PO - Plan d''Actions'!$M:$M,"A"),"Cloturée","En cours"))))</f>
        <v>Cloturée</v>
      </c>
      <c r="W140" s="33"/>
      <c r="X140" s="33"/>
      <c r="Y140" s="33"/>
      <c r="Z140" s="33"/>
      <c r="AA140" s="33"/>
      <c r="AB140" s="34"/>
    </row>
    <row r="141" spans="1:28" ht="24.95" hidden="1" customHeight="1" x14ac:dyDescent="0.2">
      <c r="A141" s="21" t="s">
        <v>136</v>
      </c>
      <c r="B141" s="22" t="str">
        <f t="shared" si="5"/>
        <v/>
      </c>
      <c r="C141" s="23">
        <v>44011</v>
      </c>
      <c r="D141" s="24" t="s">
        <v>98</v>
      </c>
      <c r="E141" s="24">
        <v>2020</v>
      </c>
      <c r="F141" s="24" t="s">
        <v>234</v>
      </c>
      <c r="G141" s="24" t="str">
        <f t="shared" si="4"/>
        <v>PO</v>
      </c>
      <c r="H141" s="25" t="s">
        <v>87</v>
      </c>
      <c r="I141" s="25"/>
      <c r="J141" s="25" t="s">
        <v>67</v>
      </c>
      <c r="K141" s="25">
        <v>30</v>
      </c>
      <c r="L141" s="25">
        <v>30</v>
      </c>
      <c r="M141" s="25" t="s">
        <v>265</v>
      </c>
      <c r="N141" s="25" t="s">
        <v>35</v>
      </c>
      <c r="O141" s="26" t="s">
        <v>35</v>
      </c>
      <c r="P141" s="27" t="str">
        <f>IF(ISBLANK(I141),"",VLOOKUP(I141,'[1]PO -Machines '!A:C,3,0))</f>
        <v/>
      </c>
      <c r="Q141" s="27" t="str">
        <f>IF(ISBLANK(I141),"",VLOOKUP(I141,'[1]PO -Machines '!A:C,2,0))</f>
        <v/>
      </c>
      <c r="R141" s="28"/>
      <c r="S141" s="29" t="str">
        <f>IF(OR(C141="",H141="",I141="",B141=""),"",WORKDAY('PO - création BDA'!$C141,2))</f>
        <v/>
      </c>
      <c r="T141" s="29" t="str">
        <f>IF(OR(C141="",H141="",I141="",B141=""),"",WORKDAY('PO - création BDA'!$C141,14))</f>
        <v/>
      </c>
      <c r="U141" s="30" t="str">
        <f ca="1">IF($B141="","",IF($V141="Cloturée","BDA Cloturée",IF($V141="En cours","Plan d'actions en cours",IF(AND($T141-TODAY()&lt;=-1,OR($R141="",$R141="NON"),$S141-TODAY()&lt;=-1,OR($R141="",$R141="NON")),"RETARD RECTO + VERSO",IF(OR(AND($T141-TODAY()&lt;=-1,OR($R141="",$R141="NON")),AND($T141-TODAY()&lt;=-1,R141="OUI")),"RETARD VERSO",IF(AND($T141-TODAY()&gt;=0,$R141="OUI"),"VERSO EN COURS",IF(OR(AND($S141-TODAY()&lt;=-1,OR($R141="",$R141="NON")),AND($S141-TODAY()&lt;=-1,R141="OUI")),"RETARD RECTO",IF(T141-TODAY()&gt;=0,"RECTO EN COURS"))))))))</f>
        <v/>
      </c>
      <c r="V141" s="30" t="str">
        <f>IF(O141="NON","",IF(ISBLANK(C141),"",IF(COUNTIF('[1]PO - Plan d''Actions'!$A:$A,'PO - création BDA'!B141)=0,"Pas d'actions renseignées",IF(COUNTIF('[1]PO - Plan d''Actions'!$A:$A,'PO - création BDA'!B141)=COUNTIFS('[1]PO - Plan d''Actions'!$A:$A,'PO - création BDA'!B141,'[1]PO - Plan d''Actions'!$M:$M,"A"),"Cloturée","En cours"))))</f>
        <v/>
      </c>
      <c r="W141" s="25"/>
      <c r="X141" s="25"/>
      <c r="Y141" s="25"/>
      <c r="Z141" s="25"/>
      <c r="AA141" s="25"/>
      <c r="AB141" s="31"/>
    </row>
    <row r="142" spans="1:28" ht="24.95" hidden="1" customHeight="1" x14ac:dyDescent="0.2">
      <c r="A142" s="21">
        <v>156</v>
      </c>
      <c r="B142" s="22" t="str">
        <f t="shared" si="5"/>
        <v>BDA-PO-2020-156</v>
      </c>
      <c r="C142" s="23">
        <v>44013</v>
      </c>
      <c r="D142" s="24" t="s">
        <v>108</v>
      </c>
      <c r="E142" s="24">
        <v>2020</v>
      </c>
      <c r="F142" s="24" t="s">
        <v>266</v>
      </c>
      <c r="G142" s="24" t="str">
        <f t="shared" si="4"/>
        <v>PO</v>
      </c>
      <c r="H142" s="33" t="s">
        <v>46</v>
      </c>
      <c r="I142" s="33" t="s">
        <v>95</v>
      </c>
      <c r="J142" s="33" t="s">
        <v>48</v>
      </c>
      <c r="K142" s="33">
        <v>105</v>
      </c>
      <c r="L142" s="33">
        <v>80</v>
      </c>
      <c r="M142" s="35" t="s">
        <v>267</v>
      </c>
      <c r="N142" s="33" t="s">
        <v>35</v>
      </c>
      <c r="O142" s="24" t="s">
        <v>36</v>
      </c>
      <c r="P142" s="27" t="str">
        <f>IF(ISBLANK(I142),"",VLOOKUP(I142,'[1]PO -Machines '!A:C,3,0))</f>
        <v>A</v>
      </c>
      <c r="Q142" s="27" t="str">
        <f>IF(ISBLANK(I142),"",VLOOKUP(I142,'[1]PO -Machines '!A:C,2,0))</f>
        <v>FAB</v>
      </c>
      <c r="R142" s="28" t="s">
        <v>36</v>
      </c>
      <c r="S142" s="29">
        <f>IF(OR(C142="",H142="",I142="",B142=""),"",WORKDAY('PO - création BDA'!$C142,2))</f>
        <v>44015</v>
      </c>
      <c r="T142" s="29">
        <f>IF(OR(C142="",H142="",I142="",B142=""),"",WORKDAY('PO - création BDA'!$C142,14))</f>
        <v>44033</v>
      </c>
      <c r="U142" s="30" t="str">
        <f ca="1">IF($B142="","",IF($V142="Cloturée","BDA Cloturée",IF($V142="En cours","Plan d'actions en cours",IF(AND($T142-TODAY()&lt;=-1,OR($R142="",$R142="NON"),$S142-TODAY()&lt;=-1,OR($R142="",$R142="NON")),"RETARD RECTO + VERSO",IF(OR(AND($T142-TODAY()&lt;=-1,OR($R142="",$R142="NON")),AND($T142-TODAY()&lt;=-1,R142="OUI")),"RETARD VERSO",IF(AND($T142-TODAY()&gt;=0,$R142="OUI"),"VERSO EN COURS",IF(OR(AND($S142-TODAY()&lt;=-1,OR($R142="",$R142="NON")),AND($S142-TODAY()&lt;=-1,R142="OUI")),"RETARD RECTO",IF(T142-TODAY()&gt;=0,"RECTO EN COURS"))))))))</f>
        <v>BDA Cloturée</v>
      </c>
      <c r="V142" s="30" t="str">
        <f>IF(O142="NON","",IF(ISBLANK(C142),"",IF(COUNTIF('[1]PO - Plan d''Actions'!$A:$A,'PO - création BDA'!B142)=0,"Pas d'actions renseignées",IF(COUNTIF('[1]PO - Plan d''Actions'!$A:$A,'PO - création BDA'!B142)=COUNTIFS('[1]PO - Plan d''Actions'!$A:$A,'PO - création BDA'!B142,'[1]PO - Plan d''Actions'!$M:$M,"A"),"Cloturée","En cours"))))</f>
        <v>Cloturée</v>
      </c>
      <c r="W142" s="33"/>
      <c r="X142" s="33"/>
      <c r="Y142" s="33"/>
      <c r="Z142" s="33"/>
      <c r="AA142" s="33"/>
      <c r="AB142" s="34"/>
    </row>
    <row r="143" spans="1:28" ht="24.95" hidden="1" customHeight="1" x14ac:dyDescent="0.2">
      <c r="A143" s="21" t="s">
        <v>136</v>
      </c>
      <c r="B143" s="22" t="str">
        <f t="shared" si="5"/>
        <v/>
      </c>
      <c r="C143" s="23">
        <v>44014</v>
      </c>
      <c r="D143" s="24" t="s">
        <v>108</v>
      </c>
      <c r="E143" s="24">
        <v>2020</v>
      </c>
      <c r="F143" s="24" t="s">
        <v>266</v>
      </c>
      <c r="G143" s="24" t="str">
        <f t="shared" si="4"/>
        <v>PO</v>
      </c>
      <c r="H143" s="25" t="s">
        <v>268</v>
      </c>
      <c r="I143" s="25" t="s">
        <v>269</v>
      </c>
      <c r="J143" s="25" t="s">
        <v>48</v>
      </c>
      <c r="K143" s="25">
        <v>40</v>
      </c>
      <c r="L143" s="25">
        <v>40</v>
      </c>
      <c r="M143" s="25" t="s">
        <v>270</v>
      </c>
      <c r="N143" s="25" t="s">
        <v>35</v>
      </c>
      <c r="O143" s="26" t="s">
        <v>35</v>
      </c>
      <c r="P143" s="27" t="str">
        <f>IF(ISBLANK(I143),"",VLOOKUP(I143,'[1]PO -Machines '!A:C,3,0))</f>
        <v>B</v>
      </c>
      <c r="Q143" s="27" t="str">
        <f>IF(ISBLANK(I143),"",VLOOKUP(I143,'[1]PO -Machines '!A:C,2,0))</f>
        <v>Ens/etu</v>
      </c>
      <c r="R143" s="28"/>
      <c r="S143" s="29" t="str">
        <f>IF(OR(C143="",H143="",I143="",B143=""),"",WORKDAY('PO - création BDA'!$C143,2))</f>
        <v/>
      </c>
      <c r="T143" s="29" t="str">
        <f>IF(OR(C143="",H143="",I143="",B143=""),"",WORKDAY('PO - création BDA'!$C143,14))</f>
        <v/>
      </c>
      <c r="U143" s="30" t="str">
        <f ca="1">IF($B143="","",IF($V143="Cloturée","BDA Cloturée",IF($V143="En cours","Plan d'actions en cours",IF(AND($T143-TODAY()&lt;=-1,OR($R143="",$R143="NON"),$S143-TODAY()&lt;=-1,OR($R143="",$R143="NON")),"RETARD RECTO + VERSO",IF(OR(AND($T143-TODAY()&lt;=-1,OR($R143="",$R143="NON")),AND($T143-TODAY()&lt;=-1,R143="OUI")),"RETARD VERSO",IF(AND($T143-TODAY()&gt;=0,$R143="OUI"),"VERSO EN COURS",IF(OR(AND($S143-TODAY()&lt;=-1,OR($R143="",$R143="NON")),AND($S143-TODAY()&lt;=-1,R143="OUI")),"RETARD RECTO",IF(T143-TODAY()&gt;=0,"RECTO EN COURS"))))))))</f>
        <v/>
      </c>
      <c r="V143" s="30" t="str">
        <f>IF(O143="NON","",IF(ISBLANK(C143),"",IF(COUNTIF('[1]PO - Plan d''Actions'!$A:$A,'PO - création BDA'!B143)=0,"Pas d'actions renseignées",IF(COUNTIF('[1]PO - Plan d''Actions'!$A:$A,'PO - création BDA'!B143)=COUNTIFS('[1]PO - Plan d''Actions'!$A:$A,'PO - création BDA'!B143,'[1]PO - Plan d''Actions'!$M:$M,"A"),"Cloturée","En cours"))))</f>
        <v/>
      </c>
      <c r="W143" s="25"/>
      <c r="X143" s="25"/>
      <c r="Y143" s="25"/>
      <c r="Z143" s="25"/>
      <c r="AA143" s="25"/>
      <c r="AB143" s="31"/>
    </row>
    <row r="144" spans="1:28" ht="24.95" hidden="1" customHeight="1" x14ac:dyDescent="0.2">
      <c r="A144" s="21">
        <v>158</v>
      </c>
      <c r="B144" s="22" t="str">
        <f t="shared" si="5"/>
        <v>BDA-PO-2020-158</v>
      </c>
      <c r="C144" s="23">
        <v>44015</v>
      </c>
      <c r="D144" s="24" t="s">
        <v>108</v>
      </c>
      <c r="E144" s="24">
        <v>2020</v>
      </c>
      <c r="F144" s="24" t="s">
        <v>266</v>
      </c>
      <c r="G144" s="24" t="str">
        <f t="shared" si="4"/>
        <v>PO</v>
      </c>
      <c r="H144" s="33" t="s">
        <v>91</v>
      </c>
      <c r="I144" s="33" t="s">
        <v>271</v>
      </c>
      <c r="J144" s="33" t="s">
        <v>48</v>
      </c>
      <c r="K144" s="33">
        <v>150</v>
      </c>
      <c r="L144" s="33">
        <v>130</v>
      </c>
      <c r="M144" s="33" t="s">
        <v>272</v>
      </c>
      <c r="N144" s="33" t="s">
        <v>35</v>
      </c>
      <c r="O144" s="24" t="s">
        <v>36</v>
      </c>
      <c r="P144" s="27" t="str">
        <f>IF(ISBLANK(I144),"",VLOOKUP(I144,'[1]PO -Machines '!A:C,3,0))</f>
        <v>A</v>
      </c>
      <c r="Q144" s="27" t="str">
        <f>IF(ISBLANK(I144),"",VLOOKUP(I144,'[1]PO -Machines '!A:C,2,0))</f>
        <v>Ens/etu</v>
      </c>
      <c r="R144" s="28" t="s">
        <v>36</v>
      </c>
      <c r="S144" s="29">
        <f>IF(OR(C144="",H144="",I144="",B144=""),"",WORKDAY('PO - création BDA'!$C144,2))</f>
        <v>44019</v>
      </c>
      <c r="T144" s="29">
        <f>IF(OR(C144="",H144="",I144="",B144=""),"",WORKDAY('PO - création BDA'!$C144,14))</f>
        <v>44035</v>
      </c>
      <c r="U144" s="30" t="str">
        <f ca="1">IF($B144="","",IF($V144="Cloturée","BDA Cloturée",IF($V144="En cours","Plan d'actions en cours",IF(AND($T144-TODAY()&lt;=-1,OR($R144="",$R144="NON"),$S144-TODAY()&lt;=-1,OR($R144="",$R144="NON")),"RETARD RECTO + VERSO",IF(OR(AND($T144-TODAY()&lt;=-1,OR($R144="",$R144="NON")),AND($T144-TODAY()&lt;=-1,R144="OUI")),"RETARD VERSO",IF(AND($T144-TODAY()&gt;=0,$R144="OUI"),"VERSO EN COURS",IF(OR(AND($S144-TODAY()&lt;=-1,OR($R144="",$R144="NON")),AND($S144-TODAY()&lt;=-1,R144="OUI")),"RETARD RECTO",IF(T144-TODAY()&gt;=0,"RECTO EN COURS"))))))))</f>
        <v>BDA Cloturée</v>
      </c>
      <c r="V144" s="30" t="str">
        <f>IF(O144="NON","",IF(ISBLANK(C144),"",IF(COUNTIF('[1]PO - Plan d''Actions'!$A:$A,'PO - création BDA'!B144)=0,"Pas d'actions renseignées",IF(COUNTIF('[1]PO - Plan d''Actions'!$A:$A,'PO - création BDA'!B144)=COUNTIFS('[1]PO - Plan d''Actions'!$A:$A,'PO - création BDA'!B144,'[1]PO - Plan d''Actions'!$M:$M,"A"),"Cloturée","En cours"))))</f>
        <v>Cloturée</v>
      </c>
      <c r="W144" s="33"/>
      <c r="X144" s="33"/>
      <c r="Y144" s="33"/>
      <c r="Z144" s="33"/>
      <c r="AA144" s="33"/>
      <c r="AB144" s="34"/>
    </row>
    <row r="145" spans="1:28" ht="24.95" hidden="1" customHeight="1" x14ac:dyDescent="0.2">
      <c r="A145" s="21" t="s">
        <v>136</v>
      </c>
      <c r="B145" s="22" t="str">
        <f t="shared" si="5"/>
        <v/>
      </c>
      <c r="C145" s="23">
        <v>44018</v>
      </c>
      <c r="D145" s="24" t="s">
        <v>108</v>
      </c>
      <c r="E145" s="24">
        <v>2020</v>
      </c>
      <c r="F145" s="24" t="s">
        <v>266</v>
      </c>
      <c r="G145" s="24" t="str">
        <f t="shared" si="4"/>
        <v>PO</v>
      </c>
      <c r="H145" s="25" t="s">
        <v>32</v>
      </c>
      <c r="I145" s="25" t="s">
        <v>95</v>
      </c>
      <c r="J145" s="25" t="s">
        <v>53</v>
      </c>
      <c r="K145" s="25">
        <v>5</v>
      </c>
      <c r="L145" s="25">
        <v>5</v>
      </c>
      <c r="M145" s="25" t="s">
        <v>273</v>
      </c>
      <c r="N145" s="25" t="s">
        <v>35</v>
      </c>
      <c r="O145" s="26" t="s">
        <v>35</v>
      </c>
      <c r="P145" s="27" t="str">
        <f>IF(ISBLANK(I145),"",VLOOKUP(I145,'[1]PO -Machines '!A:C,3,0))</f>
        <v>A</v>
      </c>
      <c r="Q145" s="27" t="str">
        <f>IF(ISBLANK(I145),"",VLOOKUP(I145,'[1]PO -Machines '!A:C,2,0))</f>
        <v>FAB</v>
      </c>
      <c r="R145" s="28"/>
      <c r="S145" s="29" t="str">
        <f>IF(OR(C145="",H145="",I145="",B145=""),"",WORKDAY('PO - création BDA'!$C145,2))</f>
        <v/>
      </c>
      <c r="T145" s="29" t="str">
        <f>IF(OR(C145="",H145="",I145="",B145=""),"",WORKDAY('PO - création BDA'!$C145,14))</f>
        <v/>
      </c>
      <c r="U145" s="30" t="str">
        <f ca="1">IF($B145="","",IF($V145="Cloturée","BDA Cloturée",IF($V145="En cours","Plan d'actions en cours",IF(AND($T145-TODAY()&lt;=-1,OR($R145="",$R145="NON"),$S145-TODAY()&lt;=-1,OR($R145="",$R145="NON")),"RETARD RECTO + VERSO",IF(OR(AND($T145-TODAY()&lt;=-1,OR($R145="",$R145="NON")),AND($T145-TODAY()&lt;=-1,R145="OUI")),"RETARD VERSO",IF(AND($T145-TODAY()&gt;=0,$R145="OUI"),"VERSO EN COURS",IF(OR(AND($S145-TODAY()&lt;=-1,OR($R145="",$R145="NON")),AND($S145-TODAY()&lt;=-1,R145="OUI")),"RETARD RECTO",IF(T145-TODAY()&gt;=0,"RECTO EN COURS"))))))))</f>
        <v/>
      </c>
      <c r="V145" s="30" t="str">
        <f>IF(O145="NON","",IF(ISBLANK(C145),"",IF(COUNTIF('[1]PO - Plan d''Actions'!$A:$A,'PO - création BDA'!B145)=0,"Pas d'actions renseignées",IF(COUNTIF('[1]PO - Plan d''Actions'!$A:$A,'PO - création BDA'!B145)=COUNTIFS('[1]PO - Plan d''Actions'!$A:$A,'PO - création BDA'!B145,'[1]PO - Plan d''Actions'!$M:$M,"A"),"Cloturée","En cours"))))</f>
        <v/>
      </c>
      <c r="W145" s="25"/>
      <c r="X145" s="25"/>
      <c r="Y145" s="25"/>
      <c r="Z145" s="25"/>
      <c r="AA145" s="25"/>
      <c r="AB145" s="31"/>
    </row>
    <row r="146" spans="1:28" ht="24.95" hidden="1" customHeight="1" x14ac:dyDescent="0.2">
      <c r="A146" s="21" t="s">
        <v>136</v>
      </c>
      <c r="B146" s="22" t="str">
        <f t="shared" si="5"/>
        <v/>
      </c>
      <c r="C146" s="23">
        <v>44019</v>
      </c>
      <c r="D146" s="24" t="s">
        <v>108</v>
      </c>
      <c r="E146" s="24">
        <v>2020</v>
      </c>
      <c r="F146" s="24" t="s">
        <v>266</v>
      </c>
      <c r="G146" s="24" t="str">
        <f t="shared" si="4"/>
        <v>PO</v>
      </c>
      <c r="H146" s="33" t="s">
        <v>214</v>
      </c>
      <c r="I146" s="33" t="s">
        <v>274</v>
      </c>
      <c r="J146" s="33" t="s">
        <v>143</v>
      </c>
      <c r="K146" s="33">
        <v>40</v>
      </c>
      <c r="L146" s="33">
        <v>40</v>
      </c>
      <c r="M146" s="33" t="s">
        <v>275</v>
      </c>
      <c r="N146" s="33" t="s">
        <v>35</v>
      </c>
      <c r="O146" s="24" t="s">
        <v>35</v>
      </c>
      <c r="P146" s="27" t="str">
        <f>IF(ISBLANK(I146),"",VLOOKUP(I146,'[1]PO -Machines '!A:C,3,0))</f>
        <v>C</v>
      </c>
      <c r="Q146" s="27" t="str">
        <f>IF(ISBLANK(I146),"",VLOOKUP(I146,'[1]PO -Machines '!A:C,2,0))</f>
        <v>Enc / palc</v>
      </c>
      <c r="R146" s="28"/>
      <c r="S146" s="29" t="str">
        <f>IF(OR(C146="",H146="",I146="",B146=""),"",WORKDAY('PO - création BDA'!$C146,2))</f>
        <v/>
      </c>
      <c r="T146" s="29" t="str">
        <f>IF(OR(C146="",H146="",I146="",B146=""),"",WORKDAY('PO - création BDA'!$C146,14))</f>
        <v/>
      </c>
      <c r="U146" s="30" t="str">
        <f ca="1">IF($B146="","",IF($V146="Cloturée","BDA Cloturée",IF($V146="En cours","Plan d'actions en cours",IF(AND($T146-TODAY()&lt;=-1,OR($R146="",$R146="NON"),$S146-TODAY()&lt;=-1,OR($R146="",$R146="NON")),"RETARD RECTO + VERSO",IF(OR(AND($T146-TODAY()&lt;=-1,OR($R146="",$R146="NON")),AND($T146-TODAY()&lt;=-1,R146="OUI")),"RETARD VERSO",IF(AND($T146-TODAY()&gt;=0,$R146="OUI"),"VERSO EN COURS",IF(OR(AND($S146-TODAY()&lt;=-1,OR($R146="",$R146="NON")),AND($S146-TODAY()&lt;=-1,R146="OUI")),"RETARD RECTO",IF(T146-TODAY()&gt;=0,"RECTO EN COURS"))))))))</f>
        <v/>
      </c>
      <c r="V146" s="30" t="str">
        <f>IF(O146="NON","",IF(ISBLANK(C146),"",IF(COUNTIF('[1]PO - Plan d''Actions'!$A:$A,'PO - création BDA'!B146)=0,"Pas d'actions renseignées",IF(COUNTIF('[1]PO - Plan d''Actions'!$A:$A,'PO - création BDA'!B146)=COUNTIFS('[1]PO - Plan d''Actions'!$A:$A,'PO - création BDA'!B146,'[1]PO - Plan d''Actions'!$M:$M,"A"),"Cloturée","En cours"))))</f>
        <v/>
      </c>
      <c r="W146" s="33"/>
      <c r="X146" s="33"/>
      <c r="Y146" s="33"/>
      <c r="Z146" s="33"/>
      <c r="AA146" s="33"/>
      <c r="AB146" s="34"/>
    </row>
    <row r="147" spans="1:28" ht="24.95" hidden="1" customHeight="1" x14ac:dyDescent="0.2">
      <c r="A147" s="21" t="s">
        <v>136</v>
      </c>
      <c r="B147" s="22" t="str">
        <f t="shared" si="5"/>
        <v/>
      </c>
      <c r="C147" s="23">
        <v>44019</v>
      </c>
      <c r="D147" s="24" t="s">
        <v>108</v>
      </c>
      <c r="E147" s="24">
        <v>2020</v>
      </c>
      <c r="F147" s="24" t="s">
        <v>266</v>
      </c>
      <c r="G147" s="24" t="str">
        <f t="shared" si="4"/>
        <v>PO</v>
      </c>
      <c r="H147" s="25" t="s">
        <v>46</v>
      </c>
      <c r="I147" s="25" t="s">
        <v>218</v>
      </c>
      <c r="J147" s="25" t="s">
        <v>67</v>
      </c>
      <c r="K147" s="25">
        <v>30</v>
      </c>
      <c r="L147" s="25">
        <v>30</v>
      </c>
      <c r="M147" s="25" t="s">
        <v>276</v>
      </c>
      <c r="N147" s="25" t="s">
        <v>35</v>
      </c>
      <c r="O147" s="26" t="s">
        <v>35</v>
      </c>
      <c r="P147" s="27" t="str">
        <f>IF(ISBLANK(I147),"",VLOOKUP(I147,'[1]PO -Machines '!A:C,3,0))</f>
        <v>A</v>
      </c>
      <c r="Q147" s="27" t="str">
        <f>IF(ISBLANK(I147),"",VLOOKUP(I147,'[1]PO -Machines '!A:C,2,0))</f>
        <v>FAB</v>
      </c>
      <c r="R147" s="28"/>
      <c r="S147" s="29" t="str">
        <f>IF(OR(C147="",H147="",I147="",B147=""),"",WORKDAY('PO - création BDA'!$C147,2))</f>
        <v/>
      </c>
      <c r="T147" s="29" t="str">
        <f>IF(OR(C147="",H147="",I147="",B147=""),"",WORKDAY('PO - création BDA'!$C147,14))</f>
        <v/>
      </c>
      <c r="U147" s="30" t="str">
        <f ca="1">IF($B147="","",IF($V147="Cloturée","BDA Cloturée",IF($V147="En cours","Plan d'actions en cours",IF(AND($T147-TODAY()&lt;=-1,OR($R147="",$R147="NON"),$S147-TODAY()&lt;=-1,OR($R147="",$R147="NON")),"RETARD RECTO + VERSO",IF(OR(AND($T147-TODAY()&lt;=-1,OR($R147="",$R147="NON")),AND($T147-TODAY()&lt;=-1,R147="OUI")),"RETARD VERSO",IF(AND($T147-TODAY()&gt;=0,$R147="OUI"),"VERSO EN COURS",IF(OR(AND($S147-TODAY()&lt;=-1,OR($R147="",$R147="NON")),AND($S147-TODAY()&lt;=-1,R147="OUI")),"RETARD RECTO",IF(T147-TODAY()&gt;=0,"RECTO EN COURS"))))))))</f>
        <v/>
      </c>
      <c r="V147" s="30" t="str">
        <f>IF(O147="NON","",IF(ISBLANK(C147),"",IF(COUNTIF('[1]PO - Plan d''Actions'!$A:$A,'PO - création BDA'!B147)=0,"Pas d'actions renseignées",IF(COUNTIF('[1]PO - Plan d''Actions'!$A:$A,'PO - création BDA'!B147)=COUNTIFS('[1]PO - Plan d''Actions'!$A:$A,'PO - création BDA'!B147,'[1]PO - Plan d''Actions'!$M:$M,"A"),"Cloturée","En cours"))))</f>
        <v/>
      </c>
      <c r="W147" s="25"/>
      <c r="X147" s="25"/>
      <c r="Y147" s="25"/>
      <c r="Z147" s="25"/>
      <c r="AA147" s="25"/>
      <c r="AB147" s="31"/>
    </row>
    <row r="148" spans="1:28" ht="24.95" hidden="1" customHeight="1" x14ac:dyDescent="0.2">
      <c r="A148" s="21" t="s">
        <v>136</v>
      </c>
      <c r="B148" s="22" t="str">
        <f t="shared" si="5"/>
        <v/>
      </c>
      <c r="C148" s="23">
        <v>44021</v>
      </c>
      <c r="D148" s="24" t="s">
        <v>108</v>
      </c>
      <c r="E148" s="24">
        <v>2020</v>
      </c>
      <c r="F148" s="24" t="s">
        <v>266</v>
      </c>
      <c r="G148" s="24" t="str">
        <f t="shared" si="4"/>
        <v>PO</v>
      </c>
      <c r="H148" s="33" t="s">
        <v>106</v>
      </c>
      <c r="I148" s="33" t="s">
        <v>277</v>
      </c>
      <c r="J148" s="33" t="s">
        <v>216</v>
      </c>
      <c r="K148" s="33">
        <v>15</v>
      </c>
      <c r="L148" s="33">
        <v>15</v>
      </c>
      <c r="M148" s="33" t="s">
        <v>278</v>
      </c>
      <c r="N148" s="33" t="s">
        <v>35</v>
      </c>
      <c r="O148" s="24" t="s">
        <v>35</v>
      </c>
      <c r="P148" s="27" t="str">
        <f>IF(ISBLANK(I148),"",VLOOKUP(I148,'[1]PO -Machines '!A:C,3,0))</f>
        <v>C</v>
      </c>
      <c r="Q148" s="27" t="str">
        <f>IF(ISBLANK(I148),"",VLOOKUP(I148,'[1]PO -Machines '!A:C,2,0))</f>
        <v>Ens/etu</v>
      </c>
      <c r="R148" s="28"/>
      <c r="S148" s="29" t="str">
        <f>IF(OR(C148="",H148="",I148="",B148=""),"",WORKDAY('PO - création BDA'!$C148,2))</f>
        <v/>
      </c>
      <c r="T148" s="29" t="str">
        <f>IF(OR(C148="",H148="",I148="",B148=""),"",WORKDAY('PO - création BDA'!$C148,14))</f>
        <v/>
      </c>
      <c r="U148" s="30" t="str">
        <f ca="1">IF($B148="","",IF($V148="Cloturée","BDA Cloturée",IF($V148="En cours","Plan d'actions en cours",IF(AND($T148-TODAY()&lt;=-1,OR($R148="",$R148="NON"),$S148-TODAY()&lt;=-1,OR($R148="",$R148="NON")),"RETARD RECTO + VERSO",IF(OR(AND($T148-TODAY()&lt;=-1,OR($R148="",$R148="NON")),AND($T148-TODAY()&lt;=-1,R148="OUI")),"RETARD VERSO",IF(AND($T148-TODAY()&gt;=0,$R148="OUI"),"VERSO EN COURS",IF(OR(AND($S148-TODAY()&lt;=-1,OR($R148="",$R148="NON")),AND($S148-TODAY()&lt;=-1,R148="OUI")),"RETARD RECTO",IF(T148-TODAY()&gt;=0,"RECTO EN COURS"))))))))</f>
        <v/>
      </c>
      <c r="V148" s="30" t="str">
        <f>IF(O148="NON","",IF(ISBLANK(C148),"",IF(COUNTIF('[1]PO - Plan d''Actions'!$A:$A,'PO - création BDA'!B148)=0,"Pas d'actions renseignées",IF(COUNTIF('[1]PO - Plan d''Actions'!$A:$A,'PO - création BDA'!B148)=COUNTIFS('[1]PO - Plan d''Actions'!$A:$A,'PO - création BDA'!B148,'[1]PO - Plan d''Actions'!$M:$M,"A"),"Cloturée","En cours"))))</f>
        <v/>
      </c>
      <c r="W148" s="33"/>
      <c r="X148" s="33"/>
      <c r="Y148" s="33"/>
      <c r="Z148" s="33"/>
      <c r="AA148" s="33"/>
      <c r="AB148" s="34"/>
    </row>
    <row r="149" spans="1:28" ht="24.95" hidden="1" customHeight="1" x14ac:dyDescent="0.2">
      <c r="A149" s="21" t="s">
        <v>136</v>
      </c>
      <c r="B149" s="22" t="str">
        <f t="shared" si="5"/>
        <v/>
      </c>
      <c r="C149" s="23">
        <v>44022</v>
      </c>
      <c r="D149" s="24" t="s">
        <v>108</v>
      </c>
      <c r="E149" s="24">
        <v>2020</v>
      </c>
      <c r="F149" s="24" t="s">
        <v>266</v>
      </c>
      <c r="G149" s="24" t="str">
        <f t="shared" si="4"/>
        <v>PO</v>
      </c>
      <c r="H149" s="25" t="s">
        <v>32</v>
      </c>
      <c r="I149" s="25" t="s">
        <v>95</v>
      </c>
      <c r="J149" s="25" t="s">
        <v>48</v>
      </c>
      <c r="K149" s="25">
        <v>120</v>
      </c>
      <c r="L149" s="25">
        <v>120</v>
      </c>
      <c r="M149" s="25" t="s">
        <v>279</v>
      </c>
      <c r="N149" s="25" t="s">
        <v>35</v>
      </c>
      <c r="O149" s="26" t="s">
        <v>35</v>
      </c>
      <c r="P149" s="27" t="str">
        <f>IF(ISBLANK(I149),"",VLOOKUP(I149,'[1]PO -Machines '!A:C,3,0))</f>
        <v>A</v>
      </c>
      <c r="Q149" s="27" t="str">
        <f>IF(ISBLANK(I149),"",VLOOKUP(I149,'[1]PO -Machines '!A:C,2,0))</f>
        <v>FAB</v>
      </c>
      <c r="R149" s="28"/>
      <c r="S149" s="29" t="str">
        <f>IF(OR(C149="",H149="",I149="",B149=""),"",WORKDAY('PO - création BDA'!$C149,2))</f>
        <v/>
      </c>
      <c r="T149" s="29" t="str">
        <f>IF(OR(C149="",H149="",I149="",B149=""),"",WORKDAY('PO - création BDA'!$C149,14))</f>
        <v/>
      </c>
      <c r="U149" s="30" t="str">
        <f ca="1">IF($B149="","",IF($V149="Cloturée","BDA Cloturée",IF($V149="En cours","Plan d'actions en cours",IF(AND($T149-TODAY()&lt;=-1,OR($R149="",$R149="NON"),$S149-TODAY()&lt;=-1,OR($R149="",$R149="NON")),"RETARD RECTO + VERSO",IF(OR(AND($T149-TODAY()&lt;=-1,OR($R149="",$R149="NON")),AND($T149-TODAY()&lt;=-1,R149="OUI")),"RETARD VERSO",IF(AND($T149-TODAY()&gt;=0,$R149="OUI"),"VERSO EN COURS",IF(OR(AND($S149-TODAY()&lt;=-1,OR($R149="",$R149="NON")),AND($S149-TODAY()&lt;=-1,R149="OUI")),"RETARD RECTO",IF(T149-TODAY()&gt;=0,"RECTO EN COURS"))))))))</f>
        <v/>
      </c>
      <c r="V149" s="30" t="str">
        <f>IF(O149="NON","",IF(ISBLANK(C149),"",IF(COUNTIF('[1]PO - Plan d''Actions'!$A:$A,'PO - création BDA'!B149)=0,"Pas d'actions renseignées",IF(COUNTIF('[1]PO - Plan d''Actions'!$A:$A,'PO - création BDA'!B149)=COUNTIFS('[1]PO - Plan d''Actions'!$A:$A,'PO - création BDA'!B149,'[1]PO - Plan d''Actions'!$M:$M,"A"),"Cloturée","En cours"))))</f>
        <v/>
      </c>
      <c r="W149" s="25"/>
      <c r="X149" s="25"/>
      <c r="Y149" s="25"/>
      <c r="Z149" s="25"/>
      <c r="AA149" s="25"/>
      <c r="AB149" s="31"/>
    </row>
    <row r="150" spans="1:28" ht="24.95" hidden="1" customHeight="1" x14ac:dyDescent="0.2">
      <c r="A150" s="21">
        <v>164</v>
      </c>
      <c r="B150" s="22" t="str">
        <f t="shared" si="5"/>
        <v>BDA-PO-2020-164</v>
      </c>
      <c r="C150" s="23">
        <v>44022</v>
      </c>
      <c r="D150" s="24" t="s">
        <v>108</v>
      </c>
      <c r="E150" s="24">
        <v>2020</v>
      </c>
      <c r="F150" s="24" t="s">
        <v>266</v>
      </c>
      <c r="G150" s="24" t="str">
        <f t="shared" si="4"/>
        <v>PO</v>
      </c>
      <c r="H150" s="33" t="s">
        <v>91</v>
      </c>
      <c r="I150" s="33" t="s">
        <v>134</v>
      </c>
      <c r="J150" s="33" t="s">
        <v>171</v>
      </c>
      <c r="K150" s="33">
        <v>60</v>
      </c>
      <c r="L150" s="33">
        <v>60</v>
      </c>
      <c r="M150" s="35" t="s">
        <v>280</v>
      </c>
      <c r="N150" s="33" t="s">
        <v>35</v>
      </c>
      <c r="O150" s="24" t="s">
        <v>36</v>
      </c>
      <c r="P150" s="27" t="str">
        <f>IF(ISBLANK(I150),"",VLOOKUP(I150,'[1]PO -Machines '!A:C,3,0))</f>
        <v>A</v>
      </c>
      <c r="Q150" s="27" t="str">
        <f>IF(ISBLANK(I150),"",VLOOKUP(I150,'[1]PO -Machines '!A:C,2,0))</f>
        <v>Ens/etu</v>
      </c>
      <c r="R150" s="28" t="s">
        <v>36</v>
      </c>
      <c r="S150" s="29">
        <f>IF(OR(C150="",H150="",I150="",B150=""),"",WORKDAY('PO - création BDA'!$C150,2))</f>
        <v>44026</v>
      </c>
      <c r="T150" s="29">
        <f>IF(OR(C150="",H150="",I150="",B150=""),"",WORKDAY('PO - création BDA'!$C150,14))</f>
        <v>44042</v>
      </c>
      <c r="U150" s="30" t="str">
        <f ca="1">IF($B150="","",IF($V150="Cloturée","BDA Cloturée",IF($V150="En cours","Plan d'actions en cours",IF(AND($T150-TODAY()&lt;=-1,OR($R150="",$R150="NON"),$S150-TODAY()&lt;=-1,OR($R150="",$R150="NON")),"RETARD RECTO + VERSO",IF(OR(AND($T150-TODAY()&lt;=-1,OR($R150="",$R150="NON")),AND($T150-TODAY()&lt;=-1,R150="OUI")),"RETARD VERSO",IF(AND($T150-TODAY()&gt;=0,$R150="OUI"),"VERSO EN COURS",IF(OR(AND($S150-TODAY()&lt;=-1,OR($R150="",$R150="NON")),AND($S150-TODAY()&lt;=-1,R150="OUI")),"RETARD RECTO",IF(T150-TODAY()&gt;=0,"RECTO EN COURS"))))))))</f>
        <v>BDA Cloturée</v>
      </c>
      <c r="V150" s="30" t="str">
        <f>IF(O150="NON","",IF(ISBLANK(C150),"",IF(COUNTIF('[1]PO - Plan d''Actions'!$A:$A,'PO - création BDA'!B150)=0,"Pas d'actions renseignées",IF(COUNTIF('[1]PO - Plan d''Actions'!$A:$A,'PO - création BDA'!B150)=COUNTIFS('[1]PO - Plan d''Actions'!$A:$A,'PO - création BDA'!B150,'[1]PO - Plan d''Actions'!$M:$M,"A"),"Cloturée","En cours"))))</f>
        <v>Cloturée</v>
      </c>
      <c r="W150" s="33"/>
      <c r="X150" s="33"/>
      <c r="Y150" s="33"/>
      <c r="Z150" s="33"/>
      <c r="AA150" s="33"/>
      <c r="AB150" s="34"/>
    </row>
    <row r="151" spans="1:28" ht="24.95" hidden="1" customHeight="1" x14ac:dyDescent="0.2">
      <c r="A151" s="21">
        <v>165</v>
      </c>
      <c r="B151" s="22" t="str">
        <f t="shared" si="5"/>
        <v>BDA-PO-2020-165</v>
      </c>
      <c r="C151" s="23">
        <v>44022</v>
      </c>
      <c r="D151" s="24" t="s">
        <v>108</v>
      </c>
      <c r="E151" s="24">
        <v>2020</v>
      </c>
      <c r="F151" s="24" t="s">
        <v>266</v>
      </c>
      <c r="G151" s="24" t="str">
        <f t="shared" si="4"/>
        <v>PO</v>
      </c>
      <c r="H151" s="25" t="s">
        <v>268</v>
      </c>
      <c r="I151" s="25" t="s">
        <v>269</v>
      </c>
      <c r="J151" s="25" t="s">
        <v>48</v>
      </c>
      <c r="K151" s="25">
        <v>120</v>
      </c>
      <c r="L151" s="25">
        <v>120</v>
      </c>
      <c r="M151" s="36" t="s">
        <v>281</v>
      </c>
      <c r="N151" s="25" t="s">
        <v>35</v>
      </c>
      <c r="O151" s="26" t="s">
        <v>36</v>
      </c>
      <c r="P151" s="27" t="str">
        <f>IF(ISBLANK(I151),"",VLOOKUP(I151,'[1]PO -Machines '!A:C,3,0))</f>
        <v>B</v>
      </c>
      <c r="Q151" s="27" t="str">
        <f>IF(ISBLANK(I151),"",VLOOKUP(I151,'[1]PO -Machines '!A:C,2,0))</f>
        <v>Ens/etu</v>
      </c>
      <c r="R151" s="28" t="s">
        <v>36</v>
      </c>
      <c r="S151" s="29">
        <f>IF(OR(C151="",H151="",I151="",B151=""),"",WORKDAY('PO - création BDA'!$C151,2))</f>
        <v>44026</v>
      </c>
      <c r="T151" s="29">
        <f>IF(OR(C151="",H151="",I151="",B151=""),"",WORKDAY('PO - création BDA'!$C151,14))</f>
        <v>44042</v>
      </c>
      <c r="U151" s="30" t="str">
        <f ca="1">IF($B151="","",IF($V151="Cloturée","BDA Cloturée",IF($V151="En cours","Plan d'actions en cours",IF(AND($T151-TODAY()&lt;=-1,OR($R151="",$R151="NON"),$S151-TODAY()&lt;=-1,OR($R151="",$R151="NON")),"RETARD RECTO + VERSO",IF(OR(AND($T151-TODAY()&lt;=-1,OR($R151="",$R151="NON")),AND($T151-TODAY()&lt;=-1,R151="OUI")),"RETARD VERSO",IF(AND($T151-TODAY()&gt;=0,$R151="OUI"),"VERSO EN COURS",IF(OR(AND($S151-TODAY()&lt;=-1,OR($R151="",$R151="NON")),AND($S151-TODAY()&lt;=-1,R151="OUI")),"RETARD RECTO",IF(T151-TODAY()&gt;=0,"RECTO EN COURS"))))))))</f>
        <v>BDA Cloturée</v>
      </c>
      <c r="V151" s="30" t="str">
        <f>IF(O151="NON","",IF(ISBLANK(C151),"",IF(COUNTIF('[1]PO - Plan d''Actions'!$A:$A,'PO - création BDA'!B151)=0,"Pas d'actions renseignées",IF(COUNTIF('[1]PO - Plan d''Actions'!$A:$A,'PO - création BDA'!B151)=COUNTIFS('[1]PO - Plan d''Actions'!$A:$A,'PO - création BDA'!B151,'[1]PO - Plan d''Actions'!$M:$M,"A"),"Cloturée","En cours"))))</f>
        <v>Cloturée</v>
      </c>
      <c r="W151" s="25"/>
      <c r="X151" s="25"/>
      <c r="Y151" s="25"/>
      <c r="Z151" s="25"/>
      <c r="AA151" s="25"/>
      <c r="AB151" s="31"/>
    </row>
    <row r="152" spans="1:28" ht="24.95" hidden="1" customHeight="1" x14ac:dyDescent="0.2">
      <c r="A152" s="21">
        <v>166</v>
      </c>
      <c r="B152" s="22" t="str">
        <f t="shared" si="5"/>
        <v>BDA-PO-2020-166</v>
      </c>
      <c r="C152" s="23">
        <v>44022</v>
      </c>
      <c r="D152" s="24" t="s">
        <v>108</v>
      </c>
      <c r="E152" s="24">
        <v>2020</v>
      </c>
      <c r="F152" s="24" t="s">
        <v>266</v>
      </c>
      <c r="G152" s="24" t="str">
        <f t="shared" si="4"/>
        <v>PO</v>
      </c>
      <c r="H152" s="33" t="s">
        <v>106</v>
      </c>
      <c r="I152" s="33" t="s">
        <v>222</v>
      </c>
      <c r="J152" s="33" t="s">
        <v>48</v>
      </c>
      <c r="K152" s="33">
        <v>75</v>
      </c>
      <c r="L152" s="33">
        <v>75</v>
      </c>
      <c r="M152" s="33" t="s">
        <v>282</v>
      </c>
      <c r="N152" s="33" t="s">
        <v>35</v>
      </c>
      <c r="O152" s="24" t="s">
        <v>36</v>
      </c>
      <c r="P152" s="27" t="str">
        <f>IF(ISBLANK(I152),"",VLOOKUP(I152,'[1]PO -Machines '!A:C,3,0))</f>
        <v>A</v>
      </c>
      <c r="Q152" s="27" t="str">
        <f>IF(ISBLANK(I152),"",VLOOKUP(I152,'[1]PO -Machines '!A:C,2,0))</f>
        <v>Ens/etu</v>
      </c>
      <c r="R152" s="28" t="s">
        <v>36</v>
      </c>
      <c r="S152" s="29">
        <f>IF(OR(C152="",H152="",I152="",B152=""),"",WORKDAY('PO - création BDA'!$C152,2))</f>
        <v>44026</v>
      </c>
      <c r="T152" s="29">
        <f>IF(OR(C152="",H152="",I152="",B152=""),"",WORKDAY('PO - création BDA'!$C152,14))</f>
        <v>44042</v>
      </c>
      <c r="U152" s="30" t="str">
        <f ca="1">IF($B152="","",IF($V152="Cloturée","BDA Cloturée",IF($V152="En cours","Plan d'actions en cours",IF(AND($T152-TODAY()&lt;=-1,OR($R152="",$R152="NON"),$S152-TODAY()&lt;=-1,OR($R152="",$R152="NON")),"RETARD RECTO + VERSO",IF(OR(AND($T152-TODAY()&lt;=-1,OR($R152="",$R152="NON")),AND($T152-TODAY()&lt;=-1,R152="OUI")),"RETARD VERSO",IF(AND($T152-TODAY()&gt;=0,$R152="OUI"),"VERSO EN COURS",IF(OR(AND($S152-TODAY()&lt;=-1,OR($R152="",$R152="NON")),AND($S152-TODAY()&lt;=-1,R152="OUI")),"RETARD RECTO",IF(T152-TODAY()&gt;=0,"RECTO EN COURS"))))))))</f>
        <v>BDA Cloturée</v>
      </c>
      <c r="V152" s="30" t="str">
        <f>IF(O152="NON","",IF(ISBLANK(C152),"",IF(COUNTIF('[1]PO - Plan d''Actions'!$A:$A,'PO - création BDA'!B152)=0,"Pas d'actions renseignées",IF(COUNTIF('[1]PO - Plan d''Actions'!$A:$A,'PO - création BDA'!B152)=COUNTIFS('[1]PO - Plan d''Actions'!$A:$A,'PO - création BDA'!B152,'[1]PO - Plan d''Actions'!$M:$M,"A"),"Cloturée","En cours"))))</f>
        <v>Cloturée</v>
      </c>
      <c r="W152" s="33"/>
      <c r="X152" s="33"/>
      <c r="Y152" s="33"/>
      <c r="Z152" s="33"/>
      <c r="AA152" s="33"/>
      <c r="AB152" s="34"/>
    </row>
    <row r="153" spans="1:28" ht="24.95" hidden="1" customHeight="1" x14ac:dyDescent="0.2">
      <c r="A153" s="21" t="s">
        <v>136</v>
      </c>
      <c r="B153" s="22" t="str">
        <f t="shared" si="5"/>
        <v/>
      </c>
      <c r="C153" s="23">
        <v>44027</v>
      </c>
      <c r="D153" s="24" t="s">
        <v>108</v>
      </c>
      <c r="E153" s="24">
        <v>2020</v>
      </c>
      <c r="F153" s="24" t="s">
        <v>266</v>
      </c>
      <c r="G153" s="24" t="str">
        <f t="shared" si="4"/>
        <v>PO</v>
      </c>
      <c r="H153" s="25" t="s">
        <v>91</v>
      </c>
      <c r="I153" s="25" t="s">
        <v>283</v>
      </c>
      <c r="J153" s="25" t="s">
        <v>171</v>
      </c>
      <c r="K153" s="25">
        <v>15</v>
      </c>
      <c r="L153" s="25">
        <v>15</v>
      </c>
      <c r="M153" s="25" t="s">
        <v>284</v>
      </c>
      <c r="N153" s="25" t="s">
        <v>35</v>
      </c>
      <c r="O153" s="26" t="s">
        <v>35</v>
      </c>
      <c r="P153" s="27" t="str">
        <f>IF(ISBLANK(I153),"",VLOOKUP(I153,'[1]PO -Machines '!A:C,3,0))</f>
        <v>A</v>
      </c>
      <c r="Q153" s="27" t="str">
        <f>IF(ISBLANK(I153),"",VLOOKUP(I153,'[1]PO -Machines '!A:C,2,0))</f>
        <v>Ens/etu</v>
      </c>
      <c r="R153" s="28"/>
      <c r="S153" s="29" t="str">
        <f>IF(OR(C153="",H153="",I153="",B153=""),"",WORKDAY('PO - création BDA'!$C153,2))</f>
        <v/>
      </c>
      <c r="T153" s="29" t="str">
        <f>IF(OR(C153="",H153="",I153="",B153=""),"",WORKDAY('PO - création BDA'!$C153,14))</f>
        <v/>
      </c>
      <c r="U153" s="30" t="str">
        <f ca="1">IF($B153="","",IF($V153="Cloturée","BDA Cloturée",IF($V153="En cours","Plan d'actions en cours",IF(AND($T153-TODAY()&lt;=-1,OR($R153="",$R153="NON"),$S153-TODAY()&lt;=-1,OR($R153="",$R153="NON")),"RETARD RECTO + VERSO",IF(OR(AND($T153-TODAY()&lt;=-1,OR($R153="",$R153="NON")),AND($T153-TODAY()&lt;=-1,R153="OUI")),"RETARD VERSO",IF(AND($T153-TODAY()&gt;=0,$R153="OUI"),"VERSO EN COURS",IF(OR(AND($S153-TODAY()&lt;=-1,OR($R153="",$R153="NON")),AND($S153-TODAY()&lt;=-1,R153="OUI")),"RETARD RECTO",IF(T153-TODAY()&gt;=0,"RECTO EN COURS"))))))))</f>
        <v/>
      </c>
      <c r="V153" s="30" t="str">
        <f>IF(O153="NON","",IF(ISBLANK(C153),"",IF(COUNTIF('[1]PO - Plan d''Actions'!$A:$A,'PO - création BDA'!B153)=0,"Pas d'actions renseignées",IF(COUNTIF('[1]PO - Plan d''Actions'!$A:$A,'PO - création BDA'!B153)=COUNTIFS('[1]PO - Plan d''Actions'!$A:$A,'PO - création BDA'!B153,'[1]PO - Plan d''Actions'!$M:$M,"A"),"Cloturée","En cours"))))</f>
        <v/>
      </c>
      <c r="W153" s="25"/>
      <c r="X153" s="25"/>
      <c r="Y153" s="25"/>
      <c r="Z153" s="25"/>
      <c r="AA153" s="25"/>
      <c r="AB153" s="31"/>
    </row>
    <row r="154" spans="1:28" ht="24.95" hidden="1" customHeight="1" x14ac:dyDescent="0.2">
      <c r="A154" s="21" t="s">
        <v>136</v>
      </c>
      <c r="B154" s="22" t="str">
        <f t="shared" si="5"/>
        <v/>
      </c>
      <c r="C154" s="23">
        <v>44032</v>
      </c>
      <c r="D154" s="24" t="s">
        <v>108</v>
      </c>
      <c r="E154" s="24">
        <v>2020</v>
      </c>
      <c r="F154" s="24" t="s">
        <v>266</v>
      </c>
      <c r="G154" s="24" t="str">
        <f t="shared" si="4"/>
        <v>PO</v>
      </c>
      <c r="H154" s="33" t="s">
        <v>46</v>
      </c>
      <c r="I154" s="33" t="s">
        <v>73</v>
      </c>
      <c r="J154" s="33" t="s">
        <v>48</v>
      </c>
      <c r="K154" s="33">
        <v>50</v>
      </c>
      <c r="L154" s="33">
        <v>30</v>
      </c>
      <c r="M154" s="33" t="s">
        <v>285</v>
      </c>
      <c r="N154" s="33" t="s">
        <v>35</v>
      </c>
      <c r="O154" s="24" t="s">
        <v>35</v>
      </c>
      <c r="P154" s="27" t="str">
        <f>IF(ISBLANK(I154),"",VLOOKUP(I154,'[1]PO -Machines '!A:C,3,0))</f>
        <v>B</v>
      </c>
      <c r="Q154" s="27" t="str">
        <f>IF(ISBLANK(I154),"",VLOOKUP(I154,'[1]PO -Machines '!A:C,2,0))</f>
        <v>FAB</v>
      </c>
      <c r="R154" s="28"/>
      <c r="S154" s="29" t="str">
        <f>IF(OR(C154="",H154="",I154="",B154=""),"",WORKDAY('PO - création BDA'!$C154,2))</f>
        <v/>
      </c>
      <c r="T154" s="29" t="str">
        <f>IF(OR(C154="",H154="",I154="",B154=""),"",WORKDAY('PO - création BDA'!$C154,14))</f>
        <v/>
      </c>
      <c r="U154" s="30" t="str">
        <f ca="1">IF($B154="","",IF($V154="Cloturée","BDA Cloturée",IF($V154="En cours","Plan d'actions en cours",IF(AND($T154-TODAY()&lt;=-1,OR($R154="",$R154="NON"),$S154-TODAY()&lt;=-1,OR($R154="",$R154="NON")),"RETARD RECTO + VERSO",IF(OR(AND($T154-TODAY()&lt;=-1,OR($R154="",$R154="NON")),AND($T154-TODAY()&lt;=-1,R154="OUI")),"RETARD VERSO",IF(AND($T154-TODAY()&gt;=0,$R154="OUI"),"VERSO EN COURS",IF(OR(AND($S154-TODAY()&lt;=-1,OR($R154="",$R154="NON")),AND($S154-TODAY()&lt;=-1,R154="OUI")),"RETARD RECTO",IF(T154-TODAY()&gt;=0,"RECTO EN COURS"))))))))</f>
        <v/>
      </c>
      <c r="V154" s="30" t="str">
        <f>IF(O154="NON","",IF(ISBLANK(C154),"",IF(COUNTIF('[1]PO - Plan d''Actions'!$A:$A,'PO - création BDA'!B154)=0,"Pas d'actions renseignées",IF(COUNTIF('[1]PO - Plan d''Actions'!$A:$A,'PO - création BDA'!B154)=COUNTIFS('[1]PO - Plan d''Actions'!$A:$A,'PO - création BDA'!B154,'[1]PO - Plan d''Actions'!$M:$M,"A"),"Cloturée","En cours"))))</f>
        <v/>
      </c>
      <c r="W154" s="33"/>
      <c r="X154" s="33"/>
      <c r="Y154" s="33"/>
      <c r="Z154" s="33"/>
      <c r="AA154" s="33"/>
      <c r="AB154" s="34"/>
    </row>
    <row r="155" spans="1:28" ht="24.95" hidden="1" customHeight="1" x14ac:dyDescent="0.2">
      <c r="A155" s="21" t="s">
        <v>136</v>
      </c>
      <c r="B155" s="22" t="str">
        <f t="shared" si="5"/>
        <v/>
      </c>
      <c r="C155" s="23">
        <v>44035</v>
      </c>
      <c r="D155" s="24" t="s">
        <v>108</v>
      </c>
      <c r="E155" s="24">
        <v>2020</v>
      </c>
      <c r="F155" s="24" t="s">
        <v>266</v>
      </c>
      <c r="G155" s="24" t="str">
        <f t="shared" si="4"/>
        <v>PO</v>
      </c>
      <c r="H155" s="25" t="s">
        <v>46</v>
      </c>
      <c r="I155" s="25" t="s">
        <v>73</v>
      </c>
      <c r="J155" s="25" t="s">
        <v>48</v>
      </c>
      <c r="K155" s="25">
        <v>50</v>
      </c>
      <c r="L155" s="25">
        <v>50</v>
      </c>
      <c r="M155" s="25" t="s">
        <v>286</v>
      </c>
      <c r="N155" s="25" t="s">
        <v>35</v>
      </c>
      <c r="O155" s="26" t="s">
        <v>35</v>
      </c>
      <c r="P155" s="27" t="str">
        <f>IF(ISBLANK(I155),"",VLOOKUP(I155,'[1]PO -Machines '!A:C,3,0))</f>
        <v>B</v>
      </c>
      <c r="Q155" s="27" t="str">
        <f>IF(ISBLANK(I155),"",VLOOKUP(I155,'[1]PO -Machines '!A:C,2,0))</f>
        <v>FAB</v>
      </c>
      <c r="R155" s="28"/>
      <c r="S155" s="29" t="str">
        <f>IF(OR(C155="",H155="",I155="",B155=""),"",WORKDAY('PO - création BDA'!$C155,2))</f>
        <v/>
      </c>
      <c r="T155" s="29" t="str">
        <f>IF(OR(C155="",H155="",I155="",B155=""),"",WORKDAY('PO - création BDA'!$C155,14))</f>
        <v/>
      </c>
      <c r="U155" s="30" t="str">
        <f ca="1">IF($B155="","",IF($V155="Cloturée","BDA Cloturée",IF($V155="En cours","Plan d'actions en cours",IF(AND($T155-TODAY()&lt;=-1,OR($R155="",$R155="NON"),$S155-TODAY()&lt;=-1,OR($R155="",$R155="NON")),"RETARD RECTO + VERSO",IF(OR(AND($T155-TODAY()&lt;=-1,OR($R155="",$R155="NON")),AND($T155-TODAY()&lt;=-1,R155="OUI")),"RETARD VERSO",IF(AND($T155-TODAY()&gt;=0,$R155="OUI"),"VERSO EN COURS",IF(OR(AND($S155-TODAY()&lt;=-1,OR($R155="",$R155="NON")),AND($S155-TODAY()&lt;=-1,R155="OUI")),"RETARD RECTO",IF(T155-TODAY()&gt;=0,"RECTO EN COURS"))))))))</f>
        <v/>
      </c>
      <c r="V155" s="30" t="str">
        <f>IF(O155="NON","",IF(ISBLANK(C155),"",IF(COUNTIF('[1]PO - Plan d''Actions'!$A:$A,'PO - création BDA'!B155)=0,"Pas d'actions renseignées",IF(COUNTIF('[1]PO - Plan d''Actions'!$A:$A,'PO - création BDA'!B155)=COUNTIFS('[1]PO - Plan d''Actions'!$A:$A,'PO - création BDA'!B155,'[1]PO - Plan d''Actions'!$M:$M,"A"),"Cloturée","En cours"))))</f>
        <v/>
      </c>
      <c r="W155" s="25"/>
      <c r="X155" s="25"/>
      <c r="Y155" s="25"/>
      <c r="Z155" s="25"/>
      <c r="AA155" s="25"/>
      <c r="AB155" s="31"/>
    </row>
    <row r="156" spans="1:28" ht="24.95" hidden="1" customHeight="1" x14ac:dyDescent="0.2">
      <c r="A156" s="21" t="s">
        <v>136</v>
      </c>
      <c r="B156" s="22" t="str">
        <f t="shared" si="5"/>
        <v/>
      </c>
      <c r="C156" s="23">
        <v>44035</v>
      </c>
      <c r="D156" s="24" t="s">
        <v>108</v>
      </c>
      <c r="E156" s="24">
        <v>2020</v>
      </c>
      <c r="F156" s="24" t="s">
        <v>266</v>
      </c>
      <c r="G156" s="24" t="str">
        <f t="shared" si="4"/>
        <v>PO</v>
      </c>
      <c r="H156" s="33" t="s">
        <v>46</v>
      </c>
      <c r="I156" s="33" t="s">
        <v>236</v>
      </c>
      <c r="J156" s="33" t="s">
        <v>48</v>
      </c>
      <c r="K156" s="33">
        <v>45</v>
      </c>
      <c r="L156" s="33">
        <v>45</v>
      </c>
      <c r="M156" s="33" t="s">
        <v>287</v>
      </c>
      <c r="N156" s="33" t="s">
        <v>35</v>
      </c>
      <c r="O156" s="24" t="s">
        <v>35</v>
      </c>
      <c r="P156" s="27" t="str">
        <f>IF(ISBLANK(I156),"",VLOOKUP(I156,'[1]PO -Machines '!A:C,3,0))</f>
        <v>B</v>
      </c>
      <c r="Q156" s="27" t="str">
        <f>IF(ISBLANK(I156),"",VLOOKUP(I156,'[1]PO -Machines '!A:C,2,0))</f>
        <v>FAB</v>
      </c>
      <c r="R156" s="28"/>
      <c r="S156" s="29" t="str">
        <f>IF(OR(C156="",H156="",I156="",B156=""),"",WORKDAY('PO - création BDA'!$C156,2))</f>
        <v/>
      </c>
      <c r="T156" s="29" t="str">
        <f>IF(OR(C156="",H156="",I156="",B156=""),"",WORKDAY('PO - création BDA'!$C156,14))</f>
        <v/>
      </c>
      <c r="U156" s="30" t="str">
        <f ca="1">IF($B156="","",IF($V156="Cloturée","BDA Cloturée",IF($V156="En cours","Plan d'actions en cours",IF(AND($T156-TODAY()&lt;=-1,OR($R156="",$R156="NON"),$S156-TODAY()&lt;=-1,OR($R156="",$R156="NON")),"RETARD RECTO + VERSO",IF(OR(AND($T156-TODAY()&lt;=-1,OR($R156="",$R156="NON")),AND($T156-TODAY()&lt;=-1,R156="OUI")),"RETARD VERSO",IF(AND($T156-TODAY()&gt;=0,$R156="OUI"),"VERSO EN COURS",IF(OR(AND($S156-TODAY()&lt;=-1,OR($R156="",$R156="NON")),AND($S156-TODAY()&lt;=-1,R156="OUI")),"RETARD RECTO",IF(T156-TODAY()&gt;=0,"RECTO EN COURS"))))))))</f>
        <v/>
      </c>
      <c r="V156" s="30" t="str">
        <f>IF(O156="NON","",IF(ISBLANK(C156),"",IF(COUNTIF('[1]PO - Plan d''Actions'!$A:$A,'PO - création BDA'!B156)=0,"Pas d'actions renseignées",IF(COUNTIF('[1]PO - Plan d''Actions'!$A:$A,'PO - création BDA'!B156)=COUNTIFS('[1]PO - Plan d''Actions'!$A:$A,'PO - création BDA'!B156,'[1]PO - Plan d''Actions'!$M:$M,"A"),"Cloturée","En cours"))))</f>
        <v/>
      </c>
      <c r="W156" s="33"/>
      <c r="X156" s="33"/>
      <c r="Y156" s="33"/>
      <c r="Z156" s="33"/>
      <c r="AA156" s="33"/>
      <c r="AB156" s="34"/>
    </row>
    <row r="157" spans="1:28" ht="24.95" hidden="1" customHeight="1" x14ac:dyDescent="0.2">
      <c r="A157" s="21" t="s">
        <v>136</v>
      </c>
      <c r="B157" s="22" t="str">
        <f t="shared" si="5"/>
        <v/>
      </c>
      <c r="C157" s="23">
        <v>44035</v>
      </c>
      <c r="D157" s="24" t="s">
        <v>108</v>
      </c>
      <c r="E157" s="24">
        <v>2020</v>
      </c>
      <c r="F157" s="24" t="s">
        <v>266</v>
      </c>
      <c r="G157" s="24" t="str">
        <f t="shared" si="4"/>
        <v>PO</v>
      </c>
      <c r="H157" s="25" t="s">
        <v>46</v>
      </c>
      <c r="I157" s="25" t="s">
        <v>73</v>
      </c>
      <c r="J157" s="25" t="s">
        <v>48</v>
      </c>
      <c r="K157" s="25">
        <v>30</v>
      </c>
      <c r="L157" s="25">
        <v>30</v>
      </c>
      <c r="M157" s="25" t="s">
        <v>288</v>
      </c>
      <c r="N157" s="25" t="s">
        <v>35</v>
      </c>
      <c r="O157" s="26" t="s">
        <v>35</v>
      </c>
      <c r="P157" s="27" t="str">
        <f>IF(ISBLANK(I157),"",VLOOKUP(I157,'[1]PO -Machines '!A:C,3,0))</f>
        <v>B</v>
      </c>
      <c r="Q157" s="27" t="str">
        <f>IF(ISBLANK(I157),"",VLOOKUP(I157,'[1]PO -Machines '!A:C,2,0))</f>
        <v>FAB</v>
      </c>
      <c r="R157" s="28"/>
      <c r="S157" s="29" t="str">
        <f>IF(OR(C157="",H157="",I157="",B157=""),"",WORKDAY('PO - création BDA'!$C157,2))</f>
        <v/>
      </c>
      <c r="T157" s="29" t="str">
        <f>IF(OR(C157="",H157="",I157="",B157=""),"",WORKDAY('PO - création BDA'!$C157,14))</f>
        <v/>
      </c>
      <c r="U157" s="30" t="str">
        <f ca="1">IF($B157="","",IF($V157="Cloturée","BDA Cloturée",IF($V157="En cours","Plan d'actions en cours",IF(AND($T157-TODAY()&lt;=-1,OR($R157="",$R157="NON"),$S157-TODAY()&lt;=-1,OR($R157="",$R157="NON")),"RETARD RECTO + VERSO",IF(OR(AND($T157-TODAY()&lt;=-1,OR($R157="",$R157="NON")),AND($T157-TODAY()&lt;=-1,R157="OUI")),"RETARD VERSO",IF(AND($T157-TODAY()&gt;=0,$R157="OUI"),"VERSO EN COURS",IF(OR(AND($S157-TODAY()&lt;=-1,OR($R157="",$R157="NON")),AND($S157-TODAY()&lt;=-1,R157="OUI")),"RETARD RECTO",IF(T157-TODAY()&gt;=0,"RECTO EN COURS"))))))))</f>
        <v/>
      </c>
      <c r="V157" s="30" t="str">
        <f>IF(O157="NON","",IF(ISBLANK(C157),"",IF(COUNTIF('[1]PO - Plan d''Actions'!$A:$A,'PO - création BDA'!B157)=0,"Pas d'actions renseignées",IF(COUNTIF('[1]PO - Plan d''Actions'!$A:$A,'PO - création BDA'!B157)=COUNTIFS('[1]PO - Plan d''Actions'!$A:$A,'PO - création BDA'!B157,'[1]PO - Plan d''Actions'!$M:$M,"A"),"Cloturée","En cours"))))</f>
        <v/>
      </c>
      <c r="W157" s="25"/>
      <c r="X157" s="25"/>
      <c r="Y157" s="25"/>
      <c r="Z157" s="25"/>
      <c r="AA157" s="25"/>
      <c r="AB157" s="31"/>
    </row>
    <row r="158" spans="1:28" ht="24.95" hidden="1" customHeight="1" x14ac:dyDescent="0.2">
      <c r="A158" s="21" t="s">
        <v>136</v>
      </c>
      <c r="B158" s="22" t="str">
        <f t="shared" si="5"/>
        <v/>
      </c>
      <c r="C158" s="23">
        <v>44035</v>
      </c>
      <c r="D158" s="24" t="s">
        <v>108</v>
      </c>
      <c r="E158" s="24">
        <v>2020</v>
      </c>
      <c r="F158" s="24" t="s">
        <v>266</v>
      </c>
      <c r="G158" s="24" t="str">
        <f t="shared" si="4"/>
        <v>PO</v>
      </c>
      <c r="H158" s="33" t="s">
        <v>46</v>
      </c>
      <c r="I158" s="33" t="s">
        <v>226</v>
      </c>
      <c r="J158" s="33" t="s">
        <v>48</v>
      </c>
      <c r="K158" s="33">
        <v>50</v>
      </c>
      <c r="L158" s="33">
        <v>50</v>
      </c>
      <c r="M158" s="33" t="s">
        <v>289</v>
      </c>
      <c r="N158" s="33" t="s">
        <v>35</v>
      </c>
      <c r="O158" s="24" t="s">
        <v>35</v>
      </c>
      <c r="P158" s="27" t="str">
        <f>IF(ISBLANK(I158),"",VLOOKUP(I158,'[1]PO -Machines '!A:C,3,0))</f>
        <v>B</v>
      </c>
      <c r="Q158" s="27" t="str">
        <f>IF(ISBLANK(I158),"",VLOOKUP(I158,'[1]PO -Machines '!A:C,2,0))</f>
        <v>FAB</v>
      </c>
      <c r="R158" s="28"/>
      <c r="S158" s="29" t="str">
        <f>IF(OR(C158="",H158="",I158="",B158=""),"",WORKDAY('PO - création BDA'!$C158,2))</f>
        <v/>
      </c>
      <c r="T158" s="29" t="str">
        <f>IF(OR(C158="",H158="",I158="",B158=""),"",WORKDAY('PO - création BDA'!$C158,14))</f>
        <v/>
      </c>
      <c r="U158" s="30" t="str">
        <f ca="1">IF($B158="","",IF($V158="Cloturée","BDA Cloturée",IF($V158="En cours","Plan d'actions en cours",IF(AND($T158-TODAY()&lt;=-1,OR($R158="",$R158="NON"),$S158-TODAY()&lt;=-1,OR($R158="",$R158="NON")),"RETARD RECTO + VERSO",IF(OR(AND($T158-TODAY()&lt;=-1,OR($R158="",$R158="NON")),AND($T158-TODAY()&lt;=-1,R158="OUI")),"RETARD VERSO",IF(AND($T158-TODAY()&gt;=0,$R158="OUI"),"VERSO EN COURS",IF(OR(AND($S158-TODAY()&lt;=-1,OR($R158="",$R158="NON")),AND($S158-TODAY()&lt;=-1,R158="OUI")),"RETARD RECTO",IF(T158-TODAY()&gt;=0,"RECTO EN COURS"))))))))</f>
        <v/>
      </c>
      <c r="V158" s="30" t="str">
        <f>IF(O158="NON","",IF(ISBLANK(C158),"",IF(COUNTIF('[1]PO - Plan d''Actions'!$A:$A,'PO - création BDA'!B158)=0,"Pas d'actions renseignées",IF(COUNTIF('[1]PO - Plan d''Actions'!$A:$A,'PO - création BDA'!B158)=COUNTIFS('[1]PO - Plan d''Actions'!$A:$A,'PO - création BDA'!B158,'[1]PO - Plan d''Actions'!$M:$M,"A"),"Cloturée","En cours"))))</f>
        <v/>
      </c>
      <c r="W158" s="33"/>
      <c r="X158" s="33"/>
      <c r="Y158" s="33"/>
      <c r="Z158" s="33"/>
      <c r="AA158" s="33"/>
      <c r="AB158" s="34"/>
    </row>
    <row r="159" spans="1:28" ht="24.95" hidden="1" customHeight="1" x14ac:dyDescent="0.2">
      <c r="A159" s="21" t="s">
        <v>136</v>
      </c>
      <c r="B159" s="22" t="str">
        <f t="shared" si="5"/>
        <v/>
      </c>
      <c r="C159" s="23">
        <v>44040</v>
      </c>
      <c r="D159" s="24" t="s">
        <v>108</v>
      </c>
      <c r="E159" s="24">
        <v>2020</v>
      </c>
      <c r="F159" s="24" t="s">
        <v>266</v>
      </c>
      <c r="G159" s="24" t="str">
        <f t="shared" si="4"/>
        <v>PO</v>
      </c>
      <c r="H159" s="25" t="s">
        <v>91</v>
      </c>
      <c r="I159" s="25" t="s">
        <v>231</v>
      </c>
      <c r="J159" s="25" t="s">
        <v>48</v>
      </c>
      <c r="K159" s="25">
        <v>70</v>
      </c>
      <c r="L159" s="25">
        <v>70</v>
      </c>
      <c r="M159" s="36" t="s">
        <v>290</v>
      </c>
      <c r="N159" s="25" t="s">
        <v>35</v>
      </c>
      <c r="O159" s="26" t="s">
        <v>35</v>
      </c>
      <c r="P159" s="27" t="str">
        <f>IF(ISBLANK(I159),"",VLOOKUP(I159,'[1]PO -Machines '!A:C,3,0))</f>
        <v>C</v>
      </c>
      <c r="Q159" s="27" t="str">
        <f>IF(ISBLANK(I159),"",VLOOKUP(I159,'[1]PO -Machines '!A:C,2,0))</f>
        <v>Ens/etu</v>
      </c>
      <c r="R159" s="28"/>
      <c r="S159" s="29" t="str">
        <f>IF(OR(C159="",H159="",I159="",B159=""),"",WORKDAY('PO - création BDA'!$C159,2))</f>
        <v/>
      </c>
      <c r="T159" s="29" t="str">
        <f>IF(OR(C159="",H159="",I159="",B159=""),"",WORKDAY('PO - création BDA'!$C159,14))</f>
        <v/>
      </c>
      <c r="U159" s="30" t="str">
        <f ca="1">IF($B159="","",IF($V159="Cloturée","BDA Cloturée",IF($V159="En cours","Plan d'actions en cours",IF(AND($T159-TODAY()&lt;=-1,OR($R159="",$R159="NON"),$S159-TODAY()&lt;=-1,OR($R159="",$R159="NON")),"RETARD RECTO + VERSO",IF(OR(AND($T159-TODAY()&lt;=-1,OR($R159="",$R159="NON")),AND($T159-TODAY()&lt;=-1,R159="OUI")),"RETARD VERSO",IF(AND($T159-TODAY()&gt;=0,$R159="OUI"),"VERSO EN COURS",IF(OR(AND($S159-TODAY()&lt;=-1,OR($R159="",$R159="NON")),AND($S159-TODAY()&lt;=-1,R159="OUI")),"RETARD RECTO",IF(T159-TODAY()&gt;=0,"RECTO EN COURS"))))))))</f>
        <v/>
      </c>
      <c r="V159" s="30" t="str">
        <f>IF(O159="NON","",IF(ISBLANK(C159),"",IF(COUNTIF('[1]PO - Plan d''Actions'!$A:$A,'PO - création BDA'!B159)=0,"Pas d'actions renseignées",IF(COUNTIF('[1]PO - Plan d''Actions'!$A:$A,'PO - création BDA'!B159)=COUNTIFS('[1]PO - Plan d''Actions'!$A:$A,'PO - création BDA'!B159,'[1]PO - Plan d''Actions'!$M:$M,"A"),"Cloturée","En cours"))))</f>
        <v/>
      </c>
      <c r="W159" s="25"/>
      <c r="X159" s="25"/>
      <c r="Y159" s="25"/>
      <c r="Z159" s="25"/>
      <c r="AA159" s="25"/>
      <c r="AB159" s="31"/>
    </row>
    <row r="160" spans="1:28" ht="24.95" hidden="1" customHeight="1" x14ac:dyDescent="0.2">
      <c r="A160" s="21" t="s">
        <v>136</v>
      </c>
      <c r="B160" s="22" t="str">
        <f t="shared" si="5"/>
        <v/>
      </c>
      <c r="C160" s="23">
        <v>44040</v>
      </c>
      <c r="D160" s="24" t="s">
        <v>108</v>
      </c>
      <c r="E160" s="24">
        <v>2020</v>
      </c>
      <c r="F160" s="24" t="s">
        <v>266</v>
      </c>
      <c r="G160" s="24" t="str">
        <f t="shared" si="4"/>
        <v>PO</v>
      </c>
      <c r="H160" s="33" t="s">
        <v>91</v>
      </c>
      <c r="I160" s="33" t="s">
        <v>231</v>
      </c>
      <c r="J160" s="33" t="s">
        <v>48</v>
      </c>
      <c r="K160" s="33">
        <v>60</v>
      </c>
      <c r="L160" s="33">
        <v>60</v>
      </c>
      <c r="M160" s="33" t="s">
        <v>291</v>
      </c>
      <c r="N160" s="33" t="s">
        <v>35</v>
      </c>
      <c r="O160" s="24" t="s">
        <v>35</v>
      </c>
      <c r="P160" s="27" t="str">
        <f>IF(ISBLANK(I160),"",VLOOKUP(I160,'[1]PO -Machines '!A:C,3,0))</f>
        <v>C</v>
      </c>
      <c r="Q160" s="27" t="str">
        <f>IF(ISBLANK(I160),"",VLOOKUP(I160,'[1]PO -Machines '!A:C,2,0))</f>
        <v>Ens/etu</v>
      </c>
      <c r="R160" s="28"/>
      <c r="S160" s="29" t="str">
        <f>IF(OR(C160="",H160="",I160="",B160=""),"",WORKDAY('PO - création BDA'!$C160,2))</f>
        <v/>
      </c>
      <c r="T160" s="29" t="str">
        <f>IF(OR(C160="",H160="",I160="",B160=""),"",WORKDAY('PO - création BDA'!$C160,14))</f>
        <v/>
      </c>
      <c r="U160" s="30" t="str">
        <f ca="1">IF($B160="","",IF($V160="Cloturée","BDA Cloturée",IF($V160="En cours","Plan d'actions en cours",IF(AND($T160-TODAY()&lt;=-1,OR($R160="",$R160="NON"),$S160-TODAY()&lt;=-1,OR($R160="",$R160="NON")),"RETARD RECTO + VERSO",IF(OR(AND($T160-TODAY()&lt;=-1,OR($R160="",$R160="NON")),AND($T160-TODAY()&lt;=-1,R160="OUI")),"RETARD VERSO",IF(AND($T160-TODAY()&gt;=0,$R160="OUI"),"VERSO EN COURS",IF(OR(AND($S160-TODAY()&lt;=-1,OR($R160="",$R160="NON")),AND($S160-TODAY()&lt;=-1,R160="OUI")),"RETARD RECTO",IF(T160-TODAY()&gt;=0,"RECTO EN COURS"))))))))</f>
        <v/>
      </c>
      <c r="V160" s="30" t="str">
        <f>IF(O160="NON","",IF(ISBLANK(C160),"",IF(COUNTIF('[1]PO - Plan d''Actions'!$A:$A,'PO - création BDA'!B160)=0,"Pas d'actions renseignées",IF(COUNTIF('[1]PO - Plan d''Actions'!$A:$A,'PO - création BDA'!B160)=COUNTIFS('[1]PO - Plan d''Actions'!$A:$A,'PO - création BDA'!B160,'[1]PO - Plan d''Actions'!$M:$M,"A"),"Cloturée","En cours"))))</f>
        <v/>
      </c>
      <c r="W160" s="33"/>
      <c r="X160" s="33"/>
      <c r="Y160" s="33"/>
      <c r="Z160" s="33"/>
      <c r="AA160" s="33"/>
      <c r="AB160" s="34"/>
    </row>
    <row r="161" spans="1:28" ht="24.95" hidden="1" customHeight="1" x14ac:dyDescent="0.2">
      <c r="A161" s="21" t="s">
        <v>136</v>
      </c>
      <c r="B161" s="22" t="str">
        <f t="shared" si="5"/>
        <v/>
      </c>
      <c r="C161" s="23">
        <v>44041</v>
      </c>
      <c r="D161" s="24" t="s">
        <v>108</v>
      </c>
      <c r="E161" s="24">
        <v>2020</v>
      </c>
      <c r="F161" s="24" t="s">
        <v>266</v>
      </c>
      <c r="G161" s="24" t="str">
        <f t="shared" si="4"/>
        <v>PO</v>
      </c>
      <c r="H161" s="25" t="s">
        <v>91</v>
      </c>
      <c r="I161" s="25" t="s">
        <v>134</v>
      </c>
      <c r="J161" s="25" t="s">
        <v>53</v>
      </c>
      <c r="K161" s="25">
        <v>50</v>
      </c>
      <c r="L161" s="25">
        <v>50</v>
      </c>
      <c r="M161" s="25" t="s">
        <v>292</v>
      </c>
      <c r="N161" s="33" t="s">
        <v>35</v>
      </c>
      <c r="O161" s="24" t="s">
        <v>35</v>
      </c>
      <c r="P161" s="27" t="str">
        <f>IF(ISBLANK(I161),"",VLOOKUP(I161,'[1]PO -Machines '!A:C,3,0))</f>
        <v>A</v>
      </c>
      <c r="Q161" s="27" t="str">
        <f>IF(ISBLANK(I161),"",VLOOKUP(I161,'[1]PO -Machines '!A:C,2,0))</f>
        <v>Ens/etu</v>
      </c>
      <c r="R161" s="28"/>
      <c r="S161" s="29" t="str">
        <f>IF(OR(C161="",H161="",I161="",B161=""),"",WORKDAY('PO - création BDA'!$C161,2))</f>
        <v/>
      </c>
      <c r="T161" s="29" t="str">
        <f>IF(OR(C161="",H161="",I161="",B161=""),"",WORKDAY('PO - création BDA'!$C161,14))</f>
        <v/>
      </c>
      <c r="U161" s="30" t="str">
        <f ca="1">IF($B161="","",IF($V161="Cloturée","BDA Cloturée",IF($V161="En cours","Plan d'actions en cours",IF(AND($T161-TODAY()&lt;=-1,OR($R161="",$R161="NON"),$S161-TODAY()&lt;=-1,OR($R161="",$R161="NON")),"RETARD RECTO + VERSO",IF(OR(AND($T161-TODAY()&lt;=-1,OR($R161="",$R161="NON")),AND($T161-TODAY()&lt;=-1,R161="OUI")),"RETARD VERSO",IF(AND($T161-TODAY()&gt;=0,$R161="OUI"),"VERSO EN COURS",IF(OR(AND($S161-TODAY()&lt;=-1,OR($R161="",$R161="NON")),AND($S161-TODAY()&lt;=-1,R161="OUI")),"RETARD RECTO",IF(T161-TODAY()&gt;=0,"RECTO EN COURS"))))))))</f>
        <v/>
      </c>
      <c r="V161" s="30" t="str">
        <f>IF(O161="NON","",IF(ISBLANK(C161),"",IF(COUNTIF('[1]PO - Plan d''Actions'!$A:$A,'PO - création BDA'!B161)=0,"Pas d'actions renseignées",IF(COUNTIF('[1]PO - Plan d''Actions'!$A:$A,'PO - création BDA'!B161)=COUNTIFS('[1]PO - Plan d''Actions'!$A:$A,'PO - création BDA'!B161,'[1]PO - Plan d''Actions'!$M:$M,"A"),"Cloturée","En cours"))))</f>
        <v/>
      </c>
      <c r="W161" s="25"/>
      <c r="X161" s="25"/>
      <c r="Y161" s="25"/>
      <c r="Z161" s="25"/>
      <c r="AA161" s="25"/>
      <c r="AB161" s="31"/>
    </row>
    <row r="162" spans="1:28" ht="24.95" hidden="1" customHeight="1" x14ac:dyDescent="0.2">
      <c r="A162" s="21" t="s">
        <v>136</v>
      </c>
      <c r="B162" s="22" t="str">
        <f t="shared" si="5"/>
        <v/>
      </c>
      <c r="C162" s="23">
        <v>44041</v>
      </c>
      <c r="D162" s="24" t="s">
        <v>108</v>
      </c>
      <c r="E162" s="24">
        <v>2020</v>
      </c>
      <c r="F162" s="24" t="s">
        <v>266</v>
      </c>
      <c r="G162" s="24" t="str">
        <f t="shared" si="4"/>
        <v>PO</v>
      </c>
      <c r="H162" s="33" t="s">
        <v>268</v>
      </c>
      <c r="I162" s="33" t="s">
        <v>269</v>
      </c>
      <c r="J162" s="33" t="s">
        <v>48</v>
      </c>
      <c r="K162" s="33">
        <v>20</v>
      </c>
      <c r="L162" s="33">
        <v>20</v>
      </c>
      <c r="M162" s="33" t="s">
        <v>293</v>
      </c>
      <c r="N162" s="33" t="s">
        <v>35</v>
      </c>
      <c r="O162" s="24" t="s">
        <v>35</v>
      </c>
      <c r="P162" s="27" t="str">
        <f>IF(ISBLANK(I162),"",VLOOKUP(I162,'[1]PO -Machines '!A:C,3,0))</f>
        <v>B</v>
      </c>
      <c r="Q162" s="27" t="str">
        <f>IF(ISBLANK(I162),"",VLOOKUP(I162,'[1]PO -Machines '!A:C,2,0))</f>
        <v>Ens/etu</v>
      </c>
      <c r="R162" s="28"/>
      <c r="S162" s="29" t="str">
        <f>IF(OR(C162="",H162="",I162="",B162=""),"",WORKDAY('PO - création BDA'!$C162,2))</f>
        <v/>
      </c>
      <c r="T162" s="29" t="str">
        <f>IF(OR(C162="",H162="",I162="",B162=""),"",WORKDAY('PO - création BDA'!$C162,14))</f>
        <v/>
      </c>
      <c r="U162" s="30" t="str">
        <f ca="1">IF($B162="","",IF($V162="Cloturée","BDA Cloturée",IF($V162="En cours","Plan d'actions en cours",IF(AND($T162-TODAY()&lt;=-1,OR($R162="",$R162="NON"),$S162-TODAY()&lt;=-1,OR($R162="",$R162="NON")),"RETARD RECTO + VERSO",IF(OR(AND($T162-TODAY()&lt;=-1,OR($R162="",$R162="NON")),AND($T162-TODAY()&lt;=-1,R162="OUI")),"RETARD VERSO",IF(AND($T162-TODAY()&gt;=0,$R162="OUI"),"VERSO EN COURS",IF(OR(AND($S162-TODAY()&lt;=-1,OR($R162="",$R162="NON")),AND($S162-TODAY()&lt;=-1,R162="OUI")),"RETARD RECTO",IF(T162-TODAY()&gt;=0,"RECTO EN COURS"))))))))</f>
        <v/>
      </c>
      <c r="V162" s="30" t="str">
        <f>IF(O162="NON","",IF(ISBLANK(C162),"",IF(COUNTIF('[1]PO - Plan d''Actions'!$A:$A,'PO - création BDA'!B162)=0,"Pas d'actions renseignées",IF(COUNTIF('[1]PO - Plan d''Actions'!$A:$A,'PO - création BDA'!B162)=COUNTIFS('[1]PO - Plan d''Actions'!$A:$A,'PO - création BDA'!B162,'[1]PO - Plan d''Actions'!$M:$M,"A"),"Cloturée","En cours"))))</f>
        <v/>
      </c>
      <c r="W162" s="33"/>
      <c r="X162" s="33"/>
      <c r="Y162" s="33"/>
      <c r="Z162" s="33"/>
      <c r="AA162" s="33"/>
      <c r="AB162" s="34"/>
    </row>
    <row r="163" spans="1:28" ht="24.95" hidden="1" customHeight="1" x14ac:dyDescent="0.2">
      <c r="A163" s="21" t="s">
        <v>136</v>
      </c>
      <c r="B163" s="22" t="str">
        <f t="shared" si="5"/>
        <v/>
      </c>
      <c r="C163" s="23">
        <v>44061</v>
      </c>
      <c r="D163" s="24" t="s">
        <v>119</v>
      </c>
      <c r="E163" s="24">
        <v>2020</v>
      </c>
      <c r="F163" s="24" t="s">
        <v>294</v>
      </c>
      <c r="G163" s="24" t="str">
        <f t="shared" si="4"/>
        <v>PO</v>
      </c>
      <c r="H163" s="25" t="s">
        <v>46</v>
      </c>
      <c r="I163" s="25" t="s">
        <v>218</v>
      </c>
      <c r="J163" s="25" t="s">
        <v>67</v>
      </c>
      <c r="K163" s="25">
        <v>85</v>
      </c>
      <c r="L163" s="25">
        <v>85</v>
      </c>
      <c r="M163" s="25" t="s">
        <v>295</v>
      </c>
      <c r="N163" s="33" t="s">
        <v>35</v>
      </c>
      <c r="O163" s="24" t="s">
        <v>35</v>
      </c>
      <c r="P163" s="27" t="str">
        <f>IF(ISBLANK(I163),"",VLOOKUP(I163,'[1]PO -Machines '!A:C,3,0))</f>
        <v>A</v>
      </c>
      <c r="Q163" s="27" t="str">
        <f>IF(ISBLANK(I163),"",VLOOKUP(I163,'[1]PO -Machines '!A:C,2,0))</f>
        <v>FAB</v>
      </c>
      <c r="R163" s="28"/>
      <c r="S163" s="29" t="str">
        <f>IF(OR(C163="",H163="",I163="",B163=""),"",WORKDAY('PO - création BDA'!$C163,2))</f>
        <v/>
      </c>
      <c r="T163" s="29" t="str">
        <f>IF(OR(C163="",H163="",I163="",B163=""),"",WORKDAY('PO - création BDA'!$C163,14))</f>
        <v/>
      </c>
      <c r="U163" s="30" t="str">
        <f ca="1">IF($B163="","",IF($V163="Cloturée","BDA Cloturée",IF($V163="En cours","Plan d'actions en cours",IF(AND($T163-TODAY()&lt;=-1,OR($R163="",$R163="NON"),$S163-TODAY()&lt;=-1,OR($R163="",$R163="NON")),"RETARD RECTO + VERSO",IF(OR(AND($T163-TODAY()&lt;=-1,OR($R163="",$R163="NON")),AND($T163-TODAY()&lt;=-1,R163="OUI")),"RETARD VERSO",IF(AND($T163-TODAY()&gt;=0,$R163="OUI"),"VERSO EN COURS",IF(OR(AND($S163-TODAY()&lt;=-1,OR($R163="",$R163="NON")),AND($S163-TODAY()&lt;=-1,R163="OUI")),"RETARD RECTO",IF(T163-TODAY()&gt;=0,"RECTO EN COURS"))))))))</f>
        <v/>
      </c>
      <c r="V163" s="30" t="str">
        <f>IF(O163="NON","",IF(ISBLANK(C163),"",IF(COUNTIF('[1]PO - Plan d''Actions'!$A:$A,'PO - création BDA'!B163)=0,"Pas d'actions renseignées",IF(COUNTIF('[1]PO - Plan d''Actions'!$A:$A,'PO - création BDA'!B163)=COUNTIFS('[1]PO - Plan d''Actions'!$A:$A,'PO - création BDA'!B163,'[1]PO - Plan d''Actions'!$M:$M,"A"),"Cloturée","En cours"))))</f>
        <v/>
      </c>
      <c r="W163" s="25"/>
      <c r="X163" s="25"/>
      <c r="Y163" s="25"/>
      <c r="Z163" s="25"/>
      <c r="AA163" s="25"/>
      <c r="AB163" s="31"/>
    </row>
    <row r="164" spans="1:28" ht="24.95" hidden="1" customHeight="1" x14ac:dyDescent="0.2">
      <c r="A164" s="21" t="s">
        <v>136</v>
      </c>
      <c r="B164" s="22" t="str">
        <f t="shared" si="5"/>
        <v/>
      </c>
      <c r="C164" s="23">
        <v>44064</v>
      </c>
      <c r="D164" s="24" t="s">
        <v>119</v>
      </c>
      <c r="E164" s="24">
        <v>2020</v>
      </c>
      <c r="F164" s="24" t="s">
        <v>294</v>
      </c>
      <c r="G164" s="24" t="str">
        <f t="shared" si="4"/>
        <v>PO</v>
      </c>
      <c r="H164" s="33" t="s">
        <v>91</v>
      </c>
      <c r="I164" s="33" t="s">
        <v>271</v>
      </c>
      <c r="J164" s="25" t="s">
        <v>67</v>
      </c>
      <c r="K164" s="33">
        <v>20</v>
      </c>
      <c r="L164" s="33">
        <v>20</v>
      </c>
      <c r="M164" s="33" t="s">
        <v>296</v>
      </c>
      <c r="N164" s="33" t="s">
        <v>35</v>
      </c>
      <c r="O164" s="24" t="s">
        <v>35</v>
      </c>
      <c r="P164" s="27" t="str">
        <f>IF(ISBLANK(I164),"",VLOOKUP(I164,'[1]PO -Machines '!A:C,3,0))</f>
        <v>A</v>
      </c>
      <c r="Q164" s="27" t="str">
        <f>IF(ISBLANK(I164),"",VLOOKUP(I164,'[1]PO -Machines '!A:C,2,0))</f>
        <v>Ens/etu</v>
      </c>
      <c r="R164" s="28"/>
      <c r="S164" s="29" t="str">
        <f>IF(OR(C164="",H164="",I164="",B164=""),"",WORKDAY('PO - création BDA'!$C164,2))</f>
        <v/>
      </c>
      <c r="T164" s="29" t="str">
        <f>IF(OR(C164="",H164="",I164="",B164=""),"",WORKDAY('PO - création BDA'!$C164,14))</f>
        <v/>
      </c>
      <c r="U164" s="30" t="str">
        <f ca="1">IF($B164="","",IF($V164="Cloturée","BDA Cloturée",IF($V164="En cours","Plan d'actions en cours",IF(AND($T164-TODAY()&lt;=-1,OR($R164="",$R164="NON"),$S164-TODAY()&lt;=-1,OR($R164="",$R164="NON")),"RETARD RECTO + VERSO",IF(OR(AND($T164-TODAY()&lt;=-1,OR($R164="",$R164="NON")),AND($T164-TODAY()&lt;=-1,R164="OUI")),"RETARD VERSO",IF(AND($T164-TODAY()&gt;=0,$R164="OUI"),"VERSO EN COURS",IF(OR(AND($S164-TODAY()&lt;=-1,OR($R164="",$R164="NON")),AND($S164-TODAY()&lt;=-1,R164="OUI")),"RETARD RECTO",IF(T164-TODAY()&gt;=0,"RECTO EN COURS"))))))))</f>
        <v/>
      </c>
      <c r="V164" s="30" t="str">
        <f>IF(O164="NON","",IF(ISBLANK(C164),"",IF(COUNTIF('[1]PO - Plan d''Actions'!$A:$A,'PO - création BDA'!B164)=0,"Pas d'actions renseignées",IF(COUNTIF('[1]PO - Plan d''Actions'!$A:$A,'PO - création BDA'!B164)=COUNTIFS('[1]PO - Plan d''Actions'!$A:$A,'PO - création BDA'!B164,'[1]PO - Plan d''Actions'!$M:$M,"A"),"Cloturée","En cours"))))</f>
        <v/>
      </c>
      <c r="W164" s="33"/>
      <c r="X164" s="33"/>
      <c r="Y164" s="33"/>
      <c r="Z164" s="33"/>
      <c r="AA164" s="33"/>
      <c r="AB164" s="34"/>
    </row>
    <row r="165" spans="1:28" ht="24.95" hidden="1" customHeight="1" x14ac:dyDescent="0.2">
      <c r="A165" s="21" t="s">
        <v>136</v>
      </c>
      <c r="B165" s="22" t="str">
        <f t="shared" si="5"/>
        <v/>
      </c>
      <c r="C165" s="23">
        <v>44068</v>
      </c>
      <c r="D165" s="24" t="s">
        <v>119</v>
      </c>
      <c r="E165" s="24">
        <v>2020</v>
      </c>
      <c r="F165" s="24" t="s">
        <v>294</v>
      </c>
      <c r="G165" s="24" t="str">
        <f t="shared" si="4"/>
        <v>PO</v>
      </c>
      <c r="H165" s="25" t="s">
        <v>32</v>
      </c>
      <c r="I165" s="25" t="s">
        <v>73</v>
      </c>
      <c r="J165" s="25" t="s">
        <v>48</v>
      </c>
      <c r="K165" s="25">
        <v>55</v>
      </c>
      <c r="L165" s="25">
        <v>55</v>
      </c>
      <c r="M165" s="25" t="s">
        <v>297</v>
      </c>
      <c r="N165" s="25" t="s">
        <v>35</v>
      </c>
      <c r="O165" s="26" t="s">
        <v>35</v>
      </c>
      <c r="P165" s="27" t="str">
        <f>IF(ISBLANK(I165),"",VLOOKUP(I165,'[1]PO -Machines '!A:C,3,0))</f>
        <v>B</v>
      </c>
      <c r="Q165" s="27" t="str">
        <f>IF(ISBLANK(I165),"",VLOOKUP(I165,'[1]PO -Machines '!A:C,2,0))</f>
        <v>FAB</v>
      </c>
      <c r="R165" s="28"/>
      <c r="S165" s="29" t="str">
        <f>IF(OR(C165="",H165="",I165="",B165=""),"",WORKDAY('PO - création BDA'!$C165,2))</f>
        <v/>
      </c>
      <c r="T165" s="29" t="str">
        <f>IF(OR(C165="",H165="",I165="",B165=""),"",WORKDAY('PO - création BDA'!$C165,14))</f>
        <v/>
      </c>
      <c r="U165" s="30" t="str">
        <f ca="1">IF($B165="","",IF($V165="Cloturée","BDA Cloturée",IF($V165="En cours","Plan d'actions en cours",IF(AND($T165-TODAY()&lt;=-1,OR($R165="",$R165="NON"),$S165-TODAY()&lt;=-1,OR($R165="",$R165="NON")),"RETARD RECTO + VERSO",IF(OR(AND($T165-TODAY()&lt;=-1,OR($R165="",$R165="NON")),AND($T165-TODAY()&lt;=-1,R165="OUI")),"RETARD VERSO",IF(AND($T165-TODAY()&gt;=0,$R165="OUI"),"VERSO EN COURS",IF(OR(AND($S165-TODAY()&lt;=-1,OR($R165="",$R165="NON")),AND($S165-TODAY()&lt;=-1,R165="OUI")),"RETARD RECTO",IF(T165-TODAY()&gt;=0,"RECTO EN COURS"))))))))</f>
        <v/>
      </c>
      <c r="V165" s="30" t="str">
        <f>IF(O165="NON","",IF(ISBLANK(C165),"",IF(COUNTIF('[1]PO - Plan d''Actions'!$A:$A,'PO - création BDA'!B165)=0,"Pas d'actions renseignées",IF(COUNTIF('[1]PO - Plan d''Actions'!$A:$A,'PO - création BDA'!B165)=COUNTIFS('[1]PO - Plan d''Actions'!$A:$A,'PO - création BDA'!B165,'[1]PO - Plan d''Actions'!$M:$M,"A"),"Cloturée","En cours"))))</f>
        <v/>
      </c>
      <c r="W165" s="25"/>
      <c r="X165" s="25"/>
      <c r="Y165" s="25"/>
      <c r="Z165" s="25"/>
      <c r="AA165" s="25"/>
      <c r="AB165" s="31"/>
    </row>
    <row r="166" spans="1:28" ht="24.95" hidden="1" customHeight="1" x14ac:dyDescent="0.2">
      <c r="A166" s="21" t="s">
        <v>136</v>
      </c>
      <c r="B166" s="22" t="str">
        <f t="shared" si="5"/>
        <v/>
      </c>
      <c r="C166" s="23">
        <v>44068</v>
      </c>
      <c r="D166" s="24" t="s">
        <v>119</v>
      </c>
      <c r="E166" s="24">
        <v>2020</v>
      </c>
      <c r="F166" s="24" t="s">
        <v>294</v>
      </c>
      <c r="G166" s="24" t="str">
        <f t="shared" si="4"/>
        <v>PO</v>
      </c>
      <c r="H166" s="33" t="s">
        <v>32</v>
      </c>
      <c r="I166" s="33" t="s">
        <v>298</v>
      </c>
      <c r="J166" s="33" t="s">
        <v>143</v>
      </c>
      <c r="K166" s="33">
        <v>110</v>
      </c>
      <c r="L166" s="33">
        <v>120</v>
      </c>
      <c r="M166" s="33" t="s">
        <v>299</v>
      </c>
      <c r="N166" s="33" t="s">
        <v>35</v>
      </c>
      <c r="O166" s="24" t="s">
        <v>35</v>
      </c>
      <c r="P166" s="27" t="str">
        <f>IF(ISBLANK(I166),"",VLOOKUP(I166,'[1]PO -Machines '!A:C,3,0))</f>
        <v>B</v>
      </c>
      <c r="Q166" s="27" t="str">
        <f>IF(ISBLANK(I166),"",VLOOKUP(I166,'[1]PO -Machines '!A:C,2,0))</f>
        <v>FAB</v>
      </c>
      <c r="R166" s="28"/>
      <c r="S166" s="29" t="str">
        <f>IF(OR(C166="",H166="",I166="",B166=""),"",WORKDAY('PO - création BDA'!$C166,2))</f>
        <v/>
      </c>
      <c r="T166" s="29" t="str">
        <f>IF(OR(C166="",H166="",I166="",B166=""),"",WORKDAY('PO - création BDA'!$C166,14))</f>
        <v/>
      </c>
      <c r="U166" s="30" t="str">
        <f ca="1">IF($B166="","",IF($V166="Cloturée","BDA Cloturée",IF($V166="En cours","Plan d'actions en cours",IF(AND($T166-TODAY()&lt;=-1,OR($R166="",$R166="NON"),$S166-TODAY()&lt;=-1,OR($R166="",$R166="NON")),"RETARD RECTO + VERSO",IF(OR(AND($T166-TODAY()&lt;=-1,OR($R166="",$R166="NON")),AND($T166-TODAY()&lt;=-1,R166="OUI")),"RETARD VERSO",IF(AND($T166-TODAY()&gt;=0,$R166="OUI"),"VERSO EN COURS",IF(OR(AND($S166-TODAY()&lt;=-1,OR($R166="",$R166="NON")),AND($S166-TODAY()&lt;=-1,R166="OUI")),"RETARD RECTO",IF(T166-TODAY()&gt;=0,"RECTO EN COURS"))))))))</f>
        <v/>
      </c>
      <c r="V166" s="30" t="str">
        <f>IF(O166="NON","",IF(ISBLANK(C166),"",IF(COUNTIF('[1]PO - Plan d''Actions'!$A:$A,'PO - création BDA'!B166)=0,"Pas d'actions renseignées",IF(COUNTIF('[1]PO - Plan d''Actions'!$A:$A,'PO - création BDA'!B166)=COUNTIFS('[1]PO - Plan d''Actions'!$A:$A,'PO - création BDA'!B166,'[1]PO - Plan d''Actions'!$M:$M,"A"),"Cloturée","En cours"))))</f>
        <v/>
      </c>
      <c r="W166" s="33"/>
      <c r="X166" s="33"/>
      <c r="Y166" s="33"/>
      <c r="Z166" s="33"/>
      <c r="AA166" s="33"/>
      <c r="AB166" s="34"/>
    </row>
    <row r="167" spans="1:28" ht="24.95" hidden="1" customHeight="1" x14ac:dyDescent="0.2">
      <c r="A167" s="21" t="s">
        <v>136</v>
      </c>
      <c r="B167" s="22" t="str">
        <f t="shared" si="5"/>
        <v/>
      </c>
      <c r="C167" s="23">
        <v>44069</v>
      </c>
      <c r="D167" s="24" t="s">
        <v>119</v>
      </c>
      <c r="E167" s="24">
        <v>2020</v>
      </c>
      <c r="F167" s="24" t="s">
        <v>294</v>
      </c>
      <c r="G167" s="24" t="str">
        <f t="shared" si="4"/>
        <v>PO</v>
      </c>
      <c r="H167" s="25" t="s">
        <v>87</v>
      </c>
      <c r="I167" s="25"/>
      <c r="J167" s="25" t="s">
        <v>216</v>
      </c>
      <c r="K167" s="25">
        <v>60</v>
      </c>
      <c r="L167" s="25">
        <v>60</v>
      </c>
      <c r="M167" s="25" t="s">
        <v>300</v>
      </c>
      <c r="N167" s="25" t="s">
        <v>35</v>
      </c>
      <c r="O167" s="26" t="s">
        <v>35</v>
      </c>
      <c r="P167" s="27" t="str">
        <f>IF(ISBLANK(I167),"",VLOOKUP(I167,'[1]PO -Machines '!A:C,3,0))</f>
        <v/>
      </c>
      <c r="Q167" s="27" t="str">
        <f>IF(ISBLANK(I167),"",VLOOKUP(I167,'[1]PO -Machines '!A:C,2,0))</f>
        <v/>
      </c>
      <c r="R167" s="28"/>
      <c r="S167" s="29" t="str">
        <f>IF(OR(C167="",H167="",I167="",B167=""),"",WORKDAY('PO - création BDA'!$C167,2))</f>
        <v/>
      </c>
      <c r="T167" s="29" t="str">
        <f>IF(OR(C167="",H167="",I167="",B167=""),"",WORKDAY('PO - création BDA'!$C167,14))</f>
        <v/>
      </c>
      <c r="U167" s="30" t="str">
        <f ca="1">IF($B167="","",IF($V167="Cloturée","BDA Cloturée",IF($V167="En cours","Plan d'actions en cours",IF(AND($T167-TODAY()&lt;=-1,OR($R167="",$R167="NON"),$S167-TODAY()&lt;=-1,OR($R167="",$R167="NON")),"RETARD RECTO + VERSO",IF(OR(AND($T167-TODAY()&lt;=-1,OR($R167="",$R167="NON")),AND($T167-TODAY()&lt;=-1,R167="OUI")),"RETARD VERSO",IF(AND($T167-TODAY()&gt;=0,$R167="OUI"),"VERSO EN COURS",IF(OR(AND($S167-TODAY()&lt;=-1,OR($R167="",$R167="NON")),AND($S167-TODAY()&lt;=-1,R167="OUI")),"RETARD RECTO",IF(T167-TODAY()&gt;=0,"RECTO EN COURS"))))))))</f>
        <v/>
      </c>
      <c r="V167" s="30" t="str">
        <f>IF(O167="NON","",IF(ISBLANK(C167),"",IF(COUNTIF('[1]PO - Plan d''Actions'!$A:$A,'PO - création BDA'!B167)=0,"Pas d'actions renseignées",IF(COUNTIF('[1]PO - Plan d''Actions'!$A:$A,'PO - création BDA'!B167)=COUNTIFS('[1]PO - Plan d''Actions'!$A:$A,'PO - création BDA'!B167,'[1]PO - Plan d''Actions'!$M:$M,"A"),"Cloturée","En cours"))))</f>
        <v/>
      </c>
      <c r="W167" s="25"/>
      <c r="X167" s="25"/>
      <c r="Y167" s="25"/>
      <c r="Z167" s="25"/>
      <c r="AA167" s="25"/>
      <c r="AB167" s="31"/>
    </row>
    <row r="168" spans="1:28" ht="24.95" hidden="1" customHeight="1" x14ac:dyDescent="0.2">
      <c r="A168" s="21" t="s">
        <v>136</v>
      </c>
      <c r="B168" s="22" t="str">
        <f t="shared" si="5"/>
        <v/>
      </c>
      <c r="C168" s="23">
        <v>44069</v>
      </c>
      <c r="D168" s="24" t="s">
        <v>119</v>
      </c>
      <c r="E168" s="24">
        <v>2020</v>
      </c>
      <c r="F168" s="24" t="s">
        <v>294</v>
      </c>
      <c r="G168" s="24" t="str">
        <f t="shared" si="4"/>
        <v>PO</v>
      </c>
      <c r="H168" s="33" t="s">
        <v>131</v>
      </c>
      <c r="I168" s="33" t="s">
        <v>121</v>
      </c>
      <c r="J168" s="33" t="s">
        <v>48</v>
      </c>
      <c r="K168" s="33">
        <v>40</v>
      </c>
      <c r="L168" s="33">
        <v>40</v>
      </c>
      <c r="M168" s="33" t="s">
        <v>301</v>
      </c>
      <c r="N168" s="25" t="s">
        <v>35</v>
      </c>
      <c r="O168" s="26" t="s">
        <v>35</v>
      </c>
      <c r="P168" s="27" t="str">
        <f>IF(ISBLANK(I168),"",VLOOKUP(I168,'[1]PO -Machines '!A:C,3,0))</f>
        <v>B</v>
      </c>
      <c r="Q168" s="27" t="str">
        <f>IF(ISBLANK(I168),"",VLOOKUP(I168,'[1]PO -Machines '!A:C,2,0))</f>
        <v>Ens/etu</v>
      </c>
      <c r="R168" s="28"/>
      <c r="S168" s="29" t="str">
        <f>IF(OR(C168="",H168="",I168="",B168=""),"",WORKDAY('PO - création BDA'!$C168,2))</f>
        <v/>
      </c>
      <c r="T168" s="29" t="str">
        <f>IF(OR(C168="",H168="",I168="",B168=""),"",WORKDAY('PO - création BDA'!$C168,14))</f>
        <v/>
      </c>
      <c r="U168" s="30" t="str">
        <f ca="1">IF($B168="","",IF($V168="Cloturée","BDA Cloturée",IF($V168="En cours","Plan d'actions en cours",IF(AND($T168-TODAY()&lt;=-1,OR($R168="",$R168="NON"),$S168-TODAY()&lt;=-1,OR($R168="",$R168="NON")),"RETARD RECTO + VERSO",IF(OR(AND($T168-TODAY()&lt;=-1,OR($R168="",$R168="NON")),AND($T168-TODAY()&lt;=-1,R168="OUI")),"RETARD VERSO",IF(AND($T168-TODAY()&gt;=0,$R168="OUI"),"VERSO EN COURS",IF(OR(AND($S168-TODAY()&lt;=-1,OR($R168="",$R168="NON")),AND($S168-TODAY()&lt;=-1,R168="OUI")),"RETARD RECTO",IF(T168-TODAY()&gt;=0,"RECTO EN COURS"))))))))</f>
        <v/>
      </c>
      <c r="V168" s="30" t="str">
        <f>IF(O168="NON","",IF(ISBLANK(C168),"",IF(COUNTIF('[1]PO - Plan d''Actions'!$A:$A,'PO - création BDA'!B168)=0,"Pas d'actions renseignées",IF(COUNTIF('[1]PO - Plan d''Actions'!$A:$A,'PO - création BDA'!B168)=COUNTIFS('[1]PO - Plan d''Actions'!$A:$A,'PO - création BDA'!B168,'[1]PO - Plan d''Actions'!$M:$M,"A"),"Cloturée","En cours"))))</f>
        <v/>
      </c>
      <c r="W168" s="33"/>
      <c r="X168" s="33"/>
      <c r="Y168" s="33"/>
      <c r="Z168" s="33"/>
      <c r="AA168" s="33"/>
      <c r="AB168" s="34"/>
    </row>
    <row r="169" spans="1:28" ht="24.95" hidden="1" customHeight="1" x14ac:dyDescent="0.2">
      <c r="A169" s="21" t="s">
        <v>136</v>
      </c>
      <c r="B169" s="22" t="str">
        <f t="shared" si="5"/>
        <v/>
      </c>
      <c r="C169" s="23">
        <v>44070</v>
      </c>
      <c r="D169" s="24" t="s">
        <v>119</v>
      </c>
      <c r="E169" s="24">
        <v>2020</v>
      </c>
      <c r="F169" s="24" t="s">
        <v>294</v>
      </c>
      <c r="G169" s="24" t="str">
        <f t="shared" si="4"/>
        <v>PO</v>
      </c>
      <c r="H169" s="25" t="s">
        <v>46</v>
      </c>
      <c r="I169" s="25" t="s">
        <v>302</v>
      </c>
      <c r="J169" s="25" t="s">
        <v>48</v>
      </c>
      <c r="K169" s="37">
        <v>40</v>
      </c>
      <c r="L169" s="37">
        <v>40</v>
      </c>
      <c r="M169" s="25" t="s">
        <v>303</v>
      </c>
      <c r="N169" s="25" t="s">
        <v>35</v>
      </c>
      <c r="O169" s="26" t="s">
        <v>35</v>
      </c>
      <c r="P169" s="27" t="str">
        <f>IF(ISBLANK(I169),"",VLOOKUP(I169,'[1]PO -Machines '!A:C,3,0))</f>
        <v>C</v>
      </c>
      <c r="Q169" s="27" t="str">
        <f>IF(ISBLANK(I169),"",VLOOKUP(I169,'[1]PO -Machines '!A:C,2,0))</f>
        <v>FAB</v>
      </c>
      <c r="R169" s="28"/>
      <c r="S169" s="29" t="str">
        <f>IF(OR(C169="",H169="",I169="",B169=""),"",WORKDAY('PO - création BDA'!$C169,2))</f>
        <v/>
      </c>
      <c r="T169" s="29" t="str">
        <f>IF(OR(C169="",H169="",I169="",B169=""),"",WORKDAY('PO - création BDA'!$C169,14))</f>
        <v/>
      </c>
      <c r="U169" s="30" t="str">
        <f ca="1">IF($B169="","",IF($V169="Cloturée","BDA Cloturée",IF($V169="En cours","Plan d'actions en cours",IF(AND($T169-TODAY()&lt;=-1,OR($R169="",$R169="NON"),$S169-TODAY()&lt;=-1,OR($R169="",$R169="NON")),"RETARD RECTO + VERSO",IF(OR(AND($T169-TODAY()&lt;=-1,OR($R169="",$R169="NON")),AND($T169-TODAY()&lt;=-1,R169="OUI")),"RETARD VERSO",IF(AND($T169-TODAY()&gt;=0,$R169="OUI"),"VERSO EN COURS",IF(OR(AND($S169-TODAY()&lt;=-1,OR($R169="",$R169="NON")),AND($S169-TODAY()&lt;=-1,R169="OUI")),"RETARD RECTO",IF(T169-TODAY()&gt;=0,"RECTO EN COURS"))))))))</f>
        <v/>
      </c>
      <c r="V169" s="30" t="str">
        <f>IF(O169="NON","",IF(ISBLANK(C169),"",IF(COUNTIF('[1]PO - Plan d''Actions'!$A:$A,'PO - création BDA'!B169)=0,"Pas d'actions renseignées",IF(COUNTIF('[1]PO - Plan d''Actions'!$A:$A,'PO - création BDA'!B169)=COUNTIFS('[1]PO - Plan d''Actions'!$A:$A,'PO - création BDA'!B169,'[1]PO - Plan d''Actions'!$M:$M,"A"),"Cloturée","En cours"))))</f>
        <v/>
      </c>
      <c r="W169" s="25"/>
      <c r="X169" s="25"/>
      <c r="Y169" s="25"/>
      <c r="Z169" s="25"/>
      <c r="AA169" s="25"/>
      <c r="AB169" s="31"/>
    </row>
    <row r="170" spans="1:28" ht="24.95" hidden="1" customHeight="1" x14ac:dyDescent="0.2">
      <c r="A170" s="21" t="s">
        <v>136</v>
      </c>
      <c r="B170" s="22" t="str">
        <f t="shared" si="5"/>
        <v/>
      </c>
      <c r="C170" s="23">
        <v>44070</v>
      </c>
      <c r="D170" s="24" t="s">
        <v>119</v>
      </c>
      <c r="E170" s="24">
        <v>2020</v>
      </c>
      <c r="F170" s="24" t="s">
        <v>294</v>
      </c>
      <c r="G170" s="24" t="str">
        <f t="shared" si="4"/>
        <v>PO</v>
      </c>
      <c r="H170" s="33" t="s">
        <v>65</v>
      </c>
      <c r="I170" s="33" t="s">
        <v>304</v>
      </c>
      <c r="J170" s="33" t="s">
        <v>171</v>
      </c>
      <c r="K170" s="37">
        <v>40</v>
      </c>
      <c r="L170" s="37">
        <v>40</v>
      </c>
      <c r="M170" s="33" t="s">
        <v>305</v>
      </c>
      <c r="N170" s="33" t="s">
        <v>35</v>
      </c>
      <c r="O170" s="24" t="s">
        <v>35</v>
      </c>
      <c r="P170" s="27" t="str">
        <f>IF(ISBLANK(I170),"",VLOOKUP(I170,'[1]PO -Machines '!A:C,3,0))</f>
        <v>C</v>
      </c>
      <c r="Q170" s="27" t="str">
        <f>IF(ISBLANK(I170),"",VLOOKUP(I170,'[1]PO -Machines '!A:C,2,0))</f>
        <v>Ens/etu</v>
      </c>
      <c r="R170" s="28"/>
      <c r="S170" s="29" t="str">
        <f>IF(OR(C170="",H170="",I170="",B170=""),"",WORKDAY('PO - création BDA'!$C170,2))</f>
        <v/>
      </c>
      <c r="T170" s="29" t="str">
        <f>IF(OR(C170="",H170="",I170="",B170=""),"",WORKDAY('PO - création BDA'!$C170,14))</f>
        <v/>
      </c>
      <c r="U170" s="30" t="str">
        <f ca="1">IF($B170="","",IF($V170="Cloturée","BDA Cloturée",IF($V170="En cours","Plan d'actions en cours",IF(AND($T170-TODAY()&lt;=-1,OR($R170="",$R170="NON"),$S170-TODAY()&lt;=-1,OR($R170="",$R170="NON")),"RETARD RECTO + VERSO",IF(OR(AND($T170-TODAY()&lt;=-1,OR($R170="",$R170="NON")),AND($T170-TODAY()&lt;=-1,R170="OUI")),"RETARD VERSO",IF(AND($T170-TODAY()&gt;=0,$R170="OUI"),"VERSO EN COURS",IF(OR(AND($S170-TODAY()&lt;=-1,OR($R170="",$R170="NON")),AND($S170-TODAY()&lt;=-1,R170="OUI")),"RETARD RECTO",IF(T170-TODAY()&gt;=0,"RECTO EN COURS"))))))))</f>
        <v/>
      </c>
      <c r="V170" s="30" t="str">
        <f>IF(O170="NON","",IF(ISBLANK(C170),"",IF(COUNTIF('[1]PO - Plan d''Actions'!$A:$A,'PO - création BDA'!B170)=0,"Pas d'actions renseignées",IF(COUNTIF('[1]PO - Plan d''Actions'!$A:$A,'PO - création BDA'!B170)=COUNTIFS('[1]PO - Plan d''Actions'!$A:$A,'PO - création BDA'!B170,'[1]PO - Plan d''Actions'!$M:$M,"A"),"Cloturée","En cours"))))</f>
        <v/>
      </c>
      <c r="W170" s="33"/>
      <c r="X170" s="33"/>
      <c r="Y170" s="33"/>
      <c r="Z170" s="33"/>
      <c r="AA170" s="33"/>
      <c r="AB170" s="34"/>
    </row>
    <row r="171" spans="1:28" ht="24.95" hidden="1" customHeight="1" x14ac:dyDescent="0.2">
      <c r="A171" s="21" t="s">
        <v>136</v>
      </c>
      <c r="B171" s="22" t="str">
        <f t="shared" si="5"/>
        <v/>
      </c>
      <c r="C171" s="23">
        <v>44070</v>
      </c>
      <c r="D171" s="24" t="s">
        <v>119</v>
      </c>
      <c r="E171" s="24">
        <v>2020</v>
      </c>
      <c r="F171" s="24" t="s">
        <v>294</v>
      </c>
      <c r="G171" s="24" t="str">
        <f t="shared" si="4"/>
        <v>PO</v>
      </c>
      <c r="H171" s="25" t="s">
        <v>62</v>
      </c>
      <c r="I171" s="25" t="s">
        <v>306</v>
      </c>
      <c r="J171" s="25" t="s">
        <v>143</v>
      </c>
      <c r="K171" s="25">
        <v>50</v>
      </c>
      <c r="L171" s="25">
        <v>50</v>
      </c>
      <c r="M171" s="25" t="s">
        <v>307</v>
      </c>
      <c r="N171" s="25" t="s">
        <v>35</v>
      </c>
      <c r="O171" s="26" t="s">
        <v>35</v>
      </c>
      <c r="P171" s="27" t="str">
        <f>IF(ISBLANK(I171),"",VLOOKUP(I171,'[1]PO -Machines '!A:C,3,0))</f>
        <v>A</v>
      </c>
      <c r="Q171" s="27" t="str">
        <f>IF(ISBLANK(I171),"",VLOOKUP(I171,'[1]PO -Machines '!A:C,2,0))</f>
        <v>Ens/etu</v>
      </c>
      <c r="R171" s="28"/>
      <c r="S171" s="29" t="str">
        <f>IF(OR(C171="",H171="",I171="",B171=""),"",WORKDAY('PO - création BDA'!$C171,2))</f>
        <v/>
      </c>
      <c r="T171" s="29" t="str">
        <f>IF(OR(C171="",H171="",I171="",B171=""),"",WORKDAY('PO - création BDA'!$C171,14))</f>
        <v/>
      </c>
      <c r="U171" s="30" t="str">
        <f ca="1">IF($B171="","",IF($V171="Cloturée","BDA Cloturée",IF($V171="En cours","Plan d'actions en cours",IF(AND($T171-TODAY()&lt;=-1,OR($R171="",$R171="NON"),$S171-TODAY()&lt;=-1,OR($R171="",$R171="NON")),"RETARD RECTO + VERSO",IF(OR(AND($T171-TODAY()&lt;=-1,OR($R171="",$R171="NON")),AND($T171-TODAY()&lt;=-1,R171="OUI")),"RETARD VERSO",IF(AND($T171-TODAY()&gt;=0,$R171="OUI"),"VERSO EN COURS",IF(OR(AND($S171-TODAY()&lt;=-1,OR($R171="",$R171="NON")),AND($S171-TODAY()&lt;=-1,R171="OUI")),"RETARD RECTO",IF(T171-TODAY()&gt;=0,"RECTO EN COURS"))))))))</f>
        <v/>
      </c>
      <c r="V171" s="30" t="str">
        <f>IF(O171="NON","",IF(ISBLANK(C171),"",IF(COUNTIF('[1]PO - Plan d''Actions'!$A:$A,'PO - création BDA'!B171)=0,"Pas d'actions renseignées",IF(COUNTIF('[1]PO - Plan d''Actions'!$A:$A,'PO - création BDA'!B171)=COUNTIFS('[1]PO - Plan d''Actions'!$A:$A,'PO - création BDA'!B171,'[1]PO - Plan d''Actions'!$M:$M,"A"),"Cloturée","En cours"))))</f>
        <v/>
      </c>
      <c r="W171" s="25"/>
      <c r="X171" s="25"/>
      <c r="Y171" s="25"/>
      <c r="Z171" s="25"/>
      <c r="AA171" s="25"/>
      <c r="AB171" s="31"/>
    </row>
    <row r="172" spans="1:28" ht="24.95" hidden="1" customHeight="1" x14ac:dyDescent="0.2">
      <c r="A172" s="21" t="s">
        <v>136</v>
      </c>
      <c r="B172" s="22" t="str">
        <f t="shared" si="5"/>
        <v/>
      </c>
      <c r="C172" s="23">
        <v>44070</v>
      </c>
      <c r="D172" s="24" t="s">
        <v>119</v>
      </c>
      <c r="E172" s="24">
        <v>2020</v>
      </c>
      <c r="F172" s="24" t="s">
        <v>294</v>
      </c>
      <c r="G172" s="24" t="str">
        <f t="shared" si="4"/>
        <v>PO</v>
      </c>
      <c r="H172" s="33" t="s">
        <v>65</v>
      </c>
      <c r="I172" s="33" t="s">
        <v>304</v>
      </c>
      <c r="J172" s="33" t="s">
        <v>171</v>
      </c>
      <c r="K172" s="33">
        <v>50</v>
      </c>
      <c r="L172" s="33">
        <v>50</v>
      </c>
      <c r="M172" s="33" t="s">
        <v>308</v>
      </c>
      <c r="N172" s="33" t="s">
        <v>35</v>
      </c>
      <c r="O172" s="24" t="s">
        <v>35</v>
      </c>
      <c r="P172" s="27" t="str">
        <f>IF(ISBLANK(I172),"",VLOOKUP(I172,'[1]PO -Machines '!A:C,3,0))</f>
        <v>C</v>
      </c>
      <c r="Q172" s="27" t="str">
        <f>IF(ISBLANK(I172),"",VLOOKUP(I172,'[1]PO -Machines '!A:C,2,0))</f>
        <v>Ens/etu</v>
      </c>
      <c r="R172" s="28"/>
      <c r="S172" s="29" t="str">
        <f>IF(OR(C172="",H172="",I172="",B172=""),"",WORKDAY('PO - création BDA'!$C172,2))</f>
        <v/>
      </c>
      <c r="T172" s="29" t="str">
        <f>IF(OR(C172="",H172="",I172="",B172=""),"",WORKDAY('PO - création BDA'!$C172,14))</f>
        <v/>
      </c>
      <c r="U172" s="30" t="str">
        <f ca="1">IF($B172="","",IF($V172="Cloturée","BDA Cloturée",IF($V172="En cours","Plan d'actions en cours",IF(AND($T172-TODAY()&lt;=-1,OR($R172="",$R172="NON"),$S172-TODAY()&lt;=-1,OR($R172="",$R172="NON")),"RETARD RECTO + VERSO",IF(OR(AND($T172-TODAY()&lt;=-1,OR($R172="",$R172="NON")),AND($T172-TODAY()&lt;=-1,R172="OUI")),"RETARD VERSO",IF(AND($T172-TODAY()&gt;=0,$R172="OUI"),"VERSO EN COURS",IF(OR(AND($S172-TODAY()&lt;=-1,OR($R172="",$R172="NON")),AND($S172-TODAY()&lt;=-1,R172="OUI")),"RETARD RECTO",IF(T172-TODAY()&gt;=0,"RECTO EN COURS"))))))))</f>
        <v/>
      </c>
      <c r="V172" s="30" t="str">
        <f>IF(O172="NON","",IF(ISBLANK(C172),"",IF(COUNTIF('[1]PO - Plan d''Actions'!$A:$A,'PO - création BDA'!B172)=0,"Pas d'actions renseignées",IF(COUNTIF('[1]PO - Plan d''Actions'!$A:$A,'PO - création BDA'!B172)=COUNTIFS('[1]PO - Plan d''Actions'!$A:$A,'PO - création BDA'!B172,'[1]PO - Plan d''Actions'!$M:$M,"A"),"Cloturée","En cours"))))</f>
        <v/>
      </c>
      <c r="W172" s="33"/>
      <c r="X172" s="33"/>
      <c r="Y172" s="33"/>
      <c r="Z172" s="33"/>
      <c r="AA172" s="33"/>
      <c r="AB172" s="34"/>
    </row>
    <row r="173" spans="1:28" ht="24.95" hidden="1" customHeight="1" x14ac:dyDescent="0.2">
      <c r="A173" s="21" t="s">
        <v>136</v>
      </c>
      <c r="B173" s="22" t="str">
        <f t="shared" si="5"/>
        <v/>
      </c>
      <c r="C173" s="23">
        <v>44070</v>
      </c>
      <c r="D173" s="24" t="s">
        <v>119</v>
      </c>
      <c r="E173" s="24">
        <v>2020</v>
      </c>
      <c r="F173" s="24" t="s">
        <v>294</v>
      </c>
      <c r="G173" s="24" t="str">
        <f t="shared" si="4"/>
        <v>PO</v>
      </c>
      <c r="H173" s="25" t="s">
        <v>62</v>
      </c>
      <c r="I173" s="25" t="s">
        <v>306</v>
      </c>
      <c r="J173" s="25" t="s">
        <v>143</v>
      </c>
      <c r="K173" s="25">
        <v>60</v>
      </c>
      <c r="L173" s="25">
        <v>60</v>
      </c>
      <c r="M173" s="25" t="s">
        <v>309</v>
      </c>
      <c r="N173" s="25" t="s">
        <v>35</v>
      </c>
      <c r="O173" s="26" t="s">
        <v>35</v>
      </c>
      <c r="P173" s="27" t="str">
        <f>IF(ISBLANK(I173),"",VLOOKUP(I173,'[1]PO -Machines '!A:C,3,0))</f>
        <v>A</v>
      </c>
      <c r="Q173" s="27" t="str">
        <f>IF(ISBLANK(I173),"",VLOOKUP(I173,'[1]PO -Machines '!A:C,2,0))</f>
        <v>Ens/etu</v>
      </c>
      <c r="R173" s="28"/>
      <c r="S173" s="29" t="str">
        <f>IF(OR(C173="",H173="",I173="",B173=""),"",WORKDAY('PO - création BDA'!$C173,2))</f>
        <v/>
      </c>
      <c r="T173" s="29" t="str">
        <f>IF(OR(C173="",H173="",I173="",B173=""),"",WORKDAY('PO - création BDA'!$C173,14))</f>
        <v/>
      </c>
      <c r="U173" s="30" t="str">
        <f ca="1">IF($B173="","",IF($V173="Cloturée","BDA Cloturée",IF($V173="En cours","Plan d'actions en cours",IF(AND($T173-TODAY()&lt;=-1,OR($R173="",$R173="NON"),$S173-TODAY()&lt;=-1,OR($R173="",$R173="NON")),"RETARD RECTO + VERSO",IF(OR(AND($T173-TODAY()&lt;=-1,OR($R173="",$R173="NON")),AND($T173-TODAY()&lt;=-1,R173="OUI")),"RETARD VERSO",IF(AND($T173-TODAY()&gt;=0,$R173="OUI"),"VERSO EN COURS",IF(OR(AND($S173-TODAY()&lt;=-1,OR($R173="",$R173="NON")),AND($S173-TODAY()&lt;=-1,R173="OUI")),"RETARD RECTO",IF(T173-TODAY()&gt;=0,"RECTO EN COURS"))))))))</f>
        <v/>
      </c>
      <c r="V173" s="30" t="str">
        <f>IF(O173="NON","",IF(ISBLANK(C173),"",IF(COUNTIF('[1]PO - Plan d''Actions'!$A:$A,'PO - création BDA'!B173)=0,"Pas d'actions renseignées",IF(COUNTIF('[1]PO - Plan d''Actions'!$A:$A,'PO - création BDA'!B173)=COUNTIFS('[1]PO - Plan d''Actions'!$A:$A,'PO - création BDA'!B173,'[1]PO - Plan d''Actions'!$M:$M,"A"),"Cloturée","En cours"))))</f>
        <v/>
      </c>
      <c r="W173" s="25"/>
      <c r="X173" s="25"/>
      <c r="Y173" s="25"/>
      <c r="Z173" s="25"/>
      <c r="AA173" s="25"/>
      <c r="AB173" s="31"/>
    </row>
    <row r="174" spans="1:28" ht="24.95" hidden="1" customHeight="1" x14ac:dyDescent="0.2">
      <c r="A174" s="21" t="s">
        <v>136</v>
      </c>
      <c r="B174" s="22" t="str">
        <f t="shared" si="5"/>
        <v/>
      </c>
      <c r="C174" s="23">
        <v>44074</v>
      </c>
      <c r="D174" s="24" t="s">
        <v>119</v>
      </c>
      <c r="E174" s="24">
        <v>2020</v>
      </c>
      <c r="F174" s="24" t="s">
        <v>294</v>
      </c>
      <c r="G174" s="24" t="str">
        <f t="shared" si="4"/>
        <v>PO</v>
      </c>
      <c r="H174" s="33" t="s">
        <v>46</v>
      </c>
      <c r="I174" s="33" t="s">
        <v>52</v>
      </c>
      <c r="J174" s="33" t="s">
        <v>48</v>
      </c>
      <c r="K174" s="33">
        <v>45</v>
      </c>
      <c r="L174" s="33">
        <v>45</v>
      </c>
      <c r="M174" s="33" t="s">
        <v>310</v>
      </c>
      <c r="N174" s="25" t="s">
        <v>35</v>
      </c>
      <c r="O174" s="26" t="s">
        <v>35</v>
      </c>
      <c r="P174" s="27" t="str">
        <f>IF(ISBLANK(I174),"",VLOOKUP(I174,'[1]PO -Machines '!A:C,3,0))</f>
        <v>B</v>
      </c>
      <c r="Q174" s="27" t="str">
        <f>IF(ISBLANK(I174),"",VLOOKUP(I174,'[1]PO -Machines '!A:C,2,0))</f>
        <v>FAB</v>
      </c>
      <c r="R174" s="28"/>
      <c r="S174" s="29" t="str">
        <f>IF(OR(C174="",H174="",I174="",B174=""),"",WORKDAY('PO - création BDA'!$C174,2))</f>
        <v/>
      </c>
      <c r="T174" s="29" t="str">
        <f>IF(OR(C174="",H174="",I174="",B174=""),"",WORKDAY('PO - création BDA'!$C174,14))</f>
        <v/>
      </c>
      <c r="U174" s="30" t="str">
        <f ca="1">IF($B174="","",IF($V174="Cloturée","BDA Cloturée",IF($V174="En cours","Plan d'actions en cours",IF(AND($T174-TODAY()&lt;=-1,OR($R174="",$R174="NON"),$S174-TODAY()&lt;=-1,OR($R174="",$R174="NON")),"RETARD RECTO + VERSO",IF(OR(AND($T174-TODAY()&lt;=-1,OR($R174="",$R174="NON")),AND($T174-TODAY()&lt;=-1,R174="OUI")),"RETARD VERSO",IF(AND($T174-TODAY()&gt;=0,$R174="OUI"),"VERSO EN COURS",IF(OR(AND($S174-TODAY()&lt;=-1,OR($R174="",$R174="NON")),AND($S174-TODAY()&lt;=-1,R174="OUI")),"RETARD RECTO",IF(T174-TODAY()&gt;=0,"RECTO EN COURS"))))))))</f>
        <v/>
      </c>
      <c r="V174" s="30" t="str">
        <f>IF(O174="NON","",IF(ISBLANK(C174),"",IF(COUNTIF('[1]PO - Plan d''Actions'!$A:$A,'PO - création BDA'!B174)=0,"Pas d'actions renseignées",IF(COUNTIF('[1]PO - Plan d''Actions'!$A:$A,'PO - création BDA'!B174)=COUNTIFS('[1]PO - Plan d''Actions'!$A:$A,'PO - création BDA'!B174,'[1]PO - Plan d''Actions'!$M:$M,"A"),"Cloturée","En cours"))))</f>
        <v/>
      </c>
      <c r="W174" s="33"/>
      <c r="X174" s="33"/>
      <c r="Y174" s="33"/>
      <c r="Z174" s="33"/>
      <c r="AA174" s="33"/>
      <c r="AB174" s="34"/>
    </row>
    <row r="175" spans="1:28" ht="24.95" hidden="1" customHeight="1" x14ac:dyDescent="0.2">
      <c r="A175" s="21" t="s">
        <v>136</v>
      </c>
      <c r="B175" s="22" t="str">
        <f t="shared" si="5"/>
        <v/>
      </c>
      <c r="C175" s="23">
        <v>44075</v>
      </c>
      <c r="D175" s="24" t="s">
        <v>40</v>
      </c>
      <c r="E175" s="24">
        <v>2020</v>
      </c>
      <c r="F175" s="24" t="s">
        <v>311</v>
      </c>
      <c r="G175" s="24" t="str">
        <f t="shared" si="4"/>
        <v>PO</v>
      </c>
      <c r="H175" s="25" t="s">
        <v>91</v>
      </c>
      <c r="I175" s="25"/>
      <c r="J175" s="25" t="s">
        <v>312</v>
      </c>
      <c r="K175" s="25">
        <v>5</v>
      </c>
      <c r="L175" s="25">
        <v>5</v>
      </c>
      <c r="M175" s="25" t="s">
        <v>313</v>
      </c>
      <c r="N175" s="25" t="s">
        <v>35</v>
      </c>
      <c r="O175" s="26" t="s">
        <v>35</v>
      </c>
      <c r="P175" s="27" t="str">
        <f>IF(ISBLANK(I175),"",VLOOKUP(I175,'[1]PO -Machines '!A:C,3,0))</f>
        <v/>
      </c>
      <c r="Q175" s="27" t="str">
        <f>IF(ISBLANK(I175),"",VLOOKUP(I175,'[1]PO -Machines '!A:C,2,0))</f>
        <v/>
      </c>
      <c r="R175" s="28"/>
      <c r="S175" s="29" t="str">
        <f>IF(OR(C175="",H175="",I175="",B175=""),"",WORKDAY('PO - création BDA'!$C175,2))</f>
        <v/>
      </c>
      <c r="T175" s="29" t="str">
        <f>IF(OR(C175="",H175="",I175="",B175=""),"",WORKDAY('PO - création BDA'!$C175,14))</f>
        <v/>
      </c>
      <c r="U175" s="30" t="str">
        <f ca="1">IF($B175="","",IF($V175="Cloturée","BDA Cloturée",IF($V175="En cours","Plan d'actions en cours",IF(AND($T175-TODAY()&lt;=-1,OR($R175="",$R175="NON"),$S175-TODAY()&lt;=-1,OR($R175="",$R175="NON")),"RETARD RECTO + VERSO",IF(OR(AND($T175-TODAY()&lt;=-1,OR($R175="",$R175="NON")),AND($T175-TODAY()&lt;=-1,R175="OUI")),"RETARD VERSO",IF(AND($T175-TODAY()&gt;=0,$R175="OUI"),"VERSO EN COURS",IF(OR(AND($S175-TODAY()&lt;=-1,OR($R175="",$R175="NON")),AND($S175-TODAY()&lt;=-1,R175="OUI")),"RETARD RECTO",IF(T175-TODAY()&gt;=0,"RECTO EN COURS"))))))))</f>
        <v/>
      </c>
      <c r="V175" s="30" t="str">
        <f>IF(O175="NON","",IF(ISBLANK(C175),"",IF(COUNTIF('[1]PO - Plan d''Actions'!$A:$A,'PO - création BDA'!B175)=0,"Pas d'actions renseignées",IF(COUNTIF('[1]PO - Plan d''Actions'!$A:$A,'PO - création BDA'!B175)=COUNTIFS('[1]PO - Plan d''Actions'!$A:$A,'PO - création BDA'!B175,'[1]PO - Plan d''Actions'!$M:$M,"A"),"Cloturée","En cours"))))</f>
        <v/>
      </c>
      <c r="W175" s="25"/>
      <c r="X175" s="25"/>
      <c r="Y175" s="25"/>
      <c r="Z175" s="25"/>
      <c r="AA175" s="25"/>
      <c r="AB175" s="31"/>
    </row>
    <row r="176" spans="1:28" ht="24.95" hidden="1" customHeight="1" x14ac:dyDescent="0.2">
      <c r="A176" s="21" t="s">
        <v>136</v>
      </c>
      <c r="B176" s="22" t="str">
        <f t="shared" si="5"/>
        <v/>
      </c>
      <c r="C176" s="23">
        <v>44081</v>
      </c>
      <c r="D176" s="24" t="s">
        <v>40</v>
      </c>
      <c r="E176" s="24">
        <v>2020</v>
      </c>
      <c r="F176" s="24" t="s">
        <v>311</v>
      </c>
      <c r="G176" s="24" t="str">
        <f t="shared" si="4"/>
        <v>PO</v>
      </c>
      <c r="H176" s="33" t="s">
        <v>131</v>
      </c>
      <c r="I176" s="33" t="s">
        <v>196</v>
      </c>
      <c r="J176" s="33" t="s">
        <v>48</v>
      </c>
      <c r="K176" s="33">
        <v>60</v>
      </c>
      <c r="L176" s="33">
        <v>60</v>
      </c>
      <c r="M176" s="33" t="s">
        <v>314</v>
      </c>
      <c r="N176" s="33" t="s">
        <v>35</v>
      </c>
      <c r="O176" s="24" t="s">
        <v>35</v>
      </c>
      <c r="P176" s="27" t="str">
        <f>IF(ISBLANK(I176),"",VLOOKUP(I176,'[1]PO -Machines '!A:C,3,0))</f>
        <v>A</v>
      </c>
      <c r="Q176" s="27" t="str">
        <f>IF(ISBLANK(I176),"",VLOOKUP(I176,'[1]PO -Machines '!A:C,2,0))</f>
        <v>Ens/etu</v>
      </c>
      <c r="R176" s="28"/>
      <c r="S176" s="29" t="str">
        <f>IF(OR(C176="",H176="",I176="",B176=""),"",WORKDAY('PO - création BDA'!$C176,2))</f>
        <v/>
      </c>
      <c r="T176" s="29" t="str">
        <f>IF(OR(C176="",H176="",I176="",B176=""),"",WORKDAY('PO - création BDA'!$C176,14))</f>
        <v/>
      </c>
      <c r="U176" s="30" t="str">
        <f ca="1">IF($B176="","",IF($V176="Cloturée","BDA Cloturée",IF($V176="En cours","Plan d'actions en cours",IF(AND($T176-TODAY()&lt;=-1,OR($R176="",$R176="NON"),$S176-TODAY()&lt;=-1,OR($R176="",$R176="NON")),"RETARD RECTO + VERSO",IF(OR(AND($T176-TODAY()&lt;=-1,OR($R176="",$R176="NON")),AND($T176-TODAY()&lt;=-1,R176="OUI")),"RETARD VERSO",IF(AND($T176-TODAY()&gt;=0,$R176="OUI"),"VERSO EN COURS",IF(OR(AND($S176-TODAY()&lt;=-1,OR($R176="",$R176="NON")),AND($S176-TODAY()&lt;=-1,R176="OUI")),"RETARD RECTO",IF(T176-TODAY()&gt;=0,"RECTO EN COURS"))))))))</f>
        <v/>
      </c>
      <c r="V176" s="30" t="str">
        <f>IF(O176="NON","",IF(ISBLANK(C176),"",IF(COUNTIF('[1]PO - Plan d''Actions'!$A:$A,'PO - création BDA'!B176)=0,"Pas d'actions renseignées",IF(COUNTIF('[1]PO - Plan d''Actions'!$A:$A,'PO - création BDA'!B176)=COUNTIFS('[1]PO - Plan d''Actions'!$A:$A,'PO - création BDA'!B176,'[1]PO - Plan d''Actions'!$M:$M,"A"),"Cloturée","En cours"))))</f>
        <v/>
      </c>
      <c r="W176" s="33"/>
      <c r="X176" s="33"/>
      <c r="Y176" s="33"/>
      <c r="Z176" s="33"/>
      <c r="AA176" s="33"/>
      <c r="AB176" s="34"/>
    </row>
    <row r="177" spans="1:28" ht="24.95" hidden="1" customHeight="1" x14ac:dyDescent="0.2">
      <c r="A177" s="21" t="s">
        <v>136</v>
      </c>
      <c r="B177" s="22" t="str">
        <f t="shared" si="5"/>
        <v/>
      </c>
      <c r="C177" s="23">
        <v>44082</v>
      </c>
      <c r="D177" s="24" t="s">
        <v>40</v>
      </c>
      <c r="E177" s="24">
        <v>2020</v>
      </c>
      <c r="F177" s="24" t="s">
        <v>311</v>
      </c>
      <c r="G177" s="24" t="str">
        <f t="shared" si="4"/>
        <v>PO</v>
      </c>
      <c r="H177" s="25" t="s">
        <v>46</v>
      </c>
      <c r="I177" s="25" t="s">
        <v>202</v>
      </c>
      <c r="J177" s="25" t="s">
        <v>48</v>
      </c>
      <c r="K177" s="25">
        <v>90</v>
      </c>
      <c r="L177" s="25">
        <v>120</v>
      </c>
      <c r="M177" s="25" t="s">
        <v>315</v>
      </c>
      <c r="N177" s="25" t="s">
        <v>36</v>
      </c>
      <c r="O177" s="26" t="s">
        <v>35</v>
      </c>
      <c r="P177" s="27" t="str">
        <f>IF(ISBLANK(I177),"",VLOOKUP(I177,'[1]PO -Machines '!A:C,3,0))</f>
        <v>A</v>
      </c>
      <c r="Q177" s="27" t="str">
        <f>IF(ISBLANK(I177),"",VLOOKUP(I177,'[1]PO -Machines '!A:C,2,0))</f>
        <v>FAB</v>
      </c>
      <c r="R177" s="28"/>
      <c r="S177" s="29" t="str">
        <f>IF(OR(C177="",H177="",I177="",B177=""),"",WORKDAY('PO - création BDA'!$C177,2))</f>
        <v/>
      </c>
      <c r="T177" s="29" t="str">
        <f>IF(OR(C177="",H177="",I177="",B177=""),"",WORKDAY('PO - création BDA'!$C177,14))</f>
        <v/>
      </c>
      <c r="U177" s="30" t="str">
        <f ca="1">IF($B177="","",IF($V177="Cloturée","BDA Cloturée",IF($V177="En cours","Plan d'actions en cours",IF(AND($T177-TODAY()&lt;=-1,OR($R177="",$R177="NON"),$S177-TODAY()&lt;=-1,OR($R177="",$R177="NON")),"RETARD RECTO + VERSO",IF(OR(AND($T177-TODAY()&lt;=-1,OR($R177="",$R177="NON")),AND($T177-TODAY()&lt;=-1,R177="OUI")),"RETARD VERSO",IF(AND($T177-TODAY()&gt;=0,$R177="OUI"),"VERSO EN COURS",IF(OR(AND($S177-TODAY()&lt;=-1,OR($R177="",$R177="NON")),AND($S177-TODAY()&lt;=-1,R177="OUI")),"RETARD RECTO",IF(T177-TODAY()&gt;=0,"RECTO EN COURS"))))))))</f>
        <v/>
      </c>
      <c r="V177" s="30" t="str">
        <f>IF(O177="NON","",IF(ISBLANK(C177),"",IF(COUNTIF('[1]PO - Plan d''Actions'!$A:$A,'PO - création BDA'!B177)=0,"Pas d'actions renseignées",IF(COUNTIF('[1]PO - Plan d''Actions'!$A:$A,'PO - création BDA'!B177)=COUNTIFS('[1]PO - Plan d''Actions'!$A:$A,'PO - création BDA'!B177,'[1]PO - Plan d''Actions'!$M:$M,"A"),"Cloturée","En cours"))))</f>
        <v/>
      </c>
      <c r="W177" s="25"/>
      <c r="X177" s="25"/>
      <c r="Y177" s="25"/>
      <c r="Z177" s="25"/>
      <c r="AA177" s="25"/>
      <c r="AB177" s="31"/>
    </row>
    <row r="178" spans="1:28" ht="24.95" hidden="1" customHeight="1" x14ac:dyDescent="0.2">
      <c r="A178" s="21" t="s">
        <v>136</v>
      </c>
      <c r="B178" s="22" t="str">
        <f t="shared" si="5"/>
        <v/>
      </c>
      <c r="C178" s="23">
        <v>44085</v>
      </c>
      <c r="D178" s="24" t="s">
        <v>40</v>
      </c>
      <c r="E178" s="24">
        <v>2020</v>
      </c>
      <c r="F178" s="24" t="s">
        <v>311</v>
      </c>
      <c r="G178" s="24" t="str">
        <f t="shared" si="4"/>
        <v>PO</v>
      </c>
      <c r="H178" s="33" t="s">
        <v>46</v>
      </c>
      <c r="I178" s="25" t="s">
        <v>202</v>
      </c>
      <c r="J178" s="25" t="s">
        <v>48</v>
      </c>
      <c r="K178" s="33">
        <v>40</v>
      </c>
      <c r="L178" s="33">
        <v>40</v>
      </c>
      <c r="M178" s="33" t="s">
        <v>316</v>
      </c>
      <c r="N178" s="33" t="s">
        <v>36</v>
      </c>
      <c r="O178" s="24" t="s">
        <v>35</v>
      </c>
      <c r="P178" s="27" t="str">
        <f>IF(ISBLANK(I178),"",VLOOKUP(I178,'[1]PO -Machines '!A:C,3,0))</f>
        <v>A</v>
      </c>
      <c r="Q178" s="27" t="str">
        <f>IF(ISBLANK(I178),"",VLOOKUP(I178,'[1]PO -Machines '!A:C,2,0))</f>
        <v>FAB</v>
      </c>
      <c r="R178" s="28"/>
      <c r="S178" s="29" t="str">
        <f>IF(OR(C178="",H178="",I178="",B178=""),"",WORKDAY('PO - création BDA'!$C178,2))</f>
        <v/>
      </c>
      <c r="T178" s="29" t="str">
        <f>IF(OR(C178="",H178="",I178="",B178=""),"",WORKDAY('PO - création BDA'!$C178,14))</f>
        <v/>
      </c>
      <c r="U178" s="30" t="str">
        <f ca="1">IF($B178="","",IF($V178="Cloturée","BDA Cloturée",IF($V178="En cours","Plan d'actions en cours",IF(AND($T178-TODAY()&lt;=-1,OR($R178="",$R178="NON"),$S178-TODAY()&lt;=-1,OR($R178="",$R178="NON")),"RETARD RECTO + VERSO",IF(OR(AND($T178-TODAY()&lt;=-1,OR($R178="",$R178="NON")),AND($T178-TODAY()&lt;=-1,R178="OUI")),"RETARD VERSO",IF(AND($T178-TODAY()&gt;=0,$R178="OUI"),"VERSO EN COURS",IF(OR(AND($S178-TODAY()&lt;=-1,OR($R178="",$R178="NON")),AND($S178-TODAY()&lt;=-1,R178="OUI")),"RETARD RECTO",IF(T178-TODAY()&gt;=0,"RECTO EN COURS"))))))))</f>
        <v/>
      </c>
      <c r="V178" s="30" t="str">
        <f>IF(O178="NON","",IF(ISBLANK(C178),"",IF(COUNTIF('[1]PO - Plan d''Actions'!$A:$A,'PO - création BDA'!B178)=0,"Pas d'actions renseignées",IF(COUNTIF('[1]PO - Plan d''Actions'!$A:$A,'PO - création BDA'!B178)=COUNTIFS('[1]PO - Plan d''Actions'!$A:$A,'PO - création BDA'!B178,'[1]PO - Plan d''Actions'!$M:$M,"A"),"Cloturée","En cours"))))</f>
        <v/>
      </c>
      <c r="W178" s="33"/>
      <c r="X178" s="33"/>
      <c r="Y178" s="33"/>
      <c r="Z178" s="33"/>
      <c r="AA178" s="33"/>
      <c r="AB178" s="34"/>
    </row>
    <row r="179" spans="1:28" ht="24.95" hidden="1" customHeight="1" x14ac:dyDescent="0.2">
      <c r="A179" s="21" t="s">
        <v>136</v>
      </c>
      <c r="B179" s="22" t="str">
        <f t="shared" si="5"/>
        <v/>
      </c>
      <c r="C179" s="23">
        <v>44096</v>
      </c>
      <c r="D179" s="38" t="s">
        <v>40</v>
      </c>
      <c r="E179" s="38">
        <v>2020</v>
      </c>
      <c r="F179" s="38" t="s">
        <v>311</v>
      </c>
      <c r="G179" s="24" t="str">
        <f t="shared" si="4"/>
        <v>PO</v>
      </c>
      <c r="H179" s="39" t="s">
        <v>268</v>
      </c>
      <c r="I179" s="39" t="s">
        <v>317</v>
      </c>
      <c r="J179" s="39" t="s">
        <v>216</v>
      </c>
      <c r="K179" s="39">
        <v>85</v>
      </c>
      <c r="L179" s="39">
        <v>30</v>
      </c>
      <c r="M179" s="39" t="s">
        <v>318</v>
      </c>
      <c r="N179" s="39" t="s">
        <v>35</v>
      </c>
      <c r="O179" s="40" t="s">
        <v>35</v>
      </c>
      <c r="P179" s="27" t="str">
        <f>IF(ISBLANK(I179),"",VLOOKUP(I179,'[1]PO -Machines '!A:C,3,0))</f>
        <v>A</v>
      </c>
      <c r="Q179" s="27" t="str">
        <f>IF(ISBLANK(I179),"",VLOOKUP(I179,'[1]PO -Machines '!A:C,2,0))</f>
        <v>Ens/etu</v>
      </c>
      <c r="R179" s="28"/>
      <c r="S179" s="29" t="str">
        <f>IF(OR(C179="",H179="",I179="",B179=""),"",WORKDAY('PO - création BDA'!$C179,2))</f>
        <v/>
      </c>
      <c r="T179" s="29" t="str">
        <f>IF(OR(C179="",H179="",I179="",B179=""),"",WORKDAY('PO - création BDA'!$C179,14))</f>
        <v/>
      </c>
      <c r="U179" s="30" t="str">
        <f ca="1">IF($B179="","",IF($V179="Cloturée","BDA Cloturée",IF($V179="En cours","Plan d'actions en cours",IF(AND($T179-TODAY()&lt;=-1,OR($R179="",$R179="NON"),$S179-TODAY()&lt;=-1,OR($R179="",$R179="NON")),"RETARD RECTO + VERSO",IF(OR(AND($T179-TODAY()&lt;=-1,OR($R179="",$R179="NON")),AND($T179-TODAY()&lt;=-1,R179="OUI")),"RETARD VERSO",IF(AND($T179-TODAY()&gt;=0,$R179="OUI"),"VERSO EN COURS",IF(OR(AND($S179-TODAY()&lt;=-1,OR($R179="",$R179="NON")),AND($S179-TODAY()&lt;=-1,R179="OUI")),"RETARD RECTO",IF(T179-TODAY()&gt;=0,"RECTO EN COURS"))))))))</f>
        <v/>
      </c>
      <c r="V179" s="30" t="str">
        <f>IF(O179="NON","",IF(ISBLANK(C179),"",IF(COUNTIF('[1]PO - Plan d''Actions'!$A:$A,'PO - création BDA'!B179)=0,"Pas d'actions renseignées",IF(COUNTIF('[1]PO - Plan d''Actions'!$A:$A,'PO - création BDA'!B179)=COUNTIFS('[1]PO - Plan d''Actions'!$A:$A,'PO - création BDA'!B179,'[1]PO - Plan d''Actions'!$M:$M,"A"),"Cloturée","En cours"))))</f>
        <v/>
      </c>
      <c r="W179" s="25"/>
      <c r="X179" s="25"/>
      <c r="Y179" s="25"/>
      <c r="Z179" s="25"/>
      <c r="AA179" s="25"/>
      <c r="AB179" s="31"/>
    </row>
    <row r="180" spans="1:28" ht="24.95" hidden="1" customHeight="1" x14ac:dyDescent="0.2">
      <c r="A180" s="21" t="s">
        <v>136</v>
      </c>
      <c r="B180" s="22" t="str">
        <f t="shared" si="5"/>
        <v/>
      </c>
      <c r="C180" s="23">
        <v>44097</v>
      </c>
      <c r="D180" s="38" t="s">
        <v>40</v>
      </c>
      <c r="E180" s="38">
        <v>2020</v>
      </c>
      <c r="F180" s="38" t="s">
        <v>311</v>
      </c>
      <c r="G180" s="24" t="str">
        <f t="shared" si="4"/>
        <v>PO</v>
      </c>
      <c r="H180" s="39" t="s">
        <v>87</v>
      </c>
      <c r="I180" s="39" t="s">
        <v>319</v>
      </c>
      <c r="J180" s="39" t="s">
        <v>53</v>
      </c>
      <c r="K180" s="39">
        <v>30</v>
      </c>
      <c r="L180" s="39">
        <v>30</v>
      </c>
      <c r="M180" s="39" t="s">
        <v>320</v>
      </c>
      <c r="N180" s="39" t="s">
        <v>35</v>
      </c>
      <c r="O180" s="40" t="s">
        <v>35</v>
      </c>
      <c r="P180" s="27" t="str">
        <f>IF(ISBLANK(I180),"",VLOOKUP(I180,'[1]PO -Machines '!A:C,3,0))</f>
        <v>B</v>
      </c>
      <c r="Q180" s="27" t="str">
        <f>IF(ISBLANK(I180),"",VLOOKUP(I180,'[1]PO -Machines '!A:C,2,0))</f>
        <v>Ens/etu</v>
      </c>
      <c r="R180" s="28"/>
      <c r="S180" s="29" t="str">
        <f>IF(OR(C180="",H180="",I180="",B180=""),"",WORKDAY('PO - création BDA'!$C180,2))</f>
        <v/>
      </c>
      <c r="T180" s="29" t="str">
        <f>IF(OR(C180="",H180="",I180="",B180=""),"",WORKDAY('PO - création BDA'!$C180,14))</f>
        <v/>
      </c>
      <c r="U180" s="30" t="str">
        <f ca="1">IF($B180="","",IF($V180="Cloturée","BDA Cloturée",IF($V180="En cours","Plan d'actions en cours",IF(AND($T180-TODAY()&lt;=-1,OR($R180="",$R180="NON"),$S180-TODAY()&lt;=-1,OR($R180="",$R180="NON")),"RETARD RECTO + VERSO",IF(OR(AND($T180-TODAY()&lt;=-1,OR($R180="",$R180="NON")),AND($T180-TODAY()&lt;=-1,R180="OUI")),"RETARD VERSO",IF(AND($T180-TODAY()&gt;=0,$R180="OUI"),"VERSO EN COURS",IF(OR(AND($S180-TODAY()&lt;=-1,OR($R180="",$R180="NON")),AND($S180-TODAY()&lt;=-1,R180="OUI")),"RETARD RECTO",IF(T180-TODAY()&gt;=0,"RECTO EN COURS"))))))))</f>
        <v/>
      </c>
      <c r="V180" s="30" t="str">
        <f>IF(O180="NON","",IF(ISBLANK(C180),"",IF(COUNTIF('[1]PO - Plan d''Actions'!$A:$A,'PO - création BDA'!B180)=0,"Pas d'actions renseignées",IF(COUNTIF('[1]PO - Plan d''Actions'!$A:$A,'PO - création BDA'!B180)=COUNTIFS('[1]PO - Plan d''Actions'!$A:$A,'PO - création BDA'!B180,'[1]PO - Plan d''Actions'!$M:$M,"A"),"Cloturée","En cours"))))</f>
        <v/>
      </c>
      <c r="W180" s="33"/>
      <c r="X180" s="33"/>
      <c r="Y180" s="33"/>
      <c r="Z180" s="33"/>
      <c r="AA180" s="33"/>
      <c r="AB180" s="34"/>
    </row>
    <row r="181" spans="1:28" ht="24.95" hidden="1" customHeight="1" x14ac:dyDescent="0.2">
      <c r="A181" s="21" t="s">
        <v>136</v>
      </c>
      <c r="B181" s="22" t="str">
        <f t="shared" si="5"/>
        <v/>
      </c>
      <c r="C181" s="23">
        <v>44102</v>
      </c>
      <c r="D181" s="38" t="s">
        <v>40</v>
      </c>
      <c r="E181" s="38">
        <v>2020</v>
      </c>
      <c r="F181" s="38" t="s">
        <v>311</v>
      </c>
      <c r="G181" s="24" t="str">
        <f t="shared" si="4"/>
        <v>PO</v>
      </c>
      <c r="H181" s="39" t="s">
        <v>46</v>
      </c>
      <c r="I181" s="39" t="s">
        <v>224</v>
      </c>
      <c r="J181" s="39" t="s">
        <v>67</v>
      </c>
      <c r="K181" s="39">
        <v>225</v>
      </c>
      <c r="L181" s="39">
        <v>180</v>
      </c>
      <c r="M181" s="39" t="s">
        <v>321</v>
      </c>
      <c r="N181" s="39" t="s">
        <v>35</v>
      </c>
      <c r="O181" s="40" t="s">
        <v>35</v>
      </c>
      <c r="P181" s="27" t="str">
        <f>IF(ISBLANK(I181),"",VLOOKUP(I181,'[1]PO -Machines '!A:C,3,0))</f>
        <v>A</v>
      </c>
      <c r="Q181" s="27" t="str">
        <f>IF(ISBLANK(I181),"",VLOOKUP(I181,'[1]PO -Machines '!A:C,2,0))</f>
        <v>MP</v>
      </c>
      <c r="R181" s="28"/>
      <c r="S181" s="29" t="str">
        <f>IF(OR(C181="",H181="",I181="",B181=""),"",WORKDAY('PO - création BDA'!$C181,2))</f>
        <v/>
      </c>
      <c r="T181" s="29" t="str">
        <f>IF(OR(C181="",H181="",I181="",B181=""),"",WORKDAY('PO - création BDA'!$C181,14))</f>
        <v/>
      </c>
      <c r="U181" s="30" t="str">
        <f ca="1">IF($B181="","",IF($V181="Cloturée","BDA Cloturée",IF($V181="En cours","Plan d'actions en cours",IF(AND($T181-TODAY()&lt;=-1,OR($R181="",$R181="NON"),$S181-TODAY()&lt;=-1,OR($R181="",$R181="NON")),"RETARD RECTO + VERSO",IF(OR(AND($T181-TODAY()&lt;=-1,OR($R181="",$R181="NON")),AND($T181-TODAY()&lt;=-1,R181="OUI")),"RETARD VERSO",IF(AND($T181-TODAY()&gt;=0,$R181="OUI"),"VERSO EN COURS",IF(OR(AND($S181-TODAY()&lt;=-1,OR($R181="",$R181="NON")),AND($S181-TODAY()&lt;=-1,R181="OUI")),"RETARD RECTO",IF(T181-TODAY()&gt;=0,"RECTO EN COURS"))))))))</f>
        <v/>
      </c>
      <c r="V181" s="30" t="str">
        <f>IF(O181="NON","",IF(ISBLANK(C181),"",IF(COUNTIF('[1]PO - Plan d''Actions'!$A:$A,'PO - création BDA'!B181)=0,"Pas d'actions renseignées",IF(COUNTIF('[1]PO - Plan d''Actions'!$A:$A,'PO - création BDA'!B181)=COUNTIFS('[1]PO - Plan d''Actions'!$A:$A,'PO - création BDA'!B181,'[1]PO - Plan d''Actions'!$M:$M,"A"),"Cloturée","En cours"))))</f>
        <v/>
      </c>
      <c r="W181" s="25"/>
      <c r="X181" s="25"/>
      <c r="Y181" s="25"/>
      <c r="Z181" s="25"/>
      <c r="AA181" s="25"/>
      <c r="AB181" s="31"/>
    </row>
    <row r="182" spans="1:28" ht="24.95" hidden="1" customHeight="1" x14ac:dyDescent="0.2">
      <c r="A182" s="21" t="s">
        <v>136</v>
      </c>
      <c r="B182" s="22" t="str">
        <f t="shared" si="5"/>
        <v/>
      </c>
      <c r="C182" s="23">
        <v>44104</v>
      </c>
      <c r="D182" s="38" t="s">
        <v>40</v>
      </c>
      <c r="E182" s="38">
        <v>2020</v>
      </c>
      <c r="F182" s="38" t="s">
        <v>311</v>
      </c>
      <c r="G182" s="24" t="str">
        <f t="shared" si="4"/>
        <v>PO</v>
      </c>
      <c r="H182" s="39" t="s">
        <v>46</v>
      </c>
      <c r="I182" s="39" t="s">
        <v>226</v>
      </c>
      <c r="J182" s="39" t="s">
        <v>48</v>
      </c>
      <c r="K182" s="39">
        <v>45</v>
      </c>
      <c r="L182" s="39">
        <v>45</v>
      </c>
      <c r="M182" s="39" t="s">
        <v>322</v>
      </c>
      <c r="N182" s="39" t="s">
        <v>35</v>
      </c>
      <c r="O182" s="40" t="s">
        <v>35</v>
      </c>
      <c r="P182" s="27" t="str">
        <f>IF(ISBLANK(I182),"",VLOOKUP(I182,'[1]PO -Machines '!A:C,3,0))</f>
        <v>B</v>
      </c>
      <c r="Q182" s="27" t="str">
        <f>IF(ISBLANK(I182),"",VLOOKUP(I182,'[1]PO -Machines '!A:C,2,0))</f>
        <v>FAB</v>
      </c>
      <c r="R182" s="28"/>
      <c r="S182" s="29" t="str">
        <f>IF(OR(C182="",H182="",I182="",B182=""),"",WORKDAY('PO - création BDA'!$C182,2))</f>
        <v/>
      </c>
      <c r="T182" s="29" t="str">
        <f>IF(OR(C182="",H182="",I182="",B182=""),"",WORKDAY('PO - création BDA'!$C182,14))</f>
        <v/>
      </c>
      <c r="U182" s="30" t="str">
        <f ca="1">IF($B182="","",IF($V182="Cloturée","BDA Cloturée",IF($V182="En cours","Plan d'actions en cours",IF(AND($T182-TODAY()&lt;=-1,OR($R182="",$R182="NON"),$S182-TODAY()&lt;=-1,OR($R182="",$R182="NON")),"RETARD RECTO + VERSO",IF(OR(AND($T182-TODAY()&lt;=-1,OR($R182="",$R182="NON")),AND($T182-TODAY()&lt;=-1,R182="OUI")),"RETARD VERSO",IF(AND($T182-TODAY()&gt;=0,$R182="OUI"),"VERSO EN COURS",IF(OR(AND($S182-TODAY()&lt;=-1,OR($R182="",$R182="NON")),AND($S182-TODAY()&lt;=-1,R182="OUI")),"RETARD RECTO",IF(T182-TODAY()&gt;=0,"RECTO EN COURS"))))))))</f>
        <v/>
      </c>
      <c r="V182" s="30" t="str">
        <f>IF(O182="NON","",IF(ISBLANK(C182),"",IF(COUNTIF('[1]PO - Plan d''Actions'!$A:$A,'PO - création BDA'!B182)=0,"Pas d'actions renseignées",IF(COUNTIF('[1]PO - Plan d''Actions'!$A:$A,'PO - création BDA'!B182)=COUNTIFS('[1]PO - Plan d''Actions'!$A:$A,'PO - création BDA'!B182,'[1]PO - Plan d''Actions'!$M:$M,"A"),"Cloturée","En cours"))))</f>
        <v/>
      </c>
      <c r="W182" s="33"/>
      <c r="X182" s="33"/>
      <c r="Y182" s="33"/>
      <c r="Z182" s="33"/>
      <c r="AA182" s="33"/>
      <c r="AB182" s="34"/>
    </row>
    <row r="183" spans="1:28" ht="24.95" hidden="1" customHeight="1" x14ac:dyDescent="0.2">
      <c r="A183" s="21" t="s">
        <v>136</v>
      </c>
      <c r="B183" s="22" t="str">
        <f t="shared" si="5"/>
        <v/>
      </c>
      <c r="C183" s="23">
        <v>44106</v>
      </c>
      <c r="D183" s="38" t="s">
        <v>129</v>
      </c>
      <c r="E183" s="38">
        <v>2020</v>
      </c>
      <c r="F183" s="38" t="s">
        <v>323</v>
      </c>
      <c r="G183" s="24" t="str">
        <f t="shared" si="4"/>
        <v>PO</v>
      </c>
      <c r="H183" s="39" t="s">
        <v>111</v>
      </c>
      <c r="I183" s="39" t="s">
        <v>324</v>
      </c>
      <c r="J183" s="39" t="s">
        <v>53</v>
      </c>
      <c r="K183" s="39">
        <v>60</v>
      </c>
      <c r="L183" s="39">
        <v>45</v>
      </c>
      <c r="M183" s="39" t="s">
        <v>325</v>
      </c>
      <c r="N183" s="39" t="s">
        <v>35</v>
      </c>
      <c r="O183" s="40" t="s">
        <v>35</v>
      </c>
      <c r="P183" s="27" t="str">
        <f>IF(ISBLANK(I183),"",VLOOKUP(I183,'[1]PO -Machines '!A:C,3,0))</f>
        <v>C</v>
      </c>
      <c r="Q183" s="27" t="str">
        <f>IF(ISBLANK(I183),"",VLOOKUP(I183,'[1]PO -Machines '!A:C,2,0))</f>
        <v>Ens/etu</v>
      </c>
      <c r="R183" s="28"/>
      <c r="S183" s="29" t="str">
        <f>IF(OR(C183="",H183="",I183="",B183=""),"",WORKDAY('PO - création BDA'!$C183,2))</f>
        <v/>
      </c>
      <c r="T183" s="29" t="str">
        <f>IF(OR(C183="",H183="",I183="",B183=""),"",WORKDAY('PO - création BDA'!$C183,14))</f>
        <v/>
      </c>
      <c r="U183" s="30" t="str">
        <f ca="1">IF($B183="","",IF($V183="Cloturée","BDA Cloturée",IF($V183="En cours","Plan d'actions en cours",IF(AND($T183-TODAY()&lt;=-1,OR($R183="",$R183="NON"),$S183-TODAY()&lt;=-1,OR($R183="",$R183="NON")),"RETARD RECTO + VERSO",IF(OR(AND($T183-TODAY()&lt;=-1,OR($R183="",$R183="NON")),AND($T183-TODAY()&lt;=-1,R183="OUI")),"RETARD VERSO",IF(AND($T183-TODAY()&gt;=0,$R183="OUI"),"VERSO EN COURS",IF(OR(AND($S183-TODAY()&lt;=-1,OR($R183="",$R183="NON")),AND($S183-TODAY()&lt;=-1,R183="OUI")),"RETARD RECTO",IF(T183-TODAY()&gt;=0,"RECTO EN COURS"))))))))</f>
        <v/>
      </c>
      <c r="V183" s="30" t="str">
        <f>IF(O183="NON","",IF(ISBLANK(C183),"",IF(COUNTIF('[1]PO - Plan d''Actions'!$A:$A,'PO - création BDA'!B183)=0,"Pas d'actions renseignées",IF(COUNTIF('[1]PO - Plan d''Actions'!$A:$A,'PO - création BDA'!B183)=COUNTIFS('[1]PO - Plan d''Actions'!$A:$A,'PO - création BDA'!B183,'[1]PO - Plan d''Actions'!$M:$M,"A"),"Cloturée","En cours"))))</f>
        <v/>
      </c>
      <c r="W183" s="25"/>
      <c r="X183" s="25"/>
      <c r="Y183" s="25"/>
      <c r="Z183" s="25"/>
      <c r="AA183" s="25"/>
      <c r="AB183" s="31"/>
    </row>
    <row r="184" spans="1:28" ht="24.95" hidden="1" customHeight="1" x14ac:dyDescent="0.2">
      <c r="A184" s="21">
        <v>200</v>
      </c>
      <c r="B184" s="22" t="str">
        <f t="shared" si="5"/>
        <v>BDA-PO-2020-200</v>
      </c>
      <c r="C184" s="23">
        <v>44112</v>
      </c>
      <c r="D184" s="38" t="s">
        <v>129</v>
      </c>
      <c r="E184" s="38">
        <v>2020</v>
      </c>
      <c r="F184" s="38" t="s">
        <v>323</v>
      </c>
      <c r="G184" s="24" t="str">
        <f t="shared" si="4"/>
        <v>PO</v>
      </c>
      <c r="H184" s="39" t="s">
        <v>32</v>
      </c>
      <c r="I184" s="39" t="s">
        <v>200</v>
      </c>
      <c r="J184" s="39" t="s">
        <v>48</v>
      </c>
      <c r="K184" s="39">
        <v>480</v>
      </c>
      <c r="L184" s="39">
        <v>480</v>
      </c>
      <c r="M184" s="39" t="s">
        <v>326</v>
      </c>
      <c r="N184" s="39" t="s">
        <v>35</v>
      </c>
      <c r="O184" s="40" t="s">
        <v>36</v>
      </c>
      <c r="P184" s="27" t="str">
        <f>IF(ISBLANK(I184),"",VLOOKUP(I184,'[1]PO -Machines '!A:C,3,0))</f>
        <v>A</v>
      </c>
      <c r="Q184" s="27" t="str">
        <f>IF(ISBLANK(I184),"",VLOOKUP(I184,'[1]PO -Machines '!A:C,2,0))</f>
        <v>FAB</v>
      </c>
      <c r="R184" s="28" t="s">
        <v>36</v>
      </c>
      <c r="S184" s="29">
        <f>IF(OR(C184="",H184="",I184="",B184=""),"",WORKDAY('PO - création BDA'!$C184,2))</f>
        <v>44116</v>
      </c>
      <c r="T184" s="29">
        <f>IF(OR(C184="",H184="",I184="",B184=""),"",WORKDAY('PO - création BDA'!$C184,14))</f>
        <v>44132</v>
      </c>
      <c r="U184" s="30" t="str">
        <f ca="1">IF($B184="","",IF($V184="Cloturée","BDA Cloturée",IF($V184="En cours","Plan d'actions en cours",IF(AND($T184-TODAY()&lt;=-1,OR($R184="",$R184="NON"),$S184-TODAY()&lt;=-1,OR($R184="",$R184="NON")),"RETARD RECTO + VERSO",IF(OR(AND($T184-TODAY()&lt;=-1,OR($R184="",$R184="NON")),AND($T184-TODAY()&lt;=-1,R184="OUI")),"RETARD VERSO",IF(AND($T184-TODAY()&gt;=0,$R184="OUI"),"VERSO EN COURS",IF(OR(AND($S184-TODAY()&lt;=-1,OR($R184="",$R184="NON")),AND($S184-TODAY()&lt;=-1,R184="OUI")),"RETARD RECTO",IF(T184-TODAY()&gt;=0,"RECTO EN COURS"))))))))</f>
        <v>BDA Cloturée</v>
      </c>
      <c r="V184" s="30" t="str">
        <f>IF(O184="NON","",IF(ISBLANK(C184),"",IF(COUNTIF('[1]PO - Plan d''Actions'!$A:$A,'PO - création BDA'!B184)=0,"Pas d'actions renseignées",IF(COUNTIF('[1]PO - Plan d''Actions'!$A:$A,'PO - création BDA'!B184)=COUNTIFS('[1]PO - Plan d''Actions'!$A:$A,'PO - création BDA'!B184,'[1]PO - Plan d''Actions'!$M:$M,"A"),"Cloturée","En cours"))))</f>
        <v>Cloturée</v>
      </c>
      <c r="W184" s="33"/>
      <c r="X184" s="33"/>
      <c r="Y184" s="33"/>
      <c r="Z184" s="33"/>
      <c r="AA184" s="33"/>
      <c r="AB184" s="34"/>
    </row>
    <row r="185" spans="1:28" ht="24.95" hidden="1" customHeight="1" x14ac:dyDescent="0.2">
      <c r="A185" s="21" t="s">
        <v>136</v>
      </c>
      <c r="B185" s="22" t="str">
        <f t="shared" si="5"/>
        <v/>
      </c>
      <c r="C185" s="23">
        <v>44112</v>
      </c>
      <c r="D185" s="38" t="s">
        <v>129</v>
      </c>
      <c r="E185" s="38">
        <v>2020</v>
      </c>
      <c r="F185" s="38" t="s">
        <v>323</v>
      </c>
      <c r="G185" s="24" t="str">
        <f t="shared" si="4"/>
        <v>PO</v>
      </c>
      <c r="H185" s="39" t="s">
        <v>91</v>
      </c>
      <c r="I185" s="39" t="s">
        <v>92</v>
      </c>
      <c r="J185" s="39" t="s">
        <v>48</v>
      </c>
      <c r="K185" s="39">
        <v>45</v>
      </c>
      <c r="L185" s="39">
        <v>45</v>
      </c>
      <c r="M185" s="39" t="s">
        <v>327</v>
      </c>
      <c r="N185" s="39" t="s">
        <v>35</v>
      </c>
      <c r="O185" s="40" t="s">
        <v>35</v>
      </c>
      <c r="P185" s="27" t="str">
        <f>IF(ISBLANK(I185),"",VLOOKUP(I185,'[1]PO -Machines '!A:C,3,0))</f>
        <v>A</v>
      </c>
      <c r="Q185" s="27" t="str">
        <f>IF(ISBLANK(I185),"",VLOOKUP(I185,'[1]PO -Machines '!A:C,2,0))</f>
        <v>Ens/etu</v>
      </c>
      <c r="R185" s="28"/>
      <c r="S185" s="29" t="str">
        <f>IF(OR(C185="",H185="",I185="",B185=""),"",WORKDAY('PO - création BDA'!$C185,2))</f>
        <v/>
      </c>
      <c r="T185" s="29" t="str">
        <f>IF(OR(C185="",H185="",I185="",B185=""),"",WORKDAY('PO - création BDA'!$C185,14))</f>
        <v/>
      </c>
      <c r="U185" s="30" t="str">
        <f ca="1">IF($B185="","",IF($V185="Cloturée","BDA Cloturée",IF($V185="En cours","Plan d'actions en cours",IF(AND($T185-TODAY()&lt;=-1,OR($R185="",$R185="NON"),$S185-TODAY()&lt;=-1,OR($R185="",$R185="NON")),"RETARD RECTO + VERSO",IF(OR(AND($T185-TODAY()&lt;=-1,OR($R185="",$R185="NON")),AND($T185-TODAY()&lt;=-1,R185="OUI")),"RETARD VERSO",IF(AND($T185-TODAY()&gt;=0,$R185="OUI"),"VERSO EN COURS",IF(OR(AND($S185-TODAY()&lt;=-1,OR($R185="",$R185="NON")),AND($S185-TODAY()&lt;=-1,R185="OUI")),"RETARD RECTO",IF(T185-TODAY()&gt;=0,"RECTO EN COURS"))))))))</f>
        <v/>
      </c>
      <c r="V185" s="30" t="str">
        <f>IF(O185="NON","",IF(ISBLANK(C185),"",IF(COUNTIF('[1]PO - Plan d''Actions'!$A:$A,'PO - création BDA'!B185)=0,"Pas d'actions renseignées",IF(COUNTIF('[1]PO - Plan d''Actions'!$A:$A,'PO - création BDA'!B185)=COUNTIFS('[1]PO - Plan d''Actions'!$A:$A,'PO - création BDA'!B185,'[1]PO - Plan d''Actions'!$M:$M,"A"),"Cloturée","En cours"))))</f>
        <v/>
      </c>
      <c r="W185" s="25"/>
      <c r="X185" s="25"/>
      <c r="Y185" s="25"/>
      <c r="Z185" s="25"/>
      <c r="AA185" s="25"/>
      <c r="AB185" s="31"/>
    </row>
    <row r="186" spans="1:28" ht="24.95" hidden="1" customHeight="1" x14ac:dyDescent="0.2">
      <c r="A186" s="21">
        <v>202</v>
      </c>
      <c r="B186" s="22" t="str">
        <f t="shared" si="5"/>
        <v>BDA-PO-2020-202</v>
      </c>
      <c r="C186" s="23">
        <v>44111</v>
      </c>
      <c r="D186" s="38" t="s">
        <v>129</v>
      </c>
      <c r="E186" s="38">
        <v>2020</v>
      </c>
      <c r="F186" s="38" t="s">
        <v>323</v>
      </c>
      <c r="G186" s="24" t="str">
        <f t="shared" si="4"/>
        <v>PO</v>
      </c>
      <c r="H186" s="39" t="s">
        <v>91</v>
      </c>
      <c r="I186" s="39" t="s">
        <v>92</v>
      </c>
      <c r="J186" s="39" t="s">
        <v>48</v>
      </c>
      <c r="K186" s="39">
        <v>90</v>
      </c>
      <c r="L186" s="39">
        <v>120</v>
      </c>
      <c r="M186" s="39" t="s">
        <v>328</v>
      </c>
      <c r="N186" s="39" t="s">
        <v>35</v>
      </c>
      <c r="O186" s="40" t="s">
        <v>36</v>
      </c>
      <c r="P186" s="27" t="str">
        <f>IF(ISBLANK(I186),"",VLOOKUP(I186,'[1]PO -Machines '!A:C,3,0))</f>
        <v>A</v>
      </c>
      <c r="Q186" s="27" t="str">
        <f>IF(ISBLANK(I186),"",VLOOKUP(I186,'[1]PO -Machines '!A:C,2,0))</f>
        <v>Ens/etu</v>
      </c>
      <c r="R186" s="28" t="s">
        <v>36</v>
      </c>
      <c r="S186" s="29">
        <f>IF(OR(C186="",H186="",I186="",B186=""),"",WORKDAY('PO - création BDA'!$C186,2))</f>
        <v>44113</v>
      </c>
      <c r="T186" s="29">
        <f>IF(OR(C186="",H186="",I186="",B186=""),"",WORKDAY('PO - création BDA'!$C186,14))</f>
        <v>44131</v>
      </c>
      <c r="U186" s="30" t="str">
        <f ca="1">IF($B186="","",IF($V186="Cloturée","BDA Cloturée",IF($V186="En cours","Plan d'actions en cours",IF(AND($T186-TODAY()&lt;=-1,OR($R186="",$R186="NON"),$S186-TODAY()&lt;=-1,OR($R186="",$R186="NON")),"RETARD RECTO + VERSO",IF(OR(AND($T186-TODAY()&lt;=-1,OR($R186="",$R186="NON")),AND($T186-TODAY()&lt;=-1,R186="OUI")),"RETARD VERSO",IF(AND($T186-TODAY()&gt;=0,$R186="OUI"),"VERSO EN COURS",IF(OR(AND($S186-TODAY()&lt;=-1,OR($R186="",$R186="NON")),AND($S186-TODAY()&lt;=-1,R186="OUI")),"RETARD RECTO",IF(T186-TODAY()&gt;=0,"RECTO EN COURS"))))))))</f>
        <v>BDA Cloturée</v>
      </c>
      <c r="V186" s="30" t="str">
        <f>IF(O186="NON","",IF(ISBLANK(C186),"",IF(COUNTIF('[1]PO - Plan d''Actions'!$A:$A,'PO - création BDA'!B186)=0,"Pas d'actions renseignées",IF(COUNTIF('[1]PO - Plan d''Actions'!$A:$A,'PO - création BDA'!B186)=COUNTIFS('[1]PO - Plan d''Actions'!$A:$A,'PO - création BDA'!B186,'[1]PO - Plan d''Actions'!$M:$M,"A"),"Cloturée","En cours"))))</f>
        <v>Cloturée</v>
      </c>
      <c r="W186" s="33"/>
      <c r="X186" s="33"/>
      <c r="Y186" s="33"/>
      <c r="Z186" s="33"/>
      <c r="AA186" s="33"/>
      <c r="AB186" s="34"/>
    </row>
    <row r="187" spans="1:28" ht="24.95" hidden="1" customHeight="1" x14ac:dyDescent="0.2">
      <c r="A187" s="21">
        <v>203</v>
      </c>
      <c r="B187" s="22" t="str">
        <f t="shared" si="5"/>
        <v>BDA-PO-2020-203</v>
      </c>
      <c r="C187" s="23">
        <v>44099</v>
      </c>
      <c r="D187" s="38" t="s">
        <v>40</v>
      </c>
      <c r="E187" s="38">
        <v>2020</v>
      </c>
      <c r="F187" s="38" t="s">
        <v>311</v>
      </c>
      <c r="G187" s="24" t="str">
        <f t="shared" si="4"/>
        <v>PO</v>
      </c>
      <c r="H187" s="39" t="s">
        <v>46</v>
      </c>
      <c r="I187" s="39" t="s">
        <v>200</v>
      </c>
      <c r="J187" s="39" t="s">
        <v>48</v>
      </c>
      <c r="K187" s="39">
        <v>180</v>
      </c>
      <c r="L187" s="39">
        <v>180</v>
      </c>
      <c r="M187" s="41" t="s">
        <v>329</v>
      </c>
      <c r="N187" s="39" t="s">
        <v>35</v>
      </c>
      <c r="O187" s="40" t="s">
        <v>36</v>
      </c>
      <c r="P187" s="27" t="str">
        <f>IF(ISBLANK(I187),"",VLOOKUP(I187,'[1]PO -Machines '!A:C,3,0))</f>
        <v>A</v>
      </c>
      <c r="Q187" s="27" t="str">
        <f>IF(ISBLANK(I187),"",VLOOKUP(I187,'[1]PO -Machines '!A:C,2,0))</f>
        <v>FAB</v>
      </c>
      <c r="R187" s="28" t="s">
        <v>36</v>
      </c>
      <c r="S187" s="29">
        <f>IF(OR(C187="",H187="",I187="",B187=""),"",WORKDAY('PO - création BDA'!$C187,2))</f>
        <v>44103</v>
      </c>
      <c r="T187" s="29">
        <f>IF(OR(C187="",H187="",I187="",B187=""),"",WORKDAY('PO - création BDA'!$C187,14))</f>
        <v>44119</v>
      </c>
      <c r="U187" s="30" t="str">
        <f ca="1">IF($B187="","",IF($V187="Cloturée","BDA Cloturée",IF($V187="En cours","Plan d'actions en cours",IF(AND($T187-TODAY()&lt;=-1,OR($R187="",$R187="NON"),$S187-TODAY()&lt;=-1,OR($R187="",$R187="NON")),"RETARD RECTO + VERSO",IF(OR(AND($T187-TODAY()&lt;=-1,OR($R187="",$R187="NON")),AND($T187-TODAY()&lt;=-1,R187="OUI")),"RETARD VERSO",IF(AND($T187-TODAY()&gt;=0,$R187="OUI"),"VERSO EN COURS",IF(OR(AND($S187-TODAY()&lt;=-1,OR($R187="",$R187="NON")),AND($S187-TODAY()&lt;=-1,R187="OUI")),"RETARD RECTO",IF(T187-TODAY()&gt;=0,"RECTO EN COURS"))))))))</f>
        <v>BDA Cloturée</v>
      </c>
      <c r="V187" s="30" t="str">
        <f>IF(O187="NON","",IF(ISBLANK(C187),"",IF(COUNTIF('[1]PO - Plan d''Actions'!$A:$A,'PO - création BDA'!B187)=0,"Pas d'actions renseignées",IF(COUNTIF('[1]PO - Plan d''Actions'!$A:$A,'PO - création BDA'!B187)=COUNTIFS('[1]PO - Plan d''Actions'!$A:$A,'PO - création BDA'!B187,'[1]PO - Plan d''Actions'!$M:$M,"A"),"Cloturée","En cours"))))</f>
        <v>Cloturée</v>
      </c>
      <c r="W187" s="25"/>
      <c r="X187" s="25"/>
      <c r="Y187" s="25"/>
      <c r="Z187" s="25"/>
      <c r="AA187" s="25"/>
      <c r="AB187" s="31"/>
    </row>
    <row r="188" spans="1:28" ht="24.95" hidden="1" customHeight="1" x14ac:dyDescent="0.2">
      <c r="A188" s="21" t="s">
        <v>136</v>
      </c>
      <c r="B188" s="22" t="str">
        <f t="shared" si="5"/>
        <v/>
      </c>
      <c r="C188" s="23">
        <v>44116</v>
      </c>
      <c r="D188" s="38" t="s">
        <v>129</v>
      </c>
      <c r="E188" s="38">
        <v>2020</v>
      </c>
      <c r="F188" s="38" t="s">
        <v>323</v>
      </c>
      <c r="G188" s="24" t="str">
        <f t="shared" si="4"/>
        <v>PO</v>
      </c>
      <c r="H188" s="39" t="s">
        <v>32</v>
      </c>
      <c r="I188" s="39" t="s">
        <v>200</v>
      </c>
      <c r="J188" s="39" t="s">
        <v>48</v>
      </c>
      <c r="K188" s="39">
        <v>60</v>
      </c>
      <c r="L188" s="39">
        <v>60</v>
      </c>
      <c r="M188" s="39" t="s">
        <v>330</v>
      </c>
      <c r="N188" s="39" t="s">
        <v>35</v>
      </c>
      <c r="O188" s="40" t="s">
        <v>35</v>
      </c>
      <c r="P188" s="27" t="str">
        <f>IF(ISBLANK(I188),"",VLOOKUP(I188,'[1]PO -Machines '!A:C,3,0))</f>
        <v>A</v>
      </c>
      <c r="Q188" s="27" t="str">
        <f>IF(ISBLANK(I188),"",VLOOKUP(I188,'[1]PO -Machines '!A:C,2,0))</f>
        <v>FAB</v>
      </c>
      <c r="R188" s="28"/>
      <c r="S188" s="29" t="str">
        <f>IF(OR(C188="",H188="",I188="",B188=""),"",WORKDAY('PO - création BDA'!$C188,2))</f>
        <v/>
      </c>
      <c r="T188" s="29" t="str">
        <f>IF(OR(C188="",H188="",I188="",B188=""),"",WORKDAY('PO - création BDA'!$C188,14))</f>
        <v/>
      </c>
      <c r="U188" s="30" t="str">
        <f ca="1">IF($B188="","",IF($V188="Cloturée","BDA Cloturée",IF($V188="En cours","Plan d'actions en cours",IF(AND($T188-TODAY()&lt;=-1,OR($R188="",$R188="NON"),$S188-TODAY()&lt;=-1,OR($R188="",$R188="NON")),"RETARD RECTO + VERSO",IF(OR(AND($T188-TODAY()&lt;=-1,OR($R188="",$R188="NON")),AND($T188-TODAY()&lt;=-1,R188="OUI")),"RETARD VERSO",IF(AND($T188-TODAY()&gt;=0,$R188="OUI"),"VERSO EN COURS",IF(OR(AND($S188-TODAY()&lt;=-1,OR($R188="",$R188="NON")),AND($S188-TODAY()&lt;=-1,R188="OUI")),"RETARD RECTO",IF(T188-TODAY()&gt;=0,"RECTO EN COURS"))))))))</f>
        <v/>
      </c>
      <c r="V188" s="30" t="str">
        <f>IF(O188="NON","",IF(ISBLANK(C188),"",IF(COUNTIF('[1]PO - Plan d''Actions'!$A:$A,'PO - création BDA'!B188)=0,"Pas d'actions renseignées",IF(COUNTIF('[1]PO - Plan d''Actions'!$A:$A,'PO - création BDA'!B188)=COUNTIFS('[1]PO - Plan d''Actions'!$A:$A,'PO - création BDA'!B188,'[1]PO - Plan d''Actions'!$M:$M,"A"),"Cloturée","En cours"))))</f>
        <v/>
      </c>
      <c r="W188" s="33"/>
      <c r="X188" s="33"/>
      <c r="Y188" s="33"/>
      <c r="Z188" s="33"/>
      <c r="AA188" s="33"/>
      <c r="AB188" s="34"/>
    </row>
    <row r="189" spans="1:28" ht="24.95" hidden="1" customHeight="1" x14ac:dyDescent="0.2">
      <c r="A189" s="21" t="s">
        <v>136</v>
      </c>
      <c r="B189" s="22" t="str">
        <f t="shared" si="5"/>
        <v/>
      </c>
      <c r="C189" s="23">
        <v>44119</v>
      </c>
      <c r="D189" s="38" t="s">
        <v>129</v>
      </c>
      <c r="E189" s="38">
        <v>2020</v>
      </c>
      <c r="F189" s="38" t="s">
        <v>323</v>
      </c>
      <c r="G189" s="24" t="str">
        <f t="shared" si="4"/>
        <v>PO</v>
      </c>
      <c r="H189" s="39" t="s">
        <v>154</v>
      </c>
      <c r="I189" s="39" t="s">
        <v>331</v>
      </c>
      <c r="J189" s="39" t="s">
        <v>67</v>
      </c>
      <c r="K189" s="39">
        <v>70</v>
      </c>
      <c r="L189" s="39">
        <v>70</v>
      </c>
      <c r="M189" s="39" t="s">
        <v>332</v>
      </c>
      <c r="N189" s="39" t="s">
        <v>35</v>
      </c>
      <c r="O189" s="40" t="s">
        <v>35</v>
      </c>
      <c r="P189" s="27" t="str">
        <f>IF(ISBLANK(I189),"",VLOOKUP(I189,'[1]PO -Machines '!A:C,3,0))</f>
        <v>A</v>
      </c>
      <c r="Q189" s="27" t="str">
        <f>IF(ISBLANK(I189),"",VLOOKUP(I189,'[1]PO -Machines '!A:C,2,0))</f>
        <v>MP</v>
      </c>
      <c r="R189" s="28"/>
      <c r="S189" s="29" t="str">
        <f>IF(OR(C189="",H189="",I189="",B189=""),"",WORKDAY('PO - création BDA'!$C189,2))</f>
        <v/>
      </c>
      <c r="T189" s="29" t="str">
        <f>IF(OR(C189="",H189="",I189="",B189=""),"",WORKDAY('PO - création BDA'!$C189,14))</f>
        <v/>
      </c>
      <c r="U189" s="30" t="str">
        <f ca="1">IF($B189="","",IF($V189="Cloturée","BDA Cloturée",IF($V189="En cours","Plan d'actions en cours",IF(AND($T189-TODAY()&lt;=-1,OR($R189="",$R189="NON"),$S189-TODAY()&lt;=-1,OR($R189="",$R189="NON")),"RETARD RECTO + VERSO",IF(OR(AND($T189-TODAY()&lt;=-1,OR($R189="",$R189="NON")),AND($T189-TODAY()&lt;=-1,R189="OUI")),"RETARD VERSO",IF(AND($T189-TODAY()&gt;=0,$R189="OUI"),"VERSO EN COURS",IF(OR(AND($S189-TODAY()&lt;=-1,OR($R189="",$R189="NON")),AND($S189-TODAY()&lt;=-1,R189="OUI")),"RETARD RECTO",IF(T189-TODAY()&gt;=0,"RECTO EN COURS"))))))))</f>
        <v/>
      </c>
      <c r="V189" s="30" t="str">
        <f>IF(O189="NON","",IF(ISBLANK(C189),"",IF(COUNTIF('[1]PO - Plan d''Actions'!$A:$A,'PO - création BDA'!B189)=0,"Pas d'actions renseignées",IF(COUNTIF('[1]PO - Plan d''Actions'!$A:$A,'PO - création BDA'!B189)=COUNTIFS('[1]PO - Plan d''Actions'!$A:$A,'PO - création BDA'!B189,'[1]PO - Plan d''Actions'!$M:$M,"A"),"Cloturée","En cours"))))</f>
        <v/>
      </c>
      <c r="W189" s="25"/>
      <c r="X189" s="25"/>
      <c r="Y189" s="25"/>
      <c r="Z189" s="25"/>
      <c r="AA189" s="25"/>
      <c r="AB189" s="31"/>
    </row>
    <row r="190" spans="1:28" ht="24.95" hidden="1" customHeight="1" x14ac:dyDescent="0.2">
      <c r="A190" s="21" t="s">
        <v>136</v>
      </c>
      <c r="B190" s="22" t="str">
        <f t="shared" si="5"/>
        <v/>
      </c>
      <c r="C190" s="23">
        <v>44120</v>
      </c>
      <c r="D190" s="38" t="s">
        <v>129</v>
      </c>
      <c r="E190" s="38">
        <v>2020</v>
      </c>
      <c r="F190" s="38" t="s">
        <v>323</v>
      </c>
      <c r="G190" s="24" t="str">
        <f t="shared" si="4"/>
        <v>PO</v>
      </c>
      <c r="H190" s="39" t="s">
        <v>46</v>
      </c>
      <c r="I190" s="39" t="s">
        <v>226</v>
      </c>
      <c r="J190" s="39" t="s">
        <v>48</v>
      </c>
      <c r="K190" s="39">
        <v>20</v>
      </c>
      <c r="L190" s="39">
        <v>20</v>
      </c>
      <c r="M190" s="39" t="s">
        <v>333</v>
      </c>
      <c r="N190" s="39" t="s">
        <v>35</v>
      </c>
      <c r="O190" s="40" t="s">
        <v>35</v>
      </c>
      <c r="P190" s="27" t="str">
        <f>IF(ISBLANK(I190),"",VLOOKUP(I190,'[1]PO -Machines '!A:C,3,0))</f>
        <v>B</v>
      </c>
      <c r="Q190" s="27" t="str">
        <f>IF(ISBLANK(I190),"",VLOOKUP(I190,'[1]PO -Machines '!A:C,2,0))</f>
        <v>FAB</v>
      </c>
      <c r="R190" s="28"/>
      <c r="S190" s="29" t="str">
        <f>IF(OR(C190="",H190="",I190="",B190=""),"",WORKDAY('PO - création BDA'!$C190,2))</f>
        <v/>
      </c>
      <c r="T190" s="29" t="str">
        <f>IF(OR(C190="",H190="",I190="",B190=""),"",WORKDAY('PO - création BDA'!$C190,14))</f>
        <v/>
      </c>
      <c r="U190" s="30" t="str">
        <f ca="1">IF($B190="","",IF($V190="Cloturée","BDA Cloturée",IF($V190="En cours","Plan d'actions en cours",IF(AND($T190-TODAY()&lt;=-1,OR($R190="",$R190="NON"),$S190-TODAY()&lt;=-1,OR($R190="",$R190="NON")),"RETARD RECTO + VERSO",IF(OR(AND($T190-TODAY()&lt;=-1,OR($R190="",$R190="NON")),AND($T190-TODAY()&lt;=-1,R190="OUI")),"RETARD VERSO",IF(AND($T190-TODAY()&gt;=0,$R190="OUI"),"VERSO EN COURS",IF(OR(AND($S190-TODAY()&lt;=-1,OR($R190="",$R190="NON")),AND($S190-TODAY()&lt;=-1,R190="OUI")),"RETARD RECTO",IF(T190-TODAY()&gt;=0,"RECTO EN COURS"))))))))</f>
        <v/>
      </c>
      <c r="V190" s="30" t="str">
        <f>IF(O190="NON","",IF(ISBLANK(C190),"",IF(COUNTIF('[1]PO - Plan d''Actions'!$A:$A,'PO - création BDA'!B190)=0,"Pas d'actions renseignées",IF(COUNTIF('[1]PO - Plan d''Actions'!$A:$A,'PO - création BDA'!B190)=COUNTIFS('[1]PO - Plan d''Actions'!$A:$A,'PO - création BDA'!B190,'[1]PO - Plan d''Actions'!$M:$M,"A"),"Cloturée","En cours"))))</f>
        <v/>
      </c>
      <c r="W190" s="33"/>
      <c r="X190" s="33"/>
      <c r="Y190" s="33"/>
      <c r="Z190" s="33"/>
      <c r="AA190" s="33"/>
      <c r="AB190" s="34"/>
    </row>
    <row r="191" spans="1:28" ht="24.95" hidden="1" customHeight="1" x14ac:dyDescent="0.2">
      <c r="A191" s="21" t="s">
        <v>136</v>
      </c>
      <c r="B191" s="22" t="str">
        <f t="shared" si="5"/>
        <v/>
      </c>
      <c r="C191" s="23">
        <v>44120</v>
      </c>
      <c r="D191" s="38" t="s">
        <v>129</v>
      </c>
      <c r="E191" s="38">
        <v>2020</v>
      </c>
      <c r="F191" s="38" t="s">
        <v>323</v>
      </c>
      <c r="G191" s="24" t="str">
        <f t="shared" si="4"/>
        <v>PO</v>
      </c>
      <c r="H191" s="39" t="s">
        <v>91</v>
      </c>
      <c r="I191" s="39" t="s">
        <v>271</v>
      </c>
      <c r="J191" s="39" t="s">
        <v>48</v>
      </c>
      <c r="K191" s="39">
        <v>30</v>
      </c>
      <c r="L191" s="39">
        <v>30</v>
      </c>
      <c r="M191" s="39" t="s">
        <v>334</v>
      </c>
      <c r="N191" s="39" t="s">
        <v>35</v>
      </c>
      <c r="O191" s="40" t="s">
        <v>35</v>
      </c>
      <c r="P191" s="27" t="str">
        <f>IF(ISBLANK(I191),"",VLOOKUP(I191,'[1]PO -Machines '!A:C,3,0))</f>
        <v>A</v>
      </c>
      <c r="Q191" s="27" t="str">
        <f>IF(ISBLANK(I191),"",VLOOKUP(I191,'[1]PO -Machines '!A:C,2,0))</f>
        <v>Ens/etu</v>
      </c>
      <c r="R191" s="28"/>
      <c r="S191" s="29" t="str">
        <f>IF(OR(C191="",H191="",I191="",B191=""),"",WORKDAY('PO - création BDA'!$C191,2))</f>
        <v/>
      </c>
      <c r="T191" s="29" t="str">
        <f>IF(OR(C191="",H191="",I191="",B191=""),"",WORKDAY('PO - création BDA'!$C191,14))</f>
        <v/>
      </c>
      <c r="U191" s="30" t="str">
        <f ca="1">IF($B191="","",IF($V191="Cloturée","BDA Cloturée",IF($V191="En cours","Plan d'actions en cours",IF(AND($T191-TODAY()&lt;=-1,OR($R191="",$R191="NON"),$S191-TODAY()&lt;=-1,OR($R191="",$R191="NON")),"RETARD RECTO + VERSO",IF(OR(AND($T191-TODAY()&lt;=-1,OR($R191="",$R191="NON")),AND($T191-TODAY()&lt;=-1,R191="OUI")),"RETARD VERSO",IF(AND($T191-TODAY()&gt;=0,$R191="OUI"),"VERSO EN COURS",IF(OR(AND($S191-TODAY()&lt;=-1,OR($R191="",$R191="NON")),AND($S191-TODAY()&lt;=-1,R191="OUI")),"RETARD RECTO",IF(T191-TODAY()&gt;=0,"RECTO EN COURS"))))))))</f>
        <v/>
      </c>
      <c r="V191" s="30" t="str">
        <f>IF(O191="NON","",IF(ISBLANK(C191),"",IF(COUNTIF('[1]PO - Plan d''Actions'!$A:$A,'PO - création BDA'!B191)=0,"Pas d'actions renseignées",IF(COUNTIF('[1]PO - Plan d''Actions'!$A:$A,'PO - création BDA'!B191)=COUNTIFS('[1]PO - Plan d''Actions'!$A:$A,'PO - création BDA'!B191,'[1]PO - Plan d''Actions'!$M:$M,"A"),"Cloturée","En cours"))))</f>
        <v/>
      </c>
      <c r="W191" s="25"/>
      <c r="X191" s="25"/>
      <c r="Y191" s="25"/>
      <c r="Z191" s="25"/>
      <c r="AA191" s="25"/>
      <c r="AB191" s="31"/>
    </row>
    <row r="192" spans="1:28" ht="24.95" hidden="1" customHeight="1" x14ac:dyDescent="0.2">
      <c r="A192" s="21">
        <v>208</v>
      </c>
      <c r="B192" s="22" t="str">
        <f t="shared" si="5"/>
        <v>BDA-PO-2020-208</v>
      </c>
      <c r="C192" s="23">
        <v>44125</v>
      </c>
      <c r="D192" s="38" t="s">
        <v>129</v>
      </c>
      <c r="E192" s="38">
        <v>2020</v>
      </c>
      <c r="F192" s="38" t="s">
        <v>323</v>
      </c>
      <c r="G192" s="24" t="str">
        <f t="shared" si="4"/>
        <v>PO</v>
      </c>
      <c r="H192" s="39" t="s">
        <v>125</v>
      </c>
      <c r="I192" s="39"/>
      <c r="J192" s="39" t="s">
        <v>216</v>
      </c>
      <c r="K192" s="39">
        <v>420</v>
      </c>
      <c r="L192" s="39">
        <v>400</v>
      </c>
      <c r="M192" s="39" t="s">
        <v>335</v>
      </c>
      <c r="N192" s="39" t="s">
        <v>35</v>
      </c>
      <c r="O192" s="40" t="s">
        <v>36</v>
      </c>
      <c r="P192" s="27" t="str">
        <f>IF(ISBLANK(I192),"",VLOOKUP(I192,'[1]PO -Machines '!A:C,3,0))</f>
        <v/>
      </c>
      <c r="Q192" s="27" t="str">
        <f>IF(ISBLANK(I192),"",VLOOKUP(I192,'[1]PO -Machines '!A:C,2,0))</f>
        <v/>
      </c>
      <c r="R192" s="28"/>
      <c r="S192" s="29" t="str">
        <f>IF(OR(C192="",H192="",I192="",B192=""),"",WORKDAY('PO - création BDA'!$C192,2))</f>
        <v/>
      </c>
      <c r="T192" s="29" t="str">
        <f>IF(OR(C192="",H192="",I192="",B192=""),"",WORKDAY('PO - création BDA'!$C192,14))</f>
        <v/>
      </c>
      <c r="U192" s="30" t="str">
        <f ca="1">IF($B192="","",IF($V192="Cloturée","BDA Cloturée",IF($V192="En cours","Plan d'actions en cours",IF(AND($T192-TODAY()&lt;=-1,OR($R192="",$R192="NON"),$S192-TODAY()&lt;=-1,OR($R192="",$R192="NON")),"RETARD RECTO + VERSO",IF(OR(AND($T192-TODAY()&lt;=-1,OR($R192="",$R192="NON")),AND($T192-TODAY()&lt;=-1,R192="OUI")),"RETARD VERSO",IF(AND($T192-TODAY()&gt;=0,$R192="OUI"),"VERSO EN COURS",IF(OR(AND($S192-TODAY()&lt;=-1,OR($R192="",$R192="NON")),AND($S192-TODAY()&lt;=-1,R192="OUI")),"RETARD RECTO",IF(T192-TODAY()&gt;=0,"RECTO EN COURS"))))))))</f>
        <v>BDA Cloturée</v>
      </c>
      <c r="V192" s="30" t="str">
        <f>IF(O192="NON","",IF(ISBLANK(C192),"",IF(COUNTIF('[1]PO - Plan d''Actions'!$A:$A,'PO - création BDA'!B192)=0,"Pas d'actions renseignées",IF(COUNTIF('[1]PO - Plan d''Actions'!$A:$A,'PO - création BDA'!B192)=COUNTIFS('[1]PO - Plan d''Actions'!$A:$A,'PO - création BDA'!B192,'[1]PO - Plan d''Actions'!$M:$M,"A"),"Cloturée","En cours"))))</f>
        <v>Cloturée</v>
      </c>
      <c r="W192" s="33"/>
      <c r="X192" s="33"/>
      <c r="Y192" s="33"/>
      <c r="Z192" s="33"/>
      <c r="AA192" s="33"/>
      <c r="AB192" s="34"/>
    </row>
    <row r="193" spans="1:28" ht="24.95" hidden="1" customHeight="1" x14ac:dyDescent="0.2">
      <c r="A193" s="21">
        <v>209</v>
      </c>
      <c r="B193" s="22" t="str">
        <f t="shared" si="5"/>
        <v>BDA-PO-2020-209</v>
      </c>
      <c r="C193" s="23">
        <v>44125</v>
      </c>
      <c r="D193" s="38" t="s">
        <v>129</v>
      </c>
      <c r="E193" s="38">
        <v>2020</v>
      </c>
      <c r="F193" s="38" t="s">
        <v>323</v>
      </c>
      <c r="G193" s="24" t="str">
        <f t="shared" si="4"/>
        <v>PO</v>
      </c>
      <c r="H193" s="39" t="s">
        <v>32</v>
      </c>
      <c r="I193" s="39" t="s">
        <v>52</v>
      </c>
      <c r="J193" s="39" t="s">
        <v>69</v>
      </c>
      <c r="K193" s="39">
        <v>450</v>
      </c>
      <c r="L193" s="39">
        <v>250</v>
      </c>
      <c r="M193" s="39" t="s">
        <v>336</v>
      </c>
      <c r="N193" s="39" t="s">
        <v>35</v>
      </c>
      <c r="O193" s="40" t="s">
        <v>36</v>
      </c>
      <c r="P193" s="27" t="str">
        <f>IF(ISBLANK(I193),"",VLOOKUP(I193,'[1]PO -Machines '!A:C,3,0))</f>
        <v>B</v>
      </c>
      <c r="Q193" s="27" t="str">
        <f>IF(ISBLANK(I193),"",VLOOKUP(I193,'[1]PO -Machines '!A:C,2,0))</f>
        <v>FAB</v>
      </c>
      <c r="R193" s="28" t="s">
        <v>36</v>
      </c>
      <c r="S193" s="29">
        <f>IF(OR(C193="",H193="",I193="",B193=""),"",WORKDAY('PO - création BDA'!$C193,2))</f>
        <v>44127</v>
      </c>
      <c r="T193" s="29">
        <f>IF(OR(C193="",H193="",I193="",B193=""),"",WORKDAY('PO - création BDA'!$C193,14))</f>
        <v>44145</v>
      </c>
      <c r="U193" s="30" t="str">
        <f ca="1">IF($B193="","",IF($V193="Cloturée","BDA Cloturée",IF($V193="En cours","Plan d'actions en cours",IF(AND($T193-TODAY()&lt;=-1,OR($R193="",$R193="NON"),$S193-TODAY()&lt;=-1,OR($R193="",$R193="NON")),"RETARD RECTO + VERSO",IF(OR(AND($T193-TODAY()&lt;=-1,OR($R193="",$R193="NON")),AND($T193-TODAY()&lt;=-1,R193="OUI")),"RETARD VERSO",IF(AND($T193-TODAY()&gt;=0,$R193="OUI"),"VERSO EN COURS",IF(OR(AND($S193-TODAY()&lt;=-1,OR($R193="",$R193="NON")),AND($S193-TODAY()&lt;=-1,R193="OUI")),"RETARD RECTO",IF(T193-TODAY()&gt;=0,"RECTO EN COURS"))))))))</f>
        <v>BDA Cloturée</v>
      </c>
      <c r="V193" s="30" t="str">
        <f>IF(O193="NON","",IF(ISBLANK(C193),"",IF(COUNTIF('[1]PO - Plan d''Actions'!$A:$A,'PO - création BDA'!B193)=0,"Pas d'actions renseignées",IF(COUNTIF('[1]PO - Plan d''Actions'!$A:$A,'PO - création BDA'!B193)=COUNTIFS('[1]PO - Plan d''Actions'!$A:$A,'PO - création BDA'!B193,'[1]PO - Plan d''Actions'!$M:$M,"A"),"Cloturée","En cours"))))</f>
        <v>Cloturée</v>
      </c>
      <c r="W193" s="25"/>
      <c r="X193" s="25"/>
      <c r="Y193" s="25"/>
      <c r="Z193" s="25"/>
      <c r="AA193" s="25"/>
      <c r="AB193" s="31"/>
    </row>
    <row r="194" spans="1:28" ht="24.95" hidden="1" customHeight="1" x14ac:dyDescent="0.2">
      <c r="A194" s="21" t="s">
        <v>136</v>
      </c>
      <c r="B194" s="22" t="str">
        <f t="shared" si="5"/>
        <v/>
      </c>
      <c r="C194" s="23">
        <v>44131</v>
      </c>
      <c r="D194" s="38" t="s">
        <v>129</v>
      </c>
      <c r="E194" s="38">
        <v>2020</v>
      </c>
      <c r="F194" s="38" t="s">
        <v>323</v>
      </c>
      <c r="G194" s="24" t="str">
        <f t="shared" si="4"/>
        <v>PO</v>
      </c>
      <c r="H194" s="39" t="s">
        <v>106</v>
      </c>
      <c r="I194" s="39" t="s">
        <v>222</v>
      </c>
      <c r="J194" s="39" t="s">
        <v>171</v>
      </c>
      <c r="K194" s="39">
        <v>110</v>
      </c>
      <c r="L194" s="39">
        <v>110</v>
      </c>
      <c r="M194" s="39" t="s">
        <v>337</v>
      </c>
      <c r="N194" s="39" t="s">
        <v>35</v>
      </c>
      <c r="O194" s="40" t="s">
        <v>35</v>
      </c>
      <c r="P194" s="27" t="str">
        <f>IF(ISBLANK(I194),"",VLOOKUP(I194,'[1]PO -Machines '!A:C,3,0))</f>
        <v>A</v>
      </c>
      <c r="Q194" s="27" t="str">
        <f>IF(ISBLANK(I194),"",VLOOKUP(I194,'[1]PO -Machines '!A:C,2,0))</f>
        <v>Ens/etu</v>
      </c>
      <c r="R194" s="28"/>
      <c r="S194" s="29" t="str">
        <f>IF(OR(C194="",H194="",I194="",B194=""),"",WORKDAY('PO - création BDA'!$C194,2))</f>
        <v/>
      </c>
      <c r="T194" s="29" t="str">
        <f>IF(OR(C194="",H194="",I194="",B194=""),"",WORKDAY('PO - création BDA'!$C194,14))</f>
        <v/>
      </c>
      <c r="U194" s="30" t="str">
        <f ca="1">IF($B194="","",IF($V194="Cloturée","BDA Cloturée",IF($V194="En cours","Plan d'actions en cours",IF(AND($T194-TODAY()&lt;=-1,OR($R194="",$R194="NON"),$S194-TODAY()&lt;=-1,OR($R194="",$R194="NON")),"RETARD RECTO + VERSO",IF(OR(AND($T194-TODAY()&lt;=-1,OR($R194="",$R194="NON")),AND($T194-TODAY()&lt;=-1,R194="OUI")),"RETARD VERSO",IF(AND($T194-TODAY()&gt;=0,$R194="OUI"),"VERSO EN COURS",IF(OR(AND($S194-TODAY()&lt;=-1,OR($R194="",$R194="NON")),AND($S194-TODAY()&lt;=-1,R194="OUI")),"RETARD RECTO",IF(T194-TODAY()&gt;=0,"RECTO EN COURS"))))))))</f>
        <v/>
      </c>
      <c r="V194" s="30" t="str">
        <f>IF(O194="NON","",IF(ISBLANK(C194),"",IF(COUNTIF('[1]PO - Plan d''Actions'!$A:$A,'PO - création BDA'!B194)=0,"Pas d'actions renseignées",IF(COUNTIF('[1]PO - Plan d''Actions'!$A:$A,'PO - création BDA'!B194)=COUNTIFS('[1]PO - Plan d''Actions'!$A:$A,'PO - création BDA'!B194,'[1]PO - Plan d''Actions'!$M:$M,"A"),"Cloturée","En cours"))))</f>
        <v/>
      </c>
      <c r="W194" s="33"/>
      <c r="X194" s="33"/>
      <c r="Y194" s="33"/>
      <c r="Z194" s="33"/>
      <c r="AA194" s="33"/>
      <c r="AB194" s="34"/>
    </row>
    <row r="195" spans="1:28" ht="24.95" hidden="1" customHeight="1" x14ac:dyDescent="0.2">
      <c r="A195" s="21" t="s">
        <v>136</v>
      </c>
      <c r="B195" s="22" t="str">
        <f t="shared" si="5"/>
        <v/>
      </c>
      <c r="C195" s="23">
        <v>44132</v>
      </c>
      <c r="D195" s="38" t="s">
        <v>129</v>
      </c>
      <c r="E195" s="38">
        <v>2020</v>
      </c>
      <c r="F195" s="38" t="s">
        <v>323</v>
      </c>
      <c r="G195" s="24" t="str">
        <f t="shared" si="4"/>
        <v>PO</v>
      </c>
      <c r="H195" s="39" t="s">
        <v>91</v>
      </c>
      <c r="I195" s="39" t="s">
        <v>271</v>
      </c>
      <c r="J195" s="39" t="s">
        <v>48</v>
      </c>
      <c r="K195" s="39">
        <v>420</v>
      </c>
      <c r="L195" s="39">
        <v>350</v>
      </c>
      <c r="M195" s="39" t="s">
        <v>338</v>
      </c>
      <c r="N195" s="39" t="s">
        <v>35</v>
      </c>
      <c r="O195" s="40" t="s">
        <v>35</v>
      </c>
      <c r="P195" s="27" t="str">
        <f>IF(ISBLANK(I195),"",VLOOKUP(I195,'[1]PO -Machines '!A:C,3,0))</f>
        <v>A</v>
      </c>
      <c r="Q195" s="27" t="str">
        <f>IF(ISBLANK(I195),"",VLOOKUP(I195,'[1]PO -Machines '!A:C,2,0))</f>
        <v>Ens/etu</v>
      </c>
      <c r="R195" s="28"/>
      <c r="S195" s="29" t="str">
        <f>IF(OR(C195="",H195="",I195="",B195=""),"",WORKDAY('PO - création BDA'!$C195,2))</f>
        <v/>
      </c>
      <c r="T195" s="29" t="str">
        <f>IF(OR(C195="",H195="",I195="",B195=""),"",WORKDAY('PO - création BDA'!$C195,14))</f>
        <v/>
      </c>
      <c r="U195" s="30" t="str">
        <f ca="1">IF($B195="","",IF($V195="Cloturée","BDA Cloturée",IF($V195="En cours","Plan d'actions en cours",IF(AND($T195-TODAY()&lt;=-1,OR($R195="",$R195="NON"),$S195-TODAY()&lt;=-1,OR($R195="",$R195="NON")),"RETARD RECTO + VERSO",IF(OR(AND($T195-TODAY()&lt;=-1,OR($R195="",$R195="NON")),AND($T195-TODAY()&lt;=-1,R195="OUI")),"RETARD VERSO",IF(AND($T195-TODAY()&gt;=0,$R195="OUI"),"VERSO EN COURS",IF(OR(AND($S195-TODAY()&lt;=-1,OR($R195="",$R195="NON")),AND($S195-TODAY()&lt;=-1,R195="OUI")),"RETARD RECTO",IF(T195-TODAY()&gt;=0,"RECTO EN COURS"))))))))</f>
        <v/>
      </c>
      <c r="V195" s="30" t="str">
        <f>IF(O195="NON","",IF(ISBLANK(C195),"",IF(COUNTIF('[1]PO - Plan d''Actions'!$A:$A,'PO - création BDA'!B195)=0,"Pas d'actions renseignées",IF(COUNTIF('[1]PO - Plan d''Actions'!$A:$A,'PO - création BDA'!B195)=COUNTIFS('[1]PO - Plan d''Actions'!$A:$A,'PO - création BDA'!B195,'[1]PO - Plan d''Actions'!$M:$M,"A"),"Cloturée","En cours"))))</f>
        <v/>
      </c>
      <c r="W195" s="25"/>
      <c r="X195" s="25"/>
      <c r="Y195" s="25"/>
      <c r="Z195" s="25"/>
      <c r="AA195" s="25"/>
      <c r="AB195" s="31"/>
    </row>
    <row r="196" spans="1:28" ht="24.95" hidden="1" customHeight="1" x14ac:dyDescent="0.2">
      <c r="A196" s="21" t="s">
        <v>136</v>
      </c>
      <c r="B196" s="22" t="str">
        <f t="shared" si="5"/>
        <v/>
      </c>
      <c r="C196" s="23">
        <v>44132</v>
      </c>
      <c r="D196" s="38" t="s">
        <v>129</v>
      </c>
      <c r="E196" s="38">
        <v>2020</v>
      </c>
      <c r="F196" s="38" t="s">
        <v>323</v>
      </c>
      <c r="G196" s="24" t="str">
        <f t="shared" si="4"/>
        <v>PO</v>
      </c>
      <c r="H196" s="39" t="s">
        <v>32</v>
      </c>
      <c r="I196" s="39" t="s">
        <v>73</v>
      </c>
      <c r="J196" s="39" t="s">
        <v>48</v>
      </c>
      <c r="K196" s="39">
        <v>20</v>
      </c>
      <c r="L196" s="39">
        <v>20</v>
      </c>
      <c r="M196" s="39" t="s">
        <v>339</v>
      </c>
      <c r="N196" s="39" t="s">
        <v>35</v>
      </c>
      <c r="O196" s="40" t="s">
        <v>35</v>
      </c>
      <c r="P196" s="27" t="str">
        <f>IF(ISBLANK(I196),"",VLOOKUP(I196,'[1]PO -Machines '!A:C,3,0))</f>
        <v>B</v>
      </c>
      <c r="Q196" s="27" t="str">
        <f>IF(ISBLANK(I196),"",VLOOKUP(I196,'[1]PO -Machines '!A:C,2,0))</f>
        <v>FAB</v>
      </c>
      <c r="R196" s="28"/>
      <c r="S196" s="29" t="str">
        <f>IF(OR(C196="",H196="",I196="",B196=""),"",WORKDAY('PO - création BDA'!$C196,2))</f>
        <v/>
      </c>
      <c r="T196" s="29" t="str">
        <f>IF(OR(C196="",H196="",I196="",B196=""),"",WORKDAY('PO - création BDA'!$C196,14))</f>
        <v/>
      </c>
      <c r="U196" s="30" t="str">
        <f ca="1">IF($B196="","",IF($V196="Cloturée","BDA Cloturée",IF($V196="En cours","Plan d'actions en cours",IF(AND($T196-TODAY()&lt;=-1,OR($R196="",$R196="NON"),$S196-TODAY()&lt;=-1,OR($R196="",$R196="NON")),"RETARD RECTO + VERSO",IF(OR(AND($T196-TODAY()&lt;=-1,OR($R196="",$R196="NON")),AND($T196-TODAY()&lt;=-1,R196="OUI")),"RETARD VERSO",IF(AND($T196-TODAY()&gt;=0,$R196="OUI"),"VERSO EN COURS",IF(OR(AND($S196-TODAY()&lt;=-1,OR($R196="",$R196="NON")),AND($S196-TODAY()&lt;=-1,R196="OUI")),"RETARD RECTO",IF(T196-TODAY()&gt;=0,"RECTO EN COURS"))))))))</f>
        <v/>
      </c>
      <c r="V196" s="30" t="str">
        <f>IF(O196="NON","",IF(ISBLANK(C196),"",IF(COUNTIF('[1]PO - Plan d''Actions'!$A:$A,'PO - création BDA'!B196)=0,"Pas d'actions renseignées",IF(COUNTIF('[1]PO - Plan d''Actions'!$A:$A,'PO - création BDA'!B196)=COUNTIFS('[1]PO - Plan d''Actions'!$A:$A,'PO - création BDA'!B196,'[1]PO - Plan d''Actions'!$M:$M,"A"),"Cloturée","En cours"))))</f>
        <v/>
      </c>
      <c r="W196" s="33"/>
      <c r="X196" s="33"/>
      <c r="Y196" s="33"/>
      <c r="Z196" s="33"/>
      <c r="AA196" s="33"/>
      <c r="AB196" s="34"/>
    </row>
    <row r="197" spans="1:28" ht="24.95" hidden="1" customHeight="1" x14ac:dyDescent="0.2">
      <c r="A197" s="21" t="s">
        <v>136</v>
      </c>
      <c r="B197" s="22" t="str">
        <f t="shared" si="5"/>
        <v/>
      </c>
      <c r="C197" s="23">
        <v>44133</v>
      </c>
      <c r="D197" s="38" t="s">
        <v>129</v>
      </c>
      <c r="E197" s="38">
        <v>2020</v>
      </c>
      <c r="F197" s="38" t="s">
        <v>323</v>
      </c>
      <c r="G197" s="24" t="str">
        <f t="shared" ref="G197:G260" si="6">IF(C197="","","PO")</f>
        <v>PO</v>
      </c>
      <c r="H197" s="39" t="s">
        <v>46</v>
      </c>
      <c r="I197" s="39" t="s">
        <v>85</v>
      </c>
      <c r="J197" s="39" t="s">
        <v>53</v>
      </c>
      <c r="K197" s="39">
        <v>190</v>
      </c>
      <c r="L197" s="39">
        <v>150</v>
      </c>
      <c r="M197" s="39" t="s">
        <v>340</v>
      </c>
      <c r="N197" s="39" t="s">
        <v>35</v>
      </c>
      <c r="O197" s="40" t="s">
        <v>35</v>
      </c>
      <c r="P197" s="27" t="str">
        <f>IF(ISBLANK(I197),"",VLOOKUP(I197,'[1]PO -Machines '!A:C,3,0))</f>
        <v>A</v>
      </c>
      <c r="Q197" s="27" t="str">
        <f>IF(ISBLANK(I197),"",VLOOKUP(I197,'[1]PO -Machines '!A:C,2,0))</f>
        <v>FAB</v>
      </c>
      <c r="R197" s="28"/>
      <c r="S197" s="29" t="str">
        <f>IF(OR(C197="",H197="",I197="",B197=""),"",WORKDAY('PO - création BDA'!$C197,2))</f>
        <v/>
      </c>
      <c r="T197" s="29" t="str">
        <f>IF(OR(C197="",H197="",I197="",B197=""),"",WORKDAY('PO - création BDA'!$C197,14))</f>
        <v/>
      </c>
      <c r="U197" s="30" t="str">
        <f ca="1">IF($B197="","",IF($V197="Cloturée","BDA Cloturée",IF($V197="En cours","Plan d'actions en cours",IF(AND($T197-TODAY()&lt;=-1,OR($R197="",$R197="NON"),$S197-TODAY()&lt;=-1,OR($R197="",$R197="NON")),"RETARD RECTO + VERSO",IF(OR(AND($T197-TODAY()&lt;=-1,OR($R197="",$R197="NON")),AND($T197-TODAY()&lt;=-1,R197="OUI")),"RETARD VERSO",IF(AND($T197-TODAY()&gt;=0,$R197="OUI"),"VERSO EN COURS",IF(OR(AND($S197-TODAY()&lt;=-1,OR($R197="",$R197="NON")),AND($S197-TODAY()&lt;=-1,R197="OUI")),"RETARD RECTO",IF(T197-TODAY()&gt;=0,"RECTO EN COURS"))))))))</f>
        <v/>
      </c>
      <c r="V197" s="30" t="str">
        <f>IF(O197="NON","",IF(ISBLANK(C197),"",IF(COUNTIF('[1]PO - Plan d''Actions'!$A:$A,'PO - création BDA'!B197)=0,"Pas d'actions renseignées",IF(COUNTIF('[1]PO - Plan d''Actions'!$A:$A,'PO - création BDA'!B197)=COUNTIFS('[1]PO - Plan d''Actions'!$A:$A,'PO - création BDA'!B197,'[1]PO - Plan d''Actions'!$M:$M,"A"),"Cloturée","En cours"))))</f>
        <v/>
      </c>
      <c r="W197" s="25"/>
      <c r="X197" s="25"/>
      <c r="Y197" s="25"/>
      <c r="Z197" s="25"/>
      <c r="AA197" s="25"/>
      <c r="AB197" s="31"/>
    </row>
    <row r="198" spans="1:28" ht="24.95" hidden="1" customHeight="1" x14ac:dyDescent="0.2">
      <c r="A198" s="21">
        <v>214</v>
      </c>
      <c r="B198" s="22" t="str">
        <f t="shared" si="5"/>
        <v>BDA-PO-2020-214</v>
      </c>
      <c r="C198" s="23">
        <v>44138</v>
      </c>
      <c r="D198" s="38" t="s">
        <v>145</v>
      </c>
      <c r="E198" s="38">
        <v>2020</v>
      </c>
      <c r="F198" s="38" t="s">
        <v>341</v>
      </c>
      <c r="G198" s="24" t="str">
        <f t="shared" si="6"/>
        <v>PO</v>
      </c>
      <c r="H198" s="39" t="s">
        <v>46</v>
      </c>
      <c r="I198" s="39" t="s">
        <v>47</v>
      </c>
      <c r="J198" s="39" t="s">
        <v>48</v>
      </c>
      <c r="K198" s="39">
        <v>90</v>
      </c>
      <c r="L198" s="39">
        <v>50</v>
      </c>
      <c r="M198" s="39" t="s">
        <v>342</v>
      </c>
      <c r="N198" s="39" t="s">
        <v>35</v>
      </c>
      <c r="O198" s="40" t="s">
        <v>36</v>
      </c>
      <c r="P198" s="27" t="str">
        <f>IF(ISBLANK(I198),"",VLOOKUP(I198,'[1]PO -Machines '!A:C,3,0))</f>
        <v>A</v>
      </c>
      <c r="Q198" s="27" t="str">
        <f>IF(ISBLANK(I198),"",VLOOKUP(I198,'[1]PO -Machines '!A:C,2,0))</f>
        <v>FAB</v>
      </c>
      <c r="R198" s="28" t="s">
        <v>36</v>
      </c>
      <c r="S198" s="29">
        <f>IF(OR(C198="",H198="",I198="",B198=""),"",WORKDAY('PO - création BDA'!$C198,2))</f>
        <v>44140</v>
      </c>
      <c r="T198" s="29">
        <f>IF(OR(C198="",H198="",I198="",B198=""),"",WORKDAY('PO - création BDA'!$C198,14))</f>
        <v>44158</v>
      </c>
      <c r="U198" s="30" t="str">
        <f ca="1">IF($B198="","",IF($V198="Cloturée","BDA Cloturée",IF($V198="En cours","Plan d'actions en cours",IF(AND($T198-TODAY()&lt;=-1,OR($R198="",$R198="NON"),$S198-TODAY()&lt;=-1,OR($R198="",$R198="NON")),"RETARD RECTO + VERSO",IF(OR(AND($T198-TODAY()&lt;=-1,OR($R198="",$R198="NON")),AND($T198-TODAY()&lt;=-1,R198="OUI")),"RETARD VERSO",IF(AND($T198-TODAY()&gt;=0,$R198="OUI"),"VERSO EN COURS",IF(OR(AND($S198-TODAY()&lt;=-1,OR($R198="",$R198="NON")),AND($S198-TODAY()&lt;=-1,R198="OUI")),"RETARD RECTO",IF(T198-TODAY()&gt;=0,"RECTO EN COURS"))))))))</f>
        <v>BDA Cloturée</v>
      </c>
      <c r="V198" s="30" t="str">
        <f>IF(O198="NON","",IF(ISBLANK(C198),"",IF(COUNTIF('[1]PO - Plan d''Actions'!$A:$A,'PO - création BDA'!B198)=0,"Pas d'actions renseignées",IF(COUNTIF('[1]PO - Plan d''Actions'!$A:$A,'PO - création BDA'!B198)=COUNTIFS('[1]PO - Plan d''Actions'!$A:$A,'PO - création BDA'!B198,'[1]PO - Plan d''Actions'!$M:$M,"A"),"Cloturée","En cours"))))</f>
        <v>Cloturée</v>
      </c>
      <c r="W198" s="33"/>
      <c r="X198" s="33"/>
      <c r="Y198" s="33"/>
      <c r="Z198" s="33"/>
      <c r="AA198" s="33"/>
      <c r="AB198" s="34"/>
    </row>
    <row r="199" spans="1:28" ht="24.95" hidden="1" customHeight="1" x14ac:dyDescent="0.2">
      <c r="A199" s="21">
        <v>215</v>
      </c>
      <c r="B199" s="22" t="str">
        <f t="shared" si="5"/>
        <v>BDA-PO-2020-215</v>
      </c>
      <c r="C199" s="23">
        <v>44138</v>
      </c>
      <c r="D199" s="38" t="s">
        <v>145</v>
      </c>
      <c r="E199" s="38">
        <v>2020</v>
      </c>
      <c r="F199" s="38" t="s">
        <v>341</v>
      </c>
      <c r="G199" s="24" t="str">
        <f t="shared" si="6"/>
        <v>PO</v>
      </c>
      <c r="H199" s="39" t="s">
        <v>46</v>
      </c>
      <c r="I199" s="39" t="s">
        <v>85</v>
      </c>
      <c r="J199" s="39" t="s">
        <v>53</v>
      </c>
      <c r="K199" s="39">
        <v>75</v>
      </c>
      <c r="L199" s="39">
        <v>60</v>
      </c>
      <c r="M199" s="39" t="s">
        <v>343</v>
      </c>
      <c r="N199" s="39" t="s">
        <v>36</v>
      </c>
      <c r="O199" s="40" t="s">
        <v>36</v>
      </c>
      <c r="P199" s="27" t="str">
        <f>IF(ISBLANK(I199),"",VLOOKUP(I199,'[1]PO -Machines '!A:C,3,0))</f>
        <v>A</v>
      </c>
      <c r="Q199" s="27" t="str">
        <f>IF(ISBLANK(I199),"",VLOOKUP(I199,'[1]PO -Machines '!A:C,2,0))</f>
        <v>FAB</v>
      </c>
      <c r="R199" s="28" t="s">
        <v>36</v>
      </c>
      <c r="S199" s="29">
        <f>IF(OR(C199="",H199="",I199="",B199=""),"",WORKDAY('PO - création BDA'!$C199,2))</f>
        <v>44140</v>
      </c>
      <c r="T199" s="29">
        <f>IF(OR(C199="",H199="",I199="",B199=""),"",WORKDAY('PO - création BDA'!$C199,14))</f>
        <v>44158</v>
      </c>
      <c r="U199" s="30" t="str">
        <f ca="1">IF($B199="","",IF($V199="Cloturée","BDA Cloturée",IF($V199="En cours","Plan d'actions en cours",IF(AND($T199-TODAY()&lt;=-1,OR($R199="",$R199="NON"),$S199-TODAY()&lt;=-1,OR($R199="",$R199="NON")),"RETARD RECTO + VERSO",IF(OR(AND($T199-TODAY()&lt;=-1,OR($R199="",$R199="NON")),AND($T199-TODAY()&lt;=-1,R199="OUI")),"RETARD VERSO",IF(AND($T199-TODAY()&gt;=0,$R199="OUI"),"VERSO EN COURS",IF(OR(AND($S199-TODAY()&lt;=-1,OR($R199="",$R199="NON")),AND($S199-TODAY()&lt;=-1,R199="OUI")),"RETARD RECTO",IF(T199-TODAY()&gt;=0,"RECTO EN COURS"))))))))</f>
        <v>BDA Cloturée</v>
      </c>
      <c r="V199" s="30" t="str">
        <f>IF(O199="NON","",IF(ISBLANK(C199),"",IF(COUNTIF('[1]PO - Plan d''Actions'!$A:$A,'PO - création BDA'!B199)=0,"Pas d'actions renseignées",IF(COUNTIF('[1]PO - Plan d''Actions'!$A:$A,'PO - création BDA'!B199)=COUNTIFS('[1]PO - Plan d''Actions'!$A:$A,'PO - création BDA'!B199,'[1]PO - Plan d''Actions'!$M:$M,"A"),"Cloturée","En cours"))))</f>
        <v>Cloturée</v>
      </c>
      <c r="W199" s="25"/>
      <c r="X199" s="25"/>
      <c r="Y199" s="25"/>
      <c r="Z199" s="25"/>
      <c r="AA199" s="25"/>
      <c r="AB199" s="31"/>
    </row>
    <row r="200" spans="1:28" ht="24.95" hidden="1" customHeight="1" x14ac:dyDescent="0.2">
      <c r="A200" s="21" t="s">
        <v>136</v>
      </c>
      <c r="B200" s="22" t="str">
        <f t="shared" si="5"/>
        <v/>
      </c>
      <c r="C200" s="23">
        <v>44140</v>
      </c>
      <c r="D200" s="38" t="s">
        <v>145</v>
      </c>
      <c r="E200" s="38">
        <v>2020</v>
      </c>
      <c r="F200" s="38" t="s">
        <v>341</v>
      </c>
      <c r="G200" s="24" t="str">
        <f t="shared" si="6"/>
        <v>PO</v>
      </c>
      <c r="H200" s="39" t="s">
        <v>125</v>
      </c>
      <c r="I200" s="39" t="s">
        <v>126</v>
      </c>
      <c r="J200" s="39" t="s">
        <v>53</v>
      </c>
      <c r="K200" s="39">
        <v>25</v>
      </c>
      <c r="L200" s="39">
        <v>25</v>
      </c>
      <c r="M200" s="39" t="s">
        <v>344</v>
      </c>
      <c r="N200" s="39" t="s">
        <v>35</v>
      </c>
      <c r="O200" s="40" t="s">
        <v>35</v>
      </c>
      <c r="P200" s="27" t="str">
        <f>IF(ISBLANK(I200),"",VLOOKUP(I200,'[1]PO -Machines '!A:C,3,0))</f>
        <v>B</v>
      </c>
      <c r="Q200" s="27" t="str">
        <f>IF(ISBLANK(I200),"",VLOOKUP(I200,'[1]PO -Machines '!A:C,2,0))</f>
        <v>Ens/etu</v>
      </c>
      <c r="R200" s="28"/>
      <c r="S200" s="29" t="str">
        <f>IF(OR(C200="",H200="",I200="",B200=""),"",WORKDAY('PO - création BDA'!$C200,2))</f>
        <v/>
      </c>
      <c r="T200" s="29" t="str">
        <f>IF(OR(C200="",H200="",I200="",B200=""),"",WORKDAY('PO - création BDA'!$C200,14))</f>
        <v/>
      </c>
      <c r="U200" s="30" t="str">
        <f ca="1">IF($B200="","",IF($V200="Cloturée","BDA Cloturée",IF($V200="En cours","Plan d'actions en cours",IF(AND($T200-TODAY()&lt;=-1,OR($R200="",$R200="NON"),$S200-TODAY()&lt;=-1,OR($R200="",$R200="NON")),"RETARD RECTO + VERSO",IF(OR(AND($T200-TODAY()&lt;=-1,OR($R200="",$R200="NON")),AND($T200-TODAY()&lt;=-1,R200="OUI")),"RETARD VERSO",IF(AND($T200-TODAY()&gt;=0,$R200="OUI"),"VERSO EN COURS",IF(OR(AND($S200-TODAY()&lt;=-1,OR($R200="",$R200="NON")),AND($S200-TODAY()&lt;=-1,R200="OUI")),"RETARD RECTO",IF(T200-TODAY()&gt;=0,"RECTO EN COURS"))))))))</f>
        <v/>
      </c>
      <c r="V200" s="30" t="str">
        <f>IF(O200="NON","",IF(ISBLANK(C200),"",IF(COUNTIF('[1]PO - Plan d''Actions'!$A:$A,'PO - création BDA'!B200)=0,"Pas d'actions renseignées",IF(COUNTIF('[1]PO - Plan d''Actions'!$A:$A,'PO - création BDA'!B200)=COUNTIFS('[1]PO - Plan d''Actions'!$A:$A,'PO - création BDA'!B200,'[1]PO - Plan d''Actions'!$M:$M,"A"),"Cloturée","En cours"))))</f>
        <v/>
      </c>
      <c r="W200" s="25"/>
      <c r="X200" s="25"/>
      <c r="Y200" s="25"/>
      <c r="Z200" s="25"/>
      <c r="AA200" s="25"/>
      <c r="AB200" s="31"/>
    </row>
    <row r="201" spans="1:28" ht="24.95" hidden="1" customHeight="1" x14ac:dyDescent="0.2">
      <c r="A201" s="21" t="s">
        <v>136</v>
      </c>
      <c r="B201" s="22" t="str">
        <f t="shared" ref="B201:B251" si="7">IF(O201="OUI",IF(C201="","","BDA"&amp;"-"&amp;G201&amp;"-"&amp;YEAR(C201)&amp;"-"&amp;A201),"")</f>
        <v/>
      </c>
      <c r="C201" s="23">
        <v>44140</v>
      </c>
      <c r="D201" s="38" t="s">
        <v>145</v>
      </c>
      <c r="E201" s="38">
        <v>2020</v>
      </c>
      <c r="F201" s="38" t="s">
        <v>341</v>
      </c>
      <c r="G201" s="24" t="str">
        <f t="shared" si="6"/>
        <v>PO</v>
      </c>
      <c r="H201" s="39" t="s">
        <v>111</v>
      </c>
      <c r="I201" s="39" t="s">
        <v>324</v>
      </c>
      <c r="J201" s="39" t="s">
        <v>171</v>
      </c>
      <c r="K201" s="39">
        <v>10</v>
      </c>
      <c r="L201" s="39">
        <v>10</v>
      </c>
      <c r="M201" s="39" t="s">
        <v>345</v>
      </c>
      <c r="N201" s="39" t="s">
        <v>35</v>
      </c>
      <c r="O201" s="40" t="s">
        <v>35</v>
      </c>
      <c r="P201" s="27" t="str">
        <f>IF(ISBLANK(I201),"",VLOOKUP(I201,'[1]PO -Machines '!A:C,3,0))</f>
        <v>C</v>
      </c>
      <c r="Q201" s="27" t="str">
        <f>IF(ISBLANK(I201),"",VLOOKUP(I201,'[1]PO -Machines '!A:C,2,0))</f>
        <v>Ens/etu</v>
      </c>
      <c r="R201" s="28"/>
      <c r="S201" s="29" t="str">
        <f>IF(OR(C201="",H201="",I201="",B201=""),"",WORKDAY('PO - création BDA'!$C201,2))</f>
        <v/>
      </c>
      <c r="T201" s="29" t="str">
        <f>IF(OR(C201="",H201="",I201="",B201=""),"",WORKDAY('PO - création BDA'!$C201,14))</f>
        <v/>
      </c>
      <c r="U201" s="30" t="str">
        <f ca="1">IF($B201="","",IF($V201="Cloturée","BDA Cloturée",IF($V201="En cours","Plan d'actions en cours",IF(AND($T201-TODAY()&lt;=-1,OR($R201="",$R201="NON"),$S201-TODAY()&lt;=-1,OR($R201="",$R201="NON")),"RETARD RECTO + VERSO",IF(OR(AND($T201-TODAY()&lt;=-1,OR($R201="",$R201="NON")),AND($T201-TODAY()&lt;=-1,R201="OUI")),"RETARD VERSO",IF(AND($T201-TODAY()&gt;=0,$R201="OUI"),"VERSO EN COURS",IF(OR(AND($S201-TODAY()&lt;=-1,OR($R201="",$R201="NON")),AND($S201-TODAY()&lt;=-1,R201="OUI")),"RETARD RECTO",IF(T201-TODAY()&gt;=0,"RECTO EN COURS"))))))))</f>
        <v/>
      </c>
      <c r="V201" s="30" t="str">
        <f>IF(O201="NON","",IF(ISBLANK(C201),"",IF(COUNTIF('[1]PO - Plan d''Actions'!$A:$A,'PO - création BDA'!B201)=0,"Pas d'actions renseignées",IF(COUNTIF('[1]PO - Plan d''Actions'!$A:$A,'PO - création BDA'!B201)=COUNTIFS('[1]PO - Plan d''Actions'!$A:$A,'PO - création BDA'!B201,'[1]PO - Plan d''Actions'!$M:$M,"A"),"Cloturée","En cours"))))</f>
        <v/>
      </c>
      <c r="W201" s="33"/>
      <c r="X201" s="33"/>
      <c r="Y201" s="33"/>
      <c r="Z201" s="33"/>
      <c r="AA201" s="33"/>
      <c r="AB201" s="34"/>
    </row>
    <row r="202" spans="1:28" ht="24.95" hidden="1" customHeight="1" x14ac:dyDescent="0.2">
      <c r="A202" s="21" t="s">
        <v>136</v>
      </c>
      <c r="B202" s="22" t="str">
        <f t="shared" si="7"/>
        <v/>
      </c>
      <c r="C202" s="23">
        <v>44141</v>
      </c>
      <c r="D202" s="38" t="s">
        <v>145</v>
      </c>
      <c r="E202" s="38">
        <v>2020</v>
      </c>
      <c r="F202" s="38" t="s">
        <v>341</v>
      </c>
      <c r="G202" s="24" t="str">
        <f t="shared" si="6"/>
        <v>PO</v>
      </c>
      <c r="H202" s="39" t="s">
        <v>65</v>
      </c>
      <c r="I202" s="39" t="s">
        <v>212</v>
      </c>
      <c r="J202" s="39" t="s">
        <v>171</v>
      </c>
      <c r="K202" s="39">
        <v>10</v>
      </c>
      <c r="L202" s="39">
        <v>10</v>
      </c>
      <c r="M202" s="39" t="s">
        <v>346</v>
      </c>
      <c r="N202" s="39" t="s">
        <v>35</v>
      </c>
      <c r="O202" s="40" t="s">
        <v>35</v>
      </c>
      <c r="P202" s="27" t="str">
        <f>IF(ISBLANK(I202),"",VLOOKUP(I202,'[1]PO -Machines '!A:C,3,0))</f>
        <v>C</v>
      </c>
      <c r="Q202" s="27" t="str">
        <f>IF(ISBLANK(I202),"",VLOOKUP(I202,'[1]PO -Machines '!A:C,2,0))</f>
        <v>Ens/etu</v>
      </c>
      <c r="R202" s="28"/>
      <c r="S202" s="29" t="str">
        <f>IF(OR(C202="",H202="",I202="",B202=""),"",WORKDAY('PO - création BDA'!$C202,2))</f>
        <v/>
      </c>
      <c r="T202" s="29" t="str">
        <f>IF(OR(C202="",H202="",I202="",B202=""),"",WORKDAY('PO - création BDA'!$C202,14))</f>
        <v/>
      </c>
      <c r="U202" s="30" t="str">
        <f ca="1">IF($B202="","",IF($V202="Cloturée","BDA Cloturée",IF($V202="En cours","Plan d'actions en cours",IF(AND($T202-TODAY()&lt;=-1,OR($R202="",$R202="NON"),$S202-TODAY()&lt;=-1,OR($R202="",$R202="NON")),"RETARD RECTO + VERSO",IF(OR(AND($T202-TODAY()&lt;=-1,OR($R202="",$R202="NON")),AND($T202-TODAY()&lt;=-1,R202="OUI")),"RETARD VERSO",IF(AND($T202-TODAY()&gt;=0,$R202="OUI"),"VERSO EN COURS",IF(OR(AND($S202-TODAY()&lt;=-1,OR($R202="",$R202="NON")),AND($S202-TODAY()&lt;=-1,R202="OUI")),"RETARD RECTO",IF(T202-TODAY()&gt;=0,"RECTO EN COURS"))))))))</f>
        <v/>
      </c>
      <c r="V202" s="30" t="str">
        <f>IF(O202="NON","",IF(ISBLANK(C202),"",IF(COUNTIF('[1]PO - Plan d''Actions'!$A:$A,'PO - création BDA'!B202)=0,"Pas d'actions renseignées",IF(COUNTIF('[1]PO - Plan d''Actions'!$A:$A,'PO - création BDA'!B202)=COUNTIFS('[1]PO - Plan d''Actions'!$A:$A,'PO - création BDA'!B202,'[1]PO - Plan d''Actions'!$M:$M,"A"),"Cloturée","En cours"))))</f>
        <v/>
      </c>
      <c r="W202" s="25"/>
      <c r="X202" s="25"/>
      <c r="Y202" s="25"/>
      <c r="Z202" s="25"/>
      <c r="AA202" s="25"/>
      <c r="AB202" s="31"/>
    </row>
    <row r="203" spans="1:28" ht="24.95" hidden="1" customHeight="1" x14ac:dyDescent="0.2">
      <c r="A203" s="21" t="s">
        <v>136</v>
      </c>
      <c r="B203" s="22" t="str">
        <f t="shared" si="7"/>
        <v/>
      </c>
      <c r="C203" s="23">
        <v>44141</v>
      </c>
      <c r="D203" s="38" t="s">
        <v>145</v>
      </c>
      <c r="E203" s="38">
        <v>2020</v>
      </c>
      <c r="F203" s="38" t="s">
        <v>341</v>
      </c>
      <c r="G203" s="24" t="str">
        <f t="shared" si="6"/>
        <v>PO</v>
      </c>
      <c r="H203" s="39" t="s">
        <v>32</v>
      </c>
      <c r="I203" s="39" t="s">
        <v>73</v>
      </c>
      <c r="J203" s="39" t="s">
        <v>48</v>
      </c>
      <c r="K203" s="39">
        <v>20</v>
      </c>
      <c r="L203" s="39">
        <v>20</v>
      </c>
      <c r="M203" s="39" t="s">
        <v>347</v>
      </c>
      <c r="N203" s="39" t="s">
        <v>35</v>
      </c>
      <c r="O203" s="40" t="s">
        <v>35</v>
      </c>
      <c r="P203" s="27" t="str">
        <f>IF(ISBLANK(I203),"",VLOOKUP(I203,'[1]PO -Machines '!A:C,3,0))</f>
        <v>B</v>
      </c>
      <c r="Q203" s="27" t="str">
        <f>IF(ISBLANK(I203),"",VLOOKUP(I203,'[1]PO -Machines '!A:C,2,0))</f>
        <v>FAB</v>
      </c>
      <c r="R203" s="28"/>
      <c r="S203" s="29" t="str">
        <f>IF(OR(C203="",H203="",I203="",B203=""),"",WORKDAY('PO - création BDA'!$C203,2))</f>
        <v/>
      </c>
      <c r="T203" s="29" t="str">
        <f>IF(OR(C203="",H203="",I203="",B203=""),"",WORKDAY('PO - création BDA'!$C203,14))</f>
        <v/>
      </c>
      <c r="U203" s="30" t="str">
        <f ca="1">IF($B203="","",IF($V203="Cloturée","BDA Cloturée",IF($V203="En cours","Plan d'actions en cours",IF(AND($T203-TODAY()&lt;=-1,OR($R203="",$R203="NON"),$S203-TODAY()&lt;=-1,OR($R203="",$R203="NON")),"RETARD RECTO + VERSO",IF(OR(AND($T203-TODAY()&lt;=-1,OR($R203="",$R203="NON")),AND($T203-TODAY()&lt;=-1,R203="OUI")),"RETARD VERSO",IF(AND($T203-TODAY()&gt;=0,$R203="OUI"),"VERSO EN COURS",IF(OR(AND($S203-TODAY()&lt;=-1,OR($R203="",$R203="NON")),AND($S203-TODAY()&lt;=-1,R203="OUI")),"RETARD RECTO",IF(T203-TODAY()&gt;=0,"RECTO EN COURS"))))))))</f>
        <v/>
      </c>
      <c r="V203" s="30" t="str">
        <f>IF(O203="NON","",IF(ISBLANK(C203),"",IF(COUNTIF('[1]PO - Plan d''Actions'!$A:$A,'PO - création BDA'!B203)=0,"Pas d'actions renseignées",IF(COUNTIF('[1]PO - Plan d''Actions'!$A:$A,'PO - création BDA'!B203)=COUNTIFS('[1]PO - Plan d''Actions'!$A:$A,'PO - création BDA'!B203,'[1]PO - Plan d''Actions'!$M:$M,"A"),"Cloturée","En cours"))))</f>
        <v/>
      </c>
      <c r="W203" s="33"/>
      <c r="X203" s="33"/>
      <c r="Y203" s="33"/>
      <c r="Z203" s="33"/>
      <c r="AA203" s="33"/>
      <c r="AB203" s="34"/>
    </row>
    <row r="204" spans="1:28" ht="24.95" hidden="1" customHeight="1" x14ac:dyDescent="0.2">
      <c r="A204" s="21" t="s">
        <v>136</v>
      </c>
      <c r="B204" s="22" t="str">
        <f t="shared" si="7"/>
        <v/>
      </c>
      <c r="C204" s="23">
        <v>44147</v>
      </c>
      <c r="D204" s="38" t="s">
        <v>145</v>
      </c>
      <c r="E204" s="38">
        <v>2020</v>
      </c>
      <c r="F204" s="38" t="s">
        <v>341</v>
      </c>
      <c r="G204" s="24" t="str">
        <f t="shared" si="6"/>
        <v>PO</v>
      </c>
      <c r="H204" s="39" t="s">
        <v>80</v>
      </c>
      <c r="I204" s="39" t="s">
        <v>196</v>
      </c>
      <c r="J204" s="39" t="s">
        <v>48</v>
      </c>
      <c r="K204" s="39">
        <v>30</v>
      </c>
      <c r="L204" s="39">
        <v>30</v>
      </c>
      <c r="M204" s="39" t="s">
        <v>348</v>
      </c>
      <c r="N204" s="39" t="s">
        <v>35</v>
      </c>
      <c r="O204" s="40" t="s">
        <v>35</v>
      </c>
      <c r="P204" s="27" t="str">
        <f>IF(ISBLANK(I204),"",VLOOKUP(I204,'[1]PO -Machines '!A:C,3,0))</f>
        <v>A</v>
      </c>
      <c r="Q204" s="27" t="str">
        <f>IF(ISBLANK(I204),"",VLOOKUP(I204,'[1]PO -Machines '!A:C,2,0))</f>
        <v>Ens/etu</v>
      </c>
      <c r="R204" s="28"/>
      <c r="S204" s="29" t="str">
        <f>IF(OR(C204="",H204="",I204="",B204=""),"",WORKDAY('PO - création BDA'!$C204,2))</f>
        <v/>
      </c>
      <c r="T204" s="29" t="str">
        <f>IF(OR(C204="",H204="",I204="",B204=""),"",WORKDAY('PO - création BDA'!$C204,14))</f>
        <v/>
      </c>
      <c r="U204" s="30" t="str">
        <f ca="1">IF($B204="","",IF($V204="Cloturée","BDA Cloturée",IF($V204="En cours","Plan d'actions en cours",IF(AND($T204-TODAY()&lt;=-1,OR($R204="",$R204="NON"),$S204-TODAY()&lt;=-1,OR($R204="",$R204="NON")),"RETARD RECTO + VERSO",IF(OR(AND($T204-TODAY()&lt;=-1,OR($R204="",$R204="NON")),AND($T204-TODAY()&lt;=-1,R204="OUI")),"RETARD VERSO",IF(AND($T204-TODAY()&gt;=0,$R204="OUI"),"VERSO EN COURS",IF(OR(AND($S204-TODAY()&lt;=-1,OR($R204="",$R204="NON")),AND($S204-TODAY()&lt;=-1,R204="OUI")),"RETARD RECTO",IF(T204-TODAY()&gt;=0,"RECTO EN COURS"))))))))</f>
        <v/>
      </c>
      <c r="V204" s="30" t="str">
        <f>IF(O204="NON","",IF(ISBLANK(C204),"",IF(COUNTIF('[1]PO - Plan d''Actions'!$A:$A,'PO - création BDA'!B204)=0,"Pas d'actions renseignées",IF(COUNTIF('[1]PO - Plan d''Actions'!$A:$A,'PO - création BDA'!B204)=COUNTIFS('[1]PO - Plan d''Actions'!$A:$A,'PO - création BDA'!B204,'[1]PO - Plan d''Actions'!$M:$M,"A"),"Cloturée","En cours"))))</f>
        <v/>
      </c>
      <c r="W204" s="33"/>
      <c r="X204" s="33"/>
      <c r="Y204" s="33"/>
      <c r="Z204" s="33"/>
      <c r="AA204" s="33"/>
      <c r="AB204" s="34"/>
    </row>
    <row r="205" spans="1:28" ht="24.95" hidden="1" customHeight="1" x14ac:dyDescent="0.2">
      <c r="A205" s="21" t="s">
        <v>136</v>
      </c>
      <c r="B205" s="22" t="str">
        <f t="shared" si="7"/>
        <v/>
      </c>
      <c r="C205" s="23">
        <v>44148</v>
      </c>
      <c r="D205" s="38" t="s">
        <v>145</v>
      </c>
      <c r="E205" s="38">
        <v>2020</v>
      </c>
      <c r="F205" s="38" t="s">
        <v>341</v>
      </c>
      <c r="G205" s="24" t="str">
        <f t="shared" si="6"/>
        <v>PO</v>
      </c>
      <c r="H205" s="39" t="s">
        <v>268</v>
      </c>
      <c r="I205" s="39" t="s">
        <v>317</v>
      </c>
      <c r="J205" s="39" t="s">
        <v>48</v>
      </c>
      <c r="K205" s="39">
        <v>30</v>
      </c>
      <c r="L205" s="39">
        <v>30</v>
      </c>
      <c r="M205" s="39" t="s">
        <v>349</v>
      </c>
      <c r="N205" s="39" t="s">
        <v>35</v>
      </c>
      <c r="O205" s="40" t="s">
        <v>35</v>
      </c>
      <c r="P205" s="27" t="str">
        <f>IF(ISBLANK(I205),"",VLOOKUP(I205,'[1]PO -Machines '!A:C,3,0))</f>
        <v>A</v>
      </c>
      <c r="Q205" s="27" t="str">
        <f>IF(ISBLANK(I205),"",VLOOKUP(I205,'[1]PO -Machines '!A:C,2,0))</f>
        <v>Ens/etu</v>
      </c>
      <c r="R205" s="28"/>
      <c r="S205" s="29" t="str">
        <f>IF(OR(C205="",H205="",I205="",B205=""),"",WORKDAY('PO - création BDA'!$C205,2))</f>
        <v/>
      </c>
      <c r="T205" s="29" t="str">
        <f>IF(OR(C205="",H205="",I205="",B205=""),"",WORKDAY('PO - création BDA'!$C205,14))</f>
        <v/>
      </c>
      <c r="U205" s="30" t="str">
        <f ca="1">IF($B205="","",IF($V205="Cloturée","BDA Cloturée",IF($V205="En cours","Plan d'actions en cours",IF(AND($T205-TODAY()&lt;=-1,OR($R205="",$R205="NON"),$S205-TODAY()&lt;=-1,OR($R205="",$R205="NON")),"RETARD RECTO + VERSO",IF(OR(AND($T205-TODAY()&lt;=-1,OR($R205="",$R205="NON")),AND($T205-TODAY()&lt;=-1,R205="OUI")),"RETARD VERSO",IF(AND($T205-TODAY()&gt;=0,$R205="OUI"),"VERSO EN COURS",IF(OR(AND($S205-TODAY()&lt;=-1,OR($R205="",$R205="NON")),AND($S205-TODAY()&lt;=-1,R205="OUI")),"RETARD RECTO",IF(T205-TODAY()&gt;=0,"RECTO EN COURS"))))))))</f>
        <v/>
      </c>
      <c r="V205" s="30" t="str">
        <f>IF(O205="NON","",IF(ISBLANK(C205),"",IF(COUNTIF('[1]PO - Plan d''Actions'!$A:$A,'PO - création BDA'!B205)=0,"Pas d'actions renseignées",IF(COUNTIF('[1]PO - Plan d''Actions'!$A:$A,'PO - création BDA'!B205)=COUNTIFS('[1]PO - Plan d''Actions'!$A:$A,'PO - création BDA'!B205,'[1]PO - Plan d''Actions'!$M:$M,"A"),"Cloturée","En cours"))))</f>
        <v/>
      </c>
      <c r="W205" s="25"/>
      <c r="X205" s="25"/>
      <c r="Y205" s="25"/>
      <c r="Z205" s="25"/>
      <c r="AA205" s="25"/>
      <c r="AB205" s="31"/>
    </row>
    <row r="206" spans="1:28" ht="24.95" hidden="1" customHeight="1" x14ac:dyDescent="0.2">
      <c r="A206" s="21" t="s">
        <v>136</v>
      </c>
      <c r="B206" s="22" t="str">
        <f t="shared" si="7"/>
        <v/>
      </c>
      <c r="C206" s="23">
        <v>44148</v>
      </c>
      <c r="D206" s="38" t="s">
        <v>145</v>
      </c>
      <c r="E206" s="38">
        <v>2020</v>
      </c>
      <c r="F206" s="38" t="s">
        <v>341</v>
      </c>
      <c r="G206" s="24" t="str">
        <f t="shared" si="6"/>
        <v>PO</v>
      </c>
      <c r="H206" s="39" t="s">
        <v>32</v>
      </c>
      <c r="I206" s="39" t="s">
        <v>47</v>
      </c>
      <c r="J206" s="39" t="s">
        <v>48</v>
      </c>
      <c r="K206" s="39">
        <v>30</v>
      </c>
      <c r="L206" s="39">
        <v>30</v>
      </c>
      <c r="M206" s="39" t="s">
        <v>350</v>
      </c>
      <c r="N206" s="39" t="s">
        <v>35</v>
      </c>
      <c r="O206" s="40" t="s">
        <v>35</v>
      </c>
      <c r="P206" s="27" t="str">
        <f>IF(ISBLANK(I206),"",VLOOKUP(I206,'[1]PO -Machines '!A:C,3,0))</f>
        <v>A</v>
      </c>
      <c r="Q206" s="27" t="str">
        <f>IF(ISBLANK(I206),"",VLOOKUP(I206,'[1]PO -Machines '!A:C,2,0))</f>
        <v>FAB</v>
      </c>
      <c r="R206" s="28"/>
      <c r="S206" s="29" t="str">
        <f>IF(OR(C206="",H206="",I206="",B206=""),"",WORKDAY('PO - création BDA'!$C206,2))</f>
        <v/>
      </c>
      <c r="T206" s="29" t="str">
        <f>IF(OR(C206="",H206="",I206="",B206=""),"",WORKDAY('PO - création BDA'!$C206,14))</f>
        <v/>
      </c>
      <c r="U206" s="30" t="str">
        <f ca="1">IF($B206="","",IF($V206="Cloturée","BDA Cloturée",IF($V206="En cours","Plan d'actions en cours",IF(AND($T206-TODAY()&lt;=-1,OR($R206="",$R206="NON"),$S206-TODAY()&lt;=-1,OR($R206="",$R206="NON")),"RETARD RECTO + VERSO",IF(OR(AND($T206-TODAY()&lt;=-1,OR($R206="",$R206="NON")),AND($T206-TODAY()&lt;=-1,R206="OUI")),"RETARD VERSO",IF(AND($T206-TODAY()&gt;=0,$R206="OUI"),"VERSO EN COURS",IF(OR(AND($S206-TODAY()&lt;=-1,OR($R206="",$R206="NON")),AND($S206-TODAY()&lt;=-1,R206="OUI")),"RETARD RECTO",IF(T206-TODAY()&gt;=0,"RECTO EN COURS"))))))))</f>
        <v/>
      </c>
      <c r="V206" s="30" t="str">
        <f>IF(O206="NON","",IF(ISBLANK(C206),"",IF(COUNTIF('[1]PO - Plan d''Actions'!$A:$A,'PO - création BDA'!B206)=0,"Pas d'actions renseignées",IF(COUNTIF('[1]PO - Plan d''Actions'!$A:$A,'PO - création BDA'!B206)=COUNTIFS('[1]PO - Plan d''Actions'!$A:$A,'PO - création BDA'!B206,'[1]PO - Plan d''Actions'!$M:$M,"A"),"Cloturée","En cours"))))</f>
        <v/>
      </c>
      <c r="W206" s="33"/>
      <c r="X206" s="33"/>
      <c r="Y206" s="33"/>
      <c r="Z206" s="33"/>
      <c r="AA206" s="33"/>
      <c r="AB206" s="34"/>
    </row>
    <row r="207" spans="1:28" ht="24.95" hidden="1" customHeight="1" x14ac:dyDescent="0.2">
      <c r="A207" s="21">
        <v>225</v>
      </c>
      <c r="B207" s="22" t="str">
        <f t="shared" si="7"/>
        <v>BDA-PO-2020-225</v>
      </c>
      <c r="C207" s="23">
        <v>44148</v>
      </c>
      <c r="D207" s="38" t="s">
        <v>145</v>
      </c>
      <c r="E207" s="38">
        <v>2020</v>
      </c>
      <c r="F207" s="38" t="s">
        <v>341</v>
      </c>
      <c r="G207" s="24" t="str">
        <f t="shared" si="6"/>
        <v>PO</v>
      </c>
      <c r="H207" s="39" t="s">
        <v>32</v>
      </c>
      <c r="I207" s="39" t="s">
        <v>47</v>
      </c>
      <c r="J207" s="39" t="s">
        <v>48</v>
      </c>
      <c r="K207" s="39">
        <v>60</v>
      </c>
      <c r="L207" s="39">
        <v>60</v>
      </c>
      <c r="M207" s="39" t="s">
        <v>351</v>
      </c>
      <c r="N207" s="39" t="s">
        <v>36</v>
      </c>
      <c r="O207" s="40" t="s">
        <v>36</v>
      </c>
      <c r="P207" s="27" t="str">
        <f>IF(ISBLANK(I207),"",VLOOKUP(I207,'[1]PO -Machines '!A:C,3,0))</f>
        <v>A</v>
      </c>
      <c r="Q207" s="27" t="str">
        <f>IF(ISBLANK(I207),"",VLOOKUP(I207,'[1]PO -Machines '!A:C,2,0))</f>
        <v>FAB</v>
      </c>
      <c r="R207" s="28" t="s">
        <v>36</v>
      </c>
      <c r="S207" s="29">
        <f>IF(OR(C207="",H207="",I207="",B207=""),"",WORKDAY('PO - création BDA'!$C207,2))</f>
        <v>44152</v>
      </c>
      <c r="T207" s="29">
        <f>IF(OR(C207="",H207="",I207="",B207=""),"",WORKDAY('PO - création BDA'!$C207,14))</f>
        <v>44168</v>
      </c>
      <c r="U207" s="30" t="str">
        <f ca="1">IF($B207="","",IF($V207="Cloturée","BDA Cloturée",IF($V207="En cours","Plan d'actions en cours",IF(AND($T207-TODAY()&lt;=-1,OR($R207="",$R207="NON"),$S207-TODAY()&lt;=-1,OR($R207="",$R207="NON")),"RETARD RECTO + VERSO",IF(OR(AND($T207-TODAY()&lt;=-1,OR($R207="",$R207="NON")),AND($T207-TODAY()&lt;=-1,R207="OUI")),"RETARD VERSO",IF(AND($T207-TODAY()&gt;=0,$R207="OUI"),"VERSO EN COURS",IF(OR(AND($S207-TODAY()&lt;=-1,OR($R207="",$R207="NON")),AND($S207-TODAY()&lt;=-1,R207="OUI")),"RETARD RECTO",IF(T207-TODAY()&gt;=0,"RECTO EN COURS"))))))))</f>
        <v>Plan d'actions en cours</v>
      </c>
      <c r="V207" s="30" t="str">
        <f>IF(O207="NON","",IF(ISBLANK(C207),"",IF(COUNTIF('[1]PO - Plan d''Actions'!$A:$A,'PO - création BDA'!B207)=0,"Pas d'actions renseignées",IF(COUNTIF('[1]PO - Plan d''Actions'!$A:$A,'PO - création BDA'!B207)=COUNTIFS('[1]PO - Plan d''Actions'!$A:$A,'PO - création BDA'!B207,'[1]PO - Plan d''Actions'!$M:$M,"A"),"Cloturée","En cours"))))</f>
        <v>En cours</v>
      </c>
      <c r="W207" s="25"/>
      <c r="X207" s="25"/>
      <c r="Y207" s="25"/>
      <c r="Z207" s="25"/>
      <c r="AA207" s="25"/>
      <c r="AB207" s="31"/>
    </row>
    <row r="208" spans="1:28" ht="24.95" hidden="1" customHeight="1" x14ac:dyDescent="0.2">
      <c r="A208" s="21" t="s">
        <v>136</v>
      </c>
      <c r="B208" s="22" t="str">
        <f t="shared" si="7"/>
        <v/>
      </c>
      <c r="C208" s="23">
        <v>44151</v>
      </c>
      <c r="D208" s="38" t="s">
        <v>145</v>
      </c>
      <c r="E208" s="38">
        <v>2020</v>
      </c>
      <c r="F208" s="38" t="s">
        <v>341</v>
      </c>
      <c r="G208" s="24" t="str">
        <f t="shared" si="6"/>
        <v>PO</v>
      </c>
      <c r="H208" s="39" t="s">
        <v>111</v>
      </c>
      <c r="I208" s="39" t="s">
        <v>222</v>
      </c>
      <c r="J208" s="39" t="s">
        <v>53</v>
      </c>
      <c r="K208" s="39">
        <v>15</v>
      </c>
      <c r="L208" s="39">
        <v>15</v>
      </c>
      <c r="M208" s="39" t="s">
        <v>352</v>
      </c>
      <c r="N208" s="39" t="s">
        <v>35</v>
      </c>
      <c r="O208" s="40" t="s">
        <v>35</v>
      </c>
      <c r="P208" s="27" t="str">
        <f>IF(ISBLANK(I208),"",VLOOKUP(I208,'[1]PO -Machines '!A:C,3,0))</f>
        <v>A</v>
      </c>
      <c r="Q208" s="27" t="str">
        <f>IF(ISBLANK(I208),"",VLOOKUP(I208,'[1]PO -Machines '!A:C,2,0))</f>
        <v>Ens/etu</v>
      </c>
      <c r="R208" s="28"/>
      <c r="S208" s="29" t="str">
        <f>IF(OR(C208="",H208="",I208="",B208=""),"",WORKDAY('PO - création BDA'!$C208,2))</f>
        <v/>
      </c>
      <c r="T208" s="29" t="str">
        <f>IF(OR(C208="",H208="",I208="",B208=""),"",WORKDAY('PO - création BDA'!$C208,14))</f>
        <v/>
      </c>
      <c r="U208" s="30" t="str">
        <f ca="1">IF($B208="","",IF($V208="Cloturée","BDA Cloturée",IF($V208="En cours","Plan d'actions en cours",IF(AND($T208-TODAY()&lt;=-1,OR($R208="",$R208="NON"),$S208-TODAY()&lt;=-1,OR($R208="",$R208="NON")),"RETARD RECTO + VERSO",IF(OR(AND($T208-TODAY()&lt;=-1,OR($R208="",$R208="NON")),AND($T208-TODAY()&lt;=-1,R208="OUI")),"RETARD VERSO",IF(AND($T208-TODAY()&gt;=0,$R208="OUI"),"VERSO EN COURS",IF(OR(AND($S208-TODAY()&lt;=-1,OR($R208="",$R208="NON")),AND($S208-TODAY()&lt;=-1,R208="OUI")),"RETARD RECTO",IF(T208-TODAY()&gt;=0,"RECTO EN COURS"))))))))</f>
        <v/>
      </c>
      <c r="V208" s="30" t="str">
        <f>IF(O208="NON","",IF(ISBLANK(C208),"",IF(COUNTIF('[1]PO - Plan d''Actions'!$A:$A,'PO - création BDA'!B208)=0,"Pas d'actions renseignées",IF(COUNTIF('[1]PO - Plan d''Actions'!$A:$A,'PO - création BDA'!B208)=COUNTIFS('[1]PO - Plan d''Actions'!$A:$A,'PO - création BDA'!B208,'[1]PO - Plan d''Actions'!$M:$M,"A"),"Cloturée","En cours"))))</f>
        <v/>
      </c>
      <c r="W208" s="33"/>
      <c r="X208" s="33"/>
      <c r="Y208" s="33"/>
      <c r="Z208" s="33"/>
      <c r="AA208" s="33"/>
      <c r="AB208" s="34"/>
    </row>
    <row r="209" spans="1:28" ht="24.95" hidden="1" customHeight="1" x14ac:dyDescent="0.2">
      <c r="A209" s="21">
        <v>227</v>
      </c>
      <c r="B209" s="22" t="str">
        <f t="shared" si="7"/>
        <v>BDA-PO-2020-227</v>
      </c>
      <c r="C209" s="23">
        <v>44152</v>
      </c>
      <c r="D209" s="38" t="s">
        <v>145</v>
      </c>
      <c r="E209" s="38">
        <v>2020</v>
      </c>
      <c r="F209" s="38" t="s">
        <v>341</v>
      </c>
      <c r="G209" s="24" t="str">
        <f t="shared" si="6"/>
        <v>PO</v>
      </c>
      <c r="H209" s="39" t="s">
        <v>32</v>
      </c>
      <c r="I209" s="39" t="s">
        <v>47</v>
      </c>
      <c r="J209" s="39" t="s">
        <v>48</v>
      </c>
      <c r="K209" s="39">
        <v>225</v>
      </c>
      <c r="L209" s="39">
        <v>60</v>
      </c>
      <c r="M209" s="39" t="s">
        <v>353</v>
      </c>
      <c r="N209" s="39" t="s">
        <v>36</v>
      </c>
      <c r="O209" s="40" t="s">
        <v>36</v>
      </c>
      <c r="P209" s="27" t="str">
        <f>IF(ISBLANK(I209),"",VLOOKUP(I209,'[1]PO -Machines '!A:C,3,0))</f>
        <v>A</v>
      </c>
      <c r="Q209" s="27" t="str">
        <f>IF(ISBLANK(I209),"",VLOOKUP(I209,'[1]PO -Machines '!A:C,2,0))</f>
        <v>FAB</v>
      </c>
      <c r="R209" s="28" t="s">
        <v>36</v>
      </c>
      <c r="S209" s="29">
        <f>IF(OR(C209="",H209="",I209="",B209=""),"",WORKDAY('PO - création BDA'!$C209,2))</f>
        <v>44154</v>
      </c>
      <c r="T209" s="29">
        <f>IF(OR(C209="",H209="",I209="",B209=""),"",WORKDAY('PO - création BDA'!$C209,14))</f>
        <v>44172</v>
      </c>
      <c r="U209" s="30" t="str">
        <f ca="1">IF($B209="","",IF($V209="Cloturée","BDA Cloturée",IF($V209="En cours","Plan d'actions en cours",IF(AND($T209-TODAY()&lt;=-1,OR($R209="",$R209="NON"),$S209-TODAY()&lt;=-1,OR($R209="",$R209="NON")),"RETARD RECTO + VERSO",IF(OR(AND($T209-TODAY()&lt;=-1,OR($R209="",$R209="NON")),AND($T209-TODAY()&lt;=-1,R209="OUI")),"RETARD VERSO",IF(AND($T209-TODAY()&gt;=0,$R209="OUI"),"VERSO EN COURS",IF(OR(AND($S209-TODAY()&lt;=-1,OR($R209="",$R209="NON")),AND($S209-TODAY()&lt;=-1,R209="OUI")),"RETARD RECTO",IF(T209-TODAY()&gt;=0,"RECTO EN COURS"))))))))</f>
        <v>RETARD VERSO</v>
      </c>
      <c r="V209" s="30" t="str">
        <f>IF(O209="NON","",IF(ISBLANK(C209),"",IF(COUNTIF('[1]PO - Plan d''Actions'!$A:$A,'PO - création BDA'!B209)=0,"Pas d'actions renseignées",IF(COUNTIF('[1]PO - Plan d''Actions'!$A:$A,'PO - création BDA'!B209)=COUNTIFS('[1]PO - Plan d''Actions'!$A:$A,'PO - création BDA'!B209,'[1]PO - Plan d''Actions'!$M:$M,"A"),"Cloturée","En cours"))))</f>
        <v>Pas d'actions renseignées</v>
      </c>
      <c r="W209" s="25"/>
      <c r="X209" s="25"/>
      <c r="Y209" s="25"/>
      <c r="Z209" s="25"/>
      <c r="AA209" s="25"/>
      <c r="AB209" s="31"/>
    </row>
    <row r="210" spans="1:28" ht="24.95" hidden="1" customHeight="1" x14ac:dyDescent="0.2">
      <c r="A210" s="21" t="s">
        <v>136</v>
      </c>
      <c r="B210" s="22" t="str">
        <f t="shared" si="7"/>
        <v/>
      </c>
      <c r="C210" s="23">
        <v>44154</v>
      </c>
      <c r="D210" s="38" t="s">
        <v>145</v>
      </c>
      <c r="E210" s="38">
        <v>2020</v>
      </c>
      <c r="F210" s="38" t="s">
        <v>341</v>
      </c>
      <c r="G210" s="24" t="str">
        <f t="shared" si="6"/>
        <v>PO</v>
      </c>
      <c r="H210" s="39" t="s">
        <v>32</v>
      </c>
      <c r="I210" s="39" t="s">
        <v>73</v>
      </c>
      <c r="J210" s="39" t="s">
        <v>48</v>
      </c>
      <c r="K210" s="39">
        <v>80</v>
      </c>
      <c r="L210" s="39">
        <v>60</v>
      </c>
      <c r="M210" s="39" t="s">
        <v>354</v>
      </c>
      <c r="N210" s="39" t="s">
        <v>35</v>
      </c>
      <c r="O210" s="40" t="s">
        <v>35</v>
      </c>
      <c r="P210" s="27" t="str">
        <f>IF(ISBLANK(I210),"",VLOOKUP(I210,'[1]PO -Machines '!A:C,3,0))</f>
        <v>B</v>
      </c>
      <c r="Q210" s="27" t="str">
        <f>IF(ISBLANK(I210),"",VLOOKUP(I210,'[1]PO -Machines '!A:C,2,0))</f>
        <v>FAB</v>
      </c>
      <c r="R210" s="28"/>
      <c r="S210" s="29" t="str">
        <f>IF(OR(C210="",H210="",I210="",B210=""),"",WORKDAY('PO - création BDA'!$C210,2))</f>
        <v/>
      </c>
      <c r="T210" s="29" t="str">
        <f>IF(OR(C210="",H210="",I210="",B210=""),"",WORKDAY('PO - création BDA'!$C210,14))</f>
        <v/>
      </c>
      <c r="U210" s="30" t="str">
        <f ca="1">IF($B210="","",IF($V210="Cloturée","BDA Cloturée",IF($V210="En cours","Plan d'actions en cours",IF(AND($T210-TODAY()&lt;=-1,OR($R210="",$R210="NON"),$S210-TODAY()&lt;=-1,OR($R210="",$R210="NON")),"RETARD RECTO + VERSO",IF(OR(AND($T210-TODAY()&lt;=-1,OR($R210="",$R210="NON")),AND($T210-TODAY()&lt;=-1,R210="OUI")),"RETARD VERSO",IF(AND($T210-TODAY()&gt;=0,$R210="OUI"),"VERSO EN COURS",IF(OR(AND($S210-TODAY()&lt;=-1,OR($R210="",$R210="NON")),AND($S210-TODAY()&lt;=-1,R210="OUI")),"RETARD RECTO",IF(T210-TODAY()&gt;=0,"RECTO EN COURS"))))))))</f>
        <v/>
      </c>
      <c r="V210" s="30" t="str">
        <f>IF(O210="NON","",IF(ISBLANK(C210),"",IF(COUNTIF('[1]PO - Plan d''Actions'!$A:$A,'PO - création BDA'!B210)=0,"Pas d'actions renseignées",IF(COUNTIF('[1]PO - Plan d''Actions'!$A:$A,'PO - création BDA'!B210)=COUNTIFS('[1]PO - Plan d''Actions'!$A:$A,'PO - création BDA'!B210,'[1]PO - Plan d''Actions'!$M:$M,"A"),"Cloturée","En cours"))))</f>
        <v/>
      </c>
      <c r="W210" s="33"/>
      <c r="X210" s="33"/>
      <c r="Y210" s="33"/>
      <c r="Z210" s="33"/>
      <c r="AA210" s="33"/>
      <c r="AB210" s="34"/>
    </row>
    <row r="211" spans="1:28" ht="24.95" hidden="1" customHeight="1" x14ac:dyDescent="0.2">
      <c r="A211" s="21" t="s">
        <v>136</v>
      </c>
      <c r="B211" s="22" t="str">
        <f t="shared" si="7"/>
        <v/>
      </c>
      <c r="C211" s="23">
        <v>44154</v>
      </c>
      <c r="D211" s="38" t="s">
        <v>145</v>
      </c>
      <c r="E211" s="38">
        <v>2020</v>
      </c>
      <c r="F211" s="38" t="s">
        <v>341</v>
      </c>
      <c r="G211" s="24" t="str">
        <f t="shared" si="6"/>
        <v>PO</v>
      </c>
      <c r="H211" s="39" t="s">
        <v>106</v>
      </c>
      <c r="I211" s="39" t="s">
        <v>222</v>
      </c>
      <c r="J211" s="39" t="s">
        <v>48</v>
      </c>
      <c r="K211" s="39">
        <v>45</v>
      </c>
      <c r="L211" s="39">
        <v>45</v>
      </c>
      <c r="M211" s="39" t="s">
        <v>355</v>
      </c>
      <c r="N211" s="39" t="s">
        <v>35</v>
      </c>
      <c r="O211" s="40" t="s">
        <v>35</v>
      </c>
      <c r="P211" s="27" t="str">
        <f>IF(ISBLANK(I211),"",VLOOKUP(I211,'[1]PO -Machines '!A:C,3,0))</f>
        <v>A</v>
      </c>
      <c r="Q211" s="27" t="str">
        <f>IF(ISBLANK(I211),"",VLOOKUP(I211,'[1]PO -Machines '!A:C,2,0))</f>
        <v>Ens/etu</v>
      </c>
      <c r="R211" s="28"/>
      <c r="S211" s="29" t="str">
        <f>IF(OR(C211="",H211="",I211="",B211=""),"",WORKDAY('PO - création BDA'!$C211,2))</f>
        <v/>
      </c>
      <c r="T211" s="29" t="str">
        <f>IF(OR(C211="",H211="",I211="",B211=""),"",WORKDAY('PO - création BDA'!$C211,14))</f>
        <v/>
      </c>
      <c r="U211" s="30" t="str">
        <f ca="1">IF($B211="","",IF($V211="Cloturée","BDA Cloturée",IF($V211="En cours","Plan d'actions en cours",IF(AND($T211-TODAY()&lt;=-1,OR($R211="",$R211="NON"),$S211-TODAY()&lt;=-1,OR($R211="",$R211="NON")),"RETARD RECTO + VERSO",IF(OR(AND($T211-TODAY()&lt;=-1,OR($R211="",$R211="NON")),AND($T211-TODAY()&lt;=-1,R211="OUI")),"RETARD VERSO",IF(AND($T211-TODAY()&gt;=0,$R211="OUI"),"VERSO EN COURS",IF(OR(AND($S211-TODAY()&lt;=-1,OR($R211="",$R211="NON")),AND($S211-TODAY()&lt;=-1,R211="OUI")),"RETARD RECTO",IF(T211-TODAY()&gt;=0,"RECTO EN COURS"))))))))</f>
        <v/>
      </c>
      <c r="V211" s="30" t="str">
        <f>IF(O211="NON","",IF(ISBLANK(C211),"",IF(COUNTIF('[1]PO - Plan d''Actions'!$A:$A,'PO - création BDA'!B211)=0,"Pas d'actions renseignées",IF(COUNTIF('[1]PO - Plan d''Actions'!$A:$A,'PO - création BDA'!B211)=COUNTIFS('[1]PO - Plan d''Actions'!$A:$A,'PO - création BDA'!B211,'[1]PO - Plan d''Actions'!$M:$M,"A"),"Cloturée","En cours"))))</f>
        <v/>
      </c>
      <c r="W211" s="25"/>
      <c r="X211" s="25"/>
      <c r="Y211" s="25"/>
      <c r="Z211" s="25"/>
      <c r="AA211" s="25"/>
      <c r="AB211" s="31"/>
    </row>
    <row r="212" spans="1:28" ht="24.95" hidden="1" customHeight="1" x14ac:dyDescent="0.2">
      <c r="A212" s="21">
        <v>230</v>
      </c>
      <c r="B212" s="22" t="str">
        <f t="shared" si="7"/>
        <v>BDA-PO-2020-230</v>
      </c>
      <c r="C212" s="23">
        <v>44158</v>
      </c>
      <c r="D212" s="38" t="s">
        <v>145</v>
      </c>
      <c r="E212" s="38">
        <v>2020</v>
      </c>
      <c r="F212" s="38" t="s">
        <v>341</v>
      </c>
      <c r="G212" s="24" t="str">
        <f t="shared" si="6"/>
        <v>PO</v>
      </c>
      <c r="H212" s="39" t="s">
        <v>106</v>
      </c>
      <c r="I212" s="39" t="s">
        <v>324</v>
      </c>
      <c r="J212" s="39" t="s">
        <v>171</v>
      </c>
      <c r="K212" s="39">
        <v>240</v>
      </c>
      <c r="L212" s="39">
        <v>180</v>
      </c>
      <c r="M212" s="39" t="s">
        <v>356</v>
      </c>
      <c r="N212" s="39" t="s">
        <v>36</v>
      </c>
      <c r="O212" s="40" t="s">
        <v>36</v>
      </c>
      <c r="P212" s="27" t="str">
        <f>IF(ISBLANK(I212),"",VLOOKUP(I212,'[1]PO -Machines '!A:C,3,0))</f>
        <v>C</v>
      </c>
      <c r="Q212" s="27" t="str">
        <f>IF(ISBLANK(I212),"",VLOOKUP(I212,'[1]PO -Machines '!A:C,2,0))</f>
        <v>Ens/etu</v>
      </c>
      <c r="R212" s="28" t="s">
        <v>36</v>
      </c>
      <c r="S212" s="29">
        <f>IF(OR(C212="",H212="",I212="",B212=""),"",WORKDAY('PO - création BDA'!$C212,2))</f>
        <v>44160</v>
      </c>
      <c r="T212" s="29">
        <f>IF(OR(C212="",H212="",I212="",B212=""),"",WORKDAY('PO - création BDA'!$C212,14))</f>
        <v>44176</v>
      </c>
      <c r="U212" s="30" t="str">
        <f ca="1">IF($B212="","",IF($V212="Cloturée","BDA Cloturée",IF($V212="En cours","Plan d'actions en cours",IF(AND($T212-TODAY()&lt;=-1,OR($R212="",$R212="NON"),$S212-TODAY()&lt;=-1,OR($R212="",$R212="NON")),"RETARD RECTO + VERSO",IF(OR(AND($T212-TODAY()&lt;=-1,OR($R212="",$R212="NON")),AND($T212-TODAY()&lt;=-1,R212="OUI")),"RETARD VERSO",IF(AND($T212-TODAY()&gt;=0,$R212="OUI"),"VERSO EN COURS",IF(OR(AND($S212-TODAY()&lt;=-1,OR($R212="",$R212="NON")),AND($S212-TODAY()&lt;=-1,R212="OUI")),"RETARD RECTO",IF(T212-TODAY()&gt;=0,"RECTO EN COURS"))))))))</f>
        <v>BDA Cloturée</v>
      </c>
      <c r="V212" s="30" t="str">
        <f>IF(O212="NON","",IF(ISBLANK(C212),"",IF(COUNTIF('[1]PO - Plan d''Actions'!$A:$A,'PO - création BDA'!B212)=0,"Pas d'actions renseignées",IF(COUNTIF('[1]PO - Plan d''Actions'!$A:$A,'PO - création BDA'!B212)=COUNTIFS('[1]PO - Plan d''Actions'!$A:$A,'PO - création BDA'!B212,'[1]PO - Plan d''Actions'!$M:$M,"A"),"Cloturée","En cours"))))</f>
        <v>Cloturée</v>
      </c>
      <c r="W212" s="33"/>
      <c r="X212" s="33"/>
      <c r="Y212" s="33"/>
      <c r="Z212" s="33"/>
      <c r="AA212" s="33"/>
      <c r="AB212" s="34"/>
    </row>
    <row r="213" spans="1:28" ht="24.95" hidden="1" customHeight="1" x14ac:dyDescent="0.2">
      <c r="A213" s="21">
        <v>231</v>
      </c>
      <c r="B213" s="22" t="str">
        <f t="shared" si="7"/>
        <v>BDA-PO-2020-231</v>
      </c>
      <c r="C213" s="23">
        <v>44158</v>
      </c>
      <c r="D213" s="38" t="s">
        <v>145</v>
      </c>
      <c r="E213" s="38">
        <v>2020</v>
      </c>
      <c r="F213" s="38" t="s">
        <v>341</v>
      </c>
      <c r="G213" s="24" t="str">
        <f t="shared" si="6"/>
        <v>PO</v>
      </c>
      <c r="H213" s="39" t="s">
        <v>46</v>
      </c>
      <c r="I213" s="39" t="s">
        <v>52</v>
      </c>
      <c r="J213" s="39" t="s">
        <v>48</v>
      </c>
      <c r="K213" s="39">
        <v>330</v>
      </c>
      <c r="L213" s="39">
        <v>240</v>
      </c>
      <c r="M213" s="39" t="s">
        <v>357</v>
      </c>
      <c r="N213" s="39" t="s">
        <v>36</v>
      </c>
      <c r="O213" s="40" t="s">
        <v>36</v>
      </c>
      <c r="P213" s="27" t="str">
        <f>IF(ISBLANK(I213),"",VLOOKUP(I213,'[1]PO -Machines '!A:C,3,0))</f>
        <v>B</v>
      </c>
      <c r="Q213" s="27" t="str">
        <f>IF(ISBLANK(I213),"",VLOOKUP(I213,'[1]PO -Machines '!A:C,2,0))</f>
        <v>FAB</v>
      </c>
      <c r="R213" s="28" t="s">
        <v>36</v>
      </c>
      <c r="S213" s="29">
        <f>IF(OR(C213="",H213="",I213="",B213=""),"",WORKDAY('PO - création BDA'!$C213,2))</f>
        <v>44160</v>
      </c>
      <c r="T213" s="29">
        <f>IF(OR(C213="",H213="",I213="",B213=""),"",WORKDAY('PO - création BDA'!$C213,14))</f>
        <v>44176</v>
      </c>
      <c r="U213" s="30" t="str">
        <f ca="1">IF($B213="","",IF($V213="Cloturée","BDA Cloturée",IF($V213="En cours","Plan d'actions en cours",IF(AND($T213-TODAY()&lt;=-1,OR($R213="",$R213="NON"),$S213-TODAY()&lt;=-1,OR($R213="",$R213="NON")),"RETARD RECTO + VERSO",IF(OR(AND($T213-TODAY()&lt;=-1,OR($R213="",$R213="NON")),AND($T213-TODAY()&lt;=-1,R213="OUI")),"RETARD VERSO",IF(AND($T213-TODAY()&gt;=0,$R213="OUI"),"VERSO EN COURS",IF(OR(AND($S213-TODAY()&lt;=-1,OR($R213="",$R213="NON")),AND($S213-TODAY()&lt;=-1,R213="OUI")),"RETARD RECTO",IF(T213-TODAY()&gt;=0,"RECTO EN COURS"))))))))</f>
        <v>BDA Cloturée</v>
      </c>
      <c r="V213" s="30" t="str">
        <f>IF(O213="NON","",IF(ISBLANK(C213),"",IF(COUNTIF('[1]PO - Plan d''Actions'!$A:$A,'PO - création BDA'!B213)=0,"Pas d'actions renseignées",IF(COUNTIF('[1]PO - Plan d''Actions'!$A:$A,'PO - création BDA'!B213)=COUNTIFS('[1]PO - Plan d''Actions'!$A:$A,'PO - création BDA'!B213,'[1]PO - Plan d''Actions'!$M:$M,"A"),"Cloturée","En cours"))))</f>
        <v>Cloturée</v>
      </c>
      <c r="W213" s="25"/>
      <c r="X213" s="25"/>
      <c r="Y213" s="25"/>
      <c r="Z213" s="25"/>
      <c r="AA213" s="25"/>
      <c r="AB213" s="31"/>
    </row>
    <row r="214" spans="1:28" ht="24.95" hidden="1" customHeight="1" x14ac:dyDescent="0.2">
      <c r="A214" s="21" t="s">
        <v>136</v>
      </c>
      <c r="B214" s="22" t="str">
        <f t="shared" si="7"/>
        <v/>
      </c>
      <c r="C214" s="23">
        <v>44159</v>
      </c>
      <c r="D214" s="38" t="s">
        <v>145</v>
      </c>
      <c r="E214" s="38">
        <v>2020</v>
      </c>
      <c r="F214" s="38" t="s">
        <v>341</v>
      </c>
      <c r="G214" s="24" t="str">
        <f t="shared" si="6"/>
        <v>PO</v>
      </c>
      <c r="H214" s="39" t="s">
        <v>131</v>
      </c>
      <c r="I214" s="39" t="s">
        <v>196</v>
      </c>
      <c r="J214" s="39" t="s">
        <v>48</v>
      </c>
      <c r="K214" s="39">
        <v>40</v>
      </c>
      <c r="L214" s="39">
        <v>40</v>
      </c>
      <c r="M214" s="39" t="s">
        <v>358</v>
      </c>
      <c r="N214" s="39" t="s">
        <v>35</v>
      </c>
      <c r="O214" s="40" t="s">
        <v>35</v>
      </c>
      <c r="P214" s="27" t="str">
        <f>IF(ISBLANK(I214),"",VLOOKUP(I214,'[1]PO -Machines '!A:C,3,0))</f>
        <v>A</v>
      </c>
      <c r="Q214" s="27" t="str">
        <f>IF(ISBLANK(I214),"",VLOOKUP(I214,'[1]PO -Machines '!A:C,2,0))</f>
        <v>Ens/etu</v>
      </c>
      <c r="R214" s="28"/>
      <c r="S214" s="29" t="str">
        <f>IF(OR(C214="",H214="",I214="",B214=""),"",WORKDAY('PO - création BDA'!$C214,2))</f>
        <v/>
      </c>
      <c r="T214" s="29" t="str">
        <f>IF(OR(C214="",H214="",I214="",B214=""),"",WORKDAY('PO - création BDA'!$C214,14))</f>
        <v/>
      </c>
      <c r="U214" s="30" t="str">
        <f ca="1">IF($B214="","",IF($V214="Cloturée","BDA Cloturée",IF($V214="En cours","Plan d'actions en cours",IF(AND($T214-TODAY()&lt;=-1,OR($R214="",$R214="NON"),$S214-TODAY()&lt;=-1,OR($R214="",$R214="NON")),"RETARD RECTO + VERSO",IF(OR(AND($T214-TODAY()&lt;=-1,OR($R214="",$R214="NON")),AND($T214-TODAY()&lt;=-1,R214="OUI")),"RETARD VERSO",IF(AND($T214-TODAY()&gt;=0,$R214="OUI"),"VERSO EN COURS",IF(OR(AND($S214-TODAY()&lt;=-1,OR($R214="",$R214="NON")),AND($S214-TODAY()&lt;=-1,R214="OUI")),"RETARD RECTO",IF(T214-TODAY()&gt;=0,"RECTO EN COURS"))))))))</f>
        <v/>
      </c>
      <c r="V214" s="30" t="str">
        <f>IF(O214="NON","",IF(ISBLANK(C214),"",IF(COUNTIF('[1]PO - Plan d''Actions'!$A:$A,'PO - création BDA'!B214)=0,"Pas d'actions renseignées",IF(COUNTIF('[1]PO - Plan d''Actions'!$A:$A,'PO - création BDA'!B214)=COUNTIFS('[1]PO - Plan d''Actions'!$A:$A,'PO - création BDA'!B214,'[1]PO - Plan d''Actions'!$M:$M,"A"),"Cloturée","En cours"))))</f>
        <v/>
      </c>
      <c r="W214" s="33"/>
      <c r="X214" s="33"/>
      <c r="Y214" s="33"/>
      <c r="Z214" s="33"/>
      <c r="AA214" s="33"/>
      <c r="AB214" s="34"/>
    </row>
    <row r="215" spans="1:28" ht="24.95" hidden="1" customHeight="1" x14ac:dyDescent="0.2">
      <c r="A215" s="21" t="s">
        <v>136</v>
      </c>
      <c r="B215" s="22" t="str">
        <f t="shared" si="7"/>
        <v/>
      </c>
      <c r="C215" s="23">
        <v>44159</v>
      </c>
      <c r="D215" s="38" t="s">
        <v>145</v>
      </c>
      <c r="E215" s="38">
        <v>2020</v>
      </c>
      <c r="F215" s="38" t="s">
        <v>341</v>
      </c>
      <c r="G215" s="24" t="str">
        <f t="shared" si="6"/>
        <v>PO</v>
      </c>
      <c r="H215" s="39" t="s">
        <v>32</v>
      </c>
      <c r="I215" s="39" t="s">
        <v>52</v>
      </c>
      <c r="J215" s="39" t="s">
        <v>48</v>
      </c>
      <c r="K215" s="39">
        <v>45</v>
      </c>
      <c r="L215" s="39">
        <v>45</v>
      </c>
      <c r="M215" s="39" t="s">
        <v>359</v>
      </c>
      <c r="N215" s="39" t="s">
        <v>35</v>
      </c>
      <c r="O215" s="40" t="s">
        <v>35</v>
      </c>
      <c r="P215" s="27" t="str">
        <f>IF(ISBLANK(I215),"",VLOOKUP(I215,'[1]PO -Machines '!A:C,3,0))</f>
        <v>B</v>
      </c>
      <c r="Q215" s="27" t="str">
        <f>IF(ISBLANK(I215),"",VLOOKUP(I215,'[1]PO -Machines '!A:C,2,0))</f>
        <v>FAB</v>
      </c>
      <c r="R215" s="28"/>
      <c r="S215" s="29" t="str">
        <f>IF(OR(C215="",H215="",I215="",B215=""),"",WORKDAY('PO - création BDA'!$C215,2))</f>
        <v/>
      </c>
      <c r="T215" s="29" t="str">
        <f>IF(OR(C215="",H215="",I215="",B215=""),"",WORKDAY('PO - création BDA'!$C215,14))</f>
        <v/>
      </c>
      <c r="U215" s="30" t="str">
        <f ca="1">IF($B215="","",IF($V215="Cloturée","BDA Cloturée",IF($V215="En cours","Plan d'actions en cours",IF(AND($T215-TODAY()&lt;=-1,OR($R215="",$R215="NON"),$S215-TODAY()&lt;=-1,OR($R215="",$R215="NON")),"RETARD RECTO + VERSO",IF(OR(AND($T215-TODAY()&lt;=-1,OR($R215="",$R215="NON")),AND($T215-TODAY()&lt;=-1,R215="OUI")),"RETARD VERSO",IF(AND($T215-TODAY()&gt;=0,$R215="OUI"),"VERSO EN COURS",IF(OR(AND($S215-TODAY()&lt;=-1,OR($R215="",$R215="NON")),AND($S215-TODAY()&lt;=-1,R215="OUI")),"RETARD RECTO",IF(T215-TODAY()&gt;=0,"RECTO EN COURS"))))))))</f>
        <v/>
      </c>
      <c r="V215" s="30" t="str">
        <f>IF(O215="NON","",IF(ISBLANK(C215),"",IF(COUNTIF('[1]PO - Plan d''Actions'!$A:$A,'PO - création BDA'!B215)=0,"Pas d'actions renseignées",IF(COUNTIF('[1]PO - Plan d''Actions'!$A:$A,'PO - création BDA'!B215)=COUNTIFS('[1]PO - Plan d''Actions'!$A:$A,'PO - création BDA'!B215,'[1]PO - Plan d''Actions'!$M:$M,"A"),"Cloturée","En cours"))))</f>
        <v/>
      </c>
      <c r="W215" s="25"/>
      <c r="X215" s="25"/>
      <c r="Y215" s="25"/>
      <c r="Z215" s="25"/>
      <c r="AA215" s="25"/>
      <c r="AB215" s="31"/>
    </row>
    <row r="216" spans="1:28" ht="24.95" hidden="1" customHeight="1" x14ac:dyDescent="0.2">
      <c r="A216" s="21" t="s">
        <v>136</v>
      </c>
      <c r="B216" s="22" t="str">
        <f t="shared" si="7"/>
        <v/>
      </c>
      <c r="C216" s="23">
        <v>44160</v>
      </c>
      <c r="D216" s="38" t="s">
        <v>145</v>
      </c>
      <c r="E216" s="38">
        <v>2020</v>
      </c>
      <c r="F216" s="38" t="s">
        <v>341</v>
      </c>
      <c r="G216" s="24" t="str">
        <f t="shared" si="6"/>
        <v>PO</v>
      </c>
      <c r="H216" s="39" t="s">
        <v>46</v>
      </c>
      <c r="I216" s="39" t="s">
        <v>52</v>
      </c>
      <c r="J216" s="39" t="s">
        <v>48</v>
      </c>
      <c r="K216" s="39">
        <v>75</v>
      </c>
      <c r="L216" s="39">
        <v>45</v>
      </c>
      <c r="M216" s="39" t="s">
        <v>359</v>
      </c>
      <c r="N216" s="39" t="s">
        <v>35</v>
      </c>
      <c r="O216" s="40" t="s">
        <v>35</v>
      </c>
      <c r="P216" s="27" t="str">
        <f>IF(ISBLANK(I216),"",VLOOKUP(I216,'[1]PO -Machines '!A:C,3,0))</f>
        <v>B</v>
      </c>
      <c r="Q216" s="27" t="str">
        <f>IF(ISBLANK(I216),"",VLOOKUP(I216,'[1]PO -Machines '!A:C,2,0))</f>
        <v>FAB</v>
      </c>
      <c r="R216" s="28"/>
      <c r="S216" s="29" t="str">
        <f>IF(OR(C216="",H216="",I216="",B216=""),"",WORKDAY('PO - création BDA'!$C216,2))</f>
        <v/>
      </c>
      <c r="T216" s="29" t="str">
        <f>IF(OR(C216="",H216="",I216="",B216=""),"",WORKDAY('PO - création BDA'!$C216,14))</f>
        <v/>
      </c>
      <c r="U216" s="30" t="str">
        <f ca="1">IF($B216="","",IF($V216="Cloturée","BDA Cloturée",IF($V216="En cours","Plan d'actions en cours",IF(AND($T216-TODAY()&lt;=-1,OR($R216="",$R216="NON"),$S216-TODAY()&lt;=-1,OR($R216="",$R216="NON")),"RETARD RECTO + VERSO",IF(OR(AND($T216-TODAY()&lt;=-1,OR($R216="",$R216="NON")),AND($T216-TODAY()&lt;=-1,R216="OUI")),"RETARD VERSO",IF(AND($T216-TODAY()&gt;=0,$R216="OUI"),"VERSO EN COURS",IF(OR(AND($S216-TODAY()&lt;=-1,OR($R216="",$R216="NON")),AND($S216-TODAY()&lt;=-1,R216="OUI")),"RETARD RECTO",IF(T216-TODAY()&gt;=0,"RECTO EN COURS"))))))))</f>
        <v/>
      </c>
      <c r="V216" s="30" t="str">
        <f>IF(O216="NON","",IF(ISBLANK(C216),"",IF(COUNTIF('[1]PO - Plan d''Actions'!$A:$A,'PO - création BDA'!B216)=0,"Pas d'actions renseignées",IF(COUNTIF('[1]PO - Plan d''Actions'!$A:$A,'PO - création BDA'!B216)=COUNTIFS('[1]PO - Plan d''Actions'!$A:$A,'PO - création BDA'!B216,'[1]PO - Plan d''Actions'!$M:$M,"A"),"Cloturée","En cours"))))</f>
        <v/>
      </c>
      <c r="W216" s="33"/>
      <c r="X216" s="33"/>
      <c r="Y216" s="33"/>
      <c r="Z216" s="33"/>
      <c r="AA216" s="33"/>
      <c r="AB216" s="34"/>
    </row>
    <row r="217" spans="1:28" ht="24.95" hidden="1" customHeight="1" x14ac:dyDescent="0.2">
      <c r="A217" s="21" t="s">
        <v>136</v>
      </c>
      <c r="B217" s="22" t="str">
        <f t="shared" si="7"/>
        <v/>
      </c>
      <c r="C217" s="23">
        <v>44163</v>
      </c>
      <c r="D217" s="38" t="s">
        <v>145</v>
      </c>
      <c r="E217" s="38">
        <v>2020</v>
      </c>
      <c r="F217" s="38" t="s">
        <v>341</v>
      </c>
      <c r="G217" s="24" t="str">
        <f t="shared" si="6"/>
        <v>PO</v>
      </c>
      <c r="H217" s="39" t="s">
        <v>65</v>
      </c>
      <c r="I217" s="39" t="s">
        <v>212</v>
      </c>
      <c r="J217" s="39" t="s">
        <v>53</v>
      </c>
      <c r="K217" s="39">
        <v>130</v>
      </c>
      <c r="L217" s="39">
        <v>100</v>
      </c>
      <c r="M217" s="39" t="s">
        <v>360</v>
      </c>
      <c r="N217" s="39" t="s">
        <v>35</v>
      </c>
      <c r="O217" s="40" t="s">
        <v>35</v>
      </c>
      <c r="P217" s="27" t="str">
        <f>IF(ISBLANK(I217),"",VLOOKUP(I217,'[1]PO -Machines '!A:C,3,0))</f>
        <v>C</v>
      </c>
      <c r="Q217" s="27" t="str">
        <f>IF(ISBLANK(I217),"",VLOOKUP(I217,'[1]PO -Machines '!A:C,2,0))</f>
        <v>Ens/etu</v>
      </c>
      <c r="R217" s="28"/>
      <c r="S217" s="29" t="str">
        <f>IF(OR(C217="",H217="",I217="",B217=""),"",WORKDAY('PO - création BDA'!$C217,2))</f>
        <v/>
      </c>
      <c r="T217" s="29" t="str">
        <f>IF(OR(C217="",H217="",I217="",B217=""),"",WORKDAY('PO - création BDA'!$C217,14))</f>
        <v/>
      </c>
      <c r="U217" s="30" t="str">
        <f ca="1">IF($B217="","",IF($V217="Cloturée","BDA Cloturée",IF($V217="En cours","Plan d'actions en cours",IF(AND($T217-TODAY()&lt;=-1,OR($R217="",$R217="NON"),$S217-TODAY()&lt;=-1,OR($R217="",$R217="NON")),"RETARD RECTO + VERSO",IF(OR(AND($T217-TODAY()&lt;=-1,OR($R217="",$R217="NON")),AND($T217-TODAY()&lt;=-1,R217="OUI")),"RETARD VERSO",IF(AND($T217-TODAY()&gt;=0,$R217="OUI"),"VERSO EN COURS",IF(OR(AND($S217-TODAY()&lt;=-1,OR($R217="",$R217="NON")),AND($S217-TODAY()&lt;=-1,R217="OUI")),"RETARD RECTO",IF(T217-TODAY()&gt;=0,"RECTO EN COURS"))))))))</f>
        <v/>
      </c>
      <c r="V217" s="30" t="str">
        <f>IF(O217="NON","",IF(ISBLANK(C217),"",IF(COUNTIF('[1]PO - Plan d''Actions'!$A:$A,'PO - création BDA'!B217)=0,"Pas d'actions renseignées",IF(COUNTIF('[1]PO - Plan d''Actions'!$A:$A,'PO - création BDA'!B217)=COUNTIFS('[1]PO - Plan d''Actions'!$A:$A,'PO - création BDA'!B217,'[1]PO - Plan d''Actions'!$M:$M,"A"),"Cloturée","En cours"))))</f>
        <v/>
      </c>
      <c r="W217" s="25"/>
      <c r="X217" s="25"/>
      <c r="Y217" s="25"/>
      <c r="Z217" s="25"/>
      <c r="AA217" s="25"/>
      <c r="AB217" s="31"/>
    </row>
    <row r="218" spans="1:28" ht="24.95" hidden="1" customHeight="1" x14ac:dyDescent="0.2">
      <c r="A218" s="21">
        <v>236</v>
      </c>
      <c r="B218" s="22" t="str">
        <f t="shared" si="7"/>
        <v>BDA-PO-2020-236</v>
      </c>
      <c r="C218" s="23">
        <v>44165</v>
      </c>
      <c r="D218" s="38" t="s">
        <v>145</v>
      </c>
      <c r="E218" s="38">
        <v>2020</v>
      </c>
      <c r="F218" s="38" t="s">
        <v>341</v>
      </c>
      <c r="G218" s="24" t="str">
        <f t="shared" si="6"/>
        <v>PO</v>
      </c>
      <c r="H218" s="39" t="s">
        <v>91</v>
      </c>
      <c r="I218" s="39" t="s">
        <v>231</v>
      </c>
      <c r="J218" s="39" t="s">
        <v>48</v>
      </c>
      <c r="K218" s="39">
        <v>600</v>
      </c>
      <c r="L218" s="39">
        <v>500</v>
      </c>
      <c r="M218" s="39" t="s">
        <v>361</v>
      </c>
      <c r="N218" s="39" t="s">
        <v>35</v>
      </c>
      <c r="O218" s="40" t="s">
        <v>36</v>
      </c>
      <c r="P218" s="27" t="str">
        <f>IF(ISBLANK(I218),"",VLOOKUP(I218,'[1]PO -Machines '!A:C,3,0))</f>
        <v>C</v>
      </c>
      <c r="Q218" s="27" t="str">
        <f>IF(ISBLANK(I218),"",VLOOKUP(I218,'[1]PO -Machines '!A:C,2,0))</f>
        <v>Ens/etu</v>
      </c>
      <c r="R218" s="28" t="s">
        <v>36</v>
      </c>
      <c r="S218" s="29">
        <f>IF(OR(C218="",H218="",I218="",B218=""),"",WORKDAY('PO - création BDA'!$C218,2))</f>
        <v>44167</v>
      </c>
      <c r="T218" s="29">
        <f>IF(OR(C218="",H218="",I218="",B218=""),"",WORKDAY('PO - création BDA'!$C218,14))</f>
        <v>44183</v>
      </c>
      <c r="U218" s="30" t="str">
        <f ca="1">IF($B218="","",IF($V218="Cloturée","BDA Cloturée",IF($V218="En cours","Plan d'actions en cours",IF(AND($T218-TODAY()&lt;=-1,OR($R218="",$R218="NON"),$S218-TODAY()&lt;=-1,OR($R218="",$R218="NON")),"RETARD RECTO + VERSO",IF(OR(AND($T218-TODAY()&lt;=-1,OR($R218="",$R218="NON")),AND($T218-TODAY()&lt;=-1,R218="OUI")),"RETARD VERSO",IF(AND($T218-TODAY()&gt;=0,$R218="OUI"),"VERSO EN COURS",IF(OR(AND($S218-TODAY()&lt;=-1,OR($R218="",$R218="NON")),AND($S218-TODAY()&lt;=-1,R218="OUI")),"RETARD RECTO",IF(T218-TODAY()&gt;=0,"RECTO EN COURS"))))))))</f>
        <v>BDA Cloturée</v>
      </c>
      <c r="V218" s="30" t="str">
        <f>IF(O218="NON","",IF(ISBLANK(C218),"",IF(COUNTIF('[1]PO - Plan d''Actions'!$A:$A,'PO - création BDA'!B218)=0,"Pas d'actions renseignées",IF(COUNTIF('[1]PO - Plan d''Actions'!$A:$A,'PO - création BDA'!B218)=COUNTIFS('[1]PO - Plan d''Actions'!$A:$A,'PO - création BDA'!B218,'[1]PO - Plan d''Actions'!$M:$M,"A"),"Cloturée","En cours"))))</f>
        <v>Cloturée</v>
      </c>
      <c r="W218" s="33"/>
      <c r="X218" s="33"/>
      <c r="Y218" s="33"/>
      <c r="Z218" s="33"/>
      <c r="AA218" s="33"/>
      <c r="AB218" s="34"/>
    </row>
    <row r="219" spans="1:28" ht="24.95" hidden="1" customHeight="1" x14ac:dyDescent="0.2">
      <c r="A219" s="21">
        <v>237</v>
      </c>
      <c r="B219" s="22" t="str">
        <f t="shared" si="7"/>
        <v>BDA-PO-2020-237</v>
      </c>
      <c r="C219" s="23">
        <v>44165</v>
      </c>
      <c r="D219" s="38" t="s">
        <v>145</v>
      </c>
      <c r="E219" s="38">
        <v>2020</v>
      </c>
      <c r="F219" s="38" t="s">
        <v>341</v>
      </c>
      <c r="G219" s="24" t="str">
        <f t="shared" si="6"/>
        <v>PO</v>
      </c>
      <c r="H219" s="39" t="s">
        <v>106</v>
      </c>
      <c r="I219" s="39" t="s">
        <v>222</v>
      </c>
      <c r="J219" s="39" t="s">
        <v>48</v>
      </c>
      <c r="K219" s="39">
        <v>990</v>
      </c>
      <c r="L219" s="39">
        <v>900</v>
      </c>
      <c r="M219" s="39" t="s">
        <v>362</v>
      </c>
      <c r="N219" s="39" t="s">
        <v>35</v>
      </c>
      <c r="O219" s="40" t="s">
        <v>36</v>
      </c>
      <c r="P219" s="27" t="str">
        <f>IF(ISBLANK(I219),"",VLOOKUP(I219,'[1]PO -Machines '!A:C,3,0))</f>
        <v>A</v>
      </c>
      <c r="Q219" s="27" t="str">
        <f>IF(ISBLANK(I219),"",VLOOKUP(I219,'[1]PO -Machines '!A:C,2,0))</f>
        <v>Ens/etu</v>
      </c>
      <c r="R219" s="28" t="s">
        <v>36</v>
      </c>
      <c r="S219" s="29">
        <f>IF(OR(C219="",H219="",I219="",B219=""),"",WORKDAY('PO - création BDA'!$C219,2))</f>
        <v>44167</v>
      </c>
      <c r="T219" s="29">
        <f>IF(OR(C219="",H219="",I219="",B219=""),"",WORKDAY('PO - création BDA'!$C219,14))</f>
        <v>44183</v>
      </c>
      <c r="U219" s="30" t="str">
        <f ca="1">IF($B219="","",IF($V219="Cloturée","BDA Cloturée",IF($V219="En cours","Plan d'actions en cours",IF(AND($T219-TODAY()&lt;=-1,OR($R219="",$R219="NON"),$S219-TODAY()&lt;=-1,OR($R219="",$R219="NON")),"RETARD RECTO + VERSO",IF(OR(AND($T219-TODAY()&lt;=-1,OR($R219="",$R219="NON")),AND($T219-TODAY()&lt;=-1,R219="OUI")),"RETARD VERSO",IF(AND($T219-TODAY()&gt;=0,$R219="OUI"),"VERSO EN COURS",IF(OR(AND($S219-TODAY()&lt;=-1,OR($R219="",$R219="NON")),AND($S219-TODAY()&lt;=-1,R219="OUI")),"RETARD RECTO",IF(T219-TODAY()&gt;=0,"RECTO EN COURS"))))))))</f>
        <v>BDA Cloturée</v>
      </c>
      <c r="V219" s="30" t="str">
        <f>IF(O219="NON","",IF(ISBLANK(C219),"",IF(COUNTIF('[1]PO - Plan d''Actions'!$A:$A,'PO - création BDA'!B219)=0,"Pas d'actions renseignées",IF(COUNTIF('[1]PO - Plan d''Actions'!$A:$A,'PO - création BDA'!B219)=COUNTIFS('[1]PO - Plan d''Actions'!$A:$A,'PO - création BDA'!B219,'[1]PO - Plan d''Actions'!$M:$M,"A"),"Cloturée","En cours"))))</f>
        <v>Cloturée</v>
      </c>
      <c r="W219" s="25"/>
      <c r="X219" s="25"/>
      <c r="Y219" s="25"/>
      <c r="Z219" s="25"/>
      <c r="AA219" s="25"/>
      <c r="AB219" s="31"/>
    </row>
    <row r="220" spans="1:28" ht="24.95" hidden="1" customHeight="1" x14ac:dyDescent="0.2">
      <c r="A220" s="21">
        <v>238</v>
      </c>
      <c r="B220" s="22" t="str">
        <f t="shared" si="7"/>
        <v>BDA-PO-2020-238</v>
      </c>
      <c r="C220" s="23">
        <v>44170</v>
      </c>
      <c r="D220" s="38" t="s">
        <v>44</v>
      </c>
      <c r="E220" s="38">
        <v>2020</v>
      </c>
      <c r="F220" s="38" t="s">
        <v>363</v>
      </c>
      <c r="G220" s="24" t="str">
        <f t="shared" si="6"/>
        <v>PO</v>
      </c>
      <c r="H220" s="39" t="s">
        <v>364</v>
      </c>
      <c r="I220" s="39"/>
      <c r="J220" s="39" t="s">
        <v>53</v>
      </c>
      <c r="K220" s="39">
        <v>300</v>
      </c>
      <c r="L220" s="39">
        <v>120</v>
      </c>
      <c r="M220" s="39" t="s">
        <v>365</v>
      </c>
      <c r="N220" s="39" t="s">
        <v>35</v>
      </c>
      <c r="O220" s="40" t="s">
        <v>36</v>
      </c>
      <c r="P220" s="27" t="str">
        <f>IF(ISBLANK(I220),"",VLOOKUP(I220,'[1]PO -Machines '!A:C,3,0))</f>
        <v/>
      </c>
      <c r="Q220" s="27" t="str">
        <f>IF(ISBLANK(I220),"",VLOOKUP(I220,'[1]PO -Machines '!A:C,2,0))</f>
        <v/>
      </c>
      <c r="R220" s="28"/>
      <c r="S220" s="29" t="str">
        <f>IF(OR(C220="",H220="",I220="",B220=""),"",WORKDAY('PO - création BDA'!$C220,2))</f>
        <v/>
      </c>
      <c r="T220" s="29" t="str">
        <f>IF(OR(C220="",H220="",I220="",B220=""),"",WORKDAY('PO - création BDA'!$C220,14))</f>
        <v/>
      </c>
      <c r="U220" s="30" t="str">
        <f ca="1">IF($B220="","",IF($V220="Cloturée","BDA Cloturée",IF($V220="En cours","Plan d'actions en cours",IF(AND($T220-TODAY()&lt;=-1,OR($R220="",$R220="NON"),$S220-TODAY()&lt;=-1,OR($R220="",$R220="NON")),"RETARD RECTO + VERSO",IF(OR(AND($T220-TODAY()&lt;=-1,OR($R220="",$R220="NON")),AND($T220-TODAY()&lt;=-1,R220="OUI")),"RETARD VERSO",IF(AND($T220-TODAY()&gt;=0,$R220="OUI"),"VERSO EN COURS",IF(OR(AND($S220-TODAY()&lt;=-1,OR($R220="",$R220="NON")),AND($S220-TODAY()&lt;=-1,R220="OUI")),"RETARD RECTO",IF(T220-TODAY()&gt;=0,"RECTO EN COURS"))))))))</f>
        <v>BDA Cloturée</v>
      </c>
      <c r="V220" s="30" t="str">
        <f>IF(O220="NON","",IF(ISBLANK(C220),"",IF(COUNTIF('[1]PO - Plan d''Actions'!$A:$A,'PO - création BDA'!B220)=0,"Pas d'actions renseignées",IF(COUNTIF('[1]PO - Plan d''Actions'!$A:$A,'PO - création BDA'!B220)=COUNTIFS('[1]PO - Plan d''Actions'!$A:$A,'PO - création BDA'!B220,'[1]PO - Plan d''Actions'!$M:$M,"A"),"Cloturée","En cours"))))</f>
        <v>Cloturée</v>
      </c>
      <c r="W220" s="33"/>
      <c r="X220" s="33"/>
      <c r="Y220" s="33"/>
      <c r="Z220" s="33"/>
      <c r="AA220" s="33"/>
      <c r="AB220" s="34"/>
    </row>
    <row r="221" spans="1:28" ht="24.95" hidden="1" customHeight="1" x14ac:dyDescent="0.2">
      <c r="A221" s="21" t="s">
        <v>136</v>
      </c>
      <c r="B221" s="22" t="str">
        <f t="shared" si="7"/>
        <v/>
      </c>
      <c r="C221" s="23">
        <v>44173</v>
      </c>
      <c r="D221" s="38" t="s">
        <v>44</v>
      </c>
      <c r="E221" s="38">
        <v>2020</v>
      </c>
      <c r="F221" s="38" t="s">
        <v>363</v>
      </c>
      <c r="G221" s="24" t="str">
        <f t="shared" si="6"/>
        <v>PO</v>
      </c>
      <c r="H221" s="39" t="s">
        <v>214</v>
      </c>
      <c r="I221" s="39" t="s">
        <v>366</v>
      </c>
      <c r="J221" s="39" t="s">
        <v>48</v>
      </c>
      <c r="K221" s="39">
        <v>135</v>
      </c>
      <c r="L221" s="39">
        <v>60</v>
      </c>
      <c r="M221" s="39" t="s">
        <v>367</v>
      </c>
      <c r="N221" s="39" t="s">
        <v>35</v>
      </c>
      <c r="O221" s="40" t="s">
        <v>35</v>
      </c>
      <c r="P221" s="27" t="str">
        <f>IF(ISBLANK(I221),"",VLOOKUP(I221,'[1]PO -Machines '!A:C,3,0))</f>
        <v>B</v>
      </c>
      <c r="Q221" s="27" t="str">
        <f>IF(ISBLANK(I221),"",VLOOKUP(I221,'[1]PO -Machines '!A:C,2,0))</f>
        <v>Ens/etu</v>
      </c>
      <c r="R221" s="28"/>
      <c r="S221" s="29" t="str">
        <f>IF(OR(C221="",H221="",I221="",B221=""),"",WORKDAY('PO - création BDA'!$C221,2))</f>
        <v/>
      </c>
      <c r="T221" s="29" t="str">
        <f>IF(OR(C221="",H221="",I221="",B221=""),"",WORKDAY('PO - création BDA'!$C221,14))</f>
        <v/>
      </c>
      <c r="U221" s="30" t="str">
        <f ca="1">IF($B221="","",IF($V221="Cloturée","BDA Cloturée",IF($V221="En cours","Plan d'actions en cours",IF(AND($T221-TODAY()&lt;=-1,OR($R221="",$R221="NON"),$S221-TODAY()&lt;=-1,OR($R221="",$R221="NON")),"RETARD RECTO + VERSO",IF(OR(AND($T221-TODAY()&lt;=-1,OR($R221="",$R221="NON")),AND($T221-TODAY()&lt;=-1,R221="OUI")),"RETARD VERSO",IF(AND($T221-TODAY()&gt;=0,$R221="OUI"),"VERSO EN COURS",IF(OR(AND($S221-TODAY()&lt;=-1,OR($R221="",$R221="NON")),AND($S221-TODAY()&lt;=-1,R221="OUI")),"RETARD RECTO",IF(T221-TODAY()&gt;=0,"RECTO EN COURS"))))))))</f>
        <v/>
      </c>
      <c r="V221" s="30" t="str">
        <f>IF(O221="NON","",IF(ISBLANK(C221),"",IF(COUNTIF('[1]PO - Plan d''Actions'!$A:$A,'PO - création BDA'!B221)=0,"Pas d'actions renseignées",IF(COUNTIF('[1]PO - Plan d''Actions'!$A:$A,'PO - création BDA'!B221)=COUNTIFS('[1]PO - Plan d''Actions'!$A:$A,'PO - création BDA'!B221,'[1]PO - Plan d''Actions'!$M:$M,"A"),"Cloturée","En cours"))))</f>
        <v/>
      </c>
      <c r="W221" s="25"/>
      <c r="X221" s="25"/>
      <c r="Y221" s="25"/>
      <c r="Z221" s="25"/>
      <c r="AA221" s="25"/>
      <c r="AB221" s="31"/>
    </row>
    <row r="222" spans="1:28" ht="24.95" hidden="1" customHeight="1" x14ac:dyDescent="0.2">
      <c r="A222" s="21">
        <v>240</v>
      </c>
      <c r="B222" s="22" t="str">
        <f t="shared" si="7"/>
        <v>BDA-PO-2020-240</v>
      </c>
      <c r="C222" s="23">
        <v>44173</v>
      </c>
      <c r="D222" s="38" t="s">
        <v>44</v>
      </c>
      <c r="E222" s="38">
        <v>2020</v>
      </c>
      <c r="F222" s="38" t="s">
        <v>363</v>
      </c>
      <c r="G222" s="24" t="str">
        <f t="shared" si="6"/>
        <v>PO</v>
      </c>
      <c r="H222" s="39" t="s">
        <v>154</v>
      </c>
      <c r="I222" s="39" t="s">
        <v>368</v>
      </c>
      <c r="J222" s="39" t="s">
        <v>216</v>
      </c>
      <c r="K222" s="39">
        <v>90</v>
      </c>
      <c r="L222" s="39">
        <v>90</v>
      </c>
      <c r="M222" s="39" t="s">
        <v>369</v>
      </c>
      <c r="N222" s="39" t="s">
        <v>35</v>
      </c>
      <c r="O222" s="40" t="s">
        <v>36</v>
      </c>
      <c r="P222" s="27" t="str">
        <f>IF(ISBLANK(I222),"",VLOOKUP(I222,'[1]PO -Machines '!A:C,3,0))</f>
        <v>A</v>
      </c>
      <c r="Q222" s="27" t="str">
        <f>IF(ISBLANK(I222),"",VLOOKUP(I222,'[1]PO -Machines '!A:C,2,0))</f>
        <v>MP</v>
      </c>
      <c r="R222" s="28" t="s">
        <v>36</v>
      </c>
      <c r="S222" s="29">
        <f>IF(OR(C222="",H222="",I222="",B222=""),"",WORKDAY('PO - création BDA'!$C222,2))</f>
        <v>44175</v>
      </c>
      <c r="T222" s="29">
        <f>IF(OR(C222="",H222="",I222="",B222=""),"",WORKDAY('PO - création BDA'!$C222,14))</f>
        <v>44193</v>
      </c>
      <c r="U222" s="30" t="str">
        <f ca="1">IF($B222="","",IF($V222="Cloturée","BDA Cloturée",IF($V222="En cours","Plan d'actions en cours",IF(AND($T222-TODAY()&lt;=-1,OR($R222="",$R222="NON"),$S222-TODAY()&lt;=-1,OR($R222="",$R222="NON")),"RETARD RECTO + VERSO",IF(OR(AND($T222-TODAY()&lt;=-1,OR($R222="",$R222="NON")),AND($T222-TODAY()&lt;=-1,R222="OUI")),"RETARD VERSO",IF(AND($T222-TODAY()&gt;=0,$R222="OUI"),"VERSO EN COURS",IF(OR(AND($S222-TODAY()&lt;=-1,OR($R222="",$R222="NON")),AND($S222-TODAY()&lt;=-1,R222="OUI")),"RETARD RECTO",IF(T222-TODAY()&gt;=0,"RECTO EN COURS"))))))))</f>
        <v>BDA Cloturée</v>
      </c>
      <c r="V222" s="30" t="str">
        <f>IF(O222="NON","",IF(ISBLANK(C222),"",IF(COUNTIF('[1]PO - Plan d''Actions'!$A:$A,'PO - création BDA'!B222)=0,"Pas d'actions renseignées",IF(COUNTIF('[1]PO - Plan d''Actions'!$A:$A,'PO - création BDA'!B222)=COUNTIFS('[1]PO - Plan d''Actions'!$A:$A,'PO - création BDA'!B222,'[1]PO - Plan d''Actions'!$M:$M,"A"),"Cloturée","En cours"))))</f>
        <v>Cloturée</v>
      </c>
      <c r="W222" s="33"/>
      <c r="X222" s="33"/>
      <c r="Y222" s="33"/>
      <c r="Z222" s="33"/>
      <c r="AA222" s="33"/>
      <c r="AB222" s="34"/>
    </row>
    <row r="223" spans="1:28" ht="24.95" hidden="1" customHeight="1" x14ac:dyDescent="0.2">
      <c r="A223" s="21">
        <v>257</v>
      </c>
      <c r="B223" s="42" t="str">
        <f t="shared" si="7"/>
        <v>BDA-PO-2021-257</v>
      </c>
      <c r="C223" s="23">
        <v>44238</v>
      </c>
      <c r="D223" s="38" t="s">
        <v>173</v>
      </c>
      <c r="E223" s="38">
        <v>2021</v>
      </c>
      <c r="F223" s="38" t="s">
        <v>370</v>
      </c>
      <c r="G223" s="24" t="str">
        <f t="shared" si="6"/>
        <v>PO</v>
      </c>
      <c r="H223" s="39" t="s">
        <v>154</v>
      </c>
      <c r="I223" s="39" t="s">
        <v>368</v>
      </c>
      <c r="J223" s="39" t="s">
        <v>53</v>
      </c>
      <c r="K223" s="39">
        <v>390</v>
      </c>
      <c r="L223" s="39">
        <v>60</v>
      </c>
      <c r="M223" s="39" t="s">
        <v>371</v>
      </c>
      <c r="N223" s="39" t="s">
        <v>35</v>
      </c>
      <c r="O223" s="40" t="s">
        <v>36</v>
      </c>
      <c r="P223" s="27" t="str">
        <f>IF(ISBLANK(I223),"",VLOOKUP(I223,'[1]PO -Machines '!A:C,3,0))</f>
        <v>A</v>
      </c>
      <c r="Q223" s="27" t="str">
        <f>IF(ISBLANK(I223),"",VLOOKUP(I223,'[1]PO -Machines '!A:C,2,0))</f>
        <v>MP</v>
      </c>
      <c r="R223" s="28" t="s">
        <v>36</v>
      </c>
      <c r="S223" s="29">
        <f>IF(OR(C223="",H223="",I223="",B223=""),"",WORKDAY('PO - création BDA'!$C223,2))</f>
        <v>44242</v>
      </c>
      <c r="T223" s="29">
        <f>IF(OR(C223="",H223="",I223="",B223=""),"",WORKDAY('PO - création BDA'!$C223,14))</f>
        <v>44258</v>
      </c>
      <c r="U223" s="30" t="str">
        <f ca="1">IF($B223="","",IF($V223="Cloturée","BDA Cloturée",IF($V223="En cours","Plan d'actions en cours",IF(AND($T223-TODAY()&lt;=-1,OR($R223="",$R223="NON"),$S223-TODAY()&lt;=-1,OR($R223="",$R223="NON")),"RETARD RECTO + VERSO",IF(OR(AND($T223-TODAY()&lt;=-1,OR($R223="",$R223="NON")),AND($T223-TODAY()&lt;=-1,R223="OUI")),"RETARD VERSO",IF(AND($T223-TODAY()&gt;=0,$R223="OUI"),"VERSO EN COURS",IF(OR(AND($S223-TODAY()&lt;=-1,OR($R223="",$R223="NON")),AND($S223-TODAY()&lt;=-1,R223="OUI")),"RETARD RECTO",IF(T223-TODAY()&gt;=0,"RECTO EN COURS"))))))))</f>
        <v>BDA Cloturée</v>
      </c>
      <c r="V223" s="30" t="str">
        <f>IF(O223="NON","",IF(ISBLANK(C223),"",IF(COUNTIF('[1]PO - Plan d''Actions'!$A:$A,'PO - création BDA'!B223)=0,"Pas d'actions renseignées",IF(COUNTIF('[1]PO - Plan d''Actions'!$A:$A,'PO - création BDA'!B223)=COUNTIFS('[1]PO - Plan d''Actions'!$A:$A,'PO - création BDA'!B223,'[1]PO - Plan d''Actions'!$M:$M,"A"),"Cloturée","En cours"))))</f>
        <v>Cloturée</v>
      </c>
      <c r="W223" s="25"/>
      <c r="X223" s="25"/>
      <c r="Y223" s="25"/>
      <c r="Z223" s="25"/>
      <c r="AA223" s="25"/>
      <c r="AB223" s="31"/>
    </row>
    <row r="224" spans="1:28" ht="24.95" hidden="1" customHeight="1" x14ac:dyDescent="0.2">
      <c r="A224" s="21" t="s">
        <v>136</v>
      </c>
      <c r="B224" s="22" t="str">
        <f t="shared" si="7"/>
        <v/>
      </c>
      <c r="C224" s="23">
        <v>44238</v>
      </c>
      <c r="D224" s="38" t="s">
        <v>173</v>
      </c>
      <c r="E224" s="38">
        <v>2021</v>
      </c>
      <c r="F224" s="38" t="s">
        <v>370</v>
      </c>
      <c r="G224" s="24" t="str">
        <f t="shared" si="6"/>
        <v>PO</v>
      </c>
      <c r="H224" s="39" t="s">
        <v>159</v>
      </c>
      <c r="I224" s="39" t="s">
        <v>368</v>
      </c>
      <c r="J224" s="39" t="s">
        <v>53</v>
      </c>
      <c r="K224" s="39">
        <v>150</v>
      </c>
      <c r="L224" s="39">
        <v>60</v>
      </c>
      <c r="M224" s="39" t="s">
        <v>372</v>
      </c>
      <c r="N224" s="39" t="s">
        <v>35</v>
      </c>
      <c r="O224" s="40" t="s">
        <v>35</v>
      </c>
      <c r="P224" s="27" t="str">
        <f>IF(ISBLANK(I224),"",VLOOKUP(I224,'[1]PO -Machines '!A:C,3,0))</f>
        <v>A</v>
      </c>
      <c r="Q224" s="27" t="str">
        <f>IF(ISBLANK(I224),"",VLOOKUP(I224,'[1]PO -Machines '!A:C,2,0))</f>
        <v>MP</v>
      </c>
      <c r="R224" s="28"/>
      <c r="S224" s="29" t="str">
        <f>IF(OR(C224="",H224="",I224="",B224=""),"",WORKDAY('PO - création BDA'!$C224,2))</f>
        <v/>
      </c>
      <c r="T224" s="29" t="str">
        <f>IF(OR(C224="",H224="",I224="",B224=""),"",WORKDAY('PO - création BDA'!$C224,14))</f>
        <v/>
      </c>
      <c r="U224" s="30" t="str">
        <f ca="1">IF($B224="","",IF($V224="Cloturée","BDA Cloturée",IF($V224="En cours","Plan d'actions en cours",IF(AND($T224-TODAY()&lt;=-1,OR($R224="",$R224="NON"),$S224-TODAY()&lt;=-1,OR($R224="",$R224="NON")),"RETARD RECTO + VERSO",IF(OR(AND($T224-TODAY()&lt;=-1,OR($R224="",$R224="NON")),AND($T224-TODAY()&lt;=-1,R224="OUI")),"RETARD VERSO",IF(AND($T224-TODAY()&gt;=0,$R224="OUI"),"VERSO EN COURS",IF(OR(AND($S224-TODAY()&lt;=-1,OR($R224="",$R224="NON")),AND($S224-TODAY()&lt;=-1,R224="OUI")),"RETARD RECTO",IF(T224-TODAY()&gt;=0,"RECTO EN COURS"))))))))</f>
        <v/>
      </c>
      <c r="V224" s="30" t="str">
        <f>IF(O224="NON","",IF(ISBLANK(C224),"",IF(COUNTIF('[1]PO - Plan d''Actions'!$A:$A,'PO - création BDA'!B224)=0,"Pas d'actions renseignées",IF(COUNTIF('[1]PO - Plan d''Actions'!$A:$A,'PO - création BDA'!B224)=COUNTIFS('[1]PO - Plan d''Actions'!$A:$A,'PO - création BDA'!B224,'[1]PO - Plan d''Actions'!$M:$M,"A"),"Cloturée","En cours"))))</f>
        <v/>
      </c>
      <c r="W224" s="33"/>
      <c r="X224" s="33"/>
      <c r="Y224" s="33"/>
      <c r="Z224" s="33"/>
      <c r="AA224" s="33"/>
      <c r="AB224" s="34"/>
    </row>
    <row r="225" spans="1:28" ht="24.95" hidden="1" customHeight="1" x14ac:dyDescent="0.2">
      <c r="A225" s="21" t="s">
        <v>136</v>
      </c>
      <c r="B225" s="22" t="str">
        <f t="shared" si="7"/>
        <v/>
      </c>
      <c r="C225" s="23">
        <v>44238</v>
      </c>
      <c r="D225" s="38" t="s">
        <v>173</v>
      </c>
      <c r="E225" s="38">
        <v>2021</v>
      </c>
      <c r="F225" s="38" t="s">
        <v>370</v>
      </c>
      <c r="G225" s="24" t="str">
        <f t="shared" si="6"/>
        <v>PO</v>
      </c>
      <c r="H225" s="39" t="s">
        <v>159</v>
      </c>
      <c r="I225" s="39"/>
      <c r="J225" s="39" t="s">
        <v>67</v>
      </c>
      <c r="K225" s="39">
        <v>45</v>
      </c>
      <c r="L225" s="39">
        <v>45</v>
      </c>
      <c r="M225" s="39" t="s">
        <v>373</v>
      </c>
      <c r="N225" s="39" t="s">
        <v>35</v>
      </c>
      <c r="O225" s="40" t="s">
        <v>35</v>
      </c>
      <c r="P225" s="27" t="str">
        <f>IF(ISBLANK(I225),"",VLOOKUP(I225,'[1]PO -Machines '!A:C,3,0))</f>
        <v/>
      </c>
      <c r="Q225" s="27" t="str">
        <f>IF(ISBLANK(I225),"",VLOOKUP(I225,'[1]PO -Machines '!A:C,2,0))</f>
        <v/>
      </c>
      <c r="R225" s="28"/>
      <c r="S225" s="29" t="str">
        <f>IF(OR(C225="",H225="",I225="",B225=""),"",WORKDAY('PO - création BDA'!$C225,2))</f>
        <v/>
      </c>
      <c r="T225" s="29" t="str">
        <f>IF(OR(C225="",H225="",I225="",B225=""),"",WORKDAY('PO - création BDA'!$C225,14))</f>
        <v/>
      </c>
      <c r="U225" s="30" t="str">
        <f ca="1">IF($B225="","",IF($V225="Cloturée","BDA Cloturée",IF($V225="En cours","Plan d'actions en cours",IF(AND($T225-TODAY()&lt;=-1,OR($R225="",$R225="NON"),$S225-TODAY()&lt;=-1,OR($R225="",$R225="NON")),"RETARD RECTO + VERSO",IF(OR(AND($T225-TODAY()&lt;=-1,OR($R225="",$R225="NON")),AND($T225-TODAY()&lt;=-1,R225="OUI")),"RETARD VERSO",IF(AND($T225-TODAY()&gt;=0,$R225="OUI"),"VERSO EN COURS",IF(OR(AND($S225-TODAY()&lt;=-1,OR($R225="",$R225="NON")),AND($S225-TODAY()&lt;=-1,R225="OUI")),"RETARD RECTO",IF(T225-TODAY()&gt;=0,"RECTO EN COURS"))))))))</f>
        <v/>
      </c>
      <c r="V225" s="30" t="str">
        <f>IF(O225="NON","",IF(ISBLANK(C225),"",IF(COUNTIF('[1]PO - Plan d''Actions'!$A:$A,'PO - création BDA'!B225)=0,"Pas d'actions renseignées",IF(COUNTIF('[1]PO - Plan d''Actions'!$A:$A,'PO - création BDA'!B225)=COUNTIFS('[1]PO - Plan d''Actions'!$A:$A,'PO - création BDA'!B225,'[1]PO - Plan d''Actions'!$M:$M,"A"),"Cloturée","En cours"))))</f>
        <v/>
      </c>
      <c r="W225" s="25"/>
      <c r="X225" s="25"/>
      <c r="Y225" s="25"/>
      <c r="Z225" s="25"/>
      <c r="AA225" s="25"/>
      <c r="AB225" s="31"/>
    </row>
    <row r="226" spans="1:28" ht="24.95" hidden="1" customHeight="1" x14ac:dyDescent="0.2">
      <c r="A226" s="21" t="s">
        <v>136</v>
      </c>
      <c r="B226" s="22" t="str">
        <f t="shared" si="7"/>
        <v/>
      </c>
      <c r="C226" s="23">
        <v>44238</v>
      </c>
      <c r="D226" s="38" t="s">
        <v>173</v>
      </c>
      <c r="E226" s="38">
        <v>2021</v>
      </c>
      <c r="F226" s="38" t="s">
        <v>370</v>
      </c>
      <c r="G226" s="24" t="str">
        <f t="shared" si="6"/>
        <v>PO</v>
      </c>
      <c r="H226" s="39" t="s">
        <v>268</v>
      </c>
      <c r="I226" s="39" t="s">
        <v>374</v>
      </c>
      <c r="J226" s="39" t="s">
        <v>48</v>
      </c>
      <c r="K226" s="39">
        <v>20</v>
      </c>
      <c r="L226" s="39">
        <v>20</v>
      </c>
      <c r="M226" s="39" t="s">
        <v>375</v>
      </c>
      <c r="N226" s="39" t="s">
        <v>35</v>
      </c>
      <c r="O226" s="40" t="s">
        <v>35</v>
      </c>
      <c r="P226" s="27" t="str">
        <f>IF(ISBLANK(I226),"",VLOOKUP(I226,'[1]PO -Machines '!A:C,3,0))</f>
        <v>A</v>
      </c>
      <c r="Q226" s="27" t="str">
        <f>IF(ISBLANK(I226),"",VLOOKUP(I226,'[1]PO -Machines '!A:C,2,0))</f>
        <v>Ens/etu</v>
      </c>
      <c r="R226" s="28"/>
      <c r="S226" s="29" t="str">
        <f>IF(OR(C226="",H226="",I226="",B226=""),"",WORKDAY('PO - création BDA'!$C226,2))</f>
        <v/>
      </c>
      <c r="T226" s="29" t="str">
        <f>IF(OR(C226="",H226="",I226="",B226=""),"",WORKDAY('PO - création BDA'!$C226,14))</f>
        <v/>
      </c>
      <c r="U226" s="30" t="str">
        <f ca="1">IF($B226="","",IF($V226="Cloturée","BDA Cloturée",IF($V226="En cours","Plan d'actions en cours",IF(AND($T226-TODAY()&lt;=-1,OR($R226="",$R226="NON"),$S226-TODAY()&lt;=-1,OR($R226="",$R226="NON")),"RETARD RECTO + VERSO",IF(OR(AND($T226-TODAY()&lt;=-1,OR($R226="",$R226="NON")),AND($T226-TODAY()&lt;=-1,R226="OUI")),"RETARD VERSO",IF(AND($T226-TODAY()&gt;=0,$R226="OUI"),"VERSO EN COURS",IF(OR(AND($S226-TODAY()&lt;=-1,OR($R226="",$R226="NON")),AND($S226-TODAY()&lt;=-1,R226="OUI")),"RETARD RECTO",IF(T226-TODAY()&gt;=0,"RECTO EN COURS"))))))))</f>
        <v/>
      </c>
      <c r="V226" s="30" t="str">
        <f>IF(O226="NON","",IF(ISBLANK(C226),"",IF(COUNTIF('[1]PO - Plan d''Actions'!$A:$A,'PO - création BDA'!B226)=0,"Pas d'actions renseignées",IF(COUNTIF('[1]PO - Plan d''Actions'!$A:$A,'PO - création BDA'!B226)=COUNTIFS('[1]PO - Plan d''Actions'!$A:$A,'PO - création BDA'!B226,'[1]PO - Plan d''Actions'!$M:$M,"A"),"Cloturée","En cours"))))</f>
        <v/>
      </c>
      <c r="W226" s="33"/>
      <c r="X226" s="33"/>
      <c r="Y226" s="33"/>
      <c r="Z226" s="33"/>
      <c r="AA226" s="33"/>
      <c r="AB226" s="34"/>
    </row>
    <row r="227" spans="1:28" ht="24.95" hidden="1" customHeight="1" x14ac:dyDescent="0.2">
      <c r="A227" s="21">
        <v>261</v>
      </c>
      <c r="B227" s="42" t="str">
        <f t="shared" si="7"/>
        <v>BDA-PO-2021-261</v>
      </c>
      <c r="C227" s="23">
        <v>44243</v>
      </c>
      <c r="D227" s="38" t="s">
        <v>173</v>
      </c>
      <c r="E227" s="38">
        <v>2021</v>
      </c>
      <c r="F227" s="38" t="s">
        <v>370</v>
      </c>
      <c r="G227" s="24" t="str">
        <f t="shared" si="6"/>
        <v>PO</v>
      </c>
      <c r="H227" s="39" t="s">
        <v>32</v>
      </c>
      <c r="I227" s="39" t="s">
        <v>376</v>
      </c>
      <c r="J227" s="39" t="s">
        <v>171</v>
      </c>
      <c r="K227" s="39">
        <v>150</v>
      </c>
      <c r="L227" s="39">
        <v>60</v>
      </c>
      <c r="M227" s="39" t="s">
        <v>377</v>
      </c>
      <c r="N227" s="39" t="s">
        <v>35</v>
      </c>
      <c r="O227" s="40" t="s">
        <v>36</v>
      </c>
      <c r="P227" s="27" t="str">
        <f>IF(ISBLANK(I227),"",VLOOKUP(I227,'[1]PO -Machines '!A:C,3,0))</f>
        <v>B</v>
      </c>
      <c r="Q227" s="27" t="str">
        <f>IF(ISBLANK(I227),"",VLOOKUP(I227,'[1]PO -Machines '!A:C,2,0))</f>
        <v>FAB</v>
      </c>
      <c r="R227" s="28" t="s">
        <v>36</v>
      </c>
      <c r="S227" s="29">
        <f>IF(OR(C227="",H227="",I227="",B227=""),"",WORKDAY('PO - création BDA'!$C227,2))</f>
        <v>44245</v>
      </c>
      <c r="T227" s="29">
        <f>IF(OR(C227="",H227="",I227="",B227=""),"",WORKDAY('PO - création BDA'!$C227,14))</f>
        <v>44263</v>
      </c>
      <c r="U227" s="30" t="str">
        <f ca="1">IF($B227="","",IF($V227="Cloturée","BDA Cloturée",IF($V227="En cours","Plan d'actions en cours",IF(AND($T227-TODAY()&lt;=-1,OR($R227="",$R227="NON"),$S227-TODAY()&lt;=-1,OR($R227="",$R227="NON")),"RETARD RECTO + VERSO",IF(OR(AND($T227-TODAY()&lt;=-1,OR($R227="",$R227="NON")),AND($T227-TODAY()&lt;=-1,R227="OUI")),"RETARD VERSO",IF(AND($T227-TODAY()&gt;=0,$R227="OUI"),"VERSO EN COURS",IF(OR(AND($S227-TODAY()&lt;=-1,OR($R227="",$R227="NON")),AND($S227-TODAY()&lt;=-1,R227="OUI")),"RETARD RECTO",IF(T227-TODAY()&gt;=0,"RECTO EN COURS"))))))))</f>
        <v>BDA Cloturée</v>
      </c>
      <c r="V227" s="30" t="str">
        <f>IF(O227="NON","",IF(ISBLANK(C227),"",IF(COUNTIF('[1]PO - Plan d''Actions'!$A:$A,'PO - création BDA'!B227)=0,"Pas d'actions renseignées",IF(COUNTIF('[1]PO - Plan d''Actions'!$A:$A,'PO - création BDA'!B227)=COUNTIFS('[1]PO - Plan d''Actions'!$A:$A,'PO - création BDA'!B227,'[1]PO - Plan d''Actions'!$M:$M,"A"),"Cloturée","En cours"))))</f>
        <v>Cloturée</v>
      </c>
      <c r="W227" s="25"/>
      <c r="X227" s="25"/>
      <c r="Y227" s="25"/>
      <c r="Z227" s="25"/>
      <c r="AA227" s="25"/>
      <c r="AB227" s="31"/>
    </row>
    <row r="228" spans="1:28" ht="24.95" hidden="1" customHeight="1" x14ac:dyDescent="0.2">
      <c r="A228" s="21" t="s">
        <v>136</v>
      </c>
      <c r="B228" s="22" t="str">
        <f t="shared" si="7"/>
        <v/>
      </c>
      <c r="C228" s="23">
        <v>44243</v>
      </c>
      <c r="D228" s="38" t="s">
        <v>173</v>
      </c>
      <c r="E228" s="38">
        <v>2021</v>
      </c>
      <c r="F228" s="38" t="s">
        <v>370</v>
      </c>
      <c r="G228" s="24" t="str">
        <f t="shared" si="6"/>
        <v>PO</v>
      </c>
      <c r="H228" s="39" t="s">
        <v>46</v>
      </c>
      <c r="I228" s="39" t="s">
        <v>236</v>
      </c>
      <c r="J228" s="39" t="s">
        <v>48</v>
      </c>
      <c r="K228" s="39">
        <v>35</v>
      </c>
      <c r="L228" s="39">
        <v>35</v>
      </c>
      <c r="M228" s="39" t="s">
        <v>378</v>
      </c>
      <c r="N228" s="39" t="s">
        <v>35</v>
      </c>
      <c r="O228" s="40" t="s">
        <v>35</v>
      </c>
      <c r="P228" s="27" t="str">
        <f>IF(ISBLANK(I228),"",VLOOKUP(I228,'[1]PO -Machines '!A:C,3,0))</f>
        <v>B</v>
      </c>
      <c r="Q228" s="27" t="str">
        <f>IF(ISBLANK(I228),"",VLOOKUP(I228,'[1]PO -Machines '!A:C,2,0))</f>
        <v>FAB</v>
      </c>
      <c r="R228" s="28"/>
      <c r="S228" s="29" t="str">
        <f>IF(OR(C228="",H228="",I228="",B228=""),"",WORKDAY('PO - création BDA'!$C228,2))</f>
        <v/>
      </c>
      <c r="T228" s="29" t="str">
        <f>IF(OR(C228="",H228="",I228="",B228=""),"",WORKDAY('PO - création BDA'!$C228,14))</f>
        <v/>
      </c>
      <c r="U228" s="30" t="str">
        <f ca="1">IF($B228="","",IF($V228="Cloturée","BDA Cloturée",IF($V228="En cours","Plan d'actions en cours",IF(AND($T228-TODAY()&lt;=-1,OR($R228="",$R228="NON"),$S228-TODAY()&lt;=-1,OR($R228="",$R228="NON")),"RETARD RECTO + VERSO",IF(OR(AND($T228-TODAY()&lt;=-1,OR($R228="",$R228="NON")),AND($T228-TODAY()&lt;=-1,R228="OUI")),"RETARD VERSO",IF(AND($T228-TODAY()&gt;=0,$R228="OUI"),"VERSO EN COURS",IF(OR(AND($S228-TODAY()&lt;=-1,OR($R228="",$R228="NON")),AND($S228-TODAY()&lt;=-1,R228="OUI")),"RETARD RECTO",IF(T228-TODAY()&gt;=0,"RECTO EN COURS"))))))))</f>
        <v/>
      </c>
      <c r="V228" s="30" t="str">
        <f>IF(O228="NON","",IF(ISBLANK(C228),"",IF(COUNTIF('[1]PO - Plan d''Actions'!$A:$A,'PO - création BDA'!B228)=0,"Pas d'actions renseignées",IF(COUNTIF('[1]PO - Plan d''Actions'!$A:$A,'PO - création BDA'!B228)=COUNTIFS('[1]PO - Plan d''Actions'!$A:$A,'PO - création BDA'!B228,'[1]PO - Plan d''Actions'!$M:$M,"A"),"Cloturée","En cours"))))</f>
        <v/>
      </c>
      <c r="W228" s="33"/>
      <c r="X228" s="33"/>
      <c r="Y228" s="33"/>
      <c r="Z228" s="33"/>
      <c r="AA228" s="33"/>
      <c r="AB228" s="34"/>
    </row>
    <row r="229" spans="1:28" ht="24.95" hidden="1" customHeight="1" x14ac:dyDescent="0.2">
      <c r="A229" s="21" t="s">
        <v>136</v>
      </c>
      <c r="B229" s="22" t="str">
        <f t="shared" si="7"/>
        <v/>
      </c>
      <c r="C229" s="23">
        <v>44244</v>
      </c>
      <c r="D229" s="38" t="s">
        <v>173</v>
      </c>
      <c r="E229" s="38">
        <v>2021</v>
      </c>
      <c r="F229" s="38" t="s">
        <v>370</v>
      </c>
      <c r="G229" s="24" t="str">
        <f t="shared" si="6"/>
        <v>PO</v>
      </c>
      <c r="H229" s="39" t="s">
        <v>46</v>
      </c>
      <c r="I229" s="39" t="s">
        <v>73</v>
      </c>
      <c r="J229" s="39" t="s">
        <v>48</v>
      </c>
      <c r="K229" s="39">
        <v>10</v>
      </c>
      <c r="L229" s="39">
        <v>10</v>
      </c>
      <c r="M229" s="39" t="s">
        <v>379</v>
      </c>
      <c r="N229" s="39" t="s">
        <v>35</v>
      </c>
      <c r="O229" s="40" t="s">
        <v>35</v>
      </c>
      <c r="P229" s="27" t="str">
        <f>IF(ISBLANK(I229),"",VLOOKUP(I229,'[1]PO -Machines '!A:C,3,0))</f>
        <v>B</v>
      </c>
      <c r="Q229" s="27" t="str">
        <f>IF(ISBLANK(I229),"",VLOOKUP(I229,'[1]PO -Machines '!A:C,2,0))</f>
        <v>FAB</v>
      </c>
      <c r="R229" s="28"/>
      <c r="S229" s="29" t="str">
        <f>IF(OR(C229="",H229="",I229="",B229=""),"",WORKDAY('PO - création BDA'!$C229,2))</f>
        <v/>
      </c>
      <c r="T229" s="29" t="str">
        <f>IF(OR(C229="",H229="",I229="",B229=""),"",WORKDAY('PO - création BDA'!$C229,14))</f>
        <v/>
      </c>
      <c r="U229" s="30" t="str">
        <f ca="1">IF($B229="","",IF($V229="Cloturée","BDA Cloturée",IF($V229="En cours","Plan d'actions en cours",IF(AND($T229-TODAY()&lt;=-1,OR($R229="",$R229="NON"),$S229-TODAY()&lt;=-1,OR($R229="",$R229="NON")),"RETARD RECTO + VERSO",IF(OR(AND($T229-TODAY()&lt;=-1,OR($R229="",$R229="NON")),AND($T229-TODAY()&lt;=-1,R229="OUI")),"RETARD VERSO",IF(AND($T229-TODAY()&gt;=0,$R229="OUI"),"VERSO EN COURS",IF(OR(AND($S229-TODAY()&lt;=-1,OR($R229="",$R229="NON")),AND($S229-TODAY()&lt;=-1,R229="OUI")),"RETARD RECTO",IF(T229-TODAY()&gt;=0,"RECTO EN COURS"))))))))</f>
        <v/>
      </c>
      <c r="V229" s="30" t="str">
        <f>IF(O229="NON","",IF(ISBLANK(C229),"",IF(COUNTIF('[1]PO - Plan d''Actions'!$A:$A,'PO - création BDA'!B229)=0,"Pas d'actions renseignées",IF(COUNTIF('[1]PO - Plan d''Actions'!$A:$A,'PO - création BDA'!B229)=COUNTIFS('[1]PO - Plan d''Actions'!$A:$A,'PO - création BDA'!B229,'[1]PO - Plan d''Actions'!$M:$M,"A"),"Cloturée","En cours"))))</f>
        <v/>
      </c>
      <c r="W229" s="25"/>
      <c r="X229" s="25"/>
      <c r="Y229" s="25"/>
      <c r="Z229" s="25"/>
      <c r="AA229" s="25"/>
      <c r="AB229" s="31"/>
    </row>
    <row r="230" spans="1:28" ht="24.95" hidden="1" customHeight="1" x14ac:dyDescent="0.2">
      <c r="A230" s="21">
        <v>264</v>
      </c>
      <c r="B230" s="42" t="str">
        <f t="shared" si="7"/>
        <v>BDA-PO-2021-264</v>
      </c>
      <c r="C230" s="23">
        <v>44245</v>
      </c>
      <c r="D230" s="38" t="s">
        <v>173</v>
      </c>
      <c r="E230" s="38">
        <v>2021</v>
      </c>
      <c r="F230" s="38" t="s">
        <v>370</v>
      </c>
      <c r="G230" s="24" t="str">
        <f t="shared" si="6"/>
        <v>PO</v>
      </c>
      <c r="H230" s="39" t="s">
        <v>46</v>
      </c>
      <c r="I230" s="39" t="s">
        <v>95</v>
      </c>
      <c r="J230" s="39" t="s">
        <v>48</v>
      </c>
      <c r="K230" s="39">
        <v>480</v>
      </c>
      <c r="L230" s="39">
        <v>300</v>
      </c>
      <c r="M230" s="39" t="s">
        <v>380</v>
      </c>
      <c r="N230" s="39" t="s">
        <v>35</v>
      </c>
      <c r="O230" s="40" t="s">
        <v>36</v>
      </c>
      <c r="P230" s="27" t="str">
        <f>IF(ISBLANK(I230),"",VLOOKUP(I230,'[1]PO -Machines '!A:C,3,0))</f>
        <v>A</v>
      </c>
      <c r="Q230" s="27" t="str">
        <f>IF(ISBLANK(I230),"",VLOOKUP(I230,'[1]PO -Machines '!A:C,2,0))</f>
        <v>FAB</v>
      </c>
      <c r="R230" s="28" t="s">
        <v>36</v>
      </c>
      <c r="S230" s="29">
        <f>IF(OR(C230="",H230="",I230="",B230=""),"",WORKDAY('PO - création BDA'!$C230,2))</f>
        <v>44249</v>
      </c>
      <c r="T230" s="29">
        <f>IF(OR(C230="",H230="",I230="",B230=""),"",WORKDAY('PO - création BDA'!$C230,14))</f>
        <v>44265</v>
      </c>
      <c r="U230" s="30" t="str">
        <f ca="1">IF($B230="","",IF($V230="Cloturée","BDA Cloturée",IF($V230="En cours","Plan d'actions en cours",IF(AND($T230-TODAY()&lt;=-1,OR($R230="",$R230="NON"),$S230-TODAY()&lt;=-1,OR($R230="",$R230="NON")),"RETARD RECTO + VERSO",IF(OR(AND($T230-TODAY()&lt;=-1,OR($R230="",$R230="NON")),AND($T230-TODAY()&lt;=-1,R230="OUI")),"RETARD VERSO",IF(AND($T230-TODAY()&gt;=0,$R230="OUI"),"VERSO EN COURS",IF(OR(AND($S230-TODAY()&lt;=-1,OR($R230="",$R230="NON")),AND($S230-TODAY()&lt;=-1,R230="OUI")),"RETARD RECTO",IF(T230-TODAY()&gt;=0,"RECTO EN COURS"))))))))</f>
        <v>BDA Cloturée</v>
      </c>
      <c r="V230" s="30" t="str">
        <f>IF(O230="NON","",IF(ISBLANK(C230),"",IF(COUNTIF('[1]PO - Plan d''Actions'!$A:$A,'PO - création BDA'!B230)=0,"Pas d'actions renseignées",IF(COUNTIF('[1]PO - Plan d''Actions'!$A:$A,'PO - création BDA'!B230)=COUNTIFS('[1]PO - Plan d''Actions'!$A:$A,'PO - création BDA'!B230,'[1]PO - Plan d''Actions'!$M:$M,"A"),"Cloturée","En cours"))))</f>
        <v>Cloturée</v>
      </c>
      <c r="W230" s="33"/>
      <c r="X230" s="33"/>
      <c r="Y230" s="33"/>
      <c r="Z230" s="33"/>
      <c r="AA230" s="33"/>
      <c r="AB230" s="34"/>
    </row>
    <row r="231" spans="1:28" ht="24.95" hidden="1" customHeight="1" x14ac:dyDescent="0.2">
      <c r="A231" s="21" t="s">
        <v>136</v>
      </c>
      <c r="B231" s="22" t="str">
        <f t="shared" si="7"/>
        <v/>
      </c>
      <c r="C231" s="23">
        <v>44246</v>
      </c>
      <c r="D231" s="38" t="s">
        <v>173</v>
      </c>
      <c r="E231" s="38">
        <v>2021</v>
      </c>
      <c r="F231" s="38" t="s">
        <v>370</v>
      </c>
      <c r="G231" s="24" t="str">
        <f t="shared" si="6"/>
        <v>PO</v>
      </c>
      <c r="H231" s="39" t="s">
        <v>46</v>
      </c>
      <c r="I231" s="39" t="s">
        <v>73</v>
      </c>
      <c r="J231" s="39" t="s">
        <v>48</v>
      </c>
      <c r="K231" s="39">
        <v>30</v>
      </c>
      <c r="L231" s="39">
        <v>30</v>
      </c>
      <c r="M231" s="39" t="s">
        <v>379</v>
      </c>
      <c r="N231" s="39" t="s">
        <v>35</v>
      </c>
      <c r="O231" s="40" t="s">
        <v>35</v>
      </c>
      <c r="P231" s="27" t="str">
        <f>IF(ISBLANK(I231),"",VLOOKUP(I231,'[1]PO -Machines '!A:C,3,0))</f>
        <v>B</v>
      </c>
      <c r="Q231" s="27" t="str">
        <f>IF(ISBLANK(I231),"",VLOOKUP(I231,'[1]PO -Machines '!A:C,2,0))</f>
        <v>FAB</v>
      </c>
      <c r="R231" s="28"/>
      <c r="S231" s="29" t="str">
        <f>IF(OR(C231="",H231="",I231="",B231=""),"",WORKDAY('PO - création BDA'!$C231,2))</f>
        <v/>
      </c>
      <c r="T231" s="29" t="str">
        <f>IF(OR(C231="",H231="",I231="",B231=""),"",WORKDAY('PO - création BDA'!$C231,14))</f>
        <v/>
      </c>
      <c r="U231" s="30" t="str">
        <f ca="1">IF($B231="","",IF($V231="Cloturée","BDA Cloturée",IF($V231="En cours","Plan d'actions en cours",IF(AND($T231-TODAY()&lt;=-1,OR($R231="",$R231="NON"),$S231-TODAY()&lt;=-1,OR($R231="",$R231="NON")),"RETARD RECTO + VERSO",IF(OR(AND($T231-TODAY()&lt;=-1,OR($R231="",$R231="NON")),AND($T231-TODAY()&lt;=-1,R231="OUI")),"RETARD VERSO",IF(AND($T231-TODAY()&gt;=0,$R231="OUI"),"VERSO EN COURS",IF(OR(AND($S231-TODAY()&lt;=-1,OR($R231="",$R231="NON")),AND($S231-TODAY()&lt;=-1,R231="OUI")),"RETARD RECTO",IF(T231-TODAY()&gt;=0,"RECTO EN COURS"))))))))</f>
        <v/>
      </c>
      <c r="V231" s="30" t="str">
        <f>IF(O231="NON","",IF(ISBLANK(C231),"",IF(COUNTIF('[1]PO - Plan d''Actions'!$A:$A,'PO - création BDA'!B231)=0,"Pas d'actions renseignées",IF(COUNTIF('[1]PO - Plan d''Actions'!$A:$A,'PO - création BDA'!B231)=COUNTIFS('[1]PO - Plan d''Actions'!$A:$A,'PO - création BDA'!B231,'[1]PO - Plan d''Actions'!$M:$M,"A"),"Cloturée","En cours"))))</f>
        <v/>
      </c>
      <c r="W231" s="25"/>
      <c r="X231" s="25"/>
      <c r="Y231" s="25"/>
      <c r="Z231" s="25"/>
      <c r="AA231" s="25"/>
      <c r="AB231" s="31"/>
    </row>
    <row r="232" spans="1:28" ht="24.95" hidden="1" customHeight="1" x14ac:dyDescent="0.2">
      <c r="A232" s="21">
        <v>266</v>
      </c>
      <c r="B232" s="22" t="str">
        <f t="shared" si="7"/>
        <v>BDA-PO-2021-266</v>
      </c>
      <c r="C232" s="23">
        <v>44256</v>
      </c>
      <c r="D232" s="38" t="s">
        <v>60</v>
      </c>
      <c r="E232" s="38">
        <v>2021</v>
      </c>
      <c r="F232" s="38" t="s">
        <v>381</v>
      </c>
      <c r="G232" s="24" t="str">
        <f t="shared" si="6"/>
        <v>PO</v>
      </c>
      <c r="H232" s="39" t="s">
        <v>46</v>
      </c>
      <c r="I232" s="39" t="s">
        <v>200</v>
      </c>
      <c r="J232" s="39" t="s">
        <v>48</v>
      </c>
      <c r="K232" s="39">
        <v>510</v>
      </c>
      <c r="L232" s="39">
        <v>420</v>
      </c>
      <c r="M232" s="39" t="s">
        <v>382</v>
      </c>
      <c r="N232" s="39" t="s">
        <v>36</v>
      </c>
      <c r="O232" s="40" t="s">
        <v>36</v>
      </c>
      <c r="P232" s="27" t="str">
        <f>IF(ISBLANK(I232),"",VLOOKUP(I232,'[1]PO -Machines '!A:C,3,0))</f>
        <v>A</v>
      </c>
      <c r="Q232" s="27" t="str">
        <f>IF(ISBLANK(I232),"",VLOOKUP(I232,'[1]PO -Machines '!A:C,2,0))</f>
        <v>FAB</v>
      </c>
      <c r="R232" s="28" t="s">
        <v>36</v>
      </c>
      <c r="S232" s="29">
        <f>IF(OR(C232="",H232="",I232="",B232=""),"",WORKDAY('PO - création BDA'!$C232,2))</f>
        <v>44258</v>
      </c>
      <c r="T232" s="29">
        <f>IF(OR(C232="",H232="",I232="",B232=""),"",WORKDAY('PO - création BDA'!$C232,14))</f>
        <v>44274</v>
      </c>
      <c r="U232" s="30" t="str">
        <f ca="1">IF($B232="","",IF($V232="Cloturée","BDA Cloturée",IF($V232="En cours","Plan d'actions en cours",IF(AND($T232-TODAY()&lt;=-1,OR($R232="",$R232="NON"),$S232-TODAY()&lt;=-1,OR($R232="",$R232="NON")),"RETARD RECTO + VERSO",IF(OR(AND($T232-TODAY()&lt;=-1,OR($R232="",$R232="NON")),AND($T232-TODAY()&lt;=-1,R232="OUI")),"RETARD VERSO",IF(AND($T232-TODAY()&gt;=0,$R232="OUI"),"VERSO EN COURS",IF(OR(AND($S232-TODAY()&lt;=-1,OR($R232="",$R232="NON")),AND($S232-TODAY()&lt;=-1,R232="OUI")),"RETARD RECTO",IF(T232-TODAY()&gt;=0,"RECTO EN COURS"))))))))</f>
        <v>RETARD VERSO</v>
      </c>
      <c r="V232" s="30" t="str">
        <f>IF(O232="NON","",IF(ISBLANK(C232),"",IF(COUNTIF('[1]PO - Plan d''Actions'!$A:$A,'PO - création BDA'!B232)=0,"Pas d'actions renseignées",IF(COUNTIF('[1]PO - Plan d''Actions'!$A:$A,'PO - création BDA'!B232)=COUNTIFS('[1]PO - Plan d''Actions'!$A:$A,'PO - création BDA'!B232,'[1]PO - Plan d''Actions'!$M:$M,"A"),"Cloturée","En cours"))))</f>
        <v>Pas d'actions renseignées</v>
      </c>
      <c r="W232" s="33"/>
      <c r="X232" s="33"/>
      <c r="Y232" s="33"/>
      <c r="Z232" s="33"/>
      <c r="AA232" s="33"/>
      <c r="AB232" s="34"/>
    </row>
    <row r="233" spans="1:28" ht="24.95" hidden="1" customHeight="1" x14ac:dyDescent="0.2">
      <c r="A233" s="21" t="s">
        <v>136</v>
      </c>
      <c r="B233" s="22" t="str">
        <f t="shared" si="7"/>
        <v/>
      </c>
      <c r="C233" s="23">
        <v>44257</v>
      </c>
      <c r="D233" s="38" t="s">
        <v>60</v>
      </c>
      <c r="E233" s="38">
        <v>2021</v>
      </c>
      <c r="F233" s="38" t="s">
        <v>381</v>
      </c>
      <c r="G233" s="24" t="str">
        <f t="shared" si="6"/>
        <v>PO</v>
      </c>
      <c r="H233" s="39" t="s">
        <v>46</v>
      </c>
      <c r="I233" s="39" t="s">
        <v>73</v>
      </c>
      <c r="J233" s="39" t="s">
        <v>48</v>
      </c>
      <c r="K233" s="39">
        <v>30</v>
      </c>
      <c r="L233" s="39">
        <v>30</v>
      </c>
      <c r="M233" s="39" t="s">
        <v>383</v>
      </c>
      <c r="N233" s="39" t="s">
        <v>35</v>
      </c>
      <c r="O233" s="40" t="s">
        <v>35</v>
      </c>
      <c r="P233" s="27" t="str">
        <f>IF(ISBLANK(I233),"",VLOOKUP(I233,'[1]PO -Machines '!A:C,3,0))</f>
        <v>B</v>
      </c>
      <c r="Q233" s="27" t="str">
        <f>IF(ISBLANK(I233),"",VLOOKUP(I233,'[1]PO -Machines '!A:C,2,0))</f>
        <v>FAB</v>
      </c>
      <c r="R233" s="28"/>
      <c r="S233" s="29" t="str">
        <f>IF(OR(C233="",H233="",I233="",B233=""),"",WORKDAY('PO - création BDA'!$C233,2))</f>
        <v/>
      </c>
      <c r="T233" s="29" t="str">
        <f>IF(OR(C233="",H233="",I233="",B233=""),"",WORKDAY('PO - création BDA'!$C233,14))</f>
        <v/>
      </c>
      <c r="U233" s="30" t="str">
        <f ca="1">IF($B233="","",IF($V233="Cloturée","BDA Cloturée",IF($V233="En cours","Plan d'actions en cours",IF(AND($T233-TODAY()&lt;=-1,OR($R233="",$R233="NON"),$S233-TODAY()&lt;=-1,OR($R233="",$R233="NON")),"RETARD RECTO + VERSO",IF(OR(AND($T233-TODAY()&lt;=-1,OR($R233="",$R233="NON")),AND($T233-TODAY()&lt;=-1,R233="OUI")),"RETARD VERSO",IF(AND($T233-TODAY()&gt;=0,$R233="OUI"),"VERSO EN COURS",IF(OR(AND($S233-TODAY()&lt;=-1,OR($R233="",$R233="NON")),AND($S233-TODAY()&lt;=-1,R233="OUI")),"RETARD RECTO",IF(T233-TODAY()&gt;=0,"RECTO EN COURS"))))))))</f>
        <v/>
      </c>
      <c r="V233" s="30" t="str">
        <f>IF(O233="NON","",IF(ISBLANK(C233),"",IF(COUNTIF('[1]PO - Plan d''Actions'!$A:$A,'PO - création BDA'!B233)=0,"Pas d'actions renseignées",IF(COUNTIF('[1]PO - Plan d''Actions'!$A:$A,'PO - création BDA'!B233)=COUNTIFS('[1]PO - Plan d''Actions'!$A:$A,'PO - création BDA'!B233,'[1]PO - Plan d''Actions'!$M:$M,"A"),"Cloturée","En cours"))))</f>
        <v/>
      </c>
      <c r="W233" s="25"/>
      <c r="X233" s="25"/>
      <c r="Y233" s="25"/>
      <c r="Z233" s="25"/>
      <c r="AA233" s="25"/>
      <c r="AB233" s="31"/>
    </row>
    <row r="234" spans="1:28" ht="24.95" hidden="1" customHeight="1" x14ac:dyDescent="0.2">
      <c r="A234" s="21">
        <v>268</v>
      </c>
      <c r="B234" s="42" t="str">
        <f t="shared" si="7"/>
        <v>BDA-PO-2021-268</v>
      </c>
      <c r="C234" s="23">
        <v>44260</v>
      </c>
      <c r="D234" s="38" t="s">
        <v>60</v>
      </c>
      <c r="E234" s="38">
        <v>2021</v>
      </c>
      <c r="F234" s="38" t="s">
        <v>381</v>
      </c>
      <c r="G234" s="24" t="str">
        <f t="shared" si="6"/>
        <v>PO</v>
      </c>
      <c r="H234" s="39" t="s">
        <v>46</v>
      </c>
      <c r="I234" s="39" t="s">
        <v>236</v>
      </c>
      <c r="J234" s="39" t="s">
        <v>48</v>
      </c>
      <c r="K234" s="39">
        <v>300</v>
      </c>
      <c r="L234" s="39">
        <v>300</v>
      </c>
      <c r="M234" s="39" t="s">
        <v>384</v>
      </c>
      <c r="N234" s="39" t="s">
        <v>35</v>
      </c>
      <c r="O234" s="40" t="s">
        <v>36</v>
      </c>
      <c r="P234" s="27" t="str">
        <f>IF(ISBLANK(I234),"",VLOOKUP(I234,'[1]PO -Machines '!A:C,3,0))</f>
        <v>B</v>
      </c>
      <c r="Q234" s="27" t="str">
        <f>IF(ISBLANK(I234),"",VLOOKUP(I234,'[1]PO -Machines '!A:C,2,0))</f>
        <v>FAB</v>
      </c>
      <c r="R234" s="28" t="s">
        <v>36</v>
      </c>
      <c r="S234" s="29">
        <f>IF(OR(C234="",H234="",I234="",B234=""),"",WORKDAY('PO - création BDA'!$C234,2))</f>
        <v>44264</v>
      </c>
      <c r="T234" s="29">
        <f>IF(OR(C234="",H234="",I234="",B234=""),"",WORKDAY('PO - création BDA'!$C234,14))</f>
        <v>44280</v>
      </c>
      <c r="U234" s="30" t="str">
        <f ca="1">IF($B234="","",IF($V234="Cloturée","BDA Cloturée",IF($V234="En cours","Plan d'actions en cours",IF(AND($T234-TODAY()&lt;=-1,OR($R234="",$R234="NON"),$S234-TODAY()&lt;=-1,OR($R234="",$R234="NON")),"RETARD RECTO + VERSO",IF(OR(AND($T234-TODAY()&lt;=-1,OR($R234="",$R234="NON")),AND($T234-TODAY()&lt;=-1,R234="OUI")),"RETARD VERSO",IF(AND($T234-TODAY()&gt;=0,$R234="OUI"),"VERSO EN COURS",IF(OR(AND($S234-TODAY()&lt;=-1,OR($R234="",$R234="NON")),AND($S234-TODAY()&lt;=-1,R234="OUI")),"RETARD RECTO",IF(T234-TODAY()&gt;=0,"RECTO EN COURS"))))))))</f>
        <v>BDA Cloturée</v>
      </c>
      <c r="V234" s="30" t="str">
        <f>IF(O234="NON","",IF(ISBLANK(C234),"",IF(COUNTIF('[1]PO - Plan d''Actions'!$A:$A,'PO - création BDA'!B234)=0,"Pas d'actions renseignées",IF(COUNTIF('[1]PO - Plan d''Actions'!$A:$A,'PO - création BDA'!B234)=COUNTIFS('[1]PO - Plan d''Actions'!$A:$A,'PO - création BDA'!B234,'[1]PO - Plan d''Actions'!$M:$M,"A"),"Cloturée","En cours"))))</f>
        <v>Cloturée</v>
      </c>
      <c r="W234" s="33"/>
      <c r="X234" s="33"/>
      <c r="Y234" s="33"/>
      <c r="Z234" s="33"/>
      <c r="AA234" s="33"/>
      <c r="AB234" s="34"/>
    </row>
    <row r="235" spans="1:28" ht="24.95" hidden="1" customHeight="1" x14ac:dyDescent="0.2">
      <c r="A235" s="21" t="s">
        <v>136</v>
      </c>
      <c r="B235" s="22" t="str">
        <f t="shared" si="7"/>
        <v/>
      </c>
      <c r="C235" s="23">
        <v>44266</v>
      </c>
      <c r="D235" s="38" t="s">
        <v>60</v>
      </c>
      <c r="E235" s="38">
        <v>2021</v>
      </c>
      <c r="F235" s="38" t="s">
        <v>381</v>
      </c>
      <c r="G235" s="24" t="str">
        <f t="shared" si="6"/>
        <v>PO</v>
      </c>
      <c r="H235" s="39" t="s">
        <v>268</v>
      </c>
      <c r="I235" s="39" t="s">
        <v>317</v>
      </c>
      <c r="J235" s="39" t="s">
        <v>48</v>
      </c>
      <c r="K235" s="39">
        <v>80</v>
      </c>
      <c r="L235" s="39">
        <v>50</v>
      </c>
      <c r="M235" s="39" t="s">
        <v>385</v>
      </c>
      <c r="N235" s="39" t="s">
        <v>35</v>
      </c>
      <c r="O235" s="40" t="s">
        <v>35</v>
      </c>
      <c r="P235" s="27" t="str">
        <f>IF(ISBLANK(I235),"",VLOOKUP(I235,'[1]PO -Machines '!A:C,3,0))</f>
        <v>A</v>
      </c>
      <c r="Q235" s="27" t="str">
        <f>IF(ISBLANK(I235),"",VLOOKUP(I235,'[1]PO -Machines '!A:C,2,0))</f>
        <v>Ens/etu</v>
      </c>
      <c r="R235" s="28"/>
      <c r="S235" s="29" t="str">
        <f>IF(OR(C235="",H235="",I235="",B235=""),"",WORKDAY('PO - création BDA'!$C235,2))</f>
        <v/>
      </c>
      <c r="T235" s="29" t="str">
        <f>IF(OR(C235="",H235="",I235="",B235=""),"",WORKDAY('PO - création BDA'!$C235,14))</f>
        <v/>
      </c>
      <c r="U235" s="30" t="str">
        <f ca="1">IF($B235="","",IF($V235="Cloturée","BDA Cloturée",IF($V235="En cours","Plan d'actions en cours",IF(AND($T235-TODAY()&lt;=-1,OR($R235="",$R235="NON"),$S235-TODAY()&lt;=-1,OR($R235="",$R235="NON")),"RETARD RECTO + VERSO",IF(OR(AND($T235-TODAY()&lt;=-1,OR($R235="",$R235="NON")),AND($T235-TODAY()&lt;=-1,R235="OUI")),"RETARD VERSO",IF(AND($T235-TODAY()&gt;=0,$R235="OUI"),"VERSO EN COURS",IF(OR(AND($S235-TODAY()&lt;=-1,OR($R235="",$R235="NON")),AND($S235-TODAY()&lt;=-1,R235="OUI")),"RETARD RECTO",IF(T235-TODAY()&gt;=0,"RECTO EN COURS"))))))))</f>
        <v/>
      </c>
      <c r="V235" s="30" t="str">
        <f>IF(O235="NON","",IF(ISBLANK(C235),"",IF(COUNTIF('[1]PO - Plan d''Actions'!$A:$A,'PO - création BDA'!B235)=0,"Pas d'actions renseignées",IF(COUNTIF('[1]PO - Plan d''Actions'!$A:$A,'PO - création BDA'!B235)=COUNTIFS('[1]PO - Plan d''Actions'!$A:$A,'PO - création BDA'!B235,'[1]PO - Plan d''Actions'!$M:$M,"A"),"Cloturée","En cours"))))</f>
        <v/>
      </c>
      <c r="W235" s="25"/>
      <c r="X235" s="25"/>
      <c r="Y235" s="25"/>
      <c r="Z235" s="25"/>
      <c r="AA235" s="25"/>
      <c r="AB235" s="31"/>
    </row>
    <row r="236" spans="1:28" ht="24.95" hidden="1" customHeight="1" x14ac:dyDescent="0.2">
      <c r="A236" s="21" t="s">
        <v>136</v>
      </c>
      <c r="B236" s="22" t="str">
        <f t="shared" si="7"/>
        <v/>
      </c>
      <c r="C236" s="23">
        <v>44270</v>
      </c>
      <c r="D236" s="38" t="s">
        <v>60</v>
      </c>
      <c r="E236" s="38">
        <v>2021</v>
      </c>
      <c r="F236" s="38" t="s">
        <v>381</v>
      </c>
      <c r="G236" s="24" t="str">
        <f t="shared" si="6"/>
        <v>PO</v>
      </c>
      <c r="H236" s="39" t="s">
        <v>32</v>
      </c>
      <c r="I236" s="39" t="s">
        <v>73</v>
      </c>
      <c r="J236" s="39" t="s">
        <v>48</v>
      </c>
      <c r="K236" s="39">
        <v>5</v>
      </c>
      <c r="L236" s="39">
        <v>10</v>
      </c>
      <c r="M236" s="39" t="s">
        <v>386</v>
      </c>
      <c r="N236" s="39" t="s">
        <v>35</v>
      </c>
      <c r="O236" s="40" t="s">
        <v>35</v>
      </c>
      <c r="P236" s="27" t="str">
        <f>IF(ISBLANK(I236),"",VLOOKUP(I236,'[1]PO -Machines '!A:C,3,0))</f>
        <v>B</v>
      </c>
      <c r="Q236" s="27" t="str">
        <f>IF(ISBLANK(I236),"",VLOOKUP(I236,'[1]PO -Machines '!A:C,2,0))</f>
        <v>FAB</v>
      </c>
      <c r="R236" s="28"/>
      <c r="S236" s="29" t="str">
        <f>IF(OR(C236="",H236="",I236="",B236=""),"",WORKDAY('PO - création BDA'!$C236,2))</f>
        <v/>
      </c>
      <c r="T236" s="29" t="str">
        <f>IF(OR(C236="",H236="",I236="",B236=""),"",WORKDAY('PO - création BDA'!$C236,14))</f>
        <v/>
      </c>
      <c r="U236" s="30" t="str">
        <f ca="1">IF($B236="","",IF($V236="Cloturée","BDA Cloturée",IF($V236="En cours","Plan d'actions en cours",IF(AND($T236-TODAY()&lt;=-1,OR($R236="",$R236="NON"),$S236-TODAY()&lt;=-1,OR($R236="",$R236="NON")),"RETARD RECTO + VERSO",IF(OR(AND($T236-TODAY()&lt;=-1,OR($R236="",$R236="NON")),AND($T236-TODAY()&lt;=-1,R236="OUI")),"RETARD VERSO",IF(AND($T236-TODAY()&gt;=0,$R236="OUI"),"VERSO EN COURS",IF(OR(AND($S236-TODAY()&lt;=-1,OR($R236="",$R236="NON")),AND($S236-TODAY()&lt;=-1,R236="OUI")),"RETARD RECTO",IF(T236-TODAY()&gt;=0,"RECTO EN COURS"))))))))</f>
        <v/>
      </c>
      <c r="V236" s="30" t="str">
        <f>IF(O236="NON","",IF(ISBLANK(C236),"",IF(COUNTIF('[1]PO - Plan d''Actions'!$A:$A,'PO - création BDA'!B236)=0,"Pas d'actions renseignées",IF(COUNTIF('[1]PO - Plan d''Actions'!$A:$A,'PO - création BDA'!B236)=COUNTIFS('[1]PO - Plan d''Actions'!$A:$A,'PO - création BDA'!B236,'[1]PO - Plan d''Actions'!$M:$M,"A"),"Cloturée","En cours"))))</f>
        <v/>
      </c>
      <c r="W236" s="33"/>
      <c r="X236" s="33"/>
      <c r="Y236" s="33"/>
      <c r="Z236" s="33"/>
      <c r="AA236" s="33"/>
      <c r="AB236" s="34"/>
    </row>
    <row r="237" spans="1:28" ht="24.95" hidden="1" customHeight="1" x14ac:dyDescent="0.2">
      <c r="A237" s="21">
        <v>271</v>
      </c>
      <c r="B237" s="42" t="str">
        <f t="shared" si="7"/>
        <v>BDA-PO-2021-271</v>
      </c>
      <c r="C237" s="23">
        <v>44272</v>
      </c>
      <c r="D237" s="38" t="s">
        <v>60</v>
      </c>
      <c r="E237" s="38">
        <v>2021</v>
      </c>
      <c r="F237" s="38" t="s">
        <v>381</v>
      </c>
      <c r="G237" s="24" t="str">
        <f t="shared" si="6"/>
        <v>PO</v>
      </c>
      <c r="H237" s="39" t="s">
        <v>62</v>
      </c>
      <c r="I237" s="39" t="s">
        <v>92</v>
      </c>
      <c r="J237" s="39" t="s">
        <v>48</v>
      </c>
      <c r="K237" s="39">
        <v>90</v>
      </c>
      <c r="L237" s="39">
        <v>90</v>
      </c>
      <c r="M237" s="41" t="s">
        <v>387</v>
      </c>
      <c r="N237" s="39" t="s">
        <v>35</v>
      </c>
      <c r="O237" s="40" t="s">
        <v>36</v>
      </c>
      <c r="P237" s="27" t="str">
        <f>IF(ISBLANK(I237),"",VLOOKUP(I237,'[1]PO -Machines '!A:C,3,0))</f>
        <v>A</v>
      </c>
      <c r="Q237" s="27" t="str">
        <f>IF(ISBLANK(I237),"",VLOOKUP(I237,'[1]PO -Machines '!A:C,2,0))</f>
        <v>Ens/etu</v>
      </c>
      <c r="R237" s="28" t="s">
        <v>36</v>
      </c>
      <c r="S237" s="29">
        <f>IF(OR(C237="",H237="",I237="",B237=""),"",WORKDAY('PO - création BDA'!$C237,2))</f>
        <v>44274</v>
      </c>
      <c r="T237" s="29">
        <f>IF(OR(C237="",H237="",I237="",B237=""),"",WORKDAY('PO - création BDA'!$C237,14))</f>
        <v>44292</v>
      </c>
      <c r="U237" s="30" t="str">
        <f ca="1">IF($B237="","",IF($V237="Cloturée","BDA Cloturée",IF($V237="En cours","Plan d'actions en cours",IF(AND($T237-TODAY()&lt;=-1,OR($R237="",$R237="NON"),$S237-TODAY()&lt;=-1,OR($R237="",$R237="NON")),"RETARD RECTO + VERSO",IF(OR(AND($T237-TODAY()&lt;=-1,OR($R237="",$R237="NON")),AND($T237-TODAY()&lt;=-1,R237="OUI")),"RETARD VERSO",IF(AND($T237-TODAY()&gt;=0,$R237="OUI"),"VERSO EN COURS",IF(OR(AND($S237-TODAY()&lt;=-1,OR($R237="",$R237="NON")),AND($S237-TODAY()&lt;=-1,R237="OUI")),"RETARD RECTO",IF(T237-TODAY()&gt;=0,"RECTO EN COURS"))))))))</f>
        <v>BDA Cloturée</v>
      </c>
      <c r="V237" s="30" t="str">
        <f>IF(O237="NON","",IF(ISBLANK(C237),"",IF(COUNTIF('[1]PO - Plan d''Actions'!$A:$A,'PO - création BDA'!B237)=0,"Pas d'actions renseignées",IF(COUNTIF('[1]PO - Plan d''Actions'!$A:$A,'PO - création BDA'!B237)=COUNTIFS('[1]PO - Plan d''Actions'!$A:$A,'PO - création BDA'!B237,'[1]PO - Plan d''Actions'!$M:$M,"A"),"Cloturée","En cours"))))</f>
        <v>Cloturée</v>
      </c>
      <c r="W237" s="25"/>
      <c r="X237" s="25"/>
      <c r="Y237" s="25"/>
      <c r="Z237" s="25"/>
      <c r="AA237" s="25"/>
      <c r="AB237" s="31"/>
    </row>
    <row r="238" spans="1:28" ht="24.95" hidden="1" customHeight="1" x14ac:dyDescent="0.2">
      <c r="A238" s="21" t="s">
        <v>136</v>
      </c>
      <c r="B238" s="22" t="str">
        <f t="shared" si="7"/>
        <v/>
      </c>
      <c r="C238" s="23">
        <v>44272</v>
      </c>
      <c r="D238" s="38" t="s">
        <v>60</v>
      </c>
      <c r="E238" s="38">
        <v>2021</v>
      </c>
      <c r="F238" s="38" t="s">
        <v>381</v>
      </c>
      <c r="G238" s="24" t="str">
        <f t="shared" si="6"/>
        <v>PO</v>
      </c>
      <c r="H238" s="39" t="s">
        <v>32</v>
      </c>
      <c r="I238" s="39" t="s">
        <v>388</v>
      </c>
      <c r="J238" s="39" t="s">
        <v>53</v>
      </c>
      <c r="K238" s="39">
        <v>55</v>
      </c>
      <c r="L238" s="39">
        <v>55</v>
      </c>
      <c r="M238" s="41" t="s">
        <v>389</v>
      </c>
      <c r="N238" s="39" t="s">
        <v>35</v>
      </c>
      <c r="O238" s="40" t="s">
        <v>35</v>
      </c>
      <c r="P238" s="27" t="str">
        <f>IF(ISBLANK(I238),"",VLOOKUP(I238,'[1]PO -Machines '!A:C,3,0))</f>
        <v>B</v>
      </c>
      <c r="Q238" s="27" t="str">
        <f>IF(ISBLANK(I238),"",VLOOKUP(I238,'[1]PO -Machines '!A:C,2,0))</f>
        <v>FAB</v>
      </c>
      <c r="R238" s="28"/>
      <c r="S238" s="29" t="str">
        <f>IF(OR(C238="",H238="",I238="",B238=""),"",WORKDAY('PO - création BDA'!$C238,2))</f>
        <v/>
      </c>
      <c r="T238" s="29" t="str">
        <f>IF(OR(C238="",H238="",I238="",B238=""),"",WORKDAY('PO - création BDA'!$C238,14))</f>
        <v/>
      </c>
      <c r="U238" s="30" t="str">
        <f ca="1">IF($B238="","",IF($V238="Cloturée","BDA Cloturée",IF($V238="En cours","Plan d'actions en cours",IF(AND($T238-TODAY()&lt;=-1,OR($R238="",$R238="NON"),$S238-TODAY()&lt;=-1,OR($R238="",$R238="NON")),"RETARD RECTO + VERSO",IF(OR(AND($T238-TODAY()&lt;=-1,OR($R238="",$R238="NON")),AND($T238-TODAY()&lt;=-1,R238="OUI")),"RETARD VERSO",IF(AND($T238-TODAY()&gt;=0,$R238="OUI"),"VERSO EN COURS",IF(OR(AND($S238-TODAY()&lt;=-1,OR($R238="",$R238="NON")),AND($S238-TODAY()&lt;=-1,R238="OUI")),"RETARD RECTO",IF(T238-TODAY()&gt;=0,"RECTO EN COURS"))))))))</f>
        <v/>
      </c>
      <c r="V238" s="30" t="str">
        <f>IF(O238="NON","",IF(ISBLANK(C238),"",IF(COUNTIF('[1]PO - Plan d''Actions'!$A:$A,'PO - création BDA'!B238)=0,"Pas d'actions renseignées",IF(COUNTIF('[1]PO - Plan d''Actions'!$A:$A,'PO - création BDA'!B238)=COUNTIFS('[1]PO - Plan d''Actions'!$A:$A,'PO - création BDA'!B238,'[1]PO - Plan d''Actions'!$M:$M,"A"),"Cloturée","En cours"))))</f>
        <v/>
      </c>
      <c r="W238" s="33"/>
      <c r="X238" s="33"/>
      <c r="Y238" s="33"/>
      <c r="Z238" s="33"/>
      <c r="AA238" s="33"/>
      <c r="AB238" s="34"/>
    </row>
    <row r="239" spans="1:28" ht="24.95" hidden="1" customHeight="1" x14ac:dyDescent="0.2">
      <c r="A239" s="21" t="s">
        <v>136</v>
      </c>
      <c r="B239" s="22" t="str">
        <f t="shared" si="7"/>
        <v/>
      </c>
      <c r="C239" s="23">
        <v>44273</v>
      </c>
      <c r="D239" s="38" t="s">
        <v>60</v>
      </c>
      <c r="E239" s="38">
        <v>2021</v>
      </c>
      <c r="F239" s="38" t="s">
        <v>381</v>
      </c>
      <c r="G239" s="24" t="str">
        <f t="shared" si="6"/>
        <v>PO</v>
      </c>
      <c r="H239" s="39" t="s">
        <v>111</v>
      </c>
      <c r="I239" s="39"/>
      <c r="J239" s="39" t="s">
        <v>53</v>
      </c>
      <c r="K239" s="39">
        <v>180</v>
      </c>
      <c r="L239" s="39">
        <v>180</v>
      </c>
      <c r="M239" s="39" t="s">
        <v>390</v>
      </c>
      <c r="N239" s="39" t="s">
        <v>35</v>
      </c>
      <c r="O239" s="40" t="s">
        <v>35</v>
      </c>
      <c r="P239" s="27" t="str">
        <f>IF(ISBLANK(I239),"",VLOOKUP(I239,'[1]PO -Machines '!A:C,3,0))</f>
        <v/>
      </c>
      <c r="Q239" s="27" t="str">
        <f>IF(ISBLANK(I239),"",VLOOKUP(I239,'[1]PO -Machines '!A:C,2,0))</f>
        <v/>
      </c>
      <c r="R239" s="28"/>
      <c r="S239" s="29" t="str">
        <f>IF(OR(C239="",H239="",I239="",B239=""),"",WORKDAY('PO - création BDA'!$C239,2))</f>
        <v/>
      </c>
      <c r="T239" s="29" t="str">
        <f>IF(OR(C239="",H239="",I239="",B239=""),"",WORKDAY('PO - création BDA'!$C239,14))</f>
        <v/>
      </c>
      <c r="U239" s="30" t="str">
        <f ca="1">IF($B239="","",IF($V239="Cloturée","BDA Cloturée",IF($V239="En cours","Plan d'actions en cours",IF(AND($T239-TODAY()&lt;=-1,OR($R239="",$R239="NON"),$S239-TODAY()&lt;=-1,OR($R239="",$R239="NON")),"RETARD RECTO + VERSO",IF(OR(AND($T239-TODAY()&lt;=-1,OR($R239="",$R239="NON")),AND($T239-TODAY()&lt;=-1,R239="OUI")),"RETARD VERSO",IF(AND($T239-TODAY()&gt;=0,$R239="OUI"),"VERSO EN COURS",IF(OR(AND($S239-TODAY()&lt;=-1,OR($R239="",$R239="NON")),AND($S239-TODAY()&lt;=-1,R239="OUI")),"RETARD RECTO",IF(T239-TODAY()&gt;=0,"RECTO EN COURS"))))))))</f>
        <v/>
      </c>
      <c r="V239" s="30" t="str">
        <f>IF(O239="NON","",IF(ISBLANK(C239),"",IF(COUNTIF('[1]PO - Plan d''Actions'!$A:$A,'PO - création BDA'!B239)=0,"Pas d'actions renseignées",IF(COUNTIF('[1]PO - Plan d''Actions'!$A:$A,'PO - création BDA'!B239)=COUNTIFS('[1]PO - Plan d''Actions'!$A:$A,'PO - création BDA'!B239,'[1]PO - Plan d''Actions'!$M:$M,"A"),"Cloturée","En cours"))))</f>
        <v/>
      </c>
      <c r="W239" s="25"/>
      <c r="X239" s="25"/>
      <c r="Y239" s="25"/>
      <c r="Z239" s="25"/>
      <c r="AA239" s="25"/>
      <c r="AB239" s="31"/>
    </row>
    <row r="240" spans="1:28" ht="24.95" hidden="1" customHeight="1" x14ac:dyDescent="0.2">
      <c r="A240" s="21" t="s">
        <v>136</v>
      </c>
      <c r="B240" s="22" t="str">
        <f t="shared" si="7"/>
        <v/>
      </c>
      <c r="C240" s="23">
        <v>44273</v>
      </c>
      <c r="D240" s="38" t="s">
        <v>60</v>
      </c>
      <c r="E240" s="38">
        <v>2021</v>
      </c>
      <c r="F240" s="38" t="s">
        <v>381</v>
      </c>
      <c r="G240" s="24" t="str">
        <f t="shared" si="6"/>
        <v>PO</v>
      </c>
      <c r="H240" s="39" t="s">
        <v>32</v>
      </c>
      <c r="I240" s="39" t="s">
        <v>73</v>
      </c>
      <c r="J240" s="39" t="s">
        <v>48</v>
      </c>
      <c r="K240" s="39">
        <v>15</v>
      </c>
      <c r="L240" s="39">
        <v>15</v>
      </c>
      <c r="M240" s="39" t="s">
        <v>391</v>
      </c>
      <c r="N240" s="39" t="s">
        <v>35</v>
      </c>
      <c r="O240" s="40" t="s">
        <v>35</v>
      </c>
      <c r="P240" s="27" t="str">
        <f>IF(ISBLANK(I240),"",VLOOKUP(I240,'[1]PO -Machines '!A:C,3,0))</f>
        <v>B</v>
      </c>
      <c r="Q240" s="27" t="str">
        <f>IF(ISBLANK(I240),"",VLOOKUP(I240,'[1]PO -Machines '!A:C,2,0))</f>
        <v>FAB</v>
      </c>
      <c r="R240" s="28"/>
      <c r="S240" s="29" t="str">
        <f>IF(OR(C240="",H240="",I240="",B240=""),"",WORKDAY('PO - création BDA'!$C240,2))</f>
        <v/>
      </c>
      <c r="T240" s="29" t="str">
        <f>IF(OR(C240="",H240="",I240="",B240=""),"",WORKDAY('PO - création BDA'!$C240,14))</f>
        <v/>
      </c>
      <c r="U240" s="30" t="str">
        <f ca="1">IF($B240="","",IF($V240="Cloturée","BDA Cloturée",IF($V240="En cours","Plan d'actions en cours",IF(AND($T240-TODAY()&lt;=-1,OR($R240="",$R240="NON"),$S240-TODAY()&lt;=-1,OR($R240="",$R240="NON")),"RETARD RECTO + VERSO",IF(OR(AND($T240-TODAY()&lt;=-1,OR($R240="",$R240="NON")),AND($T240-TODAY()&lt;=-1,R240="OUI")),"RETARD VERSO",IF(AND($T240-TODAY()&gt;=0,$R240="OUI"),"VERSO EN COURS",IF(OR(AND($S240-TODAY()&lt;=-1,OR($R240="",$R240="NON")),AND($S240-TODAY()&lt;=-1,R240="OUI")),"RETARD RECTO",IF(T240-TODAY()&gt;=0,"RECTO EN COURS"))))))))</f>
        <v/>
      </c>
      <c r="V240" s="30" t="str">
        <f>IF(O240="NON","",IF(ISBLANK(C240),"",IF(COUNTIF('[1]PO - Plan d''Actions'!$A:$A,'PO - création BDA'!B240)=0,"Pas d'actions renseignées",IF(COUNTIF('[1]PO - Plan d''Actions'!$A:$A,'PO - création BDA'!B240)=COUNTIFS('[1]PO - Plan d''Actions'!$A:$A,'PO - création BDA'!B240,'[1]PO - Plan d''Actions'!$M:$M,"A"),"Cloturée","En cours"))))</f>
        <v/>
      </c>
      <c r="W240" s="33"/>
      <c r="X240" s="33"/>
      <c r="Y240" s="33"/>
      <c r="Z240" s="33"/>
      <c r="AA240" s="33"/>
      <c r="AB240" s="34"/>
    </row>
    <row r="241" spans="1:28" ht="24.95" hidden="1" customHeight="1" x14ac:dyDescent="0.2">
      <c r="A241" s="21" t="s">
        <v>136</v>
      </c>
      <c r="B241" s="22" t="str">
        <f t="shared" si="7"/>
        <v/>
      </c>
      <c r="C241" s="23">
        <v>44277</v>
      </c>
      <c r="D241" s="38" t="s">
        <v>60</v>
      </c>
      <c r="E241" s="38">
        <v>2021</v>
      </c>
      <c r="F241" s="38" t="s">
        <v>381</v>
      </c>
      <c r="G241" s="24" t="str">
        <f t="shared" si="6"/>
        <v>PO</v>
      </c>
      <c r="H241" s="39" t="s">
        <v>159</v>
      </c>
      <c r="I241" s="39" t="s">
        <v>392</v>
      </c>
      <c r="J241" s="39" t="s">
        <v>53</v>
      </c>
      <c r="K241" s="39">
        <v>60</v>
      </c>
      <c r="L241" s="39">
        <v>60</v>
      </c>
      <c r="M241" s="39" t="s">
        <v>393</v>
      </c>
      <c r="N241" s="39" t="s">
        <v>35</v>
      </c>
      <c r="O241" s="40" t="s">
        <v>35</v>
      </c>
      <c r="P241" s="27" t="str">
        <f>IF(ISBLANK(I241),"",VLOOKUP(I241,'[1]PO -Machines '!A:C,3,0))</f>
        <v>B</v>
      </c>
      <c r="Q241" s="27" t="str">
        <f>IF(ISBLANK(I241),"",VLOOKUP(I241,'[1]PO -Machines '!A:C,2,0))</f>
        <v>MP</v>
      </c>
      <c r="R241" s="28"/>
      <c r="S241" s="29" t="str">
        <f>IF(OR(C241="",H241="",I241="",B241=""),"",WORKDAY('PO - création BDA'!$C241,2))</f>
        <v/>
      </c>
      <c r="T241" s="29" t="str">
        <f>IF(OR(C241="",H241="",I241="",B241=""),"",WORKDAY('PO - création BDA'!$C241,14))</f>
        <v/>
      </c>
      <c r="U241" s="30" t="str">
        <f ca="1">IF($B241="","",IF($V241="Cloturée","BDA Cloturée",IF($V241="En cours","Plan d'actions en cours",IF(AND($T241-TODAY()&lt;=-1,OR($R241="",$R241="NON"),$S241-TODAY()&lt;=-1,OR($R241="",$R241="NON")),"RETARD RECTO + VERSO",IF(OR(AND($T241-TODAY()&lt;=-1,OR($R241="",$R241="NON")),AND($T241-TODAY()&lt;=-1,R241="OUI")),"RETARD VERSO",IF(AND($T241-TODAY()&gt;=0,$R241="OUI"),"VERSO EN COURS",IF(OR(AND($S241-TODAY()&lt;=-1,OR($R241="",$R241="NON")),AND($S241-TODAY()&lt;=-1,R241="OUI")),"RETARD RECTO",IF(T241-TODAY()&gt;=0,"RECTO EN COURS"))))))))</f>
        <v/>
      </c>
      <c r="V241" s="30" t="str">
        <f>IF(O241="NON","",IF(ISBLANK(C241),"",IF(COUNTIF('[1]PO - Plan d''Actions'!$A:$A,'PO - création BDA'!B241)=0,"Pas d'actions renseignées",IF(COUNTIF('[1]PO - Plan d''Actions'!$A:$A,'PO - création BDA'!B241)=COUNTIFS('[1]PO - Plan d''Actions'!$A:$A,'PO - création BDA'!B241,'[1]PO - Plan d''Actions'!$M:$M,"A"),"Cloturée","En cours"))))</f>
        <v/>
      </c>
      <c r="W241" s="25"/>
      <c r="X241" s="25"/>
      <c r="Y241" s="25"/>
      <c r="Z241" s="25"/>
      <c r="AA241" s="25"/>
      <c r="AB241" s="31"/>
    </row>
    <row r="242" spans="1:28" ht="24.95" hidden="1" customHeight="1" x14ac:dyDescent="0.2">
      <c r="A242" s="21" t="s">
        <v>136</v>
      </c>
      <c r="B242" s="22" t="str">
        <f t="shared" si="7"/>
        <v/>
      </c>
      <c r="C242" s="23">
        <v>44277</v>
      </c>
      <c r="D242" s="38" t="s">
        <v>60</v>
      </c>
      <c r="E242" s="38">
        <v>2021</v>
      </c>
      <c r="F242" s="38" t="s">
        <v>381</v>
      </c>
      <c r="G242" s="24" t="str">
        <f t="shared" si="6"/>
        <v>PO</v>
      </c>
      <c r="H242" s="39" t="s">
        <v>80</v>
      </c>
      <c r="I242" s="39" t="s">
        <v>196</v>
      </c>
      <c r="J242" s="39" t="s">
        <v>53</v>
      </c>
      <c r="K242" s="39">
        <v>30</v>
      </c>
      <c r="L242" s="39">
        <v>30</v>
      </c>
      <c r="M242" s="39" t="s">
        <v>394</v>
      </c>
      <c r="N242" s="39" t="s">
        <v>35</v>
      </c>
      <c r="O242" s="40" t="s">
        <v>35</v>
      </c>
      <c r="P242" s="27" t="str">
        <f>IF(ISBLANK(I242),"",VLOOKUP(I242,'[1]PO -Machines '!A:C,3,0))</f>
        <v>A</v>
      </c>
      <c r="Q242" s="27" t="str">
        <f>IF(ISBLANK(I242),"",VLOOKUP(I242,'[1]PO -Machines '!A:C,2,0))</f>
        <v>Ens/etu</v>
      </c>
      <c r="R242" s="28"/>
      <c r="S242" s="29" t="str">
        <f>IF(OR(C242="",H242="",I242="",B242=""),"",WORKDAY('PO - création BDA'!$C242,2))</f>
        <v/>
      </c>
      <c r="T242" s="29" t="str">
        <f>IF(OR(C242="",H242="",I242="",B242=""),"",WORKDAY('PO - création BDA'!$C242,14))</f>
        <v/>
      </c>
      <c r="U242" s="30" t="str">
        <f ca="1">IF($B242="","",IF($V242="Cloturée","BDA Cloturée",IF($V242="En cours","Plan d'actions en cours",IF(AND($T242-TODAY()&lt;=-1,OR($R242="",$R242="NON"),$S242-TODAY()&lt;=-1,OR($R242="",$R242="NON")),"RETARD RECTO + VERSO",IF(OR(AND($T242-TODAY()&lt;=-1,OR($R242="",$R242="NON")),AND($T242-TODAY()&lt;=-1,R242="OUI")),"RETARD VERSO",IF(AND($T242-TODAY()&gt;=0,$R242="OUI"),"VERSO EN COURS",IF(OR(AND($S242-TODAY()&lt;=-1,OR($R242="",$R242="NON")),AND($S242-TODAY()&lt;=-1,R242="OUI")),"RETARD RECTO",IF(T242-TODAY()&gt;=0,"RECTO EN COURS"))))))))</f>
        <v/>
      </c>
      <c r="V242" s="30" t="str">
        <f>IF(O242="NON","",IF(ISBLANK(C242),"",IF(COUNTIF('[1]PO - Plan d''Actions'!$A:$A,'PO - création BDA'!B242)=0,"Pas d'actions renseignées",IF(COUNTIF('[1]PO - Plan d''Actions'!$A:$A,'PO - création BDA'!B242)=COUNTIFS('[1]PO - Plan d''Actions'!$A:$A,'PO - création BDA'!B242,'[1]PO - Plan d''Actions'!$M:$M,"A"),"Cloturée","En cours"))))</f>
        <v/>
      </c>
      <c r="W242" s="33"/>
      <c r="X242" s="33"/>
      <c r="Y242" s="33"/>
      <c r="Z242" s="33"/>
      <c r="AA242" s="33"/>
      <c r="AB242" s="34"/>
    </row>
    <row r="243" spans="1:28" ht="24.95" hidden="1" customHeight="1" x14ac:dyDescent="0.2">
      <c r="A243" s="21" t="s">
        <v>136</v>
      </c>
      <c r="B243" s="22" t="str">
        <f t="shared" si="7"/>
        <v/>
      </c>
      <c r="C243" s="23">
        <v>44277</v>
      </c>
      <c r="D243" s="38" t="s">
        <v>60</v>
      </c>
      <c r="E243" s="38">
        <v>2021</v>
      </c>
      <c r="F243" s="38" t="s">
        <v>381</v>
      </c>
      <c r="G243" s="24" t="str">
        <f t="shared" si="6"/>
        <v>PO</v>
      </c>
      <c r="H243" s="39" t="s">
        <v>111</v>
      </c>
      <c r="I243" s="39" t="s">
        <v>324</v>
      </c>
      <c r="J243" s="39" t="s">
        <v>53</v>
      </c>
      <c r="K243" s="39">
        <v>300</v>
      </c>
      <c r="L243" s="39">
        <v>300</v>
      </c>
      <c r="M243" s="41" t="s">
        <v>395</v>
      </c>
      <c r="N243" s="39" t="s">
        <v>36</v>
      </c>
      <c r="O243" s="40" t="s">
        <v>35</v>
      </c>
      <c r="P243" s="27" t="str">
        <f>IF(ISBLANK(I243),"",VLOOKUP(I243,'[1]PO -Machines '!A:C,3,0))</f>
        <v>C</v>
      </c>
      <c r="Q243" s="27" t="str">
        <f>IF(ISBLANK(I243),"",VLOOKUP(I243,'[1]PO -Machines '!A:C,2,0))</f>
        <v>Ens/etu</v>
      </c>
      <c r="R243" s="28"/>
      <c r="S243" s="29" t="str">
        <f>IF(OR(C243="",H243="",I243="",B243=""),"",WORKDAY('PO - création BDA'!$C243,2))</f>
        <v/>
      </c>
      <c r="T243" s="29" t="str">
        <f>IF(OR(C243="",H243="",I243="",B243=""),"",WORKDAY('PO - création BDA'!$C243,14))</f>
        <v/>
      </c>
      <c r="U243" s="30" t="str">
        <f ca="1">IF($B243="","",IF($V243="Cloturée","BDA Cloturée",IF($V243="En cours","Plan d'actions en cours",IF(AND($T243-TODAY()&lt;=-1,OR($R243="",$R243="NON"),$S243-TODAY()&lt;=-1,OR($R243="",$R243="NON")),"RETARD RECTO + VERSO",IF(OR(AND($T243-TODAY()&lt;=-1,OR($R243="",$R243="NON")),AND($T243-TODAY()&lt;=-1,R243="OUI")),"RETARD VERSO",IF(AND($T243-TODAY()&gt;=0,$R243="OUI"),"VERSO EN COURS",IF(OR(AND($S243-TODAY()&lt;=-1,OR($R243="",$R243="NON")),AND($S243-TODAY()&lt;=-1,R243="OUI")),"RETARD RECTO",IF(T243-TODAY()&gt;=0,"RECTO EN COURS"))))))))</f>
        <v/>
      </c>
      <c r="V243" s="30" t="str">
        <f>IF(O243="NON","",IF(ISBLANK(C243),"",IF(COUNTIF('[1]PO - Plan d''Actions'!$A:$A,'PO - création BDA'!B243)=0,"Pas d'actions renseignées",IF(COUNTIF('[1]PO - Plan d''Actions'!$A:$A,'PO - création BDA'!B243)=COUNTIFS('[1]PO - Plan d''Actions'!$A:$A,'PO - création BDA'!B243,'[1]PO - Plan d''Actions'!$M:$M,"A"),"Cloturée","En cours"))))</f>
        <v/>
      </c>
      <c r="W243" s="25"/>
      <c r="X243" s="25"/>
      <c r="Y243" s="25"/>
      <c r="Z243" s="25"/>
      <c r="AA243" s="25"/>
      <c r="AB243" s="31"/>
    </row>
    <row r="244" spans="1:28" ht="24.95" hidden="1" customHeight="1" x14ac:dyDescent="0.2">
      <c r="A244" s="21">
        <v>278</v>
      </c>
      <c r="B244" s="42" t="str">
        <f t="shared" si="7"/>
        <v>BDA-PO-2021-278</v>
      </c>
      <c r="C244" s="23">
        <v>44278</v>
      </c>
      <c r="D244" s="38" t="s">
        <v>60</v>
      </c>
      <c r="E244" s="38">
        <v>2021</v>
      </c>
      <c r="F244" s="38" t="s">
        <v>381</v>
      </c>
      <c r="G244" s="24" t="str">
        <f t="shared" si="6"/>
        <v>PO</v>
      </c>
      <c r="H244" s="39" t="s">
        <v>111</v>
      </c>
      <c r="I244" s="39" t="s">
        <v>222</v>
      </c>
      <c r="J244" s="39" t="s">
        <v>53</v>
      </c>
      <c r="K244" s="39">
        <v>300</v>
      </c>
      <c r="L244" s="39">
        <v>300</v>
      </c>
      <c r="M244" s="41" t="s">
        <v>396</v>
      </c>
      <c r="N244" s="39" t="s">
        <v>35</v>
      </c>
      <c r="O244" s="40" t="s">
        <v>36</v>
      </c>
      <c r="P244" s="27" t="str">
        <f>IF(ISBLANK(I244),"",VLOOKUP(I244,'[1]PO -Machines '!A:C,3,0))</f>
        <v>A</v>
      </c>
      <c r="Q244" s="27" t="str">
        <f>IF(ISBLANK(I244),"",VLOOKUP(I244,'[1]PO -Machines '!A:C,2,0))</f>
        <v>Ens/etu</v>
      </c>
      <c r="R244" s="28" t="s">
        <v>36</v>
      </c>
      <c r="S244" s="29">
        <f>IF(OR(C244="",H244="",I244="",B244=""),"",WORKDAY('PO - création BDA'!$C244,2))</f>
        <v>44280</v>
      </c>
      <c r="T244" s="29">
        <f>IF(OR(C244="",H244="",I244="",B244=""),"",WORKDAY('PO - création BDA'!$C244,14))</f>
        <v>44298</v>
      </c>
      <c r="U244" s="30" t="str">
        <f ca="1">IF($B244="","",IF($V244="Cloturée","BDA Cloturée",IF($V244="En cours","Plan d'actions en cours",IF(AND($T244-TODAY()&lt;=-1,OR($R244="",$R244="NON"),$S244-TODAY()&lt;=-1,OR($R244="",$R244="NON")),"RETARD RECTO + VERSO",IF(OR(AND($T244-TODAY()&lt;=-1,OR($R244="",$R244="NON")),AND($T244-TODAY()&lt;=-1,R244="OUI")),"RETARD VERSO",IF(AND($T244-TODAY()&gt;=0,$R244="OUI"),"VERSO EN COURS",IF(OR(AND($S244-TODAY()&lt;=-1,OR($R244="",$R244="NON")),AND($S244-TODAY()&lt;=-1,R244="OUI")),"RETARD RECTO",IF(T244-TODAY()&gt;=0,"RECTO EN COURS"))))))))</f>
        <v>BDA Cloturée</v>
      </c>
      <c r="V244" s="30" t="str">
        <f>IF(O244="NON","",IF(ISBLANK(C244),"",IF(COUNTIF('[1]PO - Plan d''Actions'!$A:$A,'PO - création BDA'!B244)=0,"Pas d'actions renseignées",IF(COUNTIF('[1]PO - Plan d''Actions'!$A:$A,'PO - création BDA'!B244)=COUNTIFS('[1]PO - Plan d''Actions'!$A:$A,'PO - création BDA'!B244,'[1]PO - Plan d''Actions'!$M:$M,"A"),"Cloturée","En cours"))))</f>
        <v>Cloturée</v>
      </c>
      <c r="W244" s="33"/>
      <c r="X244" s="33"/>
      <c r="Y244" s="33"/>
      <c r="Z244" s="33"/>
      <c r="AA244" s="33"/>
      <c r="AB244" s="34"/>
    </row>
    <row r="245" spans="1:28" ht="24.95" hidden="1" customHeight="1" x14ac:dyDescent="0.2">
      <c r="A245" s="21" t="s">
        <v>136</v>
      </c>
      <c r="B245" s="22" t="str">
        <f t="shared" si="7"/>
        <v/>
      </c>
      <c r="C245" s="23">
        <v>44278</v>
      </c>
      <c r="D245" s="38" t="s">
        <v>60</v>
      </c>
      <c r="E245" s="38">
        <v>2021</v>
      </c>
      <c r="F245" s="38" t="s">
        <v>381</v>
      </c>
      <c r="G245" s="24" t="str">
        <f t="shared" si="6"/>
        <v>PO</v>
      </c>
      <c r="H245" s="39" t="s">
        <v>268</v>
      </c>
      <c r="I245" s="39" t="s">
        <v>317</v>
      </c>
      <c r="J245" s="39" t="s">
        <v>48</v>
      </c>
      <c r="K245" s="39">
        <v>15</v>
      </c>
      <c r="L245" s="39">
        <v>15</v>
      </c>
      <c r="M245" s="39" t="s">
        <v>397</v>
      </c>
      <c r="N245" s="39" t="s">
        <v>35</v>
      </c>
      <c r="O245" s="40" t="s">
        <v>35</v>
      </c>
      <c r="P245" s="27" t="str">
        <f>IF(ISBLANK(I245),"",VLOOKUP(I245,'[1]PO -Machines '!A:C,3,0))</f>
        <v>A</v>
      </c>
      <c r="Q245" s="27" t="str">
        <f>IF(ISBLANK(I245),"",VLOOKUP(I245,'[1]PO -Machines '!A:C,2,0))</f>
        <v>Ens/etu</v>
      </c>
      <c r="R245" s="28"/>
      <c r="S245" s="29" t="str">
        <f>IF(OR(C245="",H245="",I245="",B245=""),"",WORKDAY('PO - création BDA'!$C245,2))</f>
        <v/>
      </c>
      <c r="T245" s="29" t="str">
        <f>IF(OR(C245="",H245="",I245="",B245=""),"",WORKDAY('PO - création BDA'!$C245,14))</f>
        <v/>
      </c>
      <c r="U245" s="30" t="str">
        <f ca="1">IF($B245="","",IF($V245="Cloturée","BDA Cloturée",IF($V245="En cours","Plan d'actions en cours",IF(AND($T245-TODAY()&lt;=-1,OR($R245="",$R245="NON"),$S245-TODAY()&lt;=-1,OR($R245="",$R245="NON")),"RETARD RECTO + VERSO",IF(OR(AND($T245-TODAY()&lt;=-1,OR($R245="",$R245="NON")),AND($T245-TODAY()&lt;=-1,R245="OUI")),"RETARD VERSO",IF(AND($T245-TODAY()&gt;=0,$R245="OUI"),"VERSO EN COURS",IF(OR(AND($S245-TODAY()&lt;=-1,OR($R245="",$R245="NON")),AND($S245-TODAY()&lt;=-1,R245="OUI")),"RETARD RECTO",IF(T245-TODAY()&gt;=0,"RECTO EN COURS"))))))))</f>
        <v/>
      </c>
      <c r="V245" s="30" t="str">
        <f>IF(O245="NON","",IF(ISBLANK(C245),"",IF(COUNTIF('[1]PO - Plan d''Actions'!$A:$A,'PO - création BDA'!B245)=0,"Pas d'actions renseignées",IF(COUNTIF('[1]PO - Plan d''Actions'!$A:$A,'PO - création BDA'!B245)=COUNTIFS('[1]PO - Plan d''Actions'!$A:$A,'PO - création BDA'!B245,'[1]PO - Plan d''Actions'!$M:$M,"A"),"Cloturée","En cours"))))</f>
        <v/>
      </c>
      <c r="W245" s="25"/>
      <c r="X245" s="25"/>
      <c r="Y245" s="25"/>
      <c r="Z245" s="25"/>
      <c r="AA245" s="25"/>
      <c r="AB245" s="31"/>
    </row>
    <row r="246" spans="1:28" ht="24.95" hidden="1" customHeight="1" x14ac:dyDescent="0.2">
      <c r="A246" s="21">
        <v>280</v>
      </c>
      <c r="B246" s="42" t="str">
        <f t="shared" si="7"/>
        <v>BDA-PO-2021-280</v>
      </c>
      <c r="C246" s="23">
        <v>44284</v>
      </c>
      <c r="D246" s="38" t="s">
        <v>60</v>
      </c>
      <c r="E246" s="38">
        <v>2021</v>
      </c>
      <c r="F246" s="38" t="s">
        <v>381</v>
      </c>
      <c r="G246" s="24" t="str">
        <f t="shared" si="6"/>
        <v>PO</v>
      </c>
      <c r="H246" s="39" t="s">
        <v>268</v>
      </c>
      <c r="I246" s="39" t="s">
        <v>317</v>
      </c>
      <c r="J246" s="39" t="s">
        <v>216</v>
      </c>
      <c r="K246" s="39">
        <v>210</v>
      </c>
      <c r="L246" s="39">
        <v>150</v>
      </c>
      <c r="M246" s="39" t="s">
        <v>398</v>
      </c>
      <c r="N246" s="39" t="s">
        <v>35</v>
      </c>
      <c r="O246" s="40" t="s">
        <v>36</v>
      </c>
      <c r="P246" s="27" t="str">
        <f>IF(ISBLANK(I246),"",VLOOKUP(I246,'[1]PO -Machines '!A:C,3,0))</f>
        <v>A</v>
      </c>
      <c r="Q246" s="27" t="str">
        <f>IF(ISBLANK(I246),"",VLOOKUP(I246,'[1]PO -Machines '!A:C,2,0))</f>
        <v>Ens/etu</v>
      </c>
      <c r="R246" s="28" t="s">
        <v>36</v>
      </c>
      <c r="S246" s="29">
        <f>IF(OR(C246="",H246="",I246="",B246=""),"",WORKDAY('PO - création BDA'!$C246,2))</f>
        <v>44286</v>
      </c>
      <c r="T246" s="29">
        <f>IF(OR(C246="",H246="",I246="",B246=""),"",WORKDAY('PO - création BDA'!$C246,14))</f>
        <v>44302</v>
      </c>
      <c r="U246" s="30" t="str">
        <f ca="1">IF($B246="","",IF($V246="Cloturée","BDA Cloturée",IF($V246="En cours","Plan d'actions en cours",IF(AND($T246-TODAY()&lt;=-1,OR($R246="",$R246="NON"),$S246-TODAY()&lt;=-1,OR($R246="",$R246="NON")),"RETARD RECTO + VERSO",IF(OR(AND($T246-TODAY()&lt;=-1,OR($R246="",$R246="NON")),AND($T246-TODAY()&lt;=-1,R246="OUI")),"RETARD VERSO",IF(AND($T246-TODAY()&gt;=0,$R246="OUI"),"VERSO EN COURS",IF(OR(AND($S246-TODAY()&lt;=-1,OR($R246="",$R246="NON")),AND($S246-TODAY()&lt;=-1,R246="OUI")),"RETARD RECTO",IF(T246-TODAY()&gt;=0,"RECTO EN COURS"))))))))</f>
        <v>BDA Cloturée</v>
      </c>
      <c r="V246" s="30" t="str">
        <f>IF(O246="NON","",IF(ISBLANK(C246),"",IF(COUNTIF('[1]PO - Plan d''Actions'!$A:$A,'PO - création BDA'!B246)=0,"Pas d'actions renseignées",IF(COUNTIF('[1]PO - Plan d''Actions'!$A:$A,'PO - création BDA'!B246)=COUNTIFS('[1]PO - Plan d''Actions'!$A:$A,'PO - création BDA'!B246,'[1]PO - Plan d''Actions'!$M:$M,"A"),"Cloturée","En cours"))))</f>
        <v>Cloturée</v>
      </c>
      <c r="W246" s="33"/>
      <c r="X246" s="33"/>
      <c r="Y246" s="33"/>
      <c r="Z246" s="33"/>
      <c r="AA246" s="33"/>
      <c r="AB246" s="34"/>
    </row>
    <row r="247" spans="1:28" ht="24.95" hidden="1" customHeight="1" x14ac:dyDescent="0.2">
      <c r="A247" s="21" t="s">
        <v>136</v>
      </c>
      <c r="B247" s="22" t="str">
        <f t="shared" si="7"/>
        <v/>
      </c>
      <c r="C247" s="23">
        <v>44285</v>
      </c>
      <c r="D247" s="38" t="s">
        <v>60</v>
      </c>
      <c r="E247" s="38">
        <v>2021</v>
      </c>
      <c r="F247" s="38" t="s">
        <v>381</v>
      </c>
      <c r="G247" s="24" t="str">
        <f t="shared" si="6"/>
        <v>PO</v>
      </c>
      <c r="H247" s="39" t="s">
        <v>32</v>
      </c>
      <c r="I247" s="39" t="s">
        <v>218</v>
      </c>
      <c r="J247" s="39" t="s">
        <v>216</v>
      </c>
      <c r="K247" s="39">
        <v>70</v>
      </c>
      <c r="L247" s="39">
        <v>45</v>
      </c>
      <c r="M247" s="39" t="s">
        <v>399</v>
      </c>
      <c r="N247" s="39" t="s">
        <v>35</v>
      </c>
      <c r="O247" s="40" t="s">
        <v>35</v>
      </c>
      <c r="P247" s="27" t="str">
        <f>IF(ISBLANK(I247),"",VLOOKUP(I247,'[1]PO -Machines '!A:C,3,0))</f>
        <v>A</v>
      </c>
      <c r="Q247" s="27" t="str">
        <f>IF(ISBLANK(I247),"",VLOOKUP(I247,'[1]PO -Machines '!A:C,2,0))</f>
        <v>FAB</v>
      </c>
      <c r="R247" s="28"/>
      <c r="S247" s="29" t="str">
        <f>IF(OR(C247="",H247="",I247="",B247=""),"",WORKDAY('PO - création BDA'!$C247,2))</f>
        <v/>
      </c>
      <c r="T247" s="29" t="str">
        <f>IF(OR(C247="",H247="",I247="",B247=""),"",WORKDAY('PO - création BDA'!$C247,14))</f>
        <v/>
      </c>
      <c r="U247" s="30" t="str">
        <f ca="1">IF($B247="","",IF($V247="Cloturée","BDA Cloturée",IF($V247="En cours","Plan d'actions en cours",IF(AND($T247-TODAY()&lt;=-1,OR($R247="",$R247="NON"),$S247-TODAY()&lt;=-1,OR($R247="",$R247="NON")),"RETARD RECTO + VERSO",IF(OR(AND($T247-TODAY()&lt;=-1,OR($R247="",$R247="NON")),AND($T247-TODAY()&lt;=-1,R247="OUI")),"RETARD VERSO",IF(AND($T247-TODAY()&gt;=0,$R247="OUI"),"VERSO EN COURS",IF(OR(AND($S247-TODAY()&lt;=-1,OR($R247="",$R247="NON")),AND($S247-TODAY()&lt;=-1,R247="OUI")),"RETARD RECTO",IF(T247-TODAY()&gt;=0,"RECTO EN COURS"))))))))</f>
        <v/>
      </c>
      <c r="V247" s="30" t="str">
        <f>IF(O247="NON","",IF(ISBLANK(C247),"",IF(COUNTIF('[1]PO - Plan d''Actions'!$A:$A,'PO - création BDA'!B247)=0,"Pas d'actions renseignées",IF(COUNTIF('[1]PO - Plan d''Actions'!$A:$A,'PO - création BDA'!B247)=COUNTIFS('[1]PO - Plan d''Actions'!$A:$A,'PO - création BDA'!B247,'[1]PO - Plan d''Actions'!$M:$M,"A"),"Cloturée","En cours"))))</f>
        <v/>
      </c>
      <c r="W247" s="25"/>
      <c r="X247" s="25"/>
      <c r="Y247" s="25"/>
      <c r="Z247" s="25"/>
      <c r="AA247" s="25"/>
      <c r="AB247" s="31"/>
    </row>
    <row r="248" spans="1:28" ht="24.95" hidden="1" customHeight="1" x14ac:dyDescent="0.2">
      <c r="A248" s="21" t="s">
        <v>136</v>
      </c>
      <c r="B248" s="22" t="str">
        <f t="shared" si="7"/>
        <v/>
      </c>
      <c r="C248" s="23">
        <v>44285</v>
      </c>
      <c r="D248" s="38" t="s">
        <v>60</v>
      </c>
      <c r="E248" s="38">
        <v>2021</v>
      </c>
      <c r="F248" s="38" t="s">
        <v>381</v>
      </c>
      <c r="G248" s="24" t="str">
        <f t="shared" si="6"/>
        <v>PO</v>
      </c>
      <c r="H248" s="39" t="s">
        <v>159</v>
      </c>
      <c r="I248" s="39" t="s">
        <v>400</v>
      </c>
      <c r="J248" s="39" t="s">
        <v>312</v>
      </c>
      <c r="K248" s="39">
        <v>50</v>
      </c>
      <c r="L248" s="39">
        <v>40</v>
      </c>
      <c r="M248" s="39" t="s">
        <v>401</v>
      </c>
      <c r="N248" s="39" t="s">
        <v>35</v>
      </c>
      <c r="O248" s="40" t="s">
        <v>35</v>
      </c>
      <c r="P248" s="27" t="str">
        <f>IF(ISBLANK(I248),"",VLOOKUP(I248,'[1]PO -Machines '!A:C,3,0))</f>
        <v>A</v>
      </c>
      <c r="Q248" s="27" t="str">
        <f>IF(ISBLANK(I248),"",VLOOKUP(I248,'[1]PO -Machines '!A:C,2,0))</f>
        <v>MP</v>
      </c>
      <c r="R248" s="28"/>
      <c r="S248" s="29" t="str">
        <f>IF(OR(C248="",H248="",I248="",B248=""),"",WORKDAY('PO - création BDA'!$C248,2))</f>
        <v/>
      </c>
      <c r="T248" s="29" t="str">
        <f>IF(OR(C248="",H248="",I248="",B248=""),"",WORKDAY('PO - création BDA'!$C248,14))</f>
        <v/>
      </c>
      <c r="U248" s="30" t="str">
        <f ca="1">IF($B248="","",IF($V248="Cloturée","BDA Cloturée",IF($V248="En cours","Plan d'actions en cours",IF(AND($T248-TODAY()&lt;=-1,OR($R248="",$R248="NON"),$S248-TODAY()&lt;=-1,OR($R248="",$R248="NON")),"RETARD RECTO + VERSO",IF(OR(AND($T248-TODAY()&lt;=-1,OR($R248="",$R248="NON")),AND($T248-TODAY()&lt;=-1,R248="OUI")),"RETARD VERSO",IF(AND($T248-TODAY()&gt;=0,$R248="OUI"),"VERSO EN COURS",IF(OR(AND($S248-TODAY()&lt;=-1,OR($R248="",$R248="NON")),AND($S248-TODAY()&lt;=-1,R248="OUI")),"RETARD RECTO",IF(T248-TODAY()&gt;=0,"RECTO EN COURS"))))))))</f>
        <v/>
      </c>
      <c r="V248" s="30" t="str">
        <f>IF(O248="NON","",IF(ISBLANK(C248),"",IF(COUNTIF('[1]PO - Plan d''Actions'!$A:$A,'PO - création BDA'!B248)=0,"Pas d'actions renseignées",IF(COUNTIF('[1]PO - Plan d''Actions'!$A:$A,'PO - création BDA'!B248)=COUNTIFS('[1]PO - Plan d''Actions'!$A:$A,'PO - création BDA'!B248,'[1]PO - Plan d''Actions'!$M:$M,"A"),"Cloturée","En cours"))))</f>
        <v/>
      </c>
      <c r="W248" s="33"/>
      <c r="X248" s="33"/>
      <c r="Y248" s="33"/>
      <c r="Z248" s="33"/>
      <c r="AA248" s="33"/>
      <c r="AB248" s="34"/>
    </row>
    <row r="249" spans="1:28" ht="24.95" hidden="1" customHeight="1" x14ac:dyDescent="0.2">
      <c r="A249" s="21" t="s">
        <v>136</v>
      </c>
      <c r="B249" s="22" t="str">
        <f t="shared" si="7"/>
        <v/>
      </c>
      <c r="C249" s="23">
        <v>44292</v>
      </c>
      <c r="D249" s="38" t="s">
        <v>30</v>
      </c>
      <c r="E249" s="38">
        <v>2021</v>
      </c>
      <c r="F249" s="38" t="s">
        <v>402</v>
      </c>
      <c r="G249" s="24" t="str">
        <f t="shared" si="6"/>
        <v>PO</v>
      </c>
      <c r="H249" s="39" t="s">
        <v>62</v>
      </c>
      <c r="I249" s="39" t="s">
        <v>403</v>
      </c>
      <c r="J249" s="39" t="s">
        <v>53</v>
      </c>
      <c r="K249" s="39">
        <v>75</v>
      </c>
      <c r="L249" s="39">
        <v>75</v>
      </c>
      <c r="M249" s="41" t="s">
        <v>404</v>
      </c>
      <c r="N249" s="39" t="s">
        <v>35</v>
      </c>
      <c r="O249" s="40" t="s">
        <v>35</v>
      </c>
      <c r="P249" s="27" t="str">
        <f>IF(ISBLANK(I249),"",VLOOKUP(I249,'[1]PO -Machines '!A:C,3,0))</f>
        <v>B</v>
      </c>
      <c r="Q249" s="27" t="str">
        <f>IF(ISBLANK(I249),"",VLOOKUP(I249,'[1]PO -Machines '!A:C,2,0))</f>
        <v>Ens/etu</v>
      </c>
      <c r="R249" s="28"/>
      <c r="S249" s="29" t="str">
        <f>IF(OR(C249="",H249="",I249="",B249=""),"",WORKDAY('PO - création BDA'!$C249,2))</f>
        <v/>
      </c>
      <c r="T249" s="29" t="str">
        <f>IF(OR(C249="",H249="",I249="",B249=""),"",WORKDAY('PO - création BDA'!$C249,14))</f>
        <v/>
      </c>
      <c r="U249" s="30" t="str">
        <f ca="1">IF($B249="","",IF($V249="Cloturée","BDA Cloturée",IF($V249="En cours","Plan d'actions en cours",IF(AND($T249-TODAY()&lt;=-1,OR($R249="",$R249="NON"),$S249-TODAY()&lt;=-1,OR($R249="",$R249="NON")),"RETARD RECTO + VERSO",IF(OR(AND($T249-TODAY()&lt;=-1,OR($R249="",$R249="NON")),AND($T249-TODAY()&lt;=-1,R249="OUI")),"RETARD VERSO",IF(AND($T249-TODAY()&gt;=0,$R249="OUI"),"VERSO EN COURS",IF(OR(AND($S249-TODAY()&lt;=-1,OR($R249="",$R249="NON")),AND($S249-TODAY()&lt;=-1,R249="OUI")),"RETARD RECTO",IF(T249-TODAY()&gt;=0,"RECTO EN COURS"))))))))</f>
        <v/>
      </c>
      <c r="V249" s="30" t="str">
        <f>IF(O249="NON","",IF(ISBLANK(C249),"",IF(COUNTIF('[1]PO - Plan d''Actions'!$A:$A,'PO - création BDA'!B249)=0,"Pas d'actions renseignées",IF(COUNTIF('[1]PO - Plan d''Actions'!$A:$A,'PO - création BDA'!B249)=COUNTIFS('[1]PO - Plan d''Actions'!$A:$A,'PO - création BDA'!B249,'[1]PO - Plan d''Actions'!$M:$M,"A"),"Cloturée","En cours"))))</f>
        <v/>
      </c>
      <c r="W249" s="25"/>
      <c r="X249" s="25"/>
      <c r="Y249" s="25"/>
      <c r="Z249" s="25"/>
      <c r="AA249" s="25"/>
      <c r="AB249" s="31"/>
    </row>
    <row r="250" spans="1:28" ht="24.95" hidden="1" customHeight="1" x14ac:dyDescent="0.2">
      <c r="A250" s="21" t="s">
        <v>136</v>
      </c>
      <c r="B250" s="22" t="str">
        <f t="shared" si="7"/>
        <v/>
      </c>
      <c r="C250" s="23">
        <v>44293</v>
      </c>
      <c r="D250" s="38" t="s">
        <v>30</v>
      </c>
      <c r="E250" s="38">
        <v>2021</v>
      </c>
      <c r="F250" s="38" t="s">
        <v>402</v>
      </c>
      <c r="G250" s="24" t="str">
        <f t="shared" si="6"/>
        <v>PO</v>
      </c>
      <c r="H250" s="39" t="s">
        <v>46</v>
      </c>
      <c r="I250" s="39" t="s">
        <v>73</v>
      </c>
      <c r="J250" s="39" t="s">
        <v>48</v>
      </c>
      <c r="K250" s="39">
        <v>45</v>
      </c>
      <c r="L250" s="39">
        <v>45</v>
      </c>
      <c r="M250" s="39" t="s">
        <v>405</v>
      </c>
      <c r="N250" s="39" t="s">
        <v>35</v>
      </c>
      <c r="O250" s="40" t="s">
        <v>35</v>
      </c>
      <c r="P250" s="27" t="str">
        <f>IF(ISBLANK(I250),"",VLOOKUP(I250,'[1]PO -Machines '!A:C,3,0))</f>
        <v>B</v>
      </c>
      <c r="Q250" s="27" t="str">
        <f>IF(ISBLANK(I250),"",VLOOKUP(I250,'[1]PO -Machines '!A:C,2,0))</f>
        <v>FAB</v>
      </c>
      <c r="R250" s="28"/>
      <c r="S250" s="29" t="str">
        <f>IF(OR(C250="",H250="",I250="",B250=""),"",WORKDAY('PO - création BDA'!$C250,2))</f>
        <v/>
      </c>
      <c r="T250" s="29" t="str">
        <f>IF(OR(C250="",H250="",I250="",B250=""),"",WORKDAY('PO - création BDA'!$C250,14))</f>
        <v/>
      </c>
      <c r="U250" s="30" t="str">
        <f ca="1">IF($B250="","",IF($V250="Cloturée","BDA Cloturée",IF($V250="En cours","Plan d'actions en cours",IF(AND($T250-TODAY()&lt;=-1,OR($R250="",$R250="NON"),$S250-TODAY()&lt;=-1,OR($R250="",$R250="NON")),"RETARD RECTO + VERSO",IF(OR(AND($T250-TODAY()&lt;=-1,OR($R250="",$R250="NON")),AND($T250-TODAY()&lt;=-1,R250="OUI")),"RETARD VERSO",IF(AND($T250-TODAY()&gt;=0,$R250="OUI"),"VERSO EN COURS",IF(OR(AND($S250-TODAY()&lt;=-1,OR($R250="",$R250="NON")),AND($S250-TODAY()&lt;=-1,R250="OUI")),"RETARD RECTO",IF(T250-TODAY()&gt;=0,"RECTO EN COURS"))))))))</f>
        <v/>
      </c>
      <c r="V250" s="30" t="str">
        <f>IF(O250="NON","",IF(ISBLANK(C250),"",IF(COUNTIF('[1]PO - Plan d''Actions'!$A:$A,'PO - création BDA'!B250)=0,"Pas d'actions renseignées",IF(COUNTIF('[1]PO - Plan d''Actions'!$A:$A,'PO - création BDA'!B250)=COUNTIFS('[1]PO - Plan d''Actions'!$A:$A,'PO - création BDA'!B250,'[1]PO - Plan d''Actions'!$M:$M,"A"),"Cloturée","En cours"))))</f>
        <v/>
      </c>
      <c r="W250" s="33"/>
      <c r="X250" s="33"/>
      <c r="Y250" s="33"/>
      <c r="Z250" s="33"/>
      <c r="AA250" s="33"/>
      <c r="AB250" s="34"/>
    </row>
    <row r="251" spans="1:28" ht="24.95" hidden="1" customHeight="1" x14ac:dyDescent="0.2">
      <c r="A251" s="21" t="s">
        <v>136</v>
      </c>
      <c r="B251" s="22" t="str">
        <f t="shared" si="7"/>
        <v/>
      </c>
      <c r="C251" s="23">
        <v>44293</v>
      </c>
      <c r="D251" s="38" t="s">
        <v>30</v>
      </c>
      <c r="E251" s="38">
        <v>2021</v>
      </c>
      <c r="F251" s="38" t="s">
        <v>402</v>
      </c>
      <c r="G251" s="24" t="str">
        <f t="shared" si="6"/>
        <v>PO</v>
      </c>
      <c r="H251" s="39" t="s">
        <v>46</v>
      </c>
      <c r="I251" s="39" t="s">
        <v>73</v>
      </c>
      <c r="J251" s="39" t="s">
        <v>48</v>
      </c>
      <c r="K251" s="39">
        <v>20</v>
      </c>
      <c r="L251" s="39">
        <v>20</v>
      </c>
      <c r="M251" s="39" t="s">
        <v>406</v>
      </c>
      <c r="N251" s="39" t="s">
        <v>35</v>
      </c>
      <c r="O251" s="40" t="s">
        <v>35</v>
      </c>
      <c r="P251" s="27" t="str">
        <f>IF(ISBLANK(I251),"",VLOOKUP(I251,'[1]PO -Machines '!A:C,3,0))</f>
        <v>B</v>
      </c>
      <c r="Q251" s="27" t="str">
        <f>IF(ISBLANK(I251),"",VLOOKUP(I251,'[1]PO -Machines '!A:C,2,0))</f>
        <v>FAB</v>
      </c>
      <c r="R251" s="28"/>
      <c r="S251" s="29" t="str">
        <f>IF(OR(C251="",H251="",I251="",B251=""),"",WORKDAY('PO - création BDA'!$C251,2))</f>
        <v/>
      </c>
      <c r="T251" s="29" t="str">
        <f>IF(OR(C251="",H251="",I251="",B251=""),"",WORKDAY('PO - création BDA'!$C251,14))</f>
        <v/>
      </c>
      <c r="U251" s="30" t="str">
        <f ca="1">IF($B251="","",IF($V251="Cloturée","BDA Cloturée",IF($V251="En cours","Plan d'actions en cours",IF(AND($T251-TODAY()&lt;=-1,OR($R251="",$R251="NON"),$S251-TODAY()&lt;=-1,OR($R251="",$R251="NON")),"RETARD RECTO + VERSO",IF(OR(AND($T251-TODAY()&lt;=-1,OR($R251="",$R251="NON")),AND($T251-TODAY()&lt;=-1,R251="OUI")),"RETARD VERSO",IF(AND($T251-TODAY()&gt;=0,$R251="OUI"),"VERSO EN COURS",IF(OR(AND($S251-TODAY()&lt;=-1,OR($R251="",$R251="NON")),AND($S251-TODAY()&lt;=-1,R251="OUI")),"RETARD RECTO",IF(T251-TODAY()&gt;=0,"RECTO EN COURS"))))))))</f>
        <v/>
      </c>
      <c r="V251" s="30" t="str">
        <f>IF(O251="NON","",IF(ISBLANK(C251),"",IF(COUNTIF('[1]PO - Plan d''Actions'!$A:$A,'PO - création BDA'!B251)=0,"Pas d'actions renseignées",IF(COUNTIF('[1]PO - Plan d''Actions'!$A:$A,'PO - création BDA'!B251)=COUNTIFS('[1]PO - Plan d''Actions'!$A:$A,'PO - création BDA'!B251,'[1]PO - Plan d''Actions'!$M:$M,"A"),"Cloturée","En cours"))))</f>
        <v/>
      </c>
      <c r="W251" s="25"/>
      <c r="X251" s="25"/>
      <c r="Y251" s="25"/>
      <c r="Z251" s="25"/>
      <c r="AA251" s="25"/>
      <c r="AB251" s="31"/>
    </row>
    <row r="252" spans="1:28" ht="24.95" hidden="1" customHeight="1" x14ac:dyDescent="0.2">
      <c r="A252" s="21">
        <v>286</v>
      </c>
      <c r="B252" s="22" t="s">
        <v>407</v>
      </c>
      <c r="C252" s="23">
        <v>44293</v>
      </c>
      <c r="D252" s="38" t="s">
        <v>30</v>
      </c>
      <c r="E252" s="38">
        <v>2021</v>
      </c>
      <c r="F252" s="38" t="s">
        <v>402</v>
      </c>
      <c r="G252" s="24" t="str">
        <f t="shared" si="6"/>
        <v>PO</v>
      </c>
      <c r="H252" s="39" t="s">
        <v>46</v>
      </c>
      <c r="I252" s="39" t="s">
        <v>200</v>
      </c>
      <c r="J252" s="39" t="s">
        <v>48</v>
      </c>
      <c r="K252" s="39">
        <v>630</v>
      </c>
      <c r="L252" s="39">
        <v>500</v>
      </c>
      <c r="M252" s="39" t="s">
        <v>408</v>
      </c>
      <c r="N252" s="39" t="s">
        <v>35</v>
      </c>
      <c r="O252" s="40" t="s">
        <v>36</v>
      </c>
      <c r="P252" s="27" t="str">
        <f>IF(ISBLANK(I252),"",VLOOKUP(I252,'[1]PO -Machines '!A:C,3,0))</f>
        <v>A</v>
      </c>
      <c r="Q252" s="27" t="str">
        <f>IF(ISBLANK(I252),"",VLOOKUP(I252,'[1]PO -Machines '!A:C,2,0))</f>
        <v>FAB</v>
      </c>
      <c r="R252" s="28" t="s">
        <v>36</v>
      </c>
      <c r="S252" s="29">
        <f>IF(OR(C252="",H252="",I252="",B252=""),"",WORKDAY('PO - création BDA'!$C252,2))</f>
        <v>44295</v>
      </c>
      <c r="T252" s="29">
        <f>IF(OR(C252="",H252="",I252="",B252=""),"",WORKDAY('PO - création BDA'!$C252,14))</f>
        <v>44313</v>
      </c>
      <c r="U252" s="30" t="str">
        <f ca="1">IF($B252="","",IF($V252="Cloturée","BDA Cloturée",IF($V252="En cours","Plan d'actions en cours",IF(AND($T252-TODAY()&lt;=-1,OR($R252="",$R252="NON"),$S252-TODAY()&lt;=-1,OR($R252="",$R252="NON")),"RETARD RECTO + VERSO",IF(OR(AND($T252-TODAY()&lt;=-1,OR($R252="",$R252="NON")),AND($T252-TODAY()&lt;=-1,R252="OUI")),"RETARD VERSO",IF(AND($T252-TODAY()&gt;=0,$R252="OUI"),"VERSO EN COURS",IF(OR(AND($S252-TODAY()&lt;=-1,OR($R252="",$R252="NON")),AND($S252-TODAY()&lt;=-1,R252="OUI")),"RETARD RECTO",IF(T252-TODAY()&gt;=0,"RECTO EN COURS"))))))))</f>
        <v>BDA Cloturée</v>
      </c>
      <c r="V252" s="30" t="str">
        <f>IF(O252="NON","",IF(ISBLANK(C252),"",IF(COUNTIF('[1]PO - Plan d''Actions'!$A:$A,'PO - création BDA'!B252)=0,"Pas d'actions renseignées",IF(COUNTIF('[1]PO - Plan d''Actions'!$A:$A,'PO - création BDA'!B252)=COUNTIFS('[1]PO - Plan d''Actions'!$A:$A,'PO - création BDA'!B252,'[1]PO - Plan d''Actions'!$M:$M,"A"),"Cloturée","En cours"))))</f>
        <v>Cloturée</v>
      </c>
      <c r="W252" s="33"/>
      <c r="X252" s="33"/>
      <c r="Y252" s="33"/>
      <c r="Z252" s="33"/>
      <c r="AA252" s="33"/>
      <c r="AB252" s="34"/>
    </row>
    <row r="253" spans="1:28" ht="24.95" hidden="1" customHeight="1" x14ac:dyDescent="0.2">
      <c r="A253" s="21" t="s">
        <v>136</v>
      </c>
      <c r="B253" s="22" t="s">
        <v>409</v>
      </c>
      <c r="C253" s="23">
        <v>44293</v>
      </c>
      <c r="D253" s="38" t="s">
        <v>30</v>
      </c>
      <c r="E253" s="38">
        <v>2021</v>
      </c>
      <c r="F253" s="38" t="s">
        <v>402</v>
      </c>
      <c r="G253" s="24" t="str">
        <f t="shared" si="6"/>
        <v>PO</v>
      </c>
      <c r="H253" s="39" t="s">
        <v>46</v>
      </c>
      <c r="I253" s="39" t="s">
        <v>200</v>
      </c>
      <c r="J253" s="39" t="s">
        <v>48</v>
      </c>
      <c r="K253" s="39">
        <v>105</v>
      </c>
      <c r="L253" s="39">
        <v>105</v>
      </c>
      <c r="M253" s="39" t="s">
        <v>410</v>
      </c>
      <c r="N253" s="39" t="s">
        <v>35</v>
      </c>
      <c r="O253" s="40" t="s">
        <v>35</v>
      </c>
      <c r="P253" s="27" t="str">
        <f>IF(ISBLANK(I253),"",VLOOKUP(I253,'[1]PO -Machines '!A:C,3,0))</f>
        <v>A</v>
      </c>
      <c r="Q253" s="27" t="str">
        <f>IF(ISBLANK(I253),"",VLOOKUP(I253,'[1]PO -Machines '!A:C,2,0))</f>
        <v>FAB</v>
      </c>
      <c r="R253" s="28" t="s">
        <v>36</v>
      </c>
      <c r="S253" s="29">
        <f>IF(OR(C253="",H253="",I253="",B253=""),"",WORKDAY('PO - création BDA'!$C253,2))</f>
        <v>44295</v>
      </c>
      <c r="T253" s="29">
        <f>IF(OR(C253="",H253="",I253="",B253=""),"",WORKDAY('PO - création BDA'!$C253,14))</f>
        <v>44313</v>
      </c>
      <c r="U253" s="30" t="str">
        <f ca="1">IF($B253="","",IF($V253="Cloturée","BDA Cloturée",IF($V253="En cours","Plan d'actions en cours",IF(AND($T253-TODAY()&lt;=-1,OR($R253="",$R253="NON"),$S253-TODAY()&lt;=-1,OR($R253="",$R253="NON")),"RETARD RECTO + VERSO",IF(OR(AND($T253-TODAY()&lt;=-1,OR($R253="",$R253="NON")),AND($T253-TODAY()&lt;=-1,R253="OUI")),"RETARD VERSO",IF(AND($T253-TODAY()&gt;=0,$R253="OUI"),"VERSO EN COURS",IF(OR(AND($S253-TODAY()&lt;=-1,OR($R253="",$R253="NON")),AND($S253-TODAY()&lt;=-1,R253="OUI")),"RETARD RECTO",IF(T253-TODAY()&gt;=0,"RECTO EN COURS"))))))))</f>
        <v>RETARD VERSO</v>
      </c>
      <c r="V253" s="30" t="str">
        <f>IF(O253="NON","",IF(ISBLANK(C253),"",IF(COUNTIF('[1]PO - Plan d''Actions'!$A:$A,'PO - création BDA'!B253)=0,"Pas d'actions renseignées",IF(COUNTIF('[1]PO - Plan d''Actions'!$A:$A,'PO - création BDA'!B253)=COUNTIFS('[1]PO - Plan d''Actions'!$A:$A,'PO - création BDA'!B253,'[1]PO - Plan d''Actions'!$M:$M,"A"),"Cloturée","En cours"))))</f>
        <v/>
      </c>
      <c r="W253" s="25"/>
      <c r="X253" s="25"/>
      <c r="Y253" s="25"/>
      <c r="Z253" s="25"/>
      <c r="AA253" s="25"/>
      <c r="AB253" s="31"/>
    </row>
    <row r="254" spans="1:28" ht="24.95" hidden="1" customHeight="1" x14ac:dyDescent="0.2">
      <c r="A254" s="21">
        <v>288</v>
      </c>
      <c r="B254" s="42" t="str">
        <f>IF(O254="OUI",IF(C254="","","BDA"&amp;"-"&amp;G254&amp;"-"&amp;YEAR(C254)&amp;"-"&amp;A254),"")</f>
        <v>BDA-PO-2021-288</v>
      </c>
      <c r="C254" s="23">
        <v>44298</v>
      </c>
      <c r="D254" s="38" t="s">
        <v>30</v>
      </c>
      <c r="E254" s="38">
        <v>2021</v>
      </c>
      <c r="F254" s="38" t="s">
        <v>402</v>
      </c>
      <c r="G254" s="24" t="str">
        <f t="shared" si="6"/>
        <v>PO</v>
      </c>
      <c r="H254" s="39" t="s">
        <v>62</v>
      </c>
      <c r="I254" s="39" t="s">
        <v>92</v>
      </c>
      <c r="J254" s="39" t="s">
        <v>53</v>
      </c>
      <c r="K254" s="39">
        <v>240</v>
      </c>
      <c r="L254" s="39">
        <v>200</v>
      </c>
      <c r="M254" s="39" t="s">
        <v>411</v>
      </c>
      <c r="N254" s="39" t="s">
        <v>35</v>
      </c>
      <c r="O254" s="40" t="s">
        <v>36</v>
      </c>
      <c r="P254" s="27" t="str">
        <f>IF(ISBLANK(I254),"",VLOOKUP(I254,'[1]PO -Machines '!A:C,3,0))</f>
        <v>A</v>
      </c>
      <c r="Q254" s="27" t="str">
        <f>IF(ISBLANK(I254),"",VLOOKUP(I254,'[1]PO -Machines '!A:C,2,0))</f>
        <v>Ens/etu</v>
      </c>
      <c r="R254" s="28" t="s">
        <v>36</v>
      </c>
      <c r="S254" s="29">
        <f>IF(OR(C254="",H254="",I254="",B254=""),"",WORKDAY('PO - création BDA'!$C254,2))</f>
        <v>44300</v>
      </c>
      <c r="T254" s="29">
        <f>IF(OR(C254="",H254="",I254="",B254=""),"",WORKDAY('PO - création BDA'!$C254,14))</f>
        <v>44316</v>
      </c>
      <c r="U254" s="30" t="str">
        <f ca="1">IF($B254="","",IF($V254="Cloturée","BDA Cloturée",IF($V254="En cours","Plan d'actions en cours",IF(AND($T254-TODAY()&lt;=-1,OR($R254="",$R254="NON"),$S254-TODAY()&lt;=-1,OR($R254="",$R254="NON")),"RETARD RECTO + VERSO",IF(OR(AND($T254-TODAY()&lt;=-1,OR($R254="",$R254="NON")),AND($T254-TODAY()&lt;=-1,R254="OUI")),"RETARD VERSO",IF(AND($T254-TODAY()&gt;=0,$R254="OUI"),"VERSO EN COURS",IF(OR(AND($S254-TODAY()&lt;=-1,OR($R254="",$R254="NON")),AND($S254-TODAY()&lt;=-1,R254="OUI")),"RETARD RECTO",IF(T254-TODAY()&gt;=0,"RECTO EN COURS"))))))))</f>
        <v>BDA Cloturée</v>
      </c>
      <c r="V254" s="30" t="str">
        <f>IF(O254="NON","",IF(ISBLANK(C254),"",IF(COUNTIF('[1]PO - Plan d''Actions'!$A:$A,'PO - création BDA'!B254)=0,"Pas d'actions renseignées",IF(COUNTIF('[1]PO - Plan d''Actions'!$A:$A,'PO - création BDA'!B254)=COUNTIFS('[1]PO - Plan d''Actions'!$A:$A,'PO - création BDA'!B254,'[1]PO - Plan d''Actions'!$M:$M,"A"),"Cloturée","En cours"))))</f>
        <v>Cloturée</v>
      </c>
      <c r="W254" s="33"/>
      <c r="X254" s="33"/>
      <c r="Y254" s="33"/>
      <c r="Z254" s="33"/>
      <c r="AA254" s="33"/>
      <c r="AB254" s="34"/>
    </row>
    <row r="255" spans="1:28" ht="24.95" hidden="1" customHeight="1" x14ac:dyDescent="0.2">
      <c r="A255" s="21" t="s">
        <v>136</v>
      </c>
      <c r="B255" s="22" t="str">
        <f>IF(O255="OUI",IF(C255="","","BDA"&amp;"-"&amp;G255&amp;"-"&amp;YEAR(C255)&amp;"-"&amp;A255),"")</f>
        <v/>
      </c>
      <c r="C255" s="23">
        <v>44306</v>
      </c>
      <c r="D255" s="38" t="s">
        <v>30</v>
      </c>
      <c r="E255" s="38">
        <v>2021</v>
      </c>
      <c r="F255" s="38" t="s">
        <v>402</v>
      </c>
      <c r="G255" s="24" t="str">
        <f t="shared" si="6"/>
        <v>PO</v>
      </c>
      <c r="H255" s="39" t="s">
        <v>46</v>
      </c>
      <c r="I255" s="39" t="s">
        <v>47</v>
      </c>
      <c r="J255" s="39" t="s">
        <v>48</v>
      </c>
      <c r="K255" s="39">
        <v>60</v>
      </c>
      <c r="L255" s="39">
        <v>45</v>
      </c>
      <c r="M255" s="39" t="s">
        <v>412</v>
      </c>
      <c r="N255" s="39" t="s">
        <v>35</v>
      </c>
      <c r="O255" s="40" t="s">
        <v>35</v>
      </c>
      <c r="P255" s="27" t="str">
        <f>IF(ISBLANK(I255),"",VLOOKUP(I255,'[1]PO -Machines '!A:C,3,0))</f>
        <v>A</v>
      </c>
      <c r="Q255" s="27" t="str">
        <f>IF(ISBLANK(I255),"",VLOOKUP(I255,'[1]PO -Machines '!A:C,2,0))</f>
        <v>FAB</v>
      </c>
      <c r="R255" s="28"/>
      <c r="S255" s="29" t="str">
        <f>IF(OR(C255="",H255="",I255="",B255=""),"",WORKDAY('PO - création BDA'!$C255,2))</f>
        <v/>
      </c>
      <c r="T255" s="29" t="str">
        <f>IF(OR(C255="",H255="",I255="",B255=""),"",WORKDAY('PO - création BDA'!$C255,14))</f>
        <v/>
      </c>
      <c r="U255" s="30" t="str">
        <f ca="1">IF($B255="","",IF($V255="Cloturée","BDA Cloturée",IF($V255="En cours","Plan d'actions en cours",IF(AND($T255-TODAY()&lt;=-1,OR($R255="",$R255="NON"),$S255-TODAY()&lt;=-1,OR($R255="",$R255="NON")),"RETARD RECTO + VERSO",IF(OR(AND($T255-TODAY()&lt;=-1,OR($R255="",$R255="NON")),AND($T255-TODAY()&lt;=-1,R255="OUI")),"RETARD VERSO",IF(AND($T255-TODAY()&gt;=0,$R255="OUI"),"VERSO EN COURS",IF(OR(AND($S255-TODAY()&lt;=-1,OR($R255="",$R255="NON")),AND($S255-TODAY()&lt;=-1,R255="OUI")),"RETARD RECTO",IF(T255-TODAY()&gt;=0,"RECTO EN COURS"))))))))</f>
        <v/>
      </c>
      <c r="V255" s="30" t="str">
        <f>IF(O255="NON","",IF(ISBLANK(C255),"",IF(COUNTIF('[1]PO - Plan d''Actions'!$A:$A,'PO - création BDA'!B255)=0,"Pas d'actions renseignées",IF(COUNTIF('[1]PO - Plan d''Actions'!$A:$A,'PO - création BDA'!B255)=COUNTIFS('[1]PO - Plan d''Actions'!$A:$A,'PO - création BDA'!B255,'[1]PO - Plan d''Actions'!$M:$M,"A"),"Cloturée","En cours"))))</f>
        <v/>
      </c>
      <c r="W255" s="25"/>
      <c r="X255" s="25"/>
      <c r="Y255" s="25"/>
      <c r="Z255" s="25"/>
      <c r="AA255" s="25"/>
      <c r="AB255" s="31"/>
    </row>
    <row r="256" spans="1:28" ht="24.95" hidden="1" customHeight="1" x14ac:dyDescent="0.2">
      <c r="A256" s="21" t="s">
        <v>136</v>
      </c>
      <c r="B256" s="22" t="str">
        <f>IF(O256="OUI",IF(C256="","","BDA"&amp;"-"&amp;G256&amp;"-"&amp;YEAR(C256)&amp;"-"&amp;A256),"")</f>
        <v/>
      </c>
      <c r="C256" s="23">
        <v>44306</v>
      </c>
      <c r="D256" s="38" t="s">
        <v>30</v>
      </c>
      <c r="E256" s="38">
        <v>2021</v>
      </c>
      <c r="F256" s="38" t="s">
        <v>402</v>
      </c>
      <c r="G256" s="24" t="str">
        <f t="shared" si="6"/>
        <v>PO</v>
      </c>
      <c r="H256" s="39" t="s">
        <v>46</v>
      </c>
      <c r="I256" s="39" t="s">
        <v>73</v>
      </c>
      <c r="J256" s="39" t="s">
        <v>48</v>
      </c>
      <c r="K256" s="39">
        <v>35</v>
      </c>
      <c r="L256" s="39">
        <v>35</v>
      </c>
      <c r="M256" s="39" t="s">
        <v>413</v>
      </c>
      <c r="N256" s="39" t="s">
        <v>35</v>
      </c>
      <c r="O256" s="40" t="s">
        <v>35</v>
      </c>
      <c r="P256" s="27" t="str">
        <f>IF(ISBLANK(I256),"",VLOOKUP(I256,'[1]PO -Machines '!A:C,3,0))</f>
        <v>B</v>
      </c>
      <c r="Q256" s="27" t="str">
        <f>IF(ISBLANK(I256),"",VLOOKUP(I256,'[1]PO -Machines '!A:C,2,0))</f>
        <v>FAB</v>
      </c>
      <c r="R256" s="28"/>
      <c r="S256" s="29" t="str">
        <f>IF(OR(C256="",H256="",I256="",B256=""),"",WORKDAY('PO - création BDA'!$C256,2))</f>
        <v/>
      </c>
      <c r="T256" s="29" t="str">
        <f>IF(OR(C256="",H256="",I256="",B256=""),"",WORKDAY('PO - création BDA'!$C256,14))</f>
        <v/>
      </c>
      <c r="U256" s="30" t="str">
        <f ca="1">IF($B256="","",IF($V256="Cloturée","BDA Cloturée",IF($V256="En cours","Plan d'actions en cours",IF(AND($T256-TODAY()&lt;=-1,OR($R256="",$R256="NON"),$S256-TODAY()&lt;=-1,OR($R256="",$R256="NON")),"RETARD RECTO + VERSO",IF(OR(AND($T256-TODAY()&lt;=-1,OR($R256="",$R256="NON")),AND($T256-TODAY()&lt;=-1,R256="OUI")),"RETARD VERSO",IF(AND($T256-TODAY()&gt;=0,$R256="OUI"),"VERSO EN COURS",IF(OR(AND($S256-TODAY()&lt;=-1,OR($R256="",$R256="NON")),AND($S256-TODAY()&lt;=-1,R256="OUI")),"RETARD RECTO",IF(T256-TODAY()&gt;=0,"RECTO EN COURS"))))))))</f>
        <v/>
      </c>
      <c r="V256" s="30" t="str">
        <f>IF(O256="NON","",IF(ISBLANK(C256),"",IF(COUNTIF('[1]PO - Plan d''Actions'!$A:$A,'PO - création BDA'!B256)=0,"Pas d'actions renseignées",IF(COUNTIF('[1]PO - Plan d''Actions'!$A:$A,'PO - création BDA'!B256)=COUNTIFS('[1]PO - Plan d''Actions'!$A:$A,'PO - création BDA'!B256,'[1]PO - Plan d''Actions'!$M:$M,"A"),"Cloturée","En cours"))))</f>
        <v/>
      </c>
      <c r="W256" s="33"/>
      <c r="X256" s="33"/>
      <c r="Y256" s="33"/>
      <c r="Z256" s="33"/>
      <c r="AA256" s="33"/>
      <c r="AB256" s="34"/>
    </row>
    <row r="257" spans="1:28" ht="24.95" hidden="1" customHeight="1" x14ac:dyDescent="0.2">
      <c r="A257" s="21">
        <v>290</v>
      </c>
      <c r="B257" s="22" t="s">
        <v>414</v>
      </c>
      <c r="C257" s="23">
        <v>44307</v>
      </c>
      <c r="D257" s="38" t="s">
        <v>30</v>
      </c>
      <c r="E257" s="38">
        <v>2021</v>
      </c>
      <c r="F257" s="38" t="s">
        <v>402</v>
      </c>
      <c r="G257" s="24" t="str">
        <f t="shared" si="6"/>
        <v>PO</v>
      </c>
      <c r="H257" s="39" t="s">
        <v>364</v>
      </c>
      <c r="I257" s="39" t="s">
        <v>415</v>
      </c>
      <c r="J257" s="39" t="s">
        <v>171</v>
      </c>
      <c r="K257" s="39">
        <v>120</v>
      </c>
      <c r="L257" s="39">
        <v>160</v>
      </c>
      <c r="M257" s="39" t="s">
        <v>416</v>
      </c>
      <c r="N257" s="39" t="s">
        <v>35</v>
      </c>
      <c r="O257" s="40" t="s">
        <v>35</v>
      </c>
      <c r="P257" s="27" t="str">
        <f>IF(ISBLANK(I257),"",VLOOKUP(I257,'[1]PO -Machines '!A:C,3,0))</f>
        <v>A</v>
      </c>
      <c r="Q257" s="27" t="str">
        <f>IF(ISBLANK(I257),"",VLOOKUP(I257,'[1]PO -Machines '!A:C,2,0))</f>
        <v>FAB</v>
      </c>
      <c r="R257" s="28" t="s">
        <v>36</v>
      </c>
      <c r="S257" s="29">
        <f>IF(OR(C257="",H257="",I257="",B257=""),"",WORKDAY('PO - création BDA'!$C257,2))</f>
        <v>44309</v>
      </c>
      <c r="T257" s="29">
        <f>IF(OR(C257="",H257="",I257="",B257=""),"",WORKDAY('PO - création BDA'!$C257,14))</f>
        <v>44327</v>
      </c>
      <c r="U257" s="30" t="str">
        <f ca="1">IF($B257="","",IF($V257="Cloturée","BDA Cloturée",IF($V257="En cours","Plan d'actions en cours",IF(AND($T257-TODAY()&lt;=-1,OR($R257="",$R257="NON"),$S257-TODAY()&lt;=-1,OR($R257="",$R257="NON")),"RETARD RECTO + VERSO",IF(OR(AND($T257-TODAY()&lt;=-1,OR($R257="",$R257="NON")),AND($T257-TODAY()&lt;=-1,R257="OUI")),"RETARD VERSO",IF(AND($T257-TODAY()&gt;=0,$R257="OUI"),"VERSO EN COURS",IF(OR(AND($S257-TODAY()&lt;=-1,OR($R257="",$R257="NON")),AND($S257-TODAY()&lt;=-1,R257="OUI")),"RETARD RECTO",IF(T257-TODAY()&gt;=0,"RECTO EN COURS"))))))))</f>
        <v>RETARD VERSO</v>
      </c>
      <c r="V257" s="30" t="str">
        <f>IF(O257="NON","",IF(ISBLANK(C257),"",IF(COUNTIF('[1]PO - Plan d''Actions'!$A:$A,'PO - création BDA'!B257)=0,"Pas d'actions renseignées",IF(COUNTIF('[1]PO - Plan d''Actions'!$A:$A,'PO - création BDA'!B257)=COUNTIFS('[1]PO - Plan d''Actions'!$A:$A,'PO - création BDA'!B257,'[1]PO - Plan d''Actions'!$M:$M,"A"),"Cloturée","En cours"))))</f>
        <v/>
      </c>
      <c r="W257" s="25"/>
      <c r="X257" s="25"/>
      <c r="Y257" s="25"/>
      <c r="Z257" s="25"/>
      <c r="AA257" s="25"/>
      <c r="AB257" s="31"/>
    </row>
    <row r="258" spans="1:28" ht="24.95" hidden="1" customHeight="1" x14ac:dyDescent="0.2">
      <c r="A258" s="21">
        <v>291</v>
      </c>
      <c r="B258" s="22" t="s">
        <v>417</v>
      </c>
      <c r="C258" s="23">
        <v>44308</v>
      </c>
      <c r="D258" s="38" t="s">
        <v>30</v>
      </c>
      <c r="E258" s="38">
        <v>2021</v>
      </c>
      <c r="F258" s="38" t="s">
        <v>402</v>
      </c>
      <c r="G258" s="24" t="str">
        <f t="shared" si="6"/>
        <v>PO</v>
      </c>
      <c r="H258" s="39" t="s">
        <v>46</v>
      </c>
      <c r="I258" s="39" t="s">
        <v>200</v>
      </c>
      <c r="J258" s="39" t="s">
        <v>48</v>
      </c>
      <c r="K258" s="39">
        <v>420</v>
      </c>
      <c r="L258" s="39">
        <v>300</v>
      </c>
      <c r="M258" s="39" t="s">
        <v>418</v>
      </c>
      <c r="N258" s="39" t="s">
        <v>35</v>
      </c>
      <c r="O258" s="40" t="s">
        <v>36</v>
      </c>
      <c r="P258" s="27" t="str">
        <f>IF(ISBLANK(I258),"",VLOOKUP(I258,'[1]PO -Machines '!A:C,3,0))</f>
        <v>A</v>
      </c>
      <c r="Q258" s="27" t="str">
        <f>IF(ISBLANK(I258),"",VLOOKUP(I258,'[1]PO -Machines '!A:C,2,0))</f>
        <v>FAB</v>
      </c>
      <c r="R258" s="28" t="s">
        <v>36</v>
      </c>
      <c r="S258" s="29">
        <f>IF(OR(C258="",H258="",I258="",B258=""),"",WORKDAY('PO - création BDA'!$C258,2))</f>
        <v>44312</v>
      </c>
      <c r="T258" s="29">
        <f>IF(OR(C258="",H258="",I258="",B258=""),"",WORKDAY('PO - création BDA'!$C258,14))</f>
        <v>44328</v>
      </c>
      <c r="U258" s="30" t="str">
        <f ca="1">IF($B258="","",IF($V258="Cloturée","BDA Cloturée",IF($V258="En cours","Plan d'actions en cours",IF(AND($T258-TODAY()&lt;=-1,OR($R258="",$R258="NON"),$S258-TODAY()&lt;=-1,OR($R258="",$R258="NON")),"RETARD RECTO + VERSO",IF(OR(AND($T258-TODAY()&lt;=-1,OR($R258="",$R258="NON")),AND($T258-TODAY()&lt;=-1,R258="OUI")),"RETARD VERSO",IF(AND($T258-TODAY()&gt;=0,$R258="OUI"),"VERSO EN COURS",IF(OR(AND($S258-TODAY()&lt;=-1,OR($R258="",$R258="NON")),AND($S258-TODAY()&lt;=-1,R258="OUI")),"RETARD RECTO",IF(T258-TODAY()&gt;=0,"RECTO EN COURS"))))))))</f>
        <v>RETARD VERSO</v>
      </c>
      <c r="V258" s="30" t="str">
        <f>IF(O258="NON","",IF(ISBLANK(C258),"",IF(COUNTIF('[1]PO - Plan d''Actions'!$A:$A,'PO - création BDA'!B258)=0,"Pas d'actions renseignées",IF(COUNTIF('[1]PO - Plan d''Actions'!$A:$A,'PO - création BDA'!B258)=COUNTIFS('[1]PO - Plan d''Actions'!$A:$A,'PO - création BDA'!B258,'[1]PO - Plan d''Actions'!$M:$M,"A"),"Cloturée","En cours"))))</f>
        <v>Pas d'actions renseignées</v>
      </c>
      <c r="W258" s="33"/>
      <c r="X258" s="33"/>
      <c r="Y258" s="33"/>
      <c r="Z258" s="33"/>
      <c r="AA258" s="33"/>
      <c r="AB258" s="34"/>
    </row>
    <row r="259" spans="1:28" ht="24.95" hidden="1" customHeight="1" x14ac:dyDescent="0.2">
      <c r="A259" s="21">
        <v>292</v>
      </c>
      <c r="B259" s="22" t="s">
        <v>419</v>
      </c>
      <c r="C259" s="23">
        <v>44309</v>
      </c>
      <c r="D259" s="38" t="s">
        <v>30</v>
      </c>
      <c r="E259" s="38">
        <v>2021</v>
      </c>
      <c r="F259" s="38" t="s">
        <v>402</v>
      </c>
      <c r="G259" s="24" t="str">
        <f t="shared" si="6"/>
        <v>PO</v>
      </c>
      <c r="H259" s="39" t="s">
        <v>46</v>
      </c>
      <c r="I259" s="39" t="s">
        <v>210</v>
      </c>
      <c r="J259" s="39" t="s">
        <v>67</v>
      </c>
      <c r="K259" s="39">
        <v>120</v>
      </c>
      <c r="L259" s="39">
        <v>90</v>
      </c>
      <c r="M259" s="39" t="s">
        <v>420</v>
      </c>
      <c r="N259" s="39" t="s">
        <v>35</v>
      </c>
      <c r="O259" s="40" t="s">
        <v>35</v>
      </c>
      <c r="P259" s="27" t="str">
        <f>IF(ISBLANK(I259),"",VLOOKUP(I259,'[1]PO -Machines '!A:C,3,0))</f>
        <v>B</v>
      </c>
      <c r="Q259" s="27" t="str">
        <f>IF(ISBLANK(I259),"",VLOOKUP(I259,'[1]PO -Machines '!A:C,2,0))</f>
        <v>FAB</v>
      </c>
      <c r="R259" s="28" t="s">
        <v>36</v>
      </c>
      <c r="S259" s="29">
        <f>IF(OR(C259="",H259="",I259="",B259=""),"",WORKDAY('PO - création BDA'!$C259,2))</f>
        <v>44313</v>
      </c>
      <c r="T259" s="29">
        <f>IF(OR(C259="",H259="",I259="",B259=""),"",WORKDAY('PO - création BDA'!$C259,14))</f>
        <v>44329</v>
      </c>
      <c r="U259" s="30" t="str">
        <f ca="1">IF($B259="","",IF($V259="Cloturée","BDA Cloturée",IF($V259="En cours","Plan d'actions en cours",IF(AND($T259-TODAY()&lt;=-1,OR($R259="",$R259="NON"),$S259-TODAY()&lt;=-1,OR($R259="",$R259="NON")),"RETARD RECTO + VERSO",IF(OR(AND($T259-TODAY()&lt;=-1,OR($R259="",$R259="NON")),AND($T259-TODAY()&lt;=-1,R259="OUI")),"RETARD VERSO",IF(AND($T259-TODAY()&gt;=0,$R259="OUI"),"VERSO EN COURS",IF(OR(AND($S259-TODAY()&lt;=-1,OR($R259="",$R259="NON")),AND($S259-TODAY()&lt;=-1,R259="OUI")),"RETARD RECTO",IF(T259-TODAY()&gt;=0,"RECTO EN COURS"))))))))</f>
        <v>RETARD VERSO</v>
      </c>
      <c r="V259" s="30" t="str">
        <f>IF(O259="NON","",IF(ISBLANK(C259),"",IF(COUNTIF('[1]PO - Plan d''Actions'!$A:$A,'PO - création BDA'!B259)=0,"Pas d'actions renseignées",IF(COUNTIF('[1]PO - Plan d''Actions'!$A:$A,'PO - création BDA'!B259)=COUNTIFS('[1]PO - Plan d''Actions'!$A:$A,'PO - création BDA'!B259,'[1]PO - Plan d''Actions'!$M:$M,"A"),"Cloturée","En cours"))))</f>
        <v/>
      </c>
      <c r="W259" s="25"/>
      <c r="X259" s="25"/>
      <c r="Y259" s="25"/>
      <c r="Z259" s="25"/>
      <c r="AA259" s="25"/>
      <c r="AB259" s="31"/>
    </row>
    <row r="260" spans="1:28" ht="24.95" hidden="1" customHeight="1" x14ac:dyDescent="0.2">
      <c r="A260" s="21" t="s">
        <v>136</v>
      </c>
      <c r="B260" s="42" t="s">
        <v>421</v>
      </c>
      <c r="C260" s="23">
        <v>44309</v>
      </c>
      <c r="D260" s="38" t="s">
        <v>30</v>
      </c>
      <c r="E260" s="38">
        <v>2021</v>
      </c>
      <c r="F260" s="38" t="s">
        <v>402</v>
      </c>
      <c r="G260" s="24" t="str">
        <f t="shared" si="6"/>
        <v>PO</v>
      </c>
      <c r="H260" s="39" t="s">
        <v>32</v>
      </c>
      <c r="I260" s="39" t="s">
        <v>85</v>
      </c>
      <c r="J260" s="39" t="s">
        <v>67</v>
      </c>
      <c r="K260" s="39">
        <v>60</v>
      </c>
      <c r="L260" s="39">
        <v>60</v>
      </c>
      <c r="M260" s="41" t="s">
        <v>422</v>
      </c>
      <c r="N260" s="39" t="s">
        <v>35</v>
      </c>
      <c r="O260" s="40" t="s">
        <v>35</v>
      </c>
      <c r="P260" s="27" t="str">
        <f>IF(ISBLANK(I260),"",VLOOKUP(I260,'[1]PO -Machines '!A:C,3,0))</f>
        <v>A</v>
      </c>
      <c r="Q260" s="27" t="str">
        <f>IF(ISBLANK(I260),"",VLOOKUP(I260,'[1]PO -Machines '!A:C,2,0))</f>
        <v>FAB</v>
      </c>
      <c r="R260" s="28" t="s">
        <v>36</v>
      </c>
      <c r="S260" s="29">
        <f>IF(OR(C260="",H260="",I260="",B260=""),"",WORKDAY('PO - création BDA'!$C260,2))</f>
        <v>44313</v>
      </c>
      <c r="T260" s="29">
        <f>IF(OR(C260="",H260="",I260="",B260=""),"",WORKDAY('PO - création BDA'!$C260,14))</f>
        <v>44329</v>
      </c>
      <c r="U260" s="30" t="str">
        <f ca="1">IF($B260="","",IF($V260="Cloturée","BDA Cloturée",IF($V260="En cours","Plan d'actions en cours",IF(AND($T260-TODAY()&lt;=-1,OR($R260="",$R260="NON"),$S260-TODAY()&lt;=-1,OR($R260="",$R260="NON")),"RETARD RECTO + VERSO",IF(OR(AND($T260-TODAY()&lt;=-1,OR($R260="",$R260="NON")),AND($T260-TODAY()&lt;=-1,R260="OUI")),"RETARD VERSO",IF(AND($T260-TODAY()&gt;=0,$R260="OUI"),"VERSO EN COURS",IF(OR(AND($S260-TODAY()&lt;=-1,OR($R260="",$R260="NON")),AND($S260-TODAY()&lt;=-1,R260="OUI")),"RETARD RECTO",IF(T260-TODAY()&gt;=0,"RECTO EN COURS"))))))))</f>
        <v>RETARD VERSO</v>
      </c>
      <c r="V260" s="30" t="str">
        <f>IF(O260="NON","",IF(ISBLANK(C260),"",IF(COUNTIF('[1]PO - Plan d''Actions'!$A:$A,'PO - création BDA'!B260)=0,"Pas d'actions renseignées",IF(COUNTIF('[1]PO - Plan d''Actions'!$A:$A,'PO - création BDA'!B260)=COUNTIFS('[1]PO - Plan d''Actions'!$A:$A,'PO - création BDA'!B260,'[1]PO - Plan d''Actions'!$M:$M,"A"),"Cloturée","En cours"))))</f>
        <v/>
      </c>
      <c r="W260" s="33"/>
      <c r="X260" s="33"/>
      <c r="Y260" s="33"/>
      <c r="Z260" s="33"/>
      <c r="AA260" s="33"/>
      <c r="AB260" s="34"/>
    </row>
    <row r="261" spans="1:28" ht="24.95" hidden="1" customHeight="1" x14ac:dyDescent="0.2">
      <c r="A261" s="21">
        <v>292</v>
      </c>
      <c r="B261" s="42" t="s">
        <v>423</v>
      </c>
      <c r="C261" s="23">
        <v>44315</v>
      </c>
      <c r="D261" s="38" t="s">
        <v>30</v>
      </c>
      <c r="E261" s="38">
        <v>2021</v>
      </c>
      <c r="F261" s="38" t="s">
        <v>402</v>
      </c>
      <c r="G261" s="24" t="str">
        <f t="shared" ref="G261:G324" si="8">IF(C261="","","PO")</f>
        <v>PO</v>
      </c>
      <c r="H261" s="39" t="s">
        <v>32</v>
      </c>
      <c r="I261" s="39" t="s">
        <v>47</v>
      </c>
      <c r="J261" s="39" t="s">
        <v>48</v>
      </c>
      <c r="K261" s="39">
        <v>300</v>
      </c>
      <c r="L261" s="39">
        <v>240</v>
      </c>
      <c r="M261" s="39" t="s">
        <v>424</v>
      </c>
      <c r="N261" s="39" t="s">
        <v>35</v>
      </c>
      <c r="O261" s="40" t="s">
        <v>36</v>
      </c>
      <c r="P261" s="27" t="str">
        <f>IF(ISBLANK(I261),"",VLOOKUP(I261,'[1]PO -Machines '!A:C,3,0))</f>
        <v>A</v>
      </c>
      <c r="Q261" s="27" t="str">
        <f>IF(ISBLANK(I261),"",VLOOKUP(I261,'[1]PO -Machines '!A:C,2,0))</f>
        <v>FAB</v>
      </c>
      <c r="R261" s="28" t="s">
        <v>36</v>
      </c>
      <c r="S261" s="29">
        <f>IF(OR(C261="",H261="",I261="",B261=""),"",WORKDAY('PO - création BDA'!$C261,2))</f>
        <v>44319</v>
      </c>
      <c r="T261" s="29">
        <f>IF(OR(C261="",H261="",I261="",B261=""),"",WORKDAY('PO - création BDA'!$C261,14))</f>
        <v>44335</v>
      </c>
      <c r="U261" s="30" t="str">
        <f ca="1">IF($B261="","",IF($V261="Cloturée","BDA Cloturée",IF($V261="En cours","Plan d'actions en cours",IF(AND($T261-TODAY()&lt;=-1,OR($R261="",$R261="NON"),$S261-TODAY()&lt;=-1,OR($R261="",$R261="NON")),"RETARD RECTO + VERSO",IF(OR(AND($T261-TODAY()&lt;=-1,OR($R261="",$R261="NON")),AND($T261-TODAY()&lt;=-1,R261="OUI")),"RETARD VERSO",IF(AND($T261-TODAY()&gt;=0,$R261="OUI"),"VERSO EN COURS",IF(OR(AND($S261-TODAY()&lt;=-1,OR($R261="",$R261="NON")),AND($S261-TODAY()&lt;=-1,R261="OUI")),"RETARD RECTO",IF(T261-TODAY()&gt;=0,"RECTO EN COURS"))))))))</f>
        <v>BDA Cloturée</v>
      </c>
      <c r="V261" s="30" t="str">
        <f>IF(O261="NON","",IF(ISBLANK(C261),"",IF(COUNTIF('[1]PO - Plan d''Actions'!$A:$A,'PO - création BDA'!B261)=0,"Pas d'actions renseignées",IF(COUNTIF('[1]PO - Plan d''Actions'!$A:$A,'PO - création BDA'!B261)=COUNTIFS('[1]PO - Plan d''Actions'!$A:$A,'PO - création BDA'!B261,'[1]PO - Plan d''Actions'!$M:$M,"A"),"Cloturée","En cours"))))</f>
        <v>Cloturée</v>
      </c>
      <c r="W261" s="25"/>
      <c r="X261" s="25"/>
      <c r="Y261" s="25"/>
      <c r="Z261" s="25"/>
      <c r="AA261" s="25"/>
      <c r="AB261" s="31"/>
    </row>
    <row r="262" spans="1:28" ht="24.95" hidden="1" customHeight="1" x14ac:dyDescent="0.2">
      <c r="A262" s="21">
        <v>293</v>
      </c>
      <c r="B262" s="42" t="s">
        <v>425</v>
      </c>
      <c r="C262" s="23">
        <v>44351</v>
      </c>
      <c r="D262" s="38" t="s">
        <v>98</v>
      </c>
      <c r="E262" s="38">
        <v>2021</v>
      </c>
      <c r="F262" s="38" t="s">
        <v>426</v>
      </c>
      <c r="G262" s="24" t="str">
        <f t="shared" si="8"/>
        <v>PO</v>
      </c>
      <c r="H262" s="39" t="s">
        <v>46</v>
      </c>
      <c r="I262" s="39" t="s">
        <v>95</v>
      </c>
      <c r="J262" s="39" t="s">
        <v>48</v>
      </c>
      <c r="K262" s="39">
        <v>360</v>
      </c>
      <c r="L262" s="39">
        <v>660</v>
      </c>
      <c r="M262" s="39" t="s">
        <v>427</v>
      </c>
      <c r="N262" s="39" t="s">
        <v>36</v>
      </c>
      <c r="O262" s="40" t="s">
        <v>36</v>
      </c>
      <c r="P262" s="27" t="str">
        <f>IF(ISBLANK(I262),"",VLOOKUP(I262,'[1]PO -Machines '!A:C,3,0))</f>
        <v>A</v>
      </c>
      <c r="Q262" s="27" t="str">
        <f>IF(ISBLANK(I262),"",VLOOKUP(I262,'[1]PO -Machines '!A:C,2,0))</f>
        <v>FAB</v>
      </c>
      <c r="R262" s="28" t="s">
        <v>36</v>
      </c>
      <c r="S262" s="29">
        <f>IF(OR(C262="",H262="",I262="",B262=""),"",WORKDAY('PO - création BDA'!$C262,2))</f>
        <v>44355</v>
      </c>
      <c r="T262" s="29">
        <f>IF(OR(C262="",H262="",I262="",B262=""),"",WORKDAY('PO - création BDA'!$C262,14))</f>
        <v>44371</v>
      </c>
      <c r="U262" s="30" t="str">
        <f ca="1">IF($B262="","",IF($V262="Cloturée","BDA Cloturée",IF($V262="En cours","Plan d'actions en cours",IF(AND($T262-TODAY()&lt;=-1,OR($R262="",$R262="NON"),$S262-TODAY()&lt;=-1,OR($R262="",$R262="NON")),"RETARD RECTO + VERSO",IF(OR(AND($T262-TODAY()&lt;=-1,OR($R262="",$R262="NON")),AND($T262-TODAY()&lt;=-1,R262="OUI")),"RETARD VERSO",IF(AND($T262-TODAY()&gt;=0,$R262="OUI"),"VERSO EN COURS",IF(OR(AND($S262-TODAY()&lt;=-1,OR($R262="",$R262="NON")),AND($S262-TODAY()&lt;=-1,R262="OUI")),"RETARD RECTO",IF(T262-TODAY()&gt;=0,"RECTO EN COURS"))))))))</f>
        <v>BDA Cloturée</v>
      </c>
      <c r="V262" s="30" t="str">
        <f>IF(O262="NON","",IF(ISBLANK(C262),"",IF(COUNTIF('[1]PO - Plan d''Actions'!$A:$A,'PO - création BDA'!B262)=0,"Pas d'actions renseignées",IF(COUNTIF('[1]PO - Plan d''Actions'!$A:$A,'PO - création BDA'!B262)=COUNTIFS('[1]PO - Plan d''Actions'!$A:$A,'PO - création BDA'!B262,'[1]PO - Plan d''Actions'!$M:$M,"A"),"Cloturée","En cours"))))</f>
        <v>Cloturée</v>
      </c>
      <c r="W262" s="33"/>
      <c r="X262" s="33"/>
      <c r="Y262" s="33"/>
      <c r="Z262" s="33"/>
      <c r="AA262" s="33"/>
      <c r="AB262" s="34"/>
    </row>
    <row r="263" spans="1:28" ht="24.95" hidden="1" customHeight="1" x14ac:dyDescent="0.2">
      <c r="A263" s="21">
        <v>294</v>
      </c>
      <c r="B263" s="42" t="s">
        <v>428</v>
      </c>
      <c r="C263" s="23">
        <v>44358</v>
      </c>
      <c r="D263" s="38" t="s">
        <v>98</v>
      </c>
      <c r="E263" s="38">
        <v>2021</v>
      </c>
      <c r="F263" s="38" t="s">
        <v>426</v>
      </c>
      <c r="G263" s="24" t="str">
        <f t="shared" si="8"/>
        <v>PO</v>
      </c>
      <c r="H263" s="39" t="s">
        <v>80</v>
      </c>
      <c r="I263" s="39" t="s">
        <v>196</v>
      </c>
      <c r="J263" s="39" t="s">
        <v>48</v>
      </c>
      <c r="K263" s="39">
        <v>700</v>
      </c>
      <c r="L263" s="39">
        <v>300</v>
      </c>
      <c r="M263" s="39" t="s">
        <v>429</v>
      </c>
      <c r="N263" s="39" t="s">
        <v>35</v>
      </c>
      <c r="O263" s="40" t="s">
        <v>36</v>
      </c>
      <c r="P263" s="27" t="str">
        <f>IF(ISBLANK(I263),"",VLOOKUP(I263,'[1]PO -Machines '!A:C,3,0))</f>
        <v>A</v>
      </c>
      <c r="Q263" s="27" t="str">
        <f>IF(ISBLANK(I263),"",VLOOKUP(I263,'[1]PO -Machines '!A:C,2,0))</f>
        <v>Ens/etu</v>
      </c>
      <c r="R263" s="28" t="s">
        <v>36</v>
      </c>
      <c r="S263" s="29">
        <f>IF(OR(C263="",H263="",I263="",B263=""),"",WORKDAY('PO - création BDA'!$C263,2))</f>
        <v>44362</v>
      </c>
      <c r="T263" s="29">
        <f>IF(OR(C263="",H263="",I263="",B263=""),"",WORKDAY('PO - création BDA'!$C263,14))</f>
        <v>44378</v>
      </c>
      <c r="U263" s="30" t="str">
        <f ca="1">IF($B263="","",IF($V263="Cloturée","BDA Cloturée",IF($V263="En cours","Plan d'actions en cours",IF(AND($T263-TODAY()&lt;=-1,OR($R263="",$R263="NON"),$S263-TODAY()&lt;=-1,OR($R263="",$R263="NON")),"RETARD RECTO + VERSO",IF(OR(AND($T263-TODAY()&lt;=-1,OR($R263="",$R263="NON")),AND($T263-TODAY()&lt;=-1,R263="OUI")),"RETARD VERSO",IF(AND($T263-TODAY()&gt;=0,$R263="OUI"),"VERSO EN COURS",IF(OR(AND($S263-TODAY()&lt;=-1,OR($R263="",$R263="NON")),AND($S263-TODAY()&lt;=-1,R263="OUI")),"RETARD RECTO",IF(T263-TODAY()&gt;=0,"RECTO EN COURS"))))))))</f>
        <v>BDA Cloturée</v>
      </c>
      <c r="V263" s="30" t="str">
        <f>IF(O263="NON","",IF(ISBLANK(C263),"",IF(COUNTIF('[1]PO - Plan d''Actions'!$A:$A,'PO - création BDA'!B263)=0,"Pas d'actions renseignées",IF(COUNTIF('[1]PO - Plan d''Actions'!$A:$A,'PO - création BDA'!B263)=COUNTIFS('[1]PO - Plan d''Actions'!$A:$A,'PO - création BDA'!B263,'[1]PO - Plan d''Actions'!$M:$M,"A"),"Cloturée","En cours"))))</f>
        <v>Cloturée</v>
      </c>
      <c r="W263" s="25"/>
      <c r="X263" s="25"/>
      <c r="Y263" s="25"/>
      <c r="Z263" s="25"/>
      <c r="AA263" s="25"/>
      <c r="AB263" s="31"/>
    </row>
    <row r="264" spans="1:28" ht="24.95" hidden="1" customHeight="1" x14ac:dyDescent="0.2">
      <c r="A264" s="21">
        <v>295</v>
      </c>
      <c r="B264" s="22" t="s">
        <v>430</v>
      </c>
      <c r="C264" s="23">
        <v>44357</v>
      </c>
      <c r="D264" s="38" t="s">
        <v>98</v>
      </c>
      <c r="E264" s="38">
        <v>2021</v>
      </c>
      <c r="F264" s="38" t="s">
        <v>426</v>
      </c>
      <c r="G264" s="24" t="str">
        <f t="shared" si="8"/>
        <v>PO</v>
      </c>
      <c r="H264" s="39" t="s">
        <v>106</v>
      </c>
      <c r="I264" s="39" t="s">
        <v>222</v>
      </c>
      <c r="J264" s="39" t="s">
        <v>48</v>
      </c>
      <c r="K264" s="39">
        <v>1095</v>
      </c>
      <c r="L264" s="39">
        <v>480</v>
      </c>
      <c r="M264" s="39" t="s">
        <v>431</v>
      </c>
      <c r="N264" s="39" t="s">
        <v>35</v>
      </c>
      <c r="O264" s="40" t="s">
        <v>36</v>
      </c>
      <c r="P264" s="27" t="str">
        <f>IF(ISBLANK(I264),"",VLOOKUP(I264,'[1]PO -Machines '!A:C,3,0))</f>
        <v>A</v>
      </c>
      <c r="Q264" s="27" t="str">
        <f>IF(ISBLANK(I264),"",VLOOKUP(I264,'[1]PO -Machines '!A:C,2,0))</f>
        <v>Ens/etu</v>
      </c>
      <c r="R264" s="28" t="s">
        <v>36</v>
      </c>
      <c r="S264" s="29">
        <f>IF(OR(C264="",H264="",I264="",B264=""),"",WORKDAY('PO - création BDA'!$C264,2))</f>
        <v>44361</v>
      </c>
      <c r="T264" s="29">
        <f>IF(OR(C264="",H264="",I264="",B264=""),"",WORKDAY('PO - création BDA'!$C264,14))</f>
        <v>44377</v>
      </c>
      <c r="U264" s="30" t="str">
        <f ca="1">IF($B264="","",IF($V264="Cloturée","BDA Cloturée",IF($V264="En cours","Plan d'actions en cours",IF(AND($T264-TODAY()&lt;=-1,OR($R264="",$R264="NON"),$S264-TODAY()&lt;=-1,OR($R264="",$R264="NON")),"RETARD RECTO + VERSO",IF(OR(AND($T264-TODAY()&lt;=-1,OR($R264="",$R264="NON")),AND($T264-TODAY()&lt;=-1,R264="OUI")),"RETARD VERSO",IF(AND($T264-TODAY()&gt;=0,$R264="OUI"),"VERSO EN COURS",IF(OR(AND($S264-TODAY()&lt;=-1,OR($R264="",$R264="NON")),AND($S264-TODAY()&lt;=-1,R264="OUI")),"RETARD RECTO",IF(T264-TODAY()&gt;=0,"RECTO EN COURS"))))))))</f>
        <v>RETARD VERSO</v>
      </c>
      <c r="V264" s="30" t="str">
        <f>IF(O264="NON","",IF(ISBLANK(C264),"",IF(COUNTIF('[1]PO - Plan d''Actions'!$A:$A,'PO - création BDA'!B264)=0,"Pas d'actions renseignées",IF(COUNTIF('[1]PO - Plan d''Actions'!$A:$A,'PO - création BDA'!B264)=COUNTIFS('[1]PO - Plan d''Actions'!$A:$A,'PO - création BDA'!B264,'[1]PO - Plan d''Actions'!$M:$M,"A"),"Cloturée","En cours"))))</f>
        <v>Pas d'actions renseignées</v>
      </c>
      <c r="W264" s="33"/>
      <c r="X264" s="33"/>
      <c r="Y264" s="33"/>
      <c r="Z264" s="33"/>
      <c r="AA264" s="33"/>
      <c r="AB264" s="34"/>
    </row>
    <row r="265" spans="1:28" ht="24.95" hidden="1" customHeight="1" x14ac:dyDescent="0.2">
      <c r="A265" s="21">
        <v>296</v>
      </c>
      <c r="B265" s="22" t="s">
        <v>432</v>
      </c>
      <c r="C265" s="23">
        <v>44372</v>
      </c>
      <c r="D265" s="38" t="s">
        <v>98</v>
      </c>
      <c r="E265" s="38">
        <v>2021</v>
      </c>
      <c r="F265" s="38" t="s">
        <v>426</v>
      </c>
      <c r="G265" s="24" t="str">
        <f t="shared" si="8"/>
        <v>PO</v>
      </c>
      <c r="H265" s="39" t="s">
        <v>131</v>
      </c>
      <c r="I265" s="39" t="s">
        <v>196</v>
      </c>
      <c r="J265" s="39" t="s">
        <v>53</v>
      </c>
      <c r="K265" s="39">
        <v>180</v>
      </c>
      <c r="L265" s="39">
        <v>180</v>
      </c>
      <c r="M265" s="39" t="s">
        <v>433</v>
      </c>
      <c r="N265" s="39" t="s">
        <v>35</v>
      </c>
      <c r="O265" s="40" t="s">
        <v>35</v>
      </c>
      <c r="P265" s="27" t="str">
        <f>IF(ISBLANK(I265),"",VLOOKUP(I265,'[1]PO -Machines '!A:C,3,0))</f>
        <v>A</v>
      </c>
      <c r="Q265" s="27" t="str">
        <f>IF(ISBLANK(I265),"",VLOOKUP(I265,'[1]PO -Machines '!A:C,2,0))</f>
        <v>Ens/etu</v>
      </c>
      <c r="R265" s="28" t="s">
        <v>36</v>
      </c>
      <c r="S265" s="29">
        <f>IF(OR(C265="",H265="",I265="",B265=""),"",WORKDAY('PO - création BDA'!$C265,2))</f>
        <v>44376</v>
      </c>
      <c r="T265" s="29">
        <f>IF(OR(C265="",H265="",I265="",B265=""),"",WORKDAY('PO - création BDA'!$C265,14))</f>
        <v>44392</v>
      </c>
      <c r="U265" s="30" t="str">
        <f ca="1">IF($B265="","",IF($V265="Cloturée","BDA Cloturée",IF($V265="En cours","Plan d'actions en cours",IF(AND($T265-TODAY()&lt;=-1,OR($R265="",$R265="NON"),$S265-TODAY()&lt;=-1,OR($R265="",$R265="NON")),"RETARD RECTO + VERSO",IF(OR(AND($T265-TODAY()&lt;=-1,OR($R265="",$R265="NON")),AND($T265-TODAY()&lt;=-1,R265="OUI")),"RETARD VERSO",IF(AND($T265-TODAY()&gt;=0,$R265="OUI"),"VERSO EN COURS",IF(OR(AND($S265-TODAY()&lt;=-1,OR($R265="",$R265="NON")),AND($S265-TODAY()&lt;=-1,R265="OUI")),"RETARD RECTO",IF(T265-TODAY()&gt;=0,"RECTO EN COURS"))))))))</f>
        <v>RETARD VERSO</v>
      </c>
      <c r="V265" s="30" t="str">
        <f>IF(O265="NON","",IF(ISBLANK(C265),"",IF(COUNTIF('[1]PO - Plan d''Actions'!$A:$A,'PO - création BDA'!B265)=0,"Pas d'actions renseignées",IF(COUNTIF('[1]PO - Plan d''Actions'!$A:$A,'PO - création BDA'!B265)=COUNTIFS('[1]PO - Plan d''Actions'!$A:$A,'PO - création BDA'!B265,'[1]PO - Plan d''Actions'!$M:$M,"A"),"Cloturée","En cours"))))</f>
        <v/>
      </c>
      <c r="W265" s="25"/>
      <c r="X265" s="25"/>
      <c r="Y265" s="25"/>
      <c r="Z265" s="25"/>
      <c r="AA265" s="25"/>
      <c r="AB265" s="31"/>
    </row>
    <row r="266" spans="1:28" ht="24.95" hidden="1" customHeight="1" x14ac:dyDescent="0.2">
      <c r="A266" s="21">
        <v>296</v>
      </c>
      <c r="B266" s="22" t="s">
        <v>434</v>
      </c>
      <c r="C266" s="23">
        <v>44375</v>
      </c>
      <c r="D266" s="38" t="s">
        <v>98</v>
      </c>
      <c r="E266" s="38">
        <v>2021</v>
      </c>
      <c r="F266" s="38" t="s">
        <v>426</v>
      </c>
      <c r="G266" s="24" t="str">
        <f t="shared" si="8"/>
        <v>PO</v>
      </c>
      <c r="H266" s="39" t="s">
        <v>87</v>
      </c>
      <c r="I266" s="39" t="s">
        <v>88</v>
      </c>
      <c r="J266" s="39" t="s">
        <v>53</v>
      </c>
      <c r="K266" s="39">
        <v>270</v>
      </c>
      <c r="L266" s="39">
        <v>200</v>
      </c>
      <c r="M266" s="39" t="s">
        <v>433</v>
      </c>
      <c r="N266" s="39" t="s">
        <v>35</v>
      </c>
      <c r="O266" s="40" t="s">
        <v>35</v>
      </c>
      <c r="P266" s="27" t="str">
        <f>IF(ISBLANK(I266),"",VLOOKUP(I266,'[1]PO -Machines '!A:C,3,0))</f>
        <v>A</v>
      </c>
      <c r="Q266" s="27" t="str">
        <f>IF(ISBLANK(I266),"",VLOOKUP(I266,'[1]PO -Machines '!A:C,2,0))</f>
        <v>Ens/etu</v>
      </c>
      <c r="R266" s="28" t="s">
        <v>36</v>
      </c>
      <c r="S266" s="29">
        <f>IF(OR(C266="",H266="",I266="",B266=""),"",WORKDAY('PO - création BDA'!$C266,2))</f>
        <v>44377</v>
      </c>
      <c r="T266" s="29">
        <f>IF(OR(C266="",H266="",I266="",B266=""),"",WORKDAY('PO - création BDA'!$C266,14))</f>
        <v>44393</v>
      </c>
      <c r="U266" s="30" t="str">
        <f ca="1">IF($B266="","",IF($V266="Cloturée","BDA Cloturée",IF($V266="En cours","Plan d'actions en cours",IF(AND($T266-TODAY()&lt;=-1,OR($R266="",$R266="NON"),$S266-TODAY()&lt;=-1,OR($R266="",$R266="NON")),"RETARD RECTO + VERSO",IF(OR(AND($T266-TODAY()&lt;=-1,OR($R266="",$R266="NON")),AND($T266-TODAY()&lt;=-1,R266="OUI")),"RETARD VERSO",IF(AND($T266-TODAY()&gt;=0,$R266="OUI"),"VERSO EN COURS",IF(OR(AND($S266-TODAY()&lt;=-1,OR($R266="",$R266="NON")),AND($S266-TODAY()&lt;=-1,R266="OUI")),"RETARD RECTO",IF(T266-TODAY()&gt;=0,"RECTO EN COURS"))))))))</f>
        <v>RETARD VERSO</v>
      </c>
      <c r="V266" s="30" t="str">
        <f>IF(O266="NON","",IF(ISBLANK(C266),"",IF(COUNTIF('[1]PO - Plan d''Actions'!$A:$A,'PO - création BDA'!B266)=0,"Pas d'actions renseignées",IF(COUNTIF('[1]PO - Plan d''Actions'!$A:$A,'PO - création BDA'!B266)=COUNTIFS('[1]PO - Plan d''Actions'!$A:$A,'PO - création BDA'!B266,'[1]PO - Plan d''Actions'!$M:$M,"A"),"Cloturée","En cours"))))</f>
        <v/>
      </c>
      <c r="W266" s="33"/>
      <c r="X266" s="33"/>
      <c r="Y266" s="33"/>
      <c r="Z266" s="33"/>
      <c r="AA266" s="33"/>
      <c r="AB266" s="34"/>
    </row>
    <row r="267" spans="1:28" ht="24.95" hidden="1" customHeight="1" x14ac:dyDescent="0.2">
      <c r="A267" s="21">
        <v>300</v>
      </c>
      <c r="B267" s="42" t="s">
        <v>435</v>
      </c>
      <c r="C267" s="23">
        <v>44383</v>
      </c>
      <c r="D267" s="38" t="s">
        <v>108</v>
      </c>
      <c r="E267" s="38">
        <v>2021</v>
      </c>
      <c r="F267" s="38" t="s">
        <v>436</v>
      </c>
      <c r="G267" s="24" t="str">
        <f t="shared" si="8"/>
        <v>PO</v>
      </c>
      <c r="H267" s="39" t="s">
        <v>154</v>
      </c>
      <c r="I267" s="39" t="s">
        <v>437</v>
      </c>
      <c r="J267" s="39" t="s">
        <v>67</v>
      </c>
      <c r="K267" s="39">
        <v>160</v>
      </c>
      <c r="L267" s="39">
        <v>100</v>
      </c>
      <c r="M267" s="39" t="s">
        <v>438</v>
      </c>
      <c r="N267" s="39" t="s">
        <v>35</v>
      </c>
      <c r="O267" s="40" t="s">
        <v>36</v>
      </c>
      <c r="P267" s="27" t="str">
        <f>IF(ISBLANK(I267),"",VLOOKUP(I267,'[1]PO -Machines '!A:C,3,0))</f>
        <v>A</v>
      </c>
      <c r="Q267" s="27" t="str">
        <f>IF(ISBLANK(I267),"",VLOOKUP(I267,'[1]PO -Machines '!A:C,2,0))</f>
        <v>MP</v>
      </c>
      <c r="R267" s="28" t="s">
        <v>36</v>
      </c>
      <c r="S267" s="29">
        <f>IF(OR(C267="",H267="",I267="",B267=""),"",WORKDAY('PO - création BDA'!$C267,2))</f>
        <v>44385</v>
      </c>
      <c r="T267" s="29">
        <f>IF(OR(C267="",H267="",I267="",B267=""),"",WORKDAY('PO - création BDA'!$C267,14))</f>
        <v>44403</v>
      </c>
      <c r="U267" s="30" t="str">
        <f ca="1">IF($B267="","",IF($V267="Cloturée","BDA Cloturée",IF($V267="En cours","Plan d'actions en cours",IF(AND($T267-TODAY()&lt;=-1,OR($R267="",$R267="NON"),$S267-TODAY()&lt;=-1,OR($R267="",$R267="NON")),"RETARD RECTO + VERSO",IF(OR(AND($T267-TODAY()&lt;=-1,OR($R267="",$R267="NON")),AND($T267-TODAY()&lt;=-1,R267="OUI")),"RETARD VERSO",IF(AND($T267-TODAY()&gt;=0,$R267="OUI"),"VERSO EN COURS",IF(OR(AND($S267-TODAY()&lt;=-1,OR($R267="",$R267="NON")),AND($S267-TODAY()&lt;=-1,R267="OUI")),"RETARD RECTO",IF(T267-TODAY()&gt;=0,"RECTO EN COURS"))))))))</f>
        <v>RETARD VERSO</v>
      </c>
      <c r="V267" s="30" t="str">
        <f>IF(O267="NON","",IF(ISBLANK(C267),"",IF(COUNTIF('[1]PO - Plan d''Actions'!$A:$A,'PO - création BDA'!B267)=0,"Pas d'actions renseignées",IF(COUNTIF('[1]PO - Plan d''Actions'!$A:$A,'PO - création BDA'!B267)=COUNTIFS('[1]PO - Plan d''Actions'!$A:$A,'PO - création BDA'!B267,'[1]PO - Plan d''Actions'!$M:$M,"A"),"Cloturée","En cours"))))</f>
        <v>Pas d'actions renseignées</v>
      </c>
      <c r="W267" s="25"/>
      <c r="X267" s="25"/>
      <c r="Y267" s="25"/>
      <c r="Z267" s="25"/>
      <c r="AA267" s="25"/>
      <c r="AB267" s="31"/>
    </row>
    <row r="268" spans="1:28" ht="24.95" hidden="1" customHeight="1" x14ac:dyDescent="0.2">
      <c r="A268" s="21" t="s">
        <v>136</v>
      </c>
      <c r="B268" s="42" t="s">
        <v>439</v>
      </c>
      <c r="C268" s="23">
        <v>44384</v>
      </c>
      <c r="D268" s="38" t="s">
        <v>108</v>
      </c>
      <c r="E268" s="38">
        <v>2021</v>
      </c>
      <c r="F268" s="38" t="s">
        <v>436</v>
      </c>
      <c r="G268" s="24" t="str">
        <f t="shared" si="8"/>
        <v>PO</v>
      </c>
      <c r="H268" s="39" t="s">
        <v>131</v>
      </c>
      <c r="I268" s="39" t="s">
        <v>196</v>
      </c>
      <c r="J268" s="39" t="s">
        <v>53</v>
      </c>
      <c r="K268" s="39">
        <v>120</v>
      </c>
      <c r="L268" s="39">
        <v>90</v>
      </c>
      <c r="M268" s="39" t="s">
        <v>440</v>
      </c>
      <c r="N268" s="39" t="s">
        <v>35</v>
      </c>
      <c r="O268" s="40" t="s">
        <v>35</v>
      </c>
      <c r="P268" s="27" t="str">
        <f>IF(ISBLANK(I268),"",VLOOKUP(I268,'[1]PO -Machines '!A:C,3,0))</f>
        <v>A</v>
      </c>
      <c r="Q268" s="27" t="str">
        <f>IF(ISBLANK(I268),"",VLOOKUP(I268,'[1]PO -Machines '!A:C,2,0))</f>
        <v>Ens/etu</v>
      </c>
      <c r="R268" s="28" t="s">
        <v>36</v>
      </c>
      <c r="S268" s="29">
        <f>IF(OR(C268="",H268="",I268="",B268=""),"",WORKDAY('PO - création BDA'!$C268,2))</f>
        <v>44386</v>
      </c>
      <c r="T268" s="29">
        <f>IF(OR(C268="",H268="",I268="",B268=""),"",WORKDAY('PO - création BDA'!$C268,14))</f>
        <v>44404</v>
      </c>
      <c r="U268" s="30" t="str">
        <f ca="1">IF($B268="","",IF($V268="Cloturée","BDA Cloturée",IF($V268="En cours","Plan d'actions en cours",IF(AND($T268-TODAY()&lt;=-1,OR($R268="",$R268="NON"),$S268-TODAY()&lt;=-1,OR($R268="",$R268="NON")),"RETARD RECTO + VERSO",IF(OR(AND($T268-TODAY()&lt;=-1,OR($R268="",$R268="NON")),AND($T268-TODAY()&lt;=-1,R268="OUI")),"RETARD VERSO",IF(AND($T268-TODAY()&gt;=0,$R268="OUI"),"VERSO EN COURS",IF(OR(AND($S268-TODAY()&lt;=-1,OR($R268="",$R268="NON")),AND($S268-TODAY()&lt;=-1,R268="OUI")),"RETARD RECTO",IF(T268-TODAY()&gt;=0,"RECTO EN COURS"))))))))</f>
        <v>RETARD VERSO</v>
      </c>
      <c r="V268" s="30" t="str">
        <f>IF(O268="NON","",IF(ISBLANK(C268),"",IF(COUNTIF('[1]PO - Plan d''Actions'!$A:$A,'PO - création BDA'!B268)=0,"Pas d'actions renseignées",IF(COUNTIF('[1]PO - Plan d''Actions'!$A:$A,'PO - création BDA'!B268)=COUNTIFS('[1]PO - Plan d''Actions'!$A:$A,'PO - création BDA'!B268,'[1]PO - Plan d''Actions'!$M:$M,"A"),"Cloturée","En cours"))))</f>
        <v/>
      </c>
      <c r="W268" s="33"/>
      <c r="X268" s="33"/>
      <c r="Y268" s="33"/>
      <c r="Z268" s="33"/>
      <c r="AA268" s="33"/>
      <c r="AB268" s="34"/>
    </row>
    <row r="269" spans="1:28" ht="24.95" hidden="1" customHeight="1" x14ac:dyDescent="0.2">
      <c r="A269" s="21" t="s">
        <v>136</v>
      </c>
      <c r="B269" s="22" t="s">
        <v>441</v>
      </c>
      <c r="C269" s="23">
        <v>44399</v>
      </c>
      <c r="D269" s="38" t="s">
        <v>108</v>
      </c>
      <c r="E269" s="38">
        <v>2021</v>
      </c>
      <c r="F269" s="38" t="s">
        <v>436</v>
      </c>
      <c r="G269" s="24" t="str">
        <f t="shared" si="8"/>
        <v>PO</v>
      </c>
      <c r="H269" s="39" t="s">
        <v>56</v>
      </c>
      <c r="I269" s="39" t="s">
        <v>212</v>
      </c>
      <c r="J269" s="39" t="s">
        <v>53</v>
      </c>
      <c r="K269" s="39">
        <v>480</v>
      </c>
      <c r="L269" s="39">
        <v>180</v>
      </c>
      <c r="M269" s="39" t="s">
        <v>442</v>
      </c>
      <c r="N269" s="39" t="s">
        <v>35</v>
      </c>
      <c r="O269" s="40" t="s">
        <v>35</v>
      </c>
      <c r="P269" s="27" t="str">
        <f>IF(ISBLANK(I269),"",VLOOKUP(I269,'[1]PO -Machines '!A:C,3,0))</f>
        <v>C</v>
      </c>
      <c r="Q269" s="27" t="str">
        <f>IF(ISBLANK(I269),"",VLOOKUP(I269,'[1]PO -Machines '!A:C,2,0))</f>
        <v>Ens/etu</v>
      </c>
      <c r="R269" s="28" t="s">
        <v>36</v>
      </c>
      <c r="S269" s="29">
        <f>IF(OR(C269="",H269="",I269="",B269=""),"",WORKDAY('PO - création BDA'!$C269,2))</f>
        <v>44403</v>
      </c>
      <c r="T269" s="29">
        <f>IF(OR(C269="",H269="",I269="",B269=""),"",WORKDAY('PO - création BDA'!$C269,14))</f>
        <v>44419</v>
      </c>
      <c r="U269" s="30" t="str">
        <f ca="1">IF($B269="","",IF($V269="Cloturée","BDA Cloturée",IF($V269="En cours","Plan d'actions en cours",IF(AND($T269-TODAY()&lt;=-1,OR($R269="",$R269="NON"),$S269-TODAY()&lt;=-1,OR($R269="",$R269="NON")),"RETARD RECTO + VERSO",IF(OR(AND($T269-TODAY()&lt;=-1,OR($R269="",$R269="NON")),AND($T269-TODAY()&lt;=-1,R269="OUI")),"RETARD VERSO",IF(AND($T269-TODAY()&gt;=0,$R269="OUI"),"VERSO EN COURS",IF(OR(AND($S269-TODAY()&lt;=-1,OR($R269="",$R269="NON")),AND($S269-TODAY()&lt;=-1,R269="OUI")),"RETARD RECTO",IF(T269-TODAY()&gt;=0,"RECTO EN COURS"))))))))</f>
        <v>RETARD VERSO</v>
      </c>
      <c r="V269" s="30" t="str">
        <f>IF(O269="NON","",IF(ISBLANK(C269),"",IF(COUNTIF('[1]PO - Plan d''Actions'!$A:$A,'PO - création BDA'!B269)=0,"Pas d'actions renseignées",IF(COUNTIF('[1]PO - Plan d''Actions'!$A:$A,'PO - création BDA'!B269)=COUNTIFS('[1]PO - Plan d''Actions'!$A:$A,'PO - création BDA'!B269,'[1]PO - Plan d''Actions'!$M:$M,"A"),"Cloturée","En cours"))))</f>
        <v/>
      </c>
      <c r="W269" s="25"/>
      <c r="X269" s="25"/>
      <c r="Y269" s="25"/>
      <c r="Z269" s="25"/>
      <c r="AA269" s="25"/>
      <c r="AB269" s="31"/>
    </row>
    <row r="270" spans="1:28" ht="24.95" hidden="1" customHeight="1" x14ac:dyDescent="0.2">
      <c r="A270" s="21">
        <v>304</v>
      </c>
      <c r="B270" s="42" t="s">
        <v>443</v>
      </c>
      <c r="C270" s="23">
        <v>44403</v>
      </c>
      <c r="D270" s="38" t="s">
        <v>108</v>
      </c>
      <c r="E270" s="38">
        <v>2021</v>
      </c>
      <c r="F270" s="38" t="s">
        <v>436</v>
      </c>
      <c r="G270" s="24" t="str">
        <f t="shared" si="8"/>
        <v>PO</v>
      </c>
      <c r="H270" s="39" t="s">
        <v>154</v>
      </c>
      <c r="I270" s="39" t="s">
        <v>444</v>
      </c>
      <c r="J270" s="39" t="s">
        <v>67</v>
      </c>
      <c r="K270" s="39">
        <v>660</v>
      </c>
      <c r="L270" s="39">
        <v>240</v>
      </c>
      <c r="M270" s="39" t="s">
        <v>445</v>
      </c>
      <c r="N270" s="39" t="s">
        <v>35</v>
      </c>
      <c r="O270" s="40" t="s">
        <v>35</v>
      </c>
      <c r="P270" s="27" t="str">
        <f>IF(ISBLANK(I270),"",VLOOKUP(I270,'[1]PO -Machines '!A:C,3,0))</f>
        <v>C</v>
      </c>
      <c r="Q270" s="27" t="str">
        <f>IF(ISBLANK(I270),"",VLOOKUP(I270,'[1]PO -Machines '!A:C,2,0))</f>
        <v>MP</v>
      </c>
      <c r="R270" s="28" t="s">
        <v>36</v>
      </c>
      <c r="S270" s="29">
        <f>IF(OR(C270="",H270="",I270="",B270=""),"",WORKDAY('PO - création BDA'!$C270,2))</f>
        <v>44405</v>
      </c>
      <c r="T270" s="29">
        <f>IF(OR(C270="",H270="",I270="",B270=""),"",WORKDAY('PO - création BDA'!$C270,14))</f>
        <v>44421</v>
      </c>
      <c r="U270" s="30" t="str">
        <f ca="1">IF($B270="","",IF($V270="Cloturée","BDA Cloturée",IF($V270="En cours","Plan d'actions en cours",IF(AND($T270-TODAY()&lt;=-1,OR($R270="",$R270="NON"),$S270-TODAY()&lt;=-1,OR($R270="",$R270="NON")),"RETARD RECTO + VERSO",IF(OR(AND($T270-TODAY()&lt;=-1,OR($R270="",$R270="NON")),AND($T270-TODAY()&lt;=-1,R270="OUI")),"RETARD VERSO",IF(AND($T270-TODAY()&gt;=0,$R270="OUI"),"VERSO EN COURS",IF(OR(AND($S270-TODAY()&lt;=-1,OR($R270="",$R270="NON")),AND($S270-TODAY()&lt;=-1,R270="OUI")),"RETARD RECTO",IF(T270-TODAY()&gt;=0,"RECTO EN COURS"))))))))</f>
        <v>RETARD VERSO</v>
      </c>
      <c r="V270" s="30" t="str">
        <f>IF(O270="NON","",IF(ISBLANK(C270),"",IF(COUNTIF('[1]PO - Plan d''Actions'!$A:$A,'PO - création BDA'!B270)=0,"Pas d'actions renseignées",IF(COUNTIF('[1]PO - Plan d''Actions'!$A:$A,'PO - création BDA'!B270)=COUNTIFS('[1]PO - Plan d''Actions'!$A:$A,'PO - création BDA'!B270,'[1]PO - Plan d''Actions'!$M:$M,"A"),"Cloturée","En cours"))))</f>
        <v/>
      </c>
      <c r="W270" s="33"/>
      <c r="X270" s="33"/>
      <c r="Y270" s="33"/>
      <c r="Z270" s="33"/>
      <c r="AA270" s="33"/>
      <c r="AB270" s="34"/>
    </row>
    <row r="271" spans="1:28" ht="24.95" hidden="1" customHeight="1" x14ac:dyDescent="0.2">
      <c r="A271" s="21">
        <v>305</v>
      </c>
      <c r="B271" s="42" t="str">
        <f t="shared" ref="B271:B298" si="9">IF(O271="OUI",IF(C271="","","BDA"&amp;"-"&amp;G271&amp;"-"&amp;YEAR(C271)&amp;"-"&amp;A271),"")</f>
        <v>BDA-PO-2021-305</v>
      </c>
      <c r="C271" s="43">
        <v>44427</v>
      </c>
      <c r="D271" s="38" t="s">
        <v>119</v>
      </c>
      <c r="E271" s="38">
        <v>2021</v>
      </c>
      <c r="F271" s="38" t="s">
        <v>446</v>
      </c>
      <c r="G271" s="24" t="str">
        <f t="shared" si="8"/>
        <v>PO</v>
      </c>
      <c r="H271" s="39" t="s">
        <v>364</v>
      </c>
      <c r="I271" s="39" t="s">
        <v>415</v>
      </c>
      <c r="J271" s="39" t="s">
        <v>312</v>
      </c>
      <c r="K271" s="39">
        <v>690</v>
      </c>
      <c r="L271" s="39">
        <v>690</v>
      </c>
      <c r="M271" s="39" t="s">
        <v>447</v>
      </c>
      <c r="N271" s="39" t="s">
        <v>35</v>
      </c>
      <c r="O271" s="40" t="s">
        <v>36</v>
      </c>
      <c r="P271" s="27" t="str">
        <f>IF(ISBLANK(I271),"",VLOOKUP(I271,'[1]PO -Machines '!A:C,3,0))</f>
        <v>A</v>
      </c>
      <c r="Q271" s="27" t="str">
        <f>IF(ISBLANK(I271),"",VLOOKUP(I271,'[1]PO -Machines '!A:C,2,0))</f>
        <v>FAB</v>
      </c>
      <c r="R271" s="28" t="s">
        <v>36</v>
      </c>
      <c r="S271" s="29">
        <f>IF(OR(C271="",H271="",I271="",B271=""),"",WORKDAY('PO - création BDA'!$C271,2))</f>
        <v>44431</v>
      </c>
      <c r="T271" s="29">
        <f>IF(OR(C271="",H271="",I271="",B271=""),"",WORKDAY('PO - création BDA'!$C271,14))</f>
        <v>44447</v>
      </c>
      <c r="U271" s="30" t="str">
        <f ca="1">IF($B271="","",IF($V271="Cloturée","BDA Cloturée",IF($V271="En cours","Plan d'actions en cours",IF(AND($T271-TODAY()&lt;=-1,OR($R271="",$R271="NON"),$S271-TODAY()&lt;=-1,OR($R271="",$R271="NON")),"RETARD RECTO + VERSO",IF(OR(AND($T271-TODAY()&lt;=-1,OR($R271="",$R271="NON")),AND($T271-TODAY()&lt;=-1,R271="OUI")),"RETARD VERSO",IF(AND($T271-TODAY()&gt;=0,$R271="OUI"),"VERSO EN COURS",IF(OR(AND($S271-TODAY()&lt;=-1,OR($R271="",$R271="NON")),AND($S271-TODAY()&lt;=-1,R271="OUI")),"RETARD RECTO",IF(T271-TODAY()&gt;=0,"RECTO EN COURS"))))))))</f>
        <v>BDA Cloturée</v>
      </c>
      <c r="V271" s="30" t="str">
        <f>IF(O271="NON","",IF(ISBLANK(C271),"",IF(COUNTIF('[1]PO - Plan d''Actions'!$A:$A,'PO - création BDA'!B271)=0,"Pas d'actions renseignées",IF(COUNTIF('[1]PO - Plan d''Actions'!$A:$A,'PO - création BDA'!B271)=COUNTIFS('[1]PO - Plan d''Actions'!$A:$A,'PO - création BDA'!B271,'[1]PO - Plan d''Actions'!$M:$M,"A"),"Cloturée","En cours"))))</f>
        <v>Cloturée</v>
      </c>
      <c r="W271" s="25"/>
      <c r="X271" s="25"/>
      <c r="Y271" s="25"/>
      <c r="Z271" s="25"/>
      <c r="AA271" s="25"/>
      <c r="AB271" s="31"/>
    </row>
    <row r="272" spans="1:28" ht="24.95" hidden="1" customHeight="1" x14ac:dyDescent="0.2">
      <c r="A272" s="21">
        <v>306</v>
      </c>
      <c r="B272" s="22" t="str">
        <f t="shared" si="9"/>
        <v>BDA-PO-2021-306</v>
      </c>
      <c r="C272" s="43">
        <v>44459</v>
      </c>
      <c r="D272" s="38" t="s">
        <v>40</v>
      </c>
      <c r="E272" s="38">
        <v>2021</v>
      </c>
      <c r="F272" s="38" t="s">
        <v>448</v>
      </c>
      <c r="G272" s="24" t="str">
        <f t="shared" si="8"/>
        <v>PO</v>
      </c>
      <c r="H272" s="39" t="s">
        <v>91</v>
      </c>
      <c r="I272" s="39" t="s">
        <v>449</v>
      </c>
      <c r="J272" s="39" t="s">
        <v>53</v>
      </c>
      <c r="K272" s="39">
        <v>600</v>
      </c>
      <c r="L272" s="39">
        <v>540</v>
      </c>
      <c r="M272" s="41" t="s">
        <v>450</v>
      </c>
      <c r="N272" s="39" t="s">
        <v>35</v>
      </c>
      <c r="O272" s="40" t="s">
        <v>36</v>
      </c>
      <c r="P272" s="27" t="str">
        <f>IF(ISBLANK(I272),"",VLOOKUP(I272,'[1]PO -Machines '!A:C,3,0))</f>
        <v>A</v>
      </c>
      <c r="Q272" s="27" t="str">
        <f>IF(ISBLANK(I272),"",VLOOKUP(I272,'[1]PO -Machines '!A:C,2,0))</f>
        <v>Ens/etu</v>
      </c>
      <c r="R272" s="28" t="s">
        <v>36</v>
      </c>
      <c r="S272" s="29">
        <f>IF(OR(C272="",H272="",I272="",B272=""),"",WORKDAY('PO - création BDA'!$C272,2))</f>
        <v>44461</v>
      </c>
      <c r="T272" s="29">
        <f>IF(OR(C272="",H272="",I272="",B272=""),"",WORKDAY('PO - création BDA'!$C272,14))</f>
        <v>44477</v>
      </c>
      <c r="U272" s="30" t="str">
        <f ca="1">IF($B272="","",IF($V272="Cloturée","BDA Cloturée",IF($V272="En cours","Plan d'actions en cours",IF(AND($T272-TODAY()&lt;=-1,OR($R272="",$R272="NON"),$S272-TODAY()&lt;=-1,OR($R272="",$R272="NON")),"RETARD RECTO + VERSO",IF(OR(AND($T272-TODAY()&lt;=-1,OR($R272="",$R272="NON")),AND($T272-TODAY()&lt;=-1,R272="OUI")),"RETARD VERSO",IF(AND($T272-TODAY()&gt;=0,$R272="OUI"),"VERSO EN COURS",IF(OR(AND($S272-TODAY()&lt;=-1,OR($R272="",$R272="NON")),AND($S272-TODAY()&lt;=-1,R272="OUI")),"RETARD RECTO",IF(T272-TODAY()&gt;=0,"RECTO EN COURS"))))))))</f>
        <v>BDA Cloturée</v>
      </c>
      <c r="V272" s="30" t="str">
        <f>IF(O272="NON","",IF(ISBLANK(C272),"",IF(COUNTIF('[1]PO - Plan d''Actions'!$A:$A,'PO - création BDA'!B272)=0,"Pas d'actions renseignées",IF(COUNTIF('[1]PO - Plan d''Actions'!$A:$A,'PO - création BDA'!B272)=COUNTIFS('[1]PO - Plan d''Actions'!$A:$A,'PO - création BDA'!B272,'[1]PO - Plan d''Actions'!$M:$M,"A"),"Cloturée","En cours"))))</f>
        <v>Cloturée</v>
      </c>
      <c r="W272" s="33"/>
      <c r="X272" s="33"/>
      <c r="Y272" s="33"/>
      <c r="Z272" s="33"/>
      <c r="AA272" s="33"/>
      <c r="AB272" s="34"/>
    </row>
    <row r="273" spans="1:28" ht="24.95" customHeight="1" x14ac:dyDescent="0.2">
      <c r="A273" s="21" t="str">
        <f>IF(O273="","",IF(O273="NON","",MAX(A220:A272)+1))</f>
        <v/>
      </c>
      <c r="B273" s="22" t="str">
        <f t="shared" si="9"/>
        <v/>
      </c>
      <c r="C273" s="43">
        <v>44565</v>
      </c>
      <c r="D273" s="44" t="str">
        <f>IF(C273="","","P"&amp;MONTH(C273))</f>
        <v>P1</v>
      </c>
      <c r="E273" s="44">
        <f>IF(C273="","",YEAR(C273))</f>
        <v>2022</v>
      </c>
      <c r="F273" s="44" t="str">
        <f>CONCATENATE(D273," ",E273)</f>
        <v>P1 2022</v>
      </c>
      <c r="G273" s="24" t="str">
        <f t="shared" si="8"/>
        <v>PO</v>
      </c>
      <c r="H273" s="39" t="s">
        <v>62</v>
      </c>
      <c r="I273" s="39" t="s">
        <v>451</v>
      </c>
      <c r="J273" s="39" t="s">
        <v>143</v>
      </c>
      <c r="K273" s="39">
        <v>75</v>
      </c>
      <c r="L273" s="39">
        <v>75</v>
      </c>
      <c r="M273" s="39" t="s">
        <v>452</v>
      </c>
      <c r="N273" s="39" t="s">
        <v>35</v>
      </c>
      <c r="O273" s="40" t="str">
        <f>IF(C273="","",IF(OR(AND($P273="A",$K273&gt;=60),AND($P273="B",$K273&gt;=60),AND($N273="OUI")),"OUI","NON"))</f>
        <v>NON</v>
      </c>
      <c r="P273" s="27" t="str">
        <f>IF(ISBLANK(I273),"",VLOOKUP(I273,'[1]PO -Machines '!A:C,3,0))</f>
        <v>C</v>
      </c>
      <c r="Q273" s="27" t="str">
        <f>IF(ISBLANK(I273),"",VLOOKUP(I273,'[1]PO -Machines '!A:C,2,0))</f>
        <v>Ens/etu</v>
      </c>
      <c r="R273" s="28"/>
      <c r="S273" s="29" t="str">
        <f>IF(OR(C273="",H273="",I273="",B273=""),"",WORKDAY('PO - création BDA'!$C286,2))</f>
        <v/>
      </c>
      <c r="T273" s="29" t="str">
        <f>IF(OR(C273="",H273="",I273="",B273=""),"",WORKDAY('PO - création BDA'!$C286,14))</f>
        <v/>
      </c>
      <c r="U273" s="30" t="str">
        <f ca="1">IF($B273="","",IF($V273="Cloturée","BDA Cloturée",IF($V273="En cours","Plan d'actions en cours",IF(AND($T273-TODAY()&lt;=-1,OR($R273="",$R273="NON"),$S273-TODAY()&lt;=-1,OR($R273="",$R273="NON")),"RETARD RECTO + VERSO",IF(OR(AND($T273-TODAY()&lt;=-1,OR($R273="",$R273="NON")),AND($T273-TODAY()&lt;=-1,R273="OUI")),"RETARD VERSO",IF(AND($T273-TODAY()&gt;=0,$R273="OUI"),"VERSO EN COURS",IF(OR(AND($S273-TODAY()&lt;=-1,OR($R273="",$R273="NON")),AND($S273-TODAY()&lt;=-1,R273="OUI")),"RETARD RECTO",IF(T273-TODAY()&gt;=0,"RECTO EN COURS"))))))))</f>
        <v/>
      </c>
      <c r="V273" s="30" t="str">
        <f>IF(O273="NON","",IF(ISBLANK(C273),"",IF(COUNTIF('[1]PO - Plan d''Actions'!$A:$A,'PO - création BDA'!B286)=0,"Pas d'actions renseignées",IF(COUNTIF('[1]PO - Plan d''Actions'!$A:$A,'PO - création BDA'!B286)=COUNTIFS('[1]PO - Plan d''Actions'!$A:$A,'PO - création BDA'!B286,'[1]PO - Plan d''Actions'!$M:$M,"A"),"Cloturée","En cours"))))</f>
        <v/>
      </c>
      <c r="W273" s="25"/>
      <c r="X273" s="25"/>
      <c r="Y273" s="25"/>
      <c r="Z273" s="25"/>
      <c r="AA273" s="25"/>
      <c r="AB273" s="31"/>
    </row>
    <row r="274" spans="1:28" ht="38.25" hidden="1" customHeight="1" x14ac:dyDescent="0.2">
      <c r="A274" s="21">
        <v>308</v>
      </c>
      <c r="B274" s="42" t="str">
        <f t="shared" si="9"/>
        <v>BDA-PO-2021-308</v>
      </c>
      <c r="C274" s="43">
        <v>44476</v>
      </c>
      <c r="D274" s="38" t="s">
        <v>129</v>
      </c>
      <c r="E274" s="38">
        <v>2021</v>
      </c>
      <c r="F274" s="38" t="s">
        <v>453</v>
      </c>
      <c r="G274" s="24" t="str">
        <f t="shared" si="8"/>
        <v>PO</v>
      </c>
      <c r="H274" s="39" t="s">
        <v>46</v>
      </c>
      <c r="I274" s="39" t="s">
        <v>200</v>
      </c>
      <c r="J274" s="39" t="s">
        <v>48</v>
      </c>
      <c r="K274" s="39">
        <v>840</v>
      </c>
      <c r="L274" s="39">
        <v>540</v>
      </c>
      <c r="M274" s="41" t="s">
        <v>454</v>
      </c>
      <c r="N274" s="39" t="s">
        <v>36</v>
      </c>
      <c r="O274" s="40" t="s">
        <v>36</v>
      </c>
      <c r="P274" s="27" t="str">
        <f>IF(ISBLANK(I274),"",VLOOKUP(I274,'[1]PO -Machines '!A:C,3,0))</f>
        <v>A</v>
      </c>
      <c r="Q274" s="27" t="str">
        <f>IF(ISBLANK(I274),"",VLOOKUP(I274,'[1]PO -Machines '!A:C,2,0))</f>
        <v>FAB</v>
      </c>
      <c r="R274" s="28" t="s">
        <v>36</v>
      </c>
      <c r="S274" s="29">
        <f>IF(OR(C274="",H274="",I274="",B274=""),"",WORKDAY('PO - création BDA'!$C274,2))</f>
        <v>44480</v>
      </c>
      <c r="T274" s="29">
        <f>IF(OR(C274="",H274="",I274="",B274=""),"",WORKDAY('PO - création BDA'!$C274,14))</f>
        <v>44496</v>
      </c>
      <c r="U274" s="30" t="str">
        <f ca="1">IF($B274="","",IF($V274="Cloturée","BDA Cloturée",IF($V274="En cours","Plan d'actions en cours",IF(AND($T274-TODAY()&lt;=-1,OR($R274="",$R274="NON"),$S274-TODAY()&lt;=-1,OR($R274="",$R274="NON")),"RETARD RECTO + VERSO",IF(OR(AND($T274-TODAY()&lt;=-1,OR($R274="",$R274="NON")),AND($T274-TODAY()&lt;=-1,R274="OUI")),"RETARD VERSO",IF(AND($T274-TODAY()&gt;=0,$R274="OUI"),"VERSO EN COURS",IF(OR(AND($S274-TODAY()&lt;=-1,OR($R274="",$R274="NON")),AND($S274-TODAY()&lt;=-1,R274="OUI")),"RETARD RECTO",IF(T274-TODAY()&gt;=0,"RECTO EN COURS"))))))))</f>
        <v>RETARD VERSO</v>
      </c>
      <c r="V274" s="30" t="str">
        <f>IF(O274="NON","",IF(ISBLANK(C274),"",IF(COUNTIF('[1]PO - Plan d''Actions'!$A:$A,'PO - création BDA'!B274)=0,"Pas d'actions renseignées",IF(COUNTIF('[1]PO - Plan d''Actions'!$A:$A,'PO - création BDA'!B274)=COUNTIFS('[1]PO - Plan d''Actions'!$A:$A,'PO - création BDA'!B274,'[1]PO - Plan d''Actions'!$M:$M,"A"),"Cloturée","En cours"))))</f>
        <v>Pas d'actions renseignées</v>
      </c>
      <c r="W274" s="33"/>
      <c r="X274" s="33"/>
      <c r="Y274" s="33"/>
      <c r="Z274" s="33"/>
      <c r="AA274" s="33"/>
      <c r="AB274" s="34"/>
    </row>
    <row r="275" spans="1:28" ht="24.95" customHeight="1" x14ac:dyDescent="0.2">
      <c r="A275" s="21">
        <f>IF(O275="","",IF(O275="NON","",MAX(A222:A274)+1))</f>
        <v>309</v>
      </c>
      <c r="B275" s="42" t="str">
        <f t="shared" si="9"/>
        <v>BDA-PO-2022-309</v>
      </c>
      <c r="C275" s="45">
        <v>44567</v>
      </c>
      <c r="D275" s="44" t="str">
        <f t="shared" ref="D275:D338" si="10">IF(C275="","","P"&amp;MONTH(C275))</f>
        <v>P1</v>
      </c>
      <c r="E275" s="44">
        <f t="shared" ref="E275:E338" si="11">IF(C275="","",YEAR(C275))</f>
        <v>2022</v>
      </c>
      <c r="F275" s="44" t="str">
        <f t="shared" ref="F275:F338" si="12">CONCATENATE(D275," ",E275)</f>
        <v>P1 2022</v>
      </c>
      <c r="G275" s="24" t="str">
        <f t="shared" si="8"/>
        <v>PO</v>
      </c>
      <c r="H275" s="39" t="s">
        <v>268</v>
      </c>
      <c r="I275" s="39" t="s">
        <v>317</v>
      </c>
      <c r="J275" s="39" t="s">
        <v>143</v>
      </c>
      <c r="K275" s="39">
        <v>75</v>
      </c>
      <c r="L275" s="39">
        <v>75</v>
      </c>
      <c r="M275" s="41" t="s">
        <v>455</v>
      </c>
      <c r="N275" s="39" t="s">
        <v>35</v>
      </c>
      <c r="O275" s="40" t="str">
        <f t="shared" ref="O275:O298" si="13">IF(C275="","",IF(OR(AND($P275="A",$K275&gt;=60),AND($P275="B",$K275&gt;=60),AND($N275="OUI")),"OUI","NON"))</f>
        <v>OUI</v>
      </c>
      <c r="P275" s="27" t="str">
        <f>IF(ISBLANK(I275),"",VLOOKUP(I275,'[1]PO -Machines '!A:C,3,0))</f>
        <v>A</v>
      </c>
      <c r="Q275" s="27" t="str">
        <f>IF(ISBLANK(I275),"",VLOOKUP(I275,'[1]PO -Machines '!A:C,2,0))</f>
        <v>Ens/etu</v>
      </c>
      <c r="R275" s="28" t="s">
        <v>36</v>
      </c>
      <c r="S275" s="29">
        <f>IF(OR(C275="",H275="",I275="",B275=""),"",WORKDAY('PO - création BDA'!$C285,2))</f>
        <v>44617</v>
      </c>
      <c r="T275" s="29">
        <f>IF(OR(C275="",H275="",I275="",B275=""),"",WORKDAY('PO - création BDA'!$C285,14))</f>
        <v>44635</v>
      </c>
      <c r="U275" s="30" t="str">
        <f ca="1">IF($B275="","",IF($V275="Cloturée","BDA Cloturée",IF($V275="En cours","Plan d'actions en cours",IF(AND($T275-TODAY()&lt;=-1,OR($R275="",$R275="NON"),$S275-TODAY()&lt;=-1,OR($R275="",$R275="NON")),"RETARD RECTO + VERSO",IF(OR(AND($T275-TODAY()&lt;=-1,OR($R275="",$R275="NON")),AND($T275-TODAY()&lt;=-1,R275="OUI")),"RETARD VERSO",IF(AND($T275-TODAY()&gt;=0,$R275="OUI"),"VERSO EN COURS",IF(OR(AND($S275-TODAY()&lt;=-1,OR($R275="",$R275="NON")),AND($S275-TODAY()&lt;=-1,R275="OUI")),"RETARD RECTO",IF(T275-TODAY()&gt;=0,"RECTO EN COURS"))))))))</f>
        <v>Plan d'actions en cours</v>
      </c>
      <c r="V275" s="30" t="str">
        <f>IF(O275="NON","",IF(ISBLANK(C275),"",IF(COUNTIF('[1]PO - Plan d''Actions'!$A:$A,'PO - création BDA'!B285)=0,"Pas d'actions renseignées",IF(COUNTIF('[1]PO - Plan d''Actions'!$A:$A,'PO - création BDA'!B285)=COUNTIFS('[1]PO - Plan d''Actions'!$A:$A,'PO - création BDA'!B285,'[1]PO - Plan d''Actions'!$M:$M,"A"),"Cloturée","En cours"))))</f>
        <v>En cours</v>
      </c>
      <c r="W275" s="25"/>
      <c r="X275" s="25"/>
      <c r="Y275" s="25"/>
      <c r="Z275" s="25"/>
      <c r="AA275" s="25"/>
      <c r="AB275" s="31"/>
    </row>
    <row r="276" spans="1:28" ht="24.95" customHeight="1" x14ac:dyDescent="0.2">
      <c r="A276" s="21">
        <f>IF(O276="","",IF(O276="NON","",MAX(A223:A275)+1))</f>
        <v>310</v>
      </c>
      <c r="B276" s="42" t="str">
        <f t="shared" si="9"/>
        <v>BDA-PO-2022-310</v>
      </c>
      <c r="C276" s="46">
        <v>44568</v>
      </c>
      <c r="D276" s="44" t="str">
        <f t="shared" si="10"/>
        <v>P1</v>
      </c>
      <c r="E276" s="44">
        <f t="shared" si="11"/>
        <v>2022</v>
      </c>
      <c r="F276" s="44" t="str">
        <f t="shared" si="12"/>
        <v>P1 2022</v>
      </c>
      <c r="G276" s="24" t="str">
        <f t="shared" si="8"/>
        <v>PO</v>
      </c>
      <c r="H276" s="47" t="s">
        <v>268</v>
      </c>
      <c r="I276" s="47" t="s">
        <v>269</v>
      </c>
      <c r="J276" s="47" t="s">
        <v>48</v>
      </c>
      <c r="K276" s="47">
        <v>150</v>
      </c>
      <c r="L276" s="47">
        <v>90</v>
      </c>
      <c r="M276" s="47" t="s">
        <v>456</v>
      </c>
      <c r="N276" s="39" t="s">
        <v>35</v>
      </c>
      <c r="O276" s="40" t="str">
        <f t="shared" si="13"/>
        <v>OUI</v>
      </c>
      <c r="P276" s="27" t="str">
        <f>IF(ISBLANK(I276),"",VLOOKUP(I276,'[1]PO -Machines '!A:C,3,0))</f>
        <v>B</v>
      </c>
      <c r="Q276" s="27" t="str">
        <f>IF(ISBLANK(I276),"",VLOOKUP(I276,'[1]PO -Machines '!A:C,2,0))</f>
        <v>Ens/etu</v>
      </c>
      <c r="R276" s="28" t="s">
        <v>36</v>
      </c>
      <c r="S276" s="29">
        <f>IF(OR(C276="",H276="",I276="",B276=""),"",WORKDAY('PO - création BDA'!$C276,2))</f>
        <v>44572</v>
      </c>
      <c r="T276" s="29">
        <f>IF(OR(C276="",H276="",I276="",B276=""),"",WORKDAY('PO - création BDA'!$C276,14))</f>
        <v>44588</v>
      </c>
      <c r="U276" s="30" t="str">
        <f ca="1">IF($B276="","",IF($V276="Cloturée","BDA Cloturée",IF($V276="En cours","Plan d'actions en cours",IF(AND($T276-TODAY()&lt;=-1,OR($R276="",$R276="NON"),$S276-TODAY()&lt;=-1,OR($R276="",$R276="NON")),"RETARD RECTO + VERSO",IF(OR(AND($T276-TODAY()&lt;=-1,OR($R276="",$R276="NON")),AND($T276-TODAY()&lt;=-1,R276="OUI")),"RETARD VERSO",IF(AND($T276-TODAY()&gt;=0,$R276="OUI"),"VERSO EN COURS",IF(OR(AND($S276-TODAY()&lt;=-1,OR($R276="",$R276="NON")),AND($S276-TODAY()&lt;=-1,R276="OUI")),"RETARD RECTO",IF(T276-TODAY()&gt;=0,"RECTO EN COURS"))))))))</f>
        <v>BDA Cloturée</v>
      </c>
      <c r="V276" s="30" t="str">
        <f>IF(O276="NON","",IF(ISBLANK(C276),"",IF(COUNTIF('[1]PO - Plan d''Actions'!$A:$A,'PO - création BDA'!B276)=0,"Pas d'actions renseignées",IF(COUNTIF('[1]PO - Plan d''Actions'!$A:$A,'PO - création BDA'!B276)=COUNTIFS('[1]PO - Plan d''Actions'!$A:$A,'PO - création BDA'!B276,'[1]PO - Plan d''Actions'!$M:$M,"A"),"Cloturée","En cours"))))</f>
        <v>Cloturée</v>
      </c>
      <c r="W276" s="25"/>
      <c r="X276" s="25"/>
      <c r="Y276" s="25"/>
      <c r="Z276" s="25"/>
      <c r="AA276" s="25"/>
      <c r="AB276" s="31"/>
    </row>
    <row r="277" spans="1:28" ht="24.95" customHeight="1" x14ac:dyDescent="0.2">
      <c r="A277" s="21">
        <f>IF(O277="","",IF(O277="NON","",MAX(A224:A276)+1))</f>
        <v>311</v>
      </c>
      <c r="B277" s="42" t="str">
        <f t="shared" si="9"/>
        <v>BDA-PO-2022-311</v>
      </c>
      <c r="C277" s="43">
        <v>44571</v>
      </c>
      <c r="D277" s="44" t="str">
        <f t="shared" si="10"/>
        <v>P1</v>
      </c>
      <c r="E277" s="44">
        <f t="shared" si="11"/>
        <v>2022</v>
      </c>
      <c r="F277" s="44" t="str">
        <f t="shared" si="12"/>
        <v>P1 2022</v>
      </c>
      <c r="G277" s="24" t="str">
        <f t="shared" si="8"/>
        <v>PO</v>
      </c>
      <c r="H277" s="39" t="s">
        <v>46</v>
      </c>
      <c r="I277" s="39" t="s">
        <v>200</v>
      </c>
      <c r="J277" s="39" t="s">
        <v>48</v>
      </c>
      <c r="K277" s="48">
        <v>60</v>
      </c>
      <c r="L277" s="48">
        <v>60</v>
      </c>
      <c r="M277" s="49" t="s">
        <v>457</v>
      </c>
      <c r="N277" s="39" t="s">
        <v>35</v>
      </c>
      <c r="O277" s="40" t="str">
        <f t="shared" si="13"/>
        <v>OUI</v>
      </c>
      <c r="P277" s="27" t="str">
        <f>IF(ISBLANK(I277),"",VLOOKUP(I277,'[1]PO -Machines '!A:C,3,0))</f>
        <v>A</v>
      </c>
      <c r="Q277" s="27" t="str">
        <f>IF(ISBLANK(I277),"",VLOOKUP(I277,'[1]PO -Machines '!A:C,2,0))</f>
        <v>FAB</v>
      </c>
      <c r="R277" s="28" t="s">
        <v>36</v>
      </c>
      <c r="S277" s="29">
        <f>IF(OR(C277="",H277="",I277="",B277=""),"",WORKDAY('PO - création BDA'!$C282,2))</f>
        <v>44587</v>
      </c>
      <c r="T277" s="29">
        <f>IF(OR(C277="",H277="",I277="",B277=""),"",WORKDAY('PO - création BDA'!$C282,14))</f>
        <v>44603</v>
      </c>
      <c r="U277" s="30" t="str">
        <f ca="1">IF($B277="","",IF($V277="Cloturée","BDA Cloturée",IF($V277="En cours","Plan d'actions en cours",IF(AND($T277-TODAY()&lt;=-1,OR($R277="",$R277="NON"),$S277-TODAY()&lt;=-1,OR($R277="",$R277="NON")),"RETARD RECTO + VERSO",IF(OR(AND($T277-TODAY()&lt;=-1,OR($R277="",$R277="NON")),AND($T277-TODAY()&lt;=-1,R277="OUI")),"RETARD VERSO",IF(AND($T277-TODAY()&gt;=0,$R277="OUI"),"VERSO EN COURS",IF(OR(AND($S277-TODAY()&lt;=-1,OR($R277="",$R277="NON")),AND($S277-TODAY()&lt;=-1,R277="OUI")),"RETARD RECTO",IF(T277-TODAY()&gt;=0,"RECTO EN COURS"))))))))</f>
        <v>BDA Cloturée</v>
      </c>
      <c r="V277" s="30" t="str">
        <f>IF(O277="NON","",IF(ISBLANK(C277),"",IF(COUNTIF('[1]PO - Plan d''Actions'!$A:$A,'PO - création BDA'!B282)=0,"Pas d'actions renseignées",IF(COUNTIF('[1]PO - Plan d''Actions'!$A:$A,'PO - création BDA'!B282)=COUNTIFS('[1]PO - Plan d''Actions'!$A:$A,'PO - création BDA'!B282,'[1]PO - Plan d''Actions'!$M:$M,"A"),"Cloturée","En cours"))))</f>
        <v>Cloturée</v>
      </c>
      <c r="W277" s="25"/>
      <c r="X277" s="25"/>
      <c r="Y277" s="25"/>
      <c r="Z277" s="25"/>
      <c r="AA277" s="25"/>
      <c r="AB277" s="31"/>
    </row>
    <row r="278" spans="1:28" ht="24.95" customHeight="1" x14ac:dyDescent="0.2">
      <c r="A278" s="21" t="str">
        <f>IF(O278="","",IF(O278="NON","",MAX(A225:A277)+1))</f>
        <v/>
      </c>
      <c r="B278" s="22" t="str">
        <f t="shared" si="9"/>
        <v/>
      </c>
      <c r="C278" s="43">
        <v>44571</v>
      </c>
      <c r="D278" s="44" t="str">
        <f t="shared" si="10"/>
        <v>P1</v>
      </c>
      <c r="E278" s="44">
        <f t="shared" si="11"/>
        <v>2022</v>
      </c>
      <c r="F278" s="44" t="str">
        <f t="shared" si="12"/>
        <v>P1 2022</v>
      </c>
      <c r="G278" s="24" t="str">
        <f t="shared" si="8"/>
        <v>PO</v>
      </c>
      <c r="H278" s="39" t="s">
        <v>56</v>
      </c>
      <c r="I278" s="39" t="s">
        <v>212</v>
      </c>
      <c r="J278" s="39" t="s">
        <v>143</v>
      </c>
      <c r="K278" s="50">
        <v>120</v>
      </c>
      <c r="L278" s="50">
        <v>120</v>
      </c>
      <c r="M278" s="39" t="s">
        <v>458</v>
      </c>
      <c r="N278" s="39" t="s">
        <v>35</v>
      </c>
      <c r="O278" s="40" t="str">
        <f t="shared" si="13"/>
        <v>NON</v>
      </c>
      <c r="P278" s="27" t="str">
        <f>IF(ISBLANK(I278),"",VLOOKUP(I278,'[1]PO -Machines '!A:C,3,0))</f>
        <v>C</v>
      </c>
      <c r="Q278" s="27" t="str">
        <f>IF(ISBLANK(I278),"",VLOOKUP(I278,'[1]PO -Machines '!A:C,2,0))</f>
        <v>Ens/etu</v>
      </c>
      <c r="R278" s="28"/>
      <c r="S278" s="29" t="str">
        <f>IF(OR(C278="",H278="",I278="",B278=""),"",WORKDAY('PO - création BDA'!$C284,2))</f>
        <v/>
      </c>
      <c r="T278" s="29" t="str">
        <f>IF(OR(C278="",H278="",I278="",B278=""),"",WORKDAY('PO - création BDA'!$C284,14))</f>
        <v/>
      </c>
      <c r="U278" s="30" t="str">
        <f ca="1">IF($B278="","",IF($V278="Cloturée","BDA Cloturée",IF($V278="En cours","Plan d'actions en cours",IF(AND($T278-TODAY()&lt;=-1,OR($R278="",$R278="NON"),$S278-TODAY()&lt;=-1,OR($R278="",$R278="NON")),"RETARD RECTO + VERSO",IF(OR(AND($T278-TODAY()&lt;=-1,OR($R278="",$R278="NON")),AND($T278-TODAY()&lt;=-1,R278="OUI")),"RETARD VERSO",IF(AND($T278-TODAY()&gt;=0,$R278="OUI"),"VERSO EN COURS",IF(OR(AND($S278-TODAY()&lt;=-1,OR($R278="",$R278="NON")),AND($S278-TODAY()&lt;=-1,R278="OUI")),"RETARD RECTO",IF(T278-TODAY()&gt;=0,"RECTO EN COURS"))))))))</f>
        <v/>
      </c>
      <c r="V278" s="30" t="str">
        <f>IF(O278="NON","",IF(ISBLANK(C278),"",IF(COUNTIF('[1]PO - Plan d''Actions'!$A:$A,'PO - création BDA'!B284)=0,"Pas d'actions renseignées",IF(COUNTIF('[1]PO - Plan d''Actions'!$A:$A,'PO - création BDA'!B284)=COUNTIFS('[1]PO - Plan d''Actions'!$A:$A,'PO - création BDA'!B284,'[1]PO - Plan d''Actions'!$M:$M,"A"),"Cloturée","En cours"))))</f>
        <v/>
      </c>
      <c r="W278" s="25"/>
      <c r="X278" s="25"/>
      <c r="Y278" s="25"/>
      <c r="Z278" s="25"/>
      <c r="AA278" s="25"/>
      <c r="AB278" s="31"/>
    </row>
    <row r="279" spans="1:28" ht="24.95" customHeight="1" x14ac:dyDescent="0.2">
      <c r="A279" s="21">
        <f>IF(O279="","",IF(O279="NON","",MAX(A226:A278)+1))</f>
        <v>312</v>
      </c>
      <c r="B279" s="42" t="str">
        <f t="shared" si="9"/>
        <v>BDA-PO-2022-312</v>
      </c>
      <c r="C279" s="43">
        <v>44572</v>
      </c>
      <c r="D279" s="44" t="str">
        <f t="shared" si="10"/>
        <v>P1</v>
      </c>
      <c r="E279" s="44">
        <f t="shared" si="11"/>
        <v>2022</v>
      </c>
      <c r="F279" s="44" t="str">
        <f t="shared" si="12"/>
        <v>P1 2022</v>
      </c>
      <c r="G279" s="24" t="str">
        <f t="shared" si="8"/>
        <v>PO</v>
      </c>
      <c r="H279" s="39" t="s">
        <v>62</v>
      </c>
      <c r="I279" s="39" t="s">
        <v>403</v>
      </c>
      <c r="J279" s="39" t="s">
        <v>48</v>
      </c>
      <c r="K279" s="48">
        <v>250</v>
      </c>
      <c r="L279" s="48">
        <v>250</v>
      </c>
      <c r="M279" s="39" t="s">
        <v>459</v>
      </c>
      <c r="N279" s="39" t="s">
        <v>35</v>
      </c>
      <c r="O279" s="40" t="str">
        <f t="shared" si="13"/>
        <v>OUI</v>
      </c>
      <c r="P279" s="27" t="str">
        <f>IF(ISBLANK(I279),"",VLOOKUP(I279,'[1]PO -Machines '!A:C,3,0))</f>
        <v>B</v>
      </c>
      <c r="Q279" s="27" t="str">
        <f>IF(ISBLANK(I279),"",VLOOKUP(I279,'[1]PO -Machines '!A:C,2,0))</f>
        <v>Ens/etu</v>
      </c>
      <c r="R279" s="28" t="s">
        <v>36</v>
      </c>
      <c r="S279" s="29">
        <f>IF(OR(C279="",H279="",I279="",B279=""),"",WORKDAY('PO - création BDA'!$C283,2))</f>
        <v>44588</v>
      </c>
      <c r="T279" s="29">
        <f>IF(OR(C279="",H279="",I279="",B279=""),"",WORKDAY('PO - création BDA'!$C283,14))</f>
        <v>44606</v>
      </c>
      <c r="U279" s="30" t="str">
        <f ca="1">IF($B279="","",IF($V279="Cloturée","BDA Cloturée",IF($V279="En cours","Plan d'actions en cours",IF(AND($T279-TODAY()&lt;=-1,OR($R279="",$R279="NON"),$S279-TODAY()&lt;=-1,OR($R279="",$R279="NON")),"RETARD RECTO + VERSO",IF(OR(AND($T279-TODAY()&lt;=-1,OR($R279="",$R279="NON")),AND($T279-TODAY()&lt;=-1,R279="OUI")),"RETARD VERSO",IF(AND($T279-TODAY()&gt;=0,$R279="OUI"),"VERSO EN COURS",IF(OR(AND($S279-TODAY()&lt;=-1,OR($R279="",$R279="NON")),AND($S279-TODAY()&lt;=-1,R279="OUI")),"RETARD RECTO",IF(T279-TODAY()&gt;=0,"RECTO EN COURS"))))))))</f>
        <v>BDA Cloturée</v>
      </c>
      <c r="V279" s="30" t="str">
        <f>IF(O279="NON","",IF(ISBLANK(C279),"",IF(COUNTIF('[1]PO - Plan d''Actions'!$A:$A,'PO - création BDA'!B283)=0,"Pas d'actions renseignées",IF(COUNTIF('[1]PO - Plan d''Actions'!$A:$A,'PO - création BDA'!B283)=COUNTIFS('[1]PO - Plan d''Actions'!$A:$A,'PO - création BDA'!B283,'[1]PO - Plan d''Actions'!$M:$M,"A"),"Cloturée","En cours"))))</f>
        <v>Cloturée</v>
      </c>
      <c r="W279" s="25"/>
      <c r="X279" s="25"/>
      <c r="Y279" s="25"/>
      <c r="Z279" s="25"/>
      <c r="AA279" s="25"/>
      <c r="AB279" s="31"/>
    </row>
    <row r="280" spans="1:28" ht="24.95" customHeight="1" x14ac:dyDescent="0.2">
      <c r="A280" s="21">
        <f>IF(O280="","",IF(O280="NON","",MAX(A228:A279)+1))</f>
        <v>313</v>
      </c>
      <c r="B280" s="42" t="str">
        <f t="shared" si="9"/>
        <v>BDA-PO-2022-313</v>
      </c>
      <c r="C280" s="51">
        <v>44574</v>
      </c>
      <c r="D280" s="44" t="str">
        <f t="shared" si="10"/>
        <v>P1</v>
      </c>
      <c r="E280" s="44">
        <f t="shared" si="11"/>
        <v>2022</v>
      </c>
      <c r="F280" s="44" t="str">
        <f t="shared" si="12"/>
        <v>P1 2022</v>
      </c>
      <c r="G280" s="24" t="str">
        <f t="shared" si="8"/>
        <v>PO</v>
      </c>
      <c r="H280" s="47" t="s">
        <v>91</v>
      </c>
      <c r="I280" s="47" t="s">
        <v>134</v>
      </c>
      <c r="J280" s="47" t="s">
        <v>53</v>
      </c>
      <c r="K280" s="52">
        <v>180</v>
      </c>
      <c r="L280" s="52">
        <v>120</v>
      </c>
      <c r="M280" s="47" t="s">
        <v>460</v>
      </c>
      <c r="N280" s="39" t="s">
        <v>35</v>
      </c>
      <c r="O280" s="40" t="str">
        <f t="shared" si="13"/>
        <v>OUI</v>
      </c>
      <c r="P280" s="27" t="str">
        <f>IF(ISBLANK(I280),"",VLOOKUP(I280,'[1]PO -Machines '!A:C,3,0))</f>
        <v>A</v>
      </c>
      <c r="Q280" s="27" t="str">
        <f>IF(ISBLANK(I280),"",VLOOKUP(I280,'[1]PO -Machines '!A:C,2,0))</f>
        <v>Ens/etu</v>
      </c>
      <c r="R280" s="28" t="s">
        <v>36</v>
      </c>
      <c r="S280" s="29">
        <f>IF(OR(C280="",H280="",I280="",B280=""),"",WORKDAY('PO - création BDA'!$C275,2))</f>
        <v>44571</v>
      </c>
      <c r="T280" s="29">
        <f>IF(OR(C280="",H280="",I280="",B280=""),"",WORKDAY('PO - création BDA'!$C275,14))</f>
        <v>44587</v>
      </c>
      <c r="U280" s="30" t="str">
        <f ca="1">IF($B280="","",IF($V280="Cloturée","BDA Cloturée",IF($V280="En cours","Plan d'actions en cours",IF(AND($T280-TODAY()&lt;=-1,OR($R280="",$R280="NON"),$S280-TODAY()&lt;=-1,OR($R280="",$R280="NON")),"RETARD RECTO + VERSO",IF(OR(AND($T280-TODAY()&lt;=-1,OR($R280="",$R280="NON")),AND($T280-TODAY()&lt;=-1,R280="OUI")),"RETARD VERSO",IF(AND($T280-TODAY()&gt;=0,$R280="OUI"),"VERSO EN COURS",IF(OR(AND($S280-TODAY()&lt;=-1,OR($R280="",$R280="NON")),AND($S280-TODAY()&lt;=-1,R280="OUI")),"RETARD RECTO",IF(T280-TODAY()&gt;=0,"RECTO EN COURS"))))))))</f>
        <v>BDA Cloturée</v>
      </c>
      <c r="V280" s="30" t="str">
        <f>IF(O280="NON","",IF(ISBLANK(C280),"",IF(COUNTIF('[1]PO - Plan d''Actions'!$A:$A,'PO - création BDA'!B275)=0,"Pas d'actions renseignées",IF(COUNTIF('[1]PO - Plan d''Actions'!$A:$A,'PO - création BDA'!B275)=COUNTIFS('[1]PO - Plan d''Actions'!$A:$A,'PO - création BDA'!B275,'[1]PO - Plan d''Actions'!$M:$M,"A"),"Cloturée","En cours"))))</f>
        <v>Cloturée</v>
      </c>
      <c r="W280" s="33"/>
      <c r="X280" s="33"/>
      <c r="Y280" s="33"/>
      <c r="Z280" s="33"/>
      <c r="AA280" s="33"/>
      <c r="AB280" s="34"/>
    </row>
    <row r="281" spans="1:28" ht="24.95" customHeight="1" x14ac:dyDescent="0.2">
      <c r="A281" s="21">
        <f t="shared" ref="A281:A298" si="14">IF(O281="","",IF(O281="NON","",MAX(A228:A280)+1))</f>
        <v>314</v>
      </c>
      <c r="B281" s="42" t="str">
        <f t="shared" si="9"/>
        <v>BDA-PO-2022-314</v>
      </c>
      <c r="C281" s="43">
        <v>44579</v>
      </c>
      <c r="D281" s="44" t="str">
        <f t="shared" si="10"/>
        <v>P1</v>
      </c>
      <c r="E281" s="44">
        <f t="shared" si="11"/>
        <v>2022</v>
      </c>
      <c r="F281" s="44" t="str">
        <f t="shared" si="12"/>
        <v>P1 2022</v>
      </c>
      <c r="G281" s="24" t="str">
        <f t="shared" si="8"/>
        <v>PO</v>
      </c>
      <c r="H281" s="39" t="s">
        <v>46</v>
      </c>
      <c r="I281" s="39" t="s">
        <v>47</v>
      </c>
      <c r="J281" s="39" t="s">
        <v>48</v>
      </c>
      <c r="K281" s="50">
        <v>250</v>
      </c>
      <c r="L281" s="50">
        <v>250</v>
      </c>
      <c r="M281" s="39" t="s">
        <v>461</v>
      </c>
      <c r="N281" s="39" t="s">
        <v>35</v>
      </c>
      <c r="O281" s="40" t="str">
        <f t="shared" si="13"/>
        <v>OUI</v>
      </c>
      <c r="P281" s="27" t="str">
        <f>IF(ISBLANK(I281),"",VLOOKUP(I281,'[1]PO -Machines '!A:C,3,0))</f>
        <v>A</v>
      </c>
      <c r="Q281" s="27" t="str">
        <f>IF(ISBLANK(I281),"",VLOOKUP(I281,'[1]PO -Machines '!A:C,2,0))</f>
        <v>FAB</v>
      </c>
      <c r="R281" s="28" t="s">
        <v>36</v>
      </c>
      <c r="S281" s="29">
        <f>IF(OR(C281="",H281="",I281="",B281=""),"",WORKDAY('PO - création BDA'!$C287,2))</f>
        <v>44621</v>
      </c>
      <c r="T281" s="29">
        <f>IF(OR(C281="",H281="",I281="",B281=""),"",WORKDAY('PO - création BDA'!$C287,14))</f>
        <v>44637</v>
      </c>
      <c r="U281" s="30" t="str">
        <f ca="1">IF($B281="","",IF($V281="Cloturée","BDA Cloturée",IF($V281="En cours","Plan d'actions en cours",IF(AND($T281-TODAY()&lt;=-1,OR($R281="",$R281="NON"),$S281-TODAY()&lt;=-1,OR($R281="",$R281="NON")),"RETARD RECTO + VERSO",IF(OR(AND($T281-TODAY()&lt;=-1,OR($R281="",$R281="NON")),AND($T281-TODAY()&lt;=-1,R281="OUI")),"RETARD VERSO",IF(AND($T281-TODAY()&gt;=0,$R281="OUI"),"VERSO EN COURS",IF(OR(AND($S281-TODAY()&lt;=-1,OR($R281="",$R281="NON")),AND($S281-TODAY()&lt;=-1,R281="OUI")),"RETARD RECTO",IF(T281-TODAY()&gt;=0,"RECTO EN COURS"))))))))</f>
        <v>Plan d'actions en cours</v>
      </c>
      <c r="V281" s="30" t="str">
        <f>IF(O281="NON","",IF(ISBLANK(C281),"",IF(COUNTIF('[1]PO - Plan d''Actions'!$A:$A,'PO - création BDA'!B287)=0,"Pas d'actions renseignées",IF(COUNTIF('[1]PO - Plan d''Actions'!$A:$A,'PO - création BDA'!B287)=COUNTIFS('[1]PO - Plan d''Actions'!$A:$A,'PO - création BDA'!B287,'[1]PO - Plan d''Actions'!$M:$M,"A"),"Cloturée","En cours"))))</f>
        <v>En cours</v>
      </c>
      <c r="W281" s="25"/>
      <c r="X281" s="25"/>
      <c r="Y281" s="25"/>
      <c r="Z281" s="25"/>
      <c r="AA281" s="25"/>
      <c r="AB281" s="31"/>
    </row>
    <row r="282" spans="1:28" ht="24.95" customHeight="1" x14ac:dyDescent="0.2">
      <c r="A282" s="21">
        <f t="shared" si="14"/>
        <v>315</v>
      </c>
      <c r="B282" s="42" t="str">
        <f t="shared" si="9"/>
        <v>BDA-PO-2022-315</v>
      </c>
      <c r="C282" s="43">
        <v>44585</v>
      </c>
      <c r="D282" s="44" t="str">
        <f t="shared" si="10"/>
        <v>P1</v>
      </c>
      <c r="E282" s="44">
        <f t="shared" si="11"/>
        <v>2022</v>
      </c>
      <c r="F282" s="44" t="str">
        <f t="shared" si="12"/>
        <v>P1 2022</v>
      </c>
      <c r="G282" s="24" t="str">
        <f t="shared" si="8"/>
        <v>PO</v>
      </c>
      <c r="H282" s="39" t="s">
        <v>268</v>
      </c>
      <c r="I282" s="39" t="s">
        <v>317</v>
      </c>
      <c r="J282" s="39" t="s">
        <v>143</v>
      </c>
      <c r="K282" s="50">
        <v>120</v>
      </c>
      <c r="L282" s="50">
        <v>120</v>
      </c>
      <c r="M282" s="53" t="s">
        <v>462</v>
      </c>
      <c r="N282" s="39" t="s">
        <v>35</v>
      </c>
      <c r="O282" s="40" t="str">
        <f t="shared" si="13"/>
        <v>OUI</v>
      </c>
      <c r="P282" s="27" t="str">
        <f>IF(ISBLANK(I282),"",VLOOKUP(I282,'[1]PO -Machines '!A:C,3,0))</f>
        <v>A</v>
      </c>
      <c r="Q282" s="27" t="str">
        <f>IF(ISBLANK(I282),"",VLOOKUP(I282,'[1]PO -Machines '!A:C,2,0))</f>
        <v>Ens/etu</v>
      </c>
      <c r="R282" s="28" t="s">
        <v>36</v>
      </c>
      <c r="S282" s="29">
        <f>IF(OR(C282="",H282="",I282="",B282=""),"",WORKDAY('PO - création BDA'!$C288,2))</f>
        <v>44622</v>
      </c>
      <c r="T282" s="29">
        <f>IF(OR(C282="",H282="",I282="",B282=""),"",WORKDAY('PO - création BDA'!$C288,14))</f>
        <v>44638</v>
      </c>
      <c r="U282" s="30" t="str">
        <f ca="1">IF($B282="","",IF($V282="Cloturée","BDA Cloturée",IF($V282="En cours","Plan d'actions en cours",IF(AND($T282-TODAY()&lt;=-1,OR($R282="",$R282="NON"),$S282-TODAY()&lt;=-1,OR($R282="",$R282="NON")),"RETARD RECTO + VERSO",IF(OR(AND($T282-TODAY()&lt;=-1,OR($R282="",$R282="NON")),AND($T282-TODAY()&lt;=-1,R282="OUI")),"RETARD VERSO",IF(AND($T282-TODAY()&gt;=0,$R282="OUI"),"VERSO EN COURS",IF(OR(AND($S282-TODAY()&lt;=-1,OR($R282="",$R282="NON")),AND($S282-TODAY()&lt;=-1,R282="OUI")),"RETARD RECTO",IF(T282-TODAY()&gt;=0,"RECTO EN COURS"))))))))</f>
        <v>Plan d'actions en cours</v>
      </c>
      <c r="V282" s="30" t="str">
        <f>IF(O282="NON","",IF(ISBLANK(C282),"",IF(COUNTIF('[1]PO - Plan d''Actions'!$A:$A,'PO - création BDA'!B288)=0,"Pas d'actions renseignées",IF(COUNTIF('[1]PO - Plan d''Actions'!$A:$A,'PO - création BDA'!B288)=COUNTIFS('[1]PO - Plan d''Actions'!$A:$A,'PO - création BDA'!B288,'[1]PO - Plan d''Actions'!$M:$M,"A"),"Cloturée","En cours"))))</f>
        <v>En cours</v>
      </c>
      <c r="W282" s="25"/>
      <c r="X282" s="25"/>
      <c r="Y282" s="25"/>
      <c r="Z282" s="25"/>
      <c r="AA282" s="25"/>
      <c r="AB282" s="31"/>
    </row>
    <row r="283" spans="1:28" ht="24.95" customHeight="1" x14ac:dyDescent="0.2">
      <c r="A283" s="21">
        <f t="shared" si="14"/>
        <v>316</v>
      </c>
      <c r="B283" s="42" t="str">
        <f t="shared" si="9"/>
        <v>BDA-PO-2022-316</v>
      </c>
      <c r="C283" s="43">
        <v>44586</v>
      </c>
      <c r="D283" s="44" t="str">
        <f t="shared" si="10"/>
        <v>P1</v>
      </c>
      <c r="E283" s="44">
        <f t="shared" si="11"/>
        <v>2022</v>
      </c>
      <c r="F283" s="44" t="str">
        <f t="shared" si="12"/>
        <v>P1 2022</v>
      </c>
      <c r="G283" s="24" t="str">
        <f t="shared" si="8"/>
        <v>PO</v>
      </c>
      <c r="H283" s="39" t="s">
        <v>268</v>
      </c>
      <c r="I283" s="39" t="s">
        <v>317</v>
      </c>
      <c r="J283" s="39" t="s">
        <v>216</v>
      </c>
      <c r="K283" s="50">
        <v>60</v>
      </c>
      <c r="L283" s="50">
        <v>60</v>
      </c>
      <c r="M283" s="39" t="s">
        <v>463</v>
      </c>
      <c r="N283" s="39" t="s">
        <v>35</v>
      </c>
      <c r="O283" s="40" t="str">
        <f t="shared" si="13"/>
        <v>OUI</v>
      </c>
      <c r="P283" s="27" t="str">
        <f>IF(ISBLANK(I283),"",VLOOKUP(I283,'[1]PO -Machines '!A:C,3,0))</f>
        <v>A</v>
      </c>
      <c r="Q283" s="27" t="str">
        <f>IF(ISBLANK(I283),"",VLOOKUP(I283,'[1]PO -Machines '!A:C,2,0))</f>
        <v>Ens/etu</v>
      </c>
      <c r="R283" s="28" t="s">
        <v>36</v>
      </c>
      <c r="S283" s="29">
        <f>IF(OR(C283="",H283="",I283="",B283=""),"",WORKDAY('PO - création BDA'!$C289,2))</f>
        <v>44627</v>
      </c>
      <c r="T283" s="29">
        <f>IF(OR(C283="",H283="",I283="",B283=""),"",WORKDAY('PO - création BDA'!$C289,14))</f>
        <v>44643</v>
      </c>
      <c r="U283" s="30" t="str">
        <f ca="1">IF($B283="","",IF($V283="Cloturée","BDA Cloturée",IF($V283="En cours","Plan d'actions en cours",IF(AND($T283-TODAY()&lt;=-1,OR($R283="",$R283="NON"),$S283-TODAY()&lt;=-1,OR($R283="",$R283="NON")),"RETARD RECTO + VERSO",IF(OR(AND($T283-TODAY()&lt;=-1,OR($R283="",$R283="NON")),AND($T283-TODAY()&lt;=-1,R283="OUI")),"RETARD VERSO",IF(AND($T283-TODAY()&gt;=0,$R283="OUI"),"VERSO EN COURS",IF(OR(AND($S283-TODAY()&lt;=-1,OR($R283="",$R283="NON")),AND($S283-TODAY()&lt;=-1,R283="OUI")),"RETARD RECTO",IF(T283-TODAY()&gt;=0,"RECTO EN COURS"))))))))</f>
        <v>BDA Cloturée</v>
      </c>
      <c r="V283" s="30" t="str">
        <f>IF(O283="NON","",IF(ISBLANK(C283),"",IF(COUNTIF('[1]PO - Plan d''Actions'!$A:$A,'PO - création BDA'!B289)=0,"Pas d'actions renseignées",IF(COUNTIF('[1]PO - Plan d''Actions'!$A:$A,'PO - création BDA'!B289)=COUNTIFS('[1]PO - Plan d''Actions'!$A:$A,'PO - création BDA'!B289,'[1]PO - Plan d''Actions'!$M:$M,"A"),"Cloturée","En cours"))))</f>
        <v>Cloturée</v>
      </c>
      <c r="W283" s="25"/>
      <c r="X283" s="25"/>
      <c r="Y283" s="25"/>
      <c r="Z283" s="25"/>
      <c r="AA283" s="25"/>
      <c r="AB283" s="31"/>
    </row>
    <row r="284" spans="1:28" ht="24.95" customHeight="1" x14ac:dyDescent="0.2">
      <c r="A284" s="21">
        <f t="shared" si="14"/>
        <v>317</v>
      </c>
      <c r="B284" s="42" t="str">
        <f t="shared" si="9"/>
        <v>BDA-PO-2022-317</v>
      </c>
      <c r="C284" s="43">
        <v>44603</v>
      </c>
      <c r="D284" s="44" t="str">
        <f t="shared" si="10"/>
        <v>P2</v>
      </c>
      <c r="E284" s="44">
        <f t="shared" si="11"/>
        <v>2022</v>
      </c>
      <c r="F284" s="44" t="str">
        <f t="shared" si="12"/>
        <v>P2 2022</v>
      </c>
      <c r="G284" s="24" t="str">
        <f t="shared" si="8"/>
        <v>PO</v>
      </c>
      <c r="H284" s="39" t="s">
        <v>214</v>
      </c>
      <c r="I284" s="39" t="s">
        <v>464</v>
      </c>
      <c r="J284" s="39" t="s">
        <v>216</v>
      </c>
      <c r="K284" s="39">
        <v>120</v>
      </c>
      <c r="L284" s="39">
        <v>120</v>
      </c>
      <c r="M284" s="39" t="s">
        <v>465</v>
      </c>
      <c r="N284" s="39" t="s">
        <v>36</v>
      </c>
      <c r="O284" s="40" t="str">
        <f t="shared" si="13"/>
        <v>OUI</v>
      </c>
      <c r="P284" s="27" t="str">
        <f>IF(ISBLANK(I284),"",VLOOKUP(I284,'[1]PO -Machines '!A:C,3,0))</f>
        <v>B</v>
      </c>
      <c r="Q284" s="27" t="str">
        <f>IF(ISBLANK(I284),"",VLOOKUP(I284,'[1]PO -Machines '!A:C,2,0))</f>
        <v>Enc / palc</v>
      </c>
      <c r="R284" s="28" t="s">
        <v>36</v>
      </c>
      <c r="S284" s="29">
        <f>IF(OR(C284="",H284="",I284="",B284=""),"",WORKDAY('PO - création BDA'!$C291,2))</f>
        <v>44636</v>
      </c>
      <c r="T284" s="29">
        <f>IF(OR(C284="",H284="",I284="",B284=""),"",WORKDAY('PO - création BDA'!$C291,14))</f>
        <v>44652</v>
      </c>
      <c r="U284" s="30" t="str">
        <f ca="1">IF($B284="","",IF($V284="Cloturée","BDA Cloturée",IF($V284="En cours","Plan d'actions en cours",IF(AND($T284-TODAY()&lt;=-1,OR($R284="",$R284="NON"),$S284-TODAY()&lt;=-1,OR($R284="",$R284="NON")),"RETARD RECTO + VERSO",IF(OR(AND($T284-TODAY()&lt;=-1,OR($R284="",$R284="NON")),AND($T284-TODAY()&lt;=-1,R284="OUI")),"RETARD VERSO",IF(AND($T284-TODAY()&gt;=0,$R284="OUI"),"VERSO EN COURS",IF(OR(AND($S284-TODAY()&lt;=-1,OR($R284="",$R284="NON")),AND($S284-TODAY()&lt;=-1,R284="OUI")),"RETARD RECTO",IF(T284-TODAY()&gt;=0,"RECTO EN COURS"))))))))</f>
        <v>Plan d'actions en cours</v>
      </c>
      <c r="V284" s="30" t="str">
        <f>IF(O284="NON","",IF(ISBLANK(C284),"",IF(COUNTIF('[1]PO - Plan d''Actions'!$A:$A,'PO - création BDA'!B291)=0,"Pas d'actions renseignées",IF(COUNTIF('[1]PO - Plan d''Actions'!$A:$A,'PO - création BDA'!B291)=COUNTIFS('[1]PO - Plan d''Actions'!$A:$A,'PO - création BDA'!B291,'[1]PO - Plan d''Actions'!$M:$M,"A"),"Cloturée","En cours"))))</f>
        <v>En cours</v>
      </c>
      <c r="W284" s="25"/>
      <c r="X284" s="25"/>
      <c r="Y284" s="25"/>
      <c r="Z284" s="25"/>
      <c r="AA284" s="25"/>
      <c r="AB284" s="31"/>
    </row>
    <row r="285" spans="1:28" ht="24.95" customHeight="1" x14ac:dyDescent="0.2">
      <c r="A285" s="21">
        <f t="shared" si="14"/>
        <v>318</v>
      </c>
      <c r="B285" s="42" t="str">
        <f t="shared" si="9"/>
        <v>BDA-PO-2022-318</v>
      </c>
      <c r="C285" s="43">
        <v>44615</v>
      </c>
      <c r="D285" s="44" t="str">
        <f t="shared" si="10"/>
        <v>P2</v>
      </c>
      <c r="E285" s="44">
        <f t="shared" si="11"/>
        <v>2022</v>
      </c>
      <c r="F285" s="44" t="str">
        <f t="shared" si="12"/>
        <v>P2 2022</v>
      </c>
      <c r="G285" s="24" t="str">
        <f t="shared" si="8"/>
        <v>PO</v>
      </c>
      <c r="H285" s="39" t="s">
        <v>214</v>
      </c>
      <c r="I285" s="39" t="s">
        <v>464</v>
      </c>
      <c r="J285" s="39" t="s">
        <v>216</v>
      </c>
      <c r="K285" s="39">
        <v>100</v>
      </c>
      <c r="L285" s="39">
        <v>100</v>
      </c>
      <c r="M285" s="39" t="s">
        <v>465</v>
      </c>
      <c r="N285" s="39" t="s">
        <v>36</v>
      </c>
      <c r="O285" s="40" t="str">
        <f t="shared" si="13"/>
        <v>OUI</v>
      </c>
      <c r="P285" s="27" t="str">
        <f>IF(ISBLANK(I285),"",VLOOKUP(I285,'[1]PO -Machines '!A:C,3,0))</f>
        <v>B</v>
      </c>
      <c r="Q285" s="27" t="str">
        <f>IF(ISBLANK(I285),"",VLOOKUP(I285,'[1]PO -Machines '!A:C,2,0))</f>
        <v>Enc / palc</v>
      </c>
      <c r="R285" s="28" t="s">
        <v>36</v>
      </c>
      <c r="S285" s="29">
        <f>IF(OR(C285="",H285="",I285="",B285=""),"",WORKDAY('PO - création BDA'!$C292,2))</f>
        <v>44669</v>
      </c>
      <c r="T285" s="29">
        <f>IF(OR(C285="",H285="",I285="",B285=""),"",WORKDAY('PO - création BDA'!$C292,14))</f>
        <v>44685</v>
      </c>
      <c r="U285" s="30" t="str">
        <f ca="1">IF($B285="","",IF($V285="Cloturée","BDA Cloturée",IF($V285="En cours","Plan d'actions en cours",IF(AND($T285-TODAY()&lt;=-1,OR($R285="",$R285="NON"),$S285-TODAY()&lt;=-1,OR($R285="",$R285="NON")),"RETARD RECTO + VERSO",IF(OR(AND($T285-TODAY()&lt;=-1,OR($R285="",$R285="NON")),AND($T285-TODAY()&lt;=-1,R285="OUI")),"RETARD VERSO",IF(AND($T285-TODAY()&gt;=0,$R285="OUI"),"VERSO EN COURS",IF(OR(AND($S285-TODAY()&lt;=-1,OR($R285="",$R285="NON")),AND($S285-TODAY()&lt;=-1,R285="OUI")),"RETARD RECTO",IF(T285-TODAY()&gt;=0,"RECTO EN COURS"))))))))</f>
        <v>BDA Cloturée</v>
      </c>
      <c r="V285" s="30" t="str">
        <f>IF(O285="NON","",IF(ISBLANK(C285),"",IF(COUNTIF('[1]PO - Plan d''Actions'!$A:$A,'PO - création BDA'!B292)=0,"Pas d'actions renseignées",IF(COUNTIF('[1]PO - Plan d''Actions'!$A:$A,'PO - création BDA'!B292)=COUNTIFS('[1]PO - Plan d''Actions'!$A:$A,'PO - création BDA'!B292,'[1]PO - Plan d''Actions'!$M:$M,"A"),"Cloturée","En cours"))))</f>
        <v>Cloturée</v>
      </c>
      <c r="W285" s="25"/>
      <c r="X285" s="25"/>
      <c r="Y285" s="25"/>
      <c r="Z285" s="25"/>
      <c r="AA285" s="25"/>
      <c r="AB285" s="31"/>
    </row>
    <row r="286" spans="1:28" ht="24.95" customHeight="1" x14ac:dyDescent="0.2">
      <c r="A286" s="21">
        <f t="shared" si="14"/>
        <v>319</v>
      </c>
      <c r="B286" s="42" t="str">
        <f t="shared" si="9"/>
        <v>BDA-PO-2022-319</v>
      </c>
      <c r="C286" s="43">
        <v>44617</v>
      </c>
      <c r="D286" s="44" t="str">
        <f t="shared" si="10"/>
        <v>P2</v>
      </c>
      <c r="E286" s="44">
        <f t="shared" si="11"/>
        <v>2022</v>
      </c>
      <c r="F286" s="44" t="str">
        <f t="shared" si="12"/>
        <v>P2 2022</v>
      </c>
      <c r="G286" s="24" t="str">
        <f t="shared" si="8"/>
        <v>PO</v>
      </c>
      <c r="H286" s="39" t="s">
        <v>62</v>
      </c>
      <c r="I286" s="39" t="s">
        <v>92</v>
      </c>
      <c r="J286" s="39" t="s">
        <v>53</v>
      </c>
      <c r="K286" s="39">
        <v>300</v>
      </c>
      <c r="L286" s="39">
        <v>300</v>
      </c>
      <c r="M286" s="39" t="s">
        <v>466</v>
      </c>
      <c r="N286" s="39" t="s">
        <v>35</v>
      </c>
      <c r="O286" s="40" t="str">
        <f t="shared" si="13"/>
        <v>OUI</v>
      </c>
      <c r="P286" s="27" t="str">
        <f>IF(ISBLANK(I286),"",VLOOKUP(I286,'[1]PO -Machines '!A:C,3,0))</f>
        <v>A</v>
      </c>
      <c r="Q286" s="27" t="str">
        <f>IF(ISBLANK(I286),"",VLOOKUP(I286,'[1]PO -Machines '!A:C,2,0))</f>
        <v>Ens/etu</v>
      </c>
      <c r="R286" s="28" t="s">
        <v>36</v>
      </c>
      <c r="S286" s="29">
        <f>IF(OR(C286="",H286="",I286="",B286=""),"",WORKDAY('PO - création BDA'!$C293,2))</f>
        <v>44686</v>
      </c>
      <c r="T286" s="29">
        <f>IF(OR(C286="",H286="",I286="",B286=""),"",WORKDAY('PO - création BDA'!$C293,14))</f>
        <v>44704</v>
      </c>
      <c r="U286" s="30" t="str">
        <f ca="1">IF($B286="","",IF($V286="Cloturée","BDA Cloturée",IF($V286="En cours","Plan d'actions en cours",IF(AND($T286-TODAY()&lt;=-1,OR($R286="",$R286="NON"),$S286-TODAY()&lt;=-1,OR($R286="",$R286="NON")),"RETARD RECTO + VERSO",IF(OR(AND($T286-TODAY()&lt;=-1,OR($R286="",$R286="NON")),AND($T286-TODAY()&lt;=-1,R286="OUI")),"RETARD VERSO",IF(AND($T286-TODAY()&gt;=0,$R286="OUI"),"VERSO EN COURS",IF(OR(AND($S286-TODAY()&lt;=-1,OR($R286="",$R286="NON")),AND($S286-TODAY()&lt;=-1,R286="OUI")),"RETARD RECTO",IF(T286-TODAY()&gt;=0,"RECTO EN COURS"))))))))</f>
        <v>BDA Cloturée</v>
      </c>
      <c r="V286" s="30" t="str">
        <f>IF(O286="NON","",IF(ISBLANK(C286),"",IF(COUNTIF('[1]PO - Plan d''Actions'!$A:$A,'PO - création BDA'!B293)=0,"Pas d'actions renseignées",IF(COUNTIF('[1]PO - Plan d''Actions'!$A:$A,'PO - création BDA'!B293)=COUNTIFS('[1]PO - Plan d''Actions'!$A:$A,'PO - création BDA'!B293,'[1]PO - Plan d''Actions'!$M:$M,"A"),"Cloturée","En cours"))))</f>
        <v>Cloturée</v>
      </c>
      <c r="W286" s="25"/>
      <c r="X286" s="25"/>
      <c r="Y286" s="25"/>
      <c r="Z286" s="25"/>
      <c r="AA286" s="25"/>
      <c r="AB286" s="31"/>
    </row>
    <row r="287" spans="1:28" ht="24.95" customHeight="1" x14ac:dyDescent="0.2">
      <c r="A287" s="21" t="str">
        <f t="shared" si="14"/>
        <v/>
      </c>
      <c r="B287" s="22" t="str">
        <f t="shared" si="9"/>
        <v/>
      </c>
      <c r="C287" s="43">
        <v>44618</v>
      </c>
      <c r="D287" s="44" t="str">
        <f t="shared" si="10"/>
        <v>P2</v>
      </c>
      <c r="E287" s="44">
        <f t="shared" si="11"/>
        <v>2022</v>
      </c>
      <c r="F287" s="44" t="str">
        <f t="shared" si="12"/>
        <v>P2 2022</v>
      </c>
      <c r="G287" s="24" t="str">
        <f t="shared" si="8"/>
        <v>PO</v>
      </c>
      <c r="H287" s="39" t="s">
        <v>268</v>
      </c>
      <c r="I287" s="39" t="s">
        <v>467</v>
      </c>
      <c r="J287" s="39" t="s">
        <v>216</v>
      </c>
      <c r="K287" s="39">
        <v>90</v>
      </c>
      <c r="L287" s="39">
        <v>90</v>
      </c>
      <c r="M287" s="39" t="s">
        <v>468</v>
      </c>
      <c r="N287" s="39" t="s">
        <v>35</v>
      </c>
      <c r="O287" s="40" t="str">
        <f t="shared" si="13"/>
        <v>NON</v>
      </c>
      <c r="P287" s="27" t="str">
        <f>IF(ISBLANK(I287),"",VLOOKUP(I287,'[1]PO -Machines '!A:C,3,0))</f>
        <v>C</v>
      </c>
      <c r="Q287" s="27" t="str">
        <f>IF(ISBLANK(I287),"",VLOOKUP(I287,'[1]PO -Machines '!A:C,2,0))</f>
        <v>Ens/etu</v>
      </c>
      <c r="R287" s="28" t="s">
        <v>35</v>
      </c>
      <c r="S287" s="29" t="str">
        <f>IF(OR(C287="",H287="",I287="",B287=""),"",WORKDAY('PO - création BDA'!$C290,2))</f>
        <v/>
      </c>
      <c r="T287" s="29" t="str">
        <f>IF(OR(C287="",H287="",I287="",B287=""),"",WORKDAY('PO - création BDA'!$C290,14))</f>
        <v/>
      </c>
      <c r="U287" s="30" t="str">
        <f ca="1">IF($B287="","",IF($V287="Cloturée","BDA Cloturée",IF($V287="En cours","Plan d'actions en cours",IF(AND($T287-TODAY()&lt;=-1,OR($R287="",$R287="NON"),$S287-TODAY()&lt;=-1,OR($R287="",$R287="NON")),"RETARD RECTO + VERSO",IF(OR(AND($T287-TODAY()&lt;=-1,OR($R287="",$R287="NON")),AND($T287-TODAY()&lt;=-1,R287="OUI")),"RETARD VERSO",IF(AND($T287-TODAY()&gt;=0,$R287="OUI"),"VERSO EN COURS",IF(OR(AND($S287-TODAY()&lt;=-1,OR($R287="",$R287="NON")),AND($S287-TODAY()&lt;=-1,R287="OUI")),"RETARD RECTO",IF(T287-TODAY()&gt;=0,"RECTO EN COURS"))))))))</f>
        <v/>
      </c>
      <c r="V287" s="30" t="str">
        <f>IF(O287="NON","",IF(ISBLANK(C287),"",IF(COUNTIF('[1]PO - Plan d''Actions'!$A:$A,'PO - création BDA'!B290)=0,"Pas d'actions renseignées",IF(COUNTIF('[1]PO - Plan d''Actions'!$A:$A,'PO - création BDA'!B290)=COUNTIFS('[1]PO - Plan d''Actions'!$A:$A,'PO - création BDA'!B290,'[1]PO - Plan d''Actions'!$M:$M,"A"),"Cloturée","En cours"))))</f>
        <v/>
      </c>
      <c r="W287" s="25"/>
      <c r="X287" s="25"/>
      <c r="Y287" s="25"/>
      <c r="Z287" s="25"/>
      <c r="AA287" s="25"/>
      <c r="AB287" s="31"/>
    </row>
    <row r="288" spans="1:28" ht="24.95" customHeight="1" x14ac:dyDescent="0.2">
      <c r="A288" s="21">
        <f t="shared" si="14"/>
        <v>320</v>
      </c>
      <c r="B288" s="42" t="str">
        <f t="shared" si="9"/>
        <v>BDA-PO-2022-320</v>
      </c>
      <c r="C288" s="43">
        <v>44620</v>
      </c>
      <c r="D288" s="44" t="str">
        <f t="shared" si="10"/>
        <v>P2</v>
      </c>
      <c r="E288" s="44">
        <f t="shared" si="11"/>
        <v>2022</v>
      </c>
      <c r="F288" s="44" t="str">
        <f t="shared" si="12"/>
        <v>P2 2022</v>
      </c>
      <c r="G288" s="24" t="str">
        <f t="shared" si="8"/>
        <v>PO</v>
      </c>
      <c r="H288" s="39" t="s">
        <v>87</v>
      </c>
      <c r="I288" s="39" t="s">
        <v>319</v>
      </c>
      <c r="J288" s="39" t="s">
        <v>216</v>
      </c>
      <c r="K288" s="54">
        <v>120</v>
      </c>
      <c r="L288" s="54">
        <v>120</v>
      </c>
      <c r="M288" s="41" t="s">
        <v>469</v>
      </c>
      <c r="N288" s="39" t="s">
        <v>35</v>
      </c>
      <c r="O288" s="40" t="str">
        <f t="shared" si="13"/>
        <v>OUI</v>
      </c>
      <c r="P288" s="27" t="str">
        <f>IF(ISBLANK(I288),"",VLOOKUP(I288,'[1]PO -Machines '!A:C,3,0))</f>
        <v>B</v>
      </c>
      <c r="Q288" s="27" t="str">
        <f>IF(ISBLANK(I288),"",VLOOKUP(I288,'[1]PO -Machines '!A:C,2,0))</f>
        <v>Ens/etu</v>
      </c>
      <c r="R288" s="28" t="s">
        <v>36</v>
      </c>
      <c r="S288" s="29">
        <f>IF(OR(C288="",H288="",I288="",B288=""),"",WORKDAY('PO - création BDA'!$C278,2))</f>
        <v>44573</v>
      </c>
      <c r="T288" s="29">
        <f>IF(OR(C288="",H288="",I288="",B288=""),"",WORKDAY('PO - création BDA'!$C278,14))</f>
        <v>44589</v>
      </c>
      <c r="U288" s="30" t="str">
        <f ca="1">IF($B288="","",IF($V288="Cloturée","BDA Cloturée",IF($V288="En cours","Plan d'actions en cours",IF(AND($T288-TODAY()&lt;=-1,OR($R288="",$R288="NON"),$S288-TODAY()&lt;=-1,OR($R288="",$R288="NON")),"RETARD RECTO + VERSO",IF(OR(AND($T288-TODAY()&lt;=-1,OR($R288="",$R288="NON")),AND($T288-TODAY()&lt;=-1,R288="OUI")),"RETARD VERSO",IF(AND($T288-TODAY()&gt;=0,$R288="OUI"),"VERSO EN COURS",IF(OR(AND($S288-TODAY()&lt;=-1,OR($R288="",$R288="NON")),AND($S288-TODAY()&lt;=-1,R288="OUI")),"RETARD RECTO",IF(T288-TODAY()&gt;=0,"RECTO EN COURS"))))))))</f>
        <v>Plan d'actions en cours</v>
      </c>
      <c r="V288" s="30" t="str">
        <f>IF(O288="NON","",IF(ISBLANK(C288),"",IF(COUNTIF('[1]PO - Plan d''Actions'!$A:$A,'PO - création BDA'!B278)=0,"Pas d'actions renseignées",IF(COUNTIF('[1]PO - Plan d''Actions'!$A:$A,'PO - création BDA'!B278)=COUNTIFS('[1]PO - Plan d''Actions'!$A:$A,'PO - création BDA'!B278,'[1]PO - Plan d''Actions'!$M:$M,"A"),"Cloturée","En cours"))))</f>
        <v>En cours</v>
      </c>
      <c r="W288" s="25"/>
      <c r="X288" s="25"/>
      <c r="Y288" s="25"/>
      <c r="Z288" s="25"/>
      <c r="AA288" s="25"/>
      <c r="AB288" s="31"/>
    </row>
    <row r="289" spans="1:28" ht="24.95" customHeight="1" x14ac:dyDescent="0.2">
      <c r="A289" s="21">
        <f t="shared" si="14"/>
        <v>321</v>
      </c>
      <c r="B289" s="42" t="str">
        <f t="shared" si="9"/>
        <v>BDA-PO-2022-321</v>
      </c>
      <c r="C289" s="43">
        <v>44623</v>
      </c>
      <c r="D289" s="44" t="str">
        <f t="shared" si="10"/>
        <v>P3</v>
      </c>
      <c r="E289" s="44">
        <f t="shared" si="11"/>
        <v>2022</v>
      </c>
      <c r="F289" s="44" t="str">
        <f t="shared" si="12"/>
        <v>P3 2022</v>
      </c>
      <c r="G289" s="24" t="str">
        <f t="shared" si="8"/>
        <v>PO</v>
      </c>
      <c r="H289" s="39" t="s">
        <v>364</v>
      </c>
      <c r="I289" s="39" t="s">
        <v>470</v>
      </c>
      <c r="J289" s="39" t="s">
        <v>53</v>
      </c>
      <c r="K289" s="39">
        <v>60</v>
      </c>
      <c r="L289" s="39">
        <v>60</v>
      </c>
      <c r="M289" s="39" t="s">
        <v>471</v>
      </c>
      <c r="N289" s="39" t="s">
        <v>35</v>
      </c>
      <c r="O289" s="40" t="str">
        <f t="shared" si="13"/>
        <v>OUI</v>
      </c>
      <c r="P289" s="27" t="str">
        <f>IF(ISBLANK(I289),"",VLOOKUP(I289,'[1]PO -Machines '!A:C,3,0))</f>
        <v>A</v>
      </c>
      <c r="Q289" s="27" t="str">
        <f>IF(ISBLANK(I289),"",VLOOKUP(I289,'[1]PO -Machines '!A:C,2,0))</f>
        <v>FAB</v>
      </c>
      <c r="R289" s="28" t="s">
        <v>36</v>
      </c>
      <c r="S289" s="29">
        <f>IF(OR(C289="",H289="",I289="",B289=""),"",WORKDAY('PO - création BDA'!$C294,2))</f>
        <v>44686</v>
      </c>
      <c r="T289" s="29">
        <f>IF(OR(C289="",H289="",I289="",B289=""),"",WORKDAY('PO - création BDA'!$C294,14))</f>
        <v>44704</v>
      </c>
      <c r="U289" s="30" t="str">
        <f ca="1">IF($B289="","",IF($V289="Cloturée","BDA Cloturée",IF($V289="En cours","Plan d'actions en cours",IF(AND($T289-TODAY()&lt;=-1,OR($R289="",$R289="NON"),$S289-TODAY()&lt;=-1,OR($R289="",$R289="NON")),"RETARD RECTO + VERSO",IF(OR(AND($T289-TODAY()&lt;=-1,OR($R289="",$R289="NON")),AND($T289-TODAY()&lt;=-1,R289="OUI")),"RETARD VERSO",IF(AND($T289-TODAY()&gt;=0,$R289="OUI"),"VERSO EN COURS",IF(OR(AND($S289-TODAY()&lt;=-1,OR($R289="",$R289="NON")),AND($S289-TODAY()&lt;=-1,R289="OUI")),"RETARD RECTO",IF(T289-TODAY()&gt;=0,"RECTO EN COURS"))))))))</f>
        <v>BDA Cloturée</v>
      </c>
      <c r="V289" s="30" t="str">
        <f>IF(O289="NON","",IF(ISBLANK(C289),"",IF(COUNTIF('[1]PO - Plan d''Actions'!$A:$A,'PO - création BDA'!B294)=0,"Pas d'actions renseignées",IF(COUNTIF('[1]PO - Plan d''Actions'!$A:$A,'PO - création BDA'!B294)=COUNTIFS('[1]PO - Plan d''Actions'!$A:$A,'PO - création BDA'!B294,'[1]PO - Plan d''Actions'!$M:$M,"A"),"Cloturée","En cours"))))</f>
        <v>Cloturée</v>
      </c>
      <c r="W289" s="25"/>
      <c r="X289" s="25"/>
      <c r="Y289" s="25"/>
      <c r="Z289" s="25"/>
      <c r="AA289" s="25"/>
      <c r="AB289" s="31"/>
    </row>
    <row r="290" spans="1:28" ht="24.95" customHeight="1" x14ac:dyDescent="0.2">
      <c r="A290" s="21">
        <f t="shared" si="14"/>
        <v>322</v>
      </c>
      <c r="B290" s="42" t="str">
        <f t="shared" si="9"/>
        <v>BDA-PO-2022-322</v>
      </c>
      <c r="C290" s="43">
        <v>44629</v>
      </c>
      <c r="D290" s="44" t="str">
        <f t="shared" si="10"/>
        <v>P3</v>
      </c>
      <c r="E290" s="44">
        <f t="shared" si="11"/>
        <v>2022</v>
      </c>
      <c r="F290" s="44" t="str">
        <f t="shared" si="12"/>
        <v>P3 2022</v>
      </c>
      <c r="G290" s="24" t="str">
        <f t="shared" si="8"/>
        <v>PO</v>
      </c>
      <c r="H290" s="39" t="s">
        <v>154</v>
      </c>
      <c r="I290" s="39" t="s">
        <v>207</v>
      </c>
      <c r="J290" s="39" t="s">
        <v>53</v>
      </c>
      <c r="K290" s="54">
        <v>75</v>
      </c>
      <c r="L290" s="54">
        <v>75</v>
      </c>
      <c r="M290" s="39" t="s">
        <v>472</v>
      </c>
      <c r="N290" s="39" t="s">
        <v>35</v>
      </c>
      <c r="O290" s="40" t="str">
        <f t="shared" si="13"/>
        <v>OUI</v>
      </c>
      <c r="P290" s="27" t="str">
        <f>IF(ISBLANK(I290),"",VLOOKUP(I290,'[1]PO -Machines '!A:C,3,0))</f>
        <v>B</v>
      </c>
      <c r="Q290" s="27" t="str">
        <f>IF(ISBLANK(I290),"",VLOOKUP(I290,'[1]PO -Machines '!A:C,2,0))</f>
        <v>MP</v>
      </c>
      <c r="R290" s="28" t="s">
        <v>36</v>
      </c>
      <c r="S290" s="29">
        <f>IF(OR(C290="",H290="",I290="",B290=""),"",WORKDAY('PO - création BDA'!$C279,2))</f>
        <v>44574</v>
      </c>
      <c r="T290" s="29">
        <f>IF(OR(C290="",H290="",I290="",B290=""),"",WORKDAY('PO - création BDA'!$C279,14))</f>
        <v>44592</v>
      </c>
      <c r="U290" s="30" t="str">
        <f ca="1">IF($B290="","",IF($V290="Cloturée","BDA Cloturée",IF($V290="En cours","Plan d'actions en cours",IF(AND($T290-TODAY()&lt;=-1,OR($R290="",$R290="NON"),$S290-TODAY()&lt;=-1,OR($R290="",$R290="NON")),"RETARD RECTO + VERSO",IF(OR(AND($T290-TODAY()&lt;=-1,OR($R290="",$R290="NON")),AND($T290-TODAY()&lt;=-1,R290="OUI")),"RETARD VERSO",IF(AND($T290-TODAY()&gt;=0,$R290="OUI"),"VERSO EN COURS",IF(OR(AND($S290-TODAY()&lt;=-1,OR($R290="",$R290="NON")),AND($S290-TODAY()&lt;=-1,R290="OUI")),"RETARD RECTO",IF(T290-TODAY()&gt;=0,"RECTO EN COURS"))))))))</f>
        <v>BDA Cloturée</v>
      </c>
      <c r="V290" s="30" t="str">
        <f>IF(O290="NON","",IF(ISBLANK(C290),"",IF(COUNTIF('[1]PO - Plan d''Actions'!$A:$A,'PO - création BDA'!B279)=0,"Pas d'actions renseignées",IF(COUNTIF('[1]PO - Plan d''Actions'!$A:$A,'PO - création BDA'!B279)=COUNTIFS('[1]PO - Plan d''Actions'!$A:$A,'PO - création BDA'!B279,'[1]PO - Plan d''Actions'!$M:$M,"A"),"Cloturée","En cours"))))</f>
        <v>Cloturée</v>
      </c>
      <c r="W290" s="25"/>
      <c r="X290" s="25"/>
      <c r="Y290" s="25"/>
      <c r="Z290" s="25"/>
      <c r="AA290" s="25"/>
      <c r="AB290" s="31"/>
    </row>
    <row r="291" spans="1:28" ht="24.95" customHeight="1" x14ac:dyDescent="0.2">
      <c r="A291" s="21">
        <f t="shared" si="14"/>
        <v>323</v>
      </c>
      <c r="B291" s="42" t="str">
        <f t="shared" si="9"/>
        <v>BDA-PO-2022-323</v>
      </c>
      <c r="C291" s="43">
        <v>44634</v>
      </c>
      <c r="D291" s="44" t="str">
        <f t="shared" si="10"/>
        <v>P3</v>
      </c>
      <c r="E291" s="44">
        <f t="shared" si="11"/>
        <v>2022</v>
      </c>
      <c r="F291" s="44" t="str">
        <f t="shared" si="12"/>
        <v>P3 2022</v>
      </c>
      <c r="G291" s="24" t="str">
        <f t="shared" si="8"/>
        <v>PO</v>
      </c>
      <c r="H291" s="39" t="s">
        <v>80</v>
      </c>
      <c r="I291" s="39" t="s">
        <v>473</v>
      </c>
      <c r="J291" s="39" t="s">
        <v>53</v>
      </c>
      <c r="K291" s="54">
        <v>120</v>
      </c>
      <c r="L291" s="54">
        <v>150</v>
      </c>
      <c r="M291" s="41" t="s">
        <v>474</v>
      </c>
      <c r="N291" s="39" t="s">
        <v>35</v>
      </c>
      <c r="O291" s="40" t="str">
        <f t="shared" si="13"/>
        <v>OUI</v>
      </c>
      <c r="P291" s="27" t="str">
        <f>IF(ISBLANK(I291),"",VLOOKUP(I291,'[1]PO -Machines '!A:C,3,0))</f>
        <v>A</v>
      </c>
      <c r="Q291" s="27" t="str">
        <f>IF(ISBLANK(I291),"",VLOOKUP(I291,'[1]PO -Machines '!A:C,2,0))</f>
        <v>Ens/etu</v>
      </c>
      <c r="R291" s="28" t="s">
        <v>36</v>
      </c>
      <c r="S291" s="29">
        <f>IF(OR(C291="",H291="",I291="",B291=""),"",WORKDAY('PO - création BDA'!$C277,2))</f>
        <v>44573</v>
      </c>
      <c r="T291" s="29">
        <f>IF(OR(C291="",H291="",I291="",B291=""),"",WORKDAY('PO - création BDA'!$C277,14))</f>
        <v>44589</v>
      </c>
      <c r="U291" s="30" t="str">
        <f ca="1">IF($B291="","",IF($V291="Cloturée","BDA Cloturée",IF($V291="En cours","Plan d'actions en cours",IF(AND($T291-TODAY()&lt;=-1,OR($R291="",$R291="NON"),$S291-TODAY()&lt;=-1,OR($R291="",$R291="NON")),"RETARD RECTO + VERSO",IF(OR(AND($T291-TODAY()&lt;=-1,OR($R291="",$R291="NON")),AND($T291-TODAY()&lt;=-1,R291="OUI")),"RETARD VERSO",IF(AND($T291-TODAY()&gt;=0,$R291="OUI"),"VERSO EN COURS",IF(OR(AND($S291-TODAY()&lt;=-1,OR($R291="",$R291="NON")),AND($S291-TODAY()&lt;=-1,R291="OUI")),"RETARD RECTO",IF(T291-TODAY()&gt;=0,"RECTO EN COURS"))))))))</f>
        <v>Plan d'actions en cours</v>
      </c>
      <c r="V291" s="30" t="str">
        <f>IF(O291="NON","",IF(ISBLANK(C291),"",IF(COUNTIF('[1]PO - Plan d''Actions'!$A:$A,'PO - création BDA'!B277)=0,"Pas d'actions renseignées",IF(COUNTIF('[1]PO - Plan d''Actions'!$A:$A,'PO - création BDA'!B277)=COUNTIFS('[1]PO - Plan d''Actions'!$A:$A,'PO - création BDA'!B277,'[1]PO - Plan d''Actions'!$M:$M,"A"),"Cloturée","En cours"))))</f>
        <v>En cours</v>
      </c>
      <c r="W291" s="25"/>
      <c r="X291" s="25"/>
      <c r="Y291" s="25"/>
      <c r="Z291" s="25"/>
      <c r="AA291" s="25"/>
      <c r="AB291" s="31"/>
    </row>
    <row r="292" spans="1:28" ht="24.95" customHeight="1" x14ac:dyDescent="0.2">
      <c r="A292" s="21">
        <f t="shared" si="14"/>
        <v>324</v>
      </c>
      <c r="B292" s="42" t="str">
        <f t="shared" si="9"/>
        <v>BDA-PO-2022-324</v>
      </c>
      <c r="C292" s="43">
        <v>44665</v>
      </c>
      <c r="D292" s="44" t="str">
        <f t="shared" si="10"/>
        <v>P4</v>
      </c>
      <c r="E292" s="44">
        <f t="shared" si="11"/>
        <v>2022</v>
      </c>
      <c r="F292" s="44" t="str">
        <f t="shared" si="12"/>
        <v>P4 2022</v>
      </c>
      <c r="G292" s="24" t="str">
        <f t="shared" si="8"/>
        <v>PO</v>
      </c>
      <c r="H292" s="39" t="s">
        <v>214</v>
      </c>
      <c r="I292" s="39" t="s">
        <v>464</v>
      </c>
      <c r="J292" s="39" t="s">
        <v>216</v>
      </c>
      <c r="K292" s="54">
        <v>300</v>
      </c>
      <c r="L292" s="54">
        <v>300</v>
      </c>
      <c r="M292" s="39" t="s">
        <v>475</v>
      </c>
      <c r="N292" s="39" t="s">
        <v>35</v>
      </c>
      <c r="O292" s="40" t="str">
        <f t="shared" si="13"/>
        <v>OUI</v>
      </c>
      <c r="P292" s="27" t="str">
        <f>IF(ISBLANK(I292),"",VLOOKUP(I292,'[1]PO -Machines '!A:C,3,0))</f>
        <v>B</v>
      </c>
      <c r="Q292" s="27" t="str">
        <f>IF(ISBLANK(I292),"",VLOOKUP(I292,'[1]PO -Machines '!A:C,2,0))</f>
        <v>Enc / palc</v>
      </c>
      <c r="R292" s="28" t="s">
        <v>36</v>
      </c>
      <c r="S292" s="29">
        <f>IF(OR(C292="",H292="",I292="",B292=""),"",WORKDAY('PO - création BDA'!$C280,2))</f>
        <v>44578</v>
      </c>
      <c r="T292" s="29">
        <f>IF(OR(C292="",H292="",I292="",B292=""),"",WORKDAY('PO - création BDA'!$C280,14))</f>
        <v>44594</v>
      </c>
      <c r="U292" s="30" t="str">
        <f ca="1">IF($B292="","",IF($V292="Cloturée","BDA Cloturée",IF($V292="En cours","Plan d'actions en cours",IF(AND($T292-TODAY()&lt;=-1,OR($R292="",$R292="NON"),$S292-TODAY()&lt;=-1,OR($R292="",$R292="NON")),"RETARD RECTO + VERSO",IF(OR(AND($T292-TODAY()&lt;=-1,OR($R292="",$R292="NON")),AND($T292-TODAY()&lt;=-1,R292="OUI")),"RETARD VERSO",IF(AND($T292-TODAY()&gt;=0,$R292="OUI"),"VERSO EN COURS",IF(OR(AND($S292-TODAY()&lt;=-1,OR($R292="",$R292="NON")),AND($S292-TODAY()&lt;=-1,R292="OUI")),"RETARD RECTO",IF(T292-TODAY()&gt;=0,"RECTO EN COURS"))))))))</f>
        <v>BDA Cloturée</v>
      </c>
      <c r="V292" s="30" t="str">
        <f>IF(O292="NON","",IF(ISBLANK(C292),"",IF(COUNTIF('[1]PO - Plan d''Actions'!$A:$A,'PO - création BDA'!B280)=0,"Pas d'actions renseignées",IF(COUNTIF('[1]PO - Plan d''Actions'!$A:$A,'PO - création BDA'!B280)=COUNTIFS('[1]PO - Plan d''Actions'!$A:$A,'PO - création BDA'!B280,'[1]PO - Plan d''Actions'!$M:$M,"A"),"Cloturée","En cours"))))</f>
        <v>Cloturée</v>
      </c>
      <c r="W292" s="25"/>
      <c r="X292" s="25"/>
      <c r="Y292" s="25"/>
      <c r="Z292" s="25"/>
      <c r="AA292" s="25"/>
      <c r="AB292" s="31"/>
    </row>
    <row r="293" spans="1:28" ht="24.95" customHeight="1" x14ac:dyDescent="0.2">
      <c r="A293" s="21">
        <f t="shared" si="14"/>
        <v>325</v>
      </c>
      <c r="B293" s="42" t="str">
        <f t="shared" si="9"/>
        <v>BDA-PO-2022-325</v>
      </c>
      <c r="C293" s="43">
        <v>44684</v>
      </c>
      <c r="D293" s="44" t="str">
        <f t="shared" si="10"/>
        <v>P5</v>
      </c>
      <c r="E293" s="44">
        <f t="shared" si="11"/>
        <v>2022</v>
      </c>
      <c r="F293" s="44" t="str">
        <f t="shared" si="12"/>
        <v>P5 2022</v>
      </c>
      <c r="G293" s="24" t="str">
        <f t="shared" si="8"/>
        <v>PO</v>
      </c>
      <c r="H293" s="39" t="s">
        <v>159</v>
      </c>
      <c r="I293" s="39" t="s">
        <v>476</v>
      </c>
      <c r="J293" s="39" t="s">
        <v>67</v>
      </c>
      <c r="K293" s="54">
        <v>180</v>
      </c>
      <c r="L293" s="54">
        <v>180</v>
      </c>
      <c r="M293" s="39" t="s">
        <v>477</v>
      </c>
      <c r="N293" s="39" t="s">
        <v>35</v>
      </c>
      <c r="O293" s="40" t="str">
        <f t="shared" si="13"/>
        <v>OUI</v>
      </c>
      <c r="P293" s="27" t="str">
        <f>IF(ISBLANK(I293),"",VLOOKUP(I293,'[1]PO -Machines '!A:C,3,0))</f>
        <v>B</v>
      </c>
      <c r="Q293" s="27" t="str">
        <f>IF(ISBLANK(I293),"",VLOOKUP(I293,'[1]PO -Machines '!A:C,2,0))</f>
        <v>MP</v>
      </c>
      <c r="R293" s="28" t="s">
        <v>36</v>
      </c>
      <c r="S293" s="29">
        <f>IF(OR(C293="",H293="",I293="",B293=""),"",WORKDAY('PO - création BDA'!$C281,2))</f>
        <v>44581</v>
      </c>
      <c r="T293" s="29">
        <f>IF(OR(C293="",H293="",I293="",B293=""),"",WORKDAY('PO - création BDA'!$C281,14))</f>
        <v>44599</v>
      </c>
      <c r="U293" s="30" t="str">
        <f ca="1">IF($B293="","",IF($V293="Cloturée","BDA Cloturée",IF($V293="En cours","Plan d'actions en cours",IF(AND($T293-TODAY()&lt;=-1,OR($R293="",$R293="NON"),$S293-TODAY()&lt;=-1,OR($R293="",$R293="NON")),"RETARD RECTO + VERSO",IF(OR(AND($T293-TODAY()&lt;=-1,OR($R293="",$R293="NON")),AND($T293-TODAY()&lt;=-1,R293="OUI")),"RETARD VERSO",IF(AND($T293-TODAY()&gt;=0,$R293="OUI"),"VERSO EN COURS",IF(OR(AND($S293-TODAY()&lt;=-1,OR($R293="",$R293="NON")),AND($S293-TODAY()&lt;=-1,R293="OUI")),"RETARD RECTO",IF(T293-TODAY()&gt;=0,"RECTO EN COURS"))))))))</f>
        <v>Plan d'actions en cours</v>
      </c>
      <c r="V293" s="30" t="str">
        <f>IF(O293="NON","",IF(ISBLANK(C293),"",IF(COUNTIF('[1]PO - Plan d''Actions'!$A:$A,'PO - création BDA'!B281)=0,"Pas d'actions renseignées",IF(COUNTIF('[1]PO - Plan d''Actions'!$A:$A,'PO - création BDA'!B281)=COUNTIFS('[1]PO - Plan d''Actions'!$A:$A,'PO - création BDA'!B281,'[1]PO - Plan d''Actions'!$M:$M,"A"),"Cloturée","En cours"))))</f>
        <v>En cours</v>
      </c>
      <c r="W293" s="25"/>
      <c r="X293" s="25"/>
      <c r="Y293" s="25"/>
      <c r="Z293" s="25"/>
      <c r="AA293" s="25"/>
      <c r="AB293" s="31"/>
    </row>
    <row r="294" spans="1:28" ht="24.95" customHeight="1" x14ac:dyDescent="0.2">
      <c r="A294" s="21">
        <f t="shared" si="14"/>
        <v>326</v>
      </c>
      <c r="B294" s="42" t="str">
        <f t="shared" si="9"/>
        <v>BDA-PO-2022-326</v>
      </c>
      <c r="C294" s="43">
        <v>44684</v>
      </c>
      <c r="D294" s="44" t="str">
        <f t="shared" si="10"/>
        <v>P5</v>
      </c>
      <c r="E294" s="44">
        <f t="shared" si="11"/>
        <v>2022</v>
      </c>
      <c r="F294" s="44" t="str">
        <f t="shared" si="12"/>
        <v>P5 2022</v>
      </c>
      <c r="G294" s="24" t="str">
        <f t="shared" si="8"/>
        <v>PO</v>
      </c>
      <c r="H294" s="39" t="s">
        <v>159</v>
      </c>
      <c r="I294" s="39" t="s">
        <v>476</v>
      </c>
      <c r="J294" s="39" t="s">
        <v>67</v>
      </c>
      <c r="K294" s="39">
        <v>180</v>
      </c>
      <c r="L294" s="39">
        <v>180</v>
      </c>
      <c r="M294" s="39" t="s">
        <v>478</v>
      </c>
      <c r="N294" s="39" t="s">
        <v>35</v>
      </c>
      <c r="O294" s="40" t="str">
        <f t="shared" si="13"/>
        <v>OUI</v>
      </c>
      <c r="P294" s="27" t="str">
        <f>IF(ISBLANK(I294),"",VLOOKUP(I294,'[1]PO -Machines '!A:C,3,0))</f>
        <v>B</v>
      </c>
      <c r="Q294" s="27" t="str">
        <f>IF(ISBLANK(I294),"",VLOOKUP(I294,'[1]PO -Machines '!A:C,2,0))</f>
        <v>MP</v>
      </c>
      <c r="R294" s="28" t="s">
        <v>36</v>
      </c>
      <c r="S294" s="29">
        <f>IF(OR(C294="",H294="",I294="",B294=""),"",WORKDAY('PO - création BDA'!$C295,2))</f>
        <v>44718</v>
      </c>
      <c r="T294" s="29">
        <f>IF(OR(C294="",H294="",I294="",B294=""),"",WORKDAY('PO - création BDA'!$C295,14))</f>
        <v>44734</v>
      </c>
      <c r="U294" s="30" t="str">
        <f ca="1">IF($B294="","",IF($V294="Cloturée","BDA Cloturée",IF($V294="En cours","Plan d'actions en cours",IF(AND($T294-TODAY()&lt;=-1,OR($R294="",$R294="NON"),$S294-TODAY()&lt;=-1,OR($R294="",$R294="NON")),"RETARD RECTO + VERSO",IF(OR(AND($T294-TODAY()&lt;=-1,OR($R294="",$R294="NON")),AND($T294-TODAY()&lt;=-1,R294="OUI")),"RETARD VERSO",IF(AND($T294-TODAY()&gt;=0,$R294="OUI"),"VERSO EN COURS",IF(OR(AND($S294-TODAY()&lt;=-1,OR($R294="",$R294="NON")),AND($S294-TODAY()&lt;=-1,R294="OUI")),"RETARD RECTO",IF(T294-TODAY()&gt;=0,"RECTO EN COURS"))))))))</f>
        <v>RETARD VERSO</v>
      </c>
      <c r="V294" s="30" t="str">
        <f>IF(O294="NON","",IF(ISBLANK(C294),"",IF(COUNTIF('[1]PO - Plan d''Actions'!$A:$A,'PO - création BDA'!B295)=0,"Pas d'actions renseignées",IF(COUNTIF('[1]PO - Plan d''Actions'!$A:$A,'PO - création BDA'!B295)=COUNTIFS('[1]PO - Plan d''Actions'!$A:$A,'PO - création BDA'!B295,'[1]PO - Plan d''Actions'!$M:$M,"A"),"Cloturée","En cours"))))</f>
        <v>Pas d'actions renseignées</v>
      </c>
      <c r="W294" s="25"/>
      <c r="X294" s="25"/>
      <c r="Y294" s="25"/>
      <c r="Z294" s="25"/>
      <c r="AA294" s="25"/>
      <c r="AB294" s="31"/>
    </row>
    <row r="295" spans="1:28" ht="24.95" customHeight="1" x14ac:dyDescent="0.2">
      <c r="A295" s="21">
        <f t="shared" si="14"/>
        <v>327</v>
      </c>
      <c r="B295" s="42" t="str">
        <f t="shared" si="9"/>
        <v>BDA-PO-2022-327</v>
      </c>
      <c r="C295" s="43">
        <v>44714</v>
      </c>
      <c r="D295" s="44" t="str">
        <f t="shared" si="10"/>
        <v>P6</v>
      </c>
      <c r="E295" s="44">
        <f t="shared" si="11"/>
        <v>2022</v>
      </c>
      <c r="F295" s="44" t="str">
        <f t="shared" si="12"/>
        <v>P6 2022</v>
      </c>
      <c r="G295" s="24" t="str">
        <f t="shared" si="8"/>
        <v>PO</v>
      </c>
      <c r="H295" s="39" t="s">
        <v>91</v>
      </c>
      <c r="I295" s="39" t="s">
        <v>271</v>
      </c>
      <c r="J295" s="39" t="s">
        <v>53</v>
      </c>
      <c r="K295" s="39">
        <v>90</v>
      </c>
      <c r="L295" s="39">
        <v>90</v>
      </c>
      <c r="M295" s="39" t="s">
        <v>479</v>
      </c>
      <c r="N295" s="39" t="s">
        <v>35</v>
      </c>
      <c r="O295" s="40" t="str">
        <f t="shared" si="13"/>
        <v>OUI</v>
      </c>
      <c r="P295" s="27" t="str">
        <f>IF(ISBLANK(I295),"",VLOOKUP(I295,'[1]PO -Machines '!A:C,3,0))</f>
        <v>A</v>
      </c>
      <c r="Q295" s="27" t="str">
        <f>IF(ISBLANK(I295),"",VLOOKUP(I295,'[1]PO -Machines '!A:C,2,0))</f>
        <v>Ens/etu</v>
      </c>
      <c r="R295" s="28" t="s">
        <v>36</v>
      </c>
      <c r="S295" s="29">
        <f>IF(OR(C295="",H295="",I295="",B295=""),"",WORKDAY('PO - création BDA'!$C296,2))</f>
        <v>44726</v>
      </c>
      <c r="T295" s="29">
        <f>IF(OR(C295="",H295="",I295="",B295=""),"",WORKDAY('PO - création BDA'!$C296,14))</f>
        <v>44742</v>
      </c>
      <c r="U295" s="30" t="str">
        <f ca="1">IF($B295="","",IF($V295="Cloturée","BDA Cloturée",IF($V295="En cours","Plan d'actions en cours",IF(AND($T295-TODAY()&lt;=-1,OR($R295="",$R295="NON"),$S295-TODAY()&lt;=-1,OR($R295="",$R295="NON")),"RETARD RECTO + VERSO",IF(OR(AND($T295-TODAY()&lt;=-1,OR($R295="",$R295="NON")),AND($T295-TODAY()&lt;=-1,R295="OUI")),"RETARD VERSO",IF(AND($T295-TODAY()&gt;=0,$R295="OUI"),"VERSO EN COURS",IF(OR(AND($S295-TODAY()&lt;=-1,OR($R295="",$R295="NON")),AND($S295-TODAY()&lt;=-1,R295="OUI")),"RETARD RECTO",IF(T295-TODAY()&gt;=0,"RECTO EN COURS"))))))))</f>
        <v>BDA Cloturée</v>
      </c>
      <c r="V295" s="30" t="str">
        <f>IF(O295="NON","",IF(ISBLANK(C295),"",IF(COUNTIF('[1]PO - Plan d''Actions'!$A:$A,'PO - création BDA'!B296)=0,"Pas d'actions renseignées",IF(COUNTIF('[1]PO - Plan d''Actions'!$A:$A,'PO - création BDA'!B296)=COUNTIFS('[1]PO - Plan d''Actions'!$A:$A,'PO - création BDA'!B296,'[1]PO - Plan d''Actions'!$M:$M,"A"),"Cloturée","En cours"))))</f>
        <v>Cloturée</v>
      </c>
      <c r="W295" s="25"/>
      <c r="X295" s="25"/>
      <c r="Y295" s="25"/>
      <c r="Z295" s="25"/>
      <c r="AA295" s="25"/>
      <c r="AB295" s="31"/>
    </row>
    <row r="296" spans="1:28" ht="24.95" customHeight="1" x14ac:dyDescent="0.2">
      <c r="A296" s="21">
        <f t="shared" si="14"/>
        <v>328</v>
      </c>
      <c r="B296" s="42" t="str">
        <f t="shared" si="9"/>
        <v>BDA-PO-2022-328</v>
      </c>
      <c r="C296" s="43">
        <v>44722</v>
      </c>
      <c r="D296" s="44" t="str">
        <f t="shared" si="10"/>
        <v>P6</v>
      </c>
      <c r="E296" s="44">
        <f t="shared" si="11"/>
        <v>2022</v>
      </c>
      <c r="F296" s="44" t="str">
        <f t="shared" si="12"/>
        <v>P6 2022</v>
      </c>
      <c r="G296" s="24" t="str">
        <f t="shared" si="8"/>
        <v>PO</v>
      </c>
      <c r="H296" s="39" t="s">
        <v>106</v>
      </c>
      <c r="I296" s="39" t="s">
        <v>222</v>
      </c>
      <c r="J296" s="39" t="s">
        <v>48</v>
      </c>
      <c r="K296" s="39">
        <v>180</v>
      </c>
      <c r="L296" s="39">
        <v>180</v>
      </c>
      <c r="M296" s="55" t="s">
        <v>480</v>
      </c>
      <c r="N296" s="39" t="s">
        <v>35</v>
      </c>
      <c r="O296" s="40" t="str">
        <f t="shared" si="13"/>
        <v>OUI</v>
      </c>
      <c r="P296" s="27" t="str">
        <f>IF(ISBLANK(I296),"",VLOOKUP(I296,'[1]PO -Machines '!A:C,3,0))</f>
        <v>A</v>
      </c>
      <c r="Q296" s="27" t="str">
        <f>IF(ISBLANK(I296),"",VLOOKUP(I296,'[1]PO -Machines '!A:C,2,0))</f>
        <v>Ens/etu</v>
      </c>
      <c r="R296" s="28" t="s">
        <v>36</v>
      </c>
      <c r="S296" s="29">
        <f>IF(OR(C296="",H296="",I296="",B296=""),"",WORKDAY('PO - création BDA'!$C297,2))</f>
        <v>44727</v>
      </c>
      <c r="T296" s="29">
        <f>IF(OR(C296="",H296="",I296="",B296=""),"",WORKDAY('PO - création BDA'!$C297,14))</f>
        <v>44743</v>
      </c>
      <c r="U296" s="30" t="str">
        <f ca="1">IF($B296="","",IF($V296="Cloturée","BDA Cloturée",IF($V296="En cours","Plan d'actions en cours",IF(AND($T296-TODAY()&lt;=-1,OR($R296="",$R296="NON"),$S296-TODAY()&lt;=-1,OR($R296="",$R296="NON")),"RETARD RECTO + VERSO",IF(OR(AND($T296-TODAY()&lt;=-1,OR($R296="",$R296="NON")),AND($T296-TODAY()&lt;=-1,R296="OUI")),"RETARD VERSO",IF(AND($T296-TODAY()&gt;=0,$R296="OUI"),"VERSO EN COURS",IF(OR(AND($S296-TODAY()&lt;=-1,OR($R296="",$R296="NON")),AND($S296-TODAY()&lt;=-1,R296="OUI")),"RETARD RECTO",IF(T296-TODAY()&gt;=0,"RECTO EN COURS"))))))))</f>
        <v>RETARD VERSO</v>
      </c>
      <c r="V296" s="30" t="str">
        <f>IF(O296="NON","",IF(ISBLANK(C296),"",IF(COUNTIF('[1]PO - Plan d''Actions'!$A:$A,'PO - création BDA'!B297)=0,"Pas d'actions renseignées",IF(COUNTIF('[1]PO - Plan d''Actions'!$A:$A,'PO - création BDA'!B297)=COUNTIFS('[1]PO - Plan d''Actions'!$A:$A,'PO - création BDA'!B297,'[1]PO - Plan d''Actions'!$M:$M,"A"),"Cloturée","En cours"))))</f>
        <v>Pas d'actions renseignées</v>
      </c>
      <c r="W296" s="25"/>
      <c r="X296" s="25"/>
      <c r="Y296" s="25"/>
      <c r="Z296" s="25"/>
      <c r="AA296" s="25"/>
      <c r="AB296" s="31"/>
    </row>
    <row r="297" spans="1:28" ht="24.95" customHeight="1" x14ac:dyDescent="0.2">
      <c r="A297" s="21">
        <f t="shared" si="14"/>
        <v>329</v>
      </c>
      <c r="B297" s="42" t="str">
        <f t="shared" si="9"/>
        <v>BDA-PO-2022-329</v>
      </c>
      <c r="C297" s="43">
        <v>44725</v>
      </c>
      <c r="D297" s="44" t="str">
        <f t="shared" si="10"/>
        <v>P6</v>
      </c>
      <c r="E297" s="44">
        <f t="shared" si="11"/>
        <v>2022</v>
      </c>
      <c r="F297" s="44" t="str">
        <f t="shared" si="12"/>
        <v>P6 2022</v>
      </c>
      <c r="G297" s="24" t="str">
        <f t="shared" si="8"/>
        <v>PO</v>
      </c>
      <c r="H297" s="39" t="s">
        <v>62</v>
      </c>
      <c r="I297" s="39" t="s">
        <v>403</v>
      </c>
      <c r="J297" s="39" t="s">
        <v>48</v>
      </c>
      <c r="K297" s="39">
        <v>450</v>
      </c>
      <c r="L297" s="39">
        <v>450</v>
      </c>
      <c r="M297" s="56" t="s">
        <v>481</v>
      </c>
      <c r="N297" s="39" t="s">
        <v>35</v>
      </c>
      <c r="O297" s="40" t="str">
        <f t="shared" si="13"/>
        <v>OUI</v>
      </c>
      <c r="P297" s="27" t="str">
        <f>IF(ISBLANK(I297),"",VLOOKUP(I297,'[1]PO -Machines '!A:C,3,0))</f>
        <v>B</v>
      </c>
      <c r="Q297" s="27" t="str">
        <f>IF(ISBLANK(I297),"",VLOOKUP(I297,'[1]PO -Machines '!A:C,2,0))</f>
        <v>Ens/etu</v>
      </c>
      <c r="R297" s="28" t="s">
        <v>36</v>
      </c>
      <c r="S297" s="29">
        <f>IF(OR(C297="",H297="",I297="",B297=""),"",WORKDAY('PO - création BDA'!$C298,2))</f>
        <v>44729</v>
      </c>
      <c r="T297" s="29">
        <f>IF(OR(C297="",H297="",I297="",B297=""),"",WORKDAY('PO - création BDA'!$C298,14))</f>
        <v>44747</v>
      </c>
      <c r="U297" s="30" t="str">
        <f ca="1">IF($B297="","",IF($V297="Cloturée","BDA Cloturée",IF($V297="En cours","Plan d'actions en cours",IF(AND($T297-TODAY()&lt;=-1,OR($R297="",$R297="NON"),$S297-TODAY()&lt;=-1,OR($R297="",$R297="NON")),"RETARD RECTO + VERSO",IF(OR(AND($T297-TODAY()&lt;=-1,OR($R297="",$R297="NON")),AND($T297-TODAY()&lt;=-1,R297="OUI")),"RETARD VERSO",IF(AND($T297-TODAY()&gt;=0,$R297="OUI"),"VERSO EN COURS",IF(OR(AND($S297-TODAY()&lt;=-1,OR($R297="",$R297="NON")),AND($S297-TODAY()&lt;=-1,R297="OUI")),"RETARD RECTO",IF(T297-TODAY()&gt;=0,"RECTO EN COURS"))))))))</f>
        <v>Plan d'actions en cours</v>
      </c>
      <c r="V297" s="30" t="str">
        <f>IF(O297="NON","",IF(ISBLANK(C297),"",IF(COUNTIF('[1]PO - Plan d''Actions'!$A:$A,'PO - création BDA'!B298)=0,"Pas d'actions renseignées",IF(COUNTIF('[1]PO - Plan d''Actions'!$A:$A,'PO - création BDA'!B298)=COUNTIFS('[1]PO - Plan d''Actions'!$A:$A,'PO - création BDA'!B298,'[1]PO - Plan d''Actions'!$M:$M,"A"),"Cloturée","En cours"))))</f>
        <v>En cours</v>
      </c>
      <c r="W297" s="25"/>
      <c r="X297" s="25"/>
      <c r="Y297" s="25"/>
      <c r="Z297" s="25"/>
      <c r="AA297" s="25"/>
      <c r="AB297" s="31"/>
    </row>
    <row r="298" spans="1:28" ht="24.95" customHeight="1" x14ac:dyDescent="0.2">
      <c r="A298" s="21" t="str">
        <f t="shared" si="14"/>
        <v/>
      </c>
      <c r="B298" s="22" t="str">
        <f t="shared" si="9"/>
        <v/>
      </c>
      <c r="C298" s="43">
        <v>44727</v>
      </c>
      <c r="D298" s="44" t="str">
        <f t="shared" si="10"/>
        <v>P6</v>
      </c>
      <c r="E298" s="44">
        <f t="shared" si="11"/>
        <v>2022</v>
      </c>
      <c r="F298" s="44" t="str">
        <f t="shared" si="12"/>
        <v>P6 2022</v>
      </c>
      <c r="G298" s="24" t="str">
        <f t="shared" si="8"/>
        <v>PO</v>
      </c>
      <c r="H298" s="39" t="s">
        <v>106</v>
      </c>
      <c r="I298" s="39"/>
      <c r="J298" s="39" t="s">
        <v>48</v>
      </c>
      <c r="K298" s="39">
        <v>480</v>
      </c>
      <c r="L298" s="39">
        <v>480</v>
      </c>
      <c r="M298" s="39" t="s">
        <v>482</v>
      </c>
      <c r="N298" s="39" t="s">
        <v>35</v>
      </c>
      <c r="O298" s="40" t="str">
        <f t="shared" si="13"/>
        <v>NON</v>
      </c>
      <c r="P298" s="27" t="str">
        <f>IF(ISBLANK(I298),"",VLOOKUP(I298,'[1]PO -Machines '!A:C,3,0))</f>
        <v/>
      </c>
      <c r="Q298" s="27" t="str">
        <f>IF(ISBLANK(I298),"",VLOOKUP(I298,'[1]PO -Machines '!A:C,2,0))</f>
        <v/>
      </c>
      <c r="R298" s="28"/>
      <c r="S298" s="29" t="str">
        <f>IF(OR(C298="",H298="",I298="",B298=""),"",WORKDAY('PO - création BDA'!$C299,2))</f>
        <v/>
      </c>
      <c r="T298" s="29" t="str">
        <f>IF(OR(C298="",H298="",I298="",B298=""),"",WORKDAY('PO - création BDA'!$C299,14))</f>
        <v/>
      </c>
      <c r="U298" s="30" t="str">
        <f ca="1">IF($B298="","",IF($V298="Cloturée","BDA Cloturée",IF($V298="En cours","Plan d'actions en cours",IF(AND($T298-TODAY()&lt;=-1,OR($R298="",$R298="NON"),$S298-TODAY()&lt;=-1,OR($R298="",$R298="NON")),"RETARD RECTO + VERSO",IF(OR(AND($T298-TODAY()&lt;=-1,OR($R298="",$R298="NON")),AND($T298-TODAY()&lt;=-1,R298="OUI")),"RETARD VERSO",IF(AND($T298-TODAY()&gt;=0,$R298="OUI"),"VERSO EN COURS",IF(OR(AND($S298-TODAY()&lt;=-1,OR($R298="",$R298="NON")),AND($S298-TODAY()&lt;=-1,R298="OUI")),"RETARD RECTO",IF(T298-TODAY()&gt;=0,"RECTO EN COURS"))))))))</f>
        <v/>
      </c>
      <c r="V298" s="30" t="str">
        <f>IF(O298="NON","",IF(ISBLANK(C298),"",IF(COUNTIF('[1]PO - Plan d''Actions'!$A:$A,'PO - création BDA'!B299)=0,"Pas d'actions renseignées",IF(COUNTIF('[1]PO - Plan d''Actions'!$A:$A,'PO - création BDA'!B299)=COUNTIFS('[1]PO - Plan d''Actions'!$A:$A,'PO - création BDA'!B299,'[1]PO - Plan d''Actions'!$M:$M,"A"),"Cloturée","En cours"))))</f>
        <v/>
      </c>
      <c r="W298" s="25"/>
      <c r="X298" s="25"/>
      <c r="Y298" s="25"/>
      <c r="Z298" s="25"/>
      <c r="AA298" s="25"/>
      <c r="AB298" s="31"/>
    </row>
    <row r="299" spans="1:28" ht="24.95" customHeight="1" x14ac:dyDescent="0.2">
      <c r="A299" s="21"/>
      <c r="B299" s="22"/>
      <c r="C299" s="43">
        <v>44739</v>
      </c>
      <c r="D299" s="38" t="str">
        <f t="shared" si="10"/>
        <v>P6</v>
      </c>
      <c r="E299" s="38">
        <f t="shared" si="11"/>
        <v>2022</v>
      </c>
      <c r="F299" s="38" t="str">
        <f t="shared" si="12"/>
        <v>P6 2022</v>
      </c>
      <c r="G299" s="24" t="str">
        <f t="shared" si="8"/>
        <v>PO</v>
      </c>
      <c r="H299" s="39" t="s">
        <v>214</v>
      </c>
      <c r="I299" s="39" t="s">
        <v>483</v>
      </c>
      <c r="J299" s="39" t="s">
        <v>312</v>
      </c>
      <c r="K299" s="39">
        <v>140</v>
      </c>
      <c r="L299" s="39">
        <v>140</v>
      </c>
      <c r="M299" s="57" t="s">
        <v>484</v>
      </c>
      <c r="N299" s="39" t="s">
        <v>35</v>
      </c>
      <c r="O299" s="40"/>
      <c r="P299" s="27" t="str">
        <f>IF(ISBLANK(I299),"",VLOOKUP(I299,'[1]PO -Machines '!A:C,3,0))</f>
        <v>C</v>
      </c>
      <c r="Q299" s="27" t="str">
        <f>IF(ISBLANK(I299),"",VLOOKUP(I299,'[1]PO -Machines '!A:C,2,0))</f>
        <v>Enc / palc</v>
      </c>
      <c r="R299" s="28"/>
      <c r="S299" s="29" t="str">
        <f>IF(OR(C299="",H299="",I299="",B299=""),"",WORKDAY('PO - création BDA'!$C300,2))</f>
        <v/>
      </c>
      <c r="T299" s="29" t="str">
        <f>IF(OR(C299="",H299="",I299="",B299=""),"",WORKDAY('PO - création BDA'!$C300,14))</f>
        <v/>
      </c>
      <c r="U299" s="30" t="str">
        <f ca="1">IF($B299="","",IF($V299="Cloturée","BDA Cloturée",IF($V299="En cours","Plan d'actions en cours",IF(AND($T299-TODAY()&lt;=-1,OR($R299="",$R299="NON"),$S299-TODAY()&lt;=-1,OR($R299="",$R299="NON")),"RETARD RECTO + VERSO",IF(OR(AND($T299-TODAY()&lt;=-1,OR($R299="",$R299="NON")),AND($T299-TODAY()&lt;=-1,R299="OUI")),"RETARD VERSO",IF(AND($T299-TODAY()&gt;=0,$R299="OUI"),"VERSO EN COURS",IF(OR(AND($S299-TODAY()&lt;=-1,OR($R299="",$R299="NON")),AND($S299-TODAY()&lt;=-1,R299="OUI")),"RETARD RECTO",IF(T299-TODAY()&gt;=0,"RECTO EN COURS"))))))))</f>
        <v/>
      </c>
      <c r="V299" s="30"/>
      <c r="W299" s="33"/>
      <c r="X299" s="33"/>
      <c r="Y299" s="33"/>
      <c r="Z299" s="33"/>
      <c r="AA299" s="33"/>
      <c r="AB299" s="34"/>
    </row>
    <row r="300" spans="1:28" ht="24.95" customHeight="1" x14ac:dyDescent="0.2">
      <c r="A300" s="21" t="str">
        <f t="shared" ref="A300:A325" si="15">IF(O300="","",IF(O300="NON","",MAX(A247:A299)+1))</f>
        <v/>
      </c>
      <c r="B300" s="22" t="str">
        <f t="shared" ref="B300:B363" si="16">IF(O300="OUI",IF(C300="","","BDA"&amp;"-"&amp;G300&amp;"-"&amp;YEAR(C300)&amp;"-"&amp;A300),"")</f>
        <v/>
      </c>
      <c r="C300" s="43">
        <v>44740</v>
      </c>
      <c r="D300" s="44" t="str">
        <f t="shared" si="10"/>
        <v>P6</v>
      </c>
      <c r="E300" s="44">
        <f t="shared" si="11"/>
        <v>2022</v>
      </c>
      <c r="F300" s="44" t="str">
        <f t="shared" si="12"/>
        <v>P6 2022</v>
      </c>
      <c r="G300" s="24" t="str">
        <f t="shared" si="8"/>
        <v>PO</v>
      </c>
      <c r="H300" s="39" t="s">
        <v>159</v>
      </c>
      <c r="I300" s="39"/>
      <c r="J300" s="39" t="s">
        <v>171</v>
      </c>
      <c r="K300" s="39">
        <v>330</v>
      </c>
      <c r="L300" s="39">
        <v>330</v>
      </c>
      <c r="M300" s="57" t="s">
        <v>485</v>
      </c>
      <c r="N300" s="39" t="s">
        <v>35</v>
      </c>
      <c r="O300" s="40" t="str">
        <f t="shared" ref="O300:O326" si="17">IF(C300="","",IF(OR(AND($P300="A",$K300&gt;=60),AND($P300="B",$K300&gt;=60),AND($N300="OUI")),"OUI","NON"))</f>
        <v>NON</v>
      </c>
      <c r="P300" s="27" t="str">
        <f>IF(ISBLANK(I300),"",VLOOKUP(I300,'[1]PO -Machines '!A:C,3,0))</f>
        <v/>
      </c>
      <c r="Q300" s="27" t="str">
        <f>IF(ISBLANK(I300),"",VLOOKUP(I300,'[1]PO -Machines '!A:C,2,0))</f>
        <v/>
      </c>
      <c r="R300" s="28"/>
      <c r="S300" s="29" t="str">
        <f>IF(OR(C300="",H300="",I300="",B300=""),"",WORKDAY('PO - création BDA'!$C300,2))</f>
        <v/>
      </c>
      <c r="T300" s="29" t="str">
        <f>IF(OR(C300="",H300="",I300="",B300=""),"",WORKDAY('PO - création BDA'!$C300,14))</f>
        <v/>
      </c>
      <c r="U300" s="30" t="str">
        <f ca="1">IF($B300="","",IF($V300="Cloturée","BDA Cloturée",IF($V300="En cours","Plan d'actions en cours",IF(AND($T300-TODAY()&lt;=-1,OR($R300="",$R300="NON"),$S300-TODAY()&lt;=-1,OR($R300="",$R300="NON")),"RETARD RECTO + VERSO",IF(OR(AND($T300-TODAY()&lt;=-1,OR($R300="",$R300="NON")),AND($T300-TODAY()&lt;=-1,R300="OUI")),"RETARD VERSO",IF(AND($T300-TODAY()&gt;=0,$R300="OUI"),"VERSO EN COURS",IF(OR(AND($S300-TODAY()&lt;=-1,OR($R300="",$R300="NON")),AND($S300-TODAY()&lt;=-1,R300="OUI")),"RETARD RECTO",IF(T300-TODAY()&gt;=0,"RECTO EN COURS"))))))))</f>
        <v/>
      </c>
      <c r="V300" s="30" t="str">
        <f>IF(O300="NON","",IF(ISBLANK(C300),"",IF(COUNTIF('[1]PO - Plan d''Actions'!$A:$A,'PO - création BDA'!B300)=0,"Pas d'actions renseignées",IF(COUNTIF('[1]PO - Plan d''Actions'!$A:$A,'PO - création BDA'!B300)=COUNTIFS('[1]PO - Plan d''Actions'!$A:$A,'PO - création BDA'!B300,'[1]PO - Plan d''Actions'!$M:$M,"A"),"Cloturée","En cours"))))</f>
        <v/>
      </c>
      <c r="W300" s="25"/>
      <c r="X300" s="25"/>
      <c r="Y300" s="25"/>
      <c r="Z300" s="25"/>
      <c r="AA300" s="25"/>
      <c r="AB300" s="31"/>
    </row>
    <row r="301" spans="1:28" ht="24.95" customHeight="1" x14ac:dyDescent="0.2">
      <c r="A301" s="21" t="str">
        <f t="shared" si="15"/>
        <v/>
      </c>
      <c r="B301" s="22" t="str">
        <f t="shared" si="16"/>
        <v/>
      </c>
      <c r="C301" s="43">
        <v>44747</v>
      </c>
      <c r="D301" s="44" t="str">
        <f t="shared" si="10"/>
        <v>P7</v>
      </c>
      <c r="E301" s="44">
        <f t="shared" si="11"/>
        <v>2022</v>
      </c>
      <c r="F301" s="44" t="str">
        <f t="shared" si="12"/>
        <v>P7 2022</v>
      </c>
      <c r="G301" s="24" t="str">
        <f t="shared" si="8"/>
        <v>PO</v>
      </c>
      <c r="H301" s="39" t="s">
        <v>62</v>
      </c>
      <c r="I301" s="39" t="s">
        <v>231</v>
      </c>
      <c r="J301" s="39" t="s">
        <v>312</v>
      </c>
      <c r="K301" s="39">
        <v>840</v>
      </c>
      <c r="L301" s="39">
        <v>840</v>
      </c>
      <c r="M301" s="57" t="s">
        <v>486</v>
      </c>
      <c r="N301" s="39" t="s">
        <v>35</v>
      </c>
      <c r="O301" s="40" t="str">
        <f t="shared" si="17"/>
        <v>NON</v>
      </c>
      <c r="P301" s="27" t="str">
        <f>IF(ISBLANK(I301),"",VLOOKUP(I301,'[1]PO -Machines '!A:C,3,0))</f>
        <v>C</v>
      </c>
      <c r="Q301" s="27" t="str">
        <f>IF(ISBLANK(I301),"",VLOOKUP(I301,'[1]PO -Machines '!A:C,2,0))</f>
        <v>Ens/etu</v>
      </c>
      <c r="R301" s="28"/>
      <c r="S301" s="29" t="str">
        <f>IF(OR(C301="",H301="",I301="",B301=""),"",WORKDAY('PO - création BDA'!$C301,2))</f>
        <v/>
      </c>
      <c r="T301" s="29" t="str">
        <f>IF(OR(C301="",H301="",I301="",B301=""),"",WORKDAY('PO - création BDA'!$C301,14))</f>
        <v/>
      </c>
      <c r="U301" s="30" t="str">
        <f ca="1">IF($B301="","",IF($V301="Cloturée","BDA Cloturée",IF($V301="En cours","Plan d'actions en cours",IF(AND($T301-TODAY()&lt;=-1,OR($R301="",$R301="NON"),$S301-TODAY()&lt;=-1,OR($R301="",$R301="NON")),"RETARD RECTO + VERSO",IF(OR(AND($T301-TODAY()&lt;=-1,OR($R301="",$R301="NON")),AND($T301-TODAY()&lt;=-1,R301="OUI")),"RETARD VERSO",IF(AND($T301-TODAY()&gt;=0,$R301="OUI"),"VERSO EN COURS",IF(OR(AND($S301-TODAY()&lt;=-1,OR($R301="",$R301="NON")),AND($S301-TODAY()&lt;=-1,R301="OUI")),"RETARD RECTO",IF(T301-TODAY()&gt;=0,"RECTO EN COURS"))))))))</f>
        <v/>
      </c>
      <c r="V301" s="30" t="str">
        <f>IF(O301="NON","",IF(ISBLANK(C301),"",IF(COUNTIF('[1]PO - Plan d''Actions'!$A:$A,'PO - création BDA'!B301)=0,"Pas d'actions renseignées",IF(COUNTIF('[1]PO - Plan d''Actions'!$A:$A,'PO - création BDA'!B301)=COUNTIFS('[1]PO - Plan d''Actions'!$A:$A,'PO - création BDA'!B301,'[1]PO - Plan d''Actions'!$M:$M,"A"),"Cloturée","En cours"))))</f>
        <v/>
      </c>
      <c r="W301" s="25"/>
      <c r="X301" s="25"/>
      <c r="Y301" s="25"/>
      <c r="Z301" s="25"/>
      <c r="AA301" s="25"/>
      <c r="AB301" s="31"/>
    </row>
    <row r="302" spans="1:28" ht="24.95" customHeight="1" x14ac:dyDescent="0.2">
      <c r="A302" s="21" t="str">
        <f t="shared" si="15"/>
        <v/>
      </c>
      <c r="B302" s="22" t="str">
        <f t="shared" si="16"/>
        <v/>
      </c>
      <c r="C302" s="43">
        <v>44748</v>
      </c>
      <c r="D302" s="44" t="str">
        <f t="shared" si="10"/>
        <v>P7</v>
      </c>
      <c r="E302" s="44">
        <f t="shared" si="11"/>
        <v>2022</v>
      </c>
      <c r="F302" s="44" t="str">
        <f t="shared" si="12"/>
        <v>P7 2022</v>
      </c>
      <c r="G302" s="24" t="str">
        <f t="shared" si="8"/>
        <v>PO</v>
      </c>
      <c r="H302" s="39" t="s">
        <v>268</v>
      </c>
      <c r="I302" s="39" t="s">
        <v>487</v>
      </c>
      <c r="J302" s="39" t="s">
        <v>312</v>
      </c>
      <c r="K302" s="39">
        <v>120</v>
      </c>
      <c r="L302" s="39">
        <v>120</v>
      </c>
      <c r="M302" s="57" t="s">
        <v>488</v>
      </c>
      <c r="N302" s="39" t="s">
        <v>35</v>
      </c>
      <c r="O302" s="40" t="str">
        <f t="shared" si="17"/>
        <v>NON</v>
      </c>
      <c r="P302" s="27" t="str">
        <f>IF(ISBLANK(I302),"",VLOOKUP(I302,'[1]PO -Machines '!A:C,3,0))</f>
        <v>C</v>
      </c>
      <c r="Q302" s="27" t="str">
        <f>IF(ISBLANK(I302),"",VLOOKUP(I302,'[1]PO -Machines '!A:C,2,0))</f>
        <v>Ens/etu</v>
      </c>
      <c r="R302" s="28"/>
      <c r="S302" s="29" t="str">
        <f>IF(OR(C302="",H302="",I302="",B302=""),"",WORKDAY('PO - création BDA'!$C302,2))</f>
        <v/>
      </c>
      <c r="T302" s="29" t="str">
        <f>IF(OR(C302="",H302="",I302="",B302=""),"",WORKDAY('PO - création BDA'!$C302,14))</f>
        <v/>
      </c>
      <c r="U302" s="30" t="str">
        <f ca="1">IF($B302="","",IF($V302="Cloturée","BDA Cloturée",IF($V302="En cours","Plan d'actions en cours",IF(AND($T302-TODAY()&lt;=-1,OR($R302="",$R302="NON"),$S302-TODAY()&lt;=-1,OR($R302="",$R302="NON")),"RETARD RECTO + VERSO",IF(OR(AND($T302-TODAY()&lt;=-1,OR($R302="",$R302="NON")),AND($T302-TODAY()&lt;=-1,R302="OUI")),"RETARD VERSO",IF(AND($T302-TODAY()&gt;=0,$R302="OUI"),"VERSO EN COURS",IF(OR(AND($S302-TODAY()&lt;=-1,OR($R302="",$R302="NON")),AND($S302-TODAY()&lt;=-1,R302="OUI")),"RETARD RECTO",IF(T302-TODAY()&gt;=0,"RECTO EN COURS"))))))))</f>
        <v/>
      </c>
      <c r="V302" s="30" t="str">
        <f>IF(O302="NON","",IF(ISBLANK(C302),"",IF(COUNTIF('[1]PO - Plan d''Actions'!$A:$A,'PO - création BDA'!B302)=0,"Pas d'actions renseignées",IF(COUNTIF('[1]PO - Plan d''Actions'!$A:$A,'PO - création BDA'!B302)=COUNTIFS('[1]PO - Plan d''Actions'!$A:$A,'PO - création BDA'!B302,'[1]PO - Plan d''Actions'!$M:$M,"A"),"Cloturée","En cours"))))</f>
        <v/>
      </c>
      <c r="W302" s="25"/>
      <c r="X302" s="25"/>
      <c r="Y302" s="25"/>
      <c r="Z302" s="25"/>
      <c r="AA302" s="25"/>
      <c r="AB302" s="31"/>
    </row>
    <row r="303" spans="1:28" ht="24.95" customHeight="1" x14ac:dyDescent="0.2">
      <c r="A303" s="21" t="str">
        <f t="shared" si="15"/>
        <v/>
      </c>
      <c r="B303" s="22" t="str">
        <f t="shared" si="16"/>
        <v/>
      </c>
      <c r="C303" s="43">
        <v>44761</v>
      </c>
      <c r="D303" s="44" t="str">
        <f t="shared" si="10"/>
        <v>P7</v>
      </c>
      <c r="E303" s="44">
        <f t="shared" si="11"/>
        <v>2022</v>
      </c>
      <c r="F303" s="44" t="str">
        <f t="shared" si="12"/>
        <v>P7 2022</v>
      </c>
      <c r="G303" s="24" t="str">
        <f t="shared" si="8"/>
        <v>PO</v>
      </c>
      <c r="H303" s="39" t="s">
        <v>268</v>
      </c>
      <c r="I303" s="39" t="s">
        <v>467</v>
      </c>
      <c r="J303" s="39" t="s">
        <v>48</v>
      </c>
      <c r="K303" s="39">
        <v>210</v>
      </c>
      <c r="L303" s="39">
        <v>150</v>
      </c>
      <c r="M303" s="39" t="s">
        <v>489</v>
      </c>
      <c r="N303" s="39" t="s">
        <v>35</v>
      </c>
      <c r="O303" s="40" t="str">
        <f t="shared" si="17"/>
        <v>NON</v>
      </c>
      <c r="P303" s="27" t="str">
        <f>IF(ISBLANK(I303),"",VLOOKUP(I303,'[1]PO -Machines '!A:C,3,0))</f>
        <v>C</v>
      </c>
      <c r="Q303" s="27" t="str">
        <f>IF(ISBLANK(I303),"",VLOOKUP(I303,'[1]PO -Machines '!A:C,2,0))</f>
        <v>Ens/etu</v>
      </c>
      <c r="R303" s="28"/>
      <c r="S303" s="29" t="str">
        <f>IF(OR(C303="",H303="",I303="",B303=""),"",WORKDAY('PO - création BDA'!$C303,2))</f>
        <v/>
      </c>
      <c r="T303" s="29" t="str">
        <f>IF(OR(C303="",H303="",I303="",B303=""),"",WORKDAY('PO - création BDA'!$C303,14))</f>
        <v/>
      </c>
      <c r="U303" s="30" t="str">
        <f ca="1">IF($B303="","",IF($V303="Cloturée","BDA Cloturée",IF($V303="En cours","Plan d'actions en cours",IF(AND($T303-TODAY()&lt;=-1,OR($R303="",$R303="NON"),$S303-TODAY()&lt;=-1,OR($R303="",$R303="NON")),"RETARD RECTO + VERSO",IF(OR(AND($T303-TODAY()&lt;=-1,OR($R303="",$R303="NON")),AND($T303-TODAY()&lt;=-1,R303="OUI")),"RETARD VERSO",IF(AND($T303-TODAY()&gt;=0,$R303="OUI"),"VERSO EN COURS",IF(OR(AND($S303-TODAY()&lt;=-1,OR($R303="",$R303="NON")),AND($S303-TODAY()&lt;=-1,R303="OUI")),"RETARD RECTO",IF(T303-TODAY()&gt;=0,"RECTO EN COURS"))))))))</f>
        <v/>
      </c>
      <c r="V303" s="30" t="str">
        <f>IF(O303="NON","",IF(ISBLANK(C303),"",IF(COUNTIF('[1]PO - Plan d''Actions'!$A:$A,'PO - création BDA'!B303)=0,"Pas d'actions renseignées",IF(COUNTIF('[1]PO - Plan d''Actions'!$A:$A,'PO - création BDA'!B303)=COUNTIFS('[1]PO - Plan d''Actions'!$A:$A,'PO - création BDA'!B303,'[1]PO - Plan d''Actions'!$M:$M,"A"),"Cloturée","En cours"))))</f>
        <v/>
      </c>
      <c r="W303" s="25"/>
      <c r="X303" s="25"/>
      <c r="Y303" s="25"/>
      <c r="Z303" s="25"/>
      <c r="AA303" s="25"/>
      <c r="AB303" s="31"/>
    </row>
    <row r="304" spans="1:28" ht="24.95" customHeight="1" x14ac:dyDescent="0.2">
      <c r="A304" s="21" t="str">
        <f t="shared" si="15"/>
        <v/>
      </c>
      <c r="B304" s="22" t="str">
        <f t="shared" si="16"/>
        <v/>
      </c>
      <c r="C304" s="43">
        <v>44735</v>
      </c>
      <c r="D304" s="44" t="str">
        <f t="shared" si="10"/>
        <v>P6</v>
      </c>
      <c r="E304" s="44">
        <f t="shared" si="11"/>
        <v>2022</v>
      </c>
      <c r="F304" s="44" t="str">
        <f t="shared" si="12"/>
        <v>P6 2022</v>
      </c>
      <c r="G304" s="24" t="str">
        <f t="shared" si="8"/>
        <v>PO</v>
      </c>
      <c r="H304" s="39" t="s">
        <v>268</v>
      </c>
      <c r="I304" s="39"/>
      <c r="J304" s="39" t="s">
        <v>69</v>
      </c>
      <c r="K304" s="39">
        <v>120</v>
      </c>
      <c r="L304" s="39">
        <v>120</v>
      </c>
      <c r="M304" s="39" t="s">
        <v>490</v>
      </c>
      <c r="N304" s="39" t="s">
        <v>35</v>
      </c>
      <c r="O304" s="40" t="str">
        <f t="shared" si="17"/>
        <v>NON</v>
      </c>
      <c r="P304" s="27" t="str">
        <f>IF(ISBLANK(I304),"",VLOOKUP(I304,'[1]PO -Machines '!A:C,3,0))</f>
        <v/>
      </c>
      <c r="Q304" s="27" t="str">
        <f>IF(ISBLANK(I304),"",VLOOKUP(I304,'[1]PO -Machines '!A:C,2,0))</f>
        <v/>
      </c>
      <c r="R304" s="28"/>
      <c r="S304" s="29" t="str">
        <f>IF(OR(C304="",H304="",I304="",B304=""),"",WORKDAY('PO - création BDA'!$C304,2))</f>
        <v/>
      </c>
      <c r="T304" s="29" t="str">
        <f>IF(OR(C304="",H304="",I304="",B304=""),"",WORKDAY('PO - création BDA'!$C304,14))</f>
        <v/>
      </c>
      <c r="U304" s="30" t="str">
        <f ca="1">IF($B304="","",IF($V304="Cloturée","BDA Cloturée",IF($V304="En cours","Plan d'actions en cours",IF(AND($T304-TODAY()&lt;=-1,OR($R304="",$R304="NON"),$S304-TODAY()&lt;=-1,OR($R304="",$R304="NON")),"RETARD RECTO + VERSO",IF(OR(AND($T304-TODAY()&lt;=-1,OR($R304="",$R304="NON")),AND($T304-TODAY()&lt;=-1,R304="OUI")),"RETARD VERSO",IF(AND($T304-TODAY()&gt;=0,$R304="OUI"),"VERSO EN COURS",IF(OR(AND($S304-TODAY()&lt;=-1,OR($R304="",$R304="NON")),AND($S304-TODAY()&lt;=-1,R304="OUI")),"RETARD RECTO",IF(T304-TODAY()&gt;=0,"RECTO EN COURS"))))))))</f>
        <v/>
      </c>
      <c r="V304" s="30" t="str">
        <f>IF(O304="NON","",IF(ISBLANK(C304),"",IF(COUNTIF('[1]PO - Plan d''Actions'!$A:$A,'PO - création BDA'!B304)=0,"Pas d'actions renseignées",IF(COUNTIF('[1]PO - Plan d''Actions'!$A:$A,'PO - création BDA'!B304)=COUNTIFS('[1]PO - Plan d''Actions'!$A:$A,'PO - création BDA'!B304,'[1]PO - Plan d''Actions'!$M:$M,"A"),"Cloturée","En cours"))))</f>
        <v/>
      </c>
      <c r="W304" s="25"/>
      <c r="X304" s="25"/>
      <c r="Y304" s="25"/>
      <c r="Z304" s="25"/>
      <c r="AA304" s="25"/>
      <c r="AB304" s="31"/>
    </row>
    <row r="305" spans="1:29" ht="24.95" customHeight="1" x14ac:dyDescent="0.2">
      <c r="A305" s="21" t="str">
        <f t="shared" si="15"/>
        <v/>
      </c>
      <c r="B305" s="22" t="str">
        <f t="shared" si="16"/>
        <v/>
      </c>
      <c r="C305" s="43">
        <v>44739</v>
      </c>
      <c r="D305" s="44" t="str">
        <f t="shared" si="10"/>
        <v>P6</v>
      </c>
      <c r="E305" s="44">
        <f t="shared" si="11"/>
        <v>2022</v>
      </c>
      <c r="F305" s="44" t="str">
        <f t="shared" si="12"/>
        <v>P6 2022</v>
      </c>
      <c r="G305" s="24" t="str">
        <f t="shared" si="8"/>
        <v>PO</v>
      </c>
      <c r="H305" s="39" t="s">
        <v>214</v>
      </c>
      <c r="I305" s="39" t="s">
        <v>483</v>
      </c>
      <c r="J305" s="39" t="s">
        <v>48</v>
      </c>
      <c r="K305" s="39">
        <v>135</v>
      </c>
      <c r="L305" s="39">
        <v>135</v>
      </c>
      <c r="M305" s="39" t="s">
        <v>484</v>
      </c>
      <c r="N305" s="39" t="s">
        <v>35</v>
      </c>
      <c r="O305" s="40" t="str">
        <f t="shared" si="17"/>
        <v>NON</v>
      </c>
      <c r="P305" s="27" t="str">
        <f>IF(ISBLANK(I305),"",VLOOKUP(I305,'[1]PO -Machines '!A:C,3,0))</f>
        <v>C</v>
      </c>
      <c r="Q305" s="27" t="str">
        <f>IF(ISBLANK(I305),"",VLOOKUP(I305,'[1]PO -Machines '!A:C,2,0))</f>
        <v>Enc / palc</v>
      </c>
      <c r="R305" s="28"/>
      <c r="S305" s="29" t="str">
        <f>IF(OR(C305="",H305="",I305="",B305=""),"",WORKDAY('PO - création BDA'!$C305,2))</f>
        <v/>
      </c>
      <c r="T305" s="29" t="str">
        <f>IF(OR(C305="",H305="",I305="",B305=""),"",WORKDAY('PO - création BDA'!$C305,14))</f>
        <v/>
      </c>
      <c r="U305" s="30" t="str">
        <f ca="1">IF($B305="","",IF($V305="Cloturée","BDA Cloturée",IF($V305="En cours","Plan d'actions en cours",IF(AND($T305-TODAY()&lt;=-1,OR($R305="",$R305="NON"),$S305-TODAY()&lt;=-1,OR($R305="",$R305="NON")),"RETARD RECTO + VERSO",IF(OR(AND($T305-TODAY()&lt;=-1,OR($R305="",$R305="NON")),AND($T305-TODAY()&lt;=-1,R305="OUI")),"RETARD VERSO",IF(AND($T305-TODAY()&gt;=0,$R305="OUI"),"VERSO EN COURS",IF(OR(AND($S305-TODAY()&lt;=-1,OR($R305="",$R305="NON")),AND($S305-TODAY()&lt;=-1,R305="OUI")),"RETARD RECTO",IF(T305-TODAY()&gt;=0,"RECTO EN COURS"))))))))</f>
        <v/>
      </c>
      <c r="V305" s="30" t="str">
        <f>IF(O305="NON","",IF(ISBLANK(C305),"",IF(COUNTIF('[1]PO - Plan d''Actions'!$A:$A,'PO - création BDA'!B305)=0,"Pas d'actions renseignées",IF(COUNTIF('[1]PO - Plan d''Actions'!$A:$A,'PO - création BDA'!B305)=COUNTIFS('[1]PO - Plan d''Actions'!$A:$A,'PO - création BDA'!B305,'[1]PO - Plan d''Actions'!$M:$M,"A"),"Cloturée","En cours"))))</f>
        <v/>
      </c>
      <c r="W305" s="25"/>
      <c r="X305" s="25"/>
      <c r="Y305" s="25"/>
      <c r="Z305" s="25"/>
      <c r="AA305" s="25"/>
      <c r="AB305" s="31"/>
    </row>
    <row r="306" spans="1:29" ht="24.95" customHeight="1" x14ac:dyDescent="0.2">
      <c r="A306" s="21" t="str">
        <f t="shared" si="15"/>
        <v/>
      </c>
      <c r="B306" s="22" t="str">
        <f t="shared" si="16"/>
        <v/>
      </c>
      <c r="C306" s="43">
        <v>44741</v>
      </c>
      <c r="D306" s="44" t="str">
        <f t="shared" si="10"/>
        <v>P6</v>
      </c>
      <c r="E306" s="44">
        <f t="shared" si="11"/>
        <v>2022</v>
      </c>
      <c r="F306" s="44" t="str">
        <f t="shared" si="12"/>
        <v>P6 2022</v>
      </c>
      <c r="G306" s="24" t="str">
        <f t="shared" si="8"/>
        <v>PO</v>
      </c>
      <c r="H306" s="39" t="s">
        <v>159</v>
      </c>
      <c r="I306" s="39" t="s">
        <v>491</v>
      </c>
      <c r="J306" s="39" t="s">
        <v>48</v>
      </c>
      <c r="K306" s="39">
        <v>330</v>
      </c>
      <c r="L306" s="39">
        <v>60</v>
      </c>
      <c r="M306" s="39" t="s">
        <v>492</v>
      </c>
      <c r="N306" s="39" t="s">
        <v>35</v>
      </c>
      <c r="O306" s="40" t="str">
        <f t="shared" si="17"/>
        <v>NON</v>
      </c>
      <c r="P306" s="27" t="str">
        <f>IF(ISBLANK(I306),"",VLOOKUP(I306,'[1]PO -Machines '!A:C,3,0))</f>
        <v>C</v>
      </c>
      <c r="Q306" s="27" t="str">
        <f>IF(ISBLANK(I306),"",VLOOKUP(I306,'[1]PO -Machines '!A:C,2,0))</f>
        <v>MP</v>
      </c>
      <c r="R306" s="28"/>
      <c r="S306" s="29" t="str">
        <f>IF(OR(C306="",H306="",I306="",B306=""),"",WORKDAY('PO - création BDA'!$C306,2))</f>
        <v/>
      </c>
      <c r="T306" s="29" t="str">
        <f>IF(OR(C306="",H306="",I306="",B306=""),"",WORKDAY('PO - création BDA'!$C306,14))</f>
        <v/>
      </c>
      <c r="U306" s="30" t="str">
        <f ca="1">IF($B306="","",IF($V306="Cloturée","BDA Cloturée",IF($V306="En cours","Plan d'actions en cours",IF(AND($T306-TODAY()&lt;=-1,OR($R306="",$R306="NON"),$S306-TODAY()&lt;=-1,OR($R306="",$R306="NON")),"RETARD RECTO + VERSO",IF(OR(AND($T306-TODAY()&lt;=-1,OR($R306="",$R306="NON")),AND($T306-TODAY()&lt;=-1,R306="OUI")),"RETARD VERSO",IF(AND($T306-TODAY()&gt;=0,$R306="OUI"),"VERSO EN COURS",IF(OR(AND($S306-TODAY()&lt;=-1,OR($R306="",$R306="NON")),AND($S306-TODAY()&lt;=-1,R306="OUI")),"RETARD RECTO",IF(T306-TODAY()&gt;=0,"RECTO EN COURS"))))))))</f>
        <v/>
      </c>
      <c r="V306" s="30" t="str">
        <f>IF(O306="NON","",IF(ISBLANK(C306),"",IF(COUNTIF('[1]PO - Plan d''Actions'!$A:$A,'PO - création BDA'!B306)=0,"Pas d'actions renseignées",IF(COUNTIF('[1]PO - Plan d''Actions'!$A:$A,'PO - création BDA'!B306)=COUNTIFS('[1]PO - Plan d''Actions'!$A:$A,'PO - création BDA'!B306,'[1]PO - Plan d''Actions'!$M:$M,"A"),"Cloturée","En cours"))))</f>
        <v/>
      </c>
      <c r="W306" s="25"/>
      <c r="X306" s="25"/>
      <c r="Y306" s="25"/>
      <c r="Z306" s="25"/>
      <c r="AA306" s="25"/>
      <c r="AB306" s="31"/>
    </row>
    <row r="307" spans="1:29" ht="60" x14ac:dyDescent="0.2">
      <c r="A307" s="21" t="str">
        <f t="shared" si="15"/>
        <v/>
      </c>
      <c r="B307" s="22" t="str">
        <f t="shared" si="16"/>
        <v/>
      </c>
      <c r="C307" s="43">
        <v>44742</v>
      </c>
      <c r="D307" s="44" t="str">
        <f t="shared" si="10"/>
        <v>P6</v>
      </c>
      <c r="E307" s="44">
        <f t="shared" si="11"/>
        <v>2022</v>
      </c>
      <c r="F307" s="44" t="str">
        <f t="shared" si="12"/>
        <v>P6 2022</v>
      </c>
      <c r="G307" s="24" t="str">
        <f t="shared" si="8"/>
        <v>PO</v>
      </c>
      <c r="H307" s="39" t="s">
        <v>65</v>
      </c>
      <c r="I307" s="39" t="s">
        <v>493</v>
      </c>
      <c r="J307" s="39" t="s">
        <v>53</v>
      </c>
      <c r="K307" s="39">
        <v>240</v>
      </c>
      <c r="L307" s="39">
        <v>240</v>
      </c>
      <c r="M307" s="41" t="s">
        <v>494</v>
      </c>
      <c r="N307" s="39" t="s">
        <v>35</v>
      </c>
      <c r="O307" s="40" t="str">
        <f t="shared" si="17"/>
        <v>NON</v>
      </c>
      <c r="P307" s="27" t="str">
        <f>IF(ISBLANK(I307),"",VLOOKUP(I307,'[1]PO -Machines '!A:C,3,0))</f>
        <v>C</v>
      </c>
      <c r="Q307" s="27" t="str">
        <f>IF(ISBLANK(I307),"",VLOOKUP(I307,'[1]PO -Machines '!A:C,2,0))</f>
        <v>Ens/etu</v>
      </c>
      <c r="R307" s="28"/>
      <c r="S307" s="29" t="str">
        <f>IF(OR(C307="",H307="",I307="",B307=""),"",WORKDAY('PO - création BDA'!$C307,2))</f>
        <v/>
      </c>
      <c r="T307" s="29" t="str">
        <f>IF(OR(C307="",H307="",I307="",B307=""),"",WORKDAY('PO - création BDA'!$C307,14))</f>
        <v/>
      </c>
      <c r="U307" s="30" t="str">
        <f ca="1">IF($B307="","",IF($V307="Cloturée","BDA Cloturée",IF($V307="En cours","Plan d'actions en cours",IF(AND($T307-TODAY()&lt;=-1,OR($R307="",$R307="NON"),$S307-TODAY()&lt;=-1,OR($R307="",$R307="NON")),"RETARD RECTO + VERSO",IF(OR(AND($T307-TODAY()&lt;=-1,OR($R307="",$R307="NON")),AND($T307-TODAY()&lt;=-1,R307="OUI")),"RETARD VERSO",IF(AND($T307-TODAY()&gt;=0,$R307="OUI"),"VERSO EN COURS",IF(OR(AND($S307-TODAY()&lt;=-1,OR($R307="",$R307="NON")),AND($S307-TODAY()&lt;=-1,R307="OUI")),"RETARD RECTO",IF(T307-TODAY()&gt;=0,"RECTO EN COURS"))))))))</f>
        <v/>
      </c>
      <c r="V307" s="30" t="str">
        <f>IF(O307="NON","",IF(ISBLANK(C307),"",IF(COUNTIF('[1]PO - Plan d''Actions'!$A:$A,'PO - création BDA'!B307)=0,"Pas d'actions renseignées",IF(COUNTIF('[1]PO - Plan d''Actions'!$A:$A,'PO - création BDA'!B307)=COUNTIFS('[1]PO - Plan d''Actions'!$A:$A,'PO - création BDA'!B307,'[1]PO - Plan d''Actions'!$M:$M,"A"),"Cloturée","En cours"))))</f>
        <v/>
      </c>
      <c r="W307" s="25"/>
      <c r="X307" s="25"/>
      <c r="Y307" s="25"/>
      <c r="Z307" s="25"/>
      <c r="AA307" s="25"/>
      <c r="AB307" s="31"/>
    </row>
    <row r="308" spans="1:29" ht="24.95" customHeight="1" x14ac:dyDescent="0.2">
      <c r="A308" s="21">
        <f t="shared" si="15"/>
        <v>330</v>
      </c>
      <c r="B308" s="22" t="str">
        <f t="shared" si="16"/>
        <v>BDA-PO-2022-330</v>
      </c>
      <c r="C308" s="43">
        <v>44761</v>
      </c>
      <c r="D308" s="44" t="str">
        <f t="shared" si="10"/>
        <v>P7</v>
      </c>
      <c r="E308" s="44">
        <f t="shared" si="11"/>
        <v>2022</v>
      </c>
      <c r="F308" s="44" t="str">
        <f t="shared" si="12"/>
        <v>P7 2022</v>
      </c>
      <c r="G308" s="24" t="str">
        <f t="shared" si="8"/>
        <v>PO</v>
      </c>
      <c r="H308" s="39" t="s">
        <v>32</v>
      </c>
      <c r="I308" s="39" t="s">
        <v>298</v>
      </c>
      <c r="J308" s="39" t="s">
        <v>48</v>
      </c>
      <c r="K308" s="39">
        <v>75</v>
      </c>
      <c r="L308" s="39">
        <v>60</v>
      </c>
      <c r="M308" s="39"/>
      <c r="N308" s="39" t="s">
        <v>35</v>
      </c>
      <c r="O308" s="40" t="str">
        <f t="shared" si="17"/>
        <v>OUI</v>
      </c>
      <c r="P308" s="27" t="str">
        <f>IF(ISBLANK(I308),"",VLOOKUP(I308,'[1]PO -Machines '!A:C,3,0))</f>
        <v>B</v>
      </c>
      <c r="Q308" s="27" t="str">
        <f>IF(ISBLANK(I308),"",VLOOKUP(I308,'[1]PO -Machines '!A:C,2,0))</f>
        <v>FAB</v>
      </c>
      <c r="R308" s="28"/>
      <c r="S308" s="29">
        <f>IF(OR(C308="",H308="",I308="",B308=""),"",WORKDAY('PO - création BDA'!$C308,2))</f>
        <v>44763</v>
      </c>
      <c r="T308" s="29">
        <f>IF(OR(C308="",H308="",I308="",B308=""),"",WORKDAY('PO - création BDA'!$C308,14))</f>
        <v>44781</v>
      </c>
      <c r="U308" s="30" t="str">
        <f ca="1">IF($B308="","",IF($V308="Cloturée","BDA Cloturée",IF($V308="En cours","Plan d'actions en cours",IF(AND($T308-TODAY()&lt;=-1,OR($R308="",$R308="NON"),$S308-TODAY()&lt;=-1,OR($R308="",$R308="NON")),"RETARD RECTO + VERSO",IF(OR(AND($T308-TODAY()&lt;=-1,OR($R308="",$R308="NON")),AND($T308-TODAY()&lt;=-1,R308="OUI")),"RETARD VERSO",IF(AND($T308-TODAY()&gt;=0,$R308="OUI"),"VERSO EN COURS",IF(OR(AND($S308-TODAY()&lt;=-1,OR($R308="",$R308="NON")),AND($S308-TODAY()&lt;=-1,R308="OUI")),"RETARD RECTO",IF(T308-TODAY()&gt;=0,"RECTO EN COURS"))))))))</f>
        <v>RETARD RECTO</v>
      </c>
      <c r="V308" s="30" t="str">
        <f>IF(O308="NON","",IF(ISBLANK(C308),"",IF(COUNTIF('[1]PO - Plan d''Actions'!$A:$A,'PO - création BDA'!B308)=0,"Pas d'actions renseignées",IF(COUNTIF('[1]PO - Plan d''Actions'!$A:$A,'PO - création BDA'!B308)=COUNTIFS('[1]PO - Plan d''Actions'!$A:$A,'PO - création BDA'!B308,'[1]PO - Plan d''Actions'!$M:$M,"A"),"Cloturée","En cours"))))</f>
        <v>Pas d'actions renseignées</v>
      </c>
      <c r="W308" s="25"/>
      <c r="X308" s="25"/>
      <c r="Y308" s="25"/>
      <c r="Z308" s="25"/>
      <c r="AA308" s="25"/>
      <c r="AB308" s="31"/>
    </row>
    <row r="309" spans="1:29" ht="30" x14ac:dyDescent="0.2">
      <c r="A309" s="21">
        <f t="shared" si="15"/>
        <v>331</v>
      </c>
      <c r="B309" s="22" t="str">
        <f t="shared" si="16"/>
        <v>BDA-PO-2022-331</v>
      </c>
      <c r="C309" s="43">
        <v>44762</v>
      </c>
      <c r="D309" s="44" t="str">
        <f t="shared" si="10"/>
        <v>P7</v>
      </c>
      <c r="E309" s="44">
        <f t="shared" si="11"/>
        <v>2022</v>
      </c>
      <c r="F309" s="44" t="str">
        <f t="shared" si="12"/>
        <v>P7 2022</v>
      </c>
      <c r="G309" s="24" t="str">
        <f t="shared" si="8"/>
        <v>PO</v>
      </c>
      <c r="H309" s="39" t="s">
        <v>106</v>
      </c>
      <c r="I309" s="39" t="s">
        <v>222</v>
      </c>
      <c r="J309" s="39" t="s">
        <v>48</v>
      </c>
      <c r="K309" s="39">
        <v>180</v>
      </c>
      <c r="L309" s="39">
        <v>180</v>
      </c>
      <c r="M309" s="41" t="s">
        <v>495</v>
      </c>
      <c r="N309" s="39" t="s">
        <v>35</v>
      </c>
      <c r="O309" s="40" t="str">
        <f t="shared" si="17"/>
        <v>OUI</v>
      </c>
      <c r="P309" s="27" t="str">
        <f>IF(ISBLANK(I309),"",VLOOKUP(I309,'[1]PO -Machines '!A:C,3,0))</f>
        <v>A</v>
      </c>
      <c r="Q309" s="27" t="str">
        <f>IF(ISBLANK(I309),"",VLOOKUP(I309,'[1]PO -Machines '!A:C,2,0))</f>
        <v>Ens/etu</v>
      </c>
      <c r="R309" s="28"/>
      <c r="S309" s="29">
        <f>IF(OR(C309="",H309="",I309="",B309=""),"",WORKDAY('PO - création BDA'!$C309,2))</f>
        <v>44764</v>
      </c>
      <c r="T309" s="29">
        <f>IF(OR(C309="",H309="",I309="",B309=""),"",WORKDAY('PO - création BDA'!$C309,14))</f>
        <v>44782</v>
      </c>
      <c r="U309" s="30" t="str">
        <f ca="1">IF($B309="","",IF($V309="Cloturée","BDA Cloturée",IF($V309="En cours","Plan d'actions en cours",IF(AND($T309-TODAY()&lt;=-1,OR($R309="",$R309="NON"),$S309-TODAY()&lt;=-1,OR($R309="",$R309="NON")),"RETARD RECTO + VERSO",IF(OR(AND($T309-TODAY()&lt;=-1,OR($R309="",$R309="NON")),AND($T309-TODAY()&lt;=-1,R309="OUI")),"RETARD VERSO",IF(AND($T309-TODAY()&gt;=0,$R309="OUI"),"VERSO EN COURS",IF(OR(AND($S309-TODAY()&lt;=-1,OR($R309="",$R309="NON")),AND($S309-TODAY()&lt;=-1,R309="OUI")),"RETARD RECTO",IF(T309-TODAY()&gt;=0,"RECTO EN COURS"))))))))</f>
        <v>RETARD RECTO</v>
      </c>
      <c r="V309" s="30" t="str">
        <f>IF(O309="NON","",IF(ISBLANK(C309),"",IF(COUNTIF('[1]PO - Plan d''Actions'!$A:$A,'PO - création BDA'!B309)=0,"Pas d'actions renseignées",IF(COUNTIF('[1]PO - Plan d''Actions'!$A:$A,'PO - création BDA'!B309)=COUNTIFS('[1]PO - Plan d''Actions'!$A:$A,'PO - création BDA'!B309,'[1]PO - Plan d''Actions'!$M:$M,"A"),"Cloturée","En cours"))))</f>
        <v>Pas d'actions renseignées</v>
      </c>
      <c r="W309" s="25"/>
      <c r="X309" s="25"/>
      <c r="Y309" s="25"/>
      <c r="Z309" s="25"/>
      <c r="AA309" s="25"/>
      <c r="AB309" s="31"/>
    </row>
    <row r="310" spans="1:29" ht="24.95" customHeight="1" x14ac:dyDescent="0.2">
      <c r="A310" s="21" t="str">
        <f t="shared" si="15"/>
        <v/>
      </c>
      <c r="B310" s="22" t="str">
        <f t="shared" si="16"/>
        <v/>
      </c>
      <c r="C310" s="43"/>
      <c r="D310" s="44" t="str">
        <f t="shared" si="10"/>
        <v/>
      </c>
      <c r="E310" s="44" t="str">
        <f t="shared" si="11"/>
        <v/>
      </c>
      <c r="F310" s="44" t="str">
        <f t="shared" si="12"/>
        <v xml:space="preserve"> </v>
      </c>
      <c r="G310" s="24" t="str">
        <f t="shared" si="8"/>
        <v/>
      </c>
      <c r="H310" s="39"/>
      <c r="I310" s="39"/>
      <c r="J310" s="39"/>
      <c r="K310" s="39"/>
      <c r="L310" s="39"/>
      <c r="M310" s="39"/>
      <c r="N310" s="39"/>
      <c r="O310" s="40" t="str">
        <f t="shared" si="17"/>
        <v/>
      </c>
      <c r="P310" s="27" t="str">
        <f>IF(ISBLANK(I310),"",VLOOKUP(I310,'[1]PO -Machines '!A:C,3,0))</f>
        <v/>
      </c>
      <c r="Q310" s="27" t="str">
        <f>IF(ISBLANK(I310),"",VLOOKUP(I310,'[1]PO -Machines '!A:C,2,0))</f>
        <v/>
      </c>
      <c r="R310" s="28"/>
      <c r="S310" s="29" t="str">
        <f>IF(OR(C310="",H310="",I310="",B310=""),"",WORKDAY('PO - création BDA'!$C310,2))</f>
        <v/>
      </c>
      <c r="T310" s="29" t="str">
        <f>IF(OR(C310="",H310="",I310="",B310=""),"",WORKDAY('PO - création BDA'!$C310,14))</f>
        <v/>
      </c>
      <c r="U310" s="30" t="str">
        <f ca="1">IF($B310="","",IF($V310="Cloturée","BDA Cloturée",IF($V310="En cours","Plan d'actions en cours",IF(AND($T310-TODAY()&lt;=-1,OR($R310="",$R310="NON"),$S310-TODAY()&lt;=-1,OR($R310="",$R310="NON")),"RETARD RECTO + VERSO",IF(OR(AND($T310-TODAY()&lt;=-1,OR($R310="",$R310="NON")),AND($T310-TODAY()&lt;=-1,R310="OUI")),"RETARD VERSO",IF(AND($T310-TODAY()&gt;=0,$R310="OUI"),"VERSO EN COURS",IF(OR(AND($S310-TODAY()&lt;=-1,OR($R310="",$R310="NON")),AND($S310-TODAY()&lt;=-1,R310="OUI")),"RETARD RECTO",IF(T310-TODAY()&gt;=0,"RECTO EN COURS"))))))))</f>
        <v/>
      </c>
      <c r="V310" s="30" t="str">
        <f>IF(O310="NON","",IF(ISBLANK(C310),"",IF(COUNTIF('[1]PO - Plan d''Actions'!$A:$A,'PO - création BDA'!B310)=0,"Pas d'actions renseignées",IF(COUNTIF('[1]PO - Plan d''Actions'!$A:$A,'PO - création BDA'!B310)=COUNTIFS('[1]PO - Plan d''Actions'!$A:$A,'PO - création BDA'!B310,'[1]PO - Plan d''Actions'!$M:$M,"A"),"Cloturée","En cours"))))</f>
        <v/>
      </c>
      <c r="W310" s="25"/>
      <c r="X310" s="25"/>
      <c r="Y310" s="25"/>
      <c r="Z310" s="25"/>
      <c r="AA310" s="25"/>
      <c r="AB310" s="31"/>
    </row>
    <row r="311" spans="1:29" ht="24.95" customHeight="1" x14ac:dyDescent="0.2">
      <c r="A311" s="21" t="str">
        <f t="shared" si="15"/>
        <v/>
      </c>
      <c r="B311" s="22" t="str">
        <f t="shared" si="16"/>
        <v/>
      </c>
      <c r="C311" s="43"/>
      <c r="D311" s="44" t="str">
        <f t="shared" si="10"/>
        <v/>
      </c>
      <c r="E311" s="44" t="str">
        <f t="shared" si="11"/>
        <v/>
      </c>
      <c r="F311" s="44" t="str">
        <f t="shared" si="12"/>
        <v xml:space="preserve"> </v>
      </c>
      <c r="G311" s="24" t="str">
        <f t="shared" si="8"/>
        <v/>
      </c>
      <c r="H311" s="39"/>
      <c r="I311" s="39"/>
      <c r="J311" s="39"/>
      <c r="K311" s="39"/>
      <c r="L311" s="39"/>
      <c r="M311" s="39"/>
      <c r="N311" s="39"/>
      <c r="O311" s="40" t="str">
        <f t="shared" si="17"/>
        <v/>
      </c>
      <c r="P311" s="27" t="str">
        <f>IF(ISBLANK(I311),"",VLOOKUP(I311,'[1]PO -Machines '!A:C,3,0))</f>
        <v/>
      </c>
      <c r="Q311" s="27" t="str">
        <f>IF(ISBLANK(I311),"",VLOOKUP(I311,'[1]PO -Machines '!A:C,2,0))</f>
        <v/>
      </c>
      <c r="R311" s="28"/>
      <c r="S311" s="29" t="str">
        <f>IF(OR(C311="",H311="",I311="",B311=""),"",WORKDAY('PO - création BDA'!$C311,2))</f>
        <v/>
      </c>
      <c r="T311" s="29" t="str">
        <f>IF(OR(C311="",H311="",I311="",B311=""),"",WORKDAY('PO - création BDA'!$C311,14))</f>
        <v/>
      </c>
      <c r="U311" s="30" t="str">
        <f ca="1">IF($B311="","",IF($V311="Cloturée","BDA Cloturée",IF($V311="En cours","Plan d'actions en cours",IF(AND($T311-TODAY()&lt;=-1,OR($R311="",$R311="NON"),$S311-TODAY()&lt;=-1,OR($R311="",$R311="NON")),"RETARD RECTO + VERSO",IF(OR(AND($T311-TODAY()&lt;=-1,OR($R311="",$R311="NON")),AND($T311-TODAY()&lt;=-1,R311="OUI")),"RETARD VERSO",IF(AND($T311-TODAY()&gt;=0,$R311="OUI"),"VERSO EN COURS",IF(OR(AND($S311-TODAY()&lt;=-1,OR($R311="",$R311="NON")),AND($S311-TODAY()&lt;=-1,R311="OUI")),"RETARD RECTO",IF(T311-TODAY()&gt;=0,"RECTO EN COURS"))))))))</f>
        <v/>
      </c>
      <c r="V311" s="30" t="str">
        <f>IF(O311="NON","",IF(ISBLANK(C311),"",IF(COUNTIF('[1]PO - Plan d''Actions'!$A:$A,'PO - création BDA'!B311)=0,"Pas d'actions renseignées",IF(COUNTIF('[1]PO - Plan d''Actions'!$A:$A,'PO - création BDA'!B311)=COUNTIFS('[1]PO - Plan d''Actions'!$A:$A,'PO - création BDA'!B311,'[1]PO - Plan d''Actions'!$M:$M,"A"),"Cloturée","En cours"))))</f>
        <v/>
      </c>
      <c r="W311" s="25"/>
      <c r="X311" s="25"/>
      <c r="Y311" s="25"/>
      <c r="Z311" s="25"/>
      <c r="AA311" s="25"/>
      <c r="AB311" s="31"/>
    </row>
    <row r="312" spans="1:29" ht="24.95" customHeight="1" x14ac:dyDescent="0.2">
      <c r="A312" s="21" t="str">
        <f t="shared" si="15"/>
        <v/>
      </c>
      <c r="B312" s="22" t="str">
        <f t="shared" si="16"/>
        <v/>
      </c>
      <c r="C312" s="43"/>
      <c r="D312" s="44" t="str">
        <f t="shared" si="10"/>
        <v/>
      </c>
      <c r="E312" s="44" t="str">
        <f t="shared" si="11"/>
        <v/>
      </c>
      <c r="F312" s="44" t="str">
        <f t="shared" si="12"/>
        <v xml:space="preserve"> </v>
      </c>
      <c r="G312" s="24" t="str">
        <f t="shared" si="8"/>
        <v/>
      </c>
      <c r="H312" s="39"/>
      <c r="I312" s="39"/>
      <c r="J312" s="39"/>
      <c r="K312" s="39"/>
      <c r="L312" s="39"/>
      <c r="M312" s="41"/>
      <c r="N312" s="39"/>
      <c r="O312" s="40" t="str">
        <f t="shared" si="17"/>
        <v/>
      </c>
      <c r="P312" s="27" t="str">
        <f>IF(ISBLANK(I312),"",VLOOKUP(I312,'[1]PO -Machines '!A:C,3,0))</f>
        <v/>
      </c>
      <c r="Q312" s="27" t="str">
        <f>IF(ISBLANK(I312),"",VLOOKUP(I312,'[1]PO -Machines '!A:C,2,0))</f>
        <v/>
      </c>
      <c r="R312" s="28"/>
      <c r="S312" s="29" t="str">
        <f>IF(OR(C312="",H312="",I312="",B312=""),"",WORKDAY('PO - création BDA'!$C312,2))</f>
        <v/>
      </c>
      <c r="T312" s="29" t="str">
        <f>IF(OR(C312="",H312="",I312="",B312=""),"",WORKDAY('PO - création BDA'!$C312,14))</f>
        <v/>
      </c>
      <c r="U312" s="30" t="str">
        <f ca="1">IF($B312="","",IF($V312="Cloturée","BDA Cloturée",IF($V312="En cours","Plan d'actions en cours",IF(AND($T312-TODAY()&lt;=-1,OR($R312="",$R312="NON"),$S312-TODAY()&lt;=-1,OR($R312="",$R312="NON")),"RETARD RECTO + VERSO",IF(OR(AND($T312-TODAY()&lt;=-1,OR($R312="",$R312="NON")),AND($T312-TODAY()&lt;=-1,R312="OUI")),"RETARD VERSO",IF(AND($T312-TODAY()&gt;=0,$R312="OUI"),"VERSO EN COURS",IF(OR(AND($S312-TODAY()&lt;=-1,OR($R312="",$R312="NON")),AND($S312-TODAY()&lt;=-1,R312="OUI")),"RETARD RECTO",IF(T312-TODAY()&gt;=0,"RECTO EN COURS"))))))))</f>
        <v/>
      </c>
      <c r="V312" s="30" t="str">
        <f>IF(O312="NON","",IF(ISBLANK(C312),"",IF(COUNTIF('[1]PO - Plan d''Actions'!$A:$A,'PO - création BDA'!B312)=0,"Pas d'actions renseignées",IF(COUNTIF('[1]PO - Plan d''Actions'!$A:$A,'PO - création BDA'!B312)=COUNTIFS('[1]PO - Plan d''Actions'!$A:$A,'PO - création BDA'!B312,'[1]PO - Plan d''Actions'!$M:$M,"A"),"Cloturée","En cours"))))</f>
        <v/>
      </c>
      <c r="W312" s="25"/>
      <c r="X312" s="25"/>
      <c r="Y312" s="25"/>
      <c r="Z312" s="25"/>
      <c r="AA312" s="25"/>
      <c r="AB312" s="31"/>
    </row>
    <row r="313" spans="1:29" ht="24.95" customHeight="1" x14ac:dyDescent="0.2">
      <c r="A313" s="21" t="str">
        <f t="shared" si="15"/>
        <v/>
      </c>
      <c r="B313" s="22" t="str">
        <f t="shared" si="16"/>
        <v/>
      </c>
      <c r="C313" s="43"/>
      <c r="D313" s="44" t="str">
        <f t="shared" si="10"/>
        <v/>
      </c>
      <c r="E313" s="44" t="str">
        <f t="shared" si="11"/>
        <v/>
      </c>
      <c r="F313" s="44" t="str">
        <f t="shared" si="12"/>
        <v xml:space="preserve"> </v>
      </c>
      <c r="G313" s="24" t="str">
        <f t="shared" si="8"/>
        <v/>
      </c>
      <c r="H313" s="39"/>
      <c r="I313" s="39"/>
      <c r="J313" s="39"/>
      <c r="K313" s="39"/>
      <c r="L313" s="39"/>
      <c r="M313" s="39"/>
      <c r="N313" s="39"/>
      <c r="O313" s="40" t="str">
        <f t="shared" si="17"/>
        <v/>
      </c>
      <c r="P313" s="27" t="str">
        <f>IF(ISBLANK(I313),"",VLOOKUP(I313,'[1]PO -Machines '!A:C,3,0))</f>
        <v/>
      </c>
      <c r="Q313" s="27" t="str">
        <f>IF(ISBLANK(I313),"",VLOOKUP(I313,'[1]PO -Machines '!A:C,2,0))</f>
        <v/>
      </c>
      <c r="R313" s="28"/>
      <c r="S313" s="29" t="str">
        <f>IF(OR(C313="",H313="",I313="",B313=""),"",WORKDAY('PO - création BDA'!$C313,2))</f>
        <v/>
      </c>
      <c r="T313" s="29" t="str">
        <f>IF(OR(C313="",H313="",I313="",B313=""),"",WORKDAY('PO - création BDA'!$C313,14))</f>
        <v/>
      </c>
      <c r="U313" s="30" t="str">
        <f ca="1">IF($B313="","",IF($V313="Cloturée","BDA Cloturée",IF($V313="En cours","Plan d'actions en cours",IF(AND($T313-TODAY()&lt;=-1,OR($R313="",$R313="NON"),$S313-TODAY()&lt;=-1,OR($R313="",$R313="NON")),"RETARD RECTO + VERSO",IF(OR(AND($T313-TODAY()&lt;=-1,OR($R313="",$R313="NON")),AND($T313-TODAY()&lt;=-1,R313="OUI")),"RETARD VERSO",IF(AND($T313-TODAY()&gt;=0,$R313="OUI"),"VERSO EN COURS",IF(OR(AND($S313-TODAY()&lt;=-1,OR($R313="",$R313="NON")),AND($S313-TODAY()&lt;=-1,R313="OUI")),"RETARD RECTO",IF(T313-TODAY()&gt;=0,"RECTO EN COURS"))))))))</f>
        <v/>
      </c>
      <c r="V313" s="30" t="str">
        <f>IF(O313="NON","",IF(ISBLANK(C313),"",IF(COUNTIF('[1]PO - Plan d''Actions'!$A:$A,'PO - création BDA'!B313)=0,"Pas d'actions renseignées",IF(COUNTIF('[1]PO - Plan d''Actions'!$A:$A,'PO - création BDA'!B313)=COUNTIFS('[1]PO - Plan d''Actions'!$A:$A,'PO - création BDA'!B313,'[1]PO - Plan d''Actions'!$M:$M,"A"),"Cloturée","En cours"))))</f>
        <v/>
      </c>
      <c r="W313" s="25"/>
      <c r="X313" s="25"/>
      <c r="Y313" s="25"/>
      <c r="Z313" s="25"/>
      <c r="AA313" s="25"/>
      <c r="AB313" s="31"/>
      <c r="AC313" s="32">
        <f>COUNTIF($R:$R,"OUI")</f>
        <v>114</v>
      </c>
    </row>
    <row r="314" spans="1:29" ht="24.95" customHeight="1" x14ac:dyDescent="0.2">
      <c r="A314" s="21" t="str">
        <f t="shared" si="15"/>
        <v/>
      </c>
      <c r="B314" s="22" t="str">
        <f t="shared" si="16"/>
        <v/>
      </c>
      <c r="C314" s="43"/>
      <c r="D314" s="44" t="str">
        <f t="shared" si="10"/>
        <v/>
      </c>
      <c r="E314" s="44" t="str">
        <f t="shared" si="11"/>
        <v/>
      </c>
      <c r="F314" s="44" t="str">
        <f t="shared" si="12"/>
        <v xml:space="preserve"> </v>
      </c>
      <c r="G314" s="24" t="str">
        <f t="shared" si="8"/>
        <v/>
      </c>
      <c r="H314" s="39"/>
      <c r="I314" s="39"/>
      <c r="J314" s="39"/>
      <c r="K314" s="39"/>
      <c r="L314" s="39"/>
      <c r="M314" s="39"/>
      <c r="N314" s="39"/>
      <c r="O314" s="40" t="str">
        <f t="shared" si="17"/>
        <v/>
      </c>
      <c r="P314" s="27" t="str">
        <f>IF(ISBLANK(I314),"",VLOOKUP(I314,'[1]PO -Machines '!A:C,3,0))</f>
        <v/>
      </c>
      <c r="Q314" s="27" t="str">
        <f>IF(ISBLANK(I314),"",VLOOKUP(I314,'[1]PO -Machines '!A:C,2,0))</f>
        <v/>
      </c>
      <c r="R314" s="28"/>
      <c r="S314" s="29" t="str">
        <f>IF(OR(C314="",H314="",I314="",B314=""),"",WORKDAY('PO - création BDA'!$C314,2))</f>
        <v/>
      </c>
      <c r="T314" s="29" t="str">
        <f>IF(OR(C314="",H314="",I314="",B314=""),"",WORKDAY('PO - création BDA'!$C314,14))</f>
        <v/>
      </c>
      <c r="U314" s="30" t="str">
        <f ca="1">IF($B314="","",IF($V314="Cloturée","BDA Cloturée",IF($V314="En cours","Plan d'actions en cours",IF(AND($T314-TODAY()&lt;=-1,OR($R314="",$R314="NON"),$S314-TODAY()&lt;=-1,OR($R314="",$R314="NON")),"RETARD RECTO + VERSO",IF(OR(AND($T314-TODAY()&lt;=-1,OR($R314="",$R314="NON")),AND($T314-TODAY()&lt;=-1,R314="OUI")),"RETARD VERSO",IF(AND($T314-TODAY()&gt;=0,$R314="OUI"),"VERSO EN COURS",IF(OR(AND($S314-TODAY()&lt;=-1,OR($R314="",$R314="NON")),AND($S314-TODAY()&lt;=-1,R314="OUI")),"RETARD RECTO",IF(T314-TODAY()&gt;=0,"RECTO EN COURS"))))))))</f>
        <v/>
      </c>
      <c r="V314" s="30" t="str">
        <f>IF(O314="NON","",IF(ISBLANK(C314),"",IF(COUNTIF('[1]PO - Plan d''Actions'!$A:$A,'PO - création BDA'!B314)=0,"Pas d'actions renseignées",IF(COUNTIF('[1]PO - Plan d''Actions'!$A:$A,'PO - création BDA'!B314)=COUNTIFS('[1]PO - Plan d''Actions'!$A:$A,'PO - création BDA'!B314,'[1]PO - Plan d''Actions'!$M:$M,"A"),"Cloturée","En cours"))))</f>
        <v/>
      </c>
      <c r="W314" s="25"/>
      <c r="X314" s="25"/>
      <c r="Y314" s="25"/>
      <c r="Z314" s="25"/>
      <c r="AA314" s="25"/>
      <c r="AB314" s="31"/>
    </row>
    <row r="315" spans="1:29" ht="24.95" customHeight="1" x14ac:dyDescent="0.2">
      <c r="A315" s="21" t="str">
        <f t="shared" si="15"/>
        <v/>
      </c>
      <c r="B315" s="22" t="str">
        <f t="shared" si="16"/>
        <v/>
      </c>
      <c r="C315" s="43"/>
      <c r="D315" s="44" t="str">
        <f t="shared" si="10"/>
        <v/>
      </c>
      <c r="E315" s="44" t="str">
        <f t="shared" si="11"/>
        <v/>
      </c>
      <c r="F315" s="44" t="str">
        <f t="shared" si="12"/>
        <v xml:space="preserve"> </v>
      </c>
      <c r="G315" s="24" t="str">
        <f t="shared" si="8"/>
        <v/>
      </c>
      <c r="H315" s="39"/>
      <c r="I315" s="39"/>
      <c r="J315" s="39"/>
      <c r="K315" s="39"/>
      <c r="L315" s="39"/>
      <c r="M315" s="39"/>
      <c r="N315" s="39"/>
      <c r="O315" s="40" t="str">
        <f t="shared" si="17"/>
        <v/>
      </c>
      <c r="P315" s="27" t="str">
        <f>IF(ISBLANK(I315),"",VLOOKUP(I315,'[1]PO -Machines '!A:C,3,0))</f>
        <v/>
      </c>
      <c r="Q315" s="27" t="str">
        <f>IF(ISBLANK(I315),"",VLOOKUP(I315,'[1]PO -Machines '!A:C,2,0))</f>
        <v/>
      </c>
      <c r="R315" s="28"/>
      <c r="S315" s="29" t="str">
        <f>IF(OR(C315="",H315="",I315="",B315=""),"",WORKDAY('PO - création BDA'!$C315,2))</f>
        <v/>
      </c>
      <c r="T315" s="29" t="str">
        <f>IF(OR(C315="",H315="",I315="",B315=""),"",WORKDAY('PO - création BDA'!$C315,14))</f>
        <v/>
      </c>
      <c r="U315" s="30" t="str">
        <f ca="1">IF($B315="","",IF($V315="Cloturée","BDA Cloturée",IF($V315="En cours","Plan d'actions en cours",IF(AND($T315-TODAY()&lt;=-1,OR($R315="",$R315="NON"),$S315-TODAY()&lt;=-1,OR($R315="",$R315="NON")),"RETARD RECTO + VERSO",IF(OR(AND($T315-TODAY()&lt;=-1,OR($R315="",$R315="NON")),AND($T315-TODAY()&lt;=-1,R315="OUI")),"RETARD VERSO",IF(AND($T315-TODAY()&gt;=0,$R315="OUI"),"VERSO EN COURS",IF(OR(AND($S315-TODAY()&lt;=-1,OR($R315="",$R315="NON")),AND($S315-TODAY()&lt;=-1,R315="OUI")),"RETARD RECTO",IF(T315-TODAY()&gt;=0,"RECTO EN COURS"))))))))</f>
        <v/>
      </c>
      <c r="V315" s="30" t="str">
        <f>IF(O315="NON","",IF(ISBLANK(C315),"",IF(COUNTIF('[1]PO - Plan d''Actions'!$A:$A,'PO - création BDA'!B315)=0,"Pas d'actions renseignées",IF(COUNTIF('[1]PO - Plan d''Actions'!$A:$A,'PO - création BDA'!B315)=COUNTIFS('[1]PO - Plan d''Actions'!$A:$A,'PO - création BDA'!B315,'[1]PO - Plan d''Actions'!$M:$M,"A"),"Cloturée","En cours"))))</f>
        <v/>
      </c>
      <c r="W315" s="25"/>
      <c r="X315" s="25"/>
      <c r="Y315" s="25"/>
      <c r="Z315" s="25"/>
      <c r="AA315" s="25"/>
      <c r="AB315" s="31"/>
    </row>
    <row r="316" spans="1:29" ht="24.95" customHeight="1" x14ac:dyDescent="0.2">
      <c r="A316" s="21" t="str">
        <f t="shared" si="15"/>
        <v/>
      </c>
      <c r="B316" s="22" t="str">
        <f t="shared" si="16"/>
        <v/>
      </c>
      <c r="C316" s="43"/>
      <c r="D316" s="44" t="str">
        <f t="shared" si="10"/>
        <v/>
      </c>
      <c r="E316" s="44" t="str">
        <f t="shared" si="11"/>
        <v/>
      </c>
      <c r="F316" s="44" t="str">
        <f t="shared" si="12"/>
        <v xml:space="preserve"> </v>
      </c>
      <c r="G316" s="24" t="str">
        <f t="shared" si="8"/>
        <v/>
      </c>
      <c r="H316" s="39"/>
      <c r="I316" s="39"/>
      <c r="J316" s="39"/>
      <c r="K316" s="39"/>
      <c r="L316" s="39"/>
      <c r="M316" s="39"/>
      <c r="N316" s="39"/>
      <c r="O316" s="40" t="str">
        <f t="shared" si="17"/>
        <v/>
      </c>
      <c r="P316" s="27" t="str">
        <f>IF(ISBLANK(I316),"",VLOOKUP(I316,'[1]PO -Machines '!A:C,3,0))</f>
        <v/>
      </c>
      <c r="Q316" s="27" t="str">
        <f>IF(ISBLANK(I316),"",VLOOKUP(I316,'[1]PO -Machines '!A:C,2,0))</f>
        <v/>
      </c>
      <c r="R316" s="28"/>
      <c r="S316" s="29" t="str">
        <f>IF(OR(C316="",H316="",I316="",B316=""),"",WORKDAY('PO - création BDA'!$C316,2))</f>
        <v/>
      </c>
      <c r="T316" s="29" t="str">
        <f>IF(OR(C316="",H316="",I316="",B316=""),"",WORKDAY('PO - création BDA'!$C316,14))</f>
        <v/>
      </c>
      <c r="U316" s="30" t="str">
        <f ca="1">IF($B316="","",IF($V316="Cloturée","BDA Cloturée",IF($V316="En cours","Plan d'actions en cours",IF(AND($T316-TODAY()&lt;=-1,OR($R316="",$R316="NON"),$S316-TODAY()&lt;=-1,OR($R316="",$R316="NON")),"RETARD RECTO + VERSO",IF(OR(AND($T316-TODAY()&lt;=-1,OR($R316="",$R316="NON")),AND($T316-TODAY()&lt;=-1,R316="OUI")),"RETARD VERSO",IF(AND($T316-TODAY()&gt;=0,$R316="OUI"),"VERSO EN COURS",IF(OR(AND($S316-TODAY()&lt;=-1,OR($R316="",$R316="NON")),AND($S316-TODAY()&lt;=-1,R316="OUI")),"RETARD RECTO",IF(T316-TODAY()&gt;=0,"RECTO EN COURS"))))))))</f>
        <v/>
      </c>
      <c r="V316" s="30" t="str">
        <f>IF(O316="NON","",IF(ISBLANK(C316),"",IF(COUNTIF('[1]PO - Plan d''Actions'!$A:$A,'PO - création BDA'!B316)=0,"Pas d'actions renseignées",IF(COUNTIF('[1]PO - Plan d''Actions'!$A:$A,'PO - création BDA'!B316)=COUNTIFS('[1]PO - Plan d''Actions'!$A:$A,'PO - création BDA'!B316,'[1]PO - Plan d''Actions'!$M:$M,"A"),"Cloturée","En cours"))))</f>
        <v/>
      </c>
      <c r="W316" s="25"/>
      <c r="X316" s="25"/>
      <c r="Y316" s="25"/>
      <c r="Z316" s="25"/>
      <c r="AA316" s="25"/>
      <c r="AB316" s="31"/>
    </row>
    <row r="317" spans="1:29" ht="24.95" customHeight="1" x14ac:dyDescent="0.2">
      <c r="A317" s="21" t="str">
        <f t="shared" si="15"/>
        <v/>
      </c>
      <c r="B317" s="22" t="str">
        <f t="shared" si="16"/>
        <v/>
      </c>
      <c r="C317" s="43"/>
      <c r="D317" s="44" t="str">
        <f t="shared" si="10"/>
        <v/>
      </c>
      <c r="E317" s="44" t="str">
        <f t="shared" si="11"/>
        <v/>
      </c>
      <c r="F317" s="44" t="str">
        <f t="shared" si="12"/>
        <v xml:space="preserve"> </v>
      </c>
      <c r="G317" s="24" t="str">
        <f t="shared" si="8"/>
        <v/>
      </c>
      <c r="H317" s="39"/>
      <c r="I317" s="39"/>
      <c r="J317" s="39"/>
      <c r="K317" s="39"/>
      <c r="L317" s="39"/>
      <c r="M317" s="39"/>
      <c r="N317" s="39"/>
      <c r="O317" s="40" t="str">
        <f t="shared" si="17"/>
        <v/>
      </c>
      <c r="P317" s="27" t="str">
        <f>IF(ISBLANK(I317),"",VLOOKUP(I317,'[1]PO -Machines '!A:C,3,0))</f>
        <v/>
      </c>
      <c r="Q317" s="27" t="str">
        <f>IF(ISBLANK(I317),"",VLOOKUP(I317,'[1]PO -Machines '!A:C,2,0))</f>
        <v/>
      </c>
      <c r="R317" s="28"/>
      <c r="S317" s="29" t="str">
        <f>IF(OR(C317="",H317="",I317="",B317=""),"",WORKDAY('PO - création BDA'!$C317,2))</f>
        <v/>
      </c>
      <c r="T317" s="29" t="str">
        <f>IF(OR(C317="",H317="",I317="",B317=""),"",WORKDAY('PO - création BDA'!$C317,14))</f>
        <v/>
      </c>
      <c r="U317" s="30" t="str">
        <f ca="1">IF($B317="","",IF($V317="Cloturée","BDA Cloturée",IF($V317="En cours","Plan d'actions en cours",IF(AND($T317-TODAY()&lt;=-1,OR($R317="",$R317="NON"),$S317-TODAY()&lt;=-1,OR($R317="",$R317="NON")),"RETARD RECTO + VERSO",IF(OR(AND($T317-TODAY()&lt;=-1,OR($R317="",$R317="NON")),AND($T317-TODAY()&lt;=-1,R317="OUI")),"RETARD VERSO",IF(AND($T317-TODAY()&gt;=0,$R317="OUI"),"VERSO EN COURS",IF(OR(AND($S317-TODAY()&lt;=-1,OR($R317="",$R317="NON")),AND($S317-TODAY()&lt;=-1,R317="OUI")),"RETARD RECTO",IF(T317-TODAY()&gt;=0,"RECTO EN COURS"))))))))</f>
        <v/>
      </c>
      <c r="V317" s="30" t="str">
        <f>IF(O317="NON","",IF(ISBLANK(C317),"",IF(COUNTIF('[1]PO - Plan d''Actions'!$A:$A,'PO - création BDA'!B317)=0,"Pas d'actions renseignées",IF(COUNTIF('[1]PO - Plan d''Actions'!$A:$A,'PO - création BDA'!B317)=COUNTIFS('[1]PO - Plan d''Actions'!$A:$A,'PO - création BDA'!B317,'[1]PO - Plan d''Actions'!$M:$M,"A"),"Cloturée","En cours"))))</f>
        <v/>
      </c>
      <c r="W317" s="25"/>
      <c r="X317" s="25"/>
      <c r="Y317" s="25"/>
      <c r="Z317" s="25"/>
      <c r="AA317" s="25"/>
      <c r="AB317" s="31"/>
    </row>
    <row r="318" spans="1:29" ht="24.95" customHeight="1" x14ac:dyDescent="0.2">
      <c r="A318" s="21" t="str">
        <f t="shared" si="15"/>
        <v/>
      </c>
      <c r="B318" s="22" t="str">
        <f t="shared" si="16"/>
        <v/>
      </c>
      <c r="C318" s="43"/>
      <c r="D318" s="44" t="str">
        <f t="shared" si="10"/>
        <v/>
      </c>
      <c r="E318" s="44" t="str">
        <f t="shared" si="11"/>
        <v/>
      </c>
      <c r="F318" s="44" t="str">
        <f t="shared" si="12"/>
        <v xml:space="preserve"> </v>
      </c>
      <c r="G318" s="24" t="str">
        <f t="shared" si="8"/>
        <v/>
      </c>
      <c r="H318" s="39"/>
      <c r="I318" s="39"/>
      <c r="J318" s="39"/>
      <c r="K318" s="39"/>
      <c r="L318" s="39"/>
      <c r="M318" s="39"/>
      <c r="N318" s="39"/>
      <c r="O318" s="40" t="str">
        <f t="shared" si="17"/>
        <v/>
      </c>
      <c r="P318" s="27" t="str">
        <f>IF(ISBLANK(I318),"",VLOOKUP(I318,'[1]PO -Machines '!A:C,3,0))</f>
        <v/>
      </c>
      <c r="Q318" s="27" t="str">
        <f>IF(ISBLANK(I318),"",VLOOKUP(I318,'[1]PO -Machines '!A:C,2,0))</f>
        <v/>
      </c>
      <c r="R318" s="28"/>
      <c r="S318" s="29" t="str">
        <f>IF(OR(C318="",H318="",I318="",B318=""),"",WORKDAY('PO - création BDA'!$C318,2))</f>
        <v/>
      </c>
      <c r="T318" s="29" t="str">
        <f>IF(OR(C318="",H318="",I318="",B318=""),"",WORKDAY('PO - création BDA'!$C318,14))</f>
        <v/>
      </c>
      <c r="U318" s="30" t="str">
        <f ca="1">IF($B318="","",IF($V318="Cloturée","BDA Cloturée",IF($V318="En cours","Plan d'actions en cours",IF(AND($T318-TODAY()&lt;=-1,OR($R318="",$R318="NON"),$S318-TODAY()&lt;=-1,OR($R318="",$R318="NON")),"RETARD RECTO + VERSO",IF(OR(AND($T318-TODAY()&lt;=-1,OR($R318="",$R318="NON")),AND($T318-TODAY()&lt;=-1,R318="OUI")),"RETARD VERSO",IF(AND($T318-TODAY()&gt;=0,$R318="OUI"),"VERSO EN COURS",IF(OR(AND($S318-TODAY()&lt;=-1,OR($R318="",$R318="NON")),AND($S318-TODAY()&lt;=-1,R318="OUI")),"RETARD RECTO",IF(T318-TODAY()&gt;=0,"RECTO EN COURS"))))))))</f>
        <v/>
      </c>
      <c r="V318" s="30" t="str">
        <f>IF(O318="NON","",IF(ISBLANK(C318),"",IF(COUNTIF('[1]PO - Plan d''Actions'!$A:$A,'PO - création BDA'!B318)=0,"Pas d'actions renseignées",IF(COUNTIF('[1]PO - Plan d''Actions'!$A:$A,'PO - création BDA'!B318)=COUNTIFS('[1]PO - Plan d''Actions'!$A:$A,'PO - création BDA'!B318,'[1]PO - Plan d''Actions'!$M:$M,"A"),"Cloturée","En cours"))))</f>
        <v/>
      </c>
      <c r="W318" s="25"/>
      <c r="X318" s="25"/>
      <c r="Y318" s="25"/>
      <c r="Z318" s="25"/>
      <c r="AA318" s="25"/>
      <c r="AB318" s="31"/>
    </row>
    <row r="319" spans="1:29" ht="24.95" customHeight="1" x14ac:dyDescent="0.2">
      <c r="A319" s="21" t="str">
        <f t="shared" si="15"/>
        <v/>
      </c>
      <c r="B319" s="22" t="str">
        <f t="shared" si="16"/>
        <v/>
      </c>
      <c r="C319" s="43"/>
      <c r="D319" s="44" t="str">
        <f t="shared" si="10"/>
        <v/>
      </c>
      <c r="E319" s="44" t="str">
        <f t="shared" si="11"/>
        <v/>
      </c>
      <c r="F319" s="44" t="str">
        <f t="shared" si="12"/>
        <v xml:space="preserve"> </v>
      </c>
      <c r="G319" s="24" t="str">
        <f t="shared" si="8"/>
        <v/>
      </c>
      <c r="H319" s="39"/>
      <c r="I319" s="39"/>
      <c r="J319" s="39"/>
      <c r="K319" s="39"/>
      <c r="L319" s="39"/>
      <c r="M319" s="39"/>
      <c r="N319" s="39"/>
      <c r="O319" s="40" t="str">
        <f t="shared" si="17"/>
        <v/>
      </c>
      <c r="P319" s="27" t="str">
        <f>IF(ISBLANK(I319),"",VLOOKUP(I319,'[1]PO -Machines '!A:C,3,0))</f>
        <v/>
      </c>
      <c r="Q319" s="27" t="str">
        <f>IF(ISBLANK(I319),"",VLOOKUP(I319,'[1]PO -Machines '!A:C,2,0))</f>
        <v/>
      </c>
      <c r="R319" s="28"/>
      <c r="S319" s="29" t="str">
        <f>IF(OR(C319="",H319="",I319="",B319=""),"",WORKDAY('PO - création BDA'!$C319,2))</f>
        <v/>
      </c>
      <c r="T319" s="29" t="str">
        <f>IF(OR(C319="",H319="",I319="",B319=""),"",WORKDAY('PO - création BDA'!$C319,14))</f>
        <v/>
      </c>
      <c r="U319" s="30" t="str">
        <f ca="1">IF($B319="","",IF($V319="Cloturée","BDA Cloturée",IF($V319="En cours","Plan d'actions en cours",IF(AND($T319-TODAY()&lt;=-1,OR($R319="",$R319="NON"),$S319-TODAY()&lt;=-1,OR($R319="",$R319="NON")),"RETARD RECTO + VERSO",IF(OR(AND($T319-TODAY()&lt;=-1,OR($R319="",$R319="NON")),AND($T319-TODAY()&lt;=-1,R319="OUI")),"RETARD VERSO",IF(AND($T319-TODAY()&gt;=0,$R319="OUI"),"VERSO EN COURS",IF(OR(AND($S319-TODAY()&lt;=-1,OR($R319="",$R319="NON")),AND($S319-TODAY()&lt;=-1,R319="OUI")),"RETARD RECTO",IF(T319-TODAY()&gt;=0,"RECTO EN COURS"))))))))</f>
        <v/>
      </c>
      <c r="V319" s="30" t="str">
        <f>IF(O319="NON","",IF(ISBLANK(C319),"",IF(COUNTIF('[1]PO - Plan d''Actions'!$A:$A,'PO - création BDA'!B319)=0,"Pas d'actions renseignées",IF(COUNTIF('[1]PO - Plan d''Actions'!$A:$A,'PO - création BDA'!B319)=COUNTIFS('[1]PO - Plan d''Actions'!$A:$A,'PO - création BDA'!B319,'[1]PO - Plan d''Actions'!$M:$M,"A"),"Cloturée","En cours"))))</f>
        <v/>
      </c>
      <c r="W319" s="25"/>
      <c r="X319" s="25"/>
      <c r="Y319" s="25"/>
      <c r="Z319" s="25"/>
      <c r="AA319" s="25"/>
      <c r="AB319" s="31"/>
    </row>
    <row r="320" spans="1:29" ht="24.95" customHeight="1" x14ac:dyDescent="0.2">
      <c r="A320" s="21" t="str">
        <f t="shared" si="15"/>
        <v/>
      </c>
      <c r="B320" s="22" t="str">
        <f t="shared" si="16"/>
        <v/>
      </c>
      <c r="C320" s="43"/>
      <c r="D320" s="44" t="str">
        <f t="shared" si="10"/>
        <v/>
      </c>
      <c r="E320" s="44" t="str">
        <f t="shared" si="11"/>
        <v/>
      </c>
      <c r="F320" s="44" t="str">
        <f t="shared" si="12"/>
        <v xml:space="preserve"> </v>
      </c>
      <c r="G320" s="24" t="str">
        <f t="shared" si="8"/>
        <v/>
      </c>
      <c r="H320" s="39"/>
      <c r="I320" s="39"/>
      <c r="J320" s="39"/>
      <c r="K320" s="39"/>
      <c r="L320" s="39"/>
      <c r="M320" s="39"/>
      <c r="N320" s="39"/>
      <c r="O320" s="40" t="str">
        <f t="shared" si="17"/>
        <v/>
      </c>
      <c r="P320" s="27" t="str">
        <f>IF(ISBLANK(I320),"",VLOOKUP(I320,'[1]PO -Machines '!A:C,3,0))</f>
        <v/>
      </c>
      <c r="Q320" s="27" t="str">
        <f>IF(ISBLANK(I320),"",VLOOKUP(I320,'[1]PO -Machines '!A:C,2,0))</f>
        <v/>
      </c>
      <c r="R320" s="28"/>
      <c r="S320" s="29" t="str">
        <f>IF(OR(C320="",H320="",I320="",B320=""),"",WORKDAY('PO - création BDA'!$C320,2))</f>
        <v/>
      </c>
      <c r="T320" s="29" t="str">
        <f>IF(OR(C320="",H320="",I320="",B320=""),"",WORKDAY('PO - création BDA'!$C320,14))</f>
        <v/>
      </c>
      <c r="U320" s="30" t="str">
        <f ca="1">IF($B320="","",IF($V320="Cloturée","BDA Cloturée",IF($V320="En cours","Plan d'actions en cours",IF(AND($T320-TODAY()&lt;=-1,OR($R320="",$R320="NON"),$S320-TODAY()&lt;=-1,OR($R320="",$R320="NON")),"RETARD RECTO + VERSO",IF(OR(AND($T320-TODAY()&lt;=-1,OR($R320="",$R320="NON")),AND($T320-TODAY()&lt;=-1,R320="OUI")),"RETARD VERSO",IF(AND($T320-TODAY()&gt;=0,$R320="OUI"),"VERSO EN COURS",IF(OR(AND($S320-TODAY()&lt;=-1,OR($R320="",$R320="NON")),AND($S320-TODAY()&lt;=-1,R320="OUI")),"RETARD RECTO",IF(T320-TODAY()&gt;=0,"RECTO EN COURS"))))))))</f>
        <v/>
      </c>
      <c r="V320" s="30" t="str">
        <f>IF(O320="NON","",IF(ISBLANK(C320),"",IF(COUNTIF('[1]PO - Plan d''Actions'!$A:$A,'PO - création BDA'!B320)=0,"Pas d'actions renseignées",IF(COUNTIF('[1]PO - Plan d''Actions'!$A:$A,'PO - création BDA'!B320)=COUNTIFS('[1]PO - Plan d''Actions'!$A:$A,'PO - création BDA'!B320,'[1]PO - Plan d''Actions'!$M:$M,"A"),"Cloturée","En cours"))))</f>
        <v/>
      </c>
      <c r="W320" s="25"/>
      <c r="X320" s="25"/>
      <c r="Y320" s="25"/>
      <c r="Z320" s="25"/>
      <c r="AA320" s="25"/>
      <c r="AB320" s="31"/>
    </row>
    <row r="321" spans="1:28" ht="24.95" customHeight="1" x14ac:dyDescent="0.2">
      <c r="A321" s="21" t="str">
        <f t="shared" si="15"/>
        <v/>
      </c>
      <c r="B321" s="22" t="str">
        <f t="shared" si="16"/>
        <v/>
      </c>
      <c r="C321" s="43"/>
      <c r="D321" s="44" t="str">
        <f t="shared" si="10"/>
        <v/>
      </c>
      <c r="E321" s="44" t="str">
        <f t="shared" si="11"/>
        <v/>
      </c>
      <c r="F321" s="44" t="str">
        <f t="shared" si="12"/>
        <v xml:space="preserve"> </v>
      </c>
      <c r="G321" s="24" t="str">
        <f t="shared" si="8"/>
        <v/>
      </c>
      <c r="H321" s="39"/>
      <c r="I321" s="39"/>
      <c r="J321" s="39"/>
      <c r="K321" s="39"/>
      <c r="L321" s="39"/>
      <c r="M321" s="39"/>
      <c r="N321" s="39"/>
      <c r="O321" s="40" t="str">
        <f t="shared" si="17"/>
        <v/>
      </c>
      <c r="P321" s="27" t="str">
        <f>IF(ISBLANK(I321),"",VLOOKUP(I321,'[1]PO -Machines '!A:C,3,0))</f>
        <v/>
      </c>
      <c r="Q321" s="27" t="str">
        <f>IF(ISBLANK(I321),"",VLOOKUP(I321,'[1]PO -Machines '!A:C,2,0))</f>
        <v/>
      </c>
      <c r="R321" s="28"/>
      <c r="S321" s="29" t="str">
        <f>IF(OR(C321="",H321="",I321="",B321=""),"",WORKDAY('PO - création BDA'!$C321,2))</f>
        <v/>
      </c>
      <c r="T321" s="29" t="str">
        <f>IF(OR(C321="",H321="",I321="",B321=""),"",WORKDAY('PO - création BDA'!$C321,14))</f>
        <v/>
      </c>
      <c r="U321" s="30" t="str">
        <f ca="1">IF($B321="","",IF($V321="Cloturée","BDA Cloturée",IF($V321="En cours","Plan d'actions en cours",IF(AND($T321-TODAY()&lt;=-1,OR($R321="",$R321="NON"),$S321-TODAY()&lt;=-1,OR($R321="",$R321="NON")),"RETARD RECTO + VERSO",IF(OR(AND($T321-TODAY()&lt;=-1,OR($R321="",$R321="NON")),AND($T321-TODAY()&lt;=-1,R321="OUI")),"RETARD VERSO",IF(AND($T321-TODAY()&gt;=0,$R321="OUI"),"VERSO EN COURS",IF(OR(AND($S321-TODAY()&lt;=-1,OR($R321="",$R321="NON")),AND($S321-TODAY()&lt;=-1,R321="OUI")),"RETARD RECTO",IF(T321-TODAY()&gt;=0,"RECTO EN COURS"))))))))</f>
        <v/>
      </c>
      <c r="V321" s="30" t="str">
        <f>IF(O321="NON","",IF(ISBLANK(C321),"",IF(COUNTIF('[1]PO - Plan d''Actions'!$A:$A,'PO - création BDA'!B321)=0,"Pas d'actions renseignées",IF(COUNTIF('[1]PO - Plan d''Actions'!$A:$A,'PO - création BDA'!B321)=COUNTIFS('[1]PO - Plan d''Actions'!$A:$A,'PO - création BDA'!B321,'[1]PO - Plan d''Actions'!$M:$M,"A"),"Cloturée","En cours"))))</f>
        <v/>
      </c>
      <c r="W321" s="25"/>
      <c r="X321" s="25"/>
      <c r="Y321" s="25"/>
      <c r="Z321" s="25"/>
      <c r="AA321" s="25"/>
      <c r="AB321" s="31"/>
    </row>
    <row r="322" spans="1:28" ht="24.95" customHeight="1" x14ac:dyDescent="0.2">
      <c r="A322" s="21" t="str">
        <f t="shared" si="15"/>
        <v/>
      </c>
      <c r="B322" s="22" t="str">
        <f t="shared" si="16"/>
        <v/>
      </c>
      <c r="C322" s="43"/>
      <c r="D322" s="44" t="str">
        <f t="shared" si="10"/>
        <v/>
      </c>
      <c r="E322" s="44" t="str">
        <f t="shared" si="11"/>
        <v/>
      </c>
      <c r="F322" s="44" t="str">
        <f t="shared" si="12"/>
        <v xml:space="preserve"> </v>
      </c>
      <c r="G322" s="24" t="str">
        <f t="shared" si="8"/>
        <v/>
      </c>
      <c r="H322" s="47"/>
      <c r="I322" s="47"/>
      <c r="J322" s="47"/>
      <c r="K322" s="58"/>
      <c r="L322" s="58"/>
      <c r="M322" s="41"/>
      <c r="N322" s="39"/>
      <c r="O322" s="40" t="str">
        <f t="shared" si="17"/>
        <v/>
      </c>
      <c r="P322" s="27" t="str">
        <f>IF(ISBLANK(I322),"",VLOOKUP(I322,'[1]PO -Machines '!A:C,3,0))</f>
        <v/>
      </c>
      <c r="Q322" s="27" t="str">
        <f>IF(ISBLANK(I322),"",VLOOKUP(I322,'[1]PO -Machines '!A:C,2,0))</f>
        <v/>
      </c>
      <c r="R322" s="28"/>
      <c r="S322" s="29" t="str">
        <f>IF(OR(C322="",H322="",I322="",B322=""),"",WORKDAY('PO - création BDA'!$C322,2))</f>
        <v/>
      </c>
      <c r="T322" s="29" t="str">
        <f>IF(OR(C322="",H322="",I322="",B322=""),"",WORKDAY('PO - création BDA'!$C322,14))</f>
        <v/>
      </c>
      <c r="U322" s="30" t="str">
        <f ca="1">IF($B322="","",IF($V322="Cloturée","BDA Cloturée",IF($V322="En cours","Plan d'actions en cours",IF(AND($T322-TODAY()&lt;=-1,OR($R322="",$R322="NON"),$S322-TODAY()&lt;=-1,OR($R322="",$R322="NON")),"RETARD RECTO + VERSO",IF(OR(AND($T322-TODAY()&lt;=-1,OR($R322="",$R322="NON")),AND($T322-TODAY()&lt;=-1,R322="OUI")),"RETARD VERSO",IF(AND($T322-TODAY()&gt;=0,$R322="OUI"),"VERSO EN COURS",IF(OR(AND($S322-TODAY()&lt;=-1,OR($R322="",$R322="NON")),AND($S322-TODAY()&lt;=-1,R322="OUI")),"RETARD RECTO",IF(T322-TODAY()&gt;=0,"RECTO EN COURS"))))))))</f>
        <v/>
      </c>
      <c r="V322" s="30" t="str">
        <f>IF(O322="NON","",IF(ISBLANK(C322),"",IF(COUNTIF('[1]PO - Plan d''Actions'!$A:$A,'PO - création BDA'!B322)=0,"Pas d'actions renseignées",IF(COUNTIF('[1]PO - Plan d''Actions'!$A:$A,'PO - création BDA'!B322)=COUNTIFS('[1]PO - Plan d''Actions'!$A:$A,'PO - création BDA'!B322,'[1]PO - Plan d''Actions'!$M:$M,"A"),"Cloturée","En cours"))))</f>
        <v/>
      </c>
      <c r="W322" s="25"/>
      <c r="X322" s="25"/>
      <c r="Y322" s="25"/>
      <c r="Z322" s="25"/>
      <c r="AA322" s="25"/>
      <c r="AB322" s="31"/>
    </row>
    <row r="323" spans="1:28" ht="24.95" customHeight="1" x14ac:dyDescent="0.2">
      <c r="A323" s="21" t="str">
        <f t="shared" si="15"/>
        <v/>
      </c>
      <c r="B323" s="22" t="str">
        <f t="shared" si="16"/>
        <v/>
      </c>
      <c r="C323" s="43"/>
      <c r="D323" s="44" t="str">
        <f t="shared" si="10"/>
        <v/>
      </c>
      <c r="E323" s="44" t="str">
        <f t="shared" si="11"/>
        <v/>
      </c>
      <c r="F323" s="44" t="str">
        <f t="shared" si="12"/>
        <v xml:space="preserve"> </v>
      </c>
      <c r="G323" s="24" t="str">
        <f t="shared" si="8"/>
        <v/>
      </c>
      <c r="H323" s="47"/>
      <c r="I323" s="47"/>
      <c r="J323" s="47"/>
      <c r="K323" s="58"/>
      <c r="L323" s="58"/>
      <c r="M323" s="41"/>
      <c r="N323" s="39"/>
      <c r="O323" s="40" t="str">
        <f t="shared" si="17"/>
        <v/>
      </c>
      <c r="P323" s="27" t="str">
        <f>IF(ISBLANK(I323),"",VLOOKUP(I323,'[1]PO -Machines '!A:C,3,0))</f>
        <v/>
      </c>
      <c r="Q323" s="27" t="str">
        <f>IF(ISBLANK(I323),"",VLOOKUP(I323,'[1]PO -Machines '!A:C,2,0))</f>
        <v/>
      </c>
      <c r="R323" s="28"/>
      <c r="S323" s="29" t="str">
        <f>IF(OR(C323="",H323="",I323="",B323=""),"",WORKDAY('PO - création BDA'!$C323,2))</f>
        <v/>
      </c>
      <c r="T323" s="29" t="str">
        <f>IF(OR(C323="",H323="",I323="",B323=""),"",WORKDAY('PO - création BDA'!$C323,14))</f>
        <v/>
      </c>
      <c r="U323" s="30" t="str">
        <f ca="1">IF($B323="","",IF($V323="Cloturée","BDA Cloturée",IF($V323="En cours","Plan d'actions en cours",IF(AND($T323-TODAY()&lt;=-1,OR($R323="",$R323="NON"),$S323-TODAY()&lt;=-1,OR($R323="",$R323="NON")),"RETARD RECTO + VERSO",IF(OR(AND($T323-TODAY()&lt;=-1,OR($R323="",$R323="NON")),AND($T323-TODAY()&lt;=-1,R323="OUI")),"RETARD VERSO",IF(AND($T323-TODAY()&gt;=0,$R323="OUI"),"VERSO EN COURS",IF(OR(AND($S323-TODAY()&lt;=-1,OR($R323="",$R323="NON")),AND($S323-TODAY()&lt;=-1,R323="OUI")),"RETARD RECTO",IF(T323-TODAY()&gt;=0,"RECTO EN COURS"))))))))</f>
        <v/>
      </c>
      <c r="V323" s="30" t="str">
        <f>IF(O323="NON","",IF(ISBLANK(C323),"",IF(COUNTIF('[1]PO - Plan d''Actions'!$A:$A,'PO - création BDA'!B323)=0,"Pas d'actions renseignées",IF(COUNTIF('[1]PO - Plan d''Actions'!$A:$A,'PO - création BDA'!B323)=COUNTIFS('[1]PO - Plan d''Actions'!$A:$A,'PO - création BDA'!B323,'[1]PO - Plan d''Actions'!$M:$M,"A"),"Cloturée","En cours"))))</f>
        <v/>
      </c>
      <c r="W323" s="25"/>
      <c r="X323" s="25"/>
      <c r="Y323" s="25"/>
      <c r="Z323" s="25"/>
      <c r="AA323" s="25"/>
      <c r="AB323" s="31"/>
    </row>
    <row r="324" spans="1:28" ht="24.95" customHeight="1" x14ac:dyDescent="0.2">
      <c r="A324" s="21" t="str">
        <f t="shared" si="15"/>
        <v/>
      </c>
      <c r="B324" s="22" t="str">
        <f t="shared" si="16"/>
        <v/>
      </c>
      <c r="C324" s="43"/>
      <c r="D324" s="44" t="str">
        <f t="shared" si="10"/>
        <v/>
      </c>
      <c r="E324" s="44" t="str">
        <f t="shared" si="11"/>
        <v/>
      </c>
      <c r="F324" s="44" t="str">
        <f t="shared" si="12"/>
        <v xml:space="preserve"> </v>
      </c>
      <c r="G324" s="24" t="str">
        <f t="shared" si="8"/>
        <v/>
      </c>
      <c r="H324" s="47"/>
      <c r="I324" s="47"/>
      <c r="J324" s="47"/>
      <c r="K324" s="58"/>
      <c r="L324" s="58"/>
      <c r="M324" s="41"/>
      <c r="N324" s="39"/>
      <c r="O324" s="40" t="str">
        <f t="shared" si="17"/>
        <v/>
      </c>
      <c r="P324" s="27" t="str">
        <f>IF(ISBLANK(I324),"",VLOOKUP(I324,'[1]PO -Machines '!A:C,3,0))</f>
        <v/>
      </c>
      <c r="Q324" s="27" t="str">
        <f>IF(ISBLANK(I324),"",VLOOKUP(I324,'[1]PO -Machines '!A:C,2,0))</f>
        <v/>
      </c>
      <c r="R324" s="28"/>
      <c r="S324" s="29" t="str">
        <f>IF(OR(C324="",H324="",I324="",B324=""),"",WORKDAY('PO - création BDA'!$C324,2))</f>
        <v/>
      </c>
      <c r="T324" s="29" t="str">
        <f>IF(OR(C324="",H324="",I324="",B324=""),"",WORKDAY('PO - création BDA'!$C324,14))</f>
        <v/>
      </c>
      <c r="U324" s="30" t="str">
        <f ca="1">IF($B324="","",IF($V324="Cloturée","BDA Cloturée",IF($V324="En cours","Plan d'actions en cours",IF(AND($T324-TODAY()&lt;=-1,OR($R324="",$R324="NON"),$S324-TODAY()&lt;=-1,OR($R324="",$R324="NON")),"RETARD RECTO + VERSO",IF(OR(AND($T324-TODAY()&lt;=-1,OR($R324="",$R324="NON")),AND($T324-TODAY()&lt;=-1,R324="OUI")),"RETARD VERSO",IF(AND($T324-TODAY()&gt;=0,$R324="OUI"),"VERSO EN COURS",IF(OR(AND($S324-TODAY()&lt;=-1,OR($R324="",$R324="NON")),AND($S324-TODAY()&lt;=-1,R324="OUI")),"RETARD RECTO",IF(T324-TODAY()&gt;=0,"RECTO EN COURS"))))))))</f>
        <v/>
      </c>
      <c r="V324" s="30" t="str">
        <f>IF(O324="NON","",IF(ISBLANK(C324),"",IF(COUNTIF('[1]PO - Plan d''Actions'!$A:$A,'PO - création BDA'!B324)=0,"Pas d'actions renseignées",IF(COUNTIF('[1]PO - Plan d''Actions'!$A:$A,'PO - création BDA'!B324)=COUNTIFS('[1]PO - Plan d''Actions'!$A:$A,'PO - création BDA'!B324,'[1]PO - Plan d''Actions'!$M:$M,"A"),"Cloturée","En cours"))))</f>
        <v/>
      </c>
      <c r="W324" s="25"/>
      <c r="X324" s="25"/>
      <c r="Y324" s="25"/>
      <c r="Z324" s="25"/>
      <c r="AA324" s="25"/>
      <c r="AB324" s="31"/>
    </row>
    <row r="325" spans="1:28" ht="24.95" customHeight="1" x14ac:dyDescent="0.2">
      <c r="A325" s="21" t="str">
        <f t="shared" si="15"/>
        <v/>
      </c>
      <c r="B325" s="22" t="str">
        <f t="shared" si="16"/>
        <v/>
      </c>
      <c r="C325" s="43"/>
      <c r="D325" s="44" t="str">
        <f t="shared" si="10"/>
        <v/>
      </c>
      <c r="E325" s="44" t="str">
        <f t="shared" si="11"/>
        <v/>
      </c>
      <c r="F325" s="44" t="str">
        <f t="shared" si="12"/>
        <v xml:space="preserve"> </v>
      </c>
      <c r="G325" s="24" t="str">
        <f t="shared" ref="G325:G388" si="18">IF(C325="","","PO")</f>
        <v/>
      </c>
      <c r="H325" s="47"/>
      <c r="I325" s="47"/>
      <c r="J325" s="47"/>
      <c r="K325" s="58"/>
      <c r="L325" s="58"/>
      <c r="M325" s="41"/>
      <c r="N325" s="39"/>
      <c r="O325" s="40" t="str">
        <f t="shared" si="17"/>
        <v/>
      </c>
      <c r="P325" s="27" t="str">
        <f>IF(ISBLANK(I325),"",VLOOKUP(I325,'[1]PO -Machines '!A:C,3,0))</f>
        <v/>
      </c>
      <c r="Q325" s="27" t="str">
        <f>IF(ISBLANK(I325),"",VLOOKUP(I325,'[1]PO -Machines '!A:C,2,0))</f>
        <v/>
      </c>
      <c r="R325" s="28"/>
      <c r="S325" s="29" t="str">
        <f>IF(OR(C325="",H325="",I325="",B325=""),"",WORKDAY('PO - création BDA'!$C325,2))</f>
        <v/>
      </c>
      <c r="T325" s="29" t="str">
        <f>IF(OR(C325="",H325="",I325="",B325=""),"",WORKDAY('PO - création BDA'!$C325,14))</f>
        <v/>
      </c>
      <c r="U325" s="30" t="str">
        <f ca="1">IF($B325="","",IF($V325="Cloturée","BDA Cloturée",IF($V325="En cours","Plan d'actions en cours",IF(AND($T325-TODAY()&lt;=-1,OR($R325="",$R325="NON"),$S325-TODAY()&lt;=-1,OR($R325="",$R325="NON")),"RETARD RECTO + VERSO",IF(OR(AND($T325-TODAY()&lt;=-1,OR($R325="",$R325="NON")),AND($T325-TODAY()&lt;=-1,R325="OUI")),"RETARD VERSO",IF(AND($T325-TODAY()&gt;=0,$R325="OUI"),"VERSO EN COURS",IF(OR(AND($S325-TODAY()&lt;=-1,OR($R325="",$R325="NON")),AND($S325-TODAY()&lt;=-1,R325="OUI")),"RETARD RECTO",IF(T325-TODAY()&gt;=0,"RECTO EN COURS"))))))))</f>
        <v/>
      </c>
      <c r="V325" s="30" t="str">
        <f>IF(O325="NON","",IF(ISBLANK(C325),"",IF(COUNTIF('[1]PO - Plan d''Actions'!$A:$A,'PO - création BDA'!B325)=0,"Pas d'actions renseignées",IF(COUNTIF('[1]PO - Plan d''Actions'!$A:$A,'PO - création BDA'!B325)=COUNTIFS('[1]PO - Plan d''Actions'!$A:$A,'PO - création BDA'!B325,'[1]PO - Plan d''Actions'!$M:$M,"A"),"Cloturée","En cours"))))</f>
        <v/>
      </c>
      <c r="W325" s="25"/>
      <c r="X325" s="25"/>
      <c r="Y325" s="25"/>
      <c r="Z325" s="25"/>
      <c r="AA325" s="25"/>
      <c r="AB325" s="31"/>
    </row>
    <row r="326" spans="1:28" ht="24.95" customHeight="1" x14ac:dyDescent="0.2">
      <c r="A326" s="21" t="str">
        <f t="shared" ref="A326:A389" si="19">IF(O326="","",IF(O326="NON","",MAX(A274:A325)+1))</f>
        <v/>
      </c>
      <c r="B326" s="22" t="str">
        <f t="shared" si="16"/>
        <v/>
      </c>
      <c r="C326" s="43"/>
      <c r="D326" s="44" t="str">
        <f t="shared" si="10"/>
        <v/>
      </c>
      <c r="E326" s="44" t="str">
        <f t="shared" si="11"/>
        <v/>
      </c>
      <c r="F326" s="44" t="str">
        <f t="shared" si="12"/>
        <v xml:space="preserve"> </v>
      </c>
      <c r="G326" s="24" t="str">
        <f t="shared" si="18"/>
        <v/>
      </c>
      <c r="H326" s="47"/>
      <c r="I326" s="47"/>
      <c r="J326" s="47"/>
      <c r="K326" s="58"/>
      <c r="L326" s="58"/>
      <c r="M326" s="41"/>
      <c r="N326" s="39"/>
      <c r="O326" s="40" t="str">
        <f t="shared" si="17"/>
        <v/>
      </c>
      <c r="P326" s="27" t="str">
        <f>IF(ISBLANK(I326),"",VLOOKUP(I326,'[1]PO -Machines '!A:C,3,0))</f>
        <v/>
      </c>
      <c r="Q326" s="27" t="str">
        <f>IF(ISBLANK(I326),"",VLOOKUP(I326,'[1]PO -Machines '!A:C,2,0))</f>
        <v/>
      </c>
      <c r="R326" s="28"/>
      <c r="S326" s="29" t="str">
        <f>IF(OR(C326="",H326="",I326="",B326=""),"",WORKDAY('PO - création BDA'!$C326,2))</f>
        <v/>
      </c>
      <c r="T326" s="29" t="str">
        <f>IF(OR(C326="",H326="",I326="",B326=""),"",WORKDAY('PO - création BDA'!$C326,14))</f>
        <v/>
      </c>
      <c r="U326" s="30" t="str">
        <f ca="1">IF($B326="","",IF($V326="Cloturée","BDA Cloturée",IF($V326="En cours","Plan d'actions en cours",IF(AND($T326-TODAY()&lt;=-1,OR($R326="",$R326="NON"),$S326-TODAY()&lt;=-1,OR($R326="",$R326="NON")),"RETARD RECTO + VERSO",IF(OR(AND($T326-TODAY()&lt;=-1,OR($R326="",$R326="NON")),AND($T326-TODAY()&lt;=-1,R326="OUI")),"RETARD VERSO",IF(AND($T326-TODAY()&gt;=0,$R326="OUI"),"VERSO EN COURS",IF(OR(AND($S326-TODAY()&lt;=-1,OR($R326="",$R326="NON")),AND($S326-TODAY()&lt;=-1,R326="OUI")),"RETARD RECTO",IF(T326-TODAY()&gt;=0,"RECTO EN COURS"))))))))</f>
        <v/>
      </c>
      <c r="V326" s="30" t="str">
        <f>IF(O326="NON","",IF(ISBLANK(C326),"",IF(COUNTIF('[1]PO - Plan d''Actions'!$A:$A,'PO - création BDA'!B326)=0,"Pas d'actions renseignées",IF(COUNTIF('[1]PO - Plan d''Actions'!$A:$A,'PO - création BDA'!B326)=COUNTIFS('[1]PO - Plan d''Actions'!$A:$A,'PO - création BDA'!B326,'[1]PO - Plan d''Actions'!$M:$M,"A"),"Cloturée","En cours"))))</f>
        <v/>
      </c>
      <c r="W326" s="25"/>
      <c r="X326" s="25"/>
      <c r="Y326" s="25"/>
      <c r="Z326" s="25"/>
      <c r="AA326" s="25"/>
      <c r="AB326" s="31"/>
    </row>
    <row r="327" spans="1:28" ht="24.95" customHeight="1" x14ac:dyDescent="0.2">
      <c r="A327" s="21" t="str">
        <f t="shared" si="19"/>
        <v/>
      </c>
      <c r="B327" s="22" t="str">
        <f t="shared" si="16"/>
        <v/>
      </c>
      <c r="C327" s="43"/>
      <c r="D327" s="44" t="str">
        <f t="shared" si="10"/>
        <v/>
      </c>
      <c r="E327" s="44" t="str">
        <f t="shared" si="11"/>
        <v/>
      </c>
      <c r="F327" s="44" t="str">
        <f t="shared" si="12"/>
        <v xml:space="preserve"> </v>
      </c>
      <c r="G327" s="24" t="str">
        <f t="shared" si="18"/>
        <v/>
      </c>
      <c r="H327" s="47"/>
      <c r="I327" s="47"/>
      <c r="J327" s="47"/>
      <c r="K327" s="58"/>
      <c r="L327" s="58"/>
      <c r="M327" s="41"/>
      <c r="P327" s="27" t="str">
        <f>IF(ISBLANK(I327),"",VLOOKUP(I327,'[1]PO -Machines '!A:C,3,0))</f>
        <v/>
      </c>
      <c r="Q327" s="27" t="str">
        <f>IF(ISBLANK(I327),"",VLOOKUP(I327,'[1]PO -Machines '!A:C,2,0))</f>
        <v/>
      </c>
      <c r="R327" s="28"/>
      <c r="S327" s="29" t="str">
        <f>IF(OR(C327="",H327="",I327="",B327=""),"",WORKDAY('PO - création BDA'!$C327,2))</f>
        <v/>
      </c>
      <c r="T327" s="29" t="str">
        <f>IF(OR(C327="",H327="",I327="",B327=""),"",WORKDAY('PO - création BDA'!$C327,14))</f>
        <v/>
      </c>
      <c r="U327" s="30" t="str">
        <f ca="1">IF($B327="","",IF($V327="Cloturée","BDA Cloturée",IF($V327="En cours","Plan d'actions en cours",IF(AND($T327-TODAY()&lt;=-1,OR($R327="",$R327="NON"),$S327-TODAY()&lt;=-1,OR($R327="",$R327="NON")),"RETARD RECTO + VERSO",IF(OR(AND($T327-TODAY()&lt;=-1,OR($R327="",$R327="NON")),AND($T327-TODAY()&lt;=-1,R327="OUI")),"RETARD VERSO",IF(AND($T327-TODAY()&gt;=0,$R327="OUI"),"VERSO EN COURS",IF(OR(AND($S327-TODAY()&lt;=-1,OR($R327="",$R327="NON")),AND($S327-TODAY()&lt;=-1,R327="OUI")),"RETARD RECTO",IF(T327-TODAY()&gt;=0,"RECTO EN COURS"))))))))</f>
        <v/>
      </c>
    </row>
    <row r="328" spans="1:28" ht="24.95" customHeight="1" x14ac:dyDescent="0.2">
      <c r="A328" s="21" t="str">
        <f t="shared" si="19"/>
        <v/>
      </c>
      <c r="B328" s="22" t="str">
        <f t="shared" si="16"/>
        <v/>
      </c>
      <c r="C328" s="43"/>
      <c r="D328" s="44" t="str">
        <f t="shared" si="10"/>
        <v/>
      </c>
      <c r="E328" s="44" t="str">
        <f t="shared" si="11"/>
        <v/>
      </c>
      <c r="F328" s="44" t="str">
        <f t="shared" si="12"/>
        <v xml:space="preserve"> </v>
      </c>
      <c r="G328" s="24" t="str">
        <f t="shared" si="18"/>
        <v/>
      </c>
      <c r="H328" s="47"/>
      <c r="I328" s="47"/>
      <c r="J328" s="47"/>
      <c r="K328" s="58"/>
      <c r="L328" s="58"/>
      <c r="M328" s="41"/>
      <c r="P328" s="27" t="str">
        <f>IF(ISBLANK(I328),"",VLOOKUP(I328,'[1]PO -Machines '!A:C,3,0))</f>
        <v/>
      </c>
      <c r="Q328" s="27" t="str">
        <f>IF(ISBLANK(I328),"",VLOOKUP(I328,'[1]PO -Machines '!A:C,2,0))</f>
        <v/>
      </c>
      <c r="R328" s="28"/>
      <c r="S328" s="29" t="str">
        <f>IF(OR(C328="",H328="",I328="",B328=""),"",WORKDAY('PO - création BDA'!$C328,2))</f>
        <v/>
      </c>
      <c r="T328" s="29" t="str">
        <f>IF(OR(C328="",H328="",I328="",B328=""),"",WORKDAY('PO - création BDA'!$C328,14))</f>
        <v/>
      </c>
      <c r="U328" s="30" t="str">
        <f ca="1">IF($B328="","",IF($V328="Cloturée","BDA Cloturée",IF($V328="En cours","Plan d'actions en cours",IF(AND($T328-TODAY()&lt;=-1,OR($R328="",$R328="NON"),$S328-TODAY()&lt;=-1,OR($R328="",$R328="NON")),"RETARD RECTO + VERSO",IF(OR(AND($T328-TODAY()&lt;=-1,OR($R328="",$R328="NON")),AND($T328-TODAY()&lt;=-1,R328="OUI")),"RETARD VERSO",IF(AND($T328-TODAY()&gt;=0,$R328="OUI"),"VERSO EN COURS",IF(OR(AND($S328-TODAY()&lt;=-1,OR($R328="",$R328="NON")),AND($S328-TODAY()&lt;=-1,R328="OUI")),"RETARD RECTO",IF(T328-TODAY()&gt;=0,"RECTO EN COURS"))))))))</f>
        <v/>
      </c>
    </row>
    <row r="329" spans="1:28" ht="24.95" customHeight="1" x14ac:dyDescent="0.2">
      <c r="A329" s="21" t="str">
        <f t="shared" si="19"/>
        <v/>
      </c>
      <c r="B329" s="22" t="str">
        <f t="shared" si="16"/>
        <v/>
      </c>
      <c r="C329" s="43"/>
      <c r="D329" s="44" t="str">
        <f t="shared" si="10"/>
        <v/>
      </c>
      <c r="E329" s="44" t="str">
        <f t="shared" si="11"/>
        <v/>
      </c>
      <c r="F329" s="44" t="str">
        <f t="shared" si="12"/>
        <v xml:space="preserve"> </v>
      </c>
      <c r="G329" s="24" t="str">
        <f t="shared" si="18"/>
        <v/>
      </c>
      <c r="H329" s="47"/>
      <c r="I329" s="47"/>
      <c r="J329" s="47"/>
      <c r="K329" s="58"/>
      <c r="L329" s="58"/>
      <c r="M329" s="41"/>
      <c r="P329" s="27" t="str">
        <f>IF(ISBLANK(I329),"",VLOOKUP(I329,'[1]PO -Machines '!A:C,3,0))</f>
        <v/>
      </c>
      <c r="Q329" s="27" t="str">
        <f>IF(ISBLANK(I329),"",VLOOKUP(I329,'[1]PO -Machines '!A:C,2,0))</f>
        <v/>
      </c>
      <c r="R329" s="28"/>
      <c r="S329" s="29" t="str">
        <f>IF(OR(C329="",H329="",I329="",B329=""),"",WORKDAY('PO - création BDA'!$C329,2))</f>
        <v/>
      </c>
      <c r="T329" s="29" t="str">
        <f>IF(OR(C329="",H329="",I329="",B329=""),"",WORKDAY('PO - création BDA'!$C329,14))</f>
        <v/>
      </c>
      <c r="U329" s="30" t="str">
        <f ca="1">IF($B329="","",IF($V329="Cloturée","BDA Cloturée",IF($V329="En cours","Plan d'actions en cours",IF(AND($T329-TODAY()&lt;=-1,OR($R329="",$R329="NON"),$S329-TODAY()&lt;=-1,OR($R329="",$R329="NON")),"RETARD RECTO + VERSO",IF(OR(AND($T329-TODAY()&lt;=-1,OR($R329="",$R329="NON")),AND($T329-TODAY()&lt;=-1,R329="OUI")),"RETARD VERSO",IF(AND($T329-TODAY()&gt;=0,$R329="OUI"),"VERSO EN COURS",IF(OR(AND($S329-TODAY()&lt;=-1,OR($R329="",$R329="NON")),AND($S329-TODAY()&lt;=-1,R329="OUI")),"RETARD RECTO",IF(T329-TODAY()&gt;=0,"RECTO EN COURS"))))))))</f>
        <v/>
      </c>
    </row>
    <row r="330" spans="1:28" ht="24.95" customHeight="1" x14ac:dyDescent="0.2">
      <c r="A330" s="21" t="str">
        <f t="shared" si="19"/>
        <v/>
      </c>
      <c r="B330" s="22" t="str">
        <f t="shared" si="16"/>
        <v/>
      </c>
      <c r="C330" s="43"/>
      <c r="D330" s="44" t="str">
        <f t="shared" si="10"/>
        <v/>
      </c>
      <c r="E330" s="44" t="str">
        <f t="shared" si="11"/>
        <v/>
      </c>
      <c r="F330" s="44" t="str">
        <f t="shared" si="12"/>
        <v xml:space="preserve"> </v>
      </c>
      <c r="G330" s="24" t="str">
        <f t="shared" si="18"/>
        <v/>
      </c>
      <c r="H330" s="47"/>
      <c r="I330" s="47"/>
      <c r="J330" s="47"/>
      <c r="K330" s="58"/>
      <c r="L330" s="58"/>
      <c r="M330" s="41"/>
      <c r="P330" s="27" t="str">
        <f>IF(ISBLANK(I330),"",VLOOKUP(I330,'[1]PO -Machines '!A:C,3,0))</f>
        <v/>
      </c>
      <c r="Q330" s="27" t="str">
        <f>IF(ISBLANK(I330),"",VLOOKUP(I330,'[1]PO -Machines '!A:C,2,0))</f>
        <v/>
      </c>
      <c r="R330" s="28"/>
      <c r="S330" s="29" t="str">
        <f>IF(OR(C330="",H330="",I330="",B330=""),"",WORKDAY('PO - création BDA'!$C330,2))</f>
        <v/>
      </c>
      <c r="T330" s="29" t="str">
        <f>IF(OR(C330="",H330="",I330="",B330=""),"",WORKDAY('PO - création BDA'!$C330,14))</f>
        <v/>
      </c>
      <c r="U330" s="30" t="str">
        <f ca="1">IF($B330="","",IF($V330="Cloturée","BDA Cloturée",IF($V330="En cours","Plan d'actions en cours",IF(AND($T330-TODAY()&lt;=-1,OR($R330="",$R330="NON"),$S330-TODAY()&lt;=-1,OR($R330="",$R330="NON")),"RETARD RECTO + VERSO",IF(OR(AND($T330-TODAY()&lt;=-1,OR($R330="",$R330="NON")),AND($T330-TODAY()&lt;=-1,R330="OUI")),"RETARD VERSO",IF(AND($T330-TODAY()&gt;=0,$R330="OUI"),"VERSO EN COURS",IF(OR(AND($S330-TODAY()&lt;=-1,OR($R330="",$R330="NON")),AND($S330-TODAY()&lt;=-1,R330="OUI")),"RETARD RECTO",IF(T330-TODAY()&gt;=0,"RECTO EN COURS"))))))))</f>
        <v/>
      </c>
    </row>
    <row r="331" spans="1:28" ht="24.95" customHeight="1" x14ac:dyDescent="0.2">
      <c r="A331" s="21" t="str">
        <f t="shared" si="19"/>
        <v/>
      </c>
      <c r="B331" s="22" t="str">
        <f t="shared" si="16"/>
        <v/>
      </c>
      <c r="C331" s="43"/>
      <c r="D331" s="44" t="str">
        <f t="shared" si="10"/>
        <v/>
      </c>
      <c r="E331" s="44" t="str">
        <f t="shared" si="11"/>
        <v/>
      </c>
      <c r="F331" s="44" t="str">
        <f t="shared" si="12"/>
        <v xml:space="preserve"> </v>
      </c>
      <c r="G331" s="24" t="str">
        <f t="shared" si="18"/>
        <v/>
      </c>
      <c r="H331" s="47"/>
      <c r="I331" s="47"/>
      <c r="J331" s="47"/>
      <c r="K331" s="58"/>
      <c r="L331" s="58"/>
      <c r="M331" s="41"/>
      <c r="P331" s="27" t="str">
        <f>IF(ISBLANK(I331),"",VLOOKUP(I331,'[1]PO -Machines '!A:C,3,0))</f>
        <v/>
      </c>
      <c r="Q331" s="27" t="str">
        <f>IF(ISBLANK(I331),"",VLOOKUP(I331,'[1]PO -Machines '!A:C,2,0))</f>
        <v/>
      </c>
      <c r="R331" s="28"/>
      <c r="S331" s="29" t="str">
        <f>IF(OR(C331="",H331="",I331="",B331=""),"",WORKDAY('PO - création BDA'!$C331,2))</f>
        <v/>
      </c>
      <c r="T331" s="29" t="str">
        <f>IF(OR(C331="",H331="",I331="",B331=""),"",WORKDAY('PO - création BDA'!$C331,14))</f>
        <v/>
      </c>
      <c r="U331" s="30" t="str">
        <f ca="1">IF($B331="","",IF($V331="Cloturée","BDA Cloturée",IF($V331="En cours","Plan d'actions en cours",IF(AND($T331-TODAY()&lt;=-1,OR($R331="",$R331="NON"),$S331-TODAY()&lt;=-1,OR($R331="",$R331="NON")),"RETARD RECTO + VERSO",IF(OR(AND($T331-TODAY()&lt;=-1,OR($R331="",$R331="NON")),AND($T331-TODAY()&lt;=-1,R331="OUI")),"RETARD VERSO",IF(AND($T331-TODAY()&gt;=0,$R331="OUI"),"VERSO EN COURS",IF(OR(AND($S331-TODAY()&lt;=-1,OR($R331="",$R331="NON")),AND($S331-TODAY()&lt;=-1,R331="OUI")),"RETARD RECTO",IF(T331-TODAY()&gt;=0,"RECTO EN COURS"))))))))</f>
        <v/>
      </c>
    </row>
    <row r="332" spans="1:28" ht="24.95" customHeight="1" x14ac:dyDescent="0.2">
      <c r="A332" s="21" t="str">
        <f t="shared" si="19"/>
        <v/>
      </c>
      <c r="B332" s="22" t="str">
        <f t="shared" si="16"/>
        <v/>
      </c>
      <c r="C332" s="43"/>
      <c r="D332" s="44" t="str">
        <f t="shared" si="10"/>
        <v/>
      </c>
      <c r="E332" s="44" t="str">
        <f t="shared" si="11"/>
        <v/>
      </c>
      <c r="F332" s="44" t="str">
        <f t="shared" si="12"/>
        <v xml:space="preserve"> </v>
      </c>
      <c r="G332" s="24" t="str">
        <f t="shared" si="18"/>
        <v/>
      </c>
      <c r="H332" s="47"/>
      <c r="I332" s="47"/>
      <c r="J332" s="47"/>
      <c r="K332" s="58"/>
      <c r="L332" s="58"/>
      <c r="M332" s="41"/>
      <c r="P332" s="27" t="str">
        <f>IF(ISBLANK(I332),"",VLOOKUP(I332,'[1]PO -Machines '!A:C,3,0))</f>
        <v/>
      </c>
      <c r="Q332" s="27" t="str">
        <f>IF(ISBLANK(I332),"",VLOOKUP(I332,'[1]PO -Machines '!A:C,2,0))</f>
        <v/>
      </c>
      <c r="R332" s="28"/>
      <c r="S332" s="29" t="str">
        <f>IF(OR(C332="",H332="",I332="",B332=""),"",WORKDAY('PO - création BDA'!$C332,2))</f>
        <v/>
      </c>
      <c r="T332" s="29" t="str">
        <f>IF(OR(C332="",H332="",I332="",B332=""),"",WORKDAY('PO - création BDA'!$C332,14))</f>
        <v/>
      </c>
      <c r="U332" s="30" t="str">
        <f ca="1">IF($B332="","",IF($V332="Cloturée","BDA Cloturée",IF($V332="En cours","Plan d'actions en cours",IF(AND($T332-TODAY()&lt;=-1,OR($R332="",$R332="NON"),$S332-TODAY()&lt;=-1,OR($R332="",$R332="NON")),"RETARD RECTO + VERSO",IF(OR(AND($T332-TODAY()&lt;=-1,OR($R332="",$R332="NON")),AND($T332-TODAY()&lt;=-1,R332="OUI")),"RETARD VERSO",IF(AND($T332-TODAY()&gt;=0,$R332="OUI"),"VERSO EN COURS",IF(OR(AND($S332-TODAY()&lt;=-1,OR($R332="",$R332="NON")),AND($S332-TODAY()&lt;=-1,R332="OUI")),"RETARD RECTO",IF(T332-TODAY()&gt;=0,"RECTO EN COURS"))))))))</f>
        <v/>
      </c>
    </row>
    <row r="333" spans="1:28" ht="24.95" customHeight="1" x14ac:dyDescent="0.2">
      <c r="A333" s="21" t="str">
        <f t="shared" si="19"/>
        <v/>
      </c>
      <c r="B333" s="22" t="str">
        <f t="shared" si="16"/>
        <v/>
      </c>
      <c r="C333" s="43"/>
      <c r="D333" s="44" t="str">
        <f t="shared" si="10"/>
        <v/>
      </c>
      <c r="E333" s="44" t="str">
        <f t="shared" si="11"/>
        <v/>
      </c>
      <c r="F333" s="44" t="str">
        <f t="shared" si="12"/>
        <v xml:space="preserve"> </v>
      </c>
      <c r="G333" s="24" t="str">
        <f t="shared" si="18"/>
        <v/>
      </c>
      <c r="H333" s="47"/>
      <c r="I333" s="47"/>
      <c r="J333" s="47"/>
      <c r="K333" s="58"/>
      <c r="L333" s="58"/>
      <c r="M333" s="41"/>
      <c r="P333" s="27" t="str">
        <f>IF(ISBLANK(I333),"",VLOOKUP(I333,'[1]PO -Machines '!A:C,3,0))</f>
        <v/>
      </c>
      <c r="Q333" s="27" t="str">
        <f>IF(ISBLANK(I333),"",VLOOKUP(I333,'[1]PO -Machines '!A:C,2,0))</f>
        <v/>
      </c>
      <c r="R333" s="28"/>
      <c r="S333" s="29" t="str">
        <f>IF(OR(C333="",H333="",I333="",B333=""),"",WORKDAY('PO - création BDA'!$C333,2))</f>
        <v/>
      </c>
      <c r="T333" s="29" t="str">
        <f>IF(OR(C333="",H333="",I333="",B333=""),"",WORKDAY('PO - création BDA'!$C333,14))</f>
        <v/>
      </c>
      <c r="U333" s="30" t="str">
        <f ca="1">IF($B333="","",IF($V333="Cloturée","BDA Cloturée",IF($V333="En cours","Plan d'actions en cours",IF(AND($T333-TODAY()&lt;=-1,OR($R333="",$R333="NON"),$S333-TODAY()&lt;=-1,OR($R333="",$R333="NON")),"RETARD RECTO + VERSO",IF(OR(AND($T333-TODAY()&lt;=-1,OR($R333="",$R333="NON")),AND($T333-TODAY()&lt;=-1,R333="OUI")),"RETARD VERSO",IF(AND($T333-TODAY()&gt;=0,$R333="OUI"),"VERSO EN COURS",IF(OR(AND($S333-TODAY()&lt;=-1,OR($R333="",$R333="NON")),AND($S333-TODAY()&lt;=-1,R333="OUI")),"RETARD RECTO",IF(T333-TODAY()&gt;=0,"RECTO EN COURS"))))))))</f>
        <v/>
      </c>
    </row>
    <row r="334" spans="1:28" ht="24.95" customHeight="1" x14ac:dyDescent="0.2">
      <c r="A334" s="21" t="str">
        <f t="shared" si="19"/>
        <v/>
      </c>
      <c r="B334" s="22" t="str">
        <f t="shared" si="16"/>
        <v/>
      </c>
      <c r="C334" s="43"/>
      <c r="D334" s="44" t="str">
        <f t="shared" si="10"/>
        <v/>
      </c>
      <c r="E334" s="44" t="str">
        <f t="shared" si="11"/>
        <v/>
      </c>
      <c r="F334" s="44" t="str">
        <f t="shared" si="12"/>
        <v xml:space="preserve"> </v>
      </c>
      <c r="G334" s="24" t="str">
        <f t="shared" si="18"/>
        <v/>
      </c>
      <c r="H334" s="47"/>
      <c r="I334" s="47"/>
      <c r="J334" s="47"/>
      <c r="K334" s="58"/>
      <c r="L334" s="58"/>
      <c r="M334" s="41"/>
      <c r="P334" s="27" t="str">
        <f>IF(ISBLANK(I334),"",VLOOKUP(I334,'[1]PO -Machines '!A:C,3,0))</f>
        <v/>
      </c>
      <c r="Q334" s="27" t="str">
        <f>IF(ISBLANK(I334),"",VLOOKUP(I334,'[1]PO -Machines '!A:C,2,0))</f>
        <v/>
      </c>
      <c r="R334" s="28"/>
      <c r="S334" s="29" t="str">
        <f>IF(OR(C334="",H334="",I334="",B334=""),"",WORKDAY('PO - création BDA'!$C334,2))</f>
        <v/>
      </c>
      <c r="T334" s="29" t="str">
        <f>IF(OR(C334="",H334="",I334="",B334=""),"",WORKDAY('PO - création BDA'!$C334,14))</f>
        <v/>
      </c>
      <c r="U334" s="30" t="str">
        <f ca="1">IF($B334="","",IF($V334="Cloturée","BDA Cloturée",IF($V334="En cours","Plan d'actions en cours",IF(AND($T334-TODAY()&lt;=-1,OR($R334="",$R334="NON"),$S334-TODAY()&lt;=-1,OR($R334="",$R334="NON")),"RETARD RECTO + VERSO",IF(OR(AND($T334-TODAY()&lt;=-1,OR($R334="",$R334="NON")),AND($T334-TODAY()&lt;=-1,R334="OUI")),"RETARD VERSO",IF(AND($T334-TODAY()&gt;=0,$R334="OUI"),"VERSO EN COURS",IF(OR(AND($S334-TODAY()&lt;=-1,OR($R334="",$R334="NON")),AND($S334-TODAY()&lt;=-1,R334="OUI")),"RETARD RECTO",IF(T334-TODAY()&gt;=0,"RECTO EN COURS"))))))))</f>
        <v/>
      </c>
    </row>
    <row r="335" spans="1:28" ht="24.95" customHeight="1" x14ac:dyDescent="0.2">
      <c r="A335" s="21" t="str">
        <f t="shared" si="19"/>
        <v/>
      </c>
      <c r="B335" s="22" t="str">
        <f t="shared" si="16"/>
        <v/>
      </c>
      <c r="C335" s="43"/>
      <c r="D335" s="44" t="str">
        <f t="shared" si="10"/>
        <v/>
      </c>
      <c r="E335" s="44" t="str">
        <f t="shared" si="11"/>
        <v/>
      </c>
      <c r="F335" s="44" t="str">
        <f t="shared" si="12"/>
        <v xml:space="preserve"> </v>
      </c>
      <c r="G335" s="24" t="str">
        <f t="shared" si="18"/>
        <v/>
      </c>
      <c r="H335" s="47"/>
      <c r="I335" s="47"/>
      <c r="J335" s="47"/>
      <c r="K335" s="58"/>
      <c r="L335" s="58"/>
      <c r="M335" s="41"/>
      <c r="P335" s="27" t="str">
        <f>IF(ISBLANK(I335),"",VLOOKUP(I335,'[1]PO -Machines '!A:C,3,0))</f>
        <v/>
      </c>
      <c r="Q335" s="27" t="str">
        <f>IF(ISBLANK(I335),"",VLOOKUP(I335,'[1]PO -Machines '!A:C,2,0))</f>
        <v/>
      </c>
      <c r="R335" s="28"/>
      <c r="S335" s="29" t="str">
        <f>IF(OR(C335="",H335="",I335="",B335=""),"",WORKDAY('PO - création BDA'!$C335,2))</f>
        <v/>
      </c>
      <c r="T335" s="29" t="str">
        <f>IF(OR(C335="",H335="",I335="",B335=""),"",WORKDAY('PO - création BDA'!$C335,14))</f>
        <v/>
      </c>
      <c r="U335" s="30" t="str">
        <f ca="1">IF($B335="","",IF($V335="Cloturée","BDA Cloturée",IF($V335="En cours","Plan d'actions en cours",IF(AND($T335-TODAY()&lt;=-1,OR($R335="",$R335="NON"),$S335-TODAY()&lt;=-1,OR($R335="",$R335="NON")),"RETARD RECTO + VERSO",IF(OR(AND($T335-TODAY()&lt;=-1,OR($R335="",$R335="NON")),AND($T335-TODAY()&lt;=-1,R335="OUI")),"RETARD VERSO",IF(AND($T335-TODAY()&gt;=0,$R335="OUI"),"VERSO EN COURS",IF(OR(AND($S335-TODAY()&lt;=-1,OR($R335="",$R335="NON")),AND($S335-TODAY()&lt;=-1,R335="OUI")),"RETARD RECTO",IF(T335-TODAY()&gt;=0,"RECTO EN COURS"))))))))</f>
        <v/>
      </c>
    </row>
    <row r="336" spans="1:28" ht="24.95" customHeight="1" x14ac:dyDescent="0.2">
      <c r="A336" s="21" t="str">
        <f t="shared" si="19"/>
        <v/>
      </c>
      <c r="B336" s="22" t="str">
        <f t="shared" si="16"/>
        <v/>
      </c>
      <c r="C336" s="43"/>
      <c r="D336" s="44" t="str">
        <f t="shared" si="10"/>
        <v/>
      </c>
      <c r="E336" s="44" t="str">
        <f t="shared" si="11"/>
        <v/>
      </c>
      <c r="F336" s="44" t="str">
        <f t="shared" si="12"/>
        <v xml:space="preserve"> </v>
      </c>
      <c r="G336" s="24" t="str">
        <f t="shared" si="18"/>
        <v/>
      </c>
      <c r="H336" s="47"/>
      <c r="I336" s="47"/>
      <c r="J336" s="47"/>
      <c r="K336" s="58"/>
      <c r="L336" s="58"/>
      <c r="M336" s="41"/>
      <c r="P336" s="27" t="str">
        <f>IF(ISBLANK(I336),"",VLOOKUP(I336,'[1]PO -Machines '!A:C,3,0))</f>
        <v/>
      </c>
      <c r="Q336" s="27" t="str">
        <f>IF(ISBLANK(I336),"",VLOOKUP(I336,'[1]PO -Machines '!A:C,2,0))</f>
        <v/>
      </c>
      <c r="R336" s="28"/>
      <c r="S336" s="29" t="str">
        <f>IF(OR(C336="",H336="",I336="",B336=""),"",WORKDAY('PO - création BDA'!$C336,2))</f>
        <v/>
      </c>
      <c r="T336" s="29" t="str">
        <f>IF(OR(C336="",H336="",I336="",B336=""),"",WORKDAY('PO - création BDA'!$C336,14))</f>
        <v/>
      </c>
      <c r="U336" s="30" t="str">
        <f ca="1">IF($B336="","",IF($V336="Cloturée","BDA Cloturée",IF($V336="En cours","Plan d'actions en cours",IF(AND($T336-TODAY()&lt;=-1,OR($R336="",$R336="NON"),$S336-TODAY()&lt;=-1,OR($R336="",$R336="NON")),"RETARD RECTO + VERSO",IF(OR(AND($T336-TODAY()&lt;=-1,OR($R336="",$R336="NON")),AND($T336-TODAY()&lt;=-1,R336="OUI")),"RETARD VERSO",IF(AND($T336-TODAY()&gt;=0,$R336="OUI"),"VERSO EN COURS",IF(OR(AND($S336-TODAY()&lt;=-1,OR($R336="",$R336="NON")),AND($S336-TODAY()&lt;=-1,R336="OUI")),"RETARD RECTO",IF(T336-TODAY()&gt;=0,"RECTO EN COURS"))))))))</f>
        <v/>
      </c>
    </row>
    <row r="337" spans="1:21" ht="24.95" customHeight="1" x14ac:dyDescent="0.2">
      <c r="A337" s="21" t="str">
        <f t="shared" si="19"/>
        <v/>
      </c>
      <c r="B337" s="22" t="str">
        <f t="shared" si="16"/>
        <v/>
      </c>
      <c r="C337" s="43"/>
      <c r="D337" s="44" t="str">
        <f t="shared" si="10"/>
        <v/>
      </c>
      <c r="E337" s="44" t="str">
        <f t="shared" si="11"/>
        <v/>
      </c>
      <c r="F337" s="44" t="str">
        <f t="shared" si="12"/>
        <v xml:space="preserve"> </v>
      </c>
      <c r="G337" s="24" t="str">
        <f t="shared" si="18"/>
        <v/>
      </c>
      <c r="H337" s="47"/>
      <c r="I337" s="47"/>
      <c r="J337" s="47"/>
      <c r="K337" s="58"/>
      <c r="L337" s="58"/>
      <c r="M337" s="41"/>
      <c r="P337" s="27" t="str">
        <f>IF(ISBLANK(I337),"",VLOOKUP(I337,'[1]PO -Machines '!A:C,3,0))</f>
        <v/>
      </c>
      <c r="Q337" s="27" t="str">
        <f>IF(ISBLANK(I337),"",VLOOKUP(I337,'[1]PO -Machines '!A:C,2,0))</f>
        <v/>
      </c>
      <c r="R337" s="28"/>
      <c r="S337" s="29" t="str">
        <f>IF(OR(C337="",H337="",I337="",B337=""),"",WORKDAY('PO - création BDA'!$C337,2))</f>
        <v/>
      </c>
      <c r="T337" s="29" t="str">
        <f>IF(OR(C337="",H337="",I337="",B337=""),"",WORKDAY('PO - création BDA'!$C337,14))</f>
        <v/>
      </c>
      <c r="U337" s="30" t="str">
        <f ca="1">IF($B337="","",IF($V337="Cloturée","BDA Cloturée",IF($V337="En cours","Plan d'actions en cours",IF(AND($T337-TODAY()&lt;=-1,OR($R337="",$R337="NON"),$S337-TODAY()&lt;=-1,OR($R337="",$R337="NON")),"RETARD RECTO + VERSO",IF(OR(AND($T337-TODAY()&lt;=-1,OR($R337="",$R337="NON")),AND($T337-TODAY()&lt;=-1,R337="OUI")),"RETARD VERSO",IF(AND($T337-TODAY()&gt;=0,$R337="OUI"),"VERSO EN COURS",IF(OR(AND($S337-TODAY()&lt;=-1,OR($R337="",$R337="NON")),AND($S337-TODAY()&lt;=-1,R337="OUI")),"RETARD RECTO",IF(T337-TODAY()&gt;=0,"RECTO EN COURS"))))))))</f>
        <v/>
      </c>
    </row>
    <row r="338" spans="1:21" ht="24.95" customHeight="1" x14ac:dyDescent="0.2">
      <c r="A338" s="21" t="str">
        <f t="shared" si="19"/>
        <v/>
      </c>
      <c r="B338" s="22" t="str">
        <f t="shared" si="16"/>
        <v/>
      </c>
      <c r="C338" s="43"/>
      <c r="D338" s="44" t="str">
        <f t="shared" si="10"/>
        <v/>
      </c>
      <c r="E338" s="44" t="str">
        <f t="shared" si="11"/>
        <v/>
      </c>
      <c r="F338" s="44" t="str">
        <f t="shared" si="12"/>
        <v xml:space="preserve"> </v>
      </c>
      <c r="G338" s="24" t="str">
        <f t="shared" si="18"/>
        <v/>
      </c>
      <c r="H338" s="47"/>
      <c r="I338" s="47"/>
      <c r="J338" s="47"/>
      <c r="K338" s="58"/>
      <c r="L338" s="58"/>
      <c r="M338" s="41"/>
      <c r="P338" s="27" t="str">
        <f>IF(ISBLANK(I338),"",VLOOKUP(I338,'[1]PO -Machines '!A:C,3,0))</f>
        <v/>
      </c>
      <c r="Q338" s="27" t="str">
        <f>IF(ISBLANK(I338),"",VLOOKUP(I338,'[1]PO -Machines '!A:C,2,0))</f>
        <v/>
      </c>
      <c r="R338" s="28"/>
      <c r="S338" s="29" t="str">
        <f>IF(OR(C338="",H338="",I338="",B338=""),"",WORKDAY('PO - création BDA'!$C338,2))</f>
        <v/>
      </c>
      <c r="T338" s="29" t="str">
        <f>IF(OR(C338="",H338="",I338="",B338=""),"",WORKDAY('PO - création BDA'!$C338,14))</f>
        <v/>
      </c>
      <c r="U338" s="30" t="str">
        <f ca="1">IF($B338="","",IF($V338="Cloturée","BDA Cloturée",IF($V338="En cours","Plan d'actions en cours",IF(AND($T338-TODAY()&lt;=-1,OR($R338="",$R338="NON"),$S338-TODAY()&lt;=-1,OR($R338="",$R338="NON")),"RETARD RECTO + VERSO",IF(OR(AND($T338-TODAY()&lt;=-1,OR($R338="",$R338="NON")),AND($T338-TODAY()&lt;=-1,R338="OUI")),"RETARD VERSO",IF(AND($T338-TODAY()&gt;=0,$R338="OUI"),"VERSO EN COURS",IF(OR(AND($S338-TODAY()&lt;=-1,OR($R338="",$R338="NON")),AND($S338-TODAY()&lt;=-1,R338="OUI")),"RETARD RECTO",IF(T338-TODAY()&gt;=0,"RECTO EN COURS"))))))))</f>
        <v/>
      </c>
    </row>
    <row r="339" spans="1:21" ht="24.95" customHeight="1" x14ac:dyDescent="0.2">
      <c r="A339" s="21" t="str">
        <f t="shared" si="19"/>
        <v/>
      </c>
      <c r="B339" s="22" t="str">
        <f t="shared" si="16"/>
        <v/>
      </c>
      <c r="C339" s="43"/>
      <c r="D339" s="44" t="str">
        <f t="shared" ref="D339:D402" si="20">IF(C339="","","P"&amp;MONTH(C339))</f>
        <v/>
      </c>
      <c r="E339" s="44" t="str">
        <f t="shared" ref="E339:E402" si="21">IF(C339="","",YEAR(C339))</f>
        <v/>
      </c>
      <c r="F339" s="44" t="str">
        <f t="shared" ref="F339:F402" si="22">CONCATENATE(D339," ",E339)</f>
        <v xml:space="preserve"> </v>
      </c>
      <c r="G339" s="24" t="str">
        <f t="shared" si="18"/>
        <v/>
      </c>
      <c r="H339" s="47"/>
      <c r="I339" s="47"/>
      <c r="J339" s="47"/>
      <c r="K339" s="58"/>
      <c r="L339" s="58"/>
      <c r="M339" s="41"/>
      <c r="P339" s="27" t="str">
        <f>IF(ISBLANK(I339),"",VLOOKUP(I339,'[1]PO -Machines '!A:C,3,0))</f>
        <v/>
      </c>
      <c r="Q339" s="27" t="str">
        <f>IF(ISBLANK(I339),"",VLOOKUP(I339,'[1]PO -Machines '!A:C,2,0))</f>
        <v/>
      </c>
      <c r="R339" s="28"/>
      <c r="S339" s="29" t="str">
        <f>IF(OR(C339="",H339="",I339="",B339=""),"",WORKDAY('PO - création BDA'!$C339,2))</f>
        <v/>
      </c>
      <c r="T339" s="29" t="str">
        <f>IF(OR(C339="",H339="",I339="",B339=""),"",WORKDAY('PO - création BDA'!$C339,14))</f>
        <v/>
      </c>
      <c r="U339" s="30" t="str">
        <f ca="1">IF($B339="","",IF($V339="Cloturée","BDA Cloturée",IF($V339="En cours","Plan d'actions en cours",IF(AND($T339-TODAY()&lt;=-1,OR($R339="",$R339="NON"),$S339-TODAY()&lt;=-1,OR($R339="",$R339="NON")),"RETARD RECTO + VERSO",IF(OR(AND($T339-TODAY()&lt;=-1,OR($R339="",$R339="NON")),AND($T339-TODAY()&lt;=-1,R339="OUI")),"RETARD VERSO",IF(AND($T339-TODAY()&gt;=0,$R339="OUI"),"VERSO EN COURS",IF(OR(AND($S339-TODAY()&lt;=-1,OR($R339="",$R339="NON")),AND($S339-TODAY()&lt;=-1,R339="OUI")),"RETARD RECTO",IF(T339-TODAY()&gt;=0,"RECTO EN COURS"))))))))</f>
        <v/>
      </c>
    </row>
    <row r="340" spans="1:21" ht="24.95" customHeight="1" x14ac:dyDescent="0.2">
      <c r="A340" s="21" t="str">
        <f t="shared" si="19"/>
        <v/>
      </c>
      <c r="B340" s="22" t="str">
        <f t="shared" si="16"/>
        <v/>
      </c>
      <c r="C340" s="43"/>
      <c r="D340" s="44" t="str">
        <f t="shared" si="20"/>
        <v/>
      </c>
      <c r="E340" s="44" t="str">
        <f t="shared" si="21"/>
        <v/>
      </c>
      <c r="F340" s="44" t="str">
        <f t="shared" si="22"/>
        <v xml:space="preserve"> </v>
      </c>
      <c r="G340" s="24" t="str">
        <f t="shared" si="18"/>
        <v/>
      </c>
      <c r="H340" s="47"/>
      <c r="I340" s="47"/>
      <c r="J340" s="47"/>
      <c r="K340" s="58"/>
      <c r="L340" s="58"/>
      <c r="M340" s="41"/>
      <c r="P340" s="27" t="str">
        <f>IF(ISBLANK(I340),"",VLOOKUP(I340,'[1]PO -Machines '!A:C,3,0))</f>
        <v/>
      </c>
      <c r="Q340" s="27" t="str">
        <f>IF(ISBLANK(I340),"",VLOOKUP(I340,'[1]PO -Machines '!A:C,2,0))</f>
        <v/>
      </c>
      <c r="R340" s="28"/>
      <c r="S340" s="29" t="str">
        <f>IF(OR(C340="",H340="",I340="",B340=""),"",WORKDAY('PO - création BDA'!$C340,2))</f>
        <v/>
      </c>
      <c r="T340" s="29" t="str">
        <f>IF(OR(C340="",H340="",I340="",B340=""),"",WORKDAY('PO - création BDA'!$C340,14))</f>
        <v/>
      </c>
      <c r="U340" s="30" t="str">
        <f ca="1">IF($B340="","",IF($V340="Cloturée","BDA Cloturée",IF($V340="En cours","Plan d'actions en cours",IF(AND($T340-TODAY()&lt;=-1,OR($R340="",$R340="NON"),$S340-TODAY()&lt;=-1,OR($R340="",$R340="NON")),"RETARD RECTO + VERSO",IF(OR(AND($T340-TODAY()&lt;=-1,OR($R340="",$R340="NON")),AND($T340-TODAY()&lt;=-1,R340="OUI")),"RETARD VERSO",IF(AND($T340-TODAY()&gt;=0,$R340="OUI"),"VERSO EN COURS",IF(OR(AND($S340-TODAY()&lt;=-1,OR($R340="",$R340="NON")),AND($S340-TODAY()&lt;=-1,R340="OUI")),"RETARD RECTO",IF(T340-TODAY()&gt;=0,"RECTO EN COURS"))))))))</f>
        <v/>
      </c>
    </row>
    <row r="341" spans="1:21" ht="24.95" customHeight="1" x14ac:dyDescent="0.2">
      <c r="A341" s="21" t="str">
        <f t="shared" si="19"/>
        <v/>
      </c>
      <c r="B341" s="22" t="str">
        <f t="shared" si="16"/>
        <v/>
      </c>
      <c r="C341" s="43"/>
      <c r="D341" s="44" t="str">
        <f t="shared" si="20"/>
        <v/>
      </c>
      <c r="E341" s="44" t="str">
        <f t="shared" si="21"/>
        <v/>
      </c>
      <c r="F341" s="44" t="str">
        <f t="shared" si="22"/>
        <v xml:space="preserve"> </v>
      </c>
      <c r="G341" s="24" t="str">
        <f t="shared" si="18"/>
        <v/>
      </c>
      <c r="H341" s="47"/>
      <c r="I341" s="47"/>
      <c r="J341" s="47"/>
      <c r="K341" s="58"/>
      <c r="L341" s="58"/>
      <c r="M341" s="41"/>
      <c r="P341" s="27" t="str">
        <f>IF(ISBLANK(I341),"",VLOOKUP(I341,'[1]PO -Machines '!A:C,3,0))</f>
        <v/>
      </c>
      <c r="Q341" s="27" t="str">
        <f>IF(ISBLANK(I341),"",VLOOKUP(I341,'[1]PO -Machines '!A:C,2,0))</f>
        <v/>
      </c>
      <c r="R341" s="28"/>
      <c r="S341" s="29" t="str">
        <f>IF(OR(C341="",H341="",I341="",B341=""),"",WORKDAY('PO - création BDA'!$C341,2))</f>
        <v/>
      </c>
      <c r="T341" s="29" t="str">
        <f>IF(OR(C341="",H341="",I341="",B341=""),"",WORKDAY('PO - création BDA'!$C341,14))</f>
        <v/>
      </c>
      <c r="U341" s="30" t="str">
        <f ca="1">IF($B341="","",IF($V341="Cloturée","BDA Cloturée",IF($V341="En cours","Plan d'actions en cours",IF(AND($T341-TODAY()&lt;=-1,OR($R341="",$R341="NON"),$S341-TODAY()&lt;=-1,OR($R341="",$R341="NON")),"RETARD RECTO + VERSO",IF(OR(AND($T341-TODAY()&lt;=-1,OR($R341="",$R341="NON")),AND($T341-TODAY()&lt;=-1,R341="OUI")),"RETARD VERSO",IF(AND($T341-TODAY()&gt;=0,$R341="OUI"),"VERSO EN COURS",IF(OR(AND($S341-TODAY()&lt;=-1,OR($R341="",$R341="NON")),AND($S341-TODAY()&lt;=-1,R341="OUI")),"RETARD RECTO",IF(T341-TODAY()&gt;=0,"RECTO EN COURS"))))))))</f>
        <v/>
      </c>
    </row>
    <row r="342" spans="1:21" ht="24.95" customHeight="1" x14ac:dyDescent="0.2">
      <c r="A342" s="21" t="str">
        <f t="shared" si="19"/>
        <v/>
      </c>
      <c r="B342" s="22" t="str">
        <f t="shared" si="16"/>
        <v/>
      </c>
      <c r="C342" s="43"/>
      <c r="D342" s="44" t="str">
        <f t="shared" si="20"/>
        <v/>
      </c>
      <c r="E342" s="44" t="str">
        <f t="shared" si="21"/>
        <v/>
      </c>
      <c r="F342" s="44" t="str">
        <f t="shared" si="22"/>
        <v xml:space="preserve"> </v>
      </c>
      <c r="G342" s="24" t="str">
        <f t="shared" si="18"/>
        <v/>
      </c>
      <c r="H342" s="47"/>
      <c r="I342" s="47"/>
      <c r="J342" s="47"/>
      <c r="K342" s="58"/>
      <c r="L342" s="58"/>
      <c r="M342" s="41"/>
      <c r="P342" s="27" t="str">
        <f>IF(ISBLANK(I342),"",VLOOKUP(I342,'[1]PO -Machines '!A:C,3,0))</f>
        <v/>
      </c>
      <c r="Q342" s="27" t="str">
        <f>IF(ISBLANK(I342),"",VLOOKUP(I342,'[1]PO -Machines '!A:C,2,0))</f>
        <v/>
      </c>
      <c r="R342" s="28"/>
      <c r="S342" s="29" t="str">
        <f>IF(OR(C342="",H342="",I342="",B342=""),"",WORKDAY('PO - création BDA'!$C342,2))</f>
        <v/>
      </c>
      <c r="T342" s="29" t="str">
        <f>IF(OR(C342="",H342="",I342="",B342=""),"",WORKDAY('PO - création BDA'!$C342,14))</f>
        <v/>
      </c>
      <c r="U342" s="30" t="str">
        <f ca="1">IF($B342="","",IF($V342="Cloturée","BDA Cloturée",IF($V342="En cours","Plan d'actions en cours",IF(AND($T342-TODAY()&lt;=-1,OR($R342="",$R342="NON"),$S342-TODAY()&lt;=-1,OR($R342="",$R342="NON")),"RETARD RECTO + VERSO",IF(OR(AND($T342-TODAY()&lt;=-1,OR($R342="",$R342="NON")),AND($T342-TODAY()&lt;=-1,R342="OUI")),"RETARD VERSO",IF(AND($T342-TODAY()&gt;=0,$R342="OUI"),"VERSO EN COURS",IF(OR(AND($S342-TODAY()&lt;=-1,OR($R342="",$R342="NON")),AND($S342-TODAY()&lt;=-1,R342="OUI")),"RETARD RECTO",IF(T342-TODAY()&gt;=0,"RECTO EN COURS"))))))))</f>
        <v/>
      </c>
    </row>
    <row r="343" spans="1:21" ht="24.95" customHeight="1" x14ac:dyDescent="0.2">
      <c r="A343" s="21" t="str">
        <f t="shared" si="19"/>
        <v/>
      </c>
      <c r="B343" s="22" t="str">
        <f t="shared" si="16"/>
        <v/>
      </c>
      <c r="C343" s="43"/>
      <c r="D343" s="44" t="str">
        <f t="shared" si="20"/>
        <v/>
      </c>
      <c r="E343" s="44" t="str">
        <f t="shared" si="21"/>
        <v/>
      </c>
      <c r="F343" s="44" t="str">
        <f t="shared" si="22"/>
        <v xml:space="preserve"> </v>
      </c>
      <c r="G343" s="24" t="str">
        <f t="shared" si="18"/>
        <v/>
      </c>
      <c r="H343" s="47"/>
      <c r="I343" s="47"/>
      <c r="J343" s="47"/>
      <c r="K343" s="58"/>
      <c r="L343" s="58"/>
      <c r="M343" s="41"/>
      <c r="P343" s="27" t="str">
        <f>IF(ISBLANK(I343),"",VLOOKUP(I343,'[1]PO -Machines '!A:C,3,0))</f>
        <v/>
      </c>
      <c r="Q343" s="27" t="str">
        <f>IF(ISBLANK(I343),"",VLOOKUP(I343,'[1]PO -Machines '!A:C,2,0))</f>
        <v/>
      </c>
      <c r="R343" s="28"/>
      <c r="S343" s="29" t="str">
        <f>IF(OR(C343="",H343="",I343="",B343=""),"",WORKDAY('PO - création BDA'!$C343,2))</f>
        <v/>
      </c>
      <c r="T343" s="29" t="str">
        <f>IF(OR(C343="",H343="",I343="",B343=""),"",WORKDAY('PO - création BDA'!$C343,14))</f>
        <v/>
      </c>
      <c r="U343" s="30" t="str">
        <f ca="1">IF($B343="","",IF($V343="Cloturée","BDA Cloturée",IF($V343="En cours","Plan d'actions en cours",IF(AND($T343-TODAY()&lt;=-1,OR($R343="",$R343="NON"),$S343-TODAY()&lt;=-1,OR($R343="",$R343="NON")),"RETARD RECTO + VERSO",IF(OR(AND($T343-TODAY()&lt;=-1,OR($R343="",$R343="NON")),AND($T343-TODAY()&lt;=-1,R343="OUI")),"RETARD VERSO",IF(AND($T343-TODAY()&gt;=0,$R343="OUI"),"VERSO EN COURS",IF(OR(AND($S343-TODAY()&lt;=-1,OR($R343="",$R343="NON")),AND($S343-TODAY()&lt;=-1,R343="OUI")),"RETARD RECTO",IF(T343-TODAY()&gt;=0,"RECTO EN COURS"))))))))</f>
        <v/>
      </c>
    </row>
    <row r="344" spans="1:21" ht="24.95" customHeight="1" x14ac:dyDescent="0.2">
      <c r="A344" s="21" t="str">
        <f t="shared" si="19"/>
        <v/>
      </c>
      <c r="B344" s="22" t="str">
        <f t="shared" si="16"/>
        <v/>
      </c>
      <c r="C344" s="43"/>
      <c r="D344" s="44" t="str">
        <f t="shared" si="20"/>
        <v/>
      </c>
      <c r="E344" s="44" t="str">
        <f t="shared" si="21"/>
        <v/>
      </c>
      <c r="F344" s="44" t="str">
        <f t="shared" si="22"/>
        <v xml:space="preserve"> </v>
      </c>
      <c r="G344" s="24" t="str">
        <f t="shared" si="18"/>
        <v/>
      </c>
      <c r="H344" s="47"/>
      <c r="I344" s="47"/>
      <c r="J344" s="47"/>
      <c r="K344" s="58"/>
      <c r="L344" s="58"/>
      <c r="M344" s="41"/>
      <c r="P344" s="27" t="str">
        <f>IF(ISBLANK(I344),"",VLOOKUP(I344,'[1]PO -Machines '!A:C,3,0))</f>
        <v/>
      </c>
      <c r="Q344" s="27" t="str">
        <f>IF(ISBLANK(I344),"",VLOOKUP(I344,'[1]PO -Machines '!A:C,2,0))</f>
        <v/>
      </c>
      <c r="R344" s="28"/>
      <c r="S344" s="29" t="str">
        <f>IF(OR(C344="",H344="",I344="",B344=""),"",WORKDAY('PO - création BDA'!$C344,2))</f>
        <v/>
      </c>
      <c r="T344" s="29" t="str">
        <f>IF(OR(C344="",H344="",I344="",B344=""),"",WORKDAY('PO - création BDA'!$C344,14))</f>
        <v/>
      </c>
      <c r="U344" s="30" t="str">
        <f ca="1">IF($B344="","",IF($V344="Cloturée","BDA Cloturée",IF($V344="En cours","Plan d'actions en cours",IF(AND($T344-TODAY()&lt;=-1,OR($R344="",$R344="NON"),$S344-TODAY()&lt;=-1,OR($R344="",$R344="NON")),"RETARD RECTO + VERSO",IF(OR(AND($T344-TODAY()&lt;=-1,OR($R344="",$R344="NON")),AND($T344-TODAY()&lt;=-1,R344="OUI")),"RETARD VERSO",IF(AND($T344-TODAY()&gt;=0,$R344="OUI"),"VERSO EN COURS",IF(OR(AND($S344-TODAY()&lt;=-1,OR($R344="",$R344="NON")),AND($S344-TODAY()&lt;=-1,R344="OUI")),"RETARD RECTO",IF(T344-TODAY()&gt;=0,"RECTO EN COURS"))))))))</f>
        <v/>
      </c>
    </row>
    <row r="345" spans="1:21" ht="24.95" customHeight="1" x14ac:dyDescent="0.2">
      <c r="A345" s="21" t="str">
        <f t="shared" si="19"/>
        <v/>
      </c>
      <c r="B345" s="22" t="str">
        <f t="shared" si="16"/>
        <v/>
      </c>
      <c r="C345" s="43"/>
      <c r="D345" s="44" t="str">
        <f t="shared" si="20"/>
        <v/>
      </c>
      <c r="E345" s="44" t="str">
        <f t="shared" si="21"/>
        <v/>
      </c>
      <c r="F345" s="44" t="str">
        <f t="shared" si="22"/>
        <v xml:space="preserve"> </v>
      </c>
      <c r="G345" s="24" t="str">
        <f t="shared" si="18"/>
        <v/>
      </c>
      <c r="H345" s="47"/>
      <c r="I345" s="47"/>
      <c r="J345" s="47"/>
      <c r="K345" s="58"/>
      <c r="L345" s="58"/>
      <c r="M345" s="41"/>
      <c r="P345" s="27" t="str">
        <f>IF(ISBLANK(I345),"",VLOOKUP(I345,'[1]PO -Machines '!A:C,3,0))</f>
        <v/>
      </c>
      <c r="Q345" s="27" t="str">
        <f>IF(ISBLANK(I345),"",VLOOKUP(I345,'[1]PO -Machines '!A:C,2,0))</f>
        <v/>
      </c>
      <c r="R345" s="28"/>
      <c r="S345" s="29" t="str">
        <f>IF(OR(C345="",H345="",I345="",B345=""),"",WORKDAY('PO - création BDA'!$C345,2))</f>
        <v/>
      </c>
      <c r="T345" s="29" t="str">
        <f>IF(OR(C345="",H345="",I345="",B345=""),"",WORKDAY('PO - création BDA'!$C345,14))</f>
        <v/>
      </c>
      <c r="U345" s="30" t="str">
        <f ca="1">IF($B345="","",IF($V345="Cloturée","BDA Cloturée",IF($V345="En cours","Plan d'actions en cours",IF(AND($T345-TODAY()&lt;=-1,OR($R345="",$R345="NON"),$S345-TODAY()&lt;=-1,OR($R345="",$R345="NON")),"RETARD RECTO + VERSO",IF(OR(AND($T345-TODAY()&lt;=-1,OR($R345="",$R345="NON")),AND($T345-TODAY()&lt;=-1,R345="OUI")),"RETARD VERSO",IF(AND($T345-TODAY()&gt;=0,$R345="OUI"),"VERSO EN COURS",IF(OR(AND($S345-TODAY()&lt;=-1,OR($R345="",$R345="NON")),AND($S345-TODAY()&lt;=-1,R345="OUI")),"RETARD RECTO",IF(T345-TODAY()&gt;=0,"RECTO EN COURS"))))))))</f>
        <v/>
      </c>
    </row>
    <row r="346" spans="1:21" ht="24.95" customHeight="1" x14ac:dyDescent="0.2">
      <c r="A346" s="21" t="str">
        <f t="shared" si="19"/>
        <v/>
      </c>
      <c r="B346" s="22" t="str">
        <f t="shared" si="16"/>
        <v/>
      </c>
      <c r="C346" s="43"/>
      <c r="D346" s="44" t="str">
        <f t="shared" si="20"/>
        <v/>
      </c>
      <c r="E346" s="44" t="str">
        <f t="shared" si="21"/>
        <v/>
      </c>
      <c r="F346" s="44" t="str">
        <f t="shared" si="22"/>
        <v xml:space="preserve"> </v>
      </c>
      <c r="G346" s="24" t="str">
        <f t="shared" si="18"/>
        <v/>
      </c>
      <c r="H346" s="47"/>
      <c r="I346" s="47"/>
      <c r="J346" s="47"/>
      <c r="K346" s="58"/>
      <c r="L346" s="58"/>
      <c r="M346" s="41"/>
      <c r="P346" s="27" t="str">
        <f>IF(ISBLANK(I346),"",VLOOKUP(I346,'[1]PO -Machines '!A:C,3,0))</f>
        <v/>
      </c>
      <c r="Q346" s="27" t="str">
        <f>IF(ISBLANK(I346),"",VLOOKUP(I346,'[1]PO -Machines '!A:C,2,0))</f>
        <v/>
      </c>
      <c r="R346" s="28"/>
      <c r="S346" s="29" t="str">
        <f>IF(OR(C346="",H346="",I346="",B346=""),"",WORKDAY('PO - création BDA'!$C346,2))</f>
        <v/>
      </c>
      <c r="T346" s="29" t="str">
        <f>IF(OR(C346="",H346="",I346="",B346=""),"",WORKDAY('PO - création BDA'!$C346,14))</f>
        <v/>
      </c>
      <c r="U346" s="30" t="str">
        <f ca="1">IF($B346="","",IF($V346="Cloturée","BDA Cloturée",IF($V346="En cours","Plan d'actions en cours",IF(AND($T346-TODAY()&lt;=-1,OR($R346="",$R346="NON"),$S346-TODAY()&lt;=-1,OR($R346="",$R346="NON")),"RETARD RECTO + VERSO",IF(OR(AND($T346-TODAY()&lt;=-1,OR($R346="",$R346="NON")),AND($T346-TODAY()&lt;=-1,R346="OUI")),"RETARD VERSO",IF(AND($T346-TODAY()&gt;=0,$R346="OUI"),"VERSO EN COURS",IF(OR(AND($S346-TODAY()&lt;=-1,OR($R346="",$R346="NON")),AND($S346-TODAY()&lt;=-1,R346="OUI")),"RETARD RECTO",IF(T346-TODAY()&gt;=0,"RECTO EN COURS"))))))))</f>
        <v/>
      </c>
    </row>
    <row r="347" spans="1:21" ht="24.95" customHeight="1" x14ac:dyDescent="0.2">
      <c r="A347" s="21" t="str">
        <f t="shared" si="19"/>
        <v/>
      </c>
      <c r="B347" s="22" t="str">
        <f t="shared" si="16"/>
        <v/>
      </c>
      <c r="C347" s="43"/>
      <c r="D347" s="44" t="str">
        <f t="shared" si="20"/>
        <v/>
      </c>
      <c r="E347" s="44" t="str">
        <f t="shared" si="21"/>
        <v/>
      </c>
      <c r="F347" s="44" t="str">
        <f t="shared" si="22"/>
        <v xml:space="preserve"> </v>
      </c>
      <c r="G347" s="24" t="str">
        <f t="shared" si="18"/>
        <v/>
      </c>
      <c r="H347" s="47"/>
      <c r="I347" s="47"/>
      <c r="J347" s="47"/>
      <c r="K347" s="58"/>
      <c r="L347" s="58"/>
      <c r="M347" s="41"/>
      <c r="P347" s="27" t="str">
        <f>IF(ISBLANK(I347),"",VLOOKUP(I347,'[1]PO -Machines '!A:C,3,0))</f>
        <v/>
      </c>
      <c r="Q347" s="27" t="str">
        <f>IF(ISBLANK(I347),"",VLOOKUP(I347,'[1]PO -Machines '!A:C,2,0))</f>
        <v/>
      </c>
      <c r="R347" s="28"/>
      <c r="S347" s="29" t="str">
        <f>IF(OR(C347="",H347="",I347="",B347=""),"",WORKDAY('PO - création BDA'!$C347,2))</f>
        <v/>
      </c>
      <c r="T347" s="29" t="str">
        <f>IF(OR(C347="",H347="",I347="",B347=""),"",WORKDAY('PO - création BDA'!$C347,14))</f>
        <v/>
      </c>
      <c r="U347" s="30" t="str">
        <f ca="1">IF($B347="","",IF($V347="Cloturée","BDA Cloturée",IF($V347="En cours","Plan d'actions en cours",IF(AND($T347-TODAY()&lt;=-1,OR($R347="",$R347="NON"),$S347-TODAY()&lt;=-1,OR($R347="",$R347="NON")),"RETARD RECTO + VERSO",IF(OR(AND($T347-TODAY()&lt;=-1,OR($R347="",$R347="NON")),AND($T347-TODAY()&lt;=-1,R347="OUI")),"RETARD VERSO",IF(AND($T347-TODAY()&gt;=0,$R347="OUI"),"VERSO EN COURS",IF(OR(AND($S347-TODAY()&lt;=-1,OR($R347="",$R347="NON")),AND($S347-TODAY()&lt;=-1,R347="OUI")),"RETARD RECTO",IF(T347-TODAY()&gt;=0,"RECTO EN COURS"))))))))</f>
        <v/>
      </c>
    </row>
    <row r="348" spans="1:21" ht="24.95" customHeight="1" x14ac:dyDescent="0.2">
      <c r="A348" s="21" t="str">
        <f t="shared" si="19"/>
        <v/>
      </c>
      <c r="B348" s="22" t="str">
        <f t="shared" si="16"/>
        <v/>
      </c>
      <c r="C348" s="43"/>
      <c r="D348" s="44" t="str">
        <f t="shared" si="20"/>
        <v/>
      </c>
      <c r="E348" s="44" t="str">
        <f t="shared" si="21"/>
        <v/>
      </c>
      <c r="F348" s="44" t="str">
        <f t="shared" si="22"/>
        <v xml:space="preserve"> </v>
      </c>
      <c r="G348" s="24" t="str">
        <f t="shared" si="18"/>
        <v/>
      </c>
      <c r="H348" s="47"/>
      <c r="I348" s="47"/>
      <c r="J348" s="47"/>
      <c r="K348" s="58"/>
      <c r="L348" s="58"/>
      <c r="M348" s="41"/>
      <c r="P348" s="27" t="str">
        <f>IF(ISBLANK(I348),"",VLOOKUP(I348,'[1]PO -Machines '!A:C,3,0))</f>
        <v/>
      </c>
      <c r="Q348" s="27" t="str">
        <f>IF(ISBLANK(I348),"",VLOOKUP(I348,'[1]PO -Machines '!A:C,2,0))</f>
        <v/>
      </c>
      <c r="R348" s="28"/>
      <c r="S348" s="29" t="str">
        <f>IF(OR(C348="",H348="",I348="",B348=""),"",WORKDAY('PO - création BDA'!$C348,2))</f>
        <v/>
      </c>
      <c r="T348" s="29" t="str">
        <f>IF(OR(C348="",H348="",I348="",B348=""),"",WORKDAY('PO - création BDA'!$C348,14))</f>
        <v/>
      </c>
      <c r="U348" s="30" t="str">
        <f ca="1">IF($B348="","",IF($V348="Cloturée","BDA Cloturée",IF($V348="En cours","Plan d'actions en cours",IF(AND($T348-TODAY()&lt;=-1,OR($R348="",$R348="NON"),$S348-TODAY()&lt;=-1,OR($R348="",$R348="NON")),"RETARD RECTO + VERSO",IF(OR(AND($T348-TODAY()&lt;=-1,OR($R348="",$R348="NON")),AND($T348-TODAY()&lt;=-1,R348="OUI")),"RETARD VERSO",IF(AND($T348-TODAY()&gt;=0,$R348="OUI"),"VERSO EN COURS",IF(OR(AND($S348-TODAY()&lt;=-1,OR($R348="",$R348="NON")),AND($S348-TODAY()&lt;=-1,R348="OUI")),"RETARD RECTO",IF(T348-TODAY()&gt;=0,"RECTO EN COURS"))))))))</f>
        <v/>
      </c>
    </row>
    <row r="349" spans="1:21" ht="24.95" customHeight="1" x14ac:dyDescent="0.2">
      <c r="A349" s="21" t="str">
        <f t="shared" si="19"/>
        <v/>
      </c>
      <c r="B349" s="22" t="str">
        <f t="shared" si="16"/>
        <v/>
      </c>
      <c r="C349" s="43"/>
      <c r="D349" s="44" t="str">
        <f t="shared" si="20"/>
        <v/>
      </c>
      <c r="E349" s="44" t="str">
        <f t="shared" si="21"/>
        <v/>
      </c>
      <c r="F349" s="44" t="str">
        <f t="shared" si="22"/>
        <v xml:space="preserve"> </v>
      </c>
      <c r="G349" s="24" t="str">
        <f t="shared" si="18"/>
        <v/>
      </c>
      <c r="H349" s="47"/>
      <c r="I349" s="47"/>
      <c r="J349" s="47"/>
      <c r="K349" s="58"/>
      <c r="L349" s="58"/>
      <c r="M349" s="41"/>
      <c r="P349" s="27" t="str">
        <f>IF(ISBLANK(I349),"",VLOOKUP(I349,'[1]PO -Machines '!A:C,3,0))</f>
        <v/>
      </c>
      <c r="Q349" s="27" t="str">
        <f>IF(ISBLANK(I349),"",VLOOKUP(I349,'[1]PO -Machines '!A:C,2,0))</f>
        <v/>
      </c>
      <c r="R349" s="28"/>
      <c r="S349" s="29" t="str">
        <f>IF(OR(C349="",H349="",I349="",B349=""),"",WORKDAY('PO - création BDA'!$C349,2))</f>
        <v/>
      </c>
      <c r="T349" s="29" t="str">
        <f>IF(OR(C349="",H349="",I349="",B349=""),"",WORKDAY('PO - création BDA'!$C349,14))</f>
        <v/>
      </c>
      <c r="U349" s="30" t="str">
        <f ca="1">IF($B349="","",IF($V349="Cloturée","BDA Cloturée",IF($V349="En cours","Plan d'actions en cours",IF(AND($T349-TODAY()&lt;=-1,OR($R349="",$R349="NON"),$S349-TODAY()&lt;=-1,OR($R349="",$R349="NON")),"RETARD RECTO + VERSO",IF(OR(AND($T349-TODAY()&lt;=-1,OR($R349="",$R349="NON")),AND($T349-TODAY()&lt;=-1,R349="OUI")),"RETARD VERSO",IF(AND($T349-TODAY()&gt;=0,$R349="OUI"),"VERSO EN COURS",IF(OR(AND($S349-TODAY()&lt;=-1,OR($R349="",$R349="NON")),AND($S349-TODAY()&lt;=-1,R349="OUI")),"RETARD RECTO",IF(T349-TODAY()&gt;=0,"RECTO EN COURS"))))))))</f>
        <v/>
      </c>
    </row>
    <row r="350" spans="1:21" ht="24.95" customHeight="1" x14ac:dyDescent="0.2">
      <c r="A350" s="21" t="str">
        <f t="shared" si="19"/>
        <v/>
      </c>
      <c r="B350" s="22" t="str">
        <f t="shared" si="16"/>
        <v/>
      </c>
      <c r="C350" s="43"/>
      <c r="D350" s="44" t="str">
        <f t="shared" si="20"/>
        <v/>
      </c>
      <c r="E350" s="44" t="str">
        <f t="shared" si="21"/>
        <v/>
      </c>
      <c r="F350" s="44" t="str">
        <f t="shared" si="22"/>
        <v xml:space="preserve"> </v>
      </c>
      <c r="G350" s="24" t="str">
        <f t="shared" si="18"/>
        <v/>
      </c>
      <c r="H350" s="47"/>
      <c r="I350" s="47"/>
      <c r="J350" s="47"/>
      <c r="K350" s="58"/>
      <c r="L350" s="58"/>
      <c r="M350" s="41"/>
      <c r="P350" s="27" t="str">
        <f>IF(ISBLANK(I350),"",VLOOKUP(I350,'[1]PO -Machines '!A:C,3,0))</f>
        <v/>
      </c>
      <c r="Q350" s="27" t="str">
        <f>IF(ISBLANK(I350),"",VLOOKUP(I350,'[1]PO -Machines '!A:C,2,0))</f>
        <v/>
      </c>
      <c r="R350" s="28"/>
      <c r="S350" s="29" t="str">
        <f>IF(OR(C350="",H350="",I350="",B350=""),"",WORKDAY('PO - création BDA'!$C350,2))</f>
        <v/>
      </c>
      <c r="T350" s="29" t="str">
        <f>IF(OR(C350="",H350="",I350="",B350=""),"",WORKDAY('PO - création BDA'!$C350,14))</f>
        <v/>
      </c>
      <c r="U350" s="30" t="str">
        <f ca="1">IF($B350="","",IF($V350="Cloturée","BDA Cloturée",IF($V350="En cours","Plan d'actions en cours",IF(AND($T350-TODAY()&lt;=-1,OR($R350="",$R350="NON"),$S350-TODAY()&lt;=-1,OR($R350="",$R350="NON")),"RETARD RECTO + VERSO",IF(OR(AND($T350-TODAY()&lt;=-1,OR($R350="",$R350="NON")),AND($T350-TODAY()&lt;=-1,R350="OUI")),"RETARD VERSO",IF(AND($T350-TODAY()&gt;=0,$R350="OUI"),"VERSO EN COURS",IF(OR(AND($S350-TODAY()&lt;=-1,OR($R350="",$R350="NON")),AND($S350-TODAY()&lt;=-1,R350="OUI")),"RETARD RECTO",IF(T350-TODAY()&gt;=0,"RECTO EN COURS"))))))))</f>
        <v/>
      </c>
    </row>
    <row r="351" spans="1:21" ht="24.95" customHeight="1" x14ac:dyDescent="0.2">
      <c r="A351" s="21" t="str">
        <f t="shared" si="19"/>
        <v/>
      </c>
      <c r="B351" s="22" t="str">
        <f t="shared" si="16"/>
        <v/>
      </c>
      <c r="C351" s="43"/>
      <c r="D351" s="44" t="str">
        <f t="shared" si="20"/>
        <v/>
      </c>
      <c r="E351" s="44" t="str">
        <f t="shared" si="21"/>
        <v/>
      </c>
      <c r="F351" s="44" t="str">
        <f t="shared" si="22"/>
        <v xml:space="preserve"> </v>
      </c>
      <c r="G351" s="24" t="str">
        <f t="shared" si="18"/>
        <v/>
      </c>
      <c r="H351" s="47"/>
      <c r="I351" s="47"/>
      <c r="J351" s="47"/>
      <c r="K351" s="58"/>
      <c r="L351" s="58"/>
      <c r="M351" s="41"/>
      <c r="P351" s="27" t="str">
        <f>IF(ISBLANK(I351),"",VLOOKUP(I351,'[1]PO -Machines '!A:C,3,0))</f>
        <v/>
      </c>
      <c r="Q351" s="27" t="str">
        <f>IF(ISBLANK(I351),"",VLOOKUP(I351,'[1]PO -Machines '!A:C,2,0))</f>
        <v/>
      </c>
      <c r="R351" s="28"/>
      <c r="S351" s="29" t="str">
        <f>IF(OR(C351="",H351="",I351="",B351=""),"",WORKDAY('PO - création BDA'!$C351,2))</f>
        <v/>
      </c>
      <c r="T351" s="29" t="str">
        <f>IF(OR(C351="",H351="",I351="",B351=""),"",WORKDAY('PO - création BDA'!$C351,14))</f>
        <v/>
      </c>
      <c r="U351" s="30" t="str">
        <f ca="1">IF($B351="","",IF($V351="Cloturée","BDA Cloturée",IF($V351="En cours","Plan d'actions en cours",IF(AND($T351-TODAY()&lt;=-1,OR($R351="",$R351="NON"),$S351-TODAY()&lt;=-1,OR($R351="",$R351="NON")),"RETARD RECTO + VERSO",IF(OR(AND($T351-TODAY()&lt;=-1,OR($R351="",$R351="NON")),AND($T351-TODAY()&lt;=-1,R351="OUI")),"RETARD VERSO",IF(AND($T351-TODAY()&gt;=0,$R351="OUI"),"VERSO EN COURS",IF(OR(AND($S351-TODAY()&lt;=-1,OR($R351="",$R351="NON")),AND($S351-TODAY()&lt;=-1,R351="OUI")),"RETARD RECTO",IF(T351-TODAY()&gt;=0,"RECTO EN COURS"))))))))</f>
        <v/>
      </c>
    </row>
    <row r="352" spans="1:21" ht="24.95" customHeight="1" x14ac:dyDescent="0.2">
      <c r="A352" s="21" t="str">
        <f t="shared" si="19"/>
        <v/>
      </c>
      <c r="B352" s="22" t="str">
        <f t="shared" si="16"/>
        <v/>
      </c>
      <c r="C352" s="43"/>
      <c r="D352" s="44" t="str">
        <f t="shared" si="20"/>
        <v/>
      </c>
      <c r="E352" s="44" t="str">
        <f t="shared" si="21"/>
        <v/>
      </c>
      <c r="F352" s="44" t="str">
        <f t="shared" si="22"/>
        <v xml:space="preserve"> </v>
      </c>
      <c r="G352" s="24" t="str">
        <f t="shared" si="18"/>
        <v/>
      </c>
      <c r="H352" s="47"/>
      <c r="I352" s="47"/>
      <c r="J352" s="47"/>
      <c r="K352" s="58"/>
      <c r="L352" s="58"/>
      <c r="M352" s="41"/>
      <c r="P352" s="27" t="str">
        <f>IF(ISBLANK(I352),"",VLOOKUP(I352,'[1]PO -Machines '!A:C,3,0))</f>
        <v/>
      </c>
      <c r="Q352" s="27" t="str">
        <f>IF(ISBLANK(I352),"",VLOOKUP(I352,'[1]PO -Machines '!A:C,2,0))</f>
        <v/>
      </c>
      <c r="R352" s="28"/>
      <c r="S352" s="29" t="str">
        <f>IF(OR(C352="",H352="",I352="",B352=""),"",WORKDAY('PO - création BDA'!$C352,2))</f>
        <v/>
      </c>
      <c r="T352" s="29" t="str">
        <f>IF(OR(C352="",H352="",I352="",B352=""),"",WORKDAY('PO - création BDA'!$C352,14))</f>
        <v/>
      </c>
      <c r="U352" s="30" t="str">
        <f ca="1">IF($B352="","",IF($V352="Cloturée","BDA Cloturée",IF($V352="En cours","Plan d'actions en cours",IF(AND($T352-TODAY()&lt;=-1,OR($R352="",$R352="NON"),$S352-TODAY()&lt;=-1,OR($R352="",$R352="NON")),"RETARD RECTO + VERSO",IF(OR(AND($T352-TODAY()&lt;=-1,OR($R352="",$R352="NON")),AND($T352-TODAY()&lt;=-1,R352="OUI")),"RETARD VERSO",IF(AND($T352-TODAY()&gt;=0,$R352="OUI"),"VERSO EN COURS",IF(OR(AND($S352-TODAY()&lt;=-1,OR($R352="",$R352="NON")),AND($S352-TODAY()&lt;=-1,R352="OUI")),"RETARD RECTO",IF(T352-TODAY()&gt;=0,"RECTO EN COURS"))))))))</f>
        <v/>
      </c>
    </row>
    <row r="353" spans="1:21" ht="24.95" customHeight="1" x14ac:dyDescent="0.2">
      <c r="A353" s="21" t="str">
        <f t="shared" si="19"/>
        <v/>
      </c>
      <c r="B353" s="22" t="str">
        <f t="shared" si="16"/>
        <v/>
      </c>
      <c r="C353" s="43"/>
      <c r="D353" s="44" t="str">
        <f t="shared" si="20"/>
        <v/>
      </c>
      <c r="E353" s="44" t="str">
        <f t="shared" si="21"/>
        <v/>
      </c>
      <c r="F353" s="44" t="str">
        <f t="shared" si="22"/>
        <v xml:space="preserve"> </v>
      </c>
      <c r="G353" s="24" t="str">
        <f t="shared" si="18"/>
        <v/>
      </c>
      <c r="H353" s="47"/>
      <c r="I353" s="47"/>
      <c r="J353" s="47"/>
      <c r="K353" s="58"/>
      <c r="L353" s="58"/>
      <c r="M353" s="41"/>
      <c r="P353" s="27" t="str">
        <f>IF(ISBLANK(I353),"",VLOOKUP(I353,'[1]PO -Machines '!A:C,3,0))</f>
        <v/>
      </c>
      <c r="Q353" s="27" t="str">
        <f>IF(ISBLANK(I353),"",VLOOKUP(I353,'[1]PO -Machines '!A:C,2,0))</f>
        <v/>
      </c>
      <c r="R353" s="28"/>
      <c r="S353" s="29" t="str">
        <f>IF(OR(C353="",H353="",I353="",B353=""),"",WORKDAY('PO - création BDA'!$C353,2))</f>
        <v/>
      </c>
      <c r="T353" s="29" t="str">
        <f>IF(OR(C353="",H353="",I353="",B353=""),"",WORKDAY('PO - création BDA'!$C353,14))</f>
        <v/>
      </c>
      <c r="U353" s="30" t="str">
        <f ca="1">IF($B353="","",IF($V353="Cloturée","BDA Cloturée",IF($V353="En cours","Plan d'actions en cours",IF(AND($T353-TODAY()&lt;=-1,OR($R353="",$R353="NON"),$S353-TODAY()&lt;=-1,OR($R353="",$R353="NON")),"RETARD RECTO + VERSO",IF(OR(AND($T353-TODAY()&lt;=-1,OR($R353="",$R353="NON")),AND($T353-TODAY()&lt;=-1,R353="OUI")),"RETARD VERSO",IF(AND($T353-TODAY()&gt;=0,$R353="OUI"),"VERSO EN COURS",IF(OR(AND($S353-TODAY()&lt;=-1,OR($R353="",$R353="NON")),AND($S353-TODAY()&lt;=-1,R353="OUI")),"RETARD RECTO",IF(T353-TODAY()&gt;=0,"RECTO EN COURS"))))))))</f>
        <v/>
      </c>
    </row>
    <row r="354" spans="1:21" ht="24.95" customHeight="1" x14ac:dyDescent="0.2">
      <c r="A354" s="21" t="str">
        <f t="shared" si="19"/>
        <v/>
      </c>
      <c r="B354" s="22" t="str">
        <f t="shared" si="16"/>
        <v/>
      </c>
      <c r="C354" s="43"/>
      <c r="D354" s="44" t="str">
        <f t="shared" si="20"/>
        <v/>
      </c>
      <c r="E354" s="44" t="str">
        <f t="shared" si="21"/>
        <v/>
      </c>
      <c r="F354" s="44" t="str">
        <f t="shared" si="22"/>
        <v xml:space="preserve"> </v>
      </c>
      <c r="G354" s="24" t="str">
        <f t="shared" si="18"/>
        <v/>
      </c>
      <c r="H354" s="47"/>
      <c r="I354" s="47"/>
      <c r="J354" s="47"/>
      <c r="K354" s="58"/>
      <c r="L354" s="58"/>
      <c r="M354" s="41"/>
      <c r="P354" s="27" t="str">
        <f>IF(ISBLANK(I354),"",VLOOKUP(I354,'[1]PO -Machines '!A:C,3,0))</f>
        <v/>
      </c>
      <c r="Q354" s="27" t="str">
        <f>IF(ISBLANK(I354),"",VLOOKUP(I354,'[1]PO -Machines '!A:C,2,0))</f>
        <v/>
      </c>
      <c r="R354" s="28"/>
      <c r="S354" s="29" t="str">
        <f>IF(OR(C354="",H354="",I354="",B354=""),"",WORKDAY('PO - création BDA'!$C354,2))</f>
        <v/>
      </c>
      <c r="T354" s="29" t="str">
        <f>IF(OR(C354="",H354="",I354="",B354=""),"",WORKDAY('PO - création BDA'!$C354,14))</f>
        <v/>
      </c>
      <c r="U354" s="30" t="str">
        <f ca="1">IF($B354="","",IF($V354="Cloturée","BDA Cloturée",IF($V354="En cours","Plan d'actions en cours",IF(AND($T354-TODAY()&lt;=-1,OR($R354="",$R354="NON"),$S354-TODAY()&lt;=-1,OR($R354="",$R354="NON")),"RETARD RECTO + VERSO",IF(OR(AND($T354-TODAY()&lt;=-1,OR($R354="",$R354="NON")),AND($T354-TODAY()&lt;=-1,R354="OUI")),"RETARD VERSO",IF(AND($T354-TODAY()&gt;=0,$R354="OUI"),"VERSO EN COURS",IF(OR(AND($S354-TODAY()&lt;=-1,OR($R354="",$R354="NON")),AND($S354-TODAY()&lt;=-1,R354="OUI")),"RETARD RECTO",IF(T354-TODAY()&gt;=0,"RECTO EN COURS"))))))))</f>
        <v/>
      </c>
    </row>
    <row r="355" spans="1:21" ht="24.95" customHeight="1" x14ac:dyDescent="0.2">
      <c r="A355" s="21" t="str">
        <f t="shared" si="19"/>
        <v/>
      </c>
      <c r="B355" s="22" t="str">
        <f t="shared" si="16"/>
        <v/>
      </c>
      <c r="C355" s="43"/>
      <c r="D355" s="44" t="str">
        <f t="shared" si="20"/>
        <v/>
      </c>
      <c r="E355" s="44" t="str">
        <f t="shared" si="21"/>
        <v/>
      </c>
      <c r="F355" s="44" t="str">
        <f t="shared" si="22"/>
        <v xml:space="preserve"> </v>
      </c>
      <c r="G355" s="24" t="str">
        <f t="shared" si="18"/>
        <v/>
      </c>
      <c r="H355" s="47"/>
      <c r="I355" s="47"/>
      <c r="J355" s="47"/>
      <c r="K355" s="58"/>
      <c r="L355" s="58"/>
      <c r="M355" s="41"/>
      <c r="P355" s="27" t="str">
        <f>IF(ISBLANK(I355),"",VLOOKUP(I355,'[1]PO -Machines '!A:C,3,0))</f>
        <v/>
      </c>
      <c r="Q355" s="27" t="str">
        <f>IF(ISBLANK(I355),"",VLOOKUP(I355,'[1]PO -Machines '!A:C,2,0))</f>
        <v/>
      </c>
      <c r="R355" s="28"/>
      <c r="S355" s="29" t="str">
        <f>IF(OR(C355="",H355="",I355="",B355=""),"",WORKDAY('PO - création BDA'!$C355,2))</f>
        <v/>
      </c>
      <c r="T355" s="29" t="str">
        <f>IF(OR(C355="",H355="",I355="",B355=""),"",WORKDAY('PO - création BDA'!$C355,14))</f>
        <v/>
      </c>
      <c r="U355" s="30" t="str">
        <f ca="1">IF($B355="","",IF($V355="Cloturée","BDA Cloturée",IF($V355="En cours","Plan d'actions en cours",IF(AND($T355-TODAY()&lt;=-1,OR($R355="",$R355="NON"),$S355-TODAY()&lt;=-1,OR($R355="",$R355="NON")),"RETARD RECTO + VERSO",IF(OR(AND($T355-TODAY()&lt;=-1,OR($R355="",$R355="NON")),AND($T355-TODAY()&lt;=-1,R355="OUI")),"RETARD VERSO",IF(AND($T355-TODAY()&gt;=0,$R355="OUI"),"VERSO EN COURS",IF(OR(AND($S355-TODAY()&lt;=-1,OR($R355="",$R355="NON")),AND($S355-TODAY()&lt;=-1,R355="OUI")),"RETARD RECTO",IF(T355-TODAY()&gt;=0,"RECTO EN COURS"))))))))</f>
        <v/>
      </c>
    </row>
    <row r="356" spans="1:21" ht="24.95" customHeight="1" x14ac:dyDescent="0.2">
      <c r="A356" s="21" t="str">
        <f t="shared" si="19"/>
        <v/>
      </c>
      <c r="B356" s="22" t="str">
        <f t="shared" si="16"/>
        <v/>
      </c>
      <c r="C356" s="43"/>
      <c r="D356" s="44" t="str">
        <f t="shared" si="20"/>
        <v/>
      </c>
      <c r="E356" s="44" t="str">
        <f t="shared" si="21"/>
        <v/>
      </c>
      <c r="F356" s="44" t="str">
        <f t="shared" si="22"/>
        <v xml:space="preserve"> </v>
      </c>
      <c r="G356" s="24" t="str">
        <f t="shared" si="18"/>
        <v/>
      </c>
      <c r="H356" s="47"/>
      <c r="I356" s="47"/>
      <c r="J356" s="47"/>
      <c r="K356" s="58"/>
      <c r="L356" s="58"/>
      <c r="M356" s="41"/>
      <c r="P356" s="27" t="str">
        <f>IF(ISBLANK(I356),"",VLOOKUP(I356,'[1]PO -Machines '!A:C,3,0))</f>
        <v/>
      </c>
      <c r="Q356" s="27" t="str">
        <f>IF(ISBLANK(I356),"",VLOOKUP(I356,'[1]PO -Machines '!A:C,2,0))</f>
        <v/>
      </c>
      <c r="R356" s="28"/>
      <c r="S356" s="29" t="str">
        <f>IF(OR(C356="",H356="",I356="",B356=""),"",WORKDAY('PO - création BDA'!$C356,2))</f>
        <v/>
      </c>
      <c r="T356" s="29" t="str">
        <f>IF(OR(C356="",H356="",I356="",B356=""),"",WORKDAY('PO - création BDA'!$C356,14))</f>
        <v/>
      </c>
      <c r="U356" s="30" t="str">
        <f ca="1">IF($B356="","",IF($V356="Cloturée","BDA Cloturée",IF($V356="En cours","Plan d'actions en cours",IF(AND($T356-TODAY()&lt;=-1,OR($R356="",$R356="NON"),$S356-TODAY()&lt;=-1,OR($R356="",$R356="NON")),"RETARD RECTO + VERSO",IF(OR(AND($T356-TODAY()&lt;=-1,OR($R356="",$R356="NON")),AND($T356-TODAY()&lt;=-1,R356="OUI")),"RETARD VERSO",IF(AND($T356-TODAY()&gt;=0,$R356="OUI"),"VERSO EN COURS",IF(OR(AND($S356-TODAY()&lt;=-1,OR($R356="",$R356="NON")),AND($S356-TODAY()&lt;=-1,R356="OUI")),"RETARD RECTO",IF(T356-TODAY()&gt;=0,"RECTO EN COURS"))))))))</f>
        <v/>
      </c>
    </row>
    <row r="357" spans="1:21" ht="24.95" customHeight="1" x14ac:dyDescent="0.2">
      <c r="A357" s="21" t="str">
        <f t="shared" si="19"/>
        <v/>
      </c>
      <c r="B357" s="22" t="str">
        <f t="shared" si="16"/>
        <v/>
      </c>
      <c r="C357" s="43"/>
      <c r="D357" s="44" t="str">
        <f t="shared" si="20"/>
        <v/>
      </c>
      <c r="E357" s="44" t="str">
        <f t="shared" si="21"/>
        <v/>
      </c>
      <c r="F357" s="44" t="str">
        <f t="shared" si="22"/>
        <v xml:space="preserve"> </v>
      </c>
      <c r="G357" s="24" t="str">
        <f t="shared" si="18"/>
        <v/>
      </c>
      <c r="H357" s="47"/>
      <c r="I357" s="47"/>
      <c r="J357" s="47"/>
      <c r="K357" s="58"/>
      <c r="L357" s="58"/>
      <c r="M357" s="41"/>
      <c r="P357" s="27" t="str">
        <f>IF(ISBLANK(I357),"",VLOOKUP(I357,'[1]PO -Machines '!A:C,3,0))</f>
        <v/>
      </c>
      <c r="Q357" s="27" t="str">
        <f>IF(ISBLANK(I357),"",VLOOKUP(I357,'[1]PO -Machines '!A:C,2,0))</f>
        <v/>
      </c>
      <c r="R357" s="28"/>
      <c r="S357" s="29" t="str">
        <f>IF(OR(C357="",H357="",I357="",B357=""),"",WORKDAY('PO - création BDA'!$C357,2))</f>
        <v/>
      </c>
      <c r="T357" s="29" t="str">
        <f>IF(OR(C357="",H357="",I357="",B357=""),"",WORKDAY('PO - création BDA'!$C357,14))</f>
        <v/>
      </c>
      <c r="U357" s="30" t="str">
        <f ca="1">IF($B357="","",IF($V357="Cloturée","BDA Cloturée",IF($V357="En cours","Plan d'actions en cours",IF(AND($T357-TODAY()&lt;=-1,OR($R357="",$R357="NON"),$S357-TODAY()&lt;=-1,OR($R357="",$R357="NON")),"RETARD RECTO + VERSO",IF(OR(AND($T357-TODAY()&lt;=-1,OR($R357="",$R357="NON")),AND($T357-TODAY()&lt;=-1,R357="OUI")),"RETARD VERSO",IF(AND($T357-TODAY()&gt;=0,$R357="OUI"),"VERSO EN COURS",IF(OR(AND($S357-TODAY()&lt;=-1,OR($R357="",$R357="NON")),AND($S357-TODAY()&lt;=-1,R357="OUI")),"RETARD RECTO",IF(T357-TODAY()&gt;=0,"RECTO EN COURS"))))))))</f>
        <v/>
      </c>
    </row>
    <row r="358" spans="1:21" ht="24.95" customHeight="1" x14ac:dyDescent="0.2">
      <c r="A358" s="21" t="str">
        <f t="shared" si="19"/>
        <v/>
      </c>
      <c r="B358" s="22" t="str">
        <f t="shared" si="16"/>
        <v/>
      </c>
      <c r="C358" s="43"/>
      <c r="D358" s="44" t="str">
        <f t="shared" si="20"/>
        <v/>
      </c>
      <c r="E358" s="44" t="str">
        <f t="shared" si="21"/>
        <v/>
      </c>
      <c r="F358" s="44" t="str">
        <f t="shared" si="22"/>
        <v xml:space="preserve"> </v>
      </c>
      <c r="G358" s="24" t="str">
        <f t="shared" si="18"/>
        <v/>
      </c>
      <c r="H358" s="47"/>
      <c r="I358" s="47"/>
      <c r="J358" s="47"/>
      <c r="K358" s="58"/>
      <c r="L358" s="58"/>
      <c r="M358" s="41"/>
      <c r="P358" s="27" t="str">
        <f>IF(ISBLANK(I358),"",VLOOKUP(I358,'[1]PO -Machines '!A:C,3,0))</f>
        <v/>
      </c>
      <c r="Q358" s="27" t="str">
        <f>IF(ISBLANK(I358),"",VLOOKUP(I358,'[1]PO -Machines '!A:C,2,0))</f>
        <v/>
      </c>
      <c r="R358" s="28"/>
      <c r="S358" s="29" t="str">
        <f>IF(OR(C358="",H358="",I358="",B358=""),"",WORKDAY('PO - création BDA'!$C358,2))</f>
        <v/>
      </c>
      <c r="T358" s="29" t="str">
        <f>IF(OR(C358="",H358="",I358="",B358=""),"",WORKDAY('PO - création BDA'!$C358,14))</f>
        <v/>
      </c>
      <c r="U358" s="30" t="str">
        <f ca="1">IF($B358="","",IF($V358="Cloturée","BDA Cloturée",IF($V358="En cours","Plan d'actions en cours",IF(AND($T358-TODAY()&lt;=-1,OR($R358="",$R358="NON"),$S358-TODAY()&lt;=-1,OR($R358="",$R358="NON")),"RETARD RECTO + VERSO",IF(OR(AND($T358-TODAY()&lt;=-1,OR($R358="",$R358="NON")),AND($T358-TODAY()&lt;=-1,R358="OUI")),"RETARD VERSO",IF(AND($T358-TODAY()&gt;=0,$R358="OUI"),"VERSO EN COURS",IF(OR(AND($S358-TODAY()&lt;=-1,OR($R358="",$R358="NON")),AND($S358-TODAY()&lt;=-1,R358="OUI")),"RETARD RECTO",IF(T358-TODAY()&gt;=0,"RECTO EN COURS"))))))))</f>
        <v/>
      </c>
    </row>
    <row r="359" spans="1:21" ht="24.95" customHeight="1" x14ac:dyDescent="0.2">
      <c r="A359" s="21" t="str">
        <f t="shared" si="19"/>
        <v/>
      </c>
      <c r="B359" s="22" t="str">
        <f t="shared" si="16"/>
        <v/>
      </c>
      <c r="C359" s="43"/>
      <c r="D359" s="44" t="str">
        <f t="shared" si="20"/>
        <v/>
      </c>
      <c r="E359" s="44" t="str">
        <f t="shared" si="21"/>
        <v/>
      </c>
      <c r="F359" s="44" t="str">
        <f t="shared" si="22"/>
        <v xml:space="preserve"> </v>
      </c>
      <c r="G359" s="24" t="str">
        <f t="shared" si="18"/>
        <v/>
      </c>
      <c r="H359" s="47"/>
      <c r="I359" s="47"/>
      <c r="J359" s="47"/>
      <c r="K359" s="58"/>
      <c r="L359" s="58"/>
      <c r="M359" s="41"/>
      <c r="P359" s="27" t="str">
        <f>IF(ISBLANK(I359),"",VLOOKUP(I359,'[1]PO -Machines '!A:C,3,0))</f>
        <v/>
      </c>
      <c r="Q359" s="27" t="str">
        <f>IF(ISBLANK(I359),"",VLOOKUP(I359,'[1]PO -Machines '!A:C,2,0))</f>
        <v/>
      </c>
      <c r="R359" s="28"/>
      <c r="S359" s="29" t="str">
        <f>IF(OR(C359="",H359="",I359="",B359=""),"",WORKDAY('PO - création BDA'!$C359,2))</f>
        <v/>
      </c>
      <c r="T359" s="29" t="str">
        <f>IF(OR(C359="",H359="",I359="",B359=""),"",WORKDAY('PO - création BDA'!$C359,14))</f>
        <v/>
      </c>
      <c r="U359" s="30" t="str">
        <f ca="1">IF($B359="","",IF($V359="Cloturée","BDA Cloturée",IF($V359="En cours","Plan d'actions en cours",IF(AND($T359-TODAY()&lt;=-1,OR($R359="",$R359="NON"),$S359-TODAY()&lt;=-1,OR($R359="",$R359="NON")),"RETARD RECTO + VERSO",IF(OR(AND($T359-TODAY()&lt;=-1,OR($R359="",$R359="NON")),AND($T359-TODAY()&lt;=-1,R359="OUI")),"RETARD VERSO",IF(AND($T359-TODAY()&gt;=0,$R359="OUI"),"VERSO EN COURS",IF(OR(AND($S359-TODAY()&lt;=-1,OR($R359="",$R359="NON")),AND($S359-TODAY()&lt;=-1,R359="OUI")),"RETARD RECTO",IF(T359-TODAY()&gt;=0,"RECTO EN COURS"))))))))</f>
        <v/>
      </c>
    </row>
    <row r="360" spans="1:21" ht="24.95" customHeight="1" x14ac:dyDescent="0.2">
      <c r="A360" s="21" t="str">
        <f t="shared" si="19"/>
        <v/>
      </c>
      <c r="B360" s="22" t="str">
        <f t="shared" si="16"/>
        <v/>
      </c>
      <c r="C360" s="43"/>
      <c r="D360" s="44" t="str">
        <f t="shared" si="20"/>
        <v/>
      </c>
      <c r="E360" s="44" t="str">
        <f t="shared" si="21"/>
        <v/>
      </c>
      <c r="F360" s="44" t="str">
        <f t="shared" si="22"/>
        <v xml:space="preserve"> </v>
      </c>
      <c r="G360" s="24" t="str">
        <f t="shared" si="18"/>
        <v/>
      </c>
      <c r="H360" s="47"/>
      <c r="I360" s="47"/>
      <c r="J360" s="47"/>
      <c r="K360" s="58"/>
      <c r="L360" s="58"/>
      <c r="M360" s="41"/>
      <c r="P360" s="27" t="str">
        <f>IF(ISBLANK(I360),"",VLOOKUP(I360,'[1]PO -Machines '!A:C,3,0))</f>
        <v/>
      </c>
      <c r="Q360" s="27" t="str">
        <f>IF(ISBLANK(I360),"",VLOOKUP(I360,'[1]PO -Machines '!A:C,2,0))</f>
        <v/>
      </c>
      <c r="R360" s="28"/>
      <c r="S360" s="29" t="str">
        <f>IF(OR(C360="",H360="",I360="",B360=""),"",WORKDAY('PO - création BDA'!$C360,2))</f>
        <v/>
      </c>
      <c r="T360" s="29" t="str">
        <f>IF(OR(C360="",H360="",I360="",B360=""),"",WORKDAY('PO - création BDA'!$C360,14))</f>
        <v/>
      </c>
      <c r="U360" s="30" t="str">
        <f ca="1">IF($B360="","",IF($V360="Cloturée","BDA Cloturée",IF($V360="En cours","Plan d'actions en cours",IF(AND($T360-TODAY()&lt;=-1,OR($R360="",$R360="NON"),$S360-TODAY()&lt;=-1,OR($R360="",$R360="NON")),"RETARD RECTO + VERSO",IF(OR(AND($T360-TODAY()&lt;=-1,OR($R360="",$R360="NON")),AND($T360-TODAY()&lt;=-1,R360="OUI")),"RETARD VERSO",IF(AND($T360-TODAY()&gt;=0,$R360="OUI"),"VERSO EN COURS",IF(OR(AND($S360-TODAY()&lt;=-1,OR($R360="",$R360="NON")),AND($S360-TODAY()&lt;=-1,R360="OUI")),"RETARD RECTO",IF(T360-TODAY()&gt;=0,"RECTO EN COURS"))))))))</f>
        <v/>
      </c>
    </row>
    <row r="361" spans="1:21" ht="24.95" customHeight="1" x14ac:dyDescent="0.2">
      <c r="A361" s="21" t="str">
        <f t="shared" si="19"/>
        <v/>
      </c>
      <c r="B361" s="22" t="str">
        <f t="shared" si="16"/>
        <v/>
      </c>
      <c r="C361" s="43"/>
      <c r="D361" s="44" t="str">
        <f t="shared" si="20"/>
        <v/>
      </c>
      <c r="E361" s="44" t="str">
        <f t="shared" si="21"/>
        <v/>
      </c>
      <c r="F361" s="44" t="str">
        <f t="shared" si="22"/>
        <v xml:space="preserve"> </v>
      </c>
      <c r="G361" s="24" t="str">
        <f t="shared" si="18"/>
        <v/>
      </c>
      <c r="H361" s="47"/>
      <c r="I361" s="47"/>
      <c r="J361" s="47"/>
      <c r="K361" s="58"/>
      <c r="L361" s="58"/>
      <c r="M361" s="41"/>
      <c r="P361" s="27" t="str">
        <f>IF(ISBLANK(I361),"",VLOOKUP(I361,'[1]PO -Machines '!A:C,3,0))</f>
        <v/>
      </c>
      <c r="Q361" s="27" t="str">
        <f>IF(ISBLANK(I361),"",VLOOKUP(I361,'[1]PO -Machines '!A:C,2,0))</f>
        <v/>
      </c>
      <c r="R361" s="28"/>
      <c r="S361" s="29" t="str">
        <f>IF(OR(C361="",H361="",I361="",B361=""),"",WORKDAY('PO - création BDA'!$C361,2))</f>
        <v/>
      </c>
      <c r="T361" s="29" t="str">
        <f>IF(OR(C361="",H361="",I361="",B361=""),"",WORKDAY('PO - création BDA'!$C361,14))</f>
        <v/>
      </c>
      <c r="U361" s="30" t="str">
        <f ca="1">IF($B361="","",IF($V361="Cloturée","BDA Cloturée",IF($V361="En cours","Plan d'actions en cours",IF(AND($T361-TODAY()&lt;=-1,OR($R361="",$R361="NON"),$S361-TODAY()&lt;=-1,OR($R361="",$R361="NON")),"RETARD RECTO + VERSO",IF(OR(AND($T361-TODAY()&lt;=-1,OR($R361="",$R361="NON")),AND($T361-TODAY()&lt;=-1,R361="OUI")),"RETARD VERSO",IF(AND($T361-TODAY()&gt;=0,$R361="OUI"),"VERSO EN COURS",IF(OR(AND($S361-TODAY()&lt;=-1,OR($R361="",$R361="NON")),AND($S361-TODAY()&lt;=-1,R361="OUI")),"RETARD RECTO",IF(T361-TODAY()&gt;=0,"RECTO EN COURS"))))))))</f>
        <v/>
      </c>
    </row>
    <row r="362" spans="1:21" ht="24.95" customHeight="1" x14ac:dyDescent="0.2">
      <c r="A362" s="21" t="str">
        <f t="shared" si="19"/>
        <v/>
      </c>
      <c r="B362" s="22" t="str">
        <f t="shared" si="16"/>
        <v/>
      </c>
      <c r="C362" s="43"/>
      <c r="D362" s="44" t="str">
        <f t="shared" si="20"/>
        <v/>
      </c>
      <c r="E362" s="44" t="str">
        <f t="shared" si="21"/>
        <v/>
      </c>
      <c r="F362" s="44" t="str">
        <f t="shared" si="22"/>
        <v xml:space="preserve"> </v>
      </c>
      <c r="G362" s="24" t="str">
        <f t="shared" si="18"/>
        <v/>
      </c>
      <c r="H362" s="47"/>
      <c r="I362" s="47"/>
      <c r="J362" s="47"/>
      <c r="K362" s="58"/>
      <c r="L362" s="58"/>
      <c r="M362" s="41"/>
      <c r="P362" s="27" t="str">
        <f>IF(ISBLANK(I362),"",VLOOKUP(I362,'[1]PO -Machines '!A:C,3,0))</f>
        <v/>
      </c>
      <c r="Q362" s="27" t="str">
        <f>IF(ISBLANK(I362),"",VLOOKUP(I362,'[1]PO -Machines '!A:C,2,0))</f>
        <v/>
      </c>
      <c r="R362" s="28"/>
      <c r="S362" s="29" t="str">
        <f>IF(OR(C362="",H362="",I362="",B362=""),"",WORKDAY('PO - création BDA'!$C362,2))</f>
        <v/>
      </c>
      <c r="T362" s="29" t="str">
        <f>IF(OR(C362="",H362="",I362="",B362=""),"",WORKDAY('PO - création BDA'!$C362,14))</f>
        <v/>
      </c>
      <c r="U362" s="30" t="str">
        <f ca="1">IF($B362="","",IF($V362="Cloturée","BDA Cloturée",IF($V362="En cours","Plan d'actions en cours",IF(AND($T362-TODAY()&lt;=-1,OR($R362="",$R362="NON"),$S362-TODAY()&lt;=-1,OR($R362="",$R362="NON")),"RETARD RECTO + VERSO",IF(OR(AND($T362-TODAY()&lt;=-1,OR($R362="",$R362="NON")),AND($T362-TODAY()&lt;=-1,R362="OUI")),"RETARD VERSO",IF(AND($T362-TODAY()&gt;=0,$R362="OUI"),"VERSO EN COURS",IF(OR(AND($S362-TODAY()&lt;=-1,OR($R362="",$R362="NON")),AND($S362-TODAY()&lt;=-1,R362="OUI")),"RETARD RECTO",IF(T362-TODAY()&gt;=0,"RECTO EN COURS"))))))))</f>
        <v/>
      </c>
    </row>
    <row r="363" spans="1:21" ht="24.95" customHeight="1" x14ac:dyDescent="0.2">
      <c r="A363" s="21" t="str">
        <f t="shared" si="19"/>
        <v/>
      </c>
      <c r="B363" s="22" t="str">
        <f t="shared" si="16"/>
        <v/>
      </c>
      <c r="C363" s="43"/>
      <c r="D363" s="44" t="str">
        <f t="shared" si="20"/>
        <v/>
      </c>
      <c r="E363" s="44" t="str">
        <f t="shared" si="21"/>
        <v/>
      </c>
      <c r="F363" s="44" t="str">
        <f t="shared" si="22"/>
        <v xml:space="preserve"> </v>
      </c>
      <c r="G363" s="24" t="str">
        <f t="shared" si="18"/>
        <v/>
      </c>
      <c r="H363" s="47"/>
      <c r="I363" s="47"/>
      <c r="J363" s="47"/>
      <c r="K363" s="58"/>
      <c r="L363" s="58"/>
      <c r="M363" s="41"/>
      <c r="P363" s="27" t="str">
        <f>IF(ISBLANK(I363),"",VLOOKUP(I363,'[1]PO -Machines '!A:C,3,0))</f>
        <v/>
      </c>
      <c r="Q363" s="27" t="str">
        <f>IF(ISBLANK(I363),"",VLOOKUP(I363,'[1]PO -Machines '!A:C,2,0))</f>
        <v/>
      </c>
      <c r="R363" s="28"/>
      <c r="S363" s="29" t="str">
        <f>IF(OR(C363="",H363="",I363="",B363=""),"",WORKDAY('PO - création BDA'!$C363,2))</f>
        <v/>
      </c>
      <c r="T363" s="29" t="str">
        <f>IF(OR(C363="",H363="",I363="",B363=""),"",WORKDAY('PO - création BDA'!$C363,14))</f>
        <v/>
      </c>
      <c r="U363" s="30" t="str">
        <f ca="1">IF($B363="","",IF($V363="Cloturée","BDA Cloturée",IF($V363="En cours","Plan d'actions en cours",IF(AND($T363-TODAY()&lt;=-1,OR($R363="",$R363="NON"),$S363-TODAY()&lt;=-1,OR($R363="",$R363="NON")),"RETARD RECTO + VERSO",IF(OR(AND($T363-TODAY()&lt;=-1,OR($R363="",$R363="NON")),AND($T363-TODAY()&lt;=-1,R363="OUI")),"RETARD VERSO",IF(AND($T363-TODAY()&gt;=0,$R363="OUI"),"VERSO EN COURS",IF(OR(AND($S363-TODAY()&lt;=-1,OR($R363="",$R363="NON")),AND($S363-TODAY()&lt;=-1,R363="OUI")),"RETARD RECTO",IF(T363-TODAY()&gt;=0,"RECTO EN COURS"))))))))</f>
        <v/>
      </c>
    </row>
    <row r="364" spans="1:21" ht="24.95" customHeight="1" x14ac:dyDescent="0.2">
      <c r="A364" s="21" t="str">
        <f t="shared" si="19"/>
        <v/>
      </c>
      <c r="B364" s="22" t="str">
        <f t="shared" ref="B364:B427" si="23">IF(O364="OUI",IF(C364="","","BDA"&amp;"-"&amp;G364&amp;"-"&amp;YEAR(C364)&amp;"-"&amp;A364),"")</f>
        <v/>
      </c>
      <c r="C364" s="43"/>
      <c r="D364" s="44" t="str">
        <f t="shared" si="20"/>
        <v/>
      </c>
      <c r="E364" s="44" t="str">
        <f t="shared" si="21"/>
        <v/>
      </c>
      <c r="F364" s="44" t="str">
        <f t="shared" si="22"/>
        <v xml:space="preserve"> </v>
      </c>
      <c r="G364" s="24" t="str">
        <f t="shared" si="18"/>
        <v/>
      </c>
      <c r="H364" s="47"/>
      <c r="I364" s="47"/>
      <c r="J364" s="47"/>
      <c r="K364" s="58"/>
      <c r="L364" s="58"/>
      <c r="M364" s="41"/>
      <c r="P364" s="27" t="str">
        <f>IF(ISBLANK(I364),"",VLOOKUP(I364,'[1]PO -Machines '!A:C,3,0))</f>
        <v/>
      </c>
      <c r="Q364" s="27" t="str">
        <f>IF(ISBLANK(I364),"",VLOOKUP(I364,'[1]PO -Machines '!A:C,2,0))</f>
        <v/>
      </c>
      <c r="R364" s="28"/>
      <c r="S364" s="29" t="str">
        <f>IF(OR(C364="",H364="",I364="",B364=""),"",WORKDAY('PO - création BDA'!$C364,2))</f>
        <v/>
      </c>
      <c r="T364" s="29" t="str">
        <f>IF(OR(C364="",H364="",I364="",B364=""),"",WORKDAY('PO - création BDA'!$C364,14))</f>
        <v/>
      </c>
      <c r="U364" s="30" t="str">
        <f ca="1">IF($B364="","",IF($V364="Cloturée","BDA Cloturée",IF($V364="En cours","Plan d'actions en cours",IF(AND($T364-TODAY()&lt;=-1,OR($R364="",$R364="NON"),$S364-TODAY()&lt;=-1,OR($R364="",$R364="NON")),"RETARD RECTO + VERSO",IF(OR(AND($T364-TODAY()&lt;=-1,OR($R364="",$R364="NON")),AND($T364-TODAY()&lt;=-1,R364="OUI")),"RETARD VERSO",IF(AND($T364-TODAY()&gt;=0,$R364="OUI"),"VERSO EN COURS",IF(OR(AND($S364-TODAY()&lt;=-1,OR($R364="",$R364="NON")),AND($S364-TODAY()&lt;=-1,R364="OUI")),"RETARD RECTO",IF(T364-TODAY()&gt;=0,"RECTO EN COURS"))))))))</f>
        <v/>
      </c>
    </row>
    <row r="365" spans="1:21" ht="24.95" customHeight="1" x14ac:dyDescent="0.2">
      <c r="A365" s="21" t="str">
        <f t="shared" si="19"/>
        <v/>
      </c>
      <c r="B365" s="22" t="str">
        <f t="shared" si="23"/>
        <v/>
      </c>
      <c r="C365" s="43"/>
      <c r="D365" s="44" t="str">
        <f t="shared" si="20"/>
        <v/>
      </c>
      <c r="E365" s="44" t="str">
        <f t="shared" si="21"/>
        <v/>
      </c>
      <c r="F365" s="44" t="str">
        <f t="shared" si="22"/>
        <v xml:space="preserve"> </v>
      </c>
      <c r="G365" s="24" t="str">
        <f t="shared" si="18"/>
        <v/>
      </c>
      <c r="H365" s="47"/>
      <c r="I365" s="47"/>
      <c r="J365" s="47"/>
      <c r="K365" s="58"/>
      <c r="L365" s="58"/>
      <c r="M365" s="41"/>
      <c r="P365" s="27" t="str">
        <f>IF(ISBLANK(I365),"",VLOOKUP(I365,'[1]PO -Machines '!A:C,3,0))</f>
        <v/>
      </c>
      <c r="Q365" s="27" t="str">
        <f>IF(ISBLANK(I365),"",VLOOKUP(I365,'[1]PO -Machines '!A:C,2,0))</f>
        <v/>
      </c>
      <c r="R365" s="28"/>
      <c r="S365" s="29" t="str">
        <f>IF(OR(C365="",H365="",I365="",B365=""),"",WORKDAY('PO - création BDA'!$C365,2))</f>
        <v/>
      </c>
      <c r="T365" s="29" t="str">
        <f>IF(OR(C365="",H365="",I365="",B365=""),"",WORKDAY('PO - création BDA'!$C365,14))</f>
        <v/>
      </c>
      <c r="U365" s="30" t="str">
        <f ca="1">IF($B365="","",IF($V365="Cloturée","BDA Cloturée",IF($V365="En cours","Plan d'actions en cours",IF(AND($T365-TODAY()&lt;=-1,OR($R365="",$R365="NON"),$S365-TODAY()&lt;=-1,OR($R365="",$R365="NON")),"RETARD RECTO + VERSO",IF(OR(AND($T365-TODAY()&lt;=-1,OR($R365="",$R365="NON")),AND($T365-TODAY()&lt;=-1,R365="OUI")),"RETARD VERSO",IF(AND($T365-TODAY()&gt;=0,$R365="OUI"),"VERSO EN COURS",IF(OR(AND($S365-TODAY()&lt;=-1,OR($R365="",$R365="NON")),AND($S365-TODAY()&lt;=-1,R365="OUI")),"RETARD RECTO",IF(T365-TODAY()&gt;=0,"RECTO EN COURS"))))))))</f>
        <v/>
      </c>
    </row>
    <row r="366" spans="1:21" ht="24.95" customHeight="1" x14ac:dyDescent="0.2">
      <c r="A366" s="21" t="str">
        <f t="shared" si="19"/>
        <v/>
      </c>
      <c r="B366" s="22" t="str">
        <f t="shared" si="23"/>
        <v/>
      </c>
      <c r="C366" s="43"/>
      <c r="D366" s="44" t="str">
        <f t="shared" si="20"/>
        <v/>
      </c>
      <c r="E366" s="44" t="str">
        <f t="shared" si="21"/>
        <v/>
      </c>
      <c r="F366" s="44" t="str">
        <f t="shared" si="22"/>
        <v xml:space="preserve"> </v>
      </c>
      <c r="G366" s="24" t="str">
        <f t="shared" si="18"/>
        <v/>
      </c>
      <c r="H366" s="47"/>
      <c r="I366" s="47"/>
      <c r="J366" s="47"/>
      <c r="K366" s="58"/>
      <c r="L366" s="58"/>
      <c r="M366" s="41"/>
      <c r="P366" s="27" t="str">
        <f>IF(ISBLANK(I366),"",VLOOKUP(I366,'[1]PO -Machines '!A:C,3,0))</f>
        <v/>
      </c>
      <c r="Q366" s="27" t="str">
        <f>IF(ISBLANK(I366),"",VLOOKUP(I366,'[1]PO -Machines '!A:C,2,0))</f>
        <v/>
      </c>
      <c r="R366" s="28"/>
      <c r="S366" s="29" t="str">
        <f>IF(OR(C366="",H366="",I366="",B366=""),"",WORKDAY('PO - création BDA'!$C366,2))</f>
        <v/>
      </c>
      <c r="T366" s="29" t="str">
        <f>IF(OR(C366="",H366="",I366="",B366=""),"",WORKDAY('PO - création BDA'!$C366,14))</f>
        <v/>
      </c>
      <c r="U366" s="30" t="str">
        <f ca="1">IF($B366="","",IF($V366="Cloturée","BDA Cloturée",IF($V366="En cours","Plan d'actions en cours",IF(AND($T366-TODAY()&lt;=-1,OR($R366="",$R366="NON"),$S366-TODAY()&lt;=-1,OR($R366="",$R366="NON")),"RETARD RECTO + VERSO",IF(OR(AND($T366-TODAY()&lt;=-1,OR($R366="",$R366="NON")),AND($T366-TODAY()&lt;=-1,R366="OUI")),"RETARD VERSO",IF(AND($T366-TODAY()&gt;=0,$R366="OUI"),"VERSO EN COURS",IF(OR(AND($S366-TODAY()&lt;=-1,OR($R366="",$R366="NON")),AND($S366-TODAY()&lt;=-1,R366="OUI")),"RETARD RECTO",IF(T366-TODAY()&gt;=0,"RECTO EN COURS"))))))))</f>
        <v/>
      </c>
    </row>
    <row r="367" spans="1:21" ht="24.95" customHeight="1" x14ac:dyDescent="0.2">
      <c r="A367" s="21" t="str">
        <f t="shared" si="19"/>
        <v/>
      </c>
      <c r="B367" s="22" t="str">
        <f t="shared" si="23"/>
        <v/>
      </c>
      <c r="C367" s="43"/>
      <c r="D367" s="44" t="str">
        <f t="shared" si="20"/>
        <v/>
      </c>
      <c r="E367" s="44" t="str">
        <f t="shared" si="21"/>
        <v/>
      </c>
      <c r="F367" s="44" t="str">
        <f t="shared" si="22"/>
        <v xml:space="preserve"> </v>
      </c>
      <c r="G367" s="24" t="str">
        <f t="shared" si="18"/>
        <v/>
      </c>
      <c r="H367" s="47"/>
      <c r="I367" s="47"/>
      <c r="J367" s="47"/>
      <c r="K367" s="58"/>
      <c r="L367" s="58"/>
      <c r="M367" s="41"/>
      <c r="P367" s="27" t="str">
        <f>IF(ISBLANK(I367),"",VLOOKUP(I367,'[1]PO -Machines '!A:C,3,0))</f>
        <v/>
      </c>
      <c r="Q367" s="27" t="str">
        <f>IF(ISBLANK(I367),"",VLOOKUP(I367,'[1]PO -Machines '!A:C,2,0))</f>
        <v/>
      </c>
      <c r="R367" s="28"/>
      <c r="S367" s="29" t="str">
        <f>IF(OR(C367="",H367="",I367="",B367=""),"",WORKDAY('PO - création BDA'!$C367,2))</f>
        <v/>
      </c>
      <c r="T367" s="29" t="str">
        <f>IF(OR(C367="",H367="",I367="",B367=""),"",WORKDAY('PO - création BDA'!$C367,14))</f>
        <v/>
      </c>
      <c r="U367" s="30" t="str">
        <f ca="1">IF($B367="","",IF($V367="Cloturée","BDA Cloturée",IF($V367="En cours","Plan d'actions en cours",IF(AND($T367-TODAY()&lt;=-1,OR($R367="",$R367="NON"),$S367-TODAY()&lt;=-1,OR($R367="",$R367="NON")),"RETARD RECTO + VERSO",IF(OR(AND($T367-TODAY()&lt;=-1,OR($R367="",$R367="NON")),AND($T367-TODAY()&lt;=-1,R367="OUI")),"RETARD VERSO",IF(AND($T367-TODAY()&gt;=0,$R367="OUI"),"VERSO EN COURS",IF(OR(AND($S367-TODAY()&lt;=-1,OR($R367="",$R367="NON")),AND($S367-TODAY()&lt;=-1,R367="OUI")),"RETARD RECTO",IF(T367-TODAY()&gt;=0,"RECTO EN COURS"))))))))</f>
        <v/>
      </c>
    </row>
    <row r="368" spans="1:21" ht="24.95" customHeight="1" x14ac:dyDescent="0.2">
      <c r="A368" s="21" t="str">
        <f t="shared" si="19"/>
        <v/>
      </c>
      <c r="B368" s="22" t="str">
        <f t="shared" si="23"/>
        <v/>
      </c>
      <c r="C368" s="43"/>
      <c r="D368" s="44" t="str">
        <f t="shared" si="20"/>
        <v/>
      </c>
      <c r="E368" s="44" t="str">
        <f t="shared" si="21"/>
        <v/>
      </c>
      <c r="F368" s="44" t="str">
        <f t="shared" si="22"/>
        <v xml:space="preserve"> </v>
      </c>
      <c r="G368" s="24" t="str">
        <f t="shared" si="18"/>
        <v/>
      </c>
      <c r="H368" s="47"/>
      <c r="I368" s="47"/>
      <c r="J368" s="47"/>
      <c r="K368" s="58"/>
      <c r="L368" s="58"/>
      <c r="M368" s="41"/>
      <c r="P368" s="27" t="str">
        <f>IF(ISBLANK(I368),"",VLOOKUP(I368,'[1]PO -Machines '!A:C,3,0))</f>
        <v/>
      </c>
      <c r="Q368" s="27" t="str">
        <f>IF(ISBLANK(I368),"",VLOOKUP(I368,'[1]PO -Machines '!A:C,2,0))</f>
        <v/>
      </c>
      <c r="R368" s="28"/>
      <c r="S368" s="29" t="str">
        <f>IF(OR(C368="",H368="",I368="",B368=""),"",WORKDAY('PO - création BDA'!$C368,2))</f>
        <v/>
      </c>
      <c r="T368" s="29" t="str">
        <f>IF(OR(C368="",H368="",I368="",B368=""),"",WORKDAY('PO - création BDA'!$C368,14))</f>
        <v/>
      </c>
      <c r="U368" s="30" t="str">
        <f ca="1">IF($B368="","",IF($V368="Cloturée","BDA Cloturée",IF($V368="En cours","Plan d'actions en cours",IF(AND($T368-TODAY()&lt;=-1,OR($R368="",$R368="NON"),$S368-TODAY()&lt;=-1,OR($R368="",$R368="NON")),"RETARD RECTO + VERSO",IF(OR(AND($T368-TODAY()&lt;=-1,OR($R368="",$R368="NON")),AND($T368-TODAY()&lt;=-1,R368="OUI")),"RETARD VERSO",IF(AND($T368-TODAY()&gt;=0,$R368="OUI"),"VERSO EN COURS",IF(OR(AND($S368-TODAY()&lt;=-1,OR($R368="",$R368="NON")),AND($S368-TODAY()&lt;=-1,R368="OUI")),"RETARD RECTO",IF(T368-TODAY()&gt;=0,"RECTO EN COURS"))))))))</f>
        <v/>
      </c>
    </row>
    <row r="369" spans="1:21" ht="24.95" customHeight="1" x14ac:dyDescent="0.2">
      <c r="A369" s="21" t="str">
        <f t="shared" si="19"/>
        <v/>
      </c>
      <c r="B369" s="22" t="str">
        <f t="shared" si="23"/>
        <v/>
      </c>
      <c r="C369" s="43"/>
      <c r="D369" s="44" t="str">
        <f t="shared" si="20"/>
        <v/>
      </c>
      <c r="E369" s="44" t="str">
        <f t="shared" si="21"/>
        <v/>
      </c>
      <c r="F369" s="44" t="str">
        <f t="shared" si="22"/>
        <v xml:space="preserve"> </v>
      </c>
      <c r="G369" s="24" t="str">
        <f t="shared" si="18"/>
        <v/>
      </c>
      <c r="H369" s="47"/>
      <c r="I369" s="47"/>
      <c r="J369" s="47"/>
      <c r="K369" s="58"/>
      <c r="L369" s="58"/>
      <c r="M369" s="41"/>
      <c r="P369" s="27" t="str">
        <f>IF(ISBLANK(I369),"",VLOOKUP(I369,'[1]PO -Machines '!A:C,3,0))</f>
        <v/>
      </c>
      <c r="Q369" s="27" t="str">
        <f>IF(ISBLANK(I369),"",VLOOKUP(I369,'[1]PO -Machines '!A:C,2,0))</f>
        <v/>
      </c>
      <c r="R369" s="28"/>
      <c r="S369" s="29" t="str">
        <f>IF(OR(C369="",H369="",I369="",B369=""),"",WORKDAY('PO - création BDA'!$C369,2))</f>
        <v/>
      </c>
      <c r="T369" s="29" t="str">
        <f>IF(OR(C369="",H369="",I369="",B369=""),"",WORKDAY('PO - création BDA'!$C369,14))</f>
        <v/>
      </c>
      <c r="U369" s="30" t="str">
        <f ca="1">IF($B369="","",IF($V369="Cloturée","BDA Cloturée",IF($V369="En cours","Plan d'actions en cours",IF(AND($T369-TODAY()&lt;=-1,OR($R369="",$R369="NON"),$S369-TODAY()&lt;=-1,OR($R369="",$R369="NON")),"RETARD RECTO + VERSO",IF(OR(AND($T369-TODAY()&lt;=-1,OR($R369="",$R369="NON")),AND($T369-TODAY()&lt;=-1,R369="OUI")),"RETARD VERSO",IF(AND($T369-TODAY()&gt;=0,$R369="OUI"),"VERSO EN COURS",IF(OR(AND($S369-TODAY()&lt;=-1,OR($R369="",$R369="NON")),AND($S369-TODAY()&lt;=-1,R369="OUI")),"RETARD RECTO",IF(T369-TODAY()&gt;=0,"RECTO EN COURS"))))))))</f>
        <v/>
      </c>
    </row>
    <row r="370" spans="1:21" ht="24.95" customHeight="1" x14ac:dyDescent="0.2">
      <c r="A370" s="21" t="str">
        <f t="shared" si="19"/>
        <v/>
      </c>
      <c r="B370" s="22" t="str">
        <f t="shared" si="23"/>
        <v/>
      </c>
      <c r="C370" s="43"/>
      <c r="D370" s="44" t="str">
        <f t="shared" si="20"/>
        <v/>
      </c>
      <c r="E370" s="44" t="str">
        <f t="shared" si="21"/>
        <v/>
      </c>
      <c r="F370" s="44" t="str">
        <f t="shared" si="22"/>
        <v xml:space="preserve"> </v>
      </c>
      <c r="G370" s="24" t="str">
        <f t="shared" si="18"/>
        <v/>
      </c>
      <c r="H370" s="47"/>
      <c r="I370" s="47"/>
      <c r="J370" s="47"/>
      <c r="K370" s="58"/>
      <c r="L370" s="58"/>
      <c r="M370" s="41"/>
      <c r="P370" s="27" t="str">
        <f>IF(ISBLANK(I370),"",VLOOKUP(I370,'[1]PO -Machines '!A:C,3,0))</f>
        <v/>
      </c>
      <c r="Q370" s="27" t="str">
        <f>IF(ISBLANK(I370),"",VLOOKUP(I370,'[1]PO -Machines '!A:C,2,0))</f>
        <v/>
      </c>
      <c r="R370" s="28"/>
      <c r="S370" s="29" t="str">
        <f>IF(OR(C370="",H370="",I370="",B370=""),"",WORKDAY('PO - création BDA'!$C370,2))</f>
        <v/>
      </c>
      <c r="T370" s="29" t="str">
        <f>IF(OR(C370="",H370="",I370="",B370=""),"",WORKDAY('PO - création BDA'!$C370,14))</f>
        <v/>
      </c>
      <c r="U370" s="30" t="str">
        <f ca="1">IF($B370="","",IF($V370="Cloturée","BDA Cloturée",IF($V370="En cours","Plan d'actions en cours",IF(AND($T370-TODAY()&lt;=-1,OR($R370="",$R370="NON"),$S370-TODAY()&lt;=-1,OR($R370="",$R370="NON")),"RETARD RECTO + VERSO",IF(OR(AND($T370-TODAY()&lt;=-1,OR($R370="",$R370="NON")),AND($T370-TODAY()&lt;=-1,R370="OUI")),"RETARD VERSO",IF(AND($T370-TODAY()&gt;=0,$R370="OUI"),"VERSO EN COURS",IF(OR(AND($S370-TODAY()&lt;=-1,OR($R370="",$R370="NON")),AND($S370-TODAY()&lt;=-1,R370="OUI")),"RETARD RECTO",IF(T370-TODAY()&gt;=0,"RECTO EN COURS"))))))))</f>
        <v/>
      </c>
    </row>
    <row r="371" spans="1:21" ht="24.95" customHeight="1" x14ac:dyDescent="0.2">
      <c r="A371" s="21" t="str">
        <f t="shared" si="19"/>
        <v/>
      </c>
      <c r="B371" s="22" t="str">
        <f t="shared" si="23"/>
        <v/>
      </c>
      <c r="C371" s="43"/>
      <c r="D371" s="44" t="str">
        <f t="shared" si="20"/>
        <v/>
      </c>
      <c r="E371" s="44" t="str">
        <f t="shared" si="21"/>
        <v/>
      </c>
      <c r="F371" s="44" t="str">
        <f t="shared" si="22"/>
        <v xml:space="preserve"> </v>
      </c>
      <c r="G371" s="24" t="str">
        <f t="shared" si="18"/>
        <v/>
      </c>
      <c r="H371" s="47"/>
      <c r="I371" s="47"/>
      <c r="J371" s="47"/>
      <c r="K371" s="58"/>
      <c r="L371" s="58"/>
      <c r="M371" s="41"/>
      <c r="P371" s="27" t="str">
        <f>IF(ISBLANK(I371),"",VLOOKUP(I371,'[1]PO -Machines '!A:C,3,0))</f>
        <v/>
      </c>
      <c r="Q371" s="27" t="str">
        <f>IF(ISBLANK(I371),"",VLOOKUP(I371,'[1]PO -Machines '!A:C,2,0))</f>
        <v/>
      </c>
      <c r="R371" s="28"/>
      <c r="S371" s="29" t="str">
        <f>IF(OR(C371="",H371="",I371="",B371=""),"",WORKDAY('PO - création BDA'!$C371,2))</f>
        <v/>
      </c>
      <c r="T371" s="29" t="str">
        <f>IF(OR(C371="",H371="",I371="",B371=""),"",WORKDAY('PO - création BDA'!$C371,14))</f>
        <v/>
      </c>
      <c r="U371" s="30" t="str">
        <f ca="1">IF($B371="","",IF($V371="Cloturée","BDA Cloturée",IF($V371="En cours","Plan d'actions en cours",IF(AND($T371-TODAY()&lt;=-1,OR($R371="",$R371="NON"),$S371-TODAY()&lt;=-1,OR($R371="",$R371="NON")),"RETARD RECTO + VERSO",IF(OR(AND($T371-TODAY()&lt;=-1,OR($R371="",$R371="NON")),AND($T371-TODAY()&lt;=-1,R371="OUI")),"RETARD VERSO",IF(AND($T371-TODAY()&gt;=0,$R371="OUI"),"VERSO EN COURS",IF(OR(AND($S371-TODAY()&lt;=-1,OR($R371="",$R371="NON")),AND($S371-TODAY()&lt;=-1,R371="OUI")),"RETARD RECTO",IF(T371-TODAY()&gt;=0,"RECTO EN COURS"))))))))</f>
        <v/>
      </c>
    </row>
    <row r="372" spans="1:21" ht="24.95" customHeight="1" x14ac:dyDescent="0.2">
      <c r="A372" s="21" t="str">
        <f t="shared" si="19"/>
        <v/>
      </c>
      <c r="B372" s="22" t="str">
        <f t="shared" si="23"/>
        <v/>
      </c>
      <c r="C372" s="43"/>
      <c r="D372" s="44" t="str">
        <f t="shared" si="20"/>
        <v/>
      </c>
      <c r="E372" s="44" t="str">
        <f t="shared" si="21"/>
        <v/>
      </c>
      <c r="F372" s="44" t="str">
        <f t="shared" si="22"/>
        <v xml:space="preserve"> </v>
      </c>
      <c r="G372" s="24" t="str">
        <f t="shared" si="18"/>
        <v/>
      </c>
      <c r="H372" s="47"/>
      <c r="I372" s="47"/>
      <c r="J372" s="47"/>
      <c r="K372" s="58"/>
      <c r="L372" s="58"/>
      <c r="M372" s="41"/>
      <c r="P372" s="27" t="str">
        <f>IF(ISBLANK(I372),"",VLOOKUP(I372,'[1]PO -Machines '!A:C,3,0))</f>
        <v/>
      </c>
      <c r="Q372" s="27" t="str">
        <f>IF(ISBLANK(I372),"",VLOOKUP(I372,'[1]PO -Machines '!A:C,2,0))</f>
        <v/>
      </c>
      <c r="R372" s="28"/>
      <c r="S372" s="29" t="str">
        <f>IF(OR(C372="",H372="",I372="",B372=""),"",WORKDAY('PO - création BDA'!$C372,2))</f>
        <v/>
      </c>
      <c r="T372" s="29" t="str">
        <f>IF(OR(C372="",H372="",I372="",B372=""),"",WORKDAY('PO - création BDA'!$C372,14))</f>
        <v/>
      </c>
      <c r="U372" s="30" t="str">
        <f ca="1">IF($B372="","",IF($V372="Cloturée","BDA Cloturée",IF($V372="En cours","Plan d'actions en cours",IF(AND($T372-TODAY()&lt;=-1,OR($R372="",$R372="NON"),$S372-TODAY()&lt;=-1,OR($R372="",$R372="NON")),"RETARD RECTO + VERSO",IF(OR(AND($T372-TODAY()&lt;=-1,OR($R372="",$R372="NON")),AND($T372-TODAY()&lt;=-1,R372="OUI")),"RETARD VERSO",IF(AND($T372-TODAY()&gt;=0,$R372="OUI"),"VERSO EN COURS",IF(OR(AND($S372-TODAY()&lt;=-1,OR($R372="",$R372="NON")),AND($S372-TODAY()&lt;=-1,R372="OUI")),"RETARD RECTO",IF(T372-TODAY()&gt;=0,"RECTO EN COURS"))))))))</f>
        <v/>
      </c>
    </row>
    <row r="373" spans="1:21" ht="24.95" customHeight="1" x14ac:dyDescent="0.2">
      <c r="A373" s="21" t="str">
        <f t="shared" si="19"/>
        <v/>
      </c>
      <c r="B373" s="22" t="str">
        <f t="shared" si="23"/>
        <v/>
      </c>
      <c r="C373" s="43"/>
      <c r="D373" s="44" t="str">
        <f t="shared" si="20"/>
        <v/>
      </c>
      <c r="E373" s="44" t="str">
        <f t="shared" si="21"/>
        <v/>
      </c>
      <c r="F373" s="44" t="str">
        <f t="shared" si="22"/>
        <v xml:space="preserve"> </v>
      </c>
      <c r="G373" s="24" t="str">
        <f t="shared" si="18"/>
        <v/>
      </c>
      <c r="H373" s="47"/>
      <c r="I373" s="47"/>
      <c r="J373" s="47"/>
      <c r="K373" s="58"/>
      <c r="L373" s="58"/>
      <c r="M373" s="41"/>
      <c r="P373" s="27" t="str">
        <f>IF(ISBLANK(I373),"",VLOOKUP(I373,'[1]PO -Machines '!A:C,3,0))</f>
        <v/>
      </c>
      <c r="Q373" s="27" t="str">
        <f>IF(ISBLANK(I373),"",VLOOKUP(I373,'[1]PO -Machines '!A:C,2,0))</f>
        <v/>
      </c>
      <c r="R373" s="28"/>
      <c r="S373" s="29" t="str">
        <f>IF(OR(C373="",H373="",I373="",B373=""),"",WORKDAY('PO - création BDA'!$C373,2))</f>
        <v/>
      </c>
      <c r="T373" s="29" t="str">
        <f>IF(OR(C373="",H373="",I373="",B373=""),"",WORKDAY('PO - création BDA'!$C373,14))</f>
        <v/>
      </c>
      <c r="U373" s="30" t="str">
        <f ca="1">IF($B373="","",IF($V373="Cloturée","BDA Cloturée",IF($V373="En cours","Plan d'actions en cours",IF(AND($T373-TODAY()&lt;=-1,OR($R373="",$R373="NON"),$S373-TODAY()&lt;=-1,OR($R373="",$R373="NON")),"RETARD RECTO + VERSO",IF(OR(AND($T373-TODAY()&lt;=-1,OR($R373="",$R373="NON")),AND($T373-TODAY()&lt;=-1,R373="OUI")),"RETARD VERSO",IF(AND($T373-TODAY()&gt;=0,$R373="OUI"),"VERSO EN COURS",IF(OR(AND($S373-TODAY()&lt;=-1,OR($R373="",$R373="NON")),AND($S373-TODAY()&lt;=-1,R373="OUI")),"RETARD RECTO",IF(T373-TODAY()&gt;=0,"RECTO EN COURS"))))))))</f>
        <v/>
      </c>
    </row>
    <row r="374" spans="1:21" ht="24.95" customHeight="1" x14ac:dyDescent="0.2">
      <c r="A374" s="21" t="str">
        <f t="shared" si="19"/>
        <v/>
      </c>
      <c r="B374" s="22" t="str">
        <f t="shared" si="23"/>
        <v/>
      </c>
      <c r="C374" s="43"/>
      <c r="D374" s="44" t="str">
        <f t="shared" si="20"/>
        <v/>
      </c>
      <c r="E374" s="44" t="str">
        <f t="shared" si="21"/>
        <v/>
      </c>
      <c r="F374" s="44" t="str">
        <f t="shared" si="22"/>
        <v xml:space="preserve"> </v>
      </c>
      <c r="G374" s="24" t="str">
        <f t="shared" si="18"/>
        <v/>
      </c>
      <c r="H374" s="47"/>
      <c r="I374" s="47"/>
      <c r="J374" s="47"/>
      <c r="K374" s="58"/>
      <c r="L374" s="58"/>
      <c r="M374" s="41"/>
      <c r="P374" s="27" t="str">
        <f>IF(ISBLANK(I374),"",VLOOKUP(I374,'[1]PO -Machines '!A:C,3,0))</f>
        <v/>
      </c>
      <c r="Q374" s="27" t="str">
        <f>IF(ISBLANK(I374),"",VLOOKUP(I374,'[1]PO -Machines '!A:C,2,0))</f>
        <v/>
      </c>
      <c r="R374" s="28"/>
      <c r="S374" s="29" t="str">
        <f>IF(OR(C374="",H374="",I374="",B374=""),"",WORKDAY('PO - création BDA'!$C374,2))</f>
        <v/>
      </c>
      <c r="T374" s="29" t="str">
        <f>IF(OR(C374="",H374="",I374="",B374=""),"",WORKDAY('PO - création BDA'!$C374,14))</f>
        <v/>
      </c>
      <c r="U374" s="30" t="str">
        <f ca="1">IF($B374="","",IF($V374="Cloturée","BDA Cloturée",IF($V374="En cours","Plan d'actions en cours",IF(AND($T374-TODAY()&lt;=-1,OR($R374="",$R374="NON"),$S374-TODAY()&lt;=-1,OR($R374="",$R374="NON")),"RETARD RECTO + VERSO",IF(OR(AND($T374-TODAY()&lt;=-1,OR($R374="",$R374="NON")),AND($T374-TODAY()&lt;=-1,R374="OUI")),"RETARD VERSO",IF(AND($T374-TODAY()&gt;=0,$R374="OUI"),"VERSO EN COURS",IF(OR(AND($S374-TODAY()&lt;=-1,OR($R374="",$R374="NON")),AND($S374-TODAY()&lt;=-1,R374="OUI")),"RETARD RECTO",IF(T374-TODAY()&gt;=0,"RECTO EN COURS"))))))))</f>
        <v/>
      </c>
    </row>
    <row r="375" spans="1:21" ht="24.95" customHeight="1" x14ac:dyDescent="0.2">
      <c r="A375" s="21" t="str">
        <f t="shared" si="19"/>
        <v/>
      </c>
      <c r="B375" s="22" t="str">
        <f t="shared" si="23"/>
        <v/>
      </c>
      <c r="C375" s="43"/>
      <c r="D375" s="44" t="str">
        <f t="shared" si="20"/>
        <v/>
      </c>
      <c r="E375" s="44" t="str">
        <f t="shared" si="21"/>
        <v/>
      </c>
      <c r="F375" s="44" t="str">
        <f t="shared" si="22"/>
        <v xml:space="preserve"> </v>
      </c>
      <c r="G375" s="24" t="str">
        <f t="shared" si="18"/>
        <v/>
      </c>
      <c r="H375" s="47"/>
      <c r="I375" s="47"/>
      <c r="J375" s="47"/>
      <c r="K375" s="58"/>
      <c r="L375" s="58"/>
      <c r="M375" s="41"/>
      <c r="P375" s="27" t="str">
        <f>IF(ISBLANK(I375),"",VLOOKUP(I375,'[1]PO -Machines '!A:C,3,0))</f>
        <v/>
      </c>
      <c r="Q375" s="27" t="str">
        <f>IF(ISBLANK(I375),"",VLOOKUP(I375,'[1]PO -Machines '!A:C,2,0))</f>
        <v/>
      </c>
      <c r="R375" s="28"/>
      <c r="S375" s="29" t="str">
        <f>IF(OR(C375="",H375="",I375="",B375=""),"",WORKDAY('PO - création BDA'!$C375,2))</f>
        <v/>
      </c>
      <c r="T375" s="29" t="str">
        <f>IF(OR(C375="",H375="",I375="",B375=""),"",WORKDAY('PO - création BDA'!$C375,14))</f>
        <v/>
      </c>
      <c r="U375" s="30" t="str">
        <f ca="1">IF($B375="","",IF($V375="Cloturée","BDA Cloturée",IF($V375="En cours","Plan d'actions en cours",IF(AND($T375-TODAY()&lt;=-1,OR($R375="",$R375="NON"),$S375-TODAY()&lt;=-1,OR($R375="",$R375="NON")),"RETARD RECTO + VERSO",IF(OR(AND($T375-TODAY()&lt;=-1,OR($R375="",$R375="NON")),AND($T375-TODAY()&lt;=-1,R375="OUI")),"RETARD VERSO",IF(AND($T375-TODAY()&gt;=0,$R375="OUI"),"VERSO EN COURS",IF(OR(AND($S375-TODAY()&lt;=-1,OR($R375="",$R375="NON")),AND($S375-TODAY()&lt;=-1,R375="OUI")),"RETARD RECTO",IF(T375-TODAY()&gt;=0,"RECTO EN COURS"))))))))</f>
        <v/>
      </c>
    </row>
    <row r="376" spans="1:21" ht="24.95" customHeight="1" x14ac:dyDescent="0.2">
      <c r="A376" s="21" t="str">
        <f t="shared" si="19"/>
        <v/>
      </c>
      <c r="B376" s="22" t="str">
        <f t="shared" si="23"/>
        <v/>
      </c>
      <c r="C376" s="43"/>
      <c r="D376" s="44" t="str">
        <f t="shared" si="20"/>
        <v/>
      </c>
      <c r="E376" s="44" t="str">
        <f t="shared" si="21"/>
        <v/>
      </c>
      <c r="F376" s="44" t="str">
        <f t="shared" si="22"/>
        <v xml:space="preserve"> </v>
      </c>
      <c r="G376" s="24" t="str">
        <f t="shared" si="18"/>
        <v/>
      </c>
      <c r="H376" s="47"/>
      <c r="I376" s="47"/>
      <c r="J376" s="47"/>
      <c r="K376" s="58"/>
      <c r="L376" s="58"/>
      <c r="M376" s="41"/>
      <c r="P376" s="27" t="str">
        <f>IF(ISBLANK(I376),"",VLOOKUP(I376,'[1]PO -Machines '!A:C,3,0))</f>
        <v/>
      </c>
      <c r="Q376" s="27" t="str">
        <f>IF(ISBLANK(I376),"",VLOOKUP(I376,'[1]PO -Machines '!A:C,2,0))</f>
        <v/>
      </c>
      <c r="R376" s="28"/>
      <c r="S376" s="29" t="str">
        <f>IF(OR(C376="",H376="",I376="",B376=""),"",WORKDAY('PO - création BDA'!$C376,2))</f>
        <v/>
      </c>
      <c r="T376" s="29" t="str">
        <f>IF(OR(C376="",H376="",I376="",B376=""),"",WORKDAY('PO - création BDA'!$C376,14))</f>
        <v/>
      </c>
      <c r="U376" s="30" t="str">
        <f ca="1">IF($B376="","",IF($V376="Cloturée","BDA Cloturée",IF($V376="En cours","Plan d'actions en cours",IF(AND($T376-TODAY()&lt;=-1,OR($R376="",$R376="NON"),$S376-TODAY()&lt;=-1,OR($R376="",$R376="NON")),"RETARD RECTO + VERSO",IF(OR(AND($T376-TODAY()&lt;=-1,OR($R376="",$R376="NON")),AND($T376-TODAY()&lt;=-1,R376="OUI")),"RETARD VERSO",IF(AND($T376-TODAY()&gt;=0,$R376="OUI"),"VERSO EN COURS",IF(OR(AND($S376-TODAY()&lt;=-1,OR($R376="",$R376="NON")),AND($S376-TODAY()&lt;=-1,R376="OUI")),"RETARD RECTO",IF(T376-TODAY()&gt;=0,"RECTO EN COURS"))))))))</f>
        <v/>
      </c>
    </row>
    <row r="377" spans="1:21" ht="24.95" customHeight="1" x14ac:dyDescent="0.2">
      <c r="A377" s="21" t="str">
        <f t="shared" si="19"/>
        <v/>
      </c>
      <c r="B377" s="22" t="str">
        <f t="shared" si="23"/>
        <v/>
      </c>
      <c r="C377" s="43"/>
      <c r="D377" s="44" t="str">
        <f t="shared" si="20"/>
        <v/>
      </c>
      <c r="E377" s="44" t="str">
        <f t="shared" si="21"/>
        <v/>
      </c>
      <c r="F377" s="44" t="str">
        <f t="shared" si="22"/>
        <v xml:space="preserve"> </v>
      </c>
      <c r="G377" s="24" t="str">
        <f t="shared" si="18"/>
        <v/>
      </c>
      <c r="H377" s="47"/>
      <c r="I377" s="47"/>
      <c r="J377" s="47"/>
      <c r="K377" s="58"/>
      <c r="L377" s="58"/>
      <c r="M377" s="41"/>
      <c r="P377" s="27" t="str">
        <f>IF(ISBLANK(I377),"",VLOOKUP(I377,'[1]PO -Machines '!A:C,3,0))</f>
        <v/>
      </c>
      <c r="Q377" s="27" t="str">
        <f>IF(ISBLANK(I377),"",VLOOKUP(I377,'[1]PO -Machines '!A:C,2,0))</f>
        <v/>
      </c>
      <c r="R377" s="28"/>
      <c r="S377" s="29" t="str">
        <f>IF(OR(C377="",H377="",I377="",B377=""),"",WORKDAY('PO - création BDA'!$C377,2))</f>
        <v/>
      </c>
      <c r="T377" s="29" t="str">
        <f>IF(OR(C377="",H377="",I377="",B377=""),"",WORKDAY('PO - création BDA'!$C377,14))</f>
        <v/>
      </c>
      <c r="U377" s="30" t="str">
        <f ca="1">IF($B377="","",IF($V377="Cloturée","BDA Cloturée",IF($V377="En cours","Plan d'actions en cours",IF(AND($T377-TODAY()&lt;=-1,OR($R377="",$R377="NON"),$S377-TODAY()&lt;=-1,OR($R377="",$R377="NON")),"RETARD RECTO + VERSO",IF(OR(AND($T377-TODAY()&lt;=-1,OR($R377="",$R377="NON")),AND($T377-TODAY()&lt;=-1,R377="OUI")),"RETARD VERSO",IF(AND($T377-TODAY()&gt;=0,$R377="OUI"),"VERSO EN COURS",IF(OR(AND($S377-TODAY()&lt;=-1,OR($R377="",$R377="NON")),AND($S377-TODAY()&lt;=-1,R377="OUI")),"RETARD RECTO",IF(T377-TODAY()&gt;=0,"RECTO EN COURS"))))))))</f>
        <v/>
      </c>
    </row>
    <row r="378" spans="1:21" ht="24.95" customHeight="1" x14ac:dyDescent="0.2">
      <c r="A378" s="21" t="str">
        <f t="shared" si="19"/>
        <v/>
      </c>
      <c r="B378" s="22" t="str">
        <f t="shared" si="23"/>
        <v/>
      </c>
      <c r="C378" s="43"/>
      <c r="D378" s="44" t="str">
        <f t="shared" si="20"/>
        <v/>
      </c>
      <c r="E378" s="44" t="str">
        <f t="shared" si="21"/>
        <v/>
      </c>
      <c r="F378" s="44" t="str">
        <f t="shared" si="22"/>
        <v xml:space="preserve"> </v>
      </c>
      <c r="G378" s="24" t="str">
        <f t="shared" si="18"/>
        <v/>
      </c>
      <c r="H378" s="47"/>
      <c r="I378" s="47"/>
      <c r="J378" s="47"/>
      <c r="K378" s="58"/>
      <c r="L378" s="58"/>
      <c r="M378" s="41"/>
      <c r="P378" s="27" t="str">
        <f>IF(ISBLANK(I378),"",VLOOKUP(I378,'[1]PO -Machines '!A:C,3,0))</f>
        <v/>
      </c>
      <c r="Q378" s="27" t="str">
        <f>IF(ISBLANK(I378),"",VLOOKUP(I378,'[1]PO -Machines '!A:C,2,0))</f>
        <v/>
      </c>
      <c r="R378" s="28"/>
      <c r="S378" s="29" t="str">
        <f>IF(OR(C378="",H378="",I378="",B378=""),"",WORKDAY('PO - création BDA'!$C378,2))</f>
        <v/>
      </c>
      <c r="T378" s="29" t="str">
        <f>IF(OR(C378="",H378="",I378="",B378=""),"",WORKDAY('PO - création BDA'!$C378,14))</f>
        <v/>
      </c>
      <c r="U378" s="30" t="str">
        <f ca="1">IF($B378="","",IF($V378="Cloturée","BDA Cloturée",IF($V378="En cours","Plan d'actions en cours",IF(AND($T378-TODAY()&lt;=-1,OR($R378="",$R378="NON"),$S378-TODAY()&lt;=-1,OR($R378="",$R378="NON")),"RETARD RECTO + VERSO",IF(OR(AND($T378-TODAY()&lt;=-1,OR($R378="",$R378="NON")),AND($T378-TODAY()&lt;=-1,R378="OUI")),"RETARD VERSO",IF(AND($T378-TODAY()&gt;=0,$R378="OUI"),"VERSO EN COURS",IF(OR(AND($S378-TODAY()&lt;=-1,OR($R378="",$R378="NON")),AND($S378-TODAY()&lt;=-1,R378="OUI")),"RETARD RECTO",IF(T378-TODAY()&gt;=0,"RECTO EN COURS"))))))))</f>
        <v/>
      </c>
    </row>
    <row r="379" spans="1:21" ht="24.95" customHeight="1" x14ac:dyDescent="0.2">
      <c r="A379" s="21" t="str">
        <f t="shared" si="19"/>
        <v/>
      </c>
      <c r="B379" s="22" t="str">
        <f t="shared" si="23"/>
        <v/>
      </c>
      <c r="C379" s="43"/>
      <c r="D379" s="44" t="str">
        <f t="shared" si="20"/>
        <v/>
      </c>
      <c r="E379" s="44" t="str">
        <f t="shared" si="21"/>
        <v/>
      </c>
      <c r="F379" s="44" t="str">
        <f t="shared" si="22"/>
        <v xml:space="preserve"> </v>
      </c>
      <c r="G379" s="24" t="str">
        <f t="shared" si="18"/>
        <v/>
      </c>
      <c r="H379" s="47"/>
      <c r="I379" s="47"/>
      <c r="J379" s="47"/>
      <c r="K379" s="58"/>
      <c r="L379" s="58"/>
      <c r="M379" s="41"/>
      <c r="P379" s="27" t="str">
        <f>IF(ISBLANK(I379),"",VLOOKUP(I379,'[1]PO -Machines '!A:C,3,0))</f>
        <v/>
      </c>
      <c r="Q379" s="27" t="str">
        <f>IF(ISBLANK(I379),"",VLOOKUP(I379,'[1]PO -Machines '!A:C,2,0))</f>
        <v/>
      </c>
      <c r="R379" s="28"/>
      <c r="S379" s="29" t="str">
        <f>IF(OR(C379="",H379="",I379="",B379=""),"",WORKDAY('PO - création BDA'!$C379,2))</f>
        <v/>
      </c>
      <c r="T379" s="29" t="str">
        <f>IF(OR(C379="",H379="",I379="",B379=""),"",WORKDAY('PO - création BDA'!$C379,14))</f>
        <v/>
      </c>
      <c r="U379" s="30" t="str">
        <f ca="1">IF($B379="","",IF($V379="Cloturée","BDA Cloturée",IF($V379="En cours","Plan d'actions en cours",IF(AND($T379-TODAY()&lt;=-1,OR($R379="",$R379="NON"),$S379-TODAY()&lt;=-1,OR($R379="",$R379="NON")),"RETARD RECTO + VERSO",IF(OR(AND($T379-TODAY()&lt;=-1,OR($R379="",$R379="NON")),AND($T379-TODAY()&lt;=-1,R379="OUI")),"RETARD VERSO",IF(AND($T379-TODAY()&gt;=0,$R379="OUI"),"VERSO EN COURS",IF(OR(AND($S379-TODAY()&lt;=-1,OR($R379="",$R379="NON")),AND($S379-TODAY()&lt;=-1,R379="OUI")),"RETARD RECTO",IF(T379-TODAY()&gt;=0,"RECTO EN COURS"))))))))</f>
        <v/>
      </c>
    </row>
    <row r="380" spans="1:21" ht="24.95" customHeight="1" x14ac:dyDescent="0.2">
      <c r="A380" s="21" t="str">
        <f t="shared" si="19"/>
        <v/>
      </c>
      <c r="B380" s="22" t="str">
        <f t="shared" si="23"/>
        <v/>
      </c>
      <c r="C380" s="43"/>
      <c r="D380" s="44" t="str">
        <f t="shared" si="20"/>
        <v/>
      </c>
      <c r="E380" s="44" t="str">
        <f t="shared" si="21"/>
        <v/>
      </c>
      <c r="F380" s="44" t="str">
        <f t="shared" si="22"/>
        <v xml:space="preserve"> </v>
      </c>
      <c r="G380" s="24" t="str">
        <f t="shared" si="18"/>
        <v/>
      </c>
      <c r="H380" s="47"/>
      <c r="I380" s="47"/>
      <c r="J380" s="47"/>
      <c r="K380" s="58"/>
      <c r="L380" s="58"/>
      <c r="M380" s="41"/>
      <c r="P380" s="27" t="str">
        <f>IF(ISBLANK(I380),"",VLOOKUP(I380,'[1]PO -Machines '!A:C,3,0))</f>
        <v/>
      </c>
      <c r="Q380" s="27" t="str">
        <f>IF(ISBLANK(I380),"",VLOOKUP(I380,'[1]PO -Machines '!A:C,2,0))</f>
        <v/>
      </c>
      <c r="R380" s="28"/>
      <c r="S380" s="29" t="str">
        <f>IF(OR(C380="",H380="",I380="",B380=""),"",WORKDAY('PO - création BDA'!$C380,2))</f>
        <v/>
      </c>
      <c r="T380" s="29" t="str">
        <f>IF(OR(C380="",H380="",I380="",B380=""),"",WORKDAY('PO - création BDA'!$C380,14))</f>
        <v/>
      </c>
      <c r="U380" s="30" t="str">
        <f ca="1">IF($B380="","",IF($V380="Cloturée","BDA Cloturée",IF($V380="En cours","Plan d'actions en cours",IF(AND($T380-TODAY()&lt;=-1,OR($R380="",$R380="NON"),$S380-TODAY()&lt;=-1,OR($R380="",$R380="NON")),"RETARD RECTO + VERSO",IF(OR(AND($T380-TODAY()&lt;=-1,OR($R380="",$R380="NON")),AND($T380-TODAY()&lt;=-1,R380="OUI")),"RETARD VERSO",IF(AND($T380-TODAY()&gt;=0,$R380="OUI"),"VERSO EN COURS",IF(OR(AND($S380-TODAY()&lt;=-1,OR($R380="",$R380="NON")),AND($S380-TODAY()&lt;=-1,R380="OUI")),"RETARD RECTO",IF(T380-TODAY()&gt;=0,"RECTO EN COURS"))))))))</f>
        <v/>
      </c>
    </row>
    <row r="381" spans="1:21" ht="24.95" customHeight="1" x14ac:dyDescent="0.2">
      <c r="A381" s="21" t="str">
        <f t="shared" si="19"/>
        <v/>
      </c>
      <c r="B381" s="22" t="str">
        <f t="shared" si="23"/>
        <v/>
      </c>
      <c r="C381" s="43"/>
      <c r="D381" s="44" t="str">
        <f t="shared" si="20"/>
        <v/>
      </c>
      <c r="E381" s="44" t="str">
        <f t="shared" si="21"/>
        <v/>
      </c>
      <c r="F381" s="44" t="str">
        <f t="shared" si="22"/>
        <v xml:space="preserve"> </v>
      </c>
      <c r="G381" s="24" t="str">
        <f t="shared" si="18"/>
        <v/>
      </c>
      <c r="H381" s="47"/>
      <c r="I381" s="47"/>
      <c r="J381" s="47"/>
      <c r="K381" s="58"/>
      <c r="L381" s="58"/>
      <c r="M381" s="41"/>
      <c r="P381" s="27" t="str">
        <f>IF(ISBLANK(I381),"",VLOOKUP(I381,'[1]PO -Machines '!A:C,3,0))</f>
        <v/>
      </c>
      <c r="Q381" s="27" t="str">
        <f>IF(ISBLANK(I381),"",VLOOKUP(I381,'[1]PO -Machines '!A:C,2,0))</f>
        <v/>
      </c>
      <c r="R381" s="28"/>
      <c r="S381" s="29" t="str">
        <f>IF(OR(C381="",H381="",I381="",B381=""),"",WORKDAY('PO - création BDA'!$C381,2))</f>
        <v/>
      </c>
      <c r="T381" s="29" t="str">
        <f>IF(OR(C381="",H381="",I381="",B381=""),"",WORKDAY('PO - création BDA'!$C381,14))</f>
        <v/>
      </c>
      <c r="U381" s="30" t="str">
        <f ca="1">IF($B381="","",IF($V381="Cloturée","BDA Cloturée",IF($V381="En cours","Plan d'actions en cours",IF(AND($T381-TODAY()&lt;=-1,OR($R381="",$R381="NON"),$S381-TODAY()&lt;=-1,OR($R381="",$R381="NON")),"RETARD RECTO + VERSO",IF(OR(AND($T381-TODAY()&lt;=-1,OR($R381="",$R381="NON")),AND($T381-TODAY()&lt;=-1,R381="OUI")),"RETARD VERSO",IF(AND($T381-TODAY()&gt;=0,$R381="OUI"),"VERSO EN COURS",IF(OR(AND($S381-TODAY()&lt;=-1,OR($R381="",$R381="NON")),AND($S381-TODAY()&lt;=-1,R381="OUI")),"RETARD RECTO",IF(T381-TODAY()&gt;=0,"RECTO EN COURS"))))))))</f>
        <v/>
      </c>
    </row>
    <row r="382" spans="1:21" ht="24.95" customHeight="1" x14ac:dyDescent="0.2">
      <c r="A382" s="21" t="str">
        <f t="shared" si="19"/>
        <v/>
      </c>
      <c r="B382" s="22" t="str">
        <f t="shared" si="23"/>
        <v/>
      </c>
      <c r="C382" s="43"/>
      <c r="D382" s="44" t="str">
        <f t="shared" si="20"/>
        <v/>
      </c>
      <c r="E382" s="44" t="str">
        <f t="shared" si="21"/>
        <v/>
      </c>
      <c r="F382" s="44" t="str">
        <f t="shared" si="22"/>
        <v xml:space="preserve"> </v>
      </c>
      <c r="G382" s="24" t="str">
        <f t="shared" si="18"/>
        <v/>
      </c>
      <c r="H382" s="47"/>
      <c r="I382" s="47"/>
      <c r="J382" s="47"/>
      <c r="K382" s="58"/>
      <c r="L382" s="58"/>
      <c r="M382" s="41"/>
      <c r="P382" s="27" t="str">
        <f>IF(ISBLANK(I382),"",VLOOKUP(I382,'[1]PO -Machines '!A:C,3,0))</f>
        <v/>
      </c>
      <c r="Q382" s="27" t="str">
        <f>IF(ISBLANK(I382),"",VLOOKUP(I382,'[1]PO -Machines '!A:C,2,0))</f>
        <v/>
      </c>
      <c r="R382" s="28"/>
      <c r="S382" s="29" t="str">
        <f>IF(OR(C382="",H382="",I382="",B382=""),"",WORKDAY('PO - création BDA'!$C382,2))</f>
        <v/>
      </c>
      <c r="T382" s="29" t="str">
        <f>IF(OR(C382="",H382="",I382="",B382=""),"",WORKDAY('PO - création BDA'!$C382,14))</f>
        <v/>
      </c>
      <c r="U382" s="30" t="str">
        <f ca="1">IF($B382="","",IF($V382="Cloturée","BDA Cloturée",IF($V382="En cours","Plan d'actions en cours",IF(AND($T382-TODAY()&lt;=-1,OR($R382="",$R382="NON"),$S382-TODAY()&lt;=-1,OR($R382="",$R382="NON")),"RETARD RECTO + VERSO",IF(OR(AND($T382-TODAY()&lt;=-1,OR($R382="",$R382="NON")),AND($T382-TODAY()&lt;=-1,R382="OUI")),"RETARD VERSO",IF(AND($T382-TODAY()&gt;=0,$R382="OUI"),"VERSO EN COURS",IF(OR(AND($S382-TODAY()&lt;=-1,OR($R382="",$R382="NON")),AND($S382-TODAY()&lt;=-1,R382="OUI")),"RETARD RECTO",IF(T382-TODAY()&gt;=0,"RECTO EN COURS"))))))))</f>
        <v/>
      </c>
    </row>
    <row r="383" spans="1:21" ht="24.95" customHeight="1" x14ac:dyDescent="0.2">
      <c r="A383" s="21" t="str">
        <f t="shared" si="19"/>
        <v/>
      </c>
      <c r="B383" s="22" t="str">
        <f t="shared" si="23"/>
        <v/>
      </c>
      <c r="C383" s="43"/>
      <c r="D383" s="44" t="str">
        <f t="shared" si="20"/>
        <v/>
      </c>
      <c r="E383" s="44" t="str">
        <f t="shared" si="21"/>
        <v/>
      </c>
      <c r="F383" s="44" t="str">
        <f t="shared" si="22"/>
        <v xml:space="preserve"> </v>
      </c>
      <c r="G383" s="24" t="str">
        <f t="shared" si="18"/>
        <v/>
      </c>
      <c r="H383" s="47"/>
      <c r="I383" s="47"/>
      <c r="J383" s="47"/>
      <c r="K383" s="58"/>
      <c r="L383" s="58"/>
      <c r="M383" s="41"/>
      <c r="P383" s="27" t="str">
        <f>IF(ISBLANK(I383),"",VLOOKUP(I383,'[1]PO -Machines '!A:C,3,0))</f>
        <v/>
      </c>
      <c r="Q383" s="27" t="str">
        <f>IF(ISBLANK(I383),"",VLOOKUP(I383,'[1]PO -Machines '!A:C,2,0))</f>
        <v/>
      </c>
      <c r="R383" s="28"/>
      <c r="S383" s="29" t="str">
        <f>IF(OR(C383="",H383="",I383="",B383=""),"",WORKDAY('PO - création BDA'!$C383,2))</f>
        <v/>
      </c>
      <c r="T383" s="29" t="str">
        <f>IF(OR(C383="",H383="",I383="",B383=""),"",WORKDAY('PO - création BDA'!$C383,14))</f>
        <v/>
      </c>
      <c r="U383" s="30" t="str">
        <f ca="1">IF($B383="","",IF($V383="Cloturée","BDA Cloturée",IF($V383="En cours","Plan d'actions en cours",IF(AND($T383-TODAY()&lt;=-1,OR($R383="",$R383="NON"),$S383-TODAY()&lt;=-1,OR($R383="",$R383="NON")),"RETARD RECTO + VERSO",IF(OR(AND($T383-TODAY()&lt;=-1,OR($R383="",$R383="NON")),AND($T383-TODAY()&lt;=-1,R383="OUI")),"RETARD VERSO",IF(AND($T383-TODAY()&gt;=0,$R383="OUI"),"VERSO EN COURS",IF(OR(AND($S383-TODAY()&lt;=-1,OR($R383="",$R383="NON")),AND($S383-TODAY()&lt;=-1,R383="OUI")),"RETARD RECTO",IF(T383-TODAY()&gt;=0,"RECTO EN COURS"))))))))</f>
        <v/>
      </c>
    </row>
    <row r="384" spans="1:21" ht="24.95" customHeight="1" x14ac:dyDescent="0.2">
      <c r="A384" s="21" t="str">
        <f t="shared" si="19"/>
        <v/>
      </c>
      <c r="B384" s="22" t="str">
        <f t="shared" si="23"/>
        <v/>
      </c>
      <c r="C384" s="43"/>
      <c r="D384" s="44" t="str">
        <f t="shared" si="20"/>
        <v/>
      </c>
      <c r="E384" s="44" t="str">
        <f t="shared" si="21"/>
        <v/>
      </c>
      <c r="F384" s="44" t="str">
        <f t="shared" si="22"/>
        <v xml:space="preserve"> </v>
      </c>
      <c r="G384" s="24" t="str">
        <f t="shared" si="18"/>
        <v/>
      </c>
      <c r="H384" s="47"/>
      <c r="I384" s="47"/>
      <c r="J384" s="47"/>
      <c r="K384" s="58"/>
      <c r="L384" s="58"/>
      <c r="M384" s="41"/>
      <c r="P384" s="27" t="str">
        <f>IF(ISBLANK(I384),"",VLOOKUP(I384,'[1]PO -Machines '!A:C,3,0))</f>
        <v/>
      </c>
      <c r="Q384" s="27" t="str">
        <f>IF(ISBLANK(I384),"",VLOOKUP(I384,'[1]PO -Machines '!A:C,2,0))</f>
        <v/>
      </c>
      <c r="R384" s="28"/>
      <c r="S384" s="29" t="str">
        <f>IF(OR(C384="",H384="",I384="",B384=""),"",WORKDAY('PO - création BDA'!$C384,2))</f>
        <v/>
      </c>
      <c r="T384" s="29" t="str">
        <f>IF(OR(C384="",H384="",I384="",B384=""),"",WORKDAY('PO - création BDA'!$C384,14))</f>
        <v/>
      </c>
      <c r="U384" s="30" t="str">
        <f ca="1">IF($B384="","",IF($V384="Cloturée","BDA Cloturée",IF($V384="En cours","Plan d'actions en cours",IF(AND($T384-TODAY()&lt;=-1,OR($R384="",$R384="NON"),$S384-TODAY()&lt;=-1,OR($R384="",$R384="NON")),"RETARD RECTO + VERSO",IF(OR(AND($T384-TODAY()&lt;=-1,OR($R384="",$R384="NON")),AND($T384-TODAY()&lt;=-1,R384="OUI")),"RETARD VERSO",IF(AND($T384-TODAY()&gt;=0,$R384="OUI"),"VERSO EN COURS",IF(OR(AND($S384-TODAY()&lt;=-1,OR($R384="",$R384="NON")),AND($S384-TODAY()&lt;=-1,R384="OUI")),"RETARD RECTO",IF(T384-TODAY()&gt;=0,"RECTO EN COURS"))))))))</f>
        <v/>
      </c>
    </row>
    <row r="385" spans="1:21" ht="24.95" customHeight="1" x14ac:dyDescent="0.2">
      <c r="A385" s="21" t="str">
        <f t="shared" si="19"/>
        <v/>
      </c>
      <c r="B385" s="22" t="str">
        <f t="shared" si="23"/>
        <v/>
      </c>
      <c r="C385" s="43"/>
      <c r="D385" s="44" t="str">
        <f t="shared" si="20"/>
        <v/>
      </c>
      <c r="E385" s="44" t="str">
        <f t="shared" si="21"/>
        <v/>
      </c>
      <c r="F385" s="44" t="str">
        <f t="shared" si="22"/>
        <v xml:space="preserve"> </v>
      </c>
      <c r="G385" s="24" t="str">
        <f t="shared" si="18"/>
        <v/>
      </c>
      <c r="H385" s="47"/>
      <c r="I385" s="47"/>
      <c r="J385" s="47"/>
      <c r="K385" s="58"/>
      <c r="L385" s="58"/>
      <c r="M385" s="41"/>
      <c r="P385" s="27" t="str">
        <f>IF(ISBLANK(I385),"",VLOOKUP(I385,'[1]PO -Machines '!A:C,3,0))</f>
        <v/>
      </c>
      <c r="Q385" s="27" t="str">
        <f>IF(ISBLANK(I385),"",VLOOKUP(I385,'[1]PO -Machines '!A:C,2,0))</f>
        <v/>
      </c>
      <c r="R385" s="28"/>
      <c r="S385" s="29" t="str">
        <f>IF(OR(C385="",H385="",I385="",B385=""),"",WORKDAY('PO - création BDA'!$C385,2))</f>
        <v/>
      </c>
      <c r="T385" s="29" t="str">
        <f>IF(OR(C385="",H385="",I385="",B385=""),"",WORKDAY('PO - création BDA'!$C385,14))</f>
        <v/>
      </c>
      <c r="U385" s="30" t="str">
        <f ca="1">IF($B385="","",IF($V385="Cloturée","BDA Cloturée",IF($V385="En cours","Plan d'actions en cours",IF(AND($T385-TODAY()&lt;=-1,OR($R385="",$R385="NON"),$S385-TODAY()&lt;=-1,OR($R385="",$R385="NON")),"RETARD RECTO + VERSO",IF(OR(AND($T385-TODAY()&lt;=-1,OR($R385="",$R385="NON")),AND($T385-TODAY()&lt;=-1,R385="OUI")),"RETARD VERSO",IF(AND($T385-TODAY()&gt;=0,$R385="OUI"),"VERSO EN COURS",IF(OR(AND($S385-TODAY()&lt;=-1,OR($R385="",$R385="NON")),AND($S385-TODAY()&lt;=-1,R385="OUI")),"RETARD RECTO",IF(T385-TODAY()&gt;=0,"RECTO EN COURS"))))))))</f>
        <v/>
      </c>
    </row>
    <row r="386" spans="1:21" ht="24.95" customHeight="1" x14ac:dyDescent="0.2">
      <c r="A386" s="21" t="str">
        <f t="shared" si="19"/>
        <v/>
      </c>
      <c r="B386" s="22" t="str">
        <f t="shared" si="23"/>
        <v/>
      </c>
      <c r="C386" s="43"/>
      <c r="D386" s="44" t="str">
        <f t="shared" si="20"/>
        <v/>
      </c>
      <c r="E386" s="44" t="str">
        <f t="shared" si="21"/>
        <v/>
      </c>
      <c r="F386" s="44" t="str">
        <f t="shared" si="22"/>
        <v xml:space="preserve"> </v>
      </c>
      <c r="G386" s="24" t="str">
        <f t="shared" si="18"/>
        <v/>
      </c>
      <c r="H386" s="47"/>
      <c r="I386" s="47"/>
      <c r="J386" s="47"/>
      <c r="K386" s="58"/>
      <c r="L386" s="58"/>
      <c r="M386" s="41"/>
      <c r="P386" s="27" t="str">
        <f>IF(ISBLANK(I386),"",VLOOKUP(I386,'[1]PO -Machines '!A:C,3,0))</f>
        <v/>
      </c>
      <c r="Q386" s="27" t="str">
        <f>IF(ISBLANK(I386),"",VLOOKUP(I386,'[1]PO -Machines '!A:C,2,0))</f>
        <v/>
      </c>
      <c r="R386" s="28"/>
      <c r="S386" s="29" t="str">
        <f>IF(OR(C386="",H386="",I386="",B386=""),"",WORKDAY('PO - création BDA'!$C386,2))</f>
        <v/>
      </c>
      <c r="T386" s="29" t="str">
        <f>IF(OR(C386="",H386="",I386="",B386=""),"",WORKDAY('PO - création BDA'!$C386,14))</f>
        <v/>
      </c>
      <c r="U386" s="30" t="str">
        <f ca="1">IF($B386="","",IF($V386="Cloturée","BDA Cloturée",IF($V386="En cours","Plan d'actions en cours",IF(AND($T386-TODAY()&lt;=-1,OR($R386="",$R386="NON"),$S386-TODAY()&lt;=-1,OR($R386="",$R386="NON")),"RETARD RECTO + VERSO",IF(OR(AND($T386-TODAY()&lt;=-1,OR($R386="",$R386="NON")),AND($T386-TODAY()&lt;=-1,R386="OUI")),"RETARD VERSO",IF(AND($T386-TODAY()&gt;=0,$R386="OUI"),"VERSO EN COURS",IF(OR(AND($S386-TODAY()&lt;=-1,OR($R386="",$R386="NON")),AND($S386-TODAY()&lt;=-1,R386="OUI")),"RETARD RECTO",IF(T386-TODAY()&gt;=0,"RECTO EN COURS"))))))))</f>
        <v/>
      </c>
    </row>
    <row r="387" spans="1:21" ht="24.95" customHeight="1" x14ac:dyDescent="0.2">
      <c r="A387" s="21" t="str">
        <f t="shared" si="19"/>
        <v/>
      </c>
      <c r="B387" s="22" t="str">
        <f t="shared" si="23"/>
        <v/>
      </c>
      <c r="C387" s="43"/>
      <c r="D387" s="44" t="str">
        <f t="shared" si="20"/>
        <v/>
      </c>
      <c r="E387" s="44" t="str">
        <f t="shared" si="21"/>
        <v/>
      </c>
      <c r="F387" s="44" t="str">
        <f t="shared" si="22"/>
        <v xml:space="preserve"> </v>
      </c>
      <c r="G387" s="24" t="str">
        <f t="shared" si="18"/>
        <v/>
      </c>
      <c r="H387" s="47"/>
      <c r="I387" s="47"/>
      <c r="J387" s="47"/>
      <c r="K387" s="58"/>
      <c r="L387" s="58"/>
      <c r="M387" s="41"/>
      <c r="P387" s="27" t="str">
        <f>IF(ISBLANK(I387),"",VLOOKUP(I387,'[1]PO -Machines '!A:C,3,0))</f>
        <v/>
      </c>
      <c r="Q387" s="27" t="str">
        <f>IF(ISBLANK(I387),"",VLOOKUP(I387,'[1]PO -Machines '!A:C,2,0))</f>
        <v/>
      </c>
      <c r="R387" s="28"/>
      <c r="S387" s="29" t="str">
        <f>IF(OR(C387="",H387="",I387="",B387=""),"",WORKDAY('PO - création BDA'!$C387,2))</f>
        <v/>
      </c>
      <c r="T387" s="29" t="str">
        <f>IF(OR(C387="",H387="",I387="",B387=""),"",WORKDAY('PO - création BDA'!$C387,14))</f>
        <v/>
      </c>
      <c r="U387" s="30" t="str">
        <f ca="1">IF($B387="","",IF($V387="Cloturée","BDA Cloturée",IF($V387="En cours","Plan d'actions en cours",IF(AND($T387-TODAY()&lt;=-1,OR($R387="",$R387="NON"),$S387-TODAY()&lt;=-1,OR($R387="",$R387="NON")),"RETARD RECTO + VERSO",IF(OR(AND($T387-TODAY()&lt;=-1,OR($R387="",$R387="NON")),AND($T387-TODAY()&lt;=-1,R387="OUI")),"RETARD VERSO",IF(AND($T387-TODAY()&gt;=0,$R387="OUI"),"VERSO EN COURS",IF(OR(AND($S387-TODAY()&lt;=-1,OR($R387="",$R387="NON")),AND($S387-TODAY()&lt;=-1,R387="OUI")),"RETARD RECTO",IF(T387-TODAY()&gt;=0,"RECTO EN COURS"))))))))</f>
        <v/>
      </c>
    </row>
    <row r="388" spans="1:21" ht="24.95" customHeight="1" x14ac:dyDescent="0.2">
      <c r="A388" s="21" t="str">
        <f t="shared" si="19"/>
        <v/>
      </c>
      <c r="B388" s="22" t="str">
        <f t="shared" si="23"/>
        <v/>
      </c>
      <c r="C388" s="43"/>
      <c r="D388" s="44" t="str">
        <f t="shared" si="20"/>
        <v/>
      </c>
      <c r="E388" s="44" t="str">
        <f t="shared" si="21"/>
        <v/>
      </c>
      <c r="F388" s="44" t="str">
        <f t="shared" si="22"/>
        <v xml:space="preserve"> </v>
      </c>
      <c r="G388" s="24" t="str">
        <f t="shared" si="18"/>
        <v/>
      </c>
      <c r="H388" s="47"/>
      <c r="I388" s="47"/>
      <c r="J388" s="47"/>
      <c r="K388" s="58"/>
      <c r="L388" s="58"/>
      <c r="M388" s="41"/>
      <c r="P388" s="27" t="str">
        <f>IF(ISBLANK(I388),"",VLOOKUP(I388,'[1]PO -Machines '!A:C,3,0))</f>
        <v/>
      </c>
      <c r="Q388" s="27" t="str">
        <f>IF(ISBLANK(I388),"",VLOOKUP(I388,'[1]PO -Machines '!A:C,2,0))</f>
        <v/>
      </c>
      <c r="R388" s="28"/>
      <c r="S388" s="29" t="str">
        <f>IF(OR(C388="",H388="",I388="",B388=""),"",WORKDAY('PO - création BDA'!$C388,2))</f>
        <v/>
      </c>
      <c r="T388" s="29" t="str">
        <f>IF(OR(C388="",H388="",I388="",B388=""),"",WORKDAY('PO - création BDA'!$C388,14))</f>
        <v/>
      </c>
      <c r="U388" s="30" t="str">
        <f ca="1">IF($B388="","",IF($V388="Cloturée","BDA Cloturée",IF($V388="En cours","Plan d'actions en cours",IF(AND($T388-TODAY()&lt;=-1,OR($R388="",$R388="NON"),$S388-TODAY()&lt;=-1,OR($R388="",$R388="NON")),"RETARD RECTO + VERSO",IF(OR(AND($T388-TODAY()&lt;=-1,OR($R388="",$R388="NON")),AND($T388-TODAY()&lt;=-1,R388="OUI")),"RETARD VERSO",IF(AND($T388-TODAY()&gt;=0,$R388="OUI"),"VERSO EN COURS",IF(OR(AND($S388-TODAY()&lt;=-1,OR($R388="",$R388="NON")),AND($S388-TODAY()&lt;=-1,R388="OUI")),"RETARD RECTO",IF(T388-TODAY()&gt;=0,"RECTO EN COURS"))))))))</f>
        <v/>
      </c>
    </row>
    <row r="389" spans="1:21" ht="24.95" customHeight="1" x14ac:dyDescent="0.2">
      <c r="A389" s="21" t="str">
        <f t="shared" si="19"/>
        <v/>
      </c>
      <c r="B389" s="22" t="str">
        <f t="shared" si="23"/>
        <v/>
      </c>
      <c r="C389" s="43"/>
      <c r="D389" s="44" t="str">
        <f t="shared" si="20"/>
        <v/>
      </c>
      <c r="E389" s="44" t="str">
        <f t="shared" si="21"/>
        <v/>
      </c>
      <c r="F389" s="44" t="str">
        <f t="shared" si="22"/>
        <v xml:space="preserve"> </v>
      </c>
      <c r="G389" s="24" t="str">
        <f t="shared" ref="G389:G452" si="24">IF(C389="","","PO")</f>
        <v/>
      </c>
      <c r="H389" s="47"/>
      <c r="I389" s="47"/>
      <c r="J389" s="47"/>
      <c r="K389" s="58"/>
      <c r="L389" s="58"/>
      <c r="M389" s="41"/>
      <c r="P389" s="27" t="str">
        <f>IF(ISBLANK(I389),"",VLOOKUP(I389,'[1]PO -Machines '!A:C,3,0))</f>
        <v/>
      </c>
      <c r="Q389" s="27" t="str">
        <f>IF(ISBLANK(I389),"",VLOOKUP(I389,'[1]PO -Machines '!A:C,2,0))</f>
        <v/>
      </c>
      <c r="R389" s="28"/>
      <c r="S389" s="29" t="str">
        <f>IF(OR(C389="",H389="",I389="",B389=""),"",WORKDAY('PO - création BDA'!$C389,2))</f>
        <v/>
      </c>
      <c r="T389" s="29" t="str">
        <f>IF(OR(C389="",H389="",I389="",B389=""),"",WORKDAY('PO - création BDA'!$C389,14))</f>
        <v/>
      </c>
      <c r="U389" s="30" t="str">
        <f ca="1">IF($B389="","",IF($V389="Cloturée","BDA Cloturée",IF($V389="En cours","Plan d'actions en cours",IF(AND($T389-TODAY()&lt;=-1,OR($R389="",$R389="NON"),$S389-TODAY()&lt;=-1,OR($R389="",$R389="NON")),"RETARD RECTO + VERSO",IF(OR(AND($T389-TODAY()&lt;=-1,OR($R389="",$R389="NON")),AND($T389-TODAY()&lt;=-1,R389="OUI")),"RETARD VERSO",IF(AND($T389-TODAY()&gt;=0,$R389="OUI"),"VERSO EN COURS",IF(OR(AND($S389-TODAY()&lt;=-1,OR($R389="",$R389="NON")),AND($S389-TODAY()&lt;=-1,R389="OUI")),"RETARD RECTO",IF(T389-TODAY()&gt;=0,"RECTO EN COURS"))))))))</f>
        <v/>
      </c>
    </row>
    <row r="390" spans="1:21" ht="24.95" customHeight="1" x14ac:dyDescent="0.2">
      <c r="A390" s="21" t="str">
        <f t="shared" ref="A390:A453" si="25">IF(O390="","",IF(O390="NON","",MAX(A338:A389)+1))</f>
        <v/>
      </c>
      <c r="B390" s="22" t="str">
        <f t="shared" si="23"/>
        <v/>
      </c>
      <c r="C390" s="43"/>
      <c r="D390" s="44" t="str">
        <f t="shared" si="20"/>
        <v/>
      </c>
      <c r="E390" s="44" t="str">
        <f t="shared" si="21"/>
        <v/>
      </c>
      <c r="F390" s="44" t="str">
        <f t="shared" si="22"/>
        <v xml:space="preserve"> </v>
      </c>
      <c r="G390" s="24" t="str">
        <f t="shared" si="24"/>
        <v/>
      </c>
      <c r="H390" s="47"/>
      <c r="I390" s="47"/>
      <c r="J390" s="47"/>
      <c r="K390" s="58"/>
      <c r="L390" s="58"/>
      <c r="M390" s="41"/>
      <c r="P390" s="27" t="str">
        <f>IF(ISBLANK(I390),"",VLOOKUP(I390,'[1]PO -Machines '!A:C,3,0))</f>
        <v/>
      </c>
      <c r="Q390" s="27" t="str">
        <f>IF(ISBLANK(I390),"",VLOOKUP(I390,'[1]PO -Machines '!A:C,2,0))</f>
        <v/>
      </c>
      <c r="R390" s="28"/>
      <c r="S390" s="29" t="str">
        <f>IF(OR(C390="",H390="",I390="",B390=""),"",WORKDAY('PO - création BDA'!$C390,2))</f>
        <v/>
      </c>
      <c r="T390" s="29" t="str">
        <f>IF(OR(C390="",H390="",I390="",B390=""),"",WORKDAY('PO - création BDA'!$C390,14))</f>
        <v/>
      </c>
      <c r="U390" s="30" t="str">
        <f ca="1">IF($B390="","",IF($V390="Cloturée","BDA Cloturée",IF($V390="En cours","Plan d'actions en cours",IF(AND($T390-TODAY()&lt;=-1,OR($R390="",$R390="NON"),$S390-TODAY()&lt;=-1,OR($R390="",$R390="NON")),"RETARD RECTO + VERSO",IF(OR(AND($T390-TODAY()&lt;=-1,OR($R390="",$R390="NON")),AND($T390-TODAY()&lt;=-1,R390="OUI")),"RETARD VERSO",IF(AND($T390-TODAY()&gt;=0,$R390="OUI"),"VERSO EN COURS",IF(OR(AND($S390-TODAY()&lt;=-1,OR($R390="",$R390="NON")),AND($S390-TODAY()&lt;=-1,R390="OUI")),"RETARD RECTO",IF(T390-TODAY()&gt;=0,"RECTO EN COURS"))))))))</f>
        <v/>
      </c>
    </row>
    <row r="391" spans="1:21" ht="24.95" customHeight="1" x14ac:dyDescent="0.2">
      <c r="A391" s="21" t="str">
        <f t="shared" si="25"/>
        <v/>
      </c>
      <c r="B391" s="22" t="str">
        <f t="shared" si="23"/>
        <v/>
      </c>
      <c r="C391" s="43"/>
      <c r="D391" s="44" t="str">
        <f t="shared" si="20"/>
        <v/>
      </c>
      <c r="E391" s="44" t="str">
        <f t="shared" si="21"/>
        <v/>
      </c>
      <c r="F391" s="44" t="str">
        <f t="shared" si="22"/>
        <v xml:space="preserve"> </v>
      </c>
      <c r="G391" s="24" t="str">
        <f t="shared" si="24"/>
        <v/>
      </c>
      <c r="H391" s="47"/>
      <c r="I391" s="47"/>
      <c r="J391" s="47"/>
      <c r="K391" s="58"/>
      <c r="L391" s="58"/>
      <c r="M391" s="41"/>
      <c r="P391" s="27" t="str">
        <f>IF(ISBLANK(I391),"",VLOOKUP(I391,'[1]PO -Machines '!A:C,3,0))</f>
        <v/>
      </c>
      <c r="Q391" s="27" t="str">
        <f>IF(ISBLANK(I391),"",VLOOKUP(I391,'[1]PO -Machines '!A:C,2,0))</f>
        <v/>
      </c>
      <c r="R391" s="28"/>
      <c r="S391" s="29" t="str">
        <f>IF(OR(C391="",H391="",I391="",B391=""),"",WORKDAY('PO - création BDA'!$C391,2))</f>
        <v/>
      </c>
      <c r="T391" s="29" t="str">
        <f>IF(OR(C391="",H391="",I391="",B391=""),"",WORKDAY('PO - création BDA'!$C391,14))</f>
        <v/>
      </c>
      <c r="U391" s="30" t="str">
        <f ca="1">IF($B391="","",IF($V391="Cloturée","BDA Cloturée",IF($V391="En cours","Plan d'actions en cours",IF(AND($T391-TODAY()&lt;=-1,OR($R391="",$R391="NON"),$S391-TODAY()&lt;=-1,OR($R391="",$R391="NON")),"RETARD RECTO + VERSO",IF(OR(AND($T391-TODAY()&lt;=-1,OR($R391="",$R391="NON")),AND($T391-TODAY()&lt;=-1,R391="OUI")),"RETARD VERSO",IF(AND($T391-TODAY()&gt;=0,$R391="OUI"),"VERSO EN COURS",IF(OR(AND($S391-TODAY()&lt;=-1,OR($R391="",$R391="NON")),AND($S391-TODAY()&lt;=-1,R391="OUI")),"RETARD RECTO",IF(T391-TODAY()&gt;=0,"RECTO EN COURS"))))))))</f>
        <v/>
      </c>
    </row>
    <row r="392" spans="1:21" ht="24.95" customHeight="1" x14ac:dyDescent="0.2">
      <c r="A392" s="21" t="str">
        <f t="shared" si="25"/>
        <v/>
      </c>
      <c r="B392" s="22" t="str">
        <f t="shared" si="23"/>
        <v/>
      </c>
      <c r="C392" s="43"/>
      <c r="D392" s="44" t="str">
        <f t="shared" si="20"/>
        <v/>
      </c>
      <c r="E392" s="44" t="str">
        <f t="shared" si="21"/>
        <v/>
      </c>
      <c r="F392" s="44" t="str">
        <f t="shared" si="22"/>
        <v xml:space="preserve"> </v>
      </c>
      <c r="G392" s="24" t="str">
        <f t="shared" si="24"/>
        <v/>
      </c>
      <c r="H392" s="47"/>
      <c r="I392" s="47"/>
      <c r="J392" s="47"/>
      <c r="K392" s="58"/>
      <c r="L392" s="58"/>
      <c r="M392" s="41"/>
      <c r="P392" s="27" t="str">
        <f>IF(ISBLANK(I392),"",VLOOKUP(I392,'[1]PO -Machines '!A:C,3,0))</f>
        <v/>
      </c>
      <c r="Q392" s="27" t="str">
        <f>IF(ISBLANK(I392),"",VLOOKUP(I392,'[1]PO -Machines '!A:C,2,0))</f>
        <v/>
      </c>
      <c r="R392" s="28"/>
      <c r="S392" s="29" t="str">
        <f>IF(OR(C392="",H392="",I392="",B392=""),"",WORKDAY('PO - création BDA'!$C392,2))</f>
        <v/>
      </c>
      <c r="T392" s="29" t="str">
        <f>IF(OR(C392="",H392="",I392="",B392=""),"",WORKDAY('PO - création BDA'!$C392,14))</f>
        <v/>
      </c>
      <c r="U392" s="30" t="str">
        <f ca="1">IF($B392="","",IF($V392="Cloturée","BDA Cloturée",IF($V392="En cours","Plan d'actions en cours",IF(AND($T392-TODAY()&lt;=-1,OR($R392="",$R392="NON"),$S392-TODAY()&lt;=-1,OR($R392="",$R392="NON")),"RETARD RECTO + VERSO",IF(OR(AND($T392-TODAY()&lt;=-1,OR($R392="",$R392="NON")),AND($T392-TODAY()&lt;=-1,R392="OUI")),"RETARD VERSO",IF(AND($T392-TODAY()&gt;=0,$R392="OUI"),"VERSO EN COURS",IF(OR(AND($S392-TODAY()&lt;=-1,OR($R392="",$R392="NON")),AND($S392-TODAY()&lt;=-1,R392="OUI")),"RETARD RECTO",IF(T392-TODAY()&gt;=0,"RECTO EN COURS"))))))))</f>
        <v/>
      </c>
    </row>
    <row r="393" spans="1:21" ht="24.95" customHeight="1" x14ac:dyDescent="0.2">
      <c r="A393" s="21" t="str">
        <f t="shared" si="25"/>
        <v/>
      </c>
      <c r="B393" s="22" t="str">
        <f t="shared" si="23"/>
        <v/>
      </c>
      <c r="C393" s="43"/>
      <c r="D393" s="44" t="str">
        <f t="shared" si="20"/>
        <v/>
      </c>
      <c r="E393" s="44" t="str">
        <f t="shared" si="21"/>
        <v/>
      </c>
      <c r="F393" s="44" t="str">
        <f t="shared" si="22"/>
        <v xml:space="preserve"> </v>
      </c>
      <c r="G393" s="24" t="str">
        <f t="shared" si="24"/>
        <v/>
      </c>
      <c r="H393" s="47"/>
      <c r="I393" s="47"/>
      <c r="J393" s="47"/>
      <c r="K393" s="58"/>
      <c r="L393" s="58"/>
      <c r="M393" s="41"/>
      <c r="P393" s="27" t="str">
        <f>IF(ISBLANK(I393),"",VLOOKUP(I393,'[1]PO -Machines '!A:C,3,0))</f>
        <v/>
      </c>
      <c r="Q393" s="27" t="str">
        <f>IF(ISBLANK(I393),"",VLOOKUP(I393,'[1]PO -Machines '!A:C,2,0))</f>
        <v/>
      </c>
      <c r="R393" s="28"/>
      <c r="S393" s="29" t="str">
        <f>IF(OR(C393="",H393="",I393="",B393=""),"",WORKDAY('PO - création BDA'!$C393,2))</f>
        <v/>
      </c>
      <c r="T393" s="29" t="str">
        <f>IF(OR(C393="",H393="",I393="",B393=""),"",WORKDAY('PO - création BDA'!$C393,14))</f>
        <v/>
      </c>
      <c r="U393" s="30" t="str">
        <f ca="1">IF($B393="","",IF($V393="Cloturée","BDA Cloturée",IF($V393="En cours","Plan d'actions en cours",IF(AND($T393-TODAY()&lt;=-1,OR($R393="",$R393="NON"),$S393-TODAY()&lt;=-1,OR($R393="",$R393="NON")),"RETARD RECTO + VERSO",IF(OR(AND($T393-TODAY()&lt;=-1,OR($R393="",$R393="NON")),AND($T393-TODAY()&lt;=-1,R393="OUI")),"RETARD VERSO",IF(AND($T393-TODAY()&gt;=0,$R393="OUI"),"VERSO EN COURS",IF(OR(AND($S393-TODAY()&lt;=-1,OR($R393="",$R393="NON")),AND($S393-TODAY()&lt;=-1,R393="OUI")),"RETARD RECTO",IF(T393-TODAY()&gt;=0,"RECTO EN COURS"))))))))</f>
        <v/>
      </c>
    </row>
    <row r="394" spans="1:21" ht="24.95" customHeight="1" x14ac:dyDescent="0.2">
      <c r="A394" s="21" t="str">
        <f t="shared" si="25"/>
        <v/>
      </c>
      <c r="B394" s="22" t="str">
        <f t="shared" si="23"/>
        <v/>
      </c>
      <c r="C394" s="43"/>
      <c r="D394" s="44" t="str">
        <f t="shared" si="20"/>
        <v/>
      </c>
      <c r="E394" s="44" t="str">
        <f t="shared" si="21"/>
        <v/>
      </c>
      <c r="F394" s="44" t="str">
        <f t="shared" si="22"/>
        <v xml:space="preserve"> </v>
      </c>
      <c r="G394" s="24" t="str">
        <f t="shared" si="24"/>
        <v/>
      </c>
      <c r="H394" s="47"/>
      <c r="I394" s="47"/>
      <c r="J394" s="47"/>
      <c r="K394" s="58"/>
      <c r="L394" s="58"/>
      <c r="M394" s="41"/>
      <c r="P394" s="27" t="str">
        <f>IF(ISBLANK(I394),"",VLOOKUP(I394,'[1]PO -Machines '!A:C,3,0))</f>
        <v/>
      </c>
      <c r="Q394" s="27" t="str">
        <f>IF(ISBLANK(I394),"",VLOOKUP(I394,'[1]PO -Machines '!A:C,2,0))</f>
        <v/>
      </c>
      <c r="R394" s="28"/>
      <c r="S394" s="29" t="str">
        <f>IF(OR(C394="",H394="",I394="",B394=""),"",WORKDAY('PO - création BDA'!$C394,2))</f>
        <v/>
      </c>
      <c r="T394" s="29" t="str">
        <f>IF(OR(C394="",H394="",I394="",B394=""),"",WORKDAY('PO - création BDA'!$C394,14))</f>
        <v/>
      </c>
      <c r="U394" s="30" t="str">
        <f ca="1">IF($B394="","",IF($V394="Cloturée","BDA Cloturée",IF($V394="En cours","Plan d'actions en cours",IF(AND($T394-TODAY()&lt;=-1,OR($R394="",$R394="NON"),$S394-TODAY()&lt;=-1,OR($R394="",$R394="NON")),"RETARD RECTO + VERSO",IF(OR(AND($T394-TODAY()&lt;=-1,OR($R394="",$R394="NON")),AND($T394-TODAY()&lt;=-1,R394="OUI")),"RETARD VERSO",IF(AND($T394-TODAY()&gt;=0,$R394="OUI"),"VERSO EN COURS",IF(OR(AND($S394-TODAY()&lt;=-1,OR($R394="",$R394="NON")),AND($S394-TODAY()&lt;=-1,R394="OUI")),"RETARD RECTO",IF(T394-TODAY()&gt;=0,"RECTO EN COURS"))))))))</f>
        <v/>
      </c>
    </row>
    <row r="395" spans="1:21" ht="24.95" customHeight="1" x14ac:dyDescent="0.2">
      <c r="A395" s="21" t="str">
        <f t="shared" si="25"/>
        <v/>
      </c>
      <c r="B395" s="22" t="str">
        <f t="shared" si="23"/>
        <v/>
      </c>
      <c r="C395" s="43"/>
      <c r="D395" s="44" t="str">
        <f t="shared" si="20"/>
        <v/>
      </c>
      <c r="E395" s="44" t="str">
        <f t="shared" si="21"/>
        <v/>
      </c>
      <c r="F395" s="44" t="str">
        <f t="shared" si="22"/>
        <v xml:space="preserve"> </v>
      </c>
      <c r="G395" s="24" t="str">
        <f t="shared" si="24"/>
        <v/>
      </c>
      <c r="H395" s="47"/>
      <c r="I395" s="47"/>
      <c r="J395" s="47"/>
      <c r="K395" s="58"/>
      <c r="L395" s="58"/>
      <c r="M395" s="41"/>
      <c r="P395" s="27" t="str">
        <f>IF(ISBLANK(I395),"",VLOOKUP(I395,'[1]PO -Machines '!A:C,3,0))</f>
        <v/>
      </c>
      <c r="Q395" s="27" t="str">
        <f>IF(ISBLANK(I395),"",VLOOKUP(I395,'[1]PO -Machines '!A:C,2,0))</f>
        <v/>
      </c>
      <c r="R395" s="28"/>
      <c r="S395" s="29" t="str">
        <f>IF(OR(C395="",H395="",I395="",B395=""),"",WORKDAY('PO - création BDA'!$C395,2))</f>
        <v/>
      </c>
      <c r="T395" s="29" t="str">
        <f>IF(OR(C395="",H395="",I395="",B395=""),"",WORKDAY('PO - création BDA'!$C395,14))</f>
        <v/>
      </c>
      <c r="U395" s="30" t="str">
        <f ca="1">IF($B395="","",IF($V395="Cloturée","BDA Cloturée",IF($V395="En cours","Plan d'actions en cours",IF(AND($T395-TODAY()&lt;=-1,OR($R395="",$R395="NON"),$S395-TODAY()&lt;=-1,OR($R395="",$R395="NON")),"RETARD RECTO + VERSO",IF(OR(AND($T395-TODAY()&lt;=-1,OR($R395="",$R395="NON")),AND($T395-TODAY()&lt;=-1,R395="OUI")),"RETARD VERSO",IF(AND($T395-TODAY()&gt;=0,$R395="OUI"),"VERSO EN COURS",IF(OR(AND($S395-TODAY()&lt;=-1,OR($R395="",$R395="NON")),AND($S395-TODAY()&lt;=-1,R395="OUI")),"RETARD RECTO",IF(T395-TODAY()&gt;=0,"RECTO EN COURS"))))))))</f>
        <v/>
      </c>
    </row>
    <row r="396" spans="1:21" ht="24.95" customHeight="1" x14ac:dyDescent="0.2">
      <c r="A396" s="21" t="str">
        <f t="shared" si="25"/>
        <v/>
      </c>
      <c r="B396" s="22" t="str">
        <f t="shared" si="23"/>
        <v/>
      </c>
      <c r="C396" s="43"/>
      <c r="D396" s="44" t="str">
        <f t="shared" si="20"/>
        <v/>
      </c>
      <c r="E396" s="44" t="str">
        <f t="shared" si="21"/>
        <v/>
      </c>
      <c r="F396" s="44" t="str">
        <f t="shared" si="22"/>
        <v xml:space="preserve"> </v>
      </c>
      <c r="G396" s="24" t="str">
        <f t="shared" si="24"/>
        <v/>
      </c>
      <c r="H396" s="47"/>
      <c r="I396" s="47"/>
      <c r="J396" s="47"/>
      <c r="K396" s="58"/>
      <c r="L396" s="58"/>
      <c r="M396" s="41"/>
      <c r="P396" s="27" t="str">
        <f>IF(ISBLANK(I396),"",VLOOKUP(I396,'[1]PO -Machines '!A:C,3,0))</f>
        <v/>
      </c>
      <c r="Q396" s="27" t="str">
        <f>IF(ISBLANK(I396),"",VLOOKUP(I396,'[1]PO -Machines '!A:C,2,0))</f>
        <v/>
      </c>
      <c r="R396" s="28"/>
      <c r="S396" s="29" t="str">
        <f>IF(OR(C396="",H396="",I396="",B396=""),"",WORKDAY('PO - création BDA'!$C396,2))</f>
        <v/>
      </c>
      <c r="T396" s="29" t="str">
        <f>IF(OR(C396="",H396="",I396="",B396=""),"",WORKDAY('PO - création BDA'!$C396,14))</f>
        <v/>
      </c>
      <c r="U396" s="30" t="str">
        <f ca="1">IF($B396="","",IF($V396="Cloturée","BDA Cloturée",IF($V396="En cours","Plan d'actions en cours",IF(AND($T396-TODAY()&lt;=-1,OR($R396="",$R396="NON"),$S396-TODAY()&lt;=-1,OR($R396="",$R396="NON")),"RETARD RECTO + VERSO",IF(OR(AND($T396-TODAY()&lt;=-1,OR($R396="",$R396="NON")),AND($T396-TODAY()&lt;=-1,R396="OUI")),"RETARD VERSO",IF(AND($T396-TODAY()&gt;=0,$R396="OUI"),"VERSO EN COURS",IF(OR(AND($S396-TODAY()&lt;=-1,OR($R396="",$R396="NON")),AND($S396-TODAY()&lt;=-1,R396="OUI")),"RETARD RECTO",IF(T396-TODAY()&gt;=0,"RECTO EN COURS"))))))))</f>
        <v/>
      </c>
    </row>
    <row r="397" spans="1:21" ht="24.95" customHeight="1" x14ac:dyDescent="0.2">
      <c r="A397" s="21" t="str">
        <f t="shared" si="25"/>
        <v/>
      </c>
      <c r="B397" s="22" t="str">
        <f t="shared" si="23"/>
        <v/>
      </c>
      <c r="C397" s="43"/>
      <c r="D397" s="44" t="str">
        <f t="shared" si="20"/>
        <v/>
      </c>
      <c r="E397" s="44" t="str">
        <f t="shared" si="21"/>
        <v/>
      </c>
      <c r="F397" s="44" t="str">
        <f t="shared" si="22"/>
        <v xml:space="preserve"> </v>
      </c>
      <c r="G397" s="24" t="str">
        <f t="shared" si="24"/>
        <v/>
      </c>
      <c r="H397" s="47"/>
      <c r="I397" s="47"/>
      <c r="J397" s="47"/>
      <c r="K397" s="58"/>
      <c r="L397" s="58"/>
      <c r="M397" s="41"/>
      <c r="P397" s="27" t="str">
        <f>IF(ISBLANK(I397),"",VLOOKUP(I397,'[1]PO -Machines '!A:C,3,0))</f>
        <v/>
      </c>
      <c r="Q397" s="27" t="str">
        <f>IF(ISBLANK(I397),"",VLOOKUP(I397,'[1]PO -Machines '!A:C,2,0))</f>
        <v/>
      </c>
      <c r="R397" s="28"/>
      <c r="S397" s="29" t="str">
        <f>IF(OR(C397="",H397="",I397="",B397=""),"",WORKDAY('PO - création BDA'!$C397,2))</f>
        <v/>
      </c>
      <c r="T397" s="29" t="str">
        <f>IF(OR(C397="",H397="",I397="",B397=""),"",WORKDAY('PO - création BDA'!$C397,14))</f>
        <v/>
      </c>
      <c r="U397" s="30" t="str">
        <f ca="1">IF($B397="","",IF($V397="Cloturée","BDA Cloturée",IF($V397="En cours","Plan d'actions en cours",IF(AND($T397-TODAY()&lt;=-1,OR($R397="",$R397="NON"),$S397-TODAY()&lt;=-1,OR($R397="",$R397="NON")),"RETARD RECTO + VERSO",IF(OR(AND($T397-TODAY()&lt;=-1,OR($R397="",$R397="NON")),AND($T397-TODAY()&lt;=-1,R397="OUI")),"RETARD VERSO",IF(AND($T397-TODAY()&gt;=0,$R397="OUI"),"VERSO EN COURS",IF(OR(AND($S397-TODAY()&lt;=-1,OR($R397="",$R397="NON")),AND($S397-TODAY()&lt;=-1,R397="OUI")),"RETARD RECTO",IF(T397-TODAY()&gt;=0,"RECTO EN COURS"))))))))</f>
        <v/>
      </c>
    </row>
    <row r="398" spans="1:21" ht="24.95" customHeight="1" x14ac:dyDescent="0.2">
      <c r="A398" s="21" t="str">
        <f t="shared" si="25"/>
        <v/>
      </c>
      <c r="B398" s="22" t="str">
        <f t="shared" si="23"/>
        <v/>
      </c>
      <c r="C398" s="43"/>
      <c r="D398" s="44" t="str">
        <f t="shared" si="20"/>
        <v/>
      </c>
      <c r="E398" s="44" t="str">
        <f t="shared" si="21"/>
        <v/>
      </c>
      <c r="F398" s="44" t="str">
        <f t="shared" si="22"/>
        <v xml:space="preserve"> </v>
      </c>
      <c r="G398" s="24" t="str">
        <f t="shared" si="24"/>
        <v/>
      </c>
      <c r="H398" s="47"/>
      <c r="I398" s="47"/>
      <c r="J398" s="47"/>
      <c r="K398" s="58"/>
      <c r="L398" s="58"/>
      <c r="M398" s="41"/>
      <c r="P398" s="27" t="str">
        <f>IF(ISBLANK(I398),"",VLOOKUP(I398,'[1]PO -Machines '!A:C,3,0))</f>
        <v/>
      </c>
      <c r="Q398" s="27" t="str">
        <f>IF(ISBLANK(I398),"",VLOOKUP(I398,'[1]PO -Machines '!A:C,2,0))</f>
        <v/>
      </c>
      <c r="R398" s="28"/>
      <c r="S398" s="29" t="str">
        <f>IF(OR(C398="",H398="",I398="",B398=""),"",WORKDAY('PO - création BDA'!$C398,2))</f>
        <v/>
      </c>
      <c r="T398" s="29" t="str">
        <f>IF(OR(C398="",H398="",I398="",B398=""),"",WORKDAY('PO - création BDA'!$C398,14))</f>
        <v/>
      </c>
      <c r="U398" s="30" t="str">
        <f ca="1">IF($B398="","",IF($V398="Cloturée","BDA Cloturée",IF($V398="En cours","Plan d'actions en cours",IF(AND($T398-TODAY()&lt;=-1,OR($R398="",$R398="NON"),$S398-TODAY()&lt;=-1,OR($R398="",$R398="NON")),"RETARD RECTO + VERSO",IF(OR(AND($T398-TODAY()&lt;=-1,OR($R398="",$R398="NON")),AND($T398-TODAY()&lt;=-1,R398="OUI")),"RETARD VERSO",IF(AND($T398-TODAY()&gt;=0,$R398="OUI"),"VERSO EN COURS",IF(OR(AND($S398-TODAY()&lt;=-1,OR($R398="",$R398="NON")),AND($S398-TODAY()&lt;=-1,R398="OUI")),"RETARD RECTO",IF(T398-TODAY()&gt;=0,"RECTO EN COURS"))))))))</f>
        <v/>
      </c>
    </row>
    <row r="399" spans="1:21" ht="24.95" customHeight="1" x14ac:dyDescent="0.2">
      <c r="A399" s="21" t="str">
        <f t="shared" si="25"/>
        <v/>
      </c>
      <c r="B399" s="22" t="str">
        <f t="shared" si="23"/>
        <v/>
      </c>
      <c r="C399" s="43"/>
      <c r="D399" s="44" t="str">
        <f t="shared" si="20"/>
        <v/>
      </c>
      <c r="E399" s="44" t="str">
        <f t="shared" si="21"/>
        <v/>
      </c>
      <c r="F399" s="44" t="str">
        <f t="shared" si="22"/>
        <v xml:space="preserve"> </v>
      </c>
      <c r="G399" s="24" t="str">
        <f t="shared" si="24"/>
        <v/>
      </c>
      <c r="H399" s="47"/>
      <c r="I399" s="47"/>
      <c r="J399" s="47"/>
      <c r="K399" s="58"/>
      <c r="L399" s="58"/>
      <c r="M399" s="41"/>
      <c r="P399" s="27" t="str">
        <f>IF(ISBLANK(I399),"",VLOOKUP(I399,'[1]PO -Machines '!A:C,3,0))</f>
        <v/>
      </c>
      <c r="Q399" s="27" t="str">
        <f>IF(ISBLANK(I399),"",VLOOKUP(I399,'[1]PO -Machines '!A:C,2,0))</f>
        <v/>
      </c>
      <c r="R399" s="28"/>
      <c r="S399" s="29" t="str">
        <f>IF(OR(C399="",H399="",I399="",B399=""),"",WORKDAY('PO - création BDA'!$C399,2))</f>
        <v/>
      </c>
      <c r="T399" s="29" t="str">
        <f>IF(OR(C399="",H399="",I399="",B399=""),"",WORKDAY('PO - création BDA'!$C399,14))</f>
        <v/>
      </c>
      <c r="U399" s="30" t="str">
        <f ca="1">IF($B399="","",IF($V399="Cloturée","BDA Cloturée",IF($V399="En cours","Plan d'actions en cours",IF(AND($T399-TODAY()&lt;=-1,OR($R399="",$R399="NON"),$S399-TODAY()&lt;=-1,OR($R399="",$R399="NON")),"RETARD RECTO + VERSO",IF(OR(AND($T399-TODAY()&lt;=-1,OR($R399="",$R399="NON")),AND($T399-TODAY()&lt;=-1,R399="OUI")),"RETARD VERSO",IF(AND($T399-TODAY()&gt;=0,$R399="OUI"),"VERSO EN COURS",IF(OR(AND($S399-TODAY()&lt;=-1,OR($R399="",$R399="NON")),AND($S399-TODAY()&lt;=-1,R399="OUI")),"RETARD RECTO",IF(T399-TODAY()&gt;=0,"RECTO EN COURS"))))))))</f>
        <v/>
      </c>
    </row>
    <row r="400" spans="1:21" ht="24.95" customHeight="1" x14ac:dyDescent="0.2">
      <c r="A400" s="21" t="str">
        <f t="shared" si="25"/>
        <v/>
      </c>
      <c r="B400" s="22" t="str">
        <f t="shared" si="23"/>
        <v/>
      </c>
      <c r="C400" s="43"/>
      <c r="D400" s="44" t="str">
        <f t="shared" si="20"/>
        <v/>
      </c>
      <c r="E400" s="44" t="str">
        <f t="shared" si="21"/>
        <v/>
      </c>
      <c r="F400" s="44" t="str">
        <f t="shared" si="22"/>
        <v xml:space="preserve"> </v>
      </c>
      <c r="G400" s="24" t="str">
        <f t="shared" si="24"/>
        <v/>
      </c>
      <c r="H400" s="47"/>
      <c r="I400" s="47"/>
      <c r="J400" s="47"/>
      <c r="K400" s="58"/>
      <c r="L400" s="58"/>
      <c r="M400" s="41"/>
      <c r="P400" s="27" t="str">
        <f>IF(ISBLANK(I400),"",VLOOKUP(I400,'[1]PO -Machines '!A:C,3,0))</f>
        <v/>
      </c>
      <c r="Q400" s="27" t="str">
        <f>IF(ISBLANK(I400),"",VLOOKUP(I400,'[1]PO -Machines '!A:C,2,0))</f>
        <v/>
      </c>
      <c r="R400" s="28"/>
      <c r="S400" s="29" t="str">
        <f>IF(OR(C400="",H400="",I400="",B400=""),"",WORKDAY('PO - création BDA'!$C400,2))</f>
        <v/>
      </c>
      <c r="T400" s="29" t="str">
        <f>IF(OR(C400="",H400="",I400="",B400=""),"",WORKDAY('PO - création BDA'!$C400,14))</f>
        <v/>
      </c>
      <c r="U400" s="30" t="str">
        <f ca="1">IF($B400="","",IF($V400="Cloturée","BDA Cloturée",IF($V400="En cours","Plan d'actions en cours",IF(AND($T400-TODAY()&lt;=-1,OR($R400="",$R400="NON"),$S400-TODAY()&lt;=-1,OR($R400="",$R400="NON")),"RETARD RECTO + VERSO",IF(OR(AND($T400-TODAY()&lt;=-1,OR($R400="",$R400="NON")),AND($T400-TODAY()&lt;=-1,R400="OUI")),"RETARD VERSO",IF(AND($T400-TODAY()&gt;=0,$R400="OUI"),"VERSO EN COURS",IF(OR(AND($S400-TODAY()&lt;=-1,OR($R400="",$R400="NON")),AND($S400-TODAY()&lt;=-1,R400="OUI")),"RETARD RECTO",IF(T400-TODAY()&gt;=0,"RECTO EN COURS"))))))))</f>
        <v/>
      </c>
    </row>
    <row r="401" spans="1:21" ht="24.95" customHeight="1" x14ac:dyDescent="0.2">
      <c r="A401" s="21" t="str">
        <f t="shared" si="25"/>
        <v/>
      </c>
      <c r="B401" s="22" t="str">
        <f t="shared" si="23"/>
        <v/>
      </c>
      <c r="C401" s="43"/>
      <c r="D401" s="44" t="str">
        <f t="shared" si="20"/>
        <v/>
      </c>
      <c r="E401" s="44" t="str">
        <f t="shared" si="21"/>
        <v/>
      </c>
      <c r="F401" s="44" t="str">
        <f t="shared" si="22"/>
        <v xml:space="preserve"> </v>
      </c>
      <c r="G401" s="24" t="str">
        <f t="shared" si="24"/>
        <v/>
      </c>
      <c r="H401" s="47"/>
      <c r="I401" s="47"/>
      <c r="J401" s="47"/>
      <c r="K401" s="58"/>
      <c r="L401" s="58"/>
      <c r="M401" s="41"/>
      <c r="P401" s="27" t="str">
        <f>IF(ISBLANK(I401),"",VLOOKUP(I401,'[1]PO -Machines '!A:C,3,0))</f>
        <v/>
      </c>
      <c r="Q401" s="27" t="str">
        <f>IF(ISBLANK(I401),"",VLOOKUP(I401,'[1]PO -Machines '!A:C,2,0))</f>
        <v/>
      </c>
      <c r="R401" s="28"/>
      <c r="S401" s="29" t="str">
        <f>IF(OR(C401="",H401="",I401="",B401=""),"",WORKDAY('PO - création BDA'!$C401,2))</f>
        <v/>
      </c>
      <c r="T401" s="29" t="str">
        <f>IF(OR(C401="",H401="",I401="",B401=""),"",WORKDAY('PO - création BDA'!$C401,14))</f>
        <v/>
      </c>
      <c r="U401" s="30" t="str">
        <f ca="1">IF($B401="","",IF($V401="Cloturée","BDA Cloturée",IF($V401="En cours","Plan d'actions en cours",IF(AND($T401-TODAY()&lt;=-1,OR($R401="",$R401="NON"),$S401-TODAY()&lt;=-1,OR($R401="",$R401="NON")),"RETARD RECTO + VERSO",IF(OR(AND($T401-TODAY()&lt;=-1,OR($R401="",$R401="NON")),AND($T401-TODAY()&lt;=-1,R401="OUI")),"RETARD VERSO",IF(AND($T401-TODAY()&gt;=0,$R401="OUI"),"VERSO EN COURS",IF(OR(AND($S401-TODAY()&lt;=-1,OR($R401="",$R401="NON")),AND($S401-TODAY()&lt;=-1,R401="OUI")),"RETARD RECTO",IF(T401-TODAY()&gt;=0,"RECTO EN COURS"))))))))</f>
        <v/>
      </c>
    </row>
    <row r="402" spans="1:21" ht="24.95" customHeight="1" x14ac:dyDescent="0.2">
      <c r="A402" s="21" t="str">
        <f t="shared" si="25"/>
        <v/>
      </c>
      <c r="B402" s="22" t="str">
        <f t="shared" si="23"/>
        <v/>
      </c>
      <c r="C402" s="43"/>
      <c r="D402" s="44" t="str">
        <f t="shared" si="20"/>
        <v/>
      </c>
      <c r="E402" s="44" t="str">
        <f t="shared" si="21"/>
        <v/>
      </c>
      <c r="F402" s="44" t="str">
        <f t="shared" si="22"/>
        <v xml:space="preserve"> </v>
      </c>
      <c r="G402" s="24" t="str">
        <f t="shared" si="24"/>
        <v/>
      </c>
      <c r="H402" s="47"/>
      <c r="I402" s="47"/>
      <c r="J402" s="47"/>
      <c r="K402" s="58"/>
      <c r="L402" s="58"/>
      <c r="M402" s="41"/>
      <c r="P402" s="27" t="str">
        <f>IF(ISBLANK(I402),"",VLOOKUP(I402,'[1]PO -Machines '!A:C,3,0))</f>
        <v/>
      </c>
      <c r="Q402" s="27" t="str">
        <f>IF(ISBLANK(I402),"",VLOOKUP(I402,'[1]PO -Machines '!A:C,2,0))</f>
        <v/>
      </c>
      <c r="R402" s="28"/>
      <c r="S402" s="29" t="str">
        <f>IF(OR(C402="",H402="",I402="",B402=""),"",WORKDAY('PO - création BDA'!$C402,2))</f>
        <v/>
      </c>
      <c r="T402" s="29" t="str">
        <f>IF(OR(C402="",H402="",I402="",B402=""),"",WORKDAY('PO - création BDA'!$C402,14))</f>
        <v/>
      </c>
      <c r="U402" s="30" t="str">
        <f ca="1">IF($B402="","",IF($V402="Cloturée","BDA Cloturée",IF($V402="En cours","Plan d'actions en cours",IF(AND($T402-TODAY()&lt;=-1,OR($R402="",$R402="NON"),$S402-TODAY()&lt;=-1,OR($R402="",$R402="NON")),"RETARD RECTO + VERSO",IF(OR(AND($T402-TODAY()&lt;=-1,OR($R402="",$R402="NON")),AND($T402-TODAY()&lt;=-1,R402="OUI")),"RETARD VERSO",IF(AND($T402-TODAY()&gt;=0,$R402="OUI"),"VERSO EN COURS",IF(OR(AND($S402-TODAY()&lt;=-1,OR($R402="",$R402="NON")),AND($S402-TODAY()&lt;=-1,R402="OUI")),"RETARD RECTO",IF(T402-TODAY()&gt;=0,"RECTO EN COURS"))))))))</f>
        <v/>
      </c>
    </row>
    <row r="403" spans="1:21" ht="24.95" customHeight="1" x14ac:dyDescent="0.2">
      <c r="A403" s="21" t="str">
        <f t="shared" si="25"/>
        <v/>
      </c>
      <c r="B403" s="22" t="str">
        <f t="shared" si="23"/>
        <v/>
      </c>
      <c r="C403" s="43"/>
      <c r="D403" s="44" t="str">
        <f t="shared" ref="D403:D466" si="26">IF(C403="","","P"&amp;MONTH(C403))</f>
        <v/>
      </c>
      <c r="E403" s="44" t="str">
        <f t="shared" ref="E403:E466" si="27">IF(C403="","",YEAR(C403))</f>
        <v/>
      </c>
      <c r="F403" s="44" t="str">
        <f t="shared" ref="F403:F466" si="28">CONCATENATE(D403," ",E403)</f>
        <v xml:space="preserve"> </v>
      </c>
      <c r="G403" s="24" t="str">
        <f t="shared" si="24"/>
        <v/>
      </c>
      <c r="H403" s="47"/>
      <c r="I403" s="47"/>
      <c r="J403" s="47"/>
      <c r="K403" s="58"/>
      <c r="L403" s="58"/>
      <c r="M403" s="41"/>
      <c r="P403" s="27" t="str">
        <f>IF(ISBLANK(I403),"",VLOOKUP(I403,'[1]PO -Machines '!A:C,3,0))</f>
        <v/>
      </c>
      <c r="Q403" s="27" t="str">
        <f>IF(ISBLANK(I403),"",VLOOKUP(I403,'[1]PO -Machines '!A:C,2,0))</f>
        <v/>
      </c>
      <c r="R403" s="28"/>
      <c r="S403" s="29" t="str">
        <f>IF(OR(C403="",H403="",I403="",B403=""),"",WORKDAY('PO - création BDA'!$C403,2))</f>
        <v/>
      </c>
      <c r="T403" s="29" t="str">
        <f>IF(OR(C403="",H403="",I403="",B403=""),"",WORKDAY('PO - création BDA'!$C403,14))</f>
        <v/>
      </c>
      <c r="U403" s="30" t="str">
        <f ca="1">IF($B403="","",IF($V403="Cloturée","BDA Cloturée",IF($V403="En cours","Plan d'actions en cours",IF(AND($T403-TODAY()&lt;=-1,OR($R403="",$R403="NON"),$S403-TODAY()&lt;=-1,OR($R403="",$R403="NON")),"RETARD RECTO + VERSO",IF(OR(AND($T403-TODAY()&lt;=-1,OR($R403="",$R403="NON")),AND($T403-TODAY()&lt;=-1,R403="OUI")),"RETARD VERSO",IF(AND($T403-TODAY()&gt;=0,$R403="OUI"),"VERSO EN COURS",IF(OR(AND($S403-TODAY()&lt;=-1,OR($R403="",$R403="NON")),AND($S403-TODAY()&lt;=-1,R403="OUI")),"RETARD RECTO",IF(T403-TODAY()&gt;=0,"RECTO EN COURS"))))))))</f>
        <v/>
      </c>
    </row>
    <row r="404" spans="1:21" ht="24.95" customHeight="1" x14ac:dyDescent="0.2">
      <c r="A404" s="21" t="str">
        <f t="shared" si="25"/>
        <v/>
      </c>
      <c r="B404" s="22" t="str">
        <f t="shared" si="23"/>
        <v/>
      </c>
      <c r="C404" s="43"/>
      <c r="D404" s="44" t="str">
        <f t="shared" si="26"/>
        <v/>
      </c>
      <c r="E404" s="44" t="str">
        <f t="shared" si="27"/>
        <v/>
      </c>
      <c r="F404" s="44" t="str">
        <f t="shared" si="28"/>
        <v xml:space="preserve"> </v>
      </c>
      <c r="G404" s="24" t="str">
        <f t="shared" si="24"/>
        <v/>
      </c>
      <c r="H404" s="47"/>
      <c r="I404" s="47"/>
      <c r="J404" s="47"/>
      <c r="K404" s="58"/>
      <c r="L404" s="58"/>
      <c r="M404" s="41"/>
      <c r="P404" s="27" t="str">
        <f>IF(ISBLANK(I404),"",VLOOKUP(I404,'[1]PO -Machines '!A:C,3,0))</f>
        <v/>
      </c>
      <c r="Q404" s="27" t="str">
        <f>IF(ISBLANK(I404),"",VLOOKUP(I404,'[1]PO -Machines '!A:C,2,0))</f>
        <v/>
      </c>
      <c r="R404" s="28"/>
      <c r="S404" s="29" t="str">
        <f>IF(OR(C404="",H404="",I404="",B404=""),"",WORKDAY('PO - création BDA'!$C404,2))</f>
        <v/>
      </c>
      <c r="T404" s="29" t="str">
        <f>IF(OR(C404="",H404="",I404="",B404=""),"",WORKDAY('PO - création BDA'!$C404,14))</f>
        <v/>
      </c>
      <c r="U404" s="30" t="str">
        <f ca="1">IF($B404="","",IF($V404="Cloturée","BDA Cloturée",IF($V404="En cours","Plan d'actions en cours",IF(AND($T404-TODAY()&lt;=-1,OR($R404="",$R404="NON"),$S404-TODAY()&lt;=-1,OR($R404="",$R404="NON")),"RETARD RECTO + VERSO",IF(OR(AND($T404-TODAY()&lt;=-1,OR($R404="",$R404="NON")),AND($T404-TODAY()&lt;=-1,R404="OUI")),"RETARD VERSO",IF(AND($T404-TODAY()&gt;=0,$R404="OUI"),"VERSO EN COURS",IF(OR(AND($S404-TODAY()&lt;=-1,OR($R404="",$R404="NON")),AND($S404-TODAY()&lt;=-1,R404="OUI")),"RETARD RECTO",IF(T404-TODAY()&gt;=0,"RECTO EN COURS"))))))))</f>
        <v/>
      </c>
    </row>
    <row r="405" spans="1:21" ht="24.95" customHeight="1" x14ac:dyDescent="0.2">
      <c r="A405" s="21" t="str">
        <f t="shared" si="25"/>
        <v/>
      </c>
      <c r="B405" s="22" t="str">
        <f t="shared" si="23"/>
        <v/>
      </c>
      <c r="C405" s="43"/>
      <c r="D405" s="44" t="str">
        <f t="shared" si="26"/>
        <v/>
      </c>
      <c r="E405" s="44" t="str">
        <f t="shared" si="27"/>
        <v/>
      </c>
      <c r="F405" s="44" t="str">
        <f t="shared" si="28"/>
        <v xml:space="preserve"> </v>
      </c>
      <c r="G405" s="24" t="str">
        <f t="shared" si="24"/>
        <v/>
      </c>
      <c r="H405" s="47"/>
      <c r="I405" s="47"/>
      <c r="J405" s="47"/>
      <c r="K405" s="58"/>
      <c r="L405" s="58"/>
      <c r="M405" s="41"/>
      <c r="P405" s="27" t="str">
        <f>IF(ISBLANK(I405),"",VLOOKUP(I405,'[1]PO -Machines '!A:C,3,0))</f>
        <v/>
      </c>
      <c r="Q405" s="27" t="str">
        <f>IF(ISBLANK(I405),"",VLOOKUP(I405,'[1]PO -Machines '!A:C,2,0))</f>
        <v/>
      </c>
      <c r="R405" s="28"/>
      <c r="S405" s="29" t="str">
        <f>IF(OR(C405="",H405="",I405="",B405=""),"",WORKDAY('PO - création BDA'!$C405,2))</f>
        <v/>
      </c>
      <c r="T405" s="29" t="str">
        <f>IF(OR(C405="",H405="",I405="",B405=""),"",WORKDAY('PO - création BDA'!$C405,14))</f>
        <v/>
      </c>
      <c r="U405" s="30" t="str">
        <f ca="1">IF($B405="","",IF($V405="Cloturée","BDA Cloturée",IF($V405="En cours","Plan d'actions en cours",IF(AND($T405-TODAY()&lt;=-1,OR($R405="",$R405="NON"),$S405-TODAY()&lt;=-1,OR($R405="",$R405="NON")),"RETARD RECTO + VERSO",IF(OR(AND($T405-TODAY()&lt;=-1,OR($R405="",$R405="NON")),AND($T405-TODAY()&lt;=-1,R405="OUI")),"RETARD VERSO",IF(AND($T405-TODAY()&gt;=0,$R405="OUI"),"VERSO EN COURS",IF(OR(AND($S405-TODAY()&lt;=-1,OR($R405="",$R405="NON")),AND($S405-TODAY()&lt;=-1,R405="OUI")),"RETARD RECTO",IF(T405-TODAY()&gt;=0,"RECTO EN COURS"))))))))</f>
        <v/>
      </c>
    </row>
    <row r="406" spans="1:21" ht="24.95" customHeight="1" x14ac:dyDescent="0.2">
      <c r="A406" s="21" t="str">
        <f t="shared" si="25"/>
        <v/>
      </c>
      <c r="B406" s="22" t="str">
        <f t="shared" si="23"/>
        <v/>
      </c>
      <c r="C406" s="43"/>
      <c r="D406" s="44" t="str">
        <f t="shared" si="26"/>
        <v/>
      </c>
      <c r="E406" s="44" t="str">
        <f t="shared" si="27"/>
        <v/>
      </c>
      <c r="F406" s="44" t="str">
        <f t="shared" si="28"/>
        <v xml:space="preserve"> </v>
      </c>
      <c r="G406" s="24" t="str">
        <f t="shared" si="24"/>
        <v/>
      </c>
      <c r="H406" s="47"/>
      <c r="I406" s="47"/>
      <c r="J406" s="47"/>
      <c r="K406" s="58"/>
      <c r="L406" s="58"/>
      <c r="M406" s="41"/>
      <c r="P406" s="27" t="str">
        <f>IF(ISBLANK(I406),"",VLOOKUP(I406,'[1]PO -Machines '!A:C,3,0))</f>
        <v/>
      </c>
      <c r="Q406" s="27" t="str">
        <f>IF(ISBLANK(I406),"",VLOOKUP(I406,'[1]PO -Machines '!A:C,2,0))</f>
        <v/>
      </c>
      <c r="R406" s="28"/>
      <c r="S406" s="29" t="str">
        <f>IF(OR(C406="",H406="",I406="",B406=""),"",WORKDAY('PO - création BDA'!$C406,2))</f>
        <v/>
      </c>
      <c r="T406" s="29" t="str">
        <f>IF(OR(C406="",H406="",I406="",B406=""),"",WORKDAY('PO - création BDA'!$C406,14))</f>
        <v/>
      </c>
      <c r="U406" s="30" t="str">
        <f ca="1">IF($B406="","",IF($V406="Cloturée","BDA Cloturée",IF($V406="En cours","Plan d'actions en cours",IF(AND($T406-TODAY()&lt;=-1,OR($R406="",$R406="NON"),$S406-TODAY()&lt;=-1,OR($R406="",$R406="NON")),"RETARD RECTO + VERSO",IF(OR(AND($T406-TODAY()&lt;=-1,OR($R406="",$R406="NON")),AND($T406-TODAY()&lt;=-1,R406="OUI")),"RETARD VERSO",IF(AND($T406-TODAY()&gt;=0,$R406="OUI"),"VERSO EN COURS",IF(OR(AND($S406-TODAY()&lt;=-1,OR($R406="",$R406="NON")),AND($S406-TODAY()&lt;=-1,R406="OUI")),"RETARD RECTO",IF(T406-TODAY()&gt;=0,"RECTO EN COURS"))))))))</f>
        <v/>
      </c>
    </row>
    <row r="407" spans="1:21" ht="24.95" customHeight="1" x14ac:dyDescent="0.2">
      <c r="A407" s="21" t="str">
        <f t="shared" si="25"/>
        <v/>
      </c>
      <c r="B407" s="22" t="str">
        <f t="shared" si="23"/>
        <v/>
      </c>
      <c r="C407" s="43"/>
      <c r="D407" s="44" t="str">
        <f t="shared" si="26"/>
        <v/>
      </c>
      <c r="E407" s="44" t="str">
        <f t="shared" si="27"/>
        <v/>
      </c>
      <c r="F407" s="44" t="str">
        <f t="shared" si="28"/>
        <v xml:space="preserve"> </v>
      </c>
      <c r="G407" s="24" t="str">
        <f t="shared" si="24"/>
        <v/>
      </c>
      <c r="H407" s="47"/>
      <c r="I407" s="47"/>
      <c r="J407" s="47"/>
      <c r="K407" s="58"/>
      <c r="L407" s="58"/>
      <c r="M407" s="41"/>
      <c r="P407" s="27" t="str">
        <f>IF(ISBLANK(I407),"",VLOOKUP(I407,'[1]PO -Machines '!A:C,3,0))</f>
        <v/>
      </c>
      <c r="Q407" s="27" t="str">
        <f>IF(ISBLANK(I407),"",VLOOKUP(I407,'[1]PO -Machines '!A:C,2,0))</f>
        <v/>
      </c>
      <c r="R407" s="28"/>
      <c r="S407" s="29" t="str">
        <f>IF(OR(C407="",H407="",I407="",B407=""),"",WORKDAY('PO - création BDA'!$C407,2))</f>
        <v/>
      </c>
      <c r="T407" s="29" t="str">
        <f>IF(OR(C407="",H407="",I407="",B407=""),"",WORKDAY('PO - création BDA'!$C407,14))</f>
        <v/>
      </c>
      <c r="U407" s="30" t="str">
        <f ca="1">IF($B407="","",IF($V407="Cloturée","BDA Cloturée",IF($V407="En cours","Plan d'actions en cours",IF(AND($T407-TODAY()&lt;=-1,OR($R407="",$R407="NON"),$S407-TODAY()&lt;=-1,OR($R407="",$R407="NON")),"RETARD RECTO + VERSO",IF(OR(AND($T407-TODAY()&lt;=-1,OR($R407="",$R407="NON")),AND($T407-TODAY()&lt;=-1,R407="OUI")),"RETARD VERSO",IF(AND($T407-TODAY()&gt;=0,$R407="OUI"),"VERSO EN COURS",IF(OR(AND($S407-TODAY()&lt;=-1,OR($R407="",$R407="NON")),AND($S407-TODAY()&lt;=-1,R407="OUI")),"RETARD RECTO",IF(T407-TODAY()&gt;=0,"RECTO EN COURS"))))))))</f>
        <v/>
      </c>
    </row>
    <row r="408" spans="1:21" ht="24.95" customHeight="1" x14ac:dyDescent="0.2">
      <c r="A408" s="21" t="str">
        <f t="shared" si="25"/>
        <v/>
      </c>
      <c r="B408" s="22" t="str">
        <f t="shared" si="23"/>
        <v/>
      </c>
      <c r="C408" s="43"/>
      <c r="D408" s="44" t="str">
        <f t="shared" si="26"/>
        <v/>
      </c>
      <c r="E408" s="44" t="str">
        <f t="shared" si="27"/>
        <v/>
      </c>
      <c r="F408" s="44" t="str">
        <f t="shared" si="28"/>
        <v xml:space="preserve"> </v>
      </c>
      <c r="G408" s="24" t="str">
        <f t="shared" si="24"/>
        <v/>
      </c>
      <c r="H408" s="47"/>
      <c r="I408" s="47"/>
      <c r="J408" s="47"/>
      <c r="K408" s="58"/>
      <c r="L408" s="58"/>
      <c r="M408" s="41"/>
      <c r="P408" s="27" t="str">
        <f>IF(ISBLANK(I408),"",VLOOKUP(I408,'[1]PO -Machines '!A:C,3,0))</f>
        <v/>
      </c>
      <c r="Q408" s="27" t="str">
        <f>IF(ISBLANK(I408),"",VLOOKUP(I408,'[1]PO -Machines '!A:C,2,0))</f>
        <v/>
      </c>
      <c r="R408" s="28"/>
      <c r="S408" s="29" t="str">
        <f>IF(OR(C408="",H408="",I408="",B408=""),"",WORKDAY('PO - création BDA'!$C408,2))</f>
        <v/>
      </c>
      <c r="T408" s="29" t="str">
        <f>IF(OR(C408="",H408="",I408="",B408=""),"",WORKDAY('PO - création BDA'!$C408,14))</f>
        <v/>
      </c>
      <c r="U408" s="30" t="str">
        <f ca="1">IF($B408="","",IF($V408="Cloturée","BDA Cloturée",IF($V408="En cours","Plan d'actions en cours",IF(AND($T408-TODAY()&lt;=-1,OR($R408="",$R408="NON"),$S408-TODAY()&lt;=-1,OR($R408="",$R408="NON")),"RETARD RECTO + VERSO",IF(OR(AND($T408-TODAY()&lt;=-1,OR($R408="",$R408="NON")),AND($T408-TODAY()&lt;=-1,R408="OUI")),"RETARD VERSO",IF(AND($T408-TODAY()&gt;=0,$R408="OUI"),"VERSO EN COURS",IF(OR(AND($S408-TODAY()&lt;=-1,OR($R408="",$R408="NON")),AND($S408-TODAY()&lt;=-1,R408="OUI")),"RETARD RECTO",IF(T408-TODAY()&gt;=0,"RECTO EN COURS"))))))))</f>
        <v/>
      </c>
    </row>
    <row r="409" spans="1:21" ht="24.95" customHeight="1" x14ac:dyDescent="0.2">
      <c r="A409" s="21" t="str">
        <f t="shared" si="25"/>
        <v/>
      </c>
      <c r="B409" s="22" t="str">
        <f t="shared" si="23"/>
        <v/>
      </c>
      <c r="C409" s="43"/>
      <c r="D409" s="44" t="str">
        <f t="shared" si="26"/>
        <v/>
      </c>
      <c r="E409" s="44" t="str">
        <f t="shared" si="27"/>
        <v/>
      </c>
      <c r="F409" s="44" t="str">
        <f t="shared" si="28"/>
        <v xml:space="preserve"> </v>
      </c>
      <c r="G409" s="24" t="str">
        <f t="shared" si="24"/>
        <v/>
      </c>
      <c r="H409" s="47"/>
      <c r="I409" s="47"/>
      <c r="J409" s="47"/>
      <c r="K409" s="58"/>
      <c r="L409" s="58"/>
      <c r="M409" s="41"/>
      <c r="P409" s="27" t="str">
        <f>IF(ISBLANK(I409),"",VLOOKUP(I409,'[1]PO -Machines '!A:C,3,0))</f>
        <v/>
      </c>
      <c r="Q409" s="27" t="str">
        <f>IF(ISBLANK(I409),"",VLOOKUP(I409,'[1]PO -Machines '!A:C,2,0))</f>
        <v/>
      </c>
      <c r="R409" s="28"/>
      <c r="S409" s="29" t="str">
        <f>IF(OR(C409="",H409="",I409="",B409=""),"",WORKDAY('PO - création BDA'!$C409,2))</f>
        <v/>
      </c>
      <c r="T409" s="29" t="str">
        <f>IF(OR(C409="",H409="",I409="",B409=""),"",WORKDAY('PO - création BDA'!$C409,14))</f>
        <v/>
      </c>
      <c r="U409" s="30" t="str">
        <f ca="1">IF($B409="","",IF($V409="Cloturée","BDA Cloturée",IF($V409="En cours","Plan d'actions en cours",IF(AND($T409-TODAY()&lt;=-1,OR($R409="",$R409="NON"),$S409-TODAY()&lt;=-1,OR($R409="",$R409="NON")),"RETARD RECTO + VERSO",IF(OR(AND($T409-TODAY()&lt;=-1,OR($R409="",$R409="NON")),AND($T409-TODAY()&lt;=-1,R409="OUI")),"RETARD VERSO",IF(AND($T409-TODAY()&gt;=0,$R409="OUI"),"VERSO EN COURS",IF(OR(AND($S409-TODAY()&lt;=-1,OR($R409="",$R409="NON")),AND($S409-TODAY()&lt;=-1,R409="OUI")),"RETARD RECTO",IF(T409-TODAY()&gt;=0,"RECTO EN COURS"))))))))</f>
        <v/>
      </c>
    </row>
    <row r="410" spans="1:21" ht="24.95" customHeight="1" x14ac:dyDescent="0.2">
      <c r="A410" s="21" t="str">
        <f t="shared" si="25"/>
        <v/>
      </c>
      <c r="B410" s="22" t="str">
        <f t="shared" si="23"/>
        <v/>
      </c>
      <c r="C410" s="43"/>
      <c r="D410" s="44" t="str">
        <f t="shared" si="26"/>
        <v/>
      </c>
      <c r="E410" s="44" t="str">
        <f t="shared" si="27"/>
        <v/>
      </c>
      <c r="F410" s="44" t="str">
        <f t="shared" si="28"/>
        <v xml:space="preserve"> </v>
      </c>
      <c r="G410" s="24" t="str">
        <f t="shared" si="24"/>
        <v/>
      </c>
      <c r="H410" s="47"/>
      <c r="I410" s="47"/>
      <c r="J410" s="47"/>
      <c r="K410" s="58"/>
      <c r="L410" s="58"/>
      <c r="M410" s="41"/>
      <c r="P410" s="27" t="str">
        <f>IF(ISBLANK(I410),"",VLOOKUP(I410,'[1]PO -Machines '!A:C,3,0))</f>
        <v/>
      </c>
      <c r="Q410" s="27" t="str">
        <f>IF(ISBLANK(I410),"",VLOOKUP(I410,'[1]PO -Machines '!A:C,2,0))</f>
        <v/>
      </c>
      <c r="R410" s="28"/>
      <c r="S410" s="29" t="str">
        <f>IF(OR(C410="",H410="",I410="",B410=""),"",WORKDAY('PO - création BDA'!$C410,2))</f>
        <v/>
      </c>
      <c r="T410" s="29" t="str">
        <f>IF(OR(C410="",H410="",I410="",B410=""),"",WORKDAY('PO - création BDA'!$C410,14))</f>
        <v/>
      </c>
      <c r="U410" s="30" t="str">
        <f ca="1">IF($B410="","",IF($V410="Cloturée","BDA Cloturée",IF($V410="En cours","Plan d'actions en cours",IF(AND($T410-TODAY()&lt;=-1,OR($R410="",$R410="NON"),$S410-TODAY()&lt;=-1,OR($R410="",$R410="NON")),"RETARD RECTO + VERSO",IF(OR(AND($T410-TODAY()&lt;=-1,OR($R410="",$R410="NON")),AND($T410-TODAY()&lt;=-1,R410="OUI")),"RETARD VERSO",IF(AND($T410-TODAY()&gt;=0,$R410="OUI"),"VERSO EN COURS",IF(OR(AND($S410-TODAY()&lt;=-1,OR($R410="",$R410="NON")),AND($S410-TODAY()&lt;=-1,R410="OUI")),"RETARD RECTO",IF(T410-TODAY()&gt;=0,"RECTO EN COURS"))))))))</f>
        <v/>
      </c>
    </row>
    <row r="411" spans="1:21" ht="24.95" customHeight="1" x14ac:dyDescent="0.2">
      <c r="A411" s="21" t="str">
        <f t="shared" si="25"/>
        <v/>
      </c>
      <c r="B411" s="22" t="str">
        <f t="shared" si="23"/>
        <v/>
      </c>
      <c r="C411" s="43"/>
      <c r="D411" s="44" t="str">
        <f t="shared" si="26"/>
        <v/>
      </c>
      <c r="E411" s="44" t="str">
        <f t="shared" si="27"/>
        <v/>
      </c>
      <c r="F411" s="44" t="str">
        <f t="shared" si="28"/>
        <v xml:space="preserve"> </v>
      </c>
      <c r="G411" s="24" t="str">
        <f t="shared" si="24"/>
        <v/>
      </c>
      <c r="H411" s="47"/>
      <c r="I411" s="47"/>
      <c r="J411" s="47"/>
      <c r="K411" s="58"/>
      <c r="L411" s="58"/>
      <c r="M411" s="41"/>
      <c r="P411" s="27" t="str">
        <f>IF(ISBLANK(I411),"",VLOOKUP(I411,'[1]PO -Machines '!A:C,3,0))</f>
        <v/>
      </c>
      <c r="Q411" s="27" t="str">
        <f>IF(ISBLANK(I411),"",VLOOKUP(I411,'[1]PO -Machines '!A:C,2,0))</f>
        <v/>
      </c>
      <c r="R411" s="28"/>
      <c r="S411" s="29" t="str">
        <f>IF(OR(C411="",H411="",I411="",B411=""),"",WORKDAY('PO - création BDA'!$C411,2))</f>
        <v/>
      </c>
      <c r="T411" s="29" t="str">
        <f>IF(OR(C411="",H411="",I411="",B411=""),"",WORKDAY('PO - création BDA'!$C411,14))</f>
        <v/>
      </c>
      <c r="U411" s="30" t="str">
        <f ca="1">IF($B411="","",IF($V411="Cloturée","BDA Cloturée",IF($V411="En cours","Plan d'actions en cours",IF(AND($T411-TODAY()&lt;=-1,OR($R411="",$R411="NON"),$S411-TODAY()&lt;=-1,OR($R411="",$R411="NON")),"RETARD RECTO + VERSO",IF(OR(AND($T411-TODAY()&lt;=-1,OR($R411="",$R411="NON")),AND($T411-TODAY()&lt;=-1,R411="OUI")),"RETARD VERSO",IF(AND($T411-TODAY()&gt;=0,$R411="OUI"),"VERSO EN COURS",IF(OR(AND($S411-TODAY()&lt;=-1,OR($R411="",$R411="NON")),AND($S411-TODAY()&lt;=-1,R411="OUI")),"RETARD RECTO",IF(T411-TODAY()&gt;=0,"RECTO EN COURS"))))))))</f>
        <v/>
      </c>
    </row>
    <row r="412" spans="1:21" ht="24.95" customHeight="1" x14ac:dyDescent="0.2">
      <c r="A412" s="21" t="str">
        <f t="shared" si="25"/>
        <v/>
      </c>
      <c r="B412" s="22" t="str">
        <f t="shared" si="23"/>
        <v/>
      </c>
      <c r="C412" s="43"/>
      <c r="D412" s="44" t="str">
        <f t="shared" si="26"/>
        <v/>
      </c>
      <c r="E412" s="44" t="str">
        <f t="shared" si="27"/>
        <v/>
      </c>
      <c r="F412" s="44" t="str">
        <f t="shared" si="28"/>
        <v xml:space="preserve"> </v>
      </c>
      <c r="G412" s="24" t="str">
        <f t="shared" si="24"/>
        <v/>
      </c>
      <c r="H412" s="47"/>
      <c r="I412" s="47"/>
      <c r="J412" s="47"/>
      <c r="K412" s="58"/>
      <c r="L412" s="58"/>
      <c r="M412" s="41"/>
      <c r="P412" s="27" t="str">
        <f>IF(ISBLANK(I412),"",VLOOKUP(I412,'[1]PO -Machines '!A:C,3,0))</f>
        <v/>
      </c>
      <c r="Q412" s="27" t="str">
        <f>IF(ISBLANK(I412),"",VLOOKUP(I412,'[1]PO -Machines '!A:C,2,0))</f>
        <v/>
      </c>
      <c r="R412" s="28"/>
      <c r="S412" s="29" t="str">
        <f>IF(OR(C412="",H412="",I412="",B412=""),"",WORKDAY('PO - création BDA'!$C412,2))</f>
        <v/>
      </c>
      <c r="T412" s="29" t="str">
        <f>IF(OR(C412="",H412="",I412="",B412=""),"",WORKDAY('PO - création BDA'!$C412,14))</f>
        <v/>
      </c>
      <c r="U412" s="30" t="str">
        <f ca="1">IF($B412="","",IF($V412="Cloturée","BDA Cloturée",IF($V412="En cours","Plan d'actions en cours",IF(AND($T412-TODAY()&lt;=-1,OR($R412="",$R412="NON"),$S412-TODAY()&lt;=-1,OR($R412="",$R412="NON")),"RETARD RECTO + VERSO",IF(OR(AND($T412-TODAY()&lt;=-1,OR($R412="",$R412="NON")),AND($T412-TODAY()&lt;=-1,R412="OUI")),"RETARD VERSO",IF(AND($T412-TODAY()&gt;=0,$R412="OUI"),"VERSO EN COURS",IF(OR(AND($S412-TODAY()&lt;=-1,OR($R412="",$R412="NON")),AND($S412-TODAY()&lt;=-1,R412="OUI")),"RETARD RECTO",IF(T412-TODAY()&gt;=0,"RECTO EN COURS"))))))))</f>
        <v/>
      </c>
    </row>
    <row r="413" spans="1:21" ht="24.95" customHeight="1" x14ac:dyDescent="0.2">
      <c r="A413" s="21" t="str">
        <f t="shared" si="25"/>
        <v/>
      </c>
      <c r="B413" s="22" t="str">
        <f t="shared" si="23"/>
        <v/>
      </c>
      <c r="C413" s="43"/>
      <c r="D413" s="44" t="str">
        <f t="shared" si="26"/>
        <v/>
      </c>
      <c r="E413" s="44" t="str">
        <f t="shared" si="27"/>
        <v/>
      </c>
      <c r="F413" s="44" t="str">
        <f t="shared" si="28"/>
        <v xml:space="preserve"> </v>
      </c>
      <c r="G413" s="24" t="str">
        <f t="shared" si="24"/>
        <v/>
      </c>
      <c r="H413" s="47"/>
      <c r="I413" s="47"/>
      <c r="J413" s="47"/>
      <c r="K413" s="58"/>
      <c r="L413" s="58"/>
      <c r="M413" s="41"/>
      <c r="P413" s="27" t="str">
        <f>IF(ISBLANK(I413),"",VLOOKUP(I413,'[1]PO -Machines '!A:C,3,0))</f>
        <v/>
      </c>
      <c r="Q413" s="27" t="str">
        <f>IF(ISBLANK(I413),"",VLOOKUP(I413,'[1]PO -Machines '!A:C,2,0))</f>
        <v/>
      </c>
      <c r="R413" s="28"/>
      <c r="S413" s="29" t="str">
        <f>IF(OR(C413="",H413="",I413="",B413=""),"",WORKDAY('PO - création BDA'!$C413,2))</f>
        <v/>
      </c>
      <c r="T413" s="29" t="str">
        <f>IF(OR(C413="",H413="",I413="",B413=""),"",WORKDAY('PO - création BDA'!$C413,14))</f>
        <v/>
      </c>
      <c r="U413" s="30" t="str">
        <f ca="1">IF($B413="","",IF($V413="Cloturée","BDA Cloturée",IF($V413="En cours","Plan d'actions en cours",IF(AND($T413-TODAY()&lt;=-1,OR($R413="",$R413="NON"),$S413-TODAY()&lt;=-1,OR($R413="",$R413="NON")),"RETARD RECTO + VERSO",IF(OR(AND($T413-TODAY()&lt;=-1,OR($R413="",$R413="NON")),AND($T413-TODAY()&lt;=-1,R413="OUI")),"RETARD VERSO",IF(AND($T413-TODAY()&gt;=0,$R413="OUI"),"VERSO EN COURS",IF(OR(AND($S413-TODAY()&lt;=-1,OR($R413="",$R413="NON")),AND($S413-TODAY()&lt;=-1,R413="OUI")),"RETARD RECTO",IF(T413-TODAY()&gt;=0,"RECTO EN COURS"))))))))</f>
        <v/>
      </c>
    </row>
    <row r="414" spans="1:21" ht="24.95" customHeight="1" x14ac:dyDescent="0.2">
      <c r="A414" s="21" t="str">
        <f t="shared" si="25"/>
        <v/>
      </c>
      <c r="B414" s="22" t="str">
        <f t="shared" si="23"/>
        <v/>
      </c>
      <c r="C414" s="43"/>
      <c r="D414" s="44" t="str">
        <f t="shared" si="26"/>
        <v/>
      </c>
      <c r="E414" s="44" t="str">
        <f t="shared" si="27"/>
        <v/>
      </c>
      <c r="F414" s="44" t="str">
        <f t="shared" si="28"/>
        <v xml:space="preserve"> </v>
      </c>
      <c r="G414" s="24" t="str">
        <f t="shared" si="24"/>
        <v/>
      </c>
      <c r="H414" s="47"/>
      <c r="I414" s="47"/>
      <c r="J414" s="47"/>
      <c r="K414" s="58"/>
      <c r="L414" s="58"/>
      <c r="M414" s="41"/>
      <c r="P414" s="27" t="str">
        <f>IF(ISBLANK(I414),"",VLOOKUP(I414,'[1]PO -Machines '!A:C,3,0))</f>
        <v/>
      </c>
      <c r="Q414" s="27" t="str">
        <f>IF(ISBLANK(I414),"",VLOOKUP(I414,'[1]PO -Machines '!A:C,2,0))</f>
        <v/>
      </c>
      <c r="R414" s="28"/>
      <c r="S414" s="29" t="str">
        <f>IF(OR(C414="",H414="",I414="",B414=""),"",WORKDAY('PO - création BDA'!$C414,2))</f>
        <v/>
      </c>
      <c r="T414" s="29" t="str">
        <f>IF(OR(C414="",H414="",I414="",B414=""),"",WORKDAY('PO - création BDA'!$C414,14))</f>
        <v/>
      </c>
      <c r="U414" s="30" t="str">
        <f ca="1">IF($B414="","",IF($V414="Cloturée","BDA Cloturée",IF($V414="En cours","Plan d'actions en cours",IF(AND($T414-TODAY()&lt;=-1,OR($R414="",$R414="NON"),$S414-TODAY()&lt;=-1,OR($R414="",$R414="NON")),"RETARD RECTO + VERSO",IF(OR(AND($T414-TODAY()&lt;=-1,OR($R414="",$R414="NON")),AND($T414-TODAY()&lt;=-1,R414="OUI")),"RETARD VERSO",IF(AND($T414-TODAY()&gt;=0,$R414="OUI"),"VERSO EN COURS",IF(OR(AND($S414-TODAY()&lt;=-1,OR($R414="",$R414="NON")),AND($S414-TODAY()&lt;=-1,R414="OUI")),"RETARD RECTO",IF(T414-TODAY()&gt;=0,"RECTO EN COURS"))))))))</f>
        <v/>
      </c>
    </row>
    <row r="415" spans="1:21" ht="24.95" customHeight="1" x14ac:dyDescent="0.2">
      <c r="A415" s="21" t="str">
        <f t="shared" si="25"/>
        <v/>
      </c>
      <c r="B415" s="22" t="str">
        <f t="shared" si="23"/>
        <v/>
      </c>
      <c r="C415" s="43"/>
      <c r="D415" s="44" t="str">
        <f t="shared" si="26"/>
        <v/>
      </c>
      <c r="E415" s="44" t="str">
        <f t="shared" si="27"/>
        <v/>
      </c>
      <c r="F415" s="44" t="str">
        <f t="shared" si="28"/>
        <v xml:space="preserve"> </v>
      </c>
      <c r="G415" s="24" t="str">
        <f t="shared" si="24"/>
        <v/>
      </c>
      <c r="H415" s="47"/>
      <c r="I415" s="47"/>
      <c r="J415" s="47"/>
      <c r="K415" s="58"/>
      <c r="L415" s="58"/>
      <c r="M415" s="41"/>
      <c r="P415" s="27" t="str">
        <f>IF(ISBLANK(I415),"",VLOOKUP(I415,'[1]PO -Machines '!A:C,3,0))</f>
        <v/>
      </c>
      <c r="Q415" s="27" t="str">
        <f>IF(ISBLANK(I415),"",VLOOKUP(I415,'[1]PO -Machines '!A:C,2,0))</f>
        <v/>
      </c>
      <c r="R415" s="28"/>
      <c r="S415" s="29" t="str">
        <f>IF(OR(C415="",H415="",I415="",B415=""),"",WORKDAY('PO - création BDA'!$C415,2))</f>
        <v/>
      </c>
      <c r="T415" s="29" t="str">
        <f>IF(OR(C415="",H415="",I415="",B415=""),"",WORKDAY('PO - création BDA'!$C415,14))</f>
        <v/>
      </c>
      <c r="U415" s="30" t="str">
        <f ca="1">IF($B415="","",IF($V415="Cloturée","BDA Cloturée",IF($V415="En cours","Plan d'actions en cours",IF(AND($T415-TODAY()&lt;=-1,OR($R415="",$R415="NON"),$S415-TODAY()&lt;=-1,OR($R415="",$R415="NON")),"RETARD RECTO + VERSO",IF(OR(AND($T415-TODAY()&lt;=-1,OR($R415="",$R415="NON")),AND($T415-TODAY()&lt;=-1,R415="OUI")),"RETARD VERSO",IF(AND($T415-TODAY()&gt;=0,$R415="OUI"),"VERSO EN COURS",IF(OR(AND($S415-TODAY()&lt;=-1,OR($R415="",$R415="NON")),AND($S415-TODAY()&lt;=-1,R415="OUI")),"RETARD RECTO",IF(T415-TODAY()&gt;=0,"RECTO EN COURS"))))))))</f>
        <v/>
      </c>
    </row>
    <row r="416" spans="1:21" ht="24.95" customHeight="1" x14ac:dyDescent="0.2">
      <c r="A416" s="21" t="str">
        <f t="shared" si="25"/>
        <v/>
      </c>
      <c r="B416" s="22" t="str">
        <f t="shared" si="23"/>
        <v/>
      </c>
      <c r="C416" s="43"/>
      <c r="D416" s="44" t="str">
        <f t="shared" si="26"/>
        <v/>
      </c>
      <c r="E416" s="44" t="str">
        <f t="shared" si="27"/>
        <v/>
      </c>
      <c r="F416" s="44" t="str">
        <f t="shared" si="28"/>
        <v xml:space="preserve"> </v>
      </c>
      <c r="G416" s="24" t="str">
        <f t="shared" si="24"/>
        <v/>
      </c>
      <c r="H416" s="47"/>
      <c r="I416" s="47"/>
      <c r="J416" s="47"/>
      <c r="K416" s="58"/>
      <c r="L416" s="58"/>
      <c r="M416" s="41"/>
      <c r="P416" s="27" t="str">
        <f>IF(ISBLANK(I416),"",VLOOKUP(I416,'[1]PO -Machines '!A:C,3,0))</f>
        <v/>
      </c>
      <c r="Q416" s="27" t="str">
        <f>IF(ISBLANK(I416),"",VLOOKUP(I416,'[1]PO -Machines '!A:C,2,0))</f>
        <v/>
      </c>
      <c r="R416" s="28"/>
      <c r="S416" s="29" t="str">
        <f>IF(OR(C416="",H416="",I416="",B416=""),"",WORKDAY('PO - création BDA'!$C416,2))</f>
        <v/>
      </c>
      <c r="T416" s="29" t="str">
        <f>IF(OR(C416="",H416="",I416="",B416=""),"",WORKDAY('PO - création BDA'!$C416,14))</f>
        <v/>
      </c>
      <c r="U416" s="30" t="str">
        <f ca="1">IF($B416="","",IF($V416="Cloturée","BDA Cloturée",IF($V416="En cours","Plan d'actions en cours",IF(AND($T416-TODAY()&lt;=-1,OR($R416="",$R416="NON"),$S416-TODAY()&lt;=-1,OR($R416="",$R416="NON")),"RETARD RECTO + VERSO",IF(OR(AND($T416-TODAY()&lt;=-1,OR($R416="",$R416="NON")),AND($T416-TODAY()&lt;=-1,R416="OUI")),"RETARD VERSO",IF(AND($T416-TODAY()&gt;=0,$R416="OUI"),"VERSO EN COURS",IF(OR(AND($S416-TODAY()&lt;=-1,OR($R416="",$R416="NON")),AND($S416-TODAY()&lt;=-1,R416="OUI")),"RETARD RECTO",IF(T416-TODAY()&gt;=0,"RECTO EN COURS"))))))))</f>
        <v/>
      </c>
    </row>
    <row r="417" spans="1:21" ht="24.95" customHeight="1" x14ac:dyDescent="0.2">
      <c r="A417" s="21" t="str">
        <f t="shared" si="25"/>
        <v/>
      </c>
      <c r="B417" s="22" t="str">
        <f t="shared" si="23"/>
        <v/>
      </c>
      <c r="C417" s="43"/>
      <c r="D417" s="44" t="str">
        <f t="shared" si="26"/>
        <v/>
      </c>
      <c r="E417" s="44" t="str">
        <f t="shared" si="27"/>
        <v/>
      </c>
      <c r="F417" s="44" t="str">
        <f t="shared" si="28"/>
        <v xml:space="preserve"> </v>
      </c>
      <c r="G417" s="24" t="str">
        <f t="shared" si="24"/>
        <v/>
      </c>
      <c r="H417" s="47"/>
      <c r="I417" s="47"/>
      <c r="J417" s="47"/>
      <c r="K417" s="58"/>
      <c r="L417" s="58"/>
      <c r="M417" s="41"/>
      <c r="P417" s="27" t="str">
        <f>IF(ISBLANK(I417),"",VLOOKUP(I417,'[1]PO -Machines '!A:C,3,0))</f>
        <v/>
      </c>
      <c r="Q417" s="27" t="str">
        <f>IF(ISBLANK(I417),"",VLOOKUP(I417,'[1]PO -Machines '!A:C,2,0))</f>
        <v/>
      </c>
      <c r="R417" s="28"/>
      <c r="S417" s="29" t="str">
        <f>IF(OR(C417="",H417="",I417="",B417=""),"",WORKDAY('PO - création BDA'!$C417,2))</f>
        <v/>
      </c>
      <c r="T417" s="29" t="str">
        <f>IF(OR(C417="",H417="",I417="",B417=""),"",WORKDAY('PO - création BDA'!$C417,14))</f>
        <v/>
      </c>
      <c r="U417" s="30" t="str">
        <f ca="1">IF($B417="","",IF($V417="Cloturée","BDA Cloturée",IF($V417="En cours","Plan d'actions en cours",IF(AND($T417-TODAY()&lt;=-1,OR($R417="",$R417="NON"),$S417-TODAY()&lt;=-1,OR($R417="",$R417="NON")),"RETARD RECTO + VERSO",IF(OR(AND($T417-TODAY()&lt;=-1,OR($R417="",$R417="NON")),AND($T417-TODAY()&lt;=-1,R417="OUI")),"RETARD VERSO",IF(AND($T417-TODAY()&gt;=0,$R417="OUI"),"VERSO EN COURS",IF(OR(AND($S417-TODAY()&lt;=-1,OR($R417="",$R417="NON")),AND($S417-TODAY()&lt;=-1,R417="OUI")),"RETARD RECTO",IF(T417-TODAY()&gt;=0,"RECTO EN COURS"))))))))</f>
        <v/>
      </c>
    </row>
    <row r="418" spans="1:21" ht="24.95" customHeight="1" x14ac:dyDescent="0.2">
      <c r="A418" s="21" t="str">
        <f t="shared" si="25"/>
        <v/>
      </c>
      <c r="B418" s="22" t="str">
        <f t="shared" si="23"/>
        <v/>
      </c>
      <c r="C418" s="43"/>
      <c r="D418" s="44" t="str">
        <f t="shared" si="26"/>
        <v/>
      </c>
      <c r="E418" s="44" t="str">
        <f t="shared" si="27"/>
        <v/>
      </c>
      <c r="F418" s="44" t="str">
        <f t="shared" si="28"/>
        <v xml:space="preserve"> </v>
      </c>
      <c r="G418" s="24" t="str">
        <f t="shared" si="24"/>
        <v/>
      </c>
      <c r="H418" s="47"/>
      <c r="I418" s="47"/>
      <c r="J418" s="47"/>
      <c r="K418" s="58"/>
      <c r="L418" s="58"/>
      <c r="M418" s="41"/>
      <c r="P418" s="27" t="str">
        <f>IF(ISBLANK(I418),"",VLOOKUP(I418,'[1]PO -Machines '!A:C,3,0))</f>
        <v/>
      </c>
      <c r="Q418" s="27" t="str">
        <f>IF(ISBLANK(I418),"",VLOOKUP(I418,'[1]PO -Machines '!A:C,2,0))</f>
        <v/>
      </c>
      <c r="R418" s="28"/>
      <c r="S418" s="29" t="str">
        <f>IF(OR(C418="",H418="",I418="",B418=""),"",WORKDAY('PO - création BDA'!$C418,2))</f>
        <v/>
      </c>
      <c r="T418" s="29" t="str">
        <f>IF(OR(C418="",H418="",I418="",B418=""),"",WORKDAY('PO - création BDA'!$C418,14))</f>
        <v/>
      </c>
      <c r="U418" s="30" t="str">
        <f ca="1">IF($B418="","",IF($V418="Cloturée","BDA Cloturée",IF($V418="En cours","Plan d'actions en cours",IF(AND($T418-TODAY()&lt;=-1,OR($R418="",$R418="NON"),$S418-TODAY()&lt;=-1,OR($R418="",$R418="NON")),"RETARD RECTO + VERSO",IF(OR(AND($T418-TODAY()&lt;=-1,OR($R418="",$R418="NON")),AND($T418-TODAY()&lt;=-1,R418="OUI")),"RETARD VERSO",IF(AND($T418-TODAY()&gt;=0,$R418="OUI"),"VERSO EN COURS",IF(OR(AND($S418-TODAY()&lt;=-1,OR($R418="",$R418="NON")),AND($S418-TODAY()&lt;=-1,R418="OUI")),"RETARD RECTO",IF(T418-TODAY()&gt;=0,"RECTO EN COURS"))))))))</f>
        <v/>
      </c>
    </row>
    <row r="419" spans="1:21" ht="24.95" customHeight="1" x14ac:dyDescent="0.2">
      <c r="A419" s="21" t="str">
        <f t="shared" si="25"/>
        <v/>
      </c>
      <c r="B419" s="22" t="str">
        <f t="shared" si="23"/>
        <v/>
      </c>
      <c r="C419" s="43"/>
      <c r="D419" s="44" t="str">
        <f t="shared" si="26"/>
        <v/>
      </c>
      <c r="E419" s="44" t="str">
        <f t="shared" si="27"/>
        <v/>
      </c>
      <c r="F419" s="44" t="str">
        <f t="shared" si="28"/>
        <v xml:space="preserve"> </v>
      </c>
      <c r="G419" s="24" t="str">
        <f t="shared" si="24"/>
        <v/>
      </c>
      <c r="H419" s="47"/>
      <c r="I419" s="47"/>
      <c r="J419" s="47"/>
      <c r="K419" s="58"/>
      <c r="L419" s="58"/>
      <c r="M419" s="41"/>
      <c r="P419" s="27" t="str">
        <f>IF(ISBLANK(I419),"",VLOOKUP(I419,'[1]PO -Machines '!A:C,3,0))</f>
        <v/>
      </c>
      <c r="Q419" s="27" t="str">
        <f>IF(ISBLANK(I419),"",VLOOKUP(I419,'[1]PO -Machines '!A:C,2,0))</f>
        <v/>
      </c>
      <c r="R419" s="28"/>
      <c r="S419" s="29" t="str">
        <f>IF(OR(C419="",H419="",I419="",B419=""),"",WORKDAY('PO - création BDA'!$C419,2))</f>
        <v/>
      </c>
      <c r="T419" s="29" t="str">
        <f>IF(OR(C419="",H419="",I419="",B419=""),"",WORKDAY('PO - création BDA'!$C419,14))</f>
        <v/>
      </c>
      <c r="U419" s="30" t="str">
        <f ca="1">IF($B419="","",IF($V419="Cloturée","BDA Cloturée",IF($V419="En cours","Plan d'actions en cours",IF(AND($T419-TODAY()&lt;=-1,OR($R419="",$R419="NON"),$S419-TODAY()&lt;=-1,OR($R419="",$R419="NON")),"RETARD RECTO + VERSO",IF(OR(AND($T419-TODAY()&lt;=-1,OR($R419="",$R419="NON")),AND($T419-TODAY()&lt;=-1,R419="OUI")),"RETARD VERSO",IF(AND($T419-TODAY()&gt;=0,$R419="OUI"),"VERSO EN COURS",IF(OR(AND($S419-TODAY()&lt;=-1,OR($R419="",$R419="NON")),AND($S419-TODAY()&lt;=-1,R419="OUI")),"RETARD RECTO",IF(T419-TODAY()&gt;=0,"RECTO EN COURS"))))))))</f>
        <v/>
      </c>
    </row>
    <row r="420" spans="1:21" ht="24.95" customHeight="1" x14ac:dyDescent="0.2">
      <c r="A420" s="21" t="str">
        <f t="shared" si="25"/>
        <v/>
      </c>
      <c r="B420" s="22" t="str">
        <f t="shared" si="23"/>
        <v/>
      </c>
      <c r="C420" s="43"/>
      <c r="D420" s="44" t="str">
        <f t="shared" si="26"/>
        <v/>
      </c>
      <c r="E420" s="44" t="str">
        <f t="shared" si="27"/>
        <v/>
      </c>
      <c r="F420" s="44" t="str">
        <f t="shared" si="28"/>
        <v xml:space="preserve"> </v>
      </c>
      <c r="G420" s="24" t="str">
        <f t="shared" si="24"/>
        <v/>
      </c>
      <c r="H420" s="47"/>
      <c r="I420" s="47"/>
      <c r="J420" s="47"/>
      <c r="K420" s="58"/>
      <c r="L420" s="58"/>
      <c r="M420" s="41"/>
      <c r="P420" s="27" t="str">
        <f>IF(ISBLANK(I420),"",VLOOKUP(I420,'[1]PO -Machines '!A:C,3,0))</f>
        <v/>
      </c>
      <c r="Q420" s="27" t="str">
        <f>IF(ISBLANK(I420),"",VLOOKUP(I420,'[1]PO -Machines '!A:C,2,0))</f>
        <v/>
      </c>
      <c r="R420" s="28"/>
      <c r="S420" s="29" t="str">
        <f>IF(OR(C420="",H420="",I420="",B420=""),"",WORKDAY('PO - création BDA'!$C420,2))</f>
        <v/>
      </c>
      <c r="T420" s="29" t="str">
        <f>IF(OR(C420="",H420="",I420="",B420=""),"",WORKDAY('PO - création BDA'!$C420,14))</f>
        <v/>
      </c>
      <c r="U420" s="30" t="str">
        <f ca="1">IF($B420="","",IF($V420="Cloturée","BDA Cloturée",IF($V420="En cours","Plan d'actions en cours",IF(AND($T420-TODAY()&lt;=-1,OR($R420="",$R420="NON"),$S420-TODAY()&lt;=-1,OR($R420="",$R420="NON")),"RETARD RECTO + VERSO",IF(OR(AND($T420-TODAY()&lt;=-1,OR($R420="",$R420="NON")),AND($T420-TODAY()&lt;=-1,R420="OUI")),"RETARD VERSO",IF(AND($T420-TODAY()&gt;=0,$R420="OUI"),"VERSO EN COURS",IF(OR(AND($S420-TODAY()&lt;=-1,OR($R420="",$R420="NON")),AND($S420-TODAY()&lt;=-1,R420="OUI")),"RETARD RECTO",IF(T420-TODAY()&gt;=0,"RECTO EN COURS"))))))))</f>
        <v/>
      </c>
    </row>
    <row r="421" spans="1:21" ht="24.95" customHeight="1" x14ac:dyDescent="0.2">
      <c r="A421" s="21" t="str">
        <f t="shared" si="25"/>
        <v/>
      </c>
      <c r="B421" s="22" t="str">
        <f t="shared" si="23"/>
        <v/>
      </c>
      <c r="C421" s="43"/>
      <c r="D421" s="44" t="str">
        <f t="shared" si="26"/>
        <v/>
      </c>
      <c r="E421" s="44" t="str">
        <f t="shared" si="27"/>
        <v/>
      </c>
      <c r="F421" s="44" t="str">
        <f t="shared" si="28"/>
        <v xml:space="preserve"> </v>
      </c>
      <c r="G421" s="24" t="str">
        <f t="shared" si="24"/>
        <v/>
      </c>
      <c r="H421" s="47"/>
      <c r="I421" s="47"/>
      <c r="J421" s="47"/>
      <c r="K421" s="58"/>
      <c r="L421" s="58"/>
      <c r="M421" s="41"/>
      <c r="P421" s="27" t="str">
        <f>IF(ISBLANK(I421),"",VLOOKUP(I421,'[1]PO -Machines '!A:C,3,0))</f>
        <v/>
      </c>
      <c r="Q421" s="27" t="str">
        <f>IF(ISBLANK(I421),"",VLOOKUP(I421,'[1]PO -Machines '!A:C,2,0))</f>
        <v/>
      </c>
      <c r="R421" s="28"/>
      <c r="S421" s="29" t="str">
        <f>IF(OR(C421="",H421="",I421="",B421=""),"",WORKDAY('PO - création BDA'!$C421,2))</f>
        <v/>
      </c>
      <c r="T421" s="29" t="str">
        <f>IF(OR(C421="",H421="",I421="",B421=""),"",WORKDAY('PO - création BDA'!$C421,14))</f>
        <v/>
      </c>
      <c r="U421" s="30" t="str">
        <f ca="1">IF($B421="","",IF($V421="Cloturée","BDA Cloturée",IF($V421="En cours","Plan d'actions en cours",IF(AND($T421-TODAY()&lt;=-1,OR($R421="",$R421="NON"),$S421-TODAY()&lt;=-1,OR($R421="",$R421="NON")),"RETARD RECTO + VERSO",IF(OR(AND($T421-TODAY()&lt;=-1,OR($R421="",$R421="NON")),AND($T421-TODAY()&lt;=-1,R421="OUI")),"RETARD VERSO",IF(AND($T421-TODAY()&gt;=0,$R421="OUI"),"VERSO EN COURS",IF(OR(AND($S421-TODAY()&lt;=-1,OR($R421="",$R421="NON")),AND($S421-TODAY()&lt;=-1,R421="OUI")),"RETARD RECTO",IF(T421-TODAY()&gt;=0,"RECTO EN COURS"))))))))</f>
        <v/>
      </c>
    </row>
    <row r="422" spans="1:21" ht="24.95" customHeight="1" x14ac:dyDescent="0.2">
      <c r="A422" s="21" t="str">
        <f t="shared" si="25"/>
        <v/>
      </c>
      <c r="B422" s="22" t="str">
        <f t="shared" si="23"/>
        <v/>
      </c>
      <c r="C422" s="43"/>
      <c r="D422" s="44" t="str">
        <f t="shared" si="26"/>
        <v/>
      </c>
      <c r="E422" s="44" t="str">
        <f t="shared" si="27"/>
        <v/>
      </c>
      <c r="F422" s="44" t="str">
        <f t="shared" si="28"/>
        <v xml:space="preserve"> </v>
      </c>
      <c r="G422" s="24" t="str">
        <f t="shared" si="24"/>
        <v/>
      </c>
      <c r="H422" s="47"/>
      <c r="I422" s="47"/>
      <c r="J422" s="47"/>
      <c r="K422" s="58"/>
      <c r="L422" s="58"/>
      <c r="M422" s="41"/>
      <c r="P422" s="27" t="str">
        <f>IF(ISBLANK(I422),"",VLOOKUP(I422,'[1]PO -Machines '!A:C,3,0))</f>
        <v/>
      </c>
      <c r="Q422" s="27" t="str">
        <f>IF(ISBLANK(I422),"",VLOOKUP(I422,'[1]PO -Machines '!A:C,2,0))</f>
        <v/>
      </c>
      <c r="R422" s="28"/>
      <c r="S422" s="29" t="str">
        <f>IF(OR(C422="",H422="",I422="",B422=""),"",WORKDAY('PO - création BDA'!$C422,2))</f>
        <v/>
      </c>
      <c r="T422" s="29" t="str">
        <f>IF(OR(C422="",H422="",I422="",B422=""),"",WORKDAY('PO - création BDA'!$C422,14))</f>
        <v/>
      </c>
      <c r="U422" s="30" t="str">
        <f ca="1">IF($B422="","",IF($V422="Cloturée","BDA Cloturée",IF($V422="En cours","Plan d'actions en cours",IF(AND($T422-TODAY()&lt;=-1,OR($R422="",$R422="NON"),$S422-TODAY()&lt;=-1,OR($R422="",$R422="NON")),"RETARD RECTO + VERSO",IF(OR(AND($T422-TODAY()&lt;=-1,OR($R422="",$R422="NON")),AND($T422-TODAY()&lt;=-1,R422="OUI")),"RETARD VERSO",IF(AND($T422-TODAY()&gt;=0,$R422="OUI"),"VERSO EN COURS",IF(OR(AND($S422-TODAY()&lt;=-1,OR($R422="",$R422="NON")),AND($S422-TODAY()&lt;=-1,R422="OUI")),"RETARD RECTO",IF(T422-TODAY()&gt;=0,"RECTO EN COURS"))))))))</f>
        <v/>
      </c>
    </row>
    <row r="423" spans="1:21" ht="24.95" customHeight="1" x14ac:dyDescent="0.2">
      <c r="A423" s="21" t="str">
        <f t="shared" si="25"/>
        <v/>
      </c>
      <c r="B423" s="22" t="str">
        <f t="shared" si="23"/>
        <v/>
      </c>
      <c r="C423" s="43"/>
      <c r="D423" s="44" t="str">
        <f t="shared" si="26"/>
        <v/>
      </c>
      <c r="E423" s="44" t="str">
        <f t="shared" si="27"/>
        <v/>
      </c>
      <c r="F423" s="44" t="str">
        <f t="shared" si="28"/>
        <v xml:space="preserve"> </v>
      </c>
      <c r="G423" s="24" t="str">
        <f t="shared" si="24"/>
        <v/>
      </c>
      <c r="H423" s="47"/>
      <c r="I423" s="47"/>
      <c r="J423" s="47"/>
      <c r="K423" s="58"/>
      <c r="L423" s="58"/>
      <c r="M423" s="41"/>
      <c r="P423" s="27" t="str">
        <f>IF(ISBLANK(I423),"",VLOOKUP(I423,'[1]PO -Machines '!A:C,3,0))</f>
        <v/>
      </c>
      <c r="Q423" s="27" t="str">
        <f>IF(ISBLANK(I423),"",VLOOKUP(I423,'[1]PO -Machines '!A:C,2,0))</f>
        <v/>
      </c>
      <c r="R423" s="28"/>
      <c r="S423" s="29" t="str">
        <f>IF(OR(C423="",H423="",I423="",B423=""),"",WORKDAY('PO - création BDA'!$C423,2))</f>
        <v/>
      </c>
      <c r="T423" s="29" t="str">
        <f>IF(OR(C423="",H423="",I423="",B423=""),"",WORKDAY('PO - création BDA'!$C423,14))</f>
        <v/>
      </c>
      <c r="U423" s="30" t="str">
        <f ca="1">IF($B423="","",IF($V423="Cloturée","BDA Cloturée",IF($V423="En cours","Plan d'actions en cours",IF(AND($T423-TODAY()&lt;=-1,OR($R423="",$R423="NON"),$S423-TODAY()&lt;=-1,OR($R423="",$R423="NON")),"RETARD RECTO + VERSO",IF(OR(AND($T423-TODAY()&lt;=-1,OR($R423="",$R423="NON")),AND($T423-TODAY()&lt;=-1,R423="OUI")),"RETARD VERSO",IF(AND($T423-TODAY()&gt;=0,$R423="OUI"),"VERSO EN COURS",IF(OR(AND($S423-TODAY()&lt;=-1,OR($R423="",$R423="NON")),AND($S423-TODAY()&lt;=-1,R423="OUI")),"RETARD RECTO",IF(T423-TODAY()&gt;=0,"RECTO EN COURS"))))))))</f>
        <v/>
      </c>
    </row>
    <row r="424" spans="1:21" ht="24.95" customHeight="1" x14ac:dyDescent="0.2">
      <c r="A424" s="21" t="str">
        <f t="shared" si="25"/>
        <v/>
      </c>
      <c r="B424" s="22" t="str">
        <f t="shared" si="23"/>
        <v/>
      </c>
      <c r="C424" s="43"/>
      <c r="D424" s="44" t="str">
        <f t="shared" si="26"/>
        <v/>
      </c>
      <c r="E424" s="44" t="str">
        <f t="shared" si="27"/>
        <v/>
      </c>
      <c r="F424" s="44" t="str">
        <f t="shared" si="28"/>
        <v xml:space="preserve"> </v>
      </c>
      <c r="G424" s="24" t="str">
        <f t="shared" si="24"/>
        <v/>
      </c>
      <c r="H424" s="47"/>
      <c r="I424" s="47"/>
      <c r="J424" s="47"/>
      <c r="K424" s="58"/>
      <c r="L424" s="58"/>
      <c r="M424" s="41"/>
      <c r="P424" s="27" t="str">
        <f>IF(ISBLANK(I424),"",VLOOKUP(I424,'[1]PO -Machines '!A:C,3,0))</f>
        <v/>
      </c>
      <c r="Q424" s="27" t="str">
        <f>IF(ISBLANK(I424),"",VLOOKUP(I424,'[1]PO -Machines '!A:C,2,0))</f>
        <v/>
      </c>
      <c r="R424" s="28"/>
      <c r="S424" s="29" t="str">
        <f>IF(OR(C424="",H424="",I424="",B424=""),"",WORKDAY('PO - création BDA'!$C424,2))</f>
        <v/>
      </c>
      <c r="T424" s="29" t="str">
        <f>IF(OR(C424="",H424="",I424="",B424=""),"",WORKDAY('PO - création BDA'!$C424,14))</f>
        <v/>
      </c>
      <c r="U424" s="30" t="str">
        <f ca="1">IF($B424="","",IF($V424="Cloturée","BDA Cloturée",IF($V424="En cours","Plan d'actions en cours",IF(AND($T424-TODAY()&lt;=-1,OR($R424="",$R424="NON"),$S424-TODAY()&lt;=-1,OR($R424="",$R424="NON")),"RETARD RECTO + VERSO",IF(OR(AND($T424-TODAY()&lt;=-1,OR($R424="",$R424="NON")),AND($T424-TODAY()&lt;=-1,R424="OUI")),"RETARD VERSO",IF(AND($T424-TODAY()&gt;=0,$R424="OUI"),"VERSO EN COURS",IF(OR(AND($S424-TODAY()&lt;=-1,OR($R424="",$R424="NON")),AND($S424-TODAY()&lt;=-1,R424="OUI")),"RETARD RECTO",IF(T424-TODAY()&gt;=0,"RECTO EN COURS"))))))))</f>
        <v/>
      </c>
    </row>
    <row r="425" spans="1:21" ht="24.95" customHeight="1" x14ac:dyDescent="0.2">
      <c r="A425" s="21" t="str">
        <f t="shared" si="25"/>
        <v/>
      </c>
      <c r="B425" s="22" t="str">
        <f t="shared" si="23"/>
        <v/>
      </c>
      <c r="C425" s="43"/>
      <c r="D425" s="44" t="str">
        <f t="shared" si="26"/>
        <v/>
      </c>
      <c r="E425" s="44" t="str">
        <f t="shared" si="27"/>
        <v/>
      </c>
      <c r="F425" s="44" t="str">
        <f t="shared" si="28"/>
        <v xml:space="preserve"> </v>
      </c>
      <c r="G425" s="24" t="str">
        <f t="shared" si="24"/>
        <v/>
      </c>
      <c r="H425" s="47"/>
      <c r="I425" s="47"/>
      <c r="J425" s="47"/>
      <c r="K425" s="58"/>
      <c r="L425" s="58"/>
      <c r="M425" s="41"/>
      <c r="P425" s="27" t="str">
        <f>IF(ISBLANK(I425),"",VLOOKUP(I425,'[1]PO -Machines '!A:C,3,0))</f>
        <v/>
      </c>
      <c r="Q425" s="27" t="str">
        <f>IF(ISBLANK(I425),"",VLOOKUP(I425,'[1]PO -Machines '!A:C,2,0))</f>
        <v/>
      </c>
      <c r="R425" s="28"/>
      <c r="S425" s="29" t="str">
        <f>IF(OR(C425="",H425="",I425="",B425=""),"",WORKDAY('PO - création BDA'!$C425,2))</f>
        <v/>
      </c>
      <c r="T425" s="29" t="str">
        <f>IF(OR(C425="",H425="",I425="",B425=""),"",WORKDAY('PO - création BDA'!$C425,14))</f>
        <v/>
      </c>
      <c r="U425" s="30" t="str">
        <f ca="1">IF($B425="","",IF($V425="Cloturée","BDA Cloturée",IF($V425="En cours","Plan d'actions en cours",IF(AND($T425-TODAY()&lt;=-1,OR($R425="",$R425="NON"),$S425-TODAY()&lt;=-1,OR($R425="",$R425="NON")),"RETARD RECTO + VERSO",IF(OR(AND($T425-TODAY()&lt;=-1,OR($R425="",$R425="NON")),AND($T425-TODAY()&lt;=-1,R425="OUI")),"RETARD VERSO",IF(AND($T425-TODAY()&gt;=0,$R425="OUI"),"VERSO EN COURS",IF(OR(AND($S425-TODAY()&lt;=-1,OR($R425="",$R425="NON")),AND($S425-TODAY()&lt;=-1,R425="OUI")),"RETARD RECTO",IF(T425-TODAY()&gt;=0,"RECTO EN COURS"))))))))</f>
        <v/>
      </c>
    </row>
    <row r="426" spans="1:21" ht="24.95" customHeight="1" x14ac:dyDescent="0.2">
      <c r="A426" s="21" t="str">
        <f t="shared" si="25"/>
        <v/>
      </c>
      <c r="B426" s="22" t="str">
        <f t="shared" si="23"/>
        <v/>
      </c>
      <c r="C426" s="43"/>
      <c r="D426" s="44" t="str">
        <f t="shared" si="26"/>
        <v/>
      </c>
      <c r="E426" s="44" t="str">
        <f t="shared" si="27"/>
        <v/>
      </c>
      <c r="F426" s="44" t="str">
        <f t="shared" si="28"/>
        <v xml:space="preserve"> </v>
      </c>
      <c r="G426" s="24" t="str">
        <f t="shared" si="24"/>
        <v/>
      </c>
      <c r="H426" s="47"/>
      <c r="I426" s="47"/>
      <c r="J426" s="47"/>
      <c r="K426" s="58"/>
      <c r="L426" s="58"/>
      <c r="M426" s="41"/>
      <c r="P426" s="27" t="str">
        <f>IF(ISBLANK(I426),"",VLOOKUP(I426,'[1]PO -Machines '!A:C,3,0))</f>
        <v/>
      </c>
      <c r="Q426" s="27" t="str">
        <f>IF(ISBLANK(I426),"",VLOOKUP(I426,'[1]PO -Machines '!A:C,2,0))</f>
        <v/>
      </c>
      <c r="R426" s="28"/>
      <c r="S426" s="29" t="str">
        <f>IF(OR(C426="",H426="",I426="",B426=""),"",WORKDAY('PO - création BDA'!$C426,2))</f>
        <v/>
      </c>
      <c r="T426" s="29" t="str">
        <f>IF(OR(C426="",H426="",I426="",B426=""),"",WORKDAY('PO - création BDA'!$C426,14))</f>
        <v/>
      </c>
      <c r="U426" s="30" t="str">
        <f ca="1">IF($B426="","",IF($V426="Cloturée","BDA Cloturée",IF($V426="En cours","Plan d'actions en cours",IF(AND($T426-TODAY()&lt;=-1,OR($R426="",$R426="NON"),$S426-TODAY()&lt;=-1,OR($R426="",$R426="NON")),"RETARD RECTO + VERSO",IF(OR(AND($T426-TODAY()&lt;=-1,OR($R426="",$R426="NON")),AND($T426-TODAY()&lt;=-1,R426="OUI")),"RETARD VERSO",IF(AND($T426-TODAY()&gt;=0,$R426="OUI"),"VERSO EN COURS",IF(OR(AND($S426-TODAY()&lt;=-1,OR($R426="",$R426="NON")),AND($S426-TODAY()&lt;=-1,R426="OUI")),"RETARD RECTO",IF(T426-TODAY()&gt;=0,"RECTO EN COURS"))))))))</f>
        <v/>
      </c>
    </row>
    <row r="427" spans="1:21" ht="24.95" customHeight="1" x14ac:dyDescent="0.2">
      <c r="A427" s="21" t="str">
        <f t="shared" si="25"/>
        <v/>
      </c>
      <c r="B427" s="22" t="str">
        <f t="shared" si="23"/>
        <v/>
      </c>
      <c r="C427" s="43"/>
      <c r="D427" s="44" t="str">
        <f t="shared" si="26"/>
        <v/>
      </c>
      <c r="E427" s="44" t="str">
        <f t="shared" si="27"/>
        <v/>
      </c>
      <c r="F427" s="44" t="str">
        <f t="shared" si="28"/>
        <v xml:space="preserve"> </v>
      </c>
      <c r="G427" s="24" t="str">
        <f t="shared" si="24"/>
        <v/>
      </c>
      <c r="H427" s="47"/>
      <c r="I427" s="47"/>
      <c r="J427" s="47"/>
      <c r="K427" s="58"/>
      <c r="L427" s="58"/>
      <c r="M427" s="41"/>
      <c r="P427" s="27" t="str">
        <f>IF(ISBLANK(I427),"",VLOOKUP(I427,'[1]PO -Machines '!A:C,3,0))</f>
        <v/>
      </c>
      <c r="Q427" s="27" t="str">
        <f>IF(ISBLANK(I427),"",VLOOKUP(I427,'[1]PO -Machines '!A:C,2,0))</f>
        <v/>
      </c>
      <c r="R427" s="28"/>
      <c r="S427" s="29" t="str">
        <f>IF(OR(C427="",H427="",I427="",B427=""),"",WORKDAY('PO - création BDA'!$C427,2))</f>
        <v/>
      </c>
      <c r="T427" s="29" t="str">
        <f>IF(OR(C427="",H427="",I427="",B427=""),"",WORKDAY('PO - création BDA'!$C427,14))</f>
        <v/>
      </c>
      <c r="U427" s="30" t="str">
        <f ca="1">IF($B427="","",IF($V427="Cloturée","BDA Cloturée",IF($V427="En cours","Plan d'actions en cours",IF(AND($T427-TODAY()&lt;=-1,OR($R427="",$R427="NON"),$S427-TODAY()&lt;=-1,OR($R427="",$R427="NON")),"RETARD RECTO + VERSO",IF(OR(AND($T427-TODAY()&lt;=-1,OR($R427="",$R427="NON")),AND($T427-TODAY()&lt;=-1,R427="OUI")),"RETARD VERSO",IF(AND($T427-TODAY()&gt;=0,$R427="OUI"),"VERSO EN COURS",IF(OR(AND($S427-TODAY()&lt;=-1,OR($R427="",$R427="NON")),AND($S427-TODAY()&lt;=-1,R427="OUI")),"RETARD RECTO",IF(T427-TODAY()&gt;=0,"RECTO EN COURS"))))))))</f>
        <v/>
      </c>
    </row>
    <row r="428" spans="1:21" ht="24.95" customHeight="1" x14ac:dyDescent="0.2">
      <c r="A428" s="21" t="str">
        <f t="shared" si="25"/>
        <v/>
      </c>
      <c r="B428" s="22" t="str">
        <f t="shared" ref="B428:B474" si="29">IF(O428="OUI",IF(C428="","","BDA"&amp;"-"&amp;G428&amp;"-"&amp;YEAR(C428)&amp;"-"&amp;A428),"")</f>
        <v/>
      </c>
      <c r="C428" s="43"/>
      <c r="D428" s="44" t="str">
        <f t="shared" si="26"/>
        <v/>
      </c>
      <c r="E428" s="44" t="str">
        <f t="shared" si="27"/>
        <v/>
      </c>
      <c r="F428" s="44" t="str">
        <f t="shared" si="28"/>
        <v xml:space="preserve"> </v>
      </c>
      <c r="G428" s="24" t="str">
        <f t="shared" si="24"/>
        <v/>
      </c>
      <c r="H428" s="47"/>
      <c r="I428" s="47"/>
      <c r="J428" s="47"/>
      <c r="K428" s="58"/>
      <c r="L428" s="58"/>
      <c r="M428" s="41"/>
      <c r="P428" s="27" t="str">
        <f>IF(ISBLANK(I428),"",VLOOKUP(I428,'[1]PO -Machines '!A:C,3,0))</f>
        <v/>
      </c>
      <c r="Q428" s="27" t="str">
        <f>IF(ISBLANK(I428),"",VLOOKUP(I428,'[1]PO -Machines '!A:C,2,0))</f>
        <v/>
      </c>
      <c r="R428" s="28"/>
      <c r="S428" s="29" t="str">
        <f>IF(OR(C428="",H428="",I428="",B428=""),"",WORKDAY('PO - création BDA'!$C428,2))</f>
        <v/>
      </c>
      <c r="T428" s="29" t="str">
        <f>IF(OR(C428="",H428="",I428="",B428=""),"",WORKDAY('PO - création BDA'!$C428,14))</f>
        <v/>
      </c>
      <c r="U428" s="30" t="str">
        <f ca="1">IF($B428="","",IF($V428="Cloturée","BDA Cloturée",IF($V428="En cours","Plan d'actions en cours",IF(AND($T428-TODAY()&lt;=-1,OR($R428="",$R428="NON"),$S428-TODAY()&lt;=-1,OR($R428="",$R428="NON")),"RETARD RECTO + VERSO",IF(OR(AND($T428-TODAY()&lt;=-1,OR($R428="",$R428="NON")),AND($T428-TODAY()&lt;=-1,R428="OUI")),"RETARD VERSO",IF(AND($T428-TODAY()&gt;=0,$R428="OUI"),"VERSO EN COURS",IF(OR(AND($S428-TODAY()&lt;=-1,OR($R428="",$R428="NON")),AND($S428-TODAY()&lt;=-1,R428="OUI")),"RETARD RECTO",IF(T428-TODAY()&gt;=0,"RECTO EN COURS"))))))))</f>
        <v/>
      </c>
    </row>
    <row r="429" spans="1:21" ht="24.95" customHeight="1" x14ac:dyDescent="0.2">
      <c r="A429" s="21" t="str">
        <f t="shared" si="25"/>
        <v/>
      </c>
      <c r="B429" s="22" t="str">
        <f t="shared" si="29"/>
        <v/>
      </c>
      <c r="C429" s="43"/>
      <c r="D429" s="44" t="str">
        <f t="shared" si="26"/>
        <v/>
      </c>
      <c r="E429" s="44" t="str">
        <f t="shared" si="27"/>
        <v/>
      </c>
      <c r="F429" s="44" t="str">
        <f t="shared" si="28"/>
        <v xml:space="preserve"> </v>
      </c>
      <c r="G429" s="24" t="str">
        <f t="shared" si="24"/>
        <v/>
      </c>
      <c r="H429" s="47"/>
      <c r="I429" s="47"/>
      <c r="J429" s="47"/>
      <c r="K429" s="58"/>
      <c r="L429" s="58"/>
      <c r="M429" s="41"/>
      <c r="P429" s="27" t="str">
        <f>IF(ISBLANK(I429),"",VLOOKUP(I429,'[1]PO -Machines '!A:C,3,0))</f>
        <v/>
      </c>
      <c r="Q429" s="27" t="str">
        <f>IF(ISBLANK(I429),"",VLOOKUP(I429,'[1]PO -Machines '!A:C,2,0))</f>
        <v/>
      </c>
      <c r="R429" s="28"/>
      <c r="S429" s="29" t="str">
        <f>IF(OR(C429="",H429="",I429="",B429=""),"",WORKDAY('PO - création BDA'!$C429,2))</f>
        <v/>
      </c>
      <c r="T429" s="29" t="str">
        <f>IF(OR(C429="",H429="",I429="",B429=""),"",WORKDAY('PO - création BDA'!$C429,14))</f>
        <v/>
      </c>
      <c r="U429" s="30" t="str">
        <f ca="1">IF($B429="","",IF($V429="Cloturée","BDA Cloturée",IF($V429="En cours","Plan d'actions en cours",IF(AND($T429-TODAY()&lt;=-1,OR($R429="",$R429="NON"),$S429-TODAY()&lt;=-1,OR($R429="",$R429="NON")),"RETARD RECTO + VERSO",IF(OR(AND($T429-TODAY()&lt;=-1,OR($R429="",$R429="NON")),AND($T429-TODAY()&lt;=-1,R429="OUI")),"RETARD VERSO",IF(AND($T429-TODAY()&gt;=0,$R429="OUI"),"VERSO EN COURS",IF(OR(AND($S429-TODAY()&lt;=-1,OR($R429="",$R429="NON")),AND($S429-TODAY()&lt;=-1,R429="OUI")),"RETARD RECTO",IF(T429-TODAY()&gt;=0,"RECTO EN COURS"))))))))</f>
        <v/>
      </c>
    </row>
    <row r="430" spans="1:21" ht="24.95" customHeight="1" x14ac:dyDescent="0.2">
      <c r="A430" s="21" t="str">
        <f t="shared" si="25"/>
        <v/>
      </c>
      <c r="B430" s="22" t="str">
        <f t="shared" si="29"/>
        <v/>
      </c>
      <c r="C430" s="43"/>
      <c r="D430" s="44" t="str">
        <f t="shared" si="26"/>
        <v/>
      </c>
      <c r="E430" s="44" t="str">
        <f t="shared" si="27"/>
        <v/>
      </c>
      <c r="F430" s="44" t="str">
        <f t="shared" si="28"/>
        <v xml:space="preserve"> </v>
      </c>
      <c r="G430" s="24" t="str">
        <f t="shared" si="24"/>
        <v/>
      </c>
      <c r="H430" s="47"/>
      <c r="I430" s="47"/>
      <c r="J430" s="47"/>
      <c r="K430" s="58"/>
      <c r="L430" s="58"/>
      <c r="M430" s="41"/>
      <c r="P430" s="27" t="str">
        <f>IF(ISBLANK(I430),"",VLOOKUP(I430,'[1]PO -Machines '!A:C,3,0))</f>
        <v/>
      </c>
      <c r="Q430" s="27" t="str">
        <f>IF(ISBLANK(I430),"",VLOOKUP(I430,'[1]PO -Machines '!A:C,2,0))</f>
        <v/>
      </c>
      <c r="R430" s="28"/>
      <c r="S430" s="29" t="str">
        <f>IF(OR(C430="",H430="",I430="",B430=""),"",WORKDAY('PO - création BDA'!$C430,2))</f>
        <v/>
      </c>
      <c r="T430" s="29" t="str">
        <f>IF(OR(C430="",H430="",I430="",B430=""),"",WORKDAY('PO - création BDA'!$C430,14))</f>
        <v/>
      </c>
      <c r="U430" s="30" t="str">
        <f ca="1">IF($B430="","",IF($V430="Cloturée","BDA Cloturée",IF($V430="En cours","Plan d'actions en cours",IF(AND($T430-TODAY()&lt;=-1,OR($R430="",$R430="NON"),$S430-TODAY()&lt;=-1,OR($R430="",$R430="NON")),"RETARD RECTO + VERSO",IF(OR(AND($T430-TODAY()&lt;=-1,OR($R430="",$R430="NON")),AND($T430-TODAY()&lt;=-1,R430="OUI")),"RETARD VERSO",IF(AND($T430-TODAY()&gt;=0,$R430="OUI"),"VERSO EN COURS",IF(OR(AND($S430-TODAY()&lt;=-1,OR($R430="",$R430="NON")),AND($S430-TODAY()&lt;=-1,R430="OUI")),"RETARD RECTO",IF(T430-TODAY()&gt;=0,"RECTO EN COURS"))))))))</f>
        <v/>
      </c>
    </row>
    <row r="431" spans="1:21" ht="24.95" customHeight="1" x14ac:dyDescent="0.2">
      <c r="A431" s="21" t="str">
        <f t="shared" si="25"/>
        <v/>
      </c>
      <c r="B431" s="22" t="str">
        <f t="shared" si="29"/>
        <v/>
      </c>
      <c r="C431" s="43"/>
      <c r="D431" s="44" t="str">
        <f t="shared" si="26"/>
        <v/>
      </c>
      <c r="E431" s="44" t="str">
        <f t="shared" si="27"/>
        <v/>
      </c>
      <c r="F431" s="44" t="str">
        <f t="shared" si="28"/>
        <v xml:space="preserve"> </v>
      </c>
      <c r="G431" s="24" t="str">
        <f t="shared" si="24"/>
        <v/>
      </c>
      <c r="H431" s="47"/>
      <c r="I431" s="47"/>
      <c r="J431" s="47"/>
      <c r="K431" s="58"/>
      <c r="L431" s="58"/>
      <c r="M431" s="41"/>
      <c r="P431" s="27" t="str">
        <f>IF(ISBLANK(I431),"",VLOOKUP(I431,'[1]PO -Machines '!A:C,3,0))</f>
        <v/>
      </c>
      <c r="Q431" s="27" t="str">
        <f>IF(ISBLANK(I431),"",VLOOKUP(I431,'[1]PO -Machines '!A:C,2,0))</f>
        <v/>
      </c>
      <c r="R431" s="28"/>
      <c r="S431" s="29" t="str">
        <f>IF(OR(C431="",H431="",I431="",B431=""),"",WORKDAY('PO - création BDA'!$C431,2))</f>
        <v/>
      </c>
      <c r="T431" s="29" t="str">
        <f>IF(OR(C431="",H431="",I431="",B431=""),"",WORKDAY('PO - création BDA'!$C431,14))</f>
        <v/>
      </c>
      <c r="U431" s="30" t="str">
        <f ca="1">IF($B431="","",IF($V431="Cloturée","BDA Cloturée",IF($V431="En cours","Plan d'actions en cours",IF(AND($T431-TODAY()&lt;=-1,OR($R431="",$R431="NON"),$S431-TODAY()&lt;=-1,OR($R431="",$R431="NON")),"RETARD RECTO + VERSO",IF(OR(AND($T431-TODAY()&lt;=-1,OR($R431="",$R431="NON")),AND($T431-TODAY()&lt;=-1,R431="OUI")),"RETARD VERSO",IF(AND($T431-TODAY()&gt;=0,$R431="OUI"),"VERSO EN COURS",IF(OR(AND($S431-TODAY()&lt;=-1,OR($R431="",$R431="NON")),AND($S431-TODAY()&lt;=-1,R431="OUI")),"RETARD RECTO",IF(T431-TODAY()&gt;=0,"RECTO EN COURS"))))))))</f>
        <v/>
      </c>
    </row>
    <row r="432" spans="1:21" ht="24.95" customHeight="1" x14ac:dyDescent="0.2">
      <c r="A432" s="21" t="str">
        <f t="shared" si="25"/>
        <v/>
      </c>
      <c r="B432" s="22" t="str">
        <f t="shared" si="29"/>
        <v/>
      </c>
      <c r="C432" s="43"/>
      <c r="D432" s="44" t="str">
        <f t="shared" si="26"/>
        <v/>
      </c>
      <c r="E432" s="44" t="str">
        <f t="shared" si="27"/>
        <v/>
      </c>
      <c r="F432" s="44" t="str">
        <f t="shared" si="28"/>
        <v xml:space="preserve"> </v>
      </c>
      <c r="G432" s="24" t="str">
        <f t="shared" si="24"/>
        <v/>
      </c>
      <c r="H432" s="47"/>
      <c r="I432" s="47"/>
      <c r="J432" s="47"/>
      <c r="K432" s="58"/>
      <c r="L432" s="58"/>
      <c r="M432" s="41"/>
      <c r="P432" s="27" t="str">
        <f>IF(ISBLANK(I432),"",VLOOKUP(I432,'[1]PO -Machines '!A:C,3,0))</f>
        <v/>
      </c>
      <c r="Q432" s="27" t="str">
        <f>IF(ISBLANK(I432),"",VLOOKUP(I432,'[1]PO -Machines '!A:C,2,0))</f>
        <v/>
      </c>
      <c r="R432" s="28"/>
      <c r="S432" s="29" t="str">
        <f>IF(OR(C432="",H432="",I432="",B432=""),"",WORKDAY('PO - création BDA'!$C432,2))</f>
        <v/>
      </c>
      <c r="T432" s="29" t="str">
        <f>IF(OR(C432="",H432="",I432="",B432=""),"",WORKDAY('PO - création BDA'!$C432,14))</f>
        <v/>
      </c>
      <c r="U432" s="30" t="str">
        <f ca="1">IF($B432="","",IF($V432="Cloturée","BDA Cloturée",IF($V432="En cours","Plan d'actions en cours",IF(AND($T432-TODAY()&lt;=-1,OR($R432="",$R432="NON"),$S432-TODAY()&lt;=-1,OR($R432="",$R432="NON")),"RETARD RECTO + VERSO",IF(OR(AND($T432-TODAY()&lt;=-1,OR($R432="",$R432="NON")),AND($T432-TODAY()&lt;=-1,R432="OUI")),"RETARD VERSO",IF(AND($T432-TODAY()&gt;=0,$R432="OUI"),"VERSO EN COURS",IF(OR(AND($S432-TODAY()&lt;=-1,OR($R432="",$R432="NON")),AND($S432-TODAY()&lt;=-1,R432="OUI")),"RETARD RECTO",IF(T432-TODAY()&gt;=0,"RECTO EN COURS"))))))))</f>
        <v/>
      </c>
    </row>
    <row r="433" spans="1:21" ht="24.95" customHeight="1" x14ac:dyDescent="0.2">
      <c r="A433" s="21" t="str">
        <f t="shared" si="25"/>
        <v/>
      </c>
      <c r="B433" s="22" t="str">
        <f t="shared" si="29"/>
        <v/>
      </c>
      <c r="C433" s="43"/>
      <c r="D433" s="44" t="str">
        <f t="shared" si="26"/>
        <v/>
      </c>
      <c r="E433" s="44" t="str">
        <f t="shared" si="27"/>
        <v/>
      </c>
      <c r="F433" s="44" t="str">
        <f t="shared" si="28"/>
        <v xml:space="preserve"> </v>
      </c>
      <c r="G433" s="24" t="str">
        <f t="shared" si="24"/>
        <v/>
      </c>
      <c r="H433" s="47"/>
      <c r="I433" s="47"/>
      <c r="J433" s="47"/>
      <c r="K433" s="58"/>
      <c r="L433" s="58"/>
      <c r="M433" s="41"/>
      <c r="P433" s="27" t="str">
        <f>IF(ISBLANK(I433),"",VLOOKUP(I433,'[1]PO -Machines '!A:C,3,0))</f>
        <v/>
      </c>
      <c r="Q433" s="27" t="str">
        <f>IF(ISBLANK(I433),"",VLOOKUP(I433,'[1]PO -Machines '!A:C,2,0))</f>
        <v/>
      </c>
      <c r="R433" s="28"/>
      <c r="S433" s="29" t="str">
        <f>IF(OR(C433="",H433="",I433="",B433=""),"",WORKDAY('PO - création BDA'!$C433,2))</f>
        <v/>
      </c>
      <c r="T433" s="29" t="str">
        <f>IF(OR(C433="",H433="",I433="",B433=""),"",WORKDAY('PO - création BDA'!$C433,14))</f>
        <v/>
      </c>
      <c r="U433" s="30" t="str">
        <f ca="1">IF($B433="","",IF($V433="Cloturée","BDA Cloturée",IF($V433="En cours","Plan d'actions en cours",IF(AND($T433-TODAY()&lt;=-1,OR($R433="",$R433="NON"),$S433-TODAY()&lt;=-1,OR($R433="",$R433="NON")),"RETARD RECTO + VERSO",IF(OR(AND($T433-TODAY()&lt;=-1,OR($R433="",$R433="NON")),AND($T433-TODAY()&lt;=-1,R433="OUI")),"RETARD VERSO",IF(AND($T433-TODAY()&gt;=0,$R433="OUI"),"VERSO EN COURS",IF(OR(AND($S433-TODAY()&lt;=-1,OR($R433="",$R433="NON")),AND($S433-TODAY()&lt;=-1,R433="OUI")),"RETARD RECTO",IF(T433-TODAY()&gt;=0,"RECTO EN COURS"))))))))</f>
        <v/>
      </c>
    </row>
    <row r="434" spans="1:21" ht="24.95" customHeight="1" x14ac:dyDescent="0.2">
      <c r="A434" s="21" t="str">
        <f t="shared" si="25"/>
        <v/>
      </c>
      <c r="B434" s="22" t="str">
        <f t="shared" si="29"/>
        <v/>
      </c>
      <c r="C434" s="43"/>
      <c r="D434" s="44" t="str">
        <f t="shared" si="26"/>
        <v/>
      </c>
      <c r="E434" s="44" t="str">
        <f t="shared" si="27"/>
        <v/>
      </c>
      <c r="F434" s="44" t="str">
        <f t="shared" si="28"/>
        <v xml:space="preserve"> </v>
      </c>
      <c r="G434" s="24" t="str">
        <f t="shared" si="24"/>
        <v/>
      </c>
      <c r="H434" s="47"/>
      <c r="I434" s="47"/>
      <c r="J434" s="47"/>
      <c r="K434" s="58"/>
      <c r="L434" s="58"/>
      <c r="M434" s="41"/>
      <c r="P434" s="27" t="str">
        <f>IF(ISBLANK(I434),"",VLOOKUP(I434,'[1]PO -Machines '!A:C,3,0))</f>
        <v/>
      </c>
      <c r="Q434" s="27" t="str">
        <f>IF(ISBLANK(I434),"",VLOOKUP(I434,'[1]PO -Machines '!A:C,2,0))</f>
        <v/>
      </c>
      <c r="R434" s="28"/>
      <c r="S434" s="29" t="str">
        <f>IF(OR(C434="",H434="",I434="",B434=""),"",WORKDAY('PO - création BDA'!$C434,2))</f>
        <v/>
      </c>
      <c r="T434" s="29" t="str">
        <f>IF(OR(C434="",H434="",I434="",B434=""),"",WORKDAY('PO - création BDA'!$C434,14))</f>
        <v/>
      </c>
      <c r="U434" s="30" t="str">
        <f ca="1">IF($B434="","",IF($V434="Cloturée","BDA Cloturée",IF($V434="En cours","Plan d'actions en cours",IF(AND($T434-TODAY()&lt;=-1,OR($R434="",$R434="NON"),$S434-TODAY()&lt;=-1,OR($R434="",$R434="NON")),"RETARD RECTO + VERSO",IF(OR(AND($T434-TODAY()&lt;=-1,OR($R434="",$R434="NON")),AND($T434-TODAY()&lt;=-1,R434="OUI")),"RETARD VERSO",IF(AND($T434-TODAY()&gt;=0,$R434="OUI"),"VERSO EN COURS",IF(OR(AND($S434-TODAY()&lt;=-1,OR($R434="",$R434="NON")),AND($S434-TODAY()&lt;=-1,R434="OUI")),"RETARD RECTO",IF(T434-TODAY()&gt;=0,"RECTO EN COURS"))))))))</f>
        <v/>
      </c>
    </row>
    <row r="435" spans="1:21" ht="24.95" customHeight="1" x14ac:dyDescent="0.2">
      <c r="A435" s="21" t="str">
        <f t="shared" si="25"/>
        <v/>
      </c>
      <c r="B435" s="22" t="str">
        <f t="shared" si="29"/>
        <v/>
      </c>
      <c r="C435" s="43"/>
      <c r="D435" s="44" t="str">
        <f t="shared" si="26"/>
        <v/>
      </c>
      <c r="E435" s="44" t="str">
        <f t="shared" si="27"/>
        <v/>
      </c>
      <c r="F435" s="44" t="str">
        <f t="shared" si="28"/>
        <v xml:space="preserve"> </v>
      </c>
      <c r="G435" s="24" t="str">
        <f t="shared" si="24"/>
        <v/>
      </c>
      <c r="H435" s="47"/>
      <c r="I435" s="47"/>
      <c r="J435" s="47"/>
      <c r="K435" s="58"/>
      <c r="L435" s="58"/>
      <c r="M435" s="41"/>
      <c r="P435" s="27" t="str">
        <f>IF(ISBLANK(I435),"",VLOOKUP(I435,'[1]PO -Machines '!A:C,3,0))</f>
        <v/>
      </c>
      <c r="Q435" s="27" t="str">
        <f>IF(ISBLANK(I435),"",VLOOKUP(I435,'[1]PO -Machines '!A:C,2,0))</f>
        <v/>
      </c>
      <c r="R435" s="28"/>
      <c r="S435" s="29" t="str">
        <f>IF(OR(C435="",H435="",I435="",B435=""),"",WORKDAY('PO - création BDA'!$C435,2))</f>
        <v/>
      </c>
      <c r="T435" s="29" t="str">
        <f>IF(OR(C435="",H435="",I435="",B435=""),"",WORKDAY('PO - création BDA'!$C435,14))</f>
        <v/>
      </c>
      <c r="U435" s="30" t="str">
        <f ca="1">IF($B435="","",IF($V435="Cloturée","BDA Cloturée",IF($V435="En cours","Plan d'actions en cours",IF(AND($T435-TODAY()&lt;=-1,OR($R435="",$R435="NON"),$S435-TODAY()&lt;=-1,OR($R435="",$R435="NON")),"RETARD RECTO + VERSO",IF(OR(AND($T435-TODAY()&lt;=-1,OR($R435="",$R435="NON")),AND($T435-TODAY()&lt;=-1,R435="OUI")),"RETARD VERSO",IF(AND($T435-TODAY()&gt;=0,$R435="OUI"),"VERSO EN COURS",IF(OR(AND($S435-TODAY()&lt;=-1,OR($R435="",$R435="NON")),AND($S435-TODAY()&lt;=-1,R435="OUI")),"RETARD RECTO",IF(T435-TODAY()&gt;=0,"RECTO EN COURS"))))))))</f>
        <v/>
      </c>
    </row>
    <row r="436" spans="1:21" ht="24.95" customHeight="1" x14ac:dyDescent="0.2">
      <c r="A436" s="21" t="str">
        <f t="shared" si="25"/>
        <v/>
      </c>
      <c r="B436" s="22" t="str">
        <f t="shared" si="29"/>
        <v/>
      </c>
      <c r="C436" s="43"/>
      <c r="D436" s="44" t="str">
        <f t="shared" si="26"/>
        <v/>
      </c>
      <c r="E436" s="44" t="str">
        <f t="shared" si="27"/>
        <v/>
      </c>
      <c r="F436" s="44" t="str">
        <f t="shared" si="28"/>
        <v xml:space="preserve"> </v>
      </c>
      <c r="G436" s="24" t="str">
        <f t="shared" si="24"/>
        <v/>
      </c>
      <c r="H436" s="47"/>
      <c r="I436" s="47"/>
      <c r="J436" s="47"/>
      <c r="K436" s="58"/>
      <c r="L436" s="58"/>
      <c r="M436" s="41"/>
      <c r="P436" s="27" t="str">
        <f>IF(ISBLANK(I436),"",VLOOKUP(I436,'[1]PO -Machines '!A:C,3,0))</f>
        <v/>
      </c>
      <c r="Q436" s="27" t="str">
        <f>IF(ISBLANK(I436),"",VLOOKUP(I436,'[1]PO -Machines '!A:C,2,0))</f>
        <v/>
      </c>
      <c r="R436" s="28"/>
      <c r="S436" s="29" t="str">
        <f>IF(OR(C436="",H436="",I436="",B436=""),"",WORKDAY('PO - création BDA'!$C436,2))</f>
        <v/>
      </c>
      <c r="T436" s="29" t="str">
        <f>IF(OR(C436="",H436="",I436="",B436=""),"",WORKDAY('PO - création BDA'!$C436,14))</f>
        <v/>
      </c>
      <c r="U436" s="30" t="str">
        <f ca="1">IF($B436="","",IF($V436="Cloturée","BDA Cloturée",IF($V436="En cours","Plan d'actions en cours",IF(AND($T436-TODAY()&lt;=-1,OR($R436="",$R436="NON"),$S436-TODAY()&lt;=-1,OR($R436="",$R436="NON")),"RETARD RECTO + VERSO",IF(OR(AND($T436-TODAY()&lt;=-1,OR($R436="",$R436="NON")),AND($T436-TODAY()&lt;=-1,R436="OUI")),"RETARD VERSO",IF(AND($T436-TODAY()&gt;=0,$R436="OUI"),"VERSO EN COURS",IF(OR(AND($S436-TODAY()&lt;=-1,OR($R436="",$R436="NON")),AND($S436-TODAY()&lt;=-1,R436="OUI")),"RETARD RECTO",IF(T436-TODAY()&gt;=0,"RECTO EN COURS"))))))))</f>
        <v/>
      </c>
    </row>
    <row r="437" spans="1:21" ht="24.95" customHeight="1" x14ac:dyDescent="0.2">
      <c r="A437" s="21" t="str">
        <f t="shared" si="25"/>
        <v/>
      </c>
      <c r="B437" s="22" t="str">
        <f t="shared" si="29"/>
        <v/>
      </c>
      <c r="C437" s="43"/>
      <c r="D437" s="44" t="str">
        <f t="shared" si="26"/>
        <v/>
      </c>
      <c r="E437" s="44" t="str">
        <f t="shared" si="27"/>
        <v/>
      </c>
      <c r="F437" s="44" t="str">
        <f t="shared" si="28"/>
        <v xml:space="preserve"> </v>
      </c>
      <c r="G437" s="24" t="str">
        <f t="shared" si="24"/>
        <v/>
      </c>
      <c r="H437" s="47"/>
      <c r="I437" s="47"/>
      <c r="J437" s="47"/>
      <c r="K437" s="58"/>
      <c r="L437" s="58"/>
      <c r="M437" s="41"/>
      <c r="P437" s="27" t="str">
        <f>IF(ISBLANK(I437),"",VLOOKUP(I437,'[1]PO -Machines '!A:C,3,0))</f>
        <v/>
      </c>
      <c r="Q437" s="27" t="str">
        <f>IF(ISBLANK(I437),"",VLOOKUP(I437,'[1]PO -Machines '!A:C,2,0))</f>
        <v/>
      </c>
      <c r="R437" s="28"/>
      <c r="S437" s="29" t="str">
        <f>IF(OR(C437="",H437="",I437="",B437=""),"",WORKDAY('PO - création BDA'!$C437,2))</f>
        <v/>
      </c>
      <c r="T437" s="29" t="str">
        <f>IF(OR(C437="",H437="",I437="",B437=""),"",WORKDAY('PO - création BDA'!$C437,14))</f>
        <v/>
      </c>
      <c r="U437" s="30" t="str">
        <f ca="1">IF($B437="","",IF($V437="Cloturée","BDA Cloturée",IF($V437="En cours","Plan d'actions en cours",IF(AND($T437-TODAY()&lt;=-1,OR($R437="",$R437="NON"),$S437-TODAY()&lt;=-1,OR($R437="",$R437="NON")),"RETARD RECTO + VERSO",IF(OR(AND($T437-TODAY()&lt;=-1,OR($R437="",$R437="NON")),AND($T437-TODAY()&lt;=-1,R437="OUI")),"RETARD VERSO",IF(AND($T437-TODAY()&gt;=0,$R437="OUI"),"VERSO EN COURS",IF(OR(AND($S437-TODAY()&lt;=-1,OR($R437="",$R437="NON")),AND($S437-TODAY()&lt;=-1,R437="OUI")),"RETARD RECTO",IF(T437-TODAY()&gt;=0,"RECTO EN COURS"))))))))</f>
        <v/>
      </c>
    </row>
    <row r="438" spans="1:21" ht="24.95" customHeight="1" x14ac:dyDescent="0.2">
      <c r="A438" s="21" t="str">
        <f t="shared" si="25"/>
        <v/>
      </c>
      <c r="B438" s="22" t="str">
        <f t="shared" si="29"/>
        <v/>
      </c>
      <c r="C438" s="43"/>
      <c r="D438" s="44" t="str">
        <f t="shared" si="26"/>
        <v/>
      </c>
      <c r="E438" s="44" t="str">
        <f t="shared" si="27"/>
        <v/>
      </c>
      <c r="F438" s="44" t="str">
        <f t="shared" si="28"/>
        <v xml:space="preserve"> </v>
      </c>
      <c r="G438" s="24" t="str">
        <f t="shared" si="24"/>
        <v/>
      </c>
      <c r="H438" s="47"/>
      <c r="I438" s="47"/>
      <c r="J438" s="47"/>
      <c r="K438" s="58"/>
      <c r="L438" s="58"/>
      <c r="M438" s="41"/>
      <c r="P438" s="27" t="str">
        <f>IF(ISBLANK(I438),"",VLOOKUP(I438,'[1]PO -Machines '!A:C,3,0))</f>
        <v/>
      </c>
      <c r="Q438" s="27" t="str">
        <f>IF(ISBLANK(I438),"",VLOOKUP(I438,'[1]PO -Machines '!A:C,2,0))</f>
        <v/>
      </c>
      <c r="R438" s="28"/>
      <c r="S438" s="29" t="str">
        <f>IF(OR(C438="",H438="",I438="",B438=""),"",WORKDAY('PO - création BDA'!$C438,2))</f>
        <v/>
      </c>
      <c r="T438" s="29" t="str">
        <f>IF(OR(C438="",H438="",I438="",B438=""),"",WORKDAY('PO - création BDA'!$C438,14))</f>
        <v/>
      </c>
      <c r="U438" s="30" t="str">
        <f ca="1">IF($B438="","",IF($V438="Cloturée","BDA Cloturée",IF($V438="En cours","Plan d'actions en cours",IF(AND($T438-TODAY()&lt;=-1,OR($R438="",$R438="NON"),$S438-TODAY()&lt;=-1,OR($R438="",$R438="NON")),"RETARD RECTO + VERSO",IF(OR(AND($T438-TODAY()&lt;=-1,OR($R438="",$R438="NON")),AND($T438-TODAY()&lt;=-1,R438="OUI")),"RETARD VERSO",IF(AND($T438-TODAY()&gt;=0,$R438="OUI"),"VERSO EN COURS",IF(OR(AND($S438-TODAY()&lt;=-1,OR($R438="",$R438="NON")),AND($S438-TODAY()&lt;=-1,R438="OUI")),"RETARD RECTO",IF(T438-TODAY()&gt;=0,"RECTO EN COURS"))))))))</f>
        <v/>
      </c>
    </row>
    <row r="439" spans="1:21" ht="24.95" customHeight="1" x14ac:dyDescent="0.2">
      <c r="A439" s="21" t="str">
        <f t="shared" si="25"/>
        <v/>
      </c>
      <c r="B439" s="22" t="str">
        <f t="shared" si="29"/>
        <v/>
      </c>
      <c r="C439" s="43"/>
      <c r="D439" s="44" t="str">
        <f t="shared" si="26"/>
        <v/>
      </c>
      <c r="E439" s="44" t="str">
        <f t="shared" si="27"/>
        <v/>
      </c>
      <c r="F439" s="44" t="str">
        <f t="shared" si="28"/>
        <v xml:space="preserve"> </v>
      </c>
      <c r="G439" s="24" t="str">
        <f t="shared" si="24"/>
        <v/>
      </c>
      <c r="H439" s="47"/>
      <c r="I439" s="47"/>
      <c r="J439" s="47"/>
      <c r="K439" s="58"/>
      <c r="L439" s="58"/>
      <c r="M439" s="41"/>
      <c r="P439" s="27" t="str">
        <f>IF(ISBLANK(I439),"",VLOOKUP(I439,'[1]PO -Machines '!A:C,3,0))</f>
        <v/>
      </c>
      <c r="Q439" s="27" t="str">
        <f>IF(ISBLANK(I439),"",VLOOKUP(I439,'[1]PO -Machines '!A:C,2,0))</f>
        <v/>
      </c>
      <c r="R439" s="28"/>
      <c r="S439" s="29" t="str">
        <f>IF(OR(C439="",H439="",I439="",B439=""),"",WORKDAY('PO - création BDA'!$C439,2))</f>
        <v/>
      </c>
      <c r="T439" s="29" t="str">
        <f>IF(OR(C439="",H439="",I439="",B439=""),"",WORKDAY('PO - création BDA'!$C439,14))</f>
        <v/>
      </c>
      <c r="U439" s="30" t="str">
        <f ca="1">IF($B439="","",IF($V439="Cloturée","BDA Cloturée",IF($V439="En cours","Plan d'actions en cours",IF(AND($T439-TODAY()&lt;=-1,OR($R439="",$R439="NON"),$S439-TODAY()&lt;=-1,OR($R439="",$R439="NON")),"RETARD RECTO + VERSO",IF(OR(AND($T439-TODAY()&lt;=-1,OR($R439="",$R439="NON")),AND($T439-TODAY()&lt;=-1,R439="OUI")),"RETARD VERSO",IF(AND($T439-TODAY()&gt;=0,$R439="OUI"),"VERSO EN COURS",IF(OR(AND($S439-TODAY()&lt;=-1,OR($R439="",$R439="NON")),AND($S439-TODAY()&lt;=-1,R439="OUI")),"RETARD RECTO",IF(T439-TODAY()&gt;=0,"RECTO EN COURS"))))))))</f>
        <v/>
      </c>
    </row>
    <row r="440" spans="1:21" ht="24.95" customHeight="1" x14ac:dyDescent="0.2">
      <c r="A440" s="21" t="str">
        <f t="shared" si="25"/>
        <v/>
      </c>
      <c r="B440" s="22" t="str">
        <f t="shared" si="29"/>
        <v/>
      </c>
      <c r="C440" s="43"/>
      <c r="D440" s="44" t="str">
        <f t="shared" si="26"/>
        <v/>
      </c>
      <c r="E440" s="44" t="str">
        <f t="shared" si="27"/>
        <v/>
      </c>
      <c r="F440" s="44" t="str">
        <f t="shared" si="28"/>
        <v xml:space="preserve"> </v>
      </c>
      <c r="G440" s="24" t="str">
        <f t="shared" si="24"/>
        <v/>
      </c>
      <c r="H440" s="47"/>
      <c r="I440" s="47"/>
      <c r="J440" s="47"/>
      <c r="K440" s="58"/>
      <c r="L440" s="58"/>
      <c r="M440" s="41"/>
      <c r="P440" s="27" t="str">
        <f>IF(ISBLANK(I440),"",VLOOKUP(I440,'[1]PO -Machines '!A:C,3,0))</f>
        <v/>
      </c>
      <c r="Q440" s="27" t="str">
        <f>IF(ISBLANK(I440),"",VLOOKUP(I440,'[1]PO -Machines '!A:C,2,0))</f>
        <v/>
      </c>
      <c r="R440" s="28"/>
      <c r="S440" s="29" t="str">
        <f>IF(OR(C440="",H440="",I440="",B440=""),"",WORKDAY('PO - création BDA'!$C440,2))</f>
        <v/>
      </c>
      <c r="T440" s="29" t="str">
        <f>IF(OR(C440="",H440="",I440="",B440=""),"",WORKDAY('PO - création BDA'!$C440,14))</f>
        <v/>
      </c>
      <c r="U440" s="30" t="str">
        <f ca="1">IF($B440="","",IF($V440="Cloturée","BDA Cloturée",IF($V440="En cours","Plan d'actions en cours",IF(AND($T440-TODAY()&lt;=-1,OR($R440="",$R440="NON"),$S440-TODAY()&lt;=-1,OR($R440="",$R440="NON")),"RETARD RECTO + VERSO",IF(OR(AND($T440-TODAY()&lt;=-1,OR($R440="",$R440="NON")),AND($T440-TODAY()&lt;=-1,R440="OUI")),"RETARD VERSO",IF(AND($T440-TODAY()&gt;=0,$R440="OUI"),"VERSO EN COURS",IF(OR(AND($S440-TODAY()&lt;=-1,OR($R440="",$R440="NON")),AND($S440-TODAY()&lt;=-1,R440="OUI")),"RETARD RECTO",IF(T440-TODAY()&gt;=0,"RECTO EN COURS"))))))))</f>
        <v/>
      </c>
    </row>
    <row r="441" spans="1:21" ht="24.95" customHeight="1" x14ac:dyDescent="0.2">
      <c r="A441" s="21" t="str">
        <f t="shared" si="25"/>
        <v/>
      </c>
      <c r="B441" s="22" t="str">
        <f t="shared" si="29"/>
        <v/>
      </c>
      <c r="C441" s="43"/>
      <c r="D441" s="44" t="str">
        <f t="shared" si="26"/>
        <v/>
      </c>
      <c r="E441" s="44" t="str">
        <f t="shared" si="27"/>
        <v/>
      </c>
      <c r="F441" s="44" t="str">
        <f t="shared" si="28"/>
        <v xml:space="preserve"> </v>
      </c>
      <c r="G441" s="24" t="str">
        <f t="shared" si="24"/>
        <v/>
      </c>
      <c r="H441" s="47"/>
      <c r="I441" s="47"/>
      <c r="J441" s="47"/>
      <c r="K441" s="58"/>
      <c r="L441" s="58"/>
      <c r="M441" s="41"/>
      <c r="P441" s="27" t="str">
        <f>IF(ISBLANK(I441),"",VLOOKUP(I441,'[1]PO -Machines '!A:C,3,0))</f>
        <v/>
      </c>
      <c r="Q441" s="27" t="str">
        <f>IF(ISBLANK(I441),"",VLOOKUP(I441,'[1]PO -Machines '!A:C,2,0))</f>
        <v/>
      </c>
      <c r="R441" s="28"/>
      <c r="S441" s="29" t="str">
        <f>IF(OR(C441="",H441="",I441="",B441=""),"",WORKDAY('PO - création BDA'!$C441,2))</f>
        <v/>
      </c>
      <c r="T441" s="29" t="str">
        <f>IF(OR(C441="",H441="",I441="",B441=""),"",WORKDAY('PO - création BDA'!$C441,14))</f>
        <v/>
      </c>
      <c r="U441" s="30" t="str">
        <f ca="1">IF($B441="","",IF($V441="Cloturée","BDA Cloturée",IF($V441="En cours","Plan d'actions en cours",IF(AND($T441-TODAY()&lt;=-1,OR($R441="",$R441="NON"),$S441-TODAY()&lt;=-1,OR($R441="",$R441="NON")),"RETARD RECTO + VERSO",IF(OR(AND($T441-TODAY()&lt;=-1,OR($R441="",$R441="NON")),AND($T441-TODAY()&lt;=-1,R441="OUI")),"RETARD VERSO",IF(AND($T441-TODAY()&gt;=0,$R441="OUI"),"VERSO EN COURS",IF(OR(AND($S441-TODAY()&lt;=-1,OR($R441="",$R441="NON")),AND($S441-TODAY()&lt;=-1,R441="OUI")),"RETARD RECTO",IF(T441-TODAY()&gt;=0,"RECTO EN COURS"))))))))</f>
        <v/>
      </c>
    </row>
    <row r="442" spans="1:21" ht="24.95" customHeight="1" x14ac:dyDescent="0.2">
      <c r="A442" s="21" t="str">
        <f t="shared" si="25"/>
        <v/>
      </c>
      <c r="B442" s="22" t="str">
        <f t="shared" si="29"/>
        <v/>
      </c>
      <c r="C442" s="43"/>
      <c r="D442" s="44" t="str">
        <f t="shared" si="26"/>
        <v/>
      </c>
      <c r="E442" s="44" t="str">
        <f t="shared" si="27"/>
        <v/>
      </c>
      <c r="F442" s="44" t="str">
        <f t="shared" si="28"/>
        <v xml:space="preserve"> </v>
      </c>
      <c r="G442" s="24" t="str">
        <f t="shared" si="24"/>
        <v/>
      </c>
      <c r="H442" s="47"/>
      <c r="I442" s="47"/>
      <c r="J442" s="47"/>
      <c r="K442" s="58"/>
      <c r="L442" s="58"/>
      <c r="M442" s="41"/>
      <c r="P442" s="27" t="str">
        <f>IF(ISBLANK(I442),"",VLOOKUP(I442,'[1]PO -Machines '!A:C,3,0))</f>
        <v/>
      </c>
      <c r="Q442" s="27" t="str">
        <f>IF(ISBLANK(I442),"",VLOOKUP(I442,'[1]PO -Machines '!A:C,2,0))</f>
        <v/>
      </c>
      <c r="R442" s="28"/>
      <c r="S442" s="29" t="str">
        <f>IF(OR(C442="",H442="",I442="",B442=""),"",WORKDAY('PO - création BDA'!$C442,2))</f>
        <v/>
      </c>
      <c r="T442" s="29" t="str">
        <f>IF(OR(C442="",H442="",I442="",B442=""),"",WORKDAY('PO - création BDA'!$C442,14))</f>
        <v/>
      </c>
      <c r="U442" s="30" t="str">
        <f ca="1">IF($B442="","",IF($V442="Cloturée","BDA Cloturée",IF($V442="En cours","Plan d'actions en cours",IF(AND($T442-TODAY()&lt;=-1,OR($R442="",$R442="NON"),$S442-TODAY()&lt;=-1,OR($R442="",$R442="NON")),"RETARD RECTO + VERSO",IF(OR(AND($T442-TODAY()&lt;=-1,OR($R442="",$R442="NON")),AND($T442-TODAY()&lt;=-1,R442="OUI")),"RETARD VERSO",IF(AND($T442-TODAY()&gt;=0,$R442="OUI"),"VERSO EN COURS",IF(OR(AND($S442-TODAY()&lt;=-1,OR($R442="",$R442="NON")),AND($S442-TODAY()&lt;=-1,R442="OUI")),"RETARD RECTO",IF(T442-TODAY()&gt;=0,"RECTO EN COURS"))))))))</f>
        <v/>
      </c>
    </row>
    <row r="443" spans="1:21" ht="24.95" customHeight="1" x14ac:dyDescent="0.2">
      <c r="A443" s="21" t="str">
        <f t="shared" si="25"/>
        <v/>
      </c>
      <c r="B443" s="22" t="str">
        <f t="shared" si="29"/>
        <v/>
      </c>
      <c r="C443" s="43"/>
      <c r="D443" s="44" t="str">
        <f t="shared" si="26"/>
        <v/>
      </c>
      <c r="E443" s="44" t="str">
        <f t="shared" si="27"/>
        <v/>
      </c>
      <c r="F443" s="44" t="str">
        <f t="shared" si="28"/>
        <v xml:space="preserve"> </v>
      </c>
      <c r="G443" s="24" t="str">
        <f t="shared" si="24"/>
        <v/>
      </c>
      <c r="H443" s="47"/>
      <c r="I443" s="47"/>
      <c r="J443" s="47"/>
      <c r="K443" s="58"/>
      <c r="L443" s="58"/>
      <c r="M443" s="41"/>
      <c r="P443" s="27" t="str">
        <f>IF(ISBLANK(I443),"",VLOOKUP(I443,'[1]PO -Machines '!A:C,3,0))</f>
        <v/>
      </c>
      <c r="Q443" s="27" t="str">
        <f>IF(ISBLANK(I443),"",VLOOKUP(I443,'[1]PO -Machines '!A:C,2,0))</f>
        <v/>
      </c>
      <c r="R443" s="28"/>
      <c r="S443" s="29" t="str">
        <f>IF(OR(C443="",H443="",I443="",B443=""),"",WORKDAY('PO - création BDA'!$C443,2))</f>
        <v/>
      </c>
      <c r="T443" s="29" t="str">
        <f>IF(OR(C443="",H443="",I443="",B443=""),"",WORKDAY('PO - création BDA'!$C443,14))</f>
        <v/>
      </c>
      <c r="U443" s="30" t="str">
        <f ca="1">IF($B443="","",IF($V443="Cloturée","BDA Cloturée",IF($V443="En cours","Plan d'actions en cours",IF(AND($T443-TODAY()&lt;=-1,OR($R443="",$R443="NON"),$S443-TODAY()&lt;=-1,OR($R443="",$R443="NON")),"RETARD RECTO + VERSO",IF(OR(AND($T443-TODAY()&lt;=-1,OR($R443="",$R443="NON")),AND($T443-TODAY()&lt;=-1,R443="OUI")),"RETARD VERSO",IF(AND($T443-TODAY()&gt;=0,$R443="OUI"),"VERSO EN COURS",IF(OR(AND($S443-TODAY()&lt;=-1,OR($R443="",$R443="NON")),AND($S443-TODAY()&lt;=-1,R443="OUI")),"RETARD RECTO",IF(T443-TODAY()&gt;=0,"RECTO EN COURS"))))))))</f>
        <v/>
      </c>
    </row>
    <row r="444" spans="1:21" ht="24.95" customHeight="1" x14ac:dyDescent="0.2">
      <c r="A444" s="21" t="str">
        <f t="shared" si="25"/>
        <v/>
      </c>
      <c r="B444" s="22" t="str">
        <f t="shared" si="29"/>
        <v/>
      </c>
      <c r="C444" s="43"/>
      <c r="D444" s="44" t="str">
        <f t="shared" si="26"/>
        <v/>
      </c>
      <c r="E444" s="44" t="str">
        <f t="shared" si="27"/>
        <v/>
      </c>
      <c r="F444" s="44" t="str">
        <f t="shared" si="28"/>
        <v xml:space="preserve"> </v>
      </c>
      <c r="G444" s="24" t="str">
        <f t="shared" si="24"/>
        <v/>
      </c>
      <c r="H444" s="47"/>
      <c r="I444" s="47"/>
      <c r="J444" s="47"/>
      <c r="K444" s="58"/>
      <c r="L444" s="58"/>
      <c r="M444" s="41"/>
      <c r="P444" s="27" t="str">
        <f>IF(ISBLANK(I444),"",VLOOKUP(I444,'[1]PO -Machines '!A:C,3,0))</f>
        <v/>
      </c>
      <c r="Q444" s="27" t="str">
        <f>IF(ISBLANK(I444),"",VLOOKUP(I444,'[1]PO -Machines '!A:C,2,0))</f>
        <v/>
      </c>
      <c r="R444" s="28"/>
      <c r="S444" s="29" t="str">
        <f>IF(OR(C444="",H444="",I444="",B444=""),"",WORKDAY('PO - création BDA'!$C444,2))</f>
        <v/>
      </c>
      <c r="T444" s="29" t="str">
        <f>IF(OR(C444="",H444="",I444="",B444=""),"",WORKDAY('PO - création BDA'!$C444,14))</f>
        <v/>
      </c>
      <c r="U444" s="30" t="str">
        <f ca="1">IF($B444="","",IF($V444="Cloturée","BDA Cloturée",IF($V444="En cours","Plan d'actions en cours",IF(AND($T444-TODAY()&lt;=-1,OR($R444="",$R444="NON"),$S444-TODAY()&lt;=-1,OR($R444="",$R444="NON")),"RETARD RECTO + VERSO",IF(OR(AND($T444-TODAY()&lt;=-1,OR($R444="",$R444="NON")),AND($T444-TODAY()&lt;=-1,R444="OUI")),"RETARD VERSO",IF(AND($T444-TODAY()&gt;=0,$R444="OUI"),"VERSO EN COURS",IF(OR(AND($S444-TODAY()&lt;=-1,OR($R444="",$R444="NON")),AND($S444-TODAY()&lt;=-1,R444="OUI")),"RETARD RECTO",IF(T444-TODAY()&gt;=0,"RECTO EN COURS"))))))))</f>
        <v/>
      </c>
    </row>
    <row r="445" spans="1:21" ht="24.95" customHeight="1" x14ac:dyDescent="0.2">
      <c r="A445" s="21" t="str">
        <f t="shared" si="25"/>
        <v/>
      </c>
      <c r="B445" s="22" t="str">
        <f t="shared" si="29"/>
        <v/>
      </c>
      <c r="C445" s="43"/>
      <c r="D445" s="44" t="str">
        <f t="shared" si="26"/>
        <v/>
      </c>
      <c r="E445" s="44" t="str">
        <f t="shared" si="27"/>
        <v/>
      </c>
      <c r="F445" s="44" t="str">
        <f t="shared" si="28"/>
        <v xml:space="preserve"> </v>
      </c>
      <c r="G445" s="24" t="str">
        <f t="shared" si="24"/>
        <v/>
      </c>
      <c r="H445" s="47"/>
      <c r="I445" s="47"/>
      <c r="J445" s="47"/>
      <c r="K445" s="58"/>
      <c r="L445" s="58"/>
      <c r="M445" s="41"/>
      <c r="P445" s="27" t="str">
        <f>IF(ISBLANK(I445),"",VLOOKUP(I445,'[1]PO -Machines '!A:C,3,0))</f>
        <v/>
      </c>
      <c r="Q445" s="27" t="str">
        <f>IF(ISBLANK(I445),"",VLOOKUP(I445,'[1]PO -Machines '!A:C,2,0))</f>
        <v/>
      </c>
      <c r="R445" s="28"/>
      <c r="S445" s="29" t="str">
        <f>IF(OR(C445="",H445="",I445="",B445=""),"",WORKDAY('PO - création BDA'!$C445,2))</f>
        <v/>
      </c>
      <c r="T445" s="29" t="str">
        <f>IF(OR(C445="",H445="",I445="",B445=""),"",WORKDAY('PO - création BDA'!$C445,14))</f>
        <v/>
      </c>
      <c r="U445" s="30" t="str">
        <f ca="1">IF($B445="","",IF($V445="Cloturée","BDA Cloturée",IF($V445="En cours","Plan d'actions en cours",IF(AND($T445-TODAY()&lt;=-1,OR($R445="",$R445="NON"),$S445-TODAY()&lt;=-1,OR($R445="",$R445="NON")),"RETARD RECTO + VERSO",IF(OR(AND($T445-TODAY()&lt;=-1,OR($R445="",$R445="NON")),AND($T445-TODAY()&lt;=-1,R445="OUI")),"RETARD VERSO",IF(AND($T445-TODAY()&gt;=0,$R445="OUI"),"VERSO EN COURS",IF(OR(AND($S445-TODAY()&lt;=-1,OR($R445="",$R445="NON")),AND($S445-TODAY()&lt;=-1,R445="OUI")),"RETARD RECTO",IF(T445-TODAY()&gt;=0,"RECTO EN COURS"))))))))</f>
        <v/>
      </c>
    </row>
    <row r="446" spans="1:21" ht="24.95" customHeight="1" x14ac:dyDescent="0.2">
      <c r="A446" s="21" t="str">
        <f t="shared" si="25"/>
        <v/>
      </c>
      <c r="B446" s="22" t="str">
        <f t="shared" si="29"/>
        <v/>
      </c>
      <c r="C446" s="43"/>
      <c r="D446" s="44" t="str">
        <f t="shared" si="26"/>
        <v/>
      </c>
      <c r="E446" s="44" t="str">
        <f t="shared" si="27"/>
        <v/>
      </c>
      <c r="F446" s="44" t="str">
        <f t="shared" si="28"/>
        <v xml:space="preserve"> </v>
      </c>
      <c r="G446" s="24" t="str">
        <f t="shared" si="24"/>
        <v/>
      </c>
      <c r="H446" s="47"/>
      <c r="I446" s="47"/>
      <c r="J446" s="47"/>
      <c r="K446" s="58"/>
      <c r="L446" s="58"/>
      <c r="M446" s="41"/>
      <c r="P446" s="27" t="str">
        <f>IF(ISBLANK(I446),"",VLOOKUP(I446,'[1]PO -Machines '!A:C,3,0))</f>
        <v/>
      </c>
      <c r="Q446" s="27" t="str">
        <f>IF(ISBLANK(I446),"",VLOOKUP(I446,'[1]PO -Machines '!A:C,2,0))</f>
        <v/>
      </c>
      <c r="R446" s="28"/>
      <c r="S446" s="29" t="str">
        <f>IF(OR(C446="",H446="",I446="",B446=""),"",WORKDAY('PO - création BDA'!$C446,2))</f>
        <v/>
      </c>
      <c r="T446" s="29" t="str">
        <f>IF(OR(C446="",H446="",I446="",B446=""),"",WORKDAY('PO - création BDA'!$C446,14))</f>
        <v/>
      </c>
      <c r="U446" s="30" t="str">
        <f ca="1">IF($B446="","",IF($V446="Cloturée","BDA Cloturée",IF($V446="En cours","Plan d'actions en cours",IF(AND($T446-TODAY()&lt;=-1,OR($R446="",$R446="NON"),$S446-TODAY()&lt;=-1,OR($R446="",$R446="NON")),"RETARD RECTO + VERSO",IF(OR(AND($T446-TODAY()&lt;=-1,OR($R446="",$R446="NON")),AND($T446-TODAY()&lt;=-1,R446="OUI")),"RETARD VERSO",IF(AND($T446-TODAY()&gt;=0,$R446="OUI"),"VERSO EN COURS",IF(OR(AND($S446-TODAY()&lt;=-1,OR($R446="",$R446="NON")),AND($S446-TODAY()&lt;=-1,R446="OUI")),"RETARD RECTO",IF(T446-TODAY()&gt;=0,"RECTO EN COURS"))))))))</f>
        <v/>
      </c>
    </row>
    <row r="447" spans="1:21" ht="24.95" customHeight="1" x14ac:dyDescent="0.2">
      <c r="A447" s="21" t="str">
        <f t="shared" si="25"/>
        <v/>
      </c>
      <c r="B447" s="22" t="str">
        <f t="shared" si="29"/>
        <v/>
      </c>
      <c r="C447" s="43"/>
      <c r="D447" s="44" t="str">
        <f t="shared" si="26"/>
        <v/>
      </c>
      <c r="E447" s="44" t="str">
        <f t="shared" si="27"/>
        <v/>
      </c>
      <c r="F447" s="44" t="str">
        <f t="shared" si="28"/>
        <v xml:space="preserve"> </v>
      </c>
      <c r="G447" s="24" t="str">
        <f t="shared" si="24"/>
        <v/>
      </c>
      <c r="H447" s="47"/>
      <c r="I447" s="47"/>
      <c r="J447" s="47"/>
      <c r="K447" s="58"/>
      <c r="L447" s="58"/>
      <c r="M447" s="41"/>
      <c r="P447" s="27" t="str">
        <f>IF(ISBLANK(I447),"",VLOOKUP(I447,'[1]PO -Machines '!A:C,3,0))</f>
        <v/>
      </c>
      <c r="Q447" s="27" t="str">
        <f>IF(ISBLANK(I447),"",VLOOKUP(I447,'[1]PO -Machines '!A:C,2,0))</f>
        <v/>
      </c>
      <c r="R447" s="28"/>
      <c r="S447" s="29" t="str">
        <f>IF(OR(C447="",H447="",I447="",B447=""),"",WORKDAY('PO - création BDA'!$C447,2))</f>
        <v/>
      </c>
      <c r="T447" s="29" t="str">
        <f>IF(OR(C447="",H447="",I447="",B447=""),"",WORKDAY('PO - création BDA'!$C447,14))</f>
        <v/>
      </c>
      <c r="U447" s="30" t="str">
        <f ca="1">IF($B447="","",IF($V447="Cloturée","BDA Cloturée",IF($V447="En cours","Plan d'actions en cours",IF(AND($T447-TODAY()&lt;=-1,OR($R447="",$R447="NON"),$S447-TODAY()&lt;=-1,OR($R447="",$R447="NON")),"RETARD RECTO + VERSO",IF(OR(AND($T447-TODAY()&lt;=-1,OR($R447="",$R447="NON")),AND($T447-TODAY()&lt;=-1,R447="OUI")),"RETARD VERSO",IF(AND($T447-TODAY()&gt;=0,$R447="OUI"),"VERSO EN COURS",IF(OR(AND($S447-TODAY()&lt;=-1,OR($R447="",$R447="NON")),AND($S447-TODAY()&lt;=-1,R447="OUI")),"RETARD RECTO",IF(T447-TODAY()&gt;=0,"RECTO EN COURS"))))))))</f>
        <v/>
      </c>
    </row>
    <row r="448" spans="1:21" ht="24.95" customHeight="1" x14ac:dyDescent="0.2">
      <c r="A448" s="21" t="str">
        <f t="shared" si="25"/>
        <v/>
      </c>
      <c r="B448" s="22" t="str">
        <f t="shared" si="29"/>
        <v/>
      </c>
      <c r="C448" s="43"/>
      <c r="D448" s="44" t="str">
        <f t="shared" si="26"/>
        <v/>
      </c>
      <c r="E448" s="44" t="str">
        <f t="shared" si="27"/>
        <v/>
      </c>
      <c r="F448" s="44" t="str">
        <f t="shared" si="28"/>
        <v xml:space="preserve"> </v>
      </c>
      <c r="G448" s="24" t="str">
        <f t="shared" si="24"/>
        <v/>
      </c>
      <c r="H448" s="47"/>
      <c r="I448" s="47"/>
      <c r="J448" s="47"/>
      <c r="K448" s="58"/>
      <c r="L448" s="58"/>
      <c r="M448" s="41"/>
      <c r="P448" s="27" t="str">
        <f>IF(ISBLANK(I448),"",VLOOKUP(I448,'[1]PO -Machines '!A:C,3,0))</f>
        <v/>
      </c>
      <c r="Q448" s="27" t="str">
        <f>IF(ISBLANK(I448),"",VLOOKUP(I448,'[1]PO -Machines '!A:C,2,0))</f>
        <v/>
      </c>
      <c r="R448" s="28"/>
      <c r="S448" s="29" t="str">
        <f>IF(OR(C448="",H448="",I448="",B448=""),"",WORKDAY('PO - création BDA'!$C448,2))</f>
        <v/>
      </c>
      <c r="T448" s="29" t="str">
        <f>IF(OR(C448="",H448="",I448="",B448=""),"",WORKDAY('PO - création BDA'!$C448,14))</f>
        <v/>
      </c>
      <c r="U448" s="30" t="str">
        <f ca="1">IF($B448="","",IF($V448="Cloturée","BDA Cloturée",IF($V448="En cours","Plan d'actions en cours",IF(AND($T448-TODAY()&lt;=-1,OR($R448="",$R448="NON"),$S448-TODAY()&lt;=-1,OR($R448="",$R448="NON")),"RETARD RECTO + VERSO",IF(OR(AND($T448-TODAY()&lt;=-1,OR($R448="",$R448="NON")),AND($T448-TODAY()&lt;=-1,R448="OUI")),"RETARD VERSO",IF(AND($T448-TODAY()&gt;=0,$R448="OUI"),"VERSO EN COURS",IF(OR(AND($S448-TODAY()&lt;=-1,OR($R448="",$R448="NON")),AND($S448-TODAY()&lt;=-1,R448="OUI")),"RETARD RECTO",IF(T448-TODAY()&gt;=0,"RECTO EN COURS"))))))))</f>
        <v/>
      </c>
    </row>
    <row r="449" spans="1:21" ht="24.95" customHeight="1" x14ac:dyDescent="0.2">
      <c r="A449" s="21" t="str">
        <f t="shared" si="25"/>
        <v/>
      </c>
      <c r="B449" s="22" t="str">
        <f t="shared" si="29"/>
        <v/>
      </c>
      <c r="C449" s="43"/>
      <c r="D449" s="44" t="str">
        <f t="shared" si="26"/>
        <v/>
      </c>
      <c r="E449" s="44" t="str">
        <f t="shared" si="27"/>
        <v/>
      </c>
      <c r="F449" s="44" t="str">
        <f t="shared" si="28"/>
        <v xml:space="preserve"> </v>
      </c>
      <c r="G449" s="24" t="str">
        <f t="shared" si="24"/>
        <v/>
      </c>
      <c r="H449" s="47"/>
      <c r="I449" s="47"/>
      <c r="J449" s="47"/>
      <c r="K449" s="58"/>
      <c r="L449" s="58"/>
      <c r="M449" s="41"/>
      <c r="P449" s="27" t="str">
        <f>IF(ISBLANK(I449),"",VLOOKUP(I449,'[1]PO -Machines '!A:C,3,0))</f>
        <v/>
      </c>
      <c r="Q449" s="27" t="str">
        <f>IF(ISBLANK(I449),"",VLOOKUP(I449,'[1]PO -Machines '!A:C,2,0))</f>
        <v/>
      </c>
      <c r="R449" s="28"/>
      <c r="S449" s="29" t="str">
        <f>IF(OR(C449="",H449="",I449="",B449=""),"",WORKDAY('PO - création BDA'!$C449,2))</f>
        <v/>
      </c>
      <c r="T449" s="29" t="str">
        <f>IF(OR(C449="",H449="",I449="",B449=""),"",WORKDAY('PO - création BDA'!$C449,14))</f>
        <v/>
      </c>
      <c r="U449" s="30" t="str">
        <f ca="1">IF($B449="","",IF($V449="Cloturée","BDA Cloturée",IF($V449="En cours","Plan d'actions en cours",IF(AND($T449-TODAY()&lt;=-1,OR($R449="",$R449="NON"),$S449-TODAY()&lt;=-1,OR($R449="",$R449="NON")),"RETARD RECTO + VERSO",IF(OR(AND($T449-TODAY()&lt;=-1,OR($R449="",$R449="NON")),AND($T449-TODAY()&lt;=-1,R449="OUI")),"RETARD VERSO",IF(AND($T449-TODAY()&gt;=0,$R449="OUI"),"VERSO EN COURS",IF(OR(AND($S449-TODAY()&lt;=-1,OR($R449="",$R449="NON")),AND($S449-TODAY()&lt;=-1,R449="OUI")),"RETARD RECTO",IF(T449-TODAY()&gt;=0,"RECTO EN COURS"))))))))</f>
        <v/>
      </c>
    </row>
    <row r="450" spans="1:21" ht="24.95" customHeight="1" x14ac:dyDescent="0.2">
      <c r="A450" s="21" t="str">
        <f t="shared" si="25"/>
        <v/>
      </c>
      <c r="B450" s="22" t="str">
        <f t="shared" si="29"/>
        <v/>
      </c>
      <c r="C450" s="43"/>
      <c r="D450" s="44" t="str">
        <f t="shared" si="26"/>
        <v/>
      </c>
      <c r="E450" s="44" t="str">
        <f t="shared" si="27"/>
        <v/>
      </c>
      <c r="F450" s="44" t="str">
        <f t="shared" si="28"/>
        <v xml:space="preserve"> </v>
      </c>
      <c r="G450" s="24" t="str">
        <f t="shared" si="24"/>
        <v/>
      </c>
      <c r="H450" s="47"/>
      <c r="I450" s="47"/>
      <c r="J450" s="47"/>
      <c r="K450" s="58"/>
      <c r="L450" s="58"/>
      <c r="M450" s="41"/>
      <c r="P450" s="27" t="str">
        <f>IF(ISBLANK(I450),"",VLOOKUP(I450,'[1]PO -Machines '!A:C,3,0))</f>
        <v/>
      </c>
      <c r="Q450" s="27" t="str">
        <f>IF(ISBLANK(I450),"",VLOOKUP(I450,'[1]PO -Machines '!A:C,2,0))</f>
        <v/>
      </c>
      <c r="R450" s="28"/>
      <c r="S450" s="29" t="str">
        <f>IF(OR(C450="",H450="",I450="",B450=""),"",WORKDAY('PO - création BDA'!$C450,2))</f>
        <v/>
      </c>
      <c r="T450" s="29" t="str">
        <f>IF(OR(C450="",H450="",I450="",B450=""),"",WORKDAY('PO - création BDA'!$C450,14))</f>
        <v/>
      </c>
      <c r="U450" s="30" t="str">
        <f ca="1">IF($B450="","",IF($V450="Cloturée","BDA Cloturée",IF($V450="En cours","Plan d'actions en cours",IF(AND($T450-TODAY()&lt;=-1,OR($R450="",$R450="NON"),$S450-TODAY()&lt;=-1,OR($R450="",$R450="NON")),"RETARD RECTO + VERSO",IF(OR(AND($T450-TODAY()&lt;=-1,OR($R450="",$R450="NON")),AND($T450-TODAY()&lt;=-1,R450="OUI")),"RETARD VERSO",IF(AND($T450-TODAY()&gt;=0,$R450="OUI"),"VERSO EN COURS",IF(OR(AND($S450-TODAY()&lt;=-1,OR($R450="",$R450="NON")),AND($S450-TODAY()&lt;=-1,R450="OUI")),"RETARD RECTO",IF(T450-TODAY()&gt;=0,"RECTO EN COURS"))))))))</f>
        <v/>
      </c>
    </row>
    <row r="451" spans="1:21" ht="24.95" customHeight="1" x14ac:dyDescent="0.2">
      <c r="A451" s="21" t="str">
        <f t="shared" si="25"/>
        <v/>
      </c>
      <c r="B451" s="22" t="str">
        <f t="shared" si="29"/>
        <v/>
      </c>
      <c r="C451" s="43"/>
      <c r="D451" s="44" t="str">
        <f t="shared" si="26"/>
        <v/>
      </c>
      <c r="E451" s="44" t="str">
        <f t="shared" si="27"/>
        <v/>
      </c>
      <c r="F451" s="44" t="str">
        <f t="shared" si="28"/>
        <v xml:space="preserve"> </v>
      </c>
      <c r="G451" s="24" t="str">
        <f t="shared" si="24"/>
        <v/>
      </c>
      <c r="H451" s="47"/>
      <c r="I451" s="47"/>
      <c r="J451" s="47"/>
      <c r="K451" s="58"/>
      <c r="L451" s="58"/>
      <c r="M451" s="41"/>
      <c r="P451" s="27" t="str">
        <f>IF(ISBLANK(I451),"",VLOOKUP(I451,'[1]PO -Machines '!A:C,3,0))</f>
        <v/>
      </c>
      <c r="Q451" s="27" t="str">
        <f>IF(ISBLANK(I451),"",VLOOKUP(I451,'[1]PO -Machines '!A:C,2,0))</f>
        <v/>
      </c>
      <c r="R451" s="28"/>
      <c r="S451" s="29" t="str">
        <f>IF(OR(C451="",H451="",I451="",B451=""),"",WORKDAY('PO - création BDA'!$C451,2))</f>
        <v/>
      </c>
      <c r="T451" s="29" t="str">
        <f>IF(OR(C451="",H451="",I451="",B451=""),"",WORKDAY('PO - création BDA'!$C451,14))</f>
        <v/>
      </c>
      <c r="U451" s="30" t="str">
        <f ca="1">IF($B451="","",IF($V451="Cloturée","BDA Cloturée",IF($V451="En cours","Plan d'actions en cours",IF(AND($T451-TODAY()&lt;=-1,OR($R451="",$R451="NON"),$S451-TODAY()&lt;=-1,OR($R451="",$R451="NON")),"RETARD RECTO + VERSO",IF(OR(AND($T451-TODAY()&lt;=-1,OR($R451="",$R451="NON")),AND($T451-TODAY()&lt;=-1,R451="OUI")),"RETARD VERSO",IF(AND($T451-TODAY()&gt;=0,$R451="OUI"),"VERSO EN COURS",IF(OR(AND($S451-TODAY()&lt;=-1,OR($R451="",$R451="NON")),AND($S451-TODAY()&lt;=-1,R451="OUI")),"RETARD RECTO",IF(T451-TODAY()&gt;=0,"RECTO EN COURS"))))))))</f>
        <v/>
      </c>
    </row>
    <row r="452" spans="1:21" ht="24.95" customHeight="1" x14ac:dyDescent="0.2">
      <c r="A452" s="21" t="str">
        <f t="shared" si="25"/>
        <v/>
      </c>
      <c r="B452" s="22" t="str">
        <f t="shared" si="29"/>
        <v/>
      </c>
      <c r="C452" s="43"/>
      <c r="D452" s="44" t="str">
        <f t="shared" si="26"/>
        <v/>
      </c>
      <c r="E452" s="44" t="str">
        <f t="shared" si="27"/>
        <v/>
      </c>
      <c r="F452" s="44" t="str">
        <f t="shared" si="28"/>
        <v xml:space="preserve"> </v>
      </c>
      <c r="G452" s="24" t="str">
        <f t="shared" si="24"/>
        <v/>
      </c>
      <c r="H452" s="47"/>
      <c r="I452" s="47"/>
      <c r="J452" s="47"/>
      <c r="K452" s="58"/>
      <c r="L452" s="58"/>
      <c r="M452" s="41"/>
      <c r="P452" s="27" t="str">
        <f>IF(ISBLANK(I452),"",VLOOKUP(I452,'[1]PO -Machines '!A:C,3,0))</f>
        <v/>
      </c>
      <c r="Q452" s="27" t="str">
        <f>IF(ISBLANK(I452),"",VLOOKUP(I452,'[1]PO -Machines '!A:C,2,0))</f>
        <v/>
      </c>
      <c r="R452" s="28"/>
      <c r="S452" s="29" t="str">
        <f>IF(OR(C452="",H452="",I452="",B452=""),"",WORKDAY('PO - création BDA'!$C452,2))</f>
        <v/>
      </c>
      <c r="T452" s="29" t="str">
        <f>IF(OR(C452="",H452="",I452="",B452=""),"",WORKDAY('PO - création BDA'!$C452,14))</f>
        <v/>
      </c>
      <c r="U452" s="30" t="str">
        <f ca="1">IF($B452="","",IF($V452="Cloturée","BDA Cloturée",IF($V452="En cours","Plan d'actions en cours",IF(AND($T452-TODAY()&lt;=-1,OR($R452="",$R452="NON"),$S452-TODAY()&lt;=-1,OR($R452="",$R452="NON")),"RETARD RECTO + VERSO",IF(OR(AND($T452-TODAY()&lt;=-1,OR($R452="",$R452="NON")),AND($T452-TODAY()&lt;=-1,R452="OUI")),"RETARD VERSO",IF(AND($T452-TODAY()&gt;=0,$R452="OUI"),"VERSO EN COURS",IF(OR(AND($S452-TODAY()&lt;=-1,OR($R452="",$R452="NON")),AND($S452-TODAY()&lt;=-1,R452="OUI")),"RETARD RECTO",IF(T452-TODAY()&gt;=0,"RECTO EN COURS"))))))))</f>
        <v/>
      </c>
    </row>
    <row r="453" spans="1:21" ht="24.95" customHeight="1" x14ac:dyDescent="0.2">
      <c r="A453" s="21" t="str">
        <f t="shared" si="25"/>
        <v/>
      </c>
      <c r="B453" s="22" t="str">
        <f t="shared" si="29"/>
        <v/>
      </c>
      <c r="C453" s="43"/>
      <c r="D453" s="44" t="str">
        <f t="shared" si="26"/>
        <v/>
      </c>
      <c r="E453" s="44" t="str">
        <f t="shared" si="27"/>
        <v/>
      </c>
      <c r="F453" s="44" t="str">
        <f t="shared" si="28"/>
        <v xml:space="preserve"> </v>
      </c>
      <c r="G453" s="24" t="str">
        <f t="shared" ref="G453:G516" si="30">IF(C453="","","PO")</f>
        <v/>
      </c>
      <c r="H453" s="47"/>
      <c r="I453" s="47"/>
      <c r="J453" s="47"/>
      <c r="K453" s="58"/>
      <c r="L453" s="58"/>
      <c r="M453" s="41"/>
      <c r="P453" s="27" t="str">
        <f>IF(ISBLANK(I453),"",VLOOKUP(I453,'[1]PO -Machines '!A:C,3,0))</f>
        <v/>
      </c>
      <c r="Q453" s="27" t="str">
        <f>IF(ISBLANK(I453),"",VLOOKUP(I453,'[1]PO -Machines '!A:C,2,0))</f>
        <v/>
      </c>
      <c r="R453" s="28"/>
      <c r="S453" s="29" t="str">
        <f>IF(OR(C453="",H453="",I453="",B453=""),"",WORKDAY('PO - création BDA'!$C453,2))</f>
        <v/>
      </c>
      <c r="T453" s="29" t="str">
        <f>IF(OR(C453="",H453="",I453="",B453=""),"",WORKDAY('PO - création BDA'!$C453,14))</f>
        <v/>
      </c>
      <c r="U453" s="30" t="str">
        <f ca="1">IF($B453="","",IF($V453="Cloturée","BDA Cloturée",IF($V453="En cours","Plan d'actions en cours",IF(AND($T453-TODAY()&lt;=-1,OR($R453="",$R453="NON"),$S453-TODAY()&lt;=-1,OR($R453="",$R453="NON")),"RETARD RECTO + VERSO",IF(OR(AND($T453-TODAY()&lt;=-1,OR($R453="",$R453="NON")),AND($T453-TODAY()&lt;=-1,R453="OUI")),"RETARD VERSO",IF(AND($T453-TODAY()&gt;=0,$R453="OUI"),"VERSO EN COURS",IF(OR(AND($S453-TODAY()&lt;=-1,OR($R453="",$R453="NON")),AND($S453-TODAY()&lt;=-1,R453="OUI")),"RETARD RECTO",IF(T453-TODAY()&gt;=0,"RECTO EN COURS"))))))))</f>
        <v/>
      </c>
    </row>
    <row r="454" spans="1:21" ht="24.95" customHeight="1" x14ac:dyDescent="0.2">
      <c r="A454" s="21" t="str">
        <f t="shared" ref="A454:A474" si="31">IF(O454="","",IF(O454="NON","",MAX(A402:A453)+1))</f>
        <v/>
      </c>
      <c r="B454" s="22" t="str">
        <f t="shared" si="29"/>
        <v/>
      </c>
      <c r="C454" s="43"/>
      <c r="D454" s="44" t="str">
        <f t="shared" si="26"/>
        <v/>
      </c>
      <c r="E454" s="44" t="str">
        <f t="shared" si="27"/>
        <v/>
      </c>
      <c r="F454" s="44" t="str">
        <f t="shared" si="28"/>
        <v xml:space="preserve"> </v>
      </c>
      <c r="G454" s="24" t="str">
        <f t="shared" si="30"/>
        <v/>
      </c>
      <c r="H454" s="47"/>
      <c r="I454" s="47"/>
      <c r="J454" s="47"/>
      <c r="K454" s="58"/>
      <c r="L454" s="58"/>
      <c r="M454" s="41"/>
      <c r="P454" s="27" t="str">
        <f>IF(ISBLANK(I454),"",VLOOKUP(I454,'[1]PO -Machines '!A:C,3,0))</f>
        <v/>
      </c>
      <c r="Q454" s="27" t="str">
        <f>IF(ISBLANK(I454),"",VLOOKUP(I454,'[1]PO -Machines '!A:C,2,0))</f>
        <v/>
      </c>
      <c r="R454" s="28"/>
      <c r="S454" s="29" t="str">
        <f>IF(OR(C454="",H454="",I454="",B454=""),"",WORKDAY('PO - création BDA'!$C454,2))</f>
        <v/>
      </c>
      <c r="T454" s="29" t="str">
        <f>IF(OR(C454="",H454="",I454="",B454=""),"",WORKDAY('PO - création BDA'!$C454,14))</f>
        <v/>
      </c>
      <c r="U454" s="30" t="str">
        <f ca="1">IF($B454="","",IF($V454="Cloturée","BDA Cloturée",IF($V454="En cours","Plan d'actions en cours",IF(AND($T454-TODAY()&lt;=-1,OR($R454="",$R454="NON"),$S454-TODAY()&lt;=-1,OR($R454="",$R454="NON")),"RETARD RECTO + VERSO",IF(OR(AND($T454-TODAY()&lt;=-1,OR($R454="",$R454="NON")),AND($T454-TODAY()&lt;=-1,R454="OUI")),"RETARD VERSO",IF(AND($T454-TODAY()&gt;=0,$R454="OUI"),"VERSO EN COURS",IF(OR(AND($S454-TODAY()&lt;=-1,OR($R454="",$R454="NON")),AND($S454-TODAY()&lt;=-1,R454="OUI")),"RETARD RECTO",IF(T454-TODAY()&gt;=0,"RECTO EN COURS"))))))))</f>
        <v/>
      </c>
    </row>
    <row r="455" spans="1:21" ht="24.95" customHeight="1" x14ac:dyDescent="0.2">
      <c r="A455" s="21" t="str">
        <f t="shared" si="31"/>
        <v/>
      </c>
      <c r="B455" s="22" t="str">
        <f t="shared" si="29"/>
        <v/>
      </c>
      <c r="C455" s="43"/>
      <c r="D455" s="44" t="str">
        <f t="shared" si="26"/>
        <v/>
      </c>
      <c r="E455" s="44" t="str">
        <f t="shared" si="27"/>
        <v/>
      </c>
      <c r="F455" s="44" t="str">
        <f t="shared" si="28"/>
        <v xml:space="preserve"> </v>
      </c>
      <c r="G455" s="24" t="str">
        <f t="shared" si="30"/>
        <v/>
      </c>
      <c r="H455" s="47"/>
      <c r="I455" s="47"/>
      <c r="J455" s="47"/>
      <c r="K455" s="58"/>
      <c r="L455" s="58"/>
      <c r="M455" s="41"/>
      <c r="P455" s="27" t="str">
        <f>IF(ISBLANK(I455),"",VLOOKUP(I455,'[1]PO -Machines '!A:C,3,0))</f>
        <v/>
      </c>
      <c r="Q455" s="27" t="str">
        <f>IF(ISBLANK(I455),"",VLOOKUP(I455,'[1]PO -Machines '!A:C,2,0))</f>
        <v/>
      </c>
      <c r="R455" s="28"/>
      <c r="S455" s="29" t="str">
        <f>IF(OR(C455="",H455="",I455="",B455=""),"",WORKDAY('PO - création BDA'!$C455,2))</f>
        <v/>
      </c>
      <c r="T455" s="29" t="str">
        <f>IF(OR(C455="",H455="",I455="",B455=""),"",WORKDAY('PO - création BDA'!$C455,14))</f>
        <v/>
      </c>
      <c r="U455" s="30" t="str">
        <f ca="1">IF($B455="","",IF($V455="Cloturée","BDA Cloturée",IF($V455="En cours","Plan d'actions en cours",IF(AND($T455-TODAY()&lt;=-1,OR($R455="",$R455="NON"),$S455-TODAY()&lt;=-1,OR($R455="",$R455="NON")),"RETARD RECTO + VERSO",IF(OR(AND($T455-TODAY()&lt;=-1,OR($R455="",$R455="NON")),AND($T455-TODAY()&lt;=-1,R455="OUI")),"RETARD VERSO",IF(AND($T455-TODAY()&gt;=0,$R455="OUI"),"VERSO EN COURS",IF(OR(AND($S455-TODAY()&lt;=-1,OR($R455="",$R455="NON")),AND($S455-TODAY()&lt;=-1,R455="OUI")),"RETARD RECTO",IF(T455-TODAY()&gt;=0,"RECTO EN COURS"))))))))</f>
        <v/>
      </c>
    </row>
    <row r="456" spans="1:21" ht="24.95" customHeight="1" x14ac:dyDescent="0.2">
      <c r="A456" s="21" t="str">
        <f t="shared" si="31"/>
        <v/>
      </c>
      <c r="B456" s="22" t="str">
        <f t="shared" si="29"/>
        <v/>
      </c>
      <c r="C456" s="43"/>
      <c r="D456" s="44" t="str">
        <f t="shared" si="26"/>
        <v/>
      </c>
      <c r="E456" s="44" t="str">
        <f t="shared" si="27"/>
        <v/>
      </c>
      <c r="F456" s="44" t="str">
        <f t="shared" si="28"/>
        <v xml:space="preserve"> </v>
      </c>
      <c r="G456" s="24" t="str">
        <f t="shared" si="30"/>
        <v/>
      </c>
      <c r="H456" s="47"/>
      <c r="I456" s="47"/>
      <c r="J456" s="47"/>
      <c r="K456" s="58"/>
      <c r="L456" s="58"/>
      <c r="M456" s="41"/>
      <c r="P456" s="27" t="str">
        <f>IF(ISBLANK(I456),"",VLOOKUP(I456,'[1]PO -Machines '!A:C,3,0))</f>
        <v/>
      </c>
      <c r="Q456" s="27" t="str">
        <f>IF(ISBLANK(I456),"",VLOOKUP(I456,'[1]PO -Machines '!A:C,2,0))</f>
        <v/>
      </c>
      <c r="R456" s="28"/>
      <c r="S456" s="29" t="str">
        <f>IF(OR(C456="",H456="",I456="",B456=""),"",WORKDAY('PO - création BDA'!$C456,2))</f>
        <v/>
      </c>
      <c r="T456" s="29" t="str">
        <f>IF(OR(C456="",H456="",I456="",B456=""),"",WORKDAY('PO - création BDA'!$C456,14))</f>
        <v/>
      </c>
      <c r="U456" s="30" t="str">
        <f ca="1">IF($B456="","",IF($V456="Cloturée","BDA Cloturée",IF($V456="En cours","Plan d'actions en cours",IF(AND($T456-TODAY()&lt;=-1,OR($R456="",$R456="NON"),$S456-TODAY()&lt;=-1,OR($R456="",$R456="NON")),"RETARD RECTO + VERSO",IF(OR(AND($T456-TODAY()&lt;=-1,OR($R456="",$R456="NON")),AND($T456-TODAY()&lt;=-1,R456="OUI")),"RETARD VERSO",IF(AND($T456-TODAY()&gt;=0,$R456="OUI"),"VERSO EN COURS",IF(OR(AND($S456-TODAY()&lt;=-1,OR($R456="",$R456="NON")),AND($S456-TODAY()&lt;=-1,R456="OUI")),"RETARD RECTO",IF(T456-TODAY()&gt;=0,"RECTO EN COURS"))))))))</f>
        <v/>
      </c>
    </row>
    <row r="457" spans="1:21" ht="24.95" customHeight="1" x14ac:dyDescent="0.2">
      <c r="A457" s="21" t="str">
        <f t="shared" si="31"/>
        <v/>
      </c>
      <c r="B457" s="22" t="str">
        <f t="shared" si="29"/>
        <v/>
      </c>
      <c r="C457" s="43"/>
      <c r="D457" s="44" t="str">
        <f t="shared" si="26"/>
        <v/>
      </c>
      <c r="E457" s="44" t="str">
        <f t="shared" si="27"/>
        <v/>
      </c>
      <c r="F457" s="44" t="str">
        <f t="shared" si="28"/>
        <v xml:space="preserve"> </v>
      </c>
      <c r="G457" s="24" t="str">
        <f t="shared" si="30"/>
        <v/>
      </c>
      <c r="H457" s="47"/>
      <c r="I457" s="47"/>
      <c r="J457" s="47"/>
      <c r="K457" s="58"/>
      <c r="L457" s="58"/>
      <c r="M457" s="41"/>
      <c r="P457" s="27" t="str">
        <f>IF(ISBLANK(I457),"",VLOOKUP(I457,'[1]PO -Machines '!A:C,3,0))</f>
        <v/>
      </c>
      <c r="Q457" s="27" t="str">
        <f>IF(ISBLANK(I457),"",VLOOKUP(I457,'[1]PO -Machines '!A:C,2,0))</f>
        <v/>
      </c>
      <c r="R457" s="28"/>
      <c r="S457" s="29" t="str">
        <f>IF(OR(C457="",H457="",I457="",B457=""),"",WORKDAY('PO - création BDA'!$C457,2))</f>
        <v/>
      </c>
      <c r="T457" s="29" t="str">
        <f>IF(OR(C457="",H457="",I457="",B457=""),"",WORKDAY('PO - création BDA'!$C457,14))</f>
        <v/>
      </c>
      <c r="U457" s="30" t="str">
        <f ca="1">IF($B457="","",IF($V457="Cloturée","BDA Cloturée",IF($V457="En cours","Plan d'actions en cours",IF(AND($T457-TODAY()&lt;=-1,OR($R457="",$R457="NON"),$S457-TODAY()&lt;=-1,OR($R457="",$R457="NON")),"RETARD RECTO + VERSO",IF(OR(AND($T457-TODAY()&lt;=-1,OR($R457="",$R457="NON")),AND($T457-TODAY()&lt;=-1,R457="OUI")),"RETARD VERSO",IF(AND($T457-TODAY()&gt;=0,$R457="OUI"),"VERSO EN COURS",IF(OR(AND($S457-TODAY()&lt;=-1,OR($R457="",$R457="NON")),AND($S457-TODAY()&lt;=-1,R457="OUI")),"RETARD RECTO",IF(T457-TODAY()&gt;=0,"RECTO EN COURS"))))))))</f>
        <v/>
      </c>
    </row>
    <row r="458" spans="1:21" ht="24.95" customHeight="1" x14ac:dyDescent="0.2">
      <c r="A458" s="21" t="str">
        <f t="shared" si="31"/>
        <v/>
      </c>
      <c r="B458" s="22" t="str">
        <f t="shared" si="29"/>
        <v/>
      </c>
      <c r="C458" s="43"/>
      <c r="D458" s="44" t="str">
        <f t="shared" si="26"/>
        <v/>
      </c>
      <c r="E458" s="44" t="str">
        <f t="shared" si="27"/>
        <v/>
      </c>
      <c r="F458" s="44" t="str">
        <f t="shared" si="28"/>
        <v xml:space="preserve"> </v>
      </c>
      <c r="G458" s="24" t="str">
        <f t="shared" si="30"/>
        <v/>
      </c>
      <c r="H458" s="47"/>
      <c r="I458" s="47"/>
      <c r="J458" s="47"/>
      <c r="K458" s="58"/>
      <c r="L458" s="58"/>
      <c r="M458" s="41"/>
      <c r="P458" s="27" t="str">
        <f>IF(ISBLANK(I458),"",VLOOKUP(I458,'[1]PO -Machines '!A:C,3,0))</f>
        <v/>
      </c>
      <c r="Q458" s="27" t="str">
        <f>IF(ISBLANK(I458),"",VLOOKUP(I458,'[1]PO -Machines '!A:C,2,0))</f>
        <v/>
      </c>
      <c r="R458" s="28"/>
      <c r="S458" s="29" t="str">
        <f>IF(OR(C458="",H458="",I458="",B458=""),"",WORKDAY('PO - création BDA'!$C458,2))</f>
        <v/>
      </c>
      <c r="T458" s="29" t="str">
        <f>IF(OR(C458="",H458="",I458="",B458=""),"",WORKDAY('PO - création BDA'!$C458,14))</f>
        <v/>
      </c>
      <c r="U458" s="30" t="str">
        <f ca="1">IF($B458="","",IF($V458="Cloturée","BDA Cloturée",IF($V458="En cours","Plan d'actions en cours",IF(AND($T458-TODAY()&lt;=-1,OR($R458="",$R458="NON"),$S458-TODAY()&lt;=-1,OR($R458="",$R458="NON")),"RETARD RECTO + VERSO",IF(OR(AND($T458-TODAY()&lt;=-1,OR($R458="",$R458="NON")),AND($T458-TODAY()&lt;=-1,R458="OUI")),"RETARD VERSO",IF(AND($T458-TODAY()&gt;=0,$R458="OUI"),"VERSO EN COURS",IF(OR(AND($S458-TODAY()&lt;=-1,OR($R458="",$R458="NON")),AND($S458-TODAY()&lt;=-1,R458="OUI")),"RETARD RECTO",IF(T458-TODAY()&gt;=0,"RECTO EN COURS"))))))))</f>
        <v/>
      </c>
    </row>
    <row r="459" spans="1:21" ht="24.95" customHeight="1" x14ac:dyDescent="0.2">
      <c r="A459" s="21" t="str">
        <f t="shared" si="31"/>
        <v/>
      </c>
      <c r="B459" s="22" t="str">
        <f t="shared" si="29"/>
        <v/>
      </c>
      <c r="C459" s="43"/>
      <c r="D459" s="44" t="str">
        <f t="shared" si="26"/>
        <v/>
      </c>
      <c r="E459" s="44" t="str">
        <f t="shared" si="27"/>
        <v/>
      </c>
      <c r="F459" s="44" t="str">
        <f t="shared" si="28"/>
        <v xml:space="preserve"> </v>
      </c>
      <c r="G459" s="24" t="str">
        <f t="shared" si="30"/>
        <v/>
      </c>
      <c r="H459" s="47"/>
      <c r="I459" s="47"/>
      <c r="J459" s="47"/>
      <c r="K459" s="58"/>
      <c r="L459" s="58"/>
      <c r="M459" s="41"/>
      <c r="P459" s="27" t="str">
        <f>IF(ISBLANK(I459),"",VLOOKUP(I459,'[1]PO -Machines '!A:C,3,0))</f>
        <v/>
      </c>
      <c r="Q459" s="27" t="str">
        <f>IF(ISBLANK(I459),"",VLOOKUP(I459,'[1]PO -Machines '!A:C,2,0))</f>
        <v/>
      </c>
      <c r="R459" s="28"/>
      <c r="S459" s="29" t="str">
        <f>IF(OR(C459="",H459="",I459="",B459=""),"",WORKDAY('PO - création BDA'!$C459,2))</f>
        <v/>
      </c>
      <c r="T459" s="29" t="str">
        <f>IF(OR(C459="",H459="",I459="",B459=""),"",WORKDAY('PO - création BDA'!$C459,14))</f>
        <v/>
      </c>
      <c r="U459" s="30" t="str">
        <f ca="1">IF($B459="","",IF($V459="Cloturée","BDA Cloturée",IF($V459="En cours","Plan d'actions en cours",IF(AND($T459-TODAY()&lt;=-1,OR($R459="",$R459="NON"),$S459-TODAY()&lt;=-1,OR($R459="",$R459="NON")),"RETARD RECTO + VERSO",IF(OR(AND($T459-TODAY()&lt;=-1,OR($R459="",$R459="NON")),AND($T459-TODAY()&lt;=-1,R459="OUI")),"RETARD VERSO",IF(AND($T459-TODAY()&gt;=0,$R459="OUI"),"VERSO EN COURS",IF(OR(AND($S459-TODAY()&lt;=-1,OR($R459="",$R459="NON")),AND($S459-TODAY()&lt;=-1,R459="OUI")),"RETARD RECTO",IF(T459-TODAY()&gt;=0,"RECTO EN COURS"))))))))</f>
        <v/>
      </c>
    </row>
    <row r="460" spans="1:21" ht="24.95" customHeight="1" x14ac:dyDescent="0.2">
      <c r="A460" s="21" t="str">
        <f t="shared" si="31"/>
        <v/>
      </c>
      <c r="B460" s="22" t="str">
        <f t="shared" si="29"/>
        <v/>
      </c>
      <c r="C460" s="43"/>
      <c r="D460" s="44" t="str">
        <f t="shared" si="26"/>
        <v/>
      </c>
      <c r="E460" s="44" t="str">
        <f t="shared" si="27"/>
        <v/>
      </c>
      <c r="F460" s="44" t="str">
        <f t="shared" si="28"/>
        <v xml:space="preserve"> </v>
      </c>
      <c r="G460" s="24" t="str">
        <f t="shared" si="30"/>
        <v/>
      </c>
      <c r="H460" s="47"/>
      <c r="I460" s="47"/>
      <c r="J460" s="47"/>
      <c r="K460" s="58"/>
      <c r="L460" s="58"/>
      <c r="M460" s="41"/>
      <c r="P460" s="27" t="str">
        <f>IF(ISBLANK(I460),"",VLOOKUP(I460,'[1]PO -Machines '!A:C,3,0))</f>
        <v/>
      </c>
      <c r="Q460" s="27" t="str">
        <f>IF(ISBLANK(I460),"",VLOOKUP(I460,'[1]PO -Machines '!A:C,2,0))</f>
        <v/>
      </c>
      <c r="R460" s="28"/>
      <c r="S460" s="29" t="str">
        <f>IF(OR(C460="",H460="",I460="",B460=""),"",WORKDAY('PO - création BDA'!$C460,2))</f>
        <v/>
      </c>
      <c r="T460" s="29" t="str">
        <f>IF(OR(C460="",H460="",I460="",B460=""),"",WORKDAY('PO - création BDA'!$C460,14))</f>
        <v/>
      </c>
      <c r="U460" s="30" t="str">
        <f ca="1">IF($B460="","",IF($V460="Cloturée","BDA Cloturée",IF($V460="En cours","Plan d'actions en cours",IF(AND($T460-TODAY()&lt;=-1,OR($R460="",$R460="NON"),$S460-TODAY()&lt;=-1,OR($R460="",$R460="NON")),"RETARD RECTO + VERSO",IF(OR(AND($T460-TODAY()&lt;=-1,OR($R460="",$R460="NON")),AND($T460-TODAY()&lt;=-1,R460="OUI")),"RETARD VERSO",IF(AND($T460-TODAY()&gt;=0,$R460="OUI"),"VERSO EN COURS",IF(OR(AND($S460-TODAY()&lt;=-1,OR($R460="",$R460="NON")),AND($S460-TODAY()&lt;=-1,R460="OUI")),"RETARD RECTO",IF(T460-TODAY()&gt;=0,"RECTO EN COURS"))))))))</f>
        <v/>
      </c>
    </row>
    <row r="461" spans="1:21" ht="24.95" customHeight="1" x14ac:dyDescent="0.2">
      <c r="A461" s="21" t="str">
        <f t="shared" si="31"/>
        <v/>
      </c>
      <c r="B461" s="22" t="str">
        <f t="shared" si="29"/>
        <v/>
      </c>
      <c r="C461" s="43"/>
      <c r="D461" s="44" t="str">
        <f t="shared" si="26"/>
        <v/>
      </c>
      <c r="E461" s="44" t="str">
        <f t="shared" si="27"/>
        <v/>
      </c>
      <c r="F461" s="44" t="str">
        <f t="shared" si="28"/>
        <v xml:space="preserve"> </v>
      </c>
      <c r="G461" s="24" t="str">
        <f t="shared" si="30"/>
        <v/>
      </c>
      <c r="H461" s="47"/>
      <c r="I461" s="47"/>
      <c r="J461" s="47"/>
      <c r="K461" s="58"/>
      <c r="L461" s="58"/>
      <c r="M461" s="41"/>
      <c r="P461" s="27" t="str">
        <f>IF(ISBLANK(I461),"",VLOOKUP(I461,'[1]PO -Machines '!A:C,3,0))</f>
        <v/>
      </c>
      <c r="Q461" s="27" t="str">
        <f>IF(ISBLANK(I461),"",VLOOKUP(I461,'[1]PO -Machines '!A:C,2,0))</f>
        <v/>
      </c>
      <c r="R461" s="28"/>
      <c r="S461" s="29" t="str">
        <f>IF(OR(C461="",H461="",I461="",B461=""),"",WORKDAY('PO - création BDA'!$C461,2))</f>
        <v/>
      </c>
      <c r="T461" s="29" t="str">
        <f>IF(OR(C461="",H461="",I461="",B461=""),"",WORKDAY('PO - création BDA'!$C461,14))</f>
        <v/>
      </c>
      <c r="U461" s="30" t="str">
        <f ca="1">IF($B461="","",IF($V461="Cloturée","BDA Cloturée",IF($V461="En cours","Plan d'actions en cours",IF(AND($T461-TODAY()&lt;=-1,OR($R461="",$R461="NON"),$S461-TODAY()&lt;=-1,OR($R461="",$R461="NON")),"RETARD RECTO + VERSO",IF(OR(AND($T461-TODAY()&lt;=-1,OR($R461="",$R461="NON")),AND($T461-TODAY()&lt;=-1,R461="OUI")),"RETARD VERSO",IF(AND($T461-TODAY()&gt;=0,$R461="OUI"),"VERSO EN COURS",IF(OR(AND($S461-TODAY()&lt;=-1,OR($R461="",$R461="NON")),AND($S461-TODAY()&lt;=-1,R461="OUI")),"RETARD RECTO",IF(T461-TODAY()&gt;=0,"RECTO EN COURS"))))))))</f>
        <v/>
      </c>
    </row>
    <row r="462" spans="1:21" ht="24.95" customHeight="1" x14ac:dyDescent="0.2">
      <c r="A462" s="21" t="str">
        <f t="shared" si="31"/>
        <v/>
      </c>
      <c r="B462" s="22" t="str">
        <f t="shared" si="29"/>
        <v/>
      </c>
      <c r="C462" s="43"/>
      <c r="D462" s="44" t="str">
        <f t="shared" si="26"/>
        <v/>
      </c>
      <c r="E462" s="44" t="str">
        <f t="shared" si="27"/>
        <v/>
      </c>
      <c r="F462" s="44" t="str">
        <f t="shared" si="28"/>
        <v xml:space="preserve"> </v>
      </c>
      <c r="G462" s="24" t="str">
        <f t="shared" si="30"/>
        <v/>
      </c>
      <c r="H462" s="47"/>
      <c r="I462" s="47"/>
      <c r="J462" s="47"/>
      <c r="K462" s="58"/>
      <c r="L462" s="58"/>
      <c r="M462" s="41"/>
      <c r="P462" s="27" t="str">
        <f>IF(ISBLANK(I462),"",VLOOKUP(I462,'[1]PO -Machines '!A:C,3,0))</f>
        <v/>
      </c>
      <c r="Q462" s="27" t="str">
        <f>IF(ISBLANK(I462),"",VLOOKUP(I462,'[1]PO -Machines '!A:C,2,0))</f>
        <v/>
      </c>
      <c r="R462" s="28"/>
      <c r="S462" s="29" t="str">
        <f>IF(OR(C462="",H462="",I462="",B462=""),"",WORKDAY('PO - création BDA'!$C462,2))</f>
        <v/>
      </c>
      <c r="T462" s="29" t="str">
        <f>IF(OR(C462="",H462="",I462="",B462=""),"",WORKDAY('PO - création BDA'!$C462,14))</f>
        <v/>
      </c>
      <c r="U462" s="30" t="str">
        <f ca="1">IF($B462="","",IF($V462="Cloturée","BDA Cloturée",IF($V462="En cours","Plan d'actions en cours",IF(AND($T462-TODAY()&lt;=-1,OR($R462="",$R462="NON"),$S462-TODAY()&lt;=-1,OR($R462="",$R462="NON")),"RETARD RECTO + VERSO",IF(OR(AND($T462-TODAY()&lt;=-1,OR($R462="",$R462="NON")),AND($T462-TODAY()&lt;=-1,R462="OUI")),"RETARD VERSO",IF(AND($T462-TODAY()&gt;=0,$R462="OUI"),"VERSO EN COURS",IF(OR(AND($S462-TODAY()&lt;=-1,OR($R462="",$R462="NON")),AND($S462-TODAY()&lt;=-1,R462="OUI")),"RETARD RECTO",IF(T462-TODAY()&gt;=0,"RECTO EN COURS"))))))))</f>
        <v/>
      </c>
    </row>
    <row r="463" spans="1:21" ht="24.95" customHeight="1" x14ac:dyDescent="0.2">
      <c r="A463" s="21" t="str">
        <f t="shared" si="31"/>
        <v/>
      </c>
      <c r="B463" s="22" t="str">
        <f t="shared" si="29"/>
        <v/>
      </c>
      <c r="C463" s="43"/>
      <c r="D463" s="44" t="str">
        <f t="shared" si="26"/>
        <v/>
      </c>
      <c r="E463" s="44" t="str">
        <f t="shared" si="27"/>
        <v/>
      </c>
      <c r="F463" s="44" t="str">
        <f t="shared" si="28"/>
        <v xml:space="preserve"> </v>
      </c>
      <c r="G463" s="24" t="str">
        <f t="shared" si="30"/>
        <v/>
      </c>
      <c r="H463" s="47"/>
      <c r="I463" s="47"/>
      <c r="J463" s="47"/>
      <c r="K463" s="58"/>
      <c r="L463" s="58"/>
      <c r="M463" s="41"/>
      <c r="P463" s="27" t="str">
        <f>IF(ISBLANK(I463),"",VLOOKUP(I463,'[1]PO -Machines '!A:C,3,0))</f>
        <v/>
      </c>
      <c r="Q463" s="27" t="str">
        <f>IF(ISBLANK(I463),"",VLOOKUP(I463,'[1]PO -Machines '!A:C,2,0))</f>
        <v/>
      </c>
      <c r="R463" s="28"/>
      <c r="S463" s="29" t="str">
        <f>IF(OR(C463="",H463="",I463="",B463=""),"",WORKDAY('PO - création BDA'!$C463,2))</f>
        <v/>
      </c>
      <c r="T463" s="29" t="str">
        <f>IF(OR(C463="",H463="",I463="",B463=""),"",WORKDAY('PO - création BDA'!$C463,14))</f>
        <v/>
      </c>
      <c r="U463" s="30" t="str">
        <f ca="1">IF($B463="","",IF($V463="Cloturée","BDA Cloturée",IF($V463="En cours","Plan d'actions en cours",IF(AND($T463-TODAY()&lt;=-1,OR($R463="",$R463="NON"),$S463-TODAY()&lt;=-1,OR($R463="",$R463="NON")),"RETARD RECTO + VERSO",IF(OR(AND($T463-TODAY()&lt;=-1,OR($R463="",$R463="NON")),AND($T463-TODAY()&lt;=-1,R463="OUI")),"RETARD VERSO",IF(AND($T463-TODAY()&gt;=0,$R463="OUI"),"VERSO EN COURS",IF(OR(AND($S463-TODAY()&lt;=-1,OR($R463="",$R463="NON")),AND($S463-TODAY()&lt;=-1,R463="OUI")),"RETARD RECTO",IF(T463-TODAY()&gt;=0,"RECTO EN COURS"))))))))</f>
        <v/>
      </c>
    </row>
    <row r="464" spans="1:21" ht="24.95" customHeight="1" x14ac:dyDescent="0.2">
      <c r="A464" s="21" t="str">
        <f t="shared" si="31"/>
        <v/>
      </c>
      <c r="B464" s="22" t="str">
        <f t="shared" si="29"/>
        <v/>
      </c>
      <c r="C464" s="43"/>
      <c r="D464" s="44" t="str">
        <f t="shared" si="26"/>
        <v/>
      </c>
      <c r="E464" s="44" t="str">
        <f t="shared" si="27"/>
        <v/>
      </c>
      <c r="F464" s="44" t="str">
        <f t="shared" si="28"/>
        <v xml:space="preserve"> </v>
      </c>
      <c r="G464" s="24" t="str">
        <f t="shared" si="30"/>
        <v/>
      </c>
      <c r="H464" s="47"/>
      <c r="I464" s="47"/>
      <c r="J464" s="47"/>
      <c r="K464" s="58"/>
      <c r="L464" s="58"/>
      <c r="M464" s="41"/>
      <c r="P464" s="27" t="str">
        <f>IF(ISBLANK(I464),"",VLOOKUP(I464,'[1]PO -Machines '!A:C,3,0))</f>
        <v/>
      </c>
      <c r="Q464" s="27" t="str">
        <f>IF(ISBLANK(I464),"",VLOOKUP(I464,'[1]PO -Machines '!A:C,2,0))</f>
        <v/>
      </c>
      <c r="R464" s="28"/>
      <c r="S464" s="29" t="str">
        <f>IF(OR(C464="",H464="",I464="",B464=""),"",WORKDAY('PO - création BDA'!$C464,2))</f>
        <v/>
      </c>
      <c r="T464" s="29" t="str">
        <f>IF(OR(C464="",H464="",I464="",B464=""),"",WORKDAY('PO - création BDA'!$C464,14))</f>
        <v/>
      </c>
      <c r="U464" s="30" t="str">
        <f ca="1">IF($B464="","",IF($V464="Cloturée","BDA Cloturée",IF($V464="En cours","Plan d'actions en cours",IF(AND($T464-TODAY()&lt;=-1,OR($R464="",$R464="NON"),$S464-TODAY()&lt;=-1,OR($R464="",$R464="NON")),"RETARD RECTO + VERSO",IF(OR(AND($T464-TODAY()&lt;=-1,OR($R464="",$R464="NON")),AND($T464-TODAY()&lt;=-1,R464="OUI")),"RETARD VERSO",IF(AND($T464-TODAY()&gt;=0,$R464="OUI"),"VERSO EN COURS",IF(OR(AND($S464-TODAY()&lt;=-1,OR($R464="",$R464="NON")),AND($S464-TODAY()&lt;=-1,R464="OUI")),"RETARD RECTO",IF(T464-TODAY()&gt;=0,"RECTO EN COURS"))))))))</f>
        <v/>
      </c>
    </row>
    <row r="465" spans="1:21" ht="24.95" customHeight="1" x14ac:dyDescent="0.2">
      <c r="A465" s="21" t="str">
        <f t="shared" si="31"/>
        <v/>
      </c>
      <c r="B465" s="22" t="str">
        <f t="shared" si="29"/>
        <v/>
      </c>
      <c r="C465" s="43"/>
      <c r="D465" s="44" t="str">
        <f t="shared" si="26"/>
        <v/>
      </c>
      <c r="E465" s="44" t="str">
        <f t="shared" si="27"/>
        <v/>
      </c>
      <c r="F465" s="44" t="str">
        <f t="shared" si="28"/>
        <v xml:space="preserve"> </v>
      </c>
      <c r="G465" s="24" t="str">
        <f t="shared" si="30"/>
        <v/>
      </c>
      <c r="H465" s="47"/>
      <c r="I465" s="47"/>
      <c r="J465" s="47"/>
      <c r="K465" s="58"/>
      <c r="L465" s="58"/>
      <c r="M465" s="41"/>
      <c r="P465" s="27" t="str">
        <f>IF(ISBLANK(I465),"",VLOOKUP(I465,'[1]PO -Machines '!A:C,3,0))</f>
        <v/>
      </c>
      <c r="Q465" s="27" t="str">
        <f>IF(ISBLANK(I465),"",VLOOKUP(I465,'[1]PO -Machines '!A:C,2,0))</f>
        <v/>
      </c>
      <c r="R465" s="28"/>
      <c r="S465" s="29" t="str">
        <f>IF(OR(C465="",H465="",I465="",B465=""),"",WORKDAY('PO - création BDA'!$C465,2))</f>
        <v/>
      </c>
      <c r="T465" s="29" t="str">
        <f>IF(OR(C465="",H465="",I465="",B465=""),"",WORKDAY('PO - création BDA'!$C465,14))</f>
        <v/>
      </c>
      <c r="U465" s="30" t="str">
        <f ca="1">IF($B465="","",IF($V465="Cloturée","BDA Cloturée",IF($V465="En cours","Plan d'actions en cours",IF(AND($T465-TODAY()&lt;=-1,OR($R465="",$R465="NON"),$S465-TODAY()&lt;=-1,OR($R465="",$R465="NON")),"RETARD RECTO + VERSO",IF(OR(AND($T465-TODAY()&lt;=-1,OR($R465="",$R465="NON")),AND($T465-TODAY()&lt;=-1,R465="OUI")),"RETARD VERSO",IF(AND($T465-TODAY()&gt;=0,$R465="OUI"),"VERSO EN COURS",IF(OR(AND($S465-TODAY()&lt;=-1,OR($R465="",$R465="NON")),AND($S465-TODAY()&lt;=-1,R465="OUI")),"RETARD RECTO",IF(T465-TODAY()&gt;=0,"RECTO EN COURS"))))))))</f>
        <v/>
      </c>
    </row>
    <row r="466" spans="1:21" ht="24.95" customHeight="1" x14ac:dyDescent="0.2">
      <c r="A466" s="21" t="str">
        <f t="shared" si="31"/>
        <v/>
      </c>
      <c r="B466" s="22" t="str">
        <f t="shared" si="29"/>
        <v/>
      </c>
      <c r="C466" s="43"/>
      <c r="D466" s="44" t="str">
        <f t="shared" si="26"/>
        <v/>
      </c>
      <c r="E466" s="44" t="str">
        <f t="shared" si="27"/>
        <v/>
      </c>
      <c r="F466" s="44" t="str">
        <f t="shared" si="28"/>
        <v xml:space="preserve"> </v>
      </c>
      <c r="G466" s="24" t="str">
        <f t="shared" si="30"/>
        <v/>
      </c>
      <c r="H466" s="47"/>
      <c r="I466" s="47"/>
      <c r="J466" s="47"/>
      <c r="K466" s="58"/>
      <c r="L466" s="58"/>
      <c r="M466" s="41"/>
      <c r="P466" s="27" t="str">
        <f>IF(ISBLANK(I466),"",VLOOKUP(I466,'[1]PO -Machines '!A:C,3,0))</f>
        <v/>
      </c>
      <c r="Q466" s="27" t="str">
        <f>IF(ISBLANK(I466),"",VLOOKUP(I466,'[1]PO -Machines '!A:C,2,0))</f>
        <v/>
      </c>
      <c r="R466" s="28"/>
      <c r="S466" s="29" t="str">
        <f>IF(OR(C466="",H466="",I466="",B466=""),"",WORKDAY('PO - création BDA'!$C466,2))</f>
        <v/>
      </c>
      <c r="T466" s="29" t="str">
        <f>IF(OR(C466="",H466="",I466="",B466=""),"",WORKDAY('PO - création BDA'!$C466,14))</f>
        <v/>
      </c>
      <c r="U466" s="30" t="str">
        <f ca="1">IF($B466="","",IF($V466="Cloturée","BDA Cloturée",IF($V466="En cours","Plan d'actions en cours",IF(AND($T466-TODAY()&lt;=-1,OR($R466="",$R466="NON"),$S466-TODAY()&lt;=-1,OR($R466="",$R466="NON")),"RETARD RECTO + VERSO",IF(OR(AND($T466-TODAY()&lt;=-1,OR($R466="",$R466="NON")),AND($T466-TODAY()&lt;=-1,R466="OUI")),"RETARD VERSO",IF(AND($T466-TODAY()&gt;=0,$R466="OUI"),"VERSO EN COURS",IF(OR(AND($S466-TODAY()&lt;=-1,OR($R466="",$R466="NON")),AND($S466-TODAY()&lt;=-1,R466="OUI")),"RETARD RECTO",IF(T466-TODAY()&gt;=0,"RECTO EN COURS"))))))))</f>
        <v/>
      </c>
    </row>
    <row r="467" spans="1:21" ht="24.95" customHeight="1" x14ac:dyDescent="0.2">
      <c r="A467" s="21" t="str">
        <f t="shared" si="31"/>
        <v/>
      </c>
      <c r="B467" s="22" t="str">
        <f t="shared" si="29"/>
        <v/>
      </c>
      <c r="C467" s="43"/>
      <c r="D467" s="44" t="str">
        <f t="shared" ref="D467:D474" si="32">IF(C467="","","P"&amp;MONTH(C467))</f>
        <v/>
      </c>
      <c r="E467" s="44" t="str">
        <f t="shared" ref="E467:E474" si="33">IF(C467="","",YEAR(C467))</f>
        <v/>
      </c>
      <c r="F467" s="44" t="str">
        <f t="shared" ref="F467:F474" si="34">CONCATENATE(D467," ",E467)</f>
        <v xml:space="preserve"> </v>
      </c>
      <c r="G467" s="24" t="str">
        <f t="shared" si="30"/>
        <v/>
      </c>
      <c r="H467" s="47"/>
      <c r="I467" s="47"/>
      <c r="J467" s="47"/>
      <c r="K467" s="58"/>
      <c r="L467" s="58"/>
      <c r="M467" s="41"/>
      <c r="P467" s="27" t="str">
        <f>IF(ISBLANK(I467),"",VLOOKUP(I467,'[1]PO -Machines '!A:C,3,0))</f>
        <v/>
      </c>
      <c r="Q467" s="27" t="str">
        <f>IF(ISBLANK(I467),"",VLOOKUP(I467,'[1]PO -Machines '!A:C,2,0))</f>
        <v/>
      </c>
      <c r="R467" s="28"/>
      <c r="S467" s="29" t="str">
        <f>IF(OR(C467="",H467="",I467="",B467=""),"",WORKDAY('PO - création BDA'!$C467,2))</f>
        <v/>
      </c>
      <c r="T467" s="29" t="str">
        <f>IF(OR(C467="",H467="",I467="",B467=""),"",WORKDAY('PO - création BDA'!$C467,14))</f>
        <v/>
      </c>
      <c r="U467" s="30" t="str">
        <f ca="1">IF($B467="","",IF($V467="Cloturée","BDA Cloturée",IF($V467="En cours","Plan d'actions en cours",IF(AND($T467-TODAY()&lt;=-1,OR($R467="",$R467="NON"),$S467-TODAY()&lt;=-1,OR($R467="",$R467="NON")),"RETARD RECTO + VERSO",IF(OR(AND($T467-TODAY()&lt;=-1,OR($R467="",$R467="NON")),AND($T467-TODAY()&lt;=-1,R467="OUI")),"RETARD VERSO",IF(AND($T467-TODAY()&gt;=0,$R467="OUI"),"VERSO EN COURS",IF(OR(AND($S467-TODAY()&lt;=-1,OR($R467="",$R467="NON")),AND($S467-TODAY()&lt;=-1,R467="OUI")),"RETARD RECTO",IF(T467-TODAY()&gt;=0,"RECTO EN COURS"))))))))</f>
        <v/>
      </c>
    </row>
    <row r="468" spans="1:21" ht="24.95" customHeight="1" x14ac:dyDescent="0.2">
      <c r="A468" s="21" t="str">
        <f t="shared" si="31"/>
        <v/>
      </c>
      <c r="B468" s="22" t="str">
        <f t="shared" si="29"/>
        <v/>
      </c>
      <c r="C468" s="43"/>
      <c r="D468" s="44" t="str">
        <f t="shared" si="32"/>
        <v/>
      </c>
      <c r="E468" s="44" t="str">
        <f t="shared" si="33"/>
        <v/>
      </c>
      <c r="F468" s="44" t="str">
        <f t="shared" si="34"/>
        <v xml:space="preserve"> </v>
      </c>
      <c r="G468" s="24" t="str">
        <f t="shared" si="30"/>
        <v/>
      </c>
      <c r="H468" s="47"/>
      <c r="I468" s="47"/>
      <c r="J468" s="47"/>
      <c r="K468" s="58"/>
      <c r="L468" s="58"/>
      <c r="M468" s="41"/>
      <c r="P468" s="27" t="str">
        <f>IF(ISBLANK(I468),"",VLOOKUP(I468,'[1]PO -Machines '!A:C,3,0))</f>
        <v/>
      </c>
      <c r="Q468" s="27" t="str">
        <f>IF(ISBLANK(I468),"",VLOOKUP(I468,'[1]PO -Machines '!A:C,2,0))</f>
        <v/>
      </c>
      <c r="R468" s="28"/>
      <c r="S468" s="29" t="str">
        <f>IF(OR(C468="",H468="",I468="",B468=""),"",WORKDAY('PO - création BDA'!$C468,2))</f>
        <v/>
      </c>
      <c r="T468" s="29" t="str">
        <f>IF(OR(C468="",H468="",I468="",B468=""),"",WORKDAY('PO - création BDA'!$C468,14))</f>
        <v/>
      </c>
      <c r="U468" s="30" t="str">
        <f ca="1">IF($B468="","",IF($V468="Cloturée","BDA Cloturée",IF($V468="En cours","Plan d'actions en cours",IF(AND($T468-TODAY()&lt;=-1,OR($R468="",$R468="NON"),$S468-TODAY()&lt;=-1,OR($R468="",$R468="NON")),"RETARD RECTO + VERSO",IF(OR(AND($T468-TODAY()&lt;=-1,OR($R468="",$R468="NON")),AND($T468-TODAY()&lt;=-1,R468="OUI")),"RETARD VERSO",IF(AND($T468-TODAY()&gt;=0,$R468="OUI"),"VERSO EN COURS",IF(OR(AND($S468-TODAY()&lt;=-1,OR($R468="",$R468="NON")),AND($S468-TODAY()&lt;=-1,R468="OUI")),"RETARD RECTO",IF(T468-TODAY()&gt;=0,"RECTO EN COURS"))))))))</f>
        <v/>
      </c>
    </row>
    <row r="469" spans="1:21" ht="24.95" customHeight="1" x14ac:dyDescent="0.2">
      <c r="A469" s="21" t="str">
        <f t="shared" si="31"/>
        <v/>
      </c>
      <c r="B469" s="22" t="str">
        <f t="shared" si="29"/>
        <v/>
      </c>
      <c r="C469" s="43"/>
      <c r="D469" s="44" t="str">
        <f t="shared" si="32"/>
        <v/>
      </c>
      <c r="E469" s="44" t="str">
        <f t="shared" si="33"/>
        <v/>
      </c>
      <c r="F469" s="44" t="str">
        <f t="shared" si="34"/>
        <v xml:space="preserve"> </v>
      </c>
      <c r="G469" s="24" t="str">
        <f t="shared" si="30"/>
        <v/>
      </c>
      <c r="H469" s="47"/>
      <c r="I469" s="47"/>
      <c r="J469" s="47"/>
      <c r="K469" s="58"/>
      <c r="L469" s="58"/>
      <c r="M469" s="41"/>
      <c r="P469" s="27" t="str">
        <f>IF(ISBLANK(I469),"",VLOOKUP(I469,'[1]PO -Machines '!A:C,3,0))</f>
        <v/>
      </c>
      <c r="Q469" s="27" t="str">
        <f>IF(ISBLANK(I469),"",VLOOKUP(I469,'[1]PO -Machines '!A:C,2,0))</f>
        <v/>
      </c>
      <c r="R469" s="28"/>
      <c r="S469" s="29" t="str">
        <f>IF(OR(C469="",H469="",I469="",B469=""),"",WORKDAY('PO - création BDA'!$C469,2))</f>
        <v/>
      </c>
      <c r="T469" s="29" t="str">
        <f>IF(OR(C469="",H469="",I469="",B469=""),"",WORKDAY('PO - création BDA'!$C469,14))</f>
        <v/>
      </c>
      <c r="U469" s="30" t="str">
        <f ca="1">IF($B469="","",IF($V469="Cloturée","BDA Cloturée",IF($V469="En cours","Plan d'actions en cours",IF(AND($T469-TODAY()&lt;=-1,OR($R469="",$R469="NON"),$S469-TODAY()&lt;=-1,OR($R469="",$R469="NON")),"RETARD RECTO + VERSO",IF(OR(AND($T469-TODAY()&lt;=-1,OR($R469="",$R469="NON")),AND($T469-TODAY()&lt;=-1,R469="OUI")),"RETARD VERSO",IF(AND($T469-TODAY()&gt;=0,$R469="OUI"),"VERSO EN COURS",IF(OR(AND($S469-TODAY()&lt;=-1,OR($R469="",$R469="NON")),AND($S469-TODAY()&lt;=-1,R469="OUI")),"RETARD RECTO",IF(T469-TODAY()&gt;=0,"RECTO EN COURS"))))))))</f>
        <v/>
      </c>
    </row>
    <row r="470" spans="1:21" ht="24.95" customHeight="1" x14ac:dyDescent="0.2">
      <c r="A470" s="21" t="str">
        <f t="shared" si="31"/>
        <v/>
      </c>
      <c r="B470" s="22" t="str">
        <f t="shared" si="29"/>
        <v/>
      </c>
      <c r="C470" s="43"/>
      <c r="D470" s="44" t="str">
        <f t="shared" si="32"/>
        <v/>
      </c>
      <c r="E470" s="44" t="str">
        <f t="shared" si="33"/>
        <v/>
      </c>
      <c r="F470" s="44" t="str">
        <f t="shared" si="34"/>
        <v xml:space="preserve"> </v>
      </c>
      <c r="G470" s="24" t="str">
        <f t="shared" si="30"/>
        <v/>
      </c>
      <c r="H470" s="47"/>
      <c r="I470" s="47"/>
      <c r="J470" s="47"/>
      <c r="K470" s="58"/>
      <c r="L470" s="58"/>
      <c r="M470" s="41"/>
      <c r="P470" s="27" t="str">
        <f>IF(ISBLANK(I470),"",VLOOKUP(I470,'[1]PO -Machines '!A:C,3,0))</f>
        <v/>
      </c>
      <c r="Q470" s="27" t="str">
        <f>IF(ISBLANK(I470),"",VLOOKUP(I470,'[1]PO -Machines '!A:C,2,0))</f>
        <v/>
      </c>
      <c r="R470" s="28"/>
      <c r="S470" s="29" t="str">
        <f>IF(OR(C470="",H470="",I470="",B470=""),"",WORKDAY('PO - création BDA'!$C470,2))</f>
        <v/>
      </c>
      <c r="T470" s="29" t="str">
        <f>IF(OR(C470="",H470="",I470="",B470=""),"",WORKDAY('PO - création BDA'!$C470,14))</f>
        <v/>
      </c>
      <c r="U470" s="30" t="str">
        <f ca="1">IF($B470="","",IF($V470="Cloturée","BDA Cloturée",IF($V470="En cours","Plan d'actions en cours",IF(AND($T470-TODAY()&lt;=-1,OR($R470="",$R470="NON"),$S470-TODAY()&lt;=-1,OR($R470="",$R470="NON")),"RETARD RECTO + VERSO",IF(OR(AND($T470-TODAY()&lt;=-1,OR($R470="",$R470="NON")),AND($T470-TODAY()&lt;=-1,R470="OUI")),"RETARD VERSO",IF(AND($T470-TODAY()&gt;=0,$R470="OUI"),"VERSO EN COURS",IF(OR(AND($S470-TODAY()&lt;=-1,OR($R470="",$R470="NON")),AND($S470-TODAY()&lt;=-1,R470="OUI")),"RETARD RECTO",IF(T470-TODAY()&gt;=0,"RECTO EN COURS"))))))))</f>
        <v/>
      </c>
    </row>
    <row r="471" spans="1:21" ht="24.95" customHeight="1" x14ac:dyDescent="0.2">
      <c r="A471" s="21" t="str">
        <f t="shared" si="31"/>
        <v/>
      </c>
      <c r="B471" s="22" t="str">
        <f t="shared" si="29"/>
        <v/>
      </c>
      <c r="C471" s="43"/>
      <c r="D471" s="44" t="str">
        <f t="shared" si="32"/>
        <v/>
      </c>
      <c r="E471" s="44" t="str">
        <f t="shared" si="33"/>
        <v/>
      </c>
      <c r="F471" s="44" t="str">
        <f t="shared" si="34"/>
        <v xml:space="preserve"> </v>
      </c>
      <c r="G471" s="24" t="str">
        <f t="shared" si="30"/>
        <v/>
      </c>
      <c r="H471" s="47"/>
      <c r="I471" s="47"/>
      <c r="J471" s="47"/>
      <c r="K471" s="58"/>
      <c r="L471" s="58"/>
      <c r="M471" s="41"/>
      <c r="P471" s="27" t="str">
        <f>IF(ISBLANK(I471),"",VLOOKUP(I471,'[1]PO -Machines '!A:C,3,0))</f>
        <v/>
      </c>
      <c r="Q471" s="27" t="str">
        <f>IF(ISBLANK(I471),"",VLOOKUP(I471,'[1]PO -Machines '!A:C,2,0))</f>
        <v/>
      </c>
      <c r="R471" s="28"/>
      <c r="S471" s="29" t="str">
        <f>IF(OR(C471="",H471="",I471="",B471=""),"",WORKDAY('PO - création BDA'!$C471,2))</f>
        <v/>
      </c>
      <c r="T471" s="29" t="str">
        <f>IF(OR(C471="",H471="",I471="",B471=""),"",WORKDAY('PO - création BDA'!$C471,14))</f>
        <v/>
      </c>
      <c r="U471" s="30" t="str">
        <f ca="1">IF($B471="","",IF($V471="Cloturée","BDA Cloturée",IF($V471="En cours","Plan d'actions en cours",IF(AND($T471-TODAY()&lt;=-1,OR($R471="",$R471="NON"),$S471-TODAY()&lt;=-1,OR($R471="",$R471="NON")),"RETARD RECTO + VERSO",IF(OR(AND($T471-TODAY()&lt;=-1,OR($R471="",$R471="NON")),AND($T471-TODAY()&lt;=-1,R471="OUI")),"RETARD VERSO",IF(AND($T471-TODAY()&gt;=0,$R471="OUI"),"VERSO EN COURS",IF(OR(AND($S471-TODAY()&lt;=-1,OR($R471="",$R471="NON")),AND($S471-TODAY()&lt;=-1,R471="OUI")),"RETARD RECTO",IF(T471-TODAY()&gt;=0,"RECTO EN COURS"))))))))</f>
        <v/>
      </c>
    </row>
    <row r="472" spans="1:21" ht="24.95" customHeight="1" x14ac:dyDescent="0.2">
      <c r="A472" s="21" t="str">
        <f t="shared" si="31"/>
        <v/>
      </c>
      <c r="B472" s="22" t="str">
        <f t="shared" si="29"/>
        <v/>
      </c>
      <c r="C472" s="43"/>
      <c r="D472" s="44" t="str">
        <f t="shared" si="32"/>
        <v/>
      </c>
      <c r="E472" s="44" t="str">
        <f t="shared" si="33"/>
        <v/>
      </c>
      <c r="F472" s="44" t="str">
        <f t="shared" si="34"/>
        <v xml:space="preserve"> </v>
      </c>
      <c r="G472" s="24" t="str">
        <f t="shared" si="30"/>
        <v/>
      </c>
      <c r="H472" s="47"/>
      <c r="I472" s="47"/>
      <c r="J472" s="47"/>
      <c r="K472" s="58"/>
      <c r="L472" s="58"/>
      <c r="M472" s="41"/>
      <c r="P472" s="27" t="str">
        <f>IF(ISBLANK(I472),"",VLOOKUP(I472,'[1]PO -Machines '!A:C,3,0))</f>
        <v/>
      </c>
      <c r="Q472" s="27" t="str">
        <f>IF(ISBLANK(I472),"",VLOOKUP(I472,'[1]PO -Machines '!A:C,2,0))</f>
        <v/>
      </c>
      <c r="R472" s="28"/>
      <c r="S472" s="29" t="str">
        <f>IF(OR(C472="",H472="",I472="",B472=""),"",WORKDAY('PO - création BDA'!$C472,2))</f>
        <v/>
      </c>
      <c r="T472" s="29" t="str">
        <f>IF(OR(C472="",H472="",I472="",B472=""),"",WORKDAY('PO - création BDA'!$C472,14))</f>
        <v/>
      </c>
      <c r="U472" s="30" t="str">
        <f ca="1">IF($B472="","",IF($V472="Cloturée","BDA Cloturée",IF($V472="En cours","Plan d'actions en cours",IF(AND($T472-TODAY()&lt;=-1,OR($R472="",$R472="NON"),$S472-TODAY()&lt;=-1,OR($R472="",$R472="NON")),"RETARD RECTO + VERSO",IF(OR(AND($T472-TODAY()&lt;=-1,OR($R472="",$R472="NON")),AND($T472-TODAY()&lt;=-1,R472="OUI")),"RETARD VERSO",IF(AND($T472-TODAY()&gt;=0,$R472="OUI"),"VERSO EN COURS",IF(OR(AND($S472-TODAY()&lt;=-1,OR($R472="",$R472="NON")),AND($S472-TODAY()&lt;=-1,R472="OUI")),"RETARD RECTO",IF(T472-TODAY()&gt;=0,"RECTO EN COURS"))))))))</f>
        <v/>
      </c>
    </row>
    <row r="473" spans="1:21" ht="24.95" customHeight="1" x14ac:dyDescent="0.2">
      <c r="A473" s="21" t="str">
        <f t="shared" si="31"/>
        <v/>
      </c>
      <c r="B473" s="22" t="str">
        <f t="shared" si="29"/>
        <v/>
      </c>
      <c r="C473" s="43"/>
      <c r="D473" s="44" t="str">
        <f t="shared" si="32"/>
        <v/>
      </c>
      <c r="E473" s="44" t="str">
        <f t="shared" si="33"/>
        <v/>
      </c>
      <c r="F473" s="44" t="str">
        <f t="shared" si="34"/>
        <v xml:space="preserve"> </v>
      </c>
      <c r="G473" s="24" t="str">
        <f t="shared" si="30"/>
        <v/>
      </c>
      <c r="H473" s="47"/>
      <c r="I473" s="47"/>
      <c r="J473" s="47"/>
      <c r="K473" s="58"/>
      <c r="L473" s="58"/>
      <c r="M473" s="41"/>
      <c r="P473" s="27" t="str">
        <f>IF(ISBLANK(I473),"",VLOOKUP(I473,'[1]PO -Machines '!A:C,3,0))</f>
        <v/>
      </c>
      <c r="Q473" s="27" t="str">
        <f>IF(ISBLANK(I473),"",VLOOKUP(I473,'[1]PO -Machines '!A:C,2,0))</f>
        <v/>
      </c>
      <c r="R473" s="28"/>
      <c r="S473" s="29" t="str">
        <f>IF(OR(C473="",H473="",I473="",B473=""),"",WORKDAY('PO - création BDA'!$C473,2))</f>
        <v/>
      </c>
      <c r="T473" s="29" t="str">
        <f>IF(OR(C473="",H473="",I473="",B473=""),"",WORKDAY('PO - création BDA'!$C473,14))</f>
        <v/>
      </c>
      <c r="U473" s="30" t="str">
        <f ca="1">IF($B473="","",IF($V473="Cloturée","BDA Cloturée",IF($V473="En cours","Plan d'actions en cours",IF(AND($T473-TODAY()&lt;=-1,OR($R473="",$R473="NON"),$S473-TODAY()&lt;=-1,OR($R473="",$R473="NON")),"RETARD RECTO + VERSO",IF(OR(AND($T473-TODAY()&lt;=-1,OR($R473="",$R473="NON")),AND($T473-TODAY()&lt;=-1,R473="OUI")),"RETARD VERSO",IF(AND($T473-TODAY()&gt;=0,$R473="OUI"),"VERSO EN COURS",IF(OR(AND($S473-TODAY()&lt;=-1,OR($R473="",$R473="NON")),AND($S473-TODAY()&lt;=-1,R473="OUI")),"RETARD RECTO",IF(T473-TODAY()&gt;=0,"RECTO EN COURS"))))))))</f>
        <v/>
      </c>
    </row>
    <row r="474" spans="1:21" ht="24.95" customHeight="1" x14ac:dyDescent="0.2">
      <c r="A474" s="21" t="str">
        <f t="shared" si="31"/>
        <v/>
      </c>
      <c r="B474" s="22" t="str">
        <f t="shared" si="29"/>
        <v/>
      </c>
      <c r="C474" s="43"/>
      <c r="D474" s="44" t="str">
        <f t="shared" si="32"/>
        <v/>
      </c>
      <c r="E474" s="44" t="str">
        <f t="shared" si="33"/>
        <v/>
      </c>
      <c r="F474" s="44" t="str">
        <f t="shared" si="34"/>
        <v xml:space="preserve"> </v>
      </c>
      <c r="G474" s="24" t="str">
        <f t="shared" si="30"/>
        <v/>
      </c>
      <c r="H474" s="47"/>
      <c r="I474" s="47"/>
      <c r="J474" s="47"/>
      <c r="K474" s="58"/>
      <c r="L474" s="58"/>
      <c r="M474" s="41"/>
      <c r="P474" s="27" t="str">
        <f>IF(ISBLANK(I474),"",VLOOKUP(I474,'[1]PO -Machines '!A:C,3,0))</f>
        <v/>
      </c>
      <c r="Q474" s="27" t="str">
        <f>IF(ISBLANK(I474),"",VLOOKUP(I474,'[1]PO -Machines '!A:C,2,0))</f>
        <v/>
      </c>
      <c r="R474" s="28"/>
      <c r="S474" s="29" t="str">
        <f>IF(OR(C474="",H474="",I474="",B474=""),"",WORKDAY('PO - création BDA'!$C474,2))</f>
        <v/>
      </c>
      <c r="T474" s="29" t="str">
        <f>IF(OR(C474="",H474="",I474="",B474=""),"",WORKDAY('PO - création BDA'!$C474,14))</f>
        <v/>
      </c>
      <c r="U474" s="30" t="str">
        <f ca="1">IF($B474="","",IF($V474="Cloturée","BDA Cloturée",IF($V474="En cours","Plan d'actions en cours",IF(AND($T474-TODAY()&lt;=-1,OR($R474="",$R474="NON"),$S474-TODAY()&lt;=-1,OR($R474="",$R474="NON")),"RETARD RECTO + VERSO",IF(OR(AND($T474-TODAY()&lt;=-1,OR($R474="",$R474="NON")),AND($T474-TODAY()&lt;=-1,R474="OUI")),"RETARD VERSO",IF(AND($T474-TODAY()&gt;=0,$R474="OUI"),"VERSO EN COURS",IF(OR(AND($S474-TODAY()&lt;=-1,OR($R474="",$R474="NON")),AND($S474-TODAY()&lt;=-1,R474="OUI")),"RETARD RECTO",IF(T474-TODAY()&gt;=0,"RECTO EN COURS"))))))))</f>
        <v/>
      </c>
    </row>
  </sheetData>
  <sheetProtection insertHyperlinks="0" selectLockedCells="1" autoFilter="0"/>
  <autoFilter ref="A3:AB474" xr:uid="{1EEE66E2-DEBB-4943-801C-58C40E22AF31}">
    <filterColumn colId="2">
      <filters blank="1">
        <dateGroupItem year="2022" dateTimeGrouping="year"/>
      </filters>
    </filterColumn>
    <sortState xmlns:xlrd2="http://schemas.microsoft.com/office/spreadsheetml/2017/richdata2" ref="A273:AB474">
      <sortCondition ref="C3:C326"/>
    </sortState>
  </autoFilter>
  <conditionalFormatting sqref="M34">
    <cfRule type="cellIs" dxfId="1" priority="2" operator="equal">
      <formula>"r"</formula>
    </cfRule>
    <cfRule type="cellIs" dxfId="0" priority="3" operator="equal">
      <formula>1</formula>
    </cfRule>
  </conditionalFormatting>
  <conditionalFormatting sqref="S2:T1048576">
    <cfRule type="colorScale" priority="1">
      <colorScale>
        <cfvo type="formula" val="$C$2"/>
        <cfvo type="formula" val="$C$2"/>
        <color rgb="FFFF0000"/>
        <color rgb="FF00B050"/>
      </colorScale>
    </cfRule>
  </conditionalFormatting>
  <dataValidations count="4">
    <dataValidation type="list" allowBlank="1" showInputMessage="1" showErrorMessage="1" sqref="H475:H1048576" xr:uid="{E6926F42-9C5B-4F98-9508-4A6029797720}">
      <formula1>$C$3:$T$3</formula1>
    </dataValidation>
    <dataValidation type="list" allowBlank="1" showInputMessage="1" showErrorMessage="1" sqref="I4:I1048576" xr:uid="{EFC239A4-B293-4DA8-9183-2EC585B7AE72}">
      <formula1>INDIRECT(H4)</formula1>
    </dataValidation>
    <dataValidation type="whole" allowBlank="1" showInputMessage="1" showErrorMessage="1" sqref="K1:L1048576" xr:uid="{BA098DE6-A982-4CFC-BDD2-AA1DFDDB152E}">
      <formula1>60</formula1>
      <formula2>9999999</formula2>
    </dataValidation>
    <dataValidation type="date" allowBlank="1" showInputMessage="1" showErrorMessage="1" sqref="C1:C1048576" xr:uid="{A41B48AE-A855-4A2E-AA68-4E8F374D052F}">
      <formula1>36526</formula1>
      <formula2>54789</formula2>
    </dataValidation>
  </dataValidations>
  <hyperlinks>
    <hyperlink ref="B227" r:id="rId1" display="Ligne PO\1. FOURS\2021\BDA-PO-2021-261 sonde de t°c F2.xlsm" xr:uid="{CA6C8E85-77DD-4A23-A1F8-A2273F852A20}"/>
    <hyperlink ref="B230" r:id="rId2" display="Ligne PO\1. FOURS\2021\BDA-PO-2021-264 roulement roue folle F1.xlsm" xr:uid="{FBA09C01-5617-4717-AEA8-E6CD7942ED7E}"/>
    <hyperlink ref="B234" r:id="rId3" display="Ligne PO\1. FOURS\2021\BDA-PO-2021-268 arbre KC sur chaine racleur F1.xlsm" xr:uid="{D95D7BA3-F8C6-414A-906B-5210A477AF5F}"/>
    <hyperlink ref="B260" r:id="rId4" xr:uid="{875F5267-ADA7-4CE2-BBF6-31F171D520B3}"/>
    <hyperlink ref="B261" r:id="rId5" xr:uid="{DF66D600-29D9-4261-AB5A-0339AE479302}"/>
    <hyperlink ref="B274" r:id="rId6" display="Ligne PO\1. FOURS\2021\BDA-PO-2021-307 Sabot de dévérrouillage HS.xlsm" xr:uid="{8EA29A79-5B1E-49B8-81B9-075BE947E172}"/>
    <hyperlink ref="B267" r:id="rId7" xr:uid="{D66EEF85-C247-41C7-918A-49EB5F3A2AA8}"/>
    <hyperlink ref="B223" r:id="rId8" display="Ligne PO\2. Confiture\2021\BDA-PO-2021-257 contacteur contherme 1.xlsm" xr:uid="{9619FCBB-2580-4BB6-BC92-52E838F7C894}"/>
    <hyperlink ref="B268" r:id="rId9" xr:uid="{91B736BE-B478-4360-8442-A89979E81889}"/>
    <hyperlink ref="B262" r:id="rId10" xr:uid="{885EA150-2D2B-4E7F-A094-F46DC9E39662}"/>
    <hyperlink ref="B244" r:id="rId11" display="Ligne PO\6. Scie\2021\BDA-PO-2021-278.xlsm" xr:uid="{93D3192E-2B4E-491E-8A6A-B454865358E6}"/>
    <hyperlink ref="B263" r:id="rId12" xr:uid="{90A782FD-41D9-457A-8A3C-91EAC1766304}"/>
    <hyperlink ref="B237" r:id="rId13" display="Ligne PO\8. Cavanna\2021\BDA-PO-2021-271.xlsm" xr:uid="{2A9A090E-9C3C-4DA7-B07E-2FA96A97D1F5}"/>
    <hyperlink ref="B254" r:id="rId14" display="Ligne PO\8. Cavanna\2021\BDA-PO-2021-288.xlsm" xr:uid="{A3BFC86A-E21C-4752-968B-4B1F8C144307}"/>
    <hyperlink ref="B271" r:id="rId15" display="Ligne PO\8. Cavanna\2021\BDA_PO_2021_305 panne dPM.xlsm" xr:uid="{F0F9AC7F-196D-4FE2-9E07-8D4063F4AD20}"/>
    <hyperlink ref="B280" r:id="rId16" display="Ligne PO\8. Cavanna\2022\BDA-PO-2022-313 BOUTON REARMEMENT.xlsm" xr:uid="{74C7EC75-6A91-4B25-9CF7-74E7EF9D80EC}"/>
    <hyperlink ref="B276" r:id="rId17" display="Ligne PO\9. Etuyeuse\2022\BDA-PO-2022-310 Problème dépose étuis - Copie.xlsx" xr:uid="{5DD4157B-CE35-4D00-B612-7CB00460115A}"/>
    <hyperlink ref="B270" r:id="rId18" xr:uid="{DB21A122-602B-437A-8B56-53ED1D7AE262}"/>
    <hyperlink ref="B246" r:id="rId19" display="Ligne PO\11. Jyga\2021\BDA-PO-2021-280 plots aspirés tout le temps.xlsm" xr:uid="{4EBE1534-EFBD-4724-8F7B-77AD800CF735}"/>
    <hyperlink ref="B291" r:id="rId20" display="Ligne PO\4. Bravo\2022\BDA-PO-2022-323 Variateur axe chariot en defaut, redemarage complet au 24v.xlsx" xr:uid="{CEA28594-EFB0-4753-9820-4ECDB05C7ED7}"/>
    <hyperlink ref="B288" r:id="rId21" display="Ligne PO\7.Distributeur\2022\BDA-PO-2022-312.xlsx" xr:uid="{BC4E9E14-2EFF-4291-9A42-9007CAD51955}"/>
    <hyperlink ref="B290" r:id="rId22" display="Ligne PO\2. Confiture\2022\BDA-PO-2022-322.xlsx" xr:uid="{200D9646-7F46-4FC7-B9C5-BBF903C49092}"/>
    <hyperlink ref="B292" r:id="rId23" display="Ligne PO\10. Encaisseuse\BDA-PO-2022-324 casse vérin dynatech V2.xlsx" xr:uid="{36BD4281-7367-4283-9842-822B54291939}"/>
    <hyperlink ref="B293" r:id="rId24" display="Ligne PO\2. Confiture\2022\BDA-PO-2022-325.xlsx" xr:uid="{C2954DF7-86E8-423A-8751-3E9768390189}"/>
    <hyperlink ref="B277" r:id="rId25" display="Ligne PO\1. FOURS\2022\BDA-PO-2022-311 réglette service G9 cassé.xlsx" xr:uid="{EACC9871-D2C7-419E-835B-D949CDB9698C}"/>
    <hyperlink ref="B279" r:id="rId26" display="Ligne PO\8. Cavanna\2022\BDA-PO-2022-312 changement enclume + couteaux.xlsx" xr:uid="{B349AC28-403F-4499-9D61-411E03515F30}"/>
    <hyperlink ref="B281" r:id="rId27" display="Ligne PO\1. FOURS\2022\BDA Casse Gaufier N°3 four 1.xlsm" xr:uid="{9D65BDA5-E963-4D56-8388-E94CA2EC624E}"/>
    <hyperlink ref="B275" r:id="rId28" display="Ligne PO\11. Jyga\2022\BDA-PO-2022-309 guide déssoudé.xlsx" xr:uid="{E02C7554-6095-497E-B924-CEE986E3CEF4}"/>
    <hyperlink ref="B282" r:id="rId29" display="Ligne PO\11. Jyga\2022\BDA-PO-2022-315 Guide déssoudé entré JYGA.xlsx" xr:uid="{4D7952F5-AEF7-450F-8D93-B656D9C8EA8E}"/>
    <hyperlink ref="B283" r:id="rId30" display="Ligne PO\11. Jyga\2022\BDA-PO-2022-316 Vérin de stackage HS.xlsx" xr:uid="{ECDE2B36-E8C1-4B11-9151-E9145F502E8C}"/>
    <hyperlink ref="B284" r:id="rId31" display="Ligne PO\10. Encaisseuse\BDA-PO-2022-318 casse vérin dynatech.xlsx" xr:uid="{97367C5B-8BF3-4DCF-B96A-2F024634307C}"/>
    <hyperlink ref="B285" r:id="rId32" display="Ligne PO\10. Encaisseuse\BDA-PO-2022-318 casse vérin dynatech.xlsx" xr:uid="{4A619383-4830-4428-AF63-8A563F10F3B8}"/>
    <hyperlink ref="B286" r:id="rId33" display="Ligne PO\8. Cavanna\2022\BDA-PO-2022-319 Problème T° Machoire inférieure.xlsx" xr:uid="{369FA9C1-9BBB-413A-8C19-0971A0F4AC67}"/>
    <hyperlink ref="B289" r:id="rId34" display="Ligne PO\12. Hobart\2022\BDA-PO-2022-321 Hobart déclenchement accidentèle ligne de vie Module Secu HS.xlsx" xr:uid="{405BD09D-5564-4B00-BFAF-9C6B47DD8EA0}"/>
    <hyperlink ref="B294" r:id="rId35" display="Ligne PO\2. Confiture\2022\BDA-PO-2022-325.xlsx" xr:uid="{D2E8319C-A971-4DCF-9BC0-17D0D3C9E2B6}"/>
    <hyperlink ref="B295" r:id="rId36" display="Ligne PO\8. Cavanna\2022\BDA-PO-2022-327 Fuite au niveau des courroies auto nettoyantes cavanna 1.xlsx" xr:uid="{134D4A95-AEC1-47AF-BA86-B9302592401A}"/>
    <hyperlink ref="B296" r:id="rId37" display="Ligne PO\6. Scie\2022\BDA-PO-2022-328 casse de la vis de maintien 1er poussoir.xlsx" xr:uid="{2CB24960-7BE9-4B1A-9A0D-93404F8CE7D8}"/>
    <hyperlink ref="B297" r:id="rId38" display="Ligne PO\8. Cavanna\2022\BDA-PO-2022-329 disjonction chauffe molette cavanna 2.xlsx" xr:uid="{344A819F-93DA-4825-9C4A-E7F4EBB09951}"/>
  </hyperlinks>
  <pageMargins left="0.7" right="0.7" top="0.75" bottom="0.75" header="0.3" footer="0.3"/>
  <pageSetup paperSize="9" scale="41" orientation="landscape" r:id="rId39"/>
  <drawing r:id="rId40"/>
  <legacyDrawing r:id="rId41"/>
  <controls>
    <mc:AlternateContent xmlns:mc="http://schemas.openxmlformats.org/markup-compatibility/2006">
      <mc:Choice Requires="x14">
        <control shapeId="1025" r:id="rId42" name="CommandButton1">
          <controlPr defaultSize="0" autoLine="0" r:id="rId43">
            <anchor moveWithCells="1">
              <from>
                <xdr:col>12</xdr:col>
                <xdr:colOff>3762375</xdr:colOff>
                <xdr:row>0</xdr:row>
                <xdr:rowOff>47625</xdr:rowOff>
              </from>
              <to>
                <xdr:col>16</xdr:col>
                <xdr:colOff>1362075</xdr:colOff>
                <xdr:row>0</xdr:row>
                <xdr:rowOff>914400</xdr:rowOff>
              </to>
            </anchor>
          </controlPr>
        </control>
      </mc:Choice>
      <mc:Fallback>
        <control shapeId="1025" r:id="rId42"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PO - création BDA</vt:lpstr>
      <vt:lpstr>'PO - création BDA'!TABL_A2P</vt:lpstr>
      <vt:lpstr>'PO - création BDA'!Zone_d_impression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Roy, Christophe</dc:creator>
  <cp:lastModifiedBy>Roy, Christophe</cp:lastModifiedBy>
  <dcterms:created xsi:type="dcterms:W3CDTF">2022-07-29T14:01:10Z</dcterms:created>
  <dcterms:modified xsi:type="dcterms:W3CDTF">2022-07-29T14:06:40Z</dcterms:modified>
</cp:coreProperties>
</file>