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695\Desktop\PJ SOL\Facturation client\"/>
    </mc:Choice>
  </mc:AlternateContent>
  <xr:revisionPtr revIDLastSave="0" documentId="13_ncr:1_{F173F81B-3B96-4EA4-8D8A-ADB828C24BAB}" xr6:coauthVersionLast="36" xr6:coauthVersionMax="36" xr10:uidLastSave="{00000000-0000-0000-0000-000000000000}"/>
  <bookViews>
    <workbookView xWindow="0" yWindow="0" windowWidth="19200" windowHeight="7520" activeTab="1" xr2:uid="{6CFD7586-055B-4B24-83B0-2228C3E01002}"/>
  </bookViews>
  <sheets>
    <sheet name="SEM" sheetId="3" r:id="rId1"/>
    <sheet name="DATA" sheetId="2" r:id="rId2"/>
    <sheet name="Données" sheetId="4" r:id="rId3"/>
  </sheets>
  <definedNames>
    <definedName name="tab_art2">Tableau1[#All]</definedName>
    <definedName name="tab_articles">DATA!$B$2:$E$24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3" i="3" l="1"/>
  <c r="C16" i="3"/>
  <c r="K78" i="3"/>
  <c r="K63" i="3"/>
  <c r="K48" i="3"/>
  <c r="K18" i="3"/>
  <c r="I77" i="3"/>
  <c r="H77" i="3"/>
  <c r="I76" i="3"/>
  <c r="H76" i="3"/>
  <c r="I75" i="3"/>
  <c r="H75" i="3"/>
  <c r="I74" i="3"/>
  <c r="H74" i="3"/>
  <c r="I73" i="3"/>
  <c r="H73" i="3"/>
  <c r="I72" i="3"/>
  <c r="H72" i="3"/>
  <c r="I71" i="3"/>
  <c r="H71" i="3"/>
  <c r="I70" i="3"/>
  <c r="H70" i="3"/>
  <c r="I69" i="3"/>
  <c r="H69" i="3"/>
  <c r="I68" i="3"/>
  <c r="H68" i="3"/>
  <c r="J67" i="3"/>
  <c r="L67" i="3" s="1"/>
  <c r="L78" i="3" s="1"/>
  <c r="I67" i="3"/>
  <c r="H67" i="3"/>
  <c r="I62" i="3"/>
  <c r="H62" i="3"/>
  <c r="I61" i="3"/>
  <c r="H61" i="3"/>
  <c r="I60" i="3"/>
  <c r="H60" i="3"/>
  <c r="I59" i="3"/>
  <c r="H59" i="3"/>
  <c r="I58" i="3"/>
  <c r="H58" i="3"/>
  <c r="I57" i="3"/>
  <c r="H57" i="3"/>
  <c r="I56" i="3"/>
  <c r="H56" i="3"/>
  <c r="I55" i="3"/>
  <c r="H55" i="3"/>
  <c r="I54" i="3"/>
  <c r="H54" i="3"/>
  <c r="I53" i="3"/>
  <c r="H53" i="3"/>
  <c r="J52" i="3"/>
  <c r="L52" i="3" s="1"/>
  <c r="L63" i="3" s="1"/>
  <c r="I52" i="3"/>
  <c r="H52" i="3"/>
  <c r="I47" i="3"/>
  <c r="H47" i="3"/>
  <c r="I46" i="3"/>
  <c r="H46" i="3"/>
  <c r="I45" i="3"/>
  <c r="H45" i="3"/>
  <c r="I44" i="3"/>
  <c r="H44" i="3"/>
  <c r="I43" i="3"/>
  <c r="H43" i="3"/>
  <c r="I42" i="3"/>
  <c r="H42" i="3"/>
  <c r="I41" i="3"/>
  <c r="H41" i="3"/>
  <c r="I40" i="3"/>
  <c r="H40" i="3"/>
  <c r="I39" i="3"/>
  <c r="H39" i="3"/>
  <c r="I38" i="3"/>
  <c r="H38" i="3"/>
  <c r="J37" i="3"/>
  <c r="L37" i="3" s="1"/>
  <c r="L48" i="3" s="1"/>
  <c r="I37" i="3"/>
  <c r="H37" i="3"/>
  <c r="I32" i="3"/>
  <c r="H32" i="3"/>
  <c r="I31" i="3"/>
  <c r="H31" i="3"/>
  <c r="I30" i="3"/>
  <c r="H30" i="3"/>
  <c r="I29" i="3"/>
  <c r="H29" i="3"/>
  <c r="I28" i="3"/>
  <c r="H28" i="3"/>
  <c r="I27" i="3"/>
  <c r="H27" i="3"/>
  <c r="I26" i="3"/>
  <c r="H26" i="3"/>
  <c r="I25" i="3"/>
  <c r="H25" i="3"/>
  <c r="I24" i="3"/>
  <c r="H24" i="3"/>
  <c r="I23" i="3"/>
  <c r="H23" i="3"/>
  <c r="J22" i="3"/>
  <c r="L22" i="3" s="1"/>
  <c r="L33" i="3" s="1"/>
  <c r="I22" i="3"/>
  <c r="H22" i="3"/>
  <c r="I17" i="3"/>
  <c r="H17" i="3"/>
  <c r="I16" i="3"/>
  <c r="H16" i="3"/>
  <c r="I15" i="3"/>
  <c r="H15" i="3"/>
  <c r="I14" i="3"/>
  <c r="H14" i="3"/>
  <c r="I13" i="3"/>
  <c r="H13" i="3"/>
  <c r="I12" i="3"/>
  <c r="H12" i="3"/>
  <c r="I11" i="3"/>
  <c r="H11" i="3"/>
  <c r="I10" i="3"/>
  <c r="H10" i="3"/>
  <c r="I9" i="3"/>
  <c r="H9" i="3"/>
  <c r="I8" i="3"/>
  <c r="H8" i="3"/>
  <c r="J7" i="3"/>
  <c r="L7" i="3" s="1"/>
  <c r="L18" i="3" s="1"/>
  <c r="I7" i="3"/>
  <c r="H7" i="3"/>
  <c r="K6" i="2"/>
  <c r="J6" i="2"/>
  <c r="I6" i="2"/>
  <c r="H5" i="2"/>
  <c r="I5" i="2" s="1"/>
  <c r="H4" i="2"/>
  <c r="I4" i="2" s="1"/>
  <c r="K3" i="2"/>
  <c r="J3" i="2"/>
  <c r="I3" i="2"/>
  <c r="C12" i="3" l="1"/>
  <c r="C14" i="3" s="1"/>
  <c r="C10" i="3"/>
  <c r="J4" i="2"/>
  <c r="J5" i="2"/>
  <c r="K4" i="2"/>
  <c r="K5" i="2"/>
</calcChain>
</file>

<file path=xl/sharedStrings.xml><?xml version="1.0" encoding="utf-8"?>
<sst xmlns="http://schemas.openxmlformats.org/spreadsheetml/2006/main" count="199" uniqueCount="102">
  <si>
    <t>TEST</t>
  </si>
  <si>
    <t>CODE</t>
  </si>
  <si>
    <t>DESCRIPTIF</t>
  </si>
  <si>
    <t>STATUT</t>
  </si>
  <si>
    <t>PRIX</t>
  </si>
  <si>
    <t>Code</t>
  </si>
  <si>
    <t>Descriptif</t>
  </si>
  <si>
    <t>Statut</t>
  </si>
  <si>
    <t>Prix</t>
  </si>
  <si>
    <t>FEN1VRENO</t>
  </si>
  <si>
    <t>FENETRE 1 VANTAIL</t>
  </si>
  <si>
    <t>RENOVATION</t>
  </si>
  <si>
    <t>FEN4VNEUF</t>
  </si>
  <si>
    <t>FEN1VNEUF</t>
  </si>
  <si>
    <t>NEUF</t>
  </si>
  <si>
    <t>FEN2VRENO</t>
  </si>
  <si>
    <t>FENETRE 2 VANTAUX</t>
  </si>
  <si>
    <t>FEN2VNEUF</t>
  </si>
  <si>
    <t>PERSPVCMET</t>
  </si>
  <si>
    <t>OK</t>
  </si>
  <si>
    <t>FEN3VRENO</t>
  </si>
  <si>
    <t>FENETRE 3 VANTAUX</t>
  </si>
  <si>
    <t>FEN3VNEUF</t>
  </si>
  <si>
    <t>FEN4VRENO</t>
  </si>
  <si>
    <t>FENETRE 4 VANTAUX</t>
  </si>
  <si>
    <t>POFEN1VRENO</t>
  </si>
  <si>
    <t>PORTE FENETRE 1 VANTAIL</t>
  </si>
  <si>
    <t>POFEN1VNEUF</t>
  </si>
  <si>
    <t>POFEN2VRENO</t>
  </si>
  <si>
    <t>PORTE FENETRE 2 VANTAUX</t>
  </si>
  <si>
    <t>POFEN2VNEUF</t>
  </si>
  <si>
    <t>POFEN3VRENO</t>
  </si>
  <si>
    <t>PORTE FENETRE 3 VANTAUX</t>
  </si>
  <si>
    <t>POFEN3VNEUF</t>
  </si>
  <si>
    <t>POFEN4VRENO</t>
  </si>
  <si>
    <t>PORTE FENETRE 4 VANTAUX</t>
  </si>
  <si>
    <t>POFEN4VNEUF</t>
  </si>
  <si>
    <t>COUALU2VRENO</t>
  </si>
  <si>
    <t>COULISSANT ALU 2 VANTAUX</t>
  </si>
  <si>
    <t>COULAL2VNEUF</t>
  </si>
  <si>
    <t>COULAL3VRENO</t>
  </si>
  <si>
    <t>COULISSANT ALU 3 VANTAUX</t>
  </si>
  <si>
    <t>COULAL3VNEUF</t>
  </si>
  <si>
    <t>COULAL4VRENO</t>
  </si>
  <si>
    <t>COULISSANT ALU 4 VANTAUX</t>
  </si>
  <si>
    <t>COULAL4VNEUF</t>
  </si>
  <si>
    <t>VOLROULMAN</t>
  </si>
  <si>
    <t>VOLET ROULANT MANUEL</t>
  </si>
  <si>
    <t>PREST 190€</t>
  </si>
  <si>
    <t>PERSTATION SERVICE 190€</t>
  </si>
  <si>
    <t>TARIF JOURNEE</t>
  </si>
  <si>
    <t>PREST 240€</t>
  </si>
  <si>
    <t>PERSTATION SERVICE 240€</t>
  </si>
  <si>
    <t>FORFAIT 1</t>
  </si>
  <si>
    <t>FORFAIT</t>
  </si>
  <si>
    <t>FORFAIT 2</t>
  </si>
  <si>
    <t>FORFAIT 3</t>
  </si>
  <si>
    <t>FORFAIT 4</t>
  </si>
  <si>
    <t xml:space="preserve">ISOLATION </t>
  </si>
  <si>
    <t>ISOLATION COFFRE VR</t>
  </si>
  <si>
    <t>STORE BANNE</t>
  </si>
  <si>
    <t>VOLROULELEC</t>
  </si>
  <si>
    <t>VOLET ROULANT ELEC +RADIO</t>
  </si>
  <si>
    <t>PERSIENNE PVC / METAL</t>
  </si>
  <si>
    <t>JALACCORD</t>
  </si>
  <si>
    <t>JALOUSIE ACCORDÉON</t>
  </si>
  <si>
    <t>PORTENT</t>
  </si>
  <si>
    <t>PORTE D ENTREE</t>
  </si>
  <si>
    <t>SAV</t>
  </si>
  <si>
    <t>PORTGAR</t>
  </si>
  <si>
    <t>PORTE DE GARAGE</t>
  </si>
  <si>
    <t>Mois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</si>
  <si>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</si>
  <si>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</si>
  <si>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</si>
  <si>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</si>
  <si>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</si>
  <si>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</si>
  <si>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</si>
  <si>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</si>
  <si>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 xml:space="preserve">Septembre </t>
  </si>
  <si>
    <t xml:space="preserve">Octobre </t>
  </si>
  <si>
    <t xml:space="preserve">Novembre </t>
  </si>
  <si>
    <t>Décembre</t>
  </si>
  <si>
    <t>Année</t>
  </si>
  <si>
    <t>Client 1</t>
  </si>
  <si>
    <t>Client 2</t>
  </si>
  <si>
    <t xml:space="preserve">Code </t>
  </si>
  <si>
    <t>Quantité</t>
  </si>
  <si>
    <t>Prix Unitaire</t>
  </si>
  <si>
    <t>Total</t>
  </si>
  <si>
    <t>DATE</t>
  </si>
  <si>
    <t>Récapitulatif</t>
  </si>
  <si>
    <t>TOTAL CHASSIS</t>
  </si>
  <si>
    <t>TOTAL FACTURATION HT</t>
  </si>
  <si>
    <t>MOYENNE JOURNALIERE</t>
  </si>
  <si>
    <t>DATE DE FACTURATION</t>
  </si>
  <si>
    <t xml:space="preserve">Récapitulatif de la semaine </t>
  </si>
  <si>
    <t>TOTAL</t>
  </si>
  <si>
    <t>Liste des Clients</t>
  </si>
  <si>
    <t>SEMAINE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</si>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</sst>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F800]dddd\,\ mmmm\ dd\,\ yyyy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20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rgb="FFFF0000"/>
      <name val="Arial"/>
      <family val="2"/>
    </font>
    <font>
      <b/>
      <sz val="11"/>
      <color rgb="FF00B050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20"/>
      <color theme="4" tint="-0.49998474074526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249977111117893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81">
    <xf numFmtId="0" fontId="0" fillId="0" borderId="0" xfId="0"/>
    <xf numFmtId="0" fontId="2" fillId="0" borderId="0" xfId="1"/>
    <xf numFmtId="0" fontId="2" fillId="0" borderId="1" xfId="1" applyBorder="1"/>
    <xf numFmtId="0" fontId="2" fillId="0" borderId="0" xfId="1" applyBorder="1"/>
    <xf numFmtId="0" fontId="3" fillId="0" borderId="0" xfId="1" applyFont="1"/>
    <xf numFmtId="0" fontId="4" fillId="2" borderId="2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 wrapText="1"/>
    </xf>
    <xf numFmtId="0" fontId="4" fillId="2" borderId="4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4" fillId="0" borderId="0" xfId="1" applyFont="1"/>
    <xf numFmtId="0" fontId="2" fillId="0" borderId="2" xfId="1" applyBorder="1"/>
    <xf numFmtId="0" fontId="2" fillId="0" borderId="3" xfId="1" applyBorder="1" applyAlignment="1">
      <alignment horizontal="left" vertical="center" wrapText="1"/>
    </xf>
    <xf numFmtId="0" fontId="2" fillId="0" borderId="5" xfId="1" applyBorder="1"/>
    <xf numFmtId="164" fontId="2" fillId="0" borderId="3" xfId="1" applyNumberFormat="1" applyBorder="1" applyAlignment="1">
      <alignment horizontal="center"/>
    </xf>
    <xf numFmtId="164" fontId="2" fillId="0" borderId="3" xfId="1" applyNumberFormat="1" applyBorder="1" applyAlignment="1">
      <alignment horizontal="center" vertical="center" wrapText="1"/>
    </xf>
    <xf numFmtId="0" fontId="2" fillId="0" borderId="2" xfId="1" applyFill="1" applyBorder="1"/>
    <xf numFmtId="164" fontId="2" fillId="0" borderId="3" xfId="1" applyNumberFormat="1" applyFill="1" applyBorder="1" applyAlignment="1">
      <alignment horizontal="center" vertical="center" wrapText="1"/>
    </xf>
    <xf numFmtId="0" fontId="2" fillId="0" borderId="6" xfId="1" applyFill="1" applyBorder="1"/>
    <xf numFmtId="0" fontId="2" fillId="0" borderId="7" xfId="1" applyBorder="1"/>
    <xf numFmtId="164" fontId="2" fillId="0" borderId="8" xfId="1" applyNumberFormat="1" applyFill="1" applyBorder="1" applyAlignment="1">
      <alignment horizontal="center" vertical="center" wrapText="1"/>
    </xf>
    <xf numFmtId="0" fontId="0" fillId="3" borderId="0" xfId="0" applyFill="1"/>
    <xf numFmtId="0" fontId="6" fillId="3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0" fillId="0" borderId="9" xfId="0" applyBorder="1"/>
    <xf numFmtId="0" fontId="0" fillId="0" borderId="16" xfId="0" applyBorder="1"/>
    <xf numFmtId="0" fontId="5" fillId="3" borderId="0" xfId="0" applyFont="1" applyFill="1" applyBorder="1" applyAlignment="1">
      <alignment vertical="center"/>
    </xf>
    <xf numFmtId="0" fontId="0" fillId="3" borderId="0" xfId="0" applyFill="1" applyAlignment="1">
      <alignment horizontal="center" vertical="center"/>
    </xf>
    <xf numFmtId="165" fontId="9" fillId="3" borderId="17" xfId="0" applyNumberFormat="1" applyFont="1" applyFill="1" applyBorder="1" applyAlignment="1">
      <alignment horizontal="center" vertical="center"/>
    </xf>
    <xf numFmtId="165" fontId="9" fillId="3" borderId="18" xfId="0" applyNumberFormat="1" applyFont="1" applyFill="1" applyBorder="1" applyAlignment="1">
      <alignment horizontal="center" vertical="center"/>
    </xf>
    <xf numFmtId="165" fontId="9" fillId="3" borderId="16" xfId="0" applyNumberFormat="1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/>
    </xf>
    <xf numFmtId="0" fontId="8" fillId="4" borderId="16" xfId="0" applyFont="1" applyFill="1" applyBorder="1" applyAlignment="1">
      <alignment horizontal="center"/>
    </xf>
    <xf numFmtId="0" fontId="7" fillId="3" borderId="19" xfId="0" applyFont="1" applyFill="1" applyBorder="1" applyAlignment="1">
      <alignment horizontal="center" vertical="center"/>
    </xf>
    <xf numFmtId="0" fontId="7" fillId="3" borderId="20" xfId="0" applyFont="1" applyFill="1" applyBorder="1" applyAlignment="1">
      <alignment horizontal="center" vertical="center"/>
    </xf>
    <xf numFmtId="0" fontId="0" fillId="3" borderId="5" xfId="0" applyFill="1" applyBorder="1"/>
    <xf numFmtId="0" fontId="0" fillId="3" borderId="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3" borderId="0" xfId="0" applyFill="1" applyBorder="1"/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/>
    <xf numFmtId="0" fontId="10" fillId="4" borderId="25" xfId="0" applyFont="1" applyFill="1" applyBorder="1" applyAlignment="1">
      <alignment horizontal="center" vertical="center"/>
    </xf>
    <xf numFmtId="0" fontId="0" fillId="3" borderId="27" xfId="0" applyFill="1" applyBorder="1"/>
    <xf numFmtId="0" fontId="0" fillId="3" borderId="27" xfId="0" applyFill="1" applyBorder="1" applyAlignment="1">
      <alignment horizontal="center" vertical="center"/>
    </xf>
    <xf numFmtId="0" fontId="10" fillId="4" borderId="28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29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 wrapText="1"/>
    </xf>
    <xf numFmtId="0" fontId="3" fillId="5" borderId="31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3" fillId="5" borderId="22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3" fontId="3" fillId="0" borderId="7" xfId="0" applyNumberFormat="1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64" fontId="3" fillId="0" borderId="7" xfId="0" applyNumberFormat="1" applyFont="1" applyBorder="1" applyAlignment="1">
      <alignment horizontal="center" vertical="center" wrapText="1"/>
    </xf>
    <xf numFmtId="14" fontId="11" fillId="2" borderId="7" xfId="0" applyNumberFormat="1" applyFont="1" applyFill="1" applyBorder="1" applyAlignment="1">
      <alignment horizontal="center" vertical="center" wrapText="1"/>
    </xf>
    <xf numFmtId="14" fontId="11" fillId="2" borderId="4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14" fontId="11" fillId="3" borderId="0" xfId="0" applyNumberFormat="1" applyFont="1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/>
    </xf>
    <xf numFmtId="0" fontId="8" fillId="6" borderId="17" xfId="0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7" fillId="6" borderId="20" xfId="0" applyFont="1" applyFill="1" applyBorder="1" applyAlignment="1">
      <alignment horizontal="center" vertical="center"/>
    </xf>
    <xf numFmtId="0" fontId="7" fillId="6" borderId="21" xfId="0" applyFont="1" applyFill="1" applyBorder="1" applyAlignment="1">
      <alignment horizontal="center" vertical="center"/>
    </xf>
    <xf numFmtId="0" fontId="1" fillId="7" borderId="17" xfId="0" applyFont="1" applyFill="1" applyBorder="1" applyAlignment="1">
      <alignment horizontal="center" vertical="center"/>
    </xf>
    <xf numFmtId="0" fontId="13" fillId="4" borderId="9" xfId="0" applyFont="1" applyFill="1" applyBorder="1" applyAlignment="1">
      <alignment horizontal="center" vertical="center"/>
    </xf>
    <xf numFmtId="0" fontId="14" fillId="3" borderId="24" xfId="0" applyFont="1" applyFill="1" applyBorder="1"/>
    <xf numFmtId="0" fontId="14" fillId="3" borderId="26" xfId="0" applyFont="1" applyFill="1" applyBorder="1"/>
    <xf numFmtId="0" fontId="5" fillId="3" borderId="9" xfId="0" applyFont="1" applyFill="1" applyBorder="1" applyAlignment="1">
      <alignment horizontal="center" vertical="center"/>
    </xf>
    <xf numFmtId="0" fontId="15" fillId="3" borderId="9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125FDF99-B040-478B-917D-0A1CA1CCF50F}"/>
  </cellStyles>
  <dxfs count="8"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0BAD68-5F7C-418B-9528-CB90AECEA7BA}" name="Tableau1" displayName="Tableau1" ref="B2:E40" totalsRowShown="0" headerRowDxfId="7" headerRowBorderDxfId="5" tableBorderDxfId="6" totalsRowBorderDxfId="4">
  <tableColumns count="4">
    <tableColumn id="1" xr3:uid="{C688AD9E-EA9C-48F5-9512-B684CC6276B9}" name="CODE" dataDxfId="3"/>
    <tableColumn id="2" xr3:uid="{5A15E080-EDB5-4974-8812-5506F2EFD99A}" name="DESCRIPTIF" dataDxfId="2"/>
    <tableColumn id="3" xr3:uid="{722B1B71-5CB6-4FF1-8161-A54CA7ACCBD7}" name="STATUT" dataDxfId="1"/>
    <tableColumn id="4" xr3:uid="{41E676FE-DE77-432C-8152-9C8CCAF9336F}" name="PRIX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6759B-2BE3-4D0F-A266-6F75A7C476F5}">
  <dimension ref="A1:P78"/>
  <sheetViews>
    <sheetView zoomScale="55" zoomScaleNormal="55" workbookViewId="0">
      <pane xSplit="4" topLeftCell="E1" activePane="topRight" state="frozen"/>
      <selection pane="topRight" activeCell="L11" sqref="L11"/>
    </sheetView>
  </sheetViews>
  <sheetFormatPr baseColWidth="10" defaultRowHeight="14.5" x14ac:dyDescent="0.35"/>
  <cols>
    <col min="1" max="2" width="19.90625" style="20" customWidth="1"/>
    <col min="3" max="8" width="19.90625" style="28" customWidth="1"/>
    <col min="9" max="9" width="10.90625" style="20"/>
    <col min="10" max="10" width="22" style="20" customWidth="1"/>
    <col min="11" max="11" width="15.36328125" style="20" customWidth="1"/>
    <col min="12" max="12" width="13.54296875" style="20" customWidth="1"/>
    <col min="13" max="13" width="26.90625" style="20" customWidth="1"/>
    <col min="14" max="16384" width="10.90625" style="20"/>
  </cols>
  <sheetData>
    <row r="1" spans="1:12" ht="14.5" customHeight="1" thickBot="1" x14ac:dyDescent="0.4">
      <c r="A1" s="21" t="s">
        <v>92</v>
      </c>
      <c r="B1" s="22"/>
      <c r="C1" s="22"/>
      <c r="D1" s="46"/>
      <c r="E1" s="27"/>
      <c r="F1" s="27"/>
      <c r="G1" s="27"/>
      <c r="H1" s="27"/>
    </row>
    <row r="2" spans="1:12" ht="22.5" customHeight="1" thickBot="1" x14ac:dyDescent="0.4">
      <c r="A2" s="47"/>
      <c r="B2" s="48"/>
      <c r="C2" s="48"/>
      <c r="D2" s="49"/>
      <c r="E2" s="79" t="s">
        <v>100</v>
      </c>
      <c r="F2" s="80">
        <v>1</v>
      </c>
      <c r="G2" s="27"/>
      <c r="H2" s="27"/>
    </row>
    <row r="3" spans="1:12" ht="14.5" customHeight="1" x14ac:dyDescent="0.35">
      <c r="A3" s="47"/>
      <c r="B3" s="48"/>
      <c r="C3" s="48"/>
      <c r="D3" s="49"/>
      <c r="E3" s="27"/>
      <c r="F3" s="27"/>
      <c r="G3" s="27"/>
      <c r="H3" s="27"/>
    </row>
    <row r="4" spans="1:12" ht="14.5" customHeight="1" thickBot="1" x14ac:dyDescent="0.4">
      <c r="A4" s="47"/>
      <c r="B4" s="48"/>
      <c r="C4" s="48"/>
      <c r="D4" s="49"/>
      <c r="E4" s="27"/>
      <c r="F4" s="27"/>
      <c r="G4" s="27"/>
      <c r="H4" s="27"/>
    </row>
    <row r="5" spans="1:12" ht="29" customHeight="1" thickBot="1" x14ac:dyDescent="0.4">
      <c r="A5" s="23"/>
      <c r="B5" s="24"/>
      <c r="C5" s="24"/>
      <c r="D5" s="50"/>
      <c r="E5" s="20"/>
      <c r="F5" s="71" t="s">
        <v>91</v>
      </c>
      <c r="G5" s="72"/>
      <c r="H5" s="29"/>
      <c r="I5" s="30"/>
      <c r="J5" s="31"/>
      <c r="K5" s="28"/>
      <c r="L5" s="28"/>
    </row>
    <row r="6" spans="1:12" ht="14.5" customHeight="1" x14ac:dyDescent="0.35">
      <c r="A6" s="27"/>
      <c r="B6" s="27"/>
      <c r="C6" s="27"/>
      <c r="D6" s="27"/>
      <c r="E6" s="34" t="s">
        <v>85</v>
      </c>
      <c r="F6" s="35" t="s">
        <v>86</v>
      </c>
      <c r="G6" s="35" t="s">
        <v>87</v>
      </c>
      <c r="H6" s="73" t="s">
        <v>6</v>
      </c>
      <c r="I6" s="73" t="s">
        <v>7</v>
      </c>
      <c r="J6" s="73" t="s">
        <v>89</v>
      </c>
      <c r="K6" s="35" t="s">
        <v>88</v>
      </c>
      <c r="L6" s="74" t="s">
        <v>90</v>
      </c>
    </row>
    <row r="7" spans="1:12" ht="18.5" x14ac:dyDescent="0.35">
      <c r="E7" s="77"/>
      <c r="F7" s="36"/>
      <c r="G7" s="37"/>
      <c r="H7" s="38" t="str">
        <f>IFERROR(VLOOKUP(G7,Tableau1[],2,0),"")</f>
        <v/>
      </c>
      <c r="I7" s="38" t="str">
        <f>IFERROR(VLOOKUP(G7,Tableau1[],3,0),"")</f>
        <v/>
      </c>
      <c r="J7" s="38" t="str">
        <f>IFERROR(VLOOKUP(G7,Tableau1[],4,0),"")</f>
        <v/>
      </c>
      <c r="K7" s="37"/>
      <c r="L7" s="42" t="str">
        <f>IFERROR(K7*J7,"")</f>
        <v/>
      </c>
    </row>
    <row r="8" spans="1:12" ht="18.5" x14ac:dyDescent="0.35">
      <c r="A8" s="51" t="s">
        <v>97</v>
      </c>
      <c r="B8" s="52"/>
      <c r="C8" s="53"/>
      <c r="E8" s="77"/>
      <c r="F8" s="36"/>
      <c r="G8" s="37"/>
      <c r="H8" s="38" t="str">
        <f>IFERROR(VLOOKUP(G8,Tableau1[],2,0),"")</f>
        <v/>
      </c>
      <c r="I8" s="38" t="str">
        <f>IFERROR(VLOOKUP(G8,Tableau1[],3,0),"")</f>
        <v/>
      </c>
      <c r="J8" s="38"/>
      <c r="K8" s="37"/>
      <c r="L8" s="42"/>
    </row>
    <row r="9" spans="1:12" ht="18.5" x14ac:dyDescent="0.35">
      <c r="A9" s="54"/>
      <c r="B9" s="55"/>
      <c r="C9" s="56"/>
      <c r="E9" s="77"/>
      <c r="F9" s="36"/>
      <c r="G9" s="37"/>
      <c r="H9" s="38" t="str">
        <f>IFERROR(VLOOKUP(G9,Tableau1[],2,0),"")</f>
        <v/>
      </c>
      <c r="I9" s="38" t="str">
        <f>IFERROR(VLOOKUP(G9,Tableau1[],3,0),"")</f>
        <v/>
      </c>
      <c r="J9" s="38"/>
      <c r="K9" s="37"/>
      <c r="L9" s="42"/>
    </row>
    <row r="10" spans="1:12" ht="18.5" x14ac:dyDescent="0.35">
      <c r="A10" s="57" t="s">
        <v>93</v>
      </c>
      <c r="B10" s="58"/>
      <c r="C10" s="59">
        <f>IFERROR(SUM(K18+K33+K48+K63+K78),"")</f>
        <v>0</v>
      </c>
      <c r="E10" s="77"/>
      <c r="F10" s="36"/>
      <c r="G10" s="37"/>
      <c r="H10" s="38" t="str">
        <f>IFERROR(VLOOKUP(G10,Tableau1[],2,0),"")</f>
        <v/>
      </c>
      <c r="I10" s="38" t="str">
        <f>IFERROR(VLOOKUP(G10,Tableau1[],3,0),"")</f>
        <v/>
      </c>
      <c r="J10" s="38"/>
      <c r="K10" s="37"/>
      <c r="L10" s="42"/>
    </row>
    <row r="11" spans="1:12" ht="18.5" x14ac:dyDescent="0.35">
      <c r="A11" s="60"/>
      <c r="B11" s="61"/>
      <c r="C11" s="62"/>
      <c r="E11" s="77"/>
      <c r="F11" s="36"/>
      <c r="G11" s="37"/>
      <c r="H11" s="38" t="str">
        <f>IFERROR(VLOOKUP(G11,Tableau1[],2,0),"")</f>
        <v/>
      </c>
      <c r="I11" s="38" t="str">
        <f>IFERROR(VLOOKUP(G11,Tableau1[],3,0),"")</f>
        <v/>
      </c>
      <c r="J11" s="38"/>
      <c r="K11" s="37"/>
      <c r="L11" s="42"/>
    </row>
    <row r="12" spans="1:12" ht="18.5" x14ac:dyDescent="0.35">
      <c r="A12" s="57" t="s">
        <v>94</v>
      </c>
      <c r="B12" s="58"/>
      <c r="C12" s="63">
        <f>IFERROR(SUM(L18+L33+L48+L63+L78),"")</f>
        <v>0</v>
      </c>
      <c r="E12" s="77"/>
      <c r="F12" s="36"/>
      <c r="G12" s="37"/>
      <c r="H12" s="38" t="str">
        <f>IFERROR(VLOOKUP(G12,Tableau1[],2,0),"")</f>
        <v/>
      </c>
      <c r="I12" s="38" t="str">
        <f>IFERROR(VLOOKUP(G12,Tableau1[],3,0),"")</f>
        <v/>
      </c>
      <c r="J12" s="38"/>
      <c r="K12" s="37"/>
      <c r="L12" s="42"/>
    </row>
    <row r="13" spans="1:12" ht="18.5" x14ac:dyDescent="0.35">
      <c r="A13" s="60"/>
      <c r="B13" s="61"/>
      <c r="C13" s="62"/>
      <c r="E13" s="77"/>
      <c r="F13" s="36"/>
      <c r="G13" s="37"/>
      <c r="H13" s="38" t="str">
        <f>IFERROR(VLOOKUP(G13,Tableau1[],2,0),"")</f>
        <v/>
      </c>
      <c r="I13" s="38" t="str">
        <f>IFERROR(VLOOKUP(G13,Tableau1[],3,0),"")</f>
        <v/>
      </c>
      <c r="J13" s="38"/>
      <c r="K13" s="37"/>
      <c r="L13" s="42"/>
    </row>
    <row r="14" spans="1:12" ht="18.5" x14ac:dyDescent="0.35">
      <c r="A14" s="57" t="s">
        <v>95</v>
      </c>
      <c r="B14" s="58"/>
      <c r="C14" s="63">
        <f>IFERROR(SUM(C12/5),"")</f>
        <v>0</v>
      </c>
      <c r="E14" s="77"/>
      <c r="F14" s="36"/>
      <c r="G14" s="37"/>
      <c r="H14" s="38" t="str">
        <f>IFERROR(VLOOKUP(G14,Tableau1[],2,0),"")</f>
        <v/>
      </c>
      <c r="I14" s="38" t="str">
        <f>IFERROR(VLOOKUP(G14,Tableau1[],3,0),"")</f>
        <v/>
      </c>
      <c r="J14" s="38"/>
      <c r="K14" s="37"/>
      <c r="L14" s="42"/>
    </row>
    <row r="15" spans="1:12" ht="18.5" x14ac:dyDescent="0.35">
      <c r="A15" s="60"/>
      <c r="B15" s="61"/>
      <c r="C15" s="62"/>
      <c r="E15" s="77"/>
      <c r="F15" s="36"/>
      <c r="G15" s="37"/>
      <c r="H15" s="38" t="str">
        <f>IFERROR(VLOOKUP(G15,Tableau1[],2,0),"")</f>
        <v/>
      </c>
      <c r="I15" s="38" t="str">
        <f>IFERROR(VLOOKUP(G15,Tableau1[],3,0),"")</f>
        <v/>
      </c>
      <c r="J15" s="38"/>
      <c r="K15" s="37"/>
      <c r="L15" s="42"/>
    </row>
    <row r="16" spans="1:12" ht="18.5" x14ac:dyDescent="0.35">
      <c r="A16" s="57" t="s">
        <v>96</v>
      </c>
      <c r="B16" s="58"/>
      <c r="C16" s="64">
        <f ca="1">TODAY()</f>
        <v>44549</v>
      </c>
      <c r="E16" s="77"/>
      <c r="F16" s="36"/>
      <c r="G16" s="37"/>
      <c r="H16" s="38" t="str">
        <f>IFERROR(VLOOKUP(G16,Tableau1[],2,0),"")</f>
        <v/>
      </c>
      <c r="I16" s="38" t="str">
        <f>IFERROR(VLOOKUP(G16,Tableau1[],3,0),"")</f>
        <v/>
      </c>
      <c r="J16" s="38"/>
      <c r="K16" s="37"/>
      <c r="L16" s="42"/>
    </row>
    <row r="17" spans="1:12" ht="19" thickBot="1" x14ac:dyDescent="0.4">
      <c r="A17" s="60"/>
      <c r="B17" s="61"/>
      <c r="C17" s="65"/>
      <c r="E17" s="78"/>
      <c r="F17" s="43"/>
      <c r="G17" s="44"/>
      <c r="H17" s="70" t="str">
        <f>IFERROR(VLOOKUP(G17,Tableau1[],2,0),"")</f>
        <v/>
      </c>
      <c r="I17" s="70" t="str">
        <f>IFERROR(VLOOKUP(G17,Tableau1[],3,0),"")</f>
        <v/>
      </c>
      <c r="J17" s="70"/>
      <c r="K17" s="44"/>
      <c r="L17" s="45"/>
    </row>
    <row r="18" spans="1:12" ht="25.5" thickBot="1" x14ac:dyDescent="0.4">
      <c r="A18" s="66"/>
      <c r="B18" s="66"/>
      <c r="C18" s="69"/>
      <c r="E18" s="39"/>
      <c r="F18" s="39"/>
      <c r="G18" s="40"/>
      <c r="H18" s="40"/>
      <c r="I18" s="40"/>
      <c r="J18" s="75" t="s">
        <v>98</v>
      </c>
      <c r="K18" s="76">
        <f>IFERROR(SUM(K7:K17),"")</f>
        <v>0</v>
      </c>
      <c r="L18" s="76">
        <f>IFERROR(SUM(L7:L17),"")</f>
        <v>0</v>
      </c>
    </row>
    <row r="19" spans="1:12" ht="15" thickBot="1" x14ac:dyDescent="0.4"/>
    <row r="20" spans="1:12" ht="21.5" thickBot="1" x14ac:dyDescent="0.55000000000000004">
      <c r="E20" s="20"/>
      <c r="F20" s="32" t="s">
        <v>91</v>
      </c>
      <c r="G20" s="33"/>
      <c r="H20" s="29"/>
      <c r="I20" s="30"/>
      <c r="J20" s="31"/>
      <c r="K20" s="28"/>
      <c r="L20" s="28"/>
    </row>
    <row r="21" spans="1:12" ht="18.5" x14ac:dyDescent="0.35">
      <c r="E21" s="34" t="s">
        <v>85</v>
      </c>
      <c r="F21" s="35" t="s">
        <v>86</v>
      </c>
      <c r="G21" s="35" t="s">
        <v>87</v>
      </c>
      <c r="H21" s="73" t="s">
        <v>6</v>
      </c>
      <c r="I21" s="73" t="s">
        <v>7</v>
      </c>
      <c r="J21" s="73" t="s">
        <v>89</v>
      </c>
      <c r="K21" s="35" t="s">
        <v>88</v>
      </c>
      <c r="L21" s="74" t="s">
        <v>90</v>
      </c>
    </row>
    <row r="22" spans="1:12" ht="18.5" x14ac:dyDescent="0.35">
      <c r="E22" s="77"/>
      <c r="F22" s="36"/>
      <c r="G22" s="37"/>
      <c r="H22" s="38" t="str">
        <f>IFERROR(VLOOKUP(G22,Tableau1[],2,0),"")</f>
        <v/>
      </c>
      <c r="I22" s="38" t="str">
        <f>IFERROR(VLOOKUP(G22,Tableau1[],3,0),"")</f>
        <v/>
      </c>
      <c r="J22" s="38" t="str">
        <f>IFERROR(VLOOKUP(G22,Tableau1[],4,0),"")</f>
        <v/>
      </c>
      <c r="K22" s="37"/>
      <c r="L22" s="42" t="str">
        <f>IFERROR(K22*J22,"")</f>
        <v/>
      </c>
    </row>
    <row r="23" spans="1:12" ht="18.5" x14ac:dyDescent="0.35">
      <c r="E23" s="77"/>
      <c r="F23" s="36"/>
      <c r="G23" s="37"/>
      <c r="H23" s="38" t="str">
        <f>IFERROR(VLOOKUP(G23,Tableau1[],2,0),"")</f>
        <v/>
      </c>
      <c r="I23" s="38" t="str">
        <f>IFERROR(VLOOKUP(G23,Tableau1[],3,0),"")</f>
        <v/>
      </c>
      <c r="J23" s="38"/>
      <c r="K23" s="37"/>
      <c r="L23" s="42"/>
    </row>
    <row r="24" spans="1:12" ht="18.5" x14ac:dyDescent="0.35">
      <c r="E24" s="77"/>
      <c r="F24" s="36"/>
      <c r="G24" s="37"/>
      <c r="H24" s="38" t="str">
        <f>IFERROR(VLOOKUP(G24,Tableau1[],2,0),"")</f>
        <v/>
      </c>
      <c r="I24" s="38" t="str">
        <f>IFERROR(VLOOKUP(G24,Tableau1[],3,0),"")</f>
        <v/>
      </c>
      <c r="J24" s="38"/>
      <c r="K24" s="37"/>
      <c r="L24" s="42"/>
    </row>
    <row r="25" spans="1:12" ht="18.5" x14ac:dyDescent="0.35">
      <c r="E25" s="77"/>
      <c r="F25" s="36"/>
      <c r="G25" s="37"/>
      <c r="H25" s="38" t="str">
        <f>IFERROR(VLOOKUP(G25,Tableau1[],2,0),"")</f>
        <v/>
      </c>
      <c r="I25" s="38" t="str">
        <f>IFERROR(VLOOKUP(G25,Tableau1[],3,0),"")</f>
        <v/>
      </c>
      <c r="J25" s="38"/>
      <c r="K25" s="37"/>
      <c r="L25" s="42"/>
    </row>
    <row r="26" spans="1:12" ht="18.5" x14ac:dyDescent="0.35">
      <c r="E26" s="77"/>
      <c r="F26" s="36"/>
      <c r="G26" s="37"/>
      <c r="H26" s="38" t="str">
        <f>IFERROR(VLOOKUP(G26,Tableau1[],2,0),"")</f>
        <v/>
      </c>
      <c r="I26" s="38" t="str">
        <f>IFERROR(VLOOKUP(G26,Tableau1[],3,0),"")</f>
        <v/>
      </c>
      <c r="J26" s="38"/>
      <c r="K26" s="37"/>
      <c r="L26" s="42"/>
    </row>
    <row r="27" spans="1:12" ht="18.5" x14ac:dyDescent="0.35">
      <c r="E27" s="77"/>
      <c r="F27" s="36"/>
      <c r="G27" s="37"/>
      <c r="H27" s="38" t="str">
        <f>IFERROR(VLOOKUP(G27,Tableau1[],2,0),"")</f>
        <v/>
      </c>
      <c r="I27" s="38" t="str">
        <f>IFERROR(VLOOKUP(G27,Tableau1[],3,0),"")</f>
        <v/>
      </c>
      <c r="J27" s="38"/>
      <c r="K27" s="37"/>
      <c r="L27" s="42"/>
    </row>
    <row r="28" spans="1:12" ht="18.5" x14ac:dyDescent="0.35">
      <c r="E28" s="77"/>
      <c r="F28" s="36"/>
      <c r="G28" s="37"/>
      <c r="H28" s="38" t="str">
        <f>IFERROR(VLOOKUP(G28,Tableau1[],2,0),"")</f>
        <v/>
      </c>
      <c r="I28" s="38" t="str">
        <f>IFERROR(VLOOKUP(G28,Tableau1[],3,0),"")</f>
        <v/>
      </c>
      <c r="J28" s="38"/>
      <c r="K28" s="37"/>
      <c r="L28" s="42"/>
    </row>
    <row r="29" spans="1:12" ht="18.5" x14ac:dyDescent="0.35">
      <c r="E29" s="77"/>
      <c r="F29" s="36"/>
      <c r="G29" s="37"/>
      <c r="H29" s="38" t="str">
        <f>IFERROR(VLOOKUP(G29,Tableau1[],2,0),"")</f>
        <v/>
      </c>
      <c r="I29" s="38" t="str">
        <f>IFERROR(VLOOKUP(G29,Tableau1[],3,0),"")</f>
        <v/>
      </c>
      <c r="J29" s="38"/>
      <c r="K29" s="37"/>
      <c r="L29" s="42"/>
    </row>
    <row r="30" spans="1:12" ht="18.5" x14ac:dyDescent="0.35">
      <c r="E30" s="77"/>
      <c r="F30" s="36"/>
      <c r="G30" s="37"/>
      <c r="H30" s="38" t="str">
        <f>IFERROR(VLOOKUP(G30,Tableau1[],2,0),"")</f>
        <v/>
      </c>
      <c r="I30" s="38" t="str">
        <f>IFERROR(VLOOKUP(G30,Tableau1[],3,0),"")</f>
        <v/>
      </c>
      <c r="J30" s="38"/>
      <c r="K30" s="37"/>
      <c r="L30" s="42"/>
    </row>
    <row r="31" spans="1:12" ht="18.5" x14ac:dyDescent="0.35">
      <c r="E31" s="77"/>
      <c r="F31" s="36"/>
      <c r="G31" s="37"/>
      <c r="H31" s="38" t="str">
        <f>IFERROR(VLOOKUP(G31,Tableau1[],2,0),"")</f>
        <v/>
      </c>
      <c r="I31" s="38" t="str">
        <f>IFERROR(VLOOKUP(G31,Tableau1[],3,0),"")</f>
        <v/>
      </c>
      <c r="J31" s="38"/>
      <c r="K31" s="37"/>
      <c r="L31" s="42"/>
    </row>
    <row r="32" spans="1:12" ht="19" thickBot="1" x14ac:dyDescent="0.4">
      <c r="E32" s="78"/>
      <c r="F32" s="43"/>
      <c r="G32" s="44"/>
      <c r="H32" s="70" t="str">
        <f>IFERROR(VLOOKUP(G32,Tableau1[],2,0),"")</f>
        <v/>
      </c>
      <c r="I32" s="70" t="str">
        <f>IFERROR(VLOOKUP(G32,Tableau1[],3,0),"")</f>
        <v/>
      </c>
      <c r="J32" s="70"/>
      <c r="K32" s="44"/>
      <c r="L32" s="45"/>
    </row>
    <row r="33" spans="5:16" ht="27" customHeight="1" thickBot="1" x14ac:dyDescent="0.4">
      <c r="J33" s="75" t="s">
        <v>98</v>
      </c>
      <c r="K33" s="76">
        <f>IFERROR(SUM(K22:K32),"")</f>
        <v>0</v>
      </c>
      <c r="L33" s="76">
        <f>IFERROR(SUM(L22:L32),"")</f>
        <v>0</v>
      </c>
    </row>
    <row r="34" spans="5:16" ht="15" thickBot="1" x14ac:dyDescent="0.4"/>
    <row r="35" spans="5:16" ht="21.5" thickBot="1" x14ac:dyDescent="0.55000000000000004">
      <c r="E35" s="20"/>
      <c r="F35" s="32" t="s">
        <v>91</v>
      </c>
      <c r="G35" s="33"/>
      <c r="H35" s="29"/>
      <c r="I35" s="30"/>
      <c r="J35" s="31"/>
      <c r="K35" s="28"/>
      <c r="L35" s="28"/>
    </row>
    <row r="36" spans="5:16" ht="18.5" x14ac:dyDescent="0.35">
      <c r="E36" s="34" t="s">
        <v>85</v>
      </c>
      <c r="F36" s="35" t="s">
        <v>86</v>
      </c>
      <c r="G36" s="35" t="s">
        <v>87</v>
      </c>
      <c r="H36" s="73" t="s">
        <v>6</v>
      </c>
      <c r="I36" s="73" t="s">
        <v>7</v>
      </c>
      <c r="J36" s="73" t="s">
        <v>89</v>
      </c>
      <c r="K36" s="35" t="s">
        <v>88</v>
      </c>
      <c r="L36" s="74" t="s">
        <v>90</v>
      </c>
    </row>
    <row r="37" spans="5:16" ht="21" customHeight="1" x14ac:dyDescent="0.35">
      <c r="E37" s="77"/>
      <c r="F37" s="36"/>
      <c r="G37" s="37"/>
      <c r="H37" s="38" t="str">
        <f>IFERROR(VLOOKUP(G37,Tableau1[],2,0),"")</f>
        <v/>
      </c>
      <c r="I37" s="38" t="str">
        <f>IFERROR(VLOOKUP(G37,Tableau1[],3,0),"")</f>
        <v/>
      </c>
      <c r="J37" s="38" t="str">
        <f>IFERROR(VLOOKUP(G37,Tableau1[],4,0),"")</f>
        <v/>
      </c>
      <c r="K37" s="37"/>
      <c r="L37" s="42" t="str">
        <f>IFERROR(K37*J37,"")</f>
        <v/>
      </c>
      <c r="M37" s="41"/>
      <c r="N37" s="41"/>
      <c r="O37" s="41"/>
      <c r="P37" s="41"/>
    </row>
    <row r="38" spans="5:16" ht="18.5" customHeight="1" x14ac:dyDescent="0.35">
      <c r="E38" s="77"/>
      <c r="F38" s="36"/>
      <c r="G38" s="37"/>
      <c r="H38" s="38" t="str">
        <f>IFERROR(VLOOKUP(G38,Tableau1[],2,0),"")</f>
        <v/>
      </c>
      <c r="I38" s="38" t="str">
        <f>IFERROR(VLOOKUP(G38,Tableau1[],3,0),"")</f>
        <v/>
      </c>
      <c r="J38" s="38"/>
      <c r="K38" s="37"/>
      <c r="L38" s="42"/>
      <c r="M38" s="41"/>
      <c r="N38" s="41"/>
      <c r="O38" s="41"/>
      <c r="P38" s="41"/>
    </row>
    <row r="39" spans="5:16" ht="18.5" customHeight="1" x14ac:dyDescent="0.35">
      <c r="E39" s="77"/>
      <c r="F39" s="36"/>
      <c r="G39" s="37"/>
      <c r="H39" s="38" t="str">
        <f>IFERROR(VLOOKUP(G39,Tableau1[],2,0),"")</f>
        <v/>
      </c>
      <c r="I39" s="38" t="str">
        <f>IFERROR(VLOOKUP(G39,Tableau1[],3,0),"")</f>
        <v/>
      </c>
      <c r="J39" s="38"/>
      <c r="K39" s="37"/>
      <c r="L39" s="42"/>
      <c r="M39" s="41"/>
      <c r="N39" s="41"/>
      <c r="O39" s="41"/>
      <c r="P39" s="41"/>
    </row>
    <row r="40" spans="5:16" ht="18.5" customHeight="1" x14ac:dyDescent="0.35">
      <c r="E40" s="77"/>
      <c r="F40" s="36"/>
      <c r="G40" s="37"/>
      <c r="H40" s="38" t="str">
        <f>IFERROR(VLOOKUP(G40,Tableau1[],2,0),"")</f>
        <v/>
      </c>
      <c r="I40" s="38" t="str">
        <f>IFERROR(VLOOKUP(G40,Tableau1[],3,0),"")</f>
        <v/>
      </c>
      <c r="J40" s="38"/>
      <c r="K40" s="37"/>
      <c r="L40" s="42"/>
      <c r="M40" s="41"/>
      <c r="N40" s="41"/>
      <c r="O40" s="41"/>
      <c r="P40" s="41"/>
    </row>
    <row r="41" spans="5:16" ht="18.5" customHeight="1" x14ac:dyDescent="0.35">
      <c r="E41" s="77"/>
      <c r="F41" s="36"/>
      <c r="G41" s="37"/>
      <c r="H41" s="38" t="str">
        <f>IFERROR(VLOOKUP(G41,Tableau1[],2,0),"")</f>
        <v/>
      </c>
      <c r="I41" s="38" t="str">
        <f>IFERROR(VLOOKUP(G41,Tableau1[],3,0),"")</f>
        <v/>
      </c>
      <c r="J41" s="38"/>
      <c r="K41" s="37"/>
      <c r="L41" s="42"/>
      <c r="M41" s="41"/>
      <c r="N41" s="41"/>
      <c r="O41" s="41"/>
      <c r="P41" s="41"/>
    </row>
    <row r="42" spans="5:16" ht="18.5" customHeight="1" x14ac:dyDescent="0.35">
      <c r="E42" s="77"/>
      <c r="F42" s="36"/>
      <c r="G42" s="37"/>
      <c r="H42" s="38" t="str">
        <f>IFERROR(VLOOKUP(G42,Tableau1[],2,0),"")</f>
        <v/>
      </c>
      <c r="I42" s="38" t="str">
        <f>IFERROR(VLOOKUP(G42,Tableau1[],3,0),"")</f>
        <v/>
      </c>
      <c r="J42" s="38"/>
      <c r="K42" s="37"/>
      <c r="L42" s="42"/>
      <c r="M42" s="41"/>
      <c r="N42" s="41"/>
      <c r="O42" s="41"/>
      <c r="P42" s="41"/>
    </row>
    <row r="43" spans="5:16" ht="18.5" customHeight="1" x14ac:dyDescent="0.35">
      <c r="E43" s="77"/>
      <c r="F43" s="36"/>
      <c r="G43" s="37"/>
      <c r="H43" s="38" t="str">
        <f>IFERROR(VLOOKUP(G43,Tableau1[],2,0),"")</f>
        <v/>
      </c>
      <c r="I43" s="38" t="str">
        <f>IFERROR(VLOOKUP(G43,Tableau1[],3,0),"")</f>
        <v/>
      </c>
      <c r="J43" s="38"/>
      <c r="K43" s="37"/>
      <c r="L43" s="42"/>
      <c r="M43" s="41"/>
      <c r="N43" s="41"/>
      <c r="O43" s="41"/>
      <c r="P43" s="41"/>
    </row>
    <row r="44" spans="5:16" ht="18.5" customHeight="1" x14ac:dyDescent="0.35">
      <c r="E44" s="77"/>
      <c r="F44" s="36"/>
      <c r="G44" s="37"/>
      <c r="H44" s="38" t="str">
        <f>IFERROR(VLOOKUP(G44,Tableau1[],2,0),"")</f>
        <v/>
      </c>
      <c r="I44" s="38" t="str">
        <f>IFERROR(VLOOKUP(G44,Tableau1[],3,0),"")</f>
        <v/>
      </c>
      <c r="J44" s="38"/>
      <c r="K44" s="37"/>
      <c r="L44" s="42"/>
      <c r="M44" s="41"/>
      <c r="N44" s="41"/>
      <c r="O44" s="41"/>
      <c r="P44" s="41"/>
    </row>
    <row r="45" spans="5:16" ht="18.5" customHeight="1" x14ac:dyDescent="0.35">
      <c r="E45" s="77"/>
      <c r="F45" s="36"/>
      <c r="G45" s="37"/>
      <c r="H45" s="38" t="str">
        <f>IFERROR(VLOOKUP(G45,Tableau1[],2,0),"")</f>
        <v/>
      </c>
      <c r="I45" s="38" t="str">
        <f>IFERROR(VLOOKUP(G45,Tableau1[],3,0),"")</f>
        <v/>
      </c>
      <c r="J45" s="38"/>
      <c r="K45" s="37"/>
      <c r="L45" s="42"/>
      <c r="M45" s="41"/>
      <c r="N45" s="41"/>
      <c r="O45" s="41"/>
      <c r="P45" s="41"/>
    </row>
    <row r="46" spans="5:16" ht="18.5" customHeight="1" x14ac:dyDescent="0.35">
      <c r="E46" s="77"/>
      <c r="F46" s="36"/>
      <c r="G46" s="37"/>
      <c r="H46" s="38" t="str">
        <f>IFERROR(VLOOKUP(G46,Tableau1[],2,0),"")</f>
        <v/>
      </c>
      <c r="I46" s="38" t="str">
        <f>IFERROR(VLOOKUP(G46,Tableau1[],3,0),"")</f>
        <v/>
      </c>
      <c r="J46" s="38"/>
      <c r="K46" s="37"/>
      <c r="L46" s="42"/>
      <c r="M46" s="41"/>
      <c r="N46" s="41"/>
      <c r="O46" s="41"/>
      <c r="P46" s="41"/>
    </row>
    <row r="47" spans="5:16" ht="18.5" customHeight="1" thickBot="1" x14ac:dyDescent="0.4">
      <c r="E47" s="78"/>
      <c r="F47" s="43"/>
      <c r="G47" s="44"/>
      <c r="H47" s="70" t="str">
        <f>IFERROR(VLOOKUP(G47,Tableau1[],2,0),"")</f>
        <v/>
      </c>
      <c r="I47" s="70" t="str">
        <f>IFERROR(VLOOKUP(G47,Tableau1[],3,0),"")</f>
        <v/>
      </c>
      <c r="J47" s="70"/>
      <c r="K47" s="44"/>
      <c r="L47" s="45"/>
      <c r="M47" s="41"/>
      <c r="N47" s="41"/>
      <c r="O47" s="41"/>
      <c r="P47" s="41"/>
    </row>
    <row r="48" spans="5:16" ht="27.5" customHeight="1" thickBot="1" x14ac:dyDescent="0.4">
      <c r="I48" s="41"/>
      <c r="J48" s="75" t="s">
        <v>98</v>
      </c>
      <c r="K48" s="76">
        <f>IFERROR(SUM(K37:K47),"")</f>
        <v>0</v>
      </c>
      <c r="L48" s="76">
        <f>IFERROR(SUM(L37:L47),"")</f>
        <v>0</v>
      </c>
      <c r="M48" s="41"/>
      <c r="N48" s="41"/>
      <c r="O48" s="41"/>
      <c r="P48" s="41"/>
    </row>
    <row r="49" spans="5:16" ht="18.5" customHeight="1" thickBot="1" x14ac:dyDescent="0.4">
      <c r="I49" s="41"/>
      <c r="J49" s="67"/>
      <c r="K49" s="68"/>
      <c r="L49" s="68"/>
      <c r="M49" s="41"/>
      <c r="N49" s="41"/>
      <c r="O49" s="41"/>
      <c r="P49" s="41"/>
    </row>
    <row r="50" spans="5:16" ht="18.5" customHeight="1" thickBot="1" x14ac:dyDescent="0.55000000000000004">
      <c r="E50" s="20"/>
      <c r="F50" s="32" t="s">
        <v>91</v>
      </c>
      <c r="G50" s="33"/>
      <c r="H50" s="29"/>
      <c r="I50" s="30"/>
      <c r="J50" s="31"/>
      <c r="K50" s="28"/>
      <c r="L50" s="28"/>
      <c r="M50" s="41"/>
      <c r="N50" s="41"/>
      <c r="O50" s="41"/>
      <c r="P50" s="41"/>
    </row>
    <row r="51" spans="5:16" ht="18.5" x14ac:dyDescent="0.35">
      <c r="E51" s="34" t="s">
        <v>85</v>
      </c>
      <c r="F51" s="35" t="s">
        <v>86</v>
      </c>
      <c r="G51" s="35" t="s">
        <v>87</v>
      </c>
      <c r="H51" s="73" t="s">
        <v>6</v>
      </c>
      <c r="I51" s="73" t="s">
        <v>7</v>
      </c>
      <c r="J51" s="73" t="s">
        <v>89</v>
      </c>
      <c r="K51" s="35" t="s">
        <v>88</v>
      </c>
      <c r="L51" s="74" t="s">
        <v>90</v>
      </c>
      <c r="M51" s="41"/>
      <c r="N51" s="41"/>
      <c r="O51" s="41"/>
      <c r="P51" s="41"/>
    </row>
    <row r="52" spans="5:16" ht="18.5" x14ac:dyDescent="0.35">
      <c r="E52" s="77"/>
      <c r="F52" s="36"/>
      <c r="G52" s="37"/>
      <c r="H52" s="38" t="str">
        <f>IFERROR(VLOOKUP(G52,Tableau1[],2,0),"")</f>
        <v/>
      </c>
      <c r="I52" s="38" t="str">
        <f>IFERROR(VLOOKUP(G52,Tableau1[],3,0),"")</f>
        <v/>
      </c>
      <c r="J52" s="38" t="str">
        <f>IFERROR(VLOOKUP(G52,Tableau1[],4,0),"")</f>
        <v/>
      </c>
      <c r="K52" s="37"/>
      <c r="L52" s="42" t="str">
        <f>IFERROR(K52*J52,"")</f>
        <v/>
      </c>
      <c r="M52" s="41"/>
      <c r="N52" s="41"/>
      <c r="O52" s="41"/>
      <c r="P52" s="41"/>
    </row>
    <row r="53" spans="5:16" ht="18.5" x14ac:dyDescent="0.35">
      <c r="E53" s="77"/>
      <c r="F53" s="36"/>
      <c r="G53" s="37"/>
      <c r="H53" s="38" t="str">
        <f>IFERROR(VLOOKUP(G53,Tableau1[],2,0),"")</f>
        <v/>
      </c>
      <c r="I53" s="38" t="str">
        <f>IFERROR(VLOOKUP(G53,Tableau1[],3,0),"")</f>
        <v/>
      </c>
      <c r="J53" s="38"/>
      <c r="K53" s="37"/>
      <c r="L53" s="42"/>
      <c r="M53" s="41"/>
      <c r="N53" s="41"/>
      <c r="O53" s="41"/>
      <c r="P53" s="41"/>
    </row>
    <row r="54" spans="5:16" ht="18.5" x14ac:dyDescent="0.35">
      <c r="E54" s="77"/>
      <c r="F54" s="36"/>
      <c r="G54" s="37"/>
      <c r="H54" s="38" t="str">
        <f>IFERROR(VLOOKUP(G54,Tableau1[],2,0),"")</f>
        <v/>
      </c>
      <c r="I54" s="38" t="str">
        <f>IFERROR(VLOOKUP(G54,Tableau1[],3,0),"")</f>
        <v/>
      </c>
      <c r="J54" s="38"/>
      <c r="K54" s="37"/>
      <c r="L54" s="42"/>
      <c r="M54" s="41"/>
      <c r="N54" s="41"/>
      <c r="O54" s="41"/>
      <c r="P54" s="41"/>
    </row>
    <row r="55" spans="5:16" ht="18.5" x14ac:dyDescent="0.35">
      <c r="E55" s="77"/>
      <c r="F55" s="36"/>
      <c r="G55" s="37"/>
      <c r="H55" s="38" t="str">
        <f>IFERROR(VLOOKUP(G55,Tableau1[],2,0),"")</f>
        <v/>
      </c>
      <c r="I55" s="38" t="str">
        <f>IFERROR(VLOOKUP(G55,Tableau1[],3,0),"")</f>
        <v/>
      </c>
      <c r="J55" s="38"/>
      <c r="K55" s="37"/>
      <c r="L55" s="42"/>
      <c r="M55" s="41"/>
      <c r="N55" s="41"/>
      <c r="O55" s="41"/>
      <c r="P55" s="41"/>
    </row>
    <row r="56" spans="5:16" ht="18.5" x14ac:dyDescent="0.35">
      <c r="E56" s="77"/>
      <c r="F56" s="36"/>
      <c r="G56" s="37"/>
      <c r="H56" s="38" t="str">
        <f>IFERROR(VLOOKUP(G56,Tableau1[],2,0),"")</f>
        <v/>
      </c>
      <c r="I56" s="38" t="str">
        <f>IFERROR(VLOOKUP(G56,Tableau1[],3,0),"")</f>
        <v/>
      </c>
      <c r="J56" s="38"/>
      <c r="K56" s="37"/>
      <c r="L56" s="42"/>
      <c r="M56" s="41"/>
      <c r="N56" s="41"/>
      <c r="O56" s="41"/>
      <c r="P56" s="41"/>
    </row>
    <row r="57" spans="5:16" ht="18.5" x14ac:dyDescent="0.35">
      <c r="E57" s="77"/>
      <c r="F57" s="36"/>
      <c r="G57" s="37"/>
      <c r="H57" s="38" t="str">
        <f>IFERROR(VLOOKUP(G57,Tableau1[],2,0),"")</f>
        <v/>
      </c>
      <c r="I57" s="38" t="str">
        <f>IFERROR(VLOOKUP(G57,Tableau1[],3,0),"")</f>
        <v/>
      </c>
      <c r="J57" s="38"/>
      <c r="K57" s="37"/>
      <c r="L57" s="42"/>
      <c r="M57" s="41"/>
      <c r="N57" s="41"/>
      <c r="O57" s="41"/>
      <c r="P57" s="41"/>
    </row>
    <row r="58" spans="5:16" ht="18.5" x14ac:dyDescent="0.35">
      <c r="E58" s="77"/>
      <c r="F58" s="36"/>
      <c r="G58" s="37"/>
      <c r="H58" s="38" t="str">
        <f>IFERROR(VLOOKUP(G58,Tableau1[],2,0),"")</f>
        <v/>
      </c>
      <c r="I58" s="38" t="str">
        <f>IFERROR(VLOOKUP(G58,Tableau1[],3,0),"")</f>
        <v/>
      </c>
      <c r="J58" s="38"/>
      <c r="K58" s="37"/>
      <c r="L58" s="42"/>
    </row>
    <row r="59" spans="5:16" ht="18.5" x14ac:dyDescent="0.35">
      <c r="E59" s="77"/>
      <c r="F59" s="36"/>
      <c r="G59" s="37"/>
      <c r="H59" s="38" t="str">
        <f>IFERROR(VLOOKUP(G59,Tableau1[],2,0),"")</f>
        <v/>
      </c>
      <c r="I59" s="38" t="str">
        <f>IFERROR(VLOOKUP(G59,Tableau1[],3,0),"")</f>
        <v/>
      </c>
      <c r="J59" s="38"/>
      <c r="K59" s="37"/>
      <c r="L59" s="42"/>
    </row>
    <row r="60" spans="5:16" ht="18.5" x14ac:dyDescent="0.35">
      <c r="E60" s="77"/>
      <c r="F60" s="36"/>
      <c r="G60" s="37"/>
      <c r="H60" s="38" t="str">
        <f>IFERROR(VLOOKUP(G60,Tableau1[],2,0),"")</f>
        <v/>
      </c>
      <c r="I60" s="38" t="str">
        <f>IFERROR(VLOOKUP(G60,Tableau1[],3,0),"")</f>
        <v/>
      </c>
      <c r="J60" s="38"/>
      <c r="K60" s="37"/>
      <c r="L60" s="42"/>
    </row>
    <row r="61" spans="5:16" ht="18.5" x14ac:dyDescent="0.35">
      <c r="E61" s="77"/>
      <c r="F61" s="36"/>
      <c r="G61" s="37"/>
      <c r="H61" s="38" t="str">
        <f>IFERROR(VLOOKUP(G61,Tableau1[],2,0),"")</f>
        <v/>
      </c>
      <c r="I61" s="38" t="str">
        <f>IFERROR(VLOOKUP(G61,Tableau1[],3,0),"")</f>
        <v/>
      </c>
      <c r="J61" s="38"/>
      <c r="K61" s="37"/>
      <c r="L61" s="42"/>
    </row>
    <row r="62" spans="5:16" ht="19" thickBot="1" x14ac:dyDescent="0.4">
      <c r="E62" s="78"/>
      <c r="F62" s="43"/>
      <c r="G62" s="44"/>
      <c r="H62" s="70" t="str">
        <f>IFERROR(VLOOKUP(G62,Tableau1[],2,0),"")</f>
        <v/>
      </c>
      <c r="I62" s="70" t="str">
        <f>IFERROR(VLOOKUP(G62,Tableau1[],3,0),"")</f>
        <v/>
      </c>
      <c r="J62" s="70"/>
      <c r="K62" s="44"/>
      <c r="L62" s="45"/>
    </row>
    <row r="63" spans="5:16" ht="24" customHeight="1" thickBot="1" x14ac:dyDescent="0.4">
      <c r="J63" s="75" t="s">
        <v>98</v>
      </c>
      <c r="K63" s="76">
        <f>IFERROR(SUM(K52:K62),"")</f>
        <v>0</v>
      </c>
      <c r="L63" s="76">
        <f>IFERROR(SUM(L52:L62),"")</f>
        <v>0</v>
      </c>
    </row>
    <row r="64" spans="5:16" ht="15" thickBot="1" x14ac:dyDescent="0.4"/>
    <row r="65" spans="5:12" ht="21.5" thickBot="1" x14ac:dyDescent="0.55000000000000004">
      <c r="E65" s="20"/>
      <c r="F65" s="32" t="s">
        <v>91</v>
      </c>
      <c r="G65" s="33"/>
      <c r="H65" s="29"/>
      <c r="I65" s="30"/>
      <c r="J65" s="31"/>
      <c r="K65" s="28"/>
      <c r="L65" s="28"/>
    </row>
    <row r="66" spans="5:12" ht="18.5" x14ac:dyDescent="0.35">
      <c r="E66" s="34" t="s">
        <v>85</v>
      </c>
      <c r="F66" s="35" t="s">
        <v>86</v>
      </c>
      <c r="G66" s="35" t="s">
        <v>87</v>
      </c>
      <c r="H66" s="73" t="s">
        <v>6</v>
      </c>
      <c r="I66" s="73" t="s">
        <v>7</v>
      </c>
      <c r="J66" s="73" t="s">
        <v>89</v>
      </c>
      <c r="K66" s="35" t="s">
        <v>88</v>
      </c>
      <c r="L66" s="74" t="s">
        <v>90</v>
      </c>
    </row>
    <row r="67" spans="5:12" ht="18.5" x14ac:dyDescent="0.35">
      <c r="E67" s="77"/>
      <c r="F67" s="36"/>
      <c r="G67" s="37"/>
      <c r="H67" s="38" t="str">
        <f>IFERROR(VLOOKUP(G67,Tableau1[],2,0),"")</f>
        <v/>
      </c>
      <c r="I67" s="38" t="str">
        <f>IFERROR(VLOOKUP(G67,Tableau1[],3,0),"")</f>
        <v/>
      </c>
      <c r="J67" s="38" t="str">
        <f>IFERROR(VLOOKUP(G67,Tableau1[],4,0),"")</f>
        <v/>
      </c>
      <c r="K67" s="37"/>
      <c r="L67" s="42" t="str">
        <f>IFERROR(K67*J67,"")</f>
        <v/>
      </c>
    </row>
    <row r="68" spans="5:12" ht="18.5" x14ac:dyDescent="0.35">
      <c r="E68" s="77"/>
      <c r="F68" s="36"/>
      <c r="G68" s="37"/>
      <c r="H68" s="38" t="str">
        <f>IFERROR(VLOOKUP(G68,Tableau1[],2,0),"")</f>
        <v/>
      </c>
      <c r="I68" s="38" t="str">
        <f>IFERROR(VLOOKUP(G68,Tableau1[],3,0),"")</f>
        <v/>
      </c>
      <c r="J68" s="38"/>
      <c r="K68" s="37"/>
      <c r="L68" s="42"/>
    </row>
    <row r="69" spans="5:12" ht="18.5" x14ac:dyDescent="0.35">
      <c r="E69" s="77"/>
      <c r="F69" s="36"/>
      <c r="G69" s="37"/>
      <c r="H69" s="38" t="str">
        <f>IFERROR(VLOOKUP(G69,Tableau1[],2,0),"")</f>
        <v/>
      </c>
      <c r="I69" s="38" t="str">
        <f>IFERROR(VLOOKUP(G69,Tableau1[],3,0),"")</f>
        <v/>
      </c>
      <c r="J69" s="38"/>
      <c r="K69" s="37"/>
      <c r="L69" s="42"/>
    </row>
    <row r="70" spans="5:12" ht="18.5" x14ac:dyDescent="0.35">
      <c r="E70" s="77"/>
      <c r="F70" s="36"/>
      <c r="G70" s="37"/>
      <c r="H70" s="38" t="str">
        <f>IFERROR(VLOOKUP(G70,Tableau1[],2,0),"")</f>
        <v/>
      </c>
      <c r="I70" s="38" t="str">
        <f>IFERROR(VLOOKUP(G70,Tableau1[],3,0),"")</f>
        <v/>
      </c>
      <c r="J70" s="38"/>
      <c r="K70" s="37"/>
      <c r="L70" s="42"/>
    </row>
    <row r="71" spans="5:12" ht="18.5" x14ac:dyDescent="0.35">
      <c r="E71" s="77"/>
      <c r="F71" s="36"/>
      <c r="G71" s="37"/>
      <c r="H71" s="38" t="str">
        <f>IFERROR(VLOOKUP(G71,Tableau1[],2,0),"")</f>
        <v/>
      </c>
      <c r="I71" s="38" t="str">
        <f>IFERROR(VLOOKUP(G71,Tableau1[],3,0),"")</f>
        <v/>
      </c>
      <c r="J71" s="38"/>
      <c r="K71" s="37"/>
      <c r="L71" s="42"/>
    </row>
    <row r="72" spans="5:12" ht="18.5" x14ac:dyDescent="0.35">
      <c r="E72" s="77"/>
      <c r="F72" s="36"/>
      <c r="G72" s="37"/>
      <c r="H72" s="38" t="str">
        <f>IFERROR(VLOOKUP(G72,Tableau1[],2,0),"")</f>
        <v/>
      </c>
      <c r="I72" s="38" t="str">
        <f>IFERROR(VLOOKUP(G72,Tableau1[],3,0),"")</f>
        <v/>
      </c>
      <c r="J72" s="38"/>
      <c r="K72" s="37"/>
      <c r="L72" s="42"/>
    </row>
    <row r="73" spans="5:12" ht="18.5" x14ac:dyDescent="0.35">
      <c r="E73" s="77"/>
      <c r="F73" s="36"/>
      <c r="G73" s="37"/>
      <c r="H73" s="38" t="str">
        <f>IFERROR(VLOOKUP(G73,Tableau1[],2,0),"")</f>
        <v/>
      </c>
      <c r="I73" s="38" t="str">
        <f>IFERROR(VLOOKUP(G73,Tableau1[],3,0),"")</f>
        <v/>
      </c>
      <c r="J73" s="38"/>
      <c r="K73" s="37"/>
      <c r="L73" s="42"/>
    </row>
    <row r="74" spans="5:12" ht="18.5" x14ac:dyDescent="0.35">
      <c r="E74" s="77"/>
      <c r="F74" s="36"/>
      <c r="G74" s="37"/>
      <c r="H74" s="38" t="str">
        <f>IFERROR(VLOOKUP(G74,Tableau1[],2,0),"")</f>
        <v/>
      </c>
      <c r="I74" s="38" t="str">
        <f>IFERROR(VLOOKUP(G74,Tableau1[],3,0),"")</f>
        <v/>
      </c>
      <c r="J74" s="38"/>
      <c r="K74" s="37"/>
      <c r="L74" s="42"/>
    </row>
    <row r="75" spans="5:12" ht="18.5" x14ac:dyDescent="0.35">
      <c r="E75" s="77"/>
      <c r="F75" s="36"/>
      <c r="G75" s="37"/>
      <c r="H75" s="38" t="str">
        <f>IFERROR(VLOOKUP(G75,Tableau1[],2,0),"")</f>
        <v/>
      </c>
      <c r="I75" s="38" t="str">
        <f>IFERROR(VLOOKUP(G75,Tableau1[],3,0),"")</f>
        <v/>
      </c>
      <c r="J75" s="38"/>
      <c r="K75" s="37"/>
      <c r="L75" s="42"/>
    </row>
    <row r="76" spans="5:12" ht="18.5" x14ac:dyDescent="0.35">
      <c r="E76" s="77"/>
      <c r="F76" s="36"/>
      <c r="G76" s="37"/>
      <c r="H76" s="38" t="str">
        <f>IFERROR(VLOOKUP(G76,Tableau1[],2,0),"")</f>
        <v/>
      </c>
      <c r="I76" s="38" t="str">
        <f>IFERROR(VLOOKUP(G76,Tableau1[],3,0),"")</f>
        <v/>
      </c>
      <c r="J76" s="38"/>
      <c r="K76" s="37"/>
      <c r="L76" s="42"/>
    </row>
    <row r="77" spans="5:12" ht="19" thickBot="1" x14ac:dyDescent="0.4">
      <c r="E77" s="78"/>
      <c r="F77" s="43"/>
      <c r="G77" s="44"/>
      <c r="H77" s="70" t="str">
        <f>IFERROR(VLOOKUP(G77,Tableau1[],2,0),"")</f>
        <v/>
      </c>
      <c r="I77" s="70" t="str">
        <f>IFERROR(VLOOKUP(G77,Tableau1[],3,0),"")</f>
        <v/>
      </c>
      <c r="J77" s="70"/>
      <c r="K77" s="44"/>
      <c r="L77" s="45"/>
    </row>
    <row r="78" spans="5:12" ht="28.5" customHeight="1" thickBot="1" x14ac:dyDescent="0.4">
      <c r="J78" s="75" t="s">
        <v>98</v>
      </c>
      <c r="K78" s="76">
        <f>IFERROR(SUM(K67:K77),"")</f>
        <v>0</v>
      </c>
      <c r="L78" s="76">
        <f>IFERROR(SUM(L67:L77),"")</f>
        <v>0</v>
      </c>
    </row>
  </sheetData>
  <mergeCells count="20">
    <mergeCell ref="F50:G50"/>
    <mergeCell ref="H50:J50"/>
    <mergeCell ref="F65:G65"/>
    <mergeCell ref="H65:J65"/>
    <mergeCell ref="A16:B17"/>
    <mergeCell ref="C16:C17"/>
    <mergeCell ref="F20:G20"/>
    <mergeCell ref="H20:J20"/>
    <mergeCell ref="F35:G35"/>
    <mergeCell ref="H35:J35"/>
    <mergeCell ref="F5:G5"/>
    <mergeCell ref="A1:D5"/>
    <mergeCell ref="A8:C9"/>
    <mergeCell ref="A10:B11"/>
    <mergeCell ref="C10:C11"/>
    <mergeCell ref="A12:B13"/>
    <mergeCell ref="C12:C13"/>
    <mergeCell ref="H5:J5"/>
    <mergeCell ref="A14:B15"/>
    <mergeCell ref="C14:C1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1DFD677-137B-4081-85C2-EB5EDDEE732B}">
          <x14:formula1>
            <xm:f>DATA!$B$3:$B$40</xm:f>
          </x14:formula1>
          <xm:sqref>G7:G18 G22:G32 G37:G47 G52:G62 G67:G77</xm:sqref>
        </x14:dataValidation>
        <x14:dataValidation type="list" allowBlank="1" showInputMessage="1" showErrorMessage="1" xr:uid="{F9FF66A2-4ABB-47A0-9379-993918506FAE}">
          <x14:formula1>
            <xm:f>Données!$A$16:$A$67</xm:f>
          </x14:formula1>
          <xm:sqref>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1E220E-B8A8-4B96-A881-EF8D9B0B0E1A}">
  <sheetPr>
    <tabColor rgb="FFFFFF00"/>
  </sheetPr>
  <dimension ref="B1:L40"/>
  <sheetViews>
    <sheetView tabSelected="1" zoomScale="130" zoomScaleNormal="130" workbookViewId="0">
      <selection activeCell="C3" sqref="C3"/>
    </sheetView>
  </sheetViews>
  <sheetFormatPr baseColWidth="10" defaultRowHeight="15.5" x14ac:dyDescent="0.35"/>
  <cols>
    <col min="1" max="1" width="5.453125" style="1" customWidth="1"/>
    <col min="2" max="2" width="18.90625" style="1" customWidth="1"/>
    <col min="3" max="3" width="33.81640625" style="1" customWidth="1"/>
    <col min="4" max="4" width="18.36328125" style="1" customWidth="1"/>
    <col min="5" max="5" width="14.26953125" style="1" customWidth="1"/>
    <col min="6" max="7" width="10.90625" style="1"/>
    <col min="8" max="8" width="18.81640625" style="1" customWidth="1"/>
    <col min="9" max="9" width="30.81640625" style="1" customWidth="1"/>
    <col min="10" max="10" width="17.1796875" style="1" customWidth="1"/>
    <col min="11" max="16384" width="10.90625" style="1"/>
  </cols>
  <sheetData>
    <row r="1" spans="2:12" x14ac:dyDescent="0.35">
      <c r="D1" s="2"/>
      <c r="E1" s="3"/>
      <c r="H1" s="4" t="s">
        <v>0</v>
      </c>
    </row>
    <row r="2" spans="2:12" x14ac:dyDescent="0.35">
      <c r="B2" s="5" t="s">
        <v>1</v>
      </c>
      <c r="C2" s="6" t="s">
        <v>2</v>
      </c>
      <c r="D2" s="7" t="s">
        <v>3</v>
      </c>
      <c r="E2" s="8" t="s">
        <v>4</v>
      </c>
      <c r="H2" s="9" t="s">
        <v>5</v>
      </c>
      <c r="I2" s="9" t="s">
        <v>6</v>
      </c>
      <c r="J2" s="9" t="s">
        <v>7</v>
      </c>
      <c r="K2" s="9" t="s">
        <v>8</v>
      </c>
    </row>
    <row r="3" spans="2:12" x14ac:dyDescent="0.35">
      <c r="B3" s="10" t="s">
        <v>9</v>
      </c>
      <c r="C3" s="11" t="s">
        <v>10</v>
      </c>
      <c r="D3" s="12" t="s">
        <v>11</v>
      </c>
      <c r="E3" s="13">
        <v>150</v>
      </c>
      <c r="H3" s="1" t="s">
        <v>12</v>
      </c>
      <c r="I3" s="1" t="str">
        <f>VLOOKUP(H3,tab_art2,2,FALSE)</f>
        <v>FENETRE 4 VANTAUX</v>
      </c>
      <c r="J3" s="1" t="str">
        <f>VLOOKUP(H3,tab_articles,3,FALSE)</f>
        <v>NEUF</v>
      </c>
      <c r="K3" s="1">
        <f>VLOOKUP(H3,tab_articles,4,FALSE)</f>
        <v>300</v>
      </c>
    </row>
    <row r="4" spans="2:12" x14ac:dyDescent="0.35">
      <c r="B4" s="10" t="s">
        <v>13</v>
      </c>
      <c r="C4" s="11" t="s">
        <v>10</v>
      </c>
      <c r="D4" s="12" t="s">
        <v>14</v>
      </c>
      <c r="E4" s="13">
        <v>180</v>
      </c>
      <c r="H4" s="1" t="str">
        <f>B15</f>
        <v>POFEN3VRENO</v>
      </c>
      <c r="I4" s="1" t="str">
        <f>VLOOKUP(H4,tab_art2,2,FALSE)</f>
        <v>PORTE FENETRE 3 VANTAUX</v>
      </c>
      <c r="J4" s="1" t="str">
        <f>VLOOKUP(H4,tab_articles,3,FALSE)</f>
        <v>RENOVATION</v>
      </c>
      <c r="K4" s="1">
        <f>VLOOKUP(H4,tab_articles,4,FALSE)</f>
        <v>250</v>
      </c>
    </row>
    <row r="5" spans="2:12" x14ac:dyDescent="0.35">
      <c r="B5" s="10" t="s">
        <v>15</v>
      </c>
      <c r="C5" s="11" t="s">
        <v>16</v>
      </c>
      <c r="D5" s="12" t="s">
        <v>11</v>
      </c>
      <c r="E5" s="13">
        <v>180</v>
      </c>
      <c r="H5" s="1" t="str">
        <f>B24</f>
        <v>COULAL4VNEUF</v>
      </c>
      <c r="I5" s="1" t="str">
        <f>VLOOKUP(H5,tab_art2,2,FALSE)</f>
        <v>COULISSANT ALU 4 VANTAUX</v>
      </c>
      <c r="J5" s="1" t="str">
        <f>VLOOKUP(H5,tab_articles,3,FALSE)</f>
        <v>NEUF</v>
      </c>
      <c r="K5" s="1">
        <f>VLOOKUP(H5,tab_articles,4,FALSE)</f>
        <v>350</v>
      </c>
    </row>
    <row r="6" spans="2:12" x14ac:dyDescent="0.35">
      <c r="B6" s="10" t="s">
        <v>17</v>
      </c>
      <c r="C6" s="11" t="s">
        <v>16</v>
      </c>
      <c r="D6" s="12" t="s">
        <v>14</v>
      </c>
      <c r="E6" s="13">
        <v>200</v>
      </c>
      <c r="H6" s="1" t="s">
        <v>18</v>
      </c>
      <c r="I6" s="1" t="str">
        <f>VLOOKUP(H6,tab_art2,2,FALSE)</f>
        <v>PERSIENNE PVC / METAL</v>
      </c>
      <c r="J6" s="1" t="str">
        <f>VLOOKUP(H6,tab_art2,3,FALSE)</f>
        <v>NEUF</v>
      </c>
      <c r="K6" s="1">
        <f>VLOOKUP(H6,tab_art2,4,FALSE)</f>
        <v>180</v>
      </c>
      <c r="L6" s="4" t="s">
        <v>19</v>
      </c>
    </row>
    <row r="7" spans="2:12" x14ac:dyDescent="0.35">
      <c r="B7" s="10" t="s">
        <v>20</v>
      </c>
      <c r="C7" s="11" t="s">
        <v>21</v>
      </c>
      <c r="D7" s="12" t="s">
        <v>11</v>
      </c>
      <c r="E7" s="13">
        <v>200</v>
      </c>
    </row>
    <row r="8" spans="2:12" x14ac:dyDescent="0.35">
      <c r="B8" s="10" t="s">
        <v>22</v>
      </c>
      <c r="C8" s="11" t="s">
        <v>21</v>
      </c>
      <c r="D8" s="12" t="s">
        <v>14</v>
      </c>
      <c r="E8" s="13">
        <v>250</v>
      </c>
    </row>
    <row r="9" spans="2:12" x14ac:dyDescent="0.35">
      <c r="B9" s="10" t="s">
        <v>23</v>
      </c>
      <c r="C9" s="11" t="s">
        <v>24</v>
      </c>
      <c r="D9" s="12" t="s">
        <v>11</v>
      </c>
      <c r="E9" s="13">
        <v>250</v>
      </c>
    </row>
    <row r="10" spans="2:12" x14ac:dyDescent="0.35">
      <c r="B10" s="10" t="s">
        <v>12</v>
      </c>
      <c r="C10" s="11" t="s">
        <v>24</v>
      </c>
      <c r="D10" s="12" t="s">
        <v>14</v>
      </c>
      <c r="E10" s="13">
        <v>300</v>
      </c>
    </row>
    <row r="11" spans="2:12" x14ac:dyDescent="0.35">
      <c r="B11" s="10" t="s">
        <v>25</v>
      </c>
      <c r="C11" s="11" t="s">
        <v>26</v>
      </c>
      <c r="D11" s="12" t="s">
        <v>11</v>
      </c>
      <c r="E11" s="13">
        <v>180</v>
      </c>
    </row>
    <row r="12" spans="2:12" x14ac:dyDescent="0.35">
      <c r="B12" s="10" t="s">
        <v>27</v>
      </c>
      <c r="C12" s="11" t="s">
        <v>26</v>
      </c>
      <c r="D12" s="12" t="s">
        <v>14</v>
      </c>
      <c r="E12" s="13">
        <v>200</v>
      </c>
    </row>
    <row r="13" spans="2:12" x14ac:dyDescent="0.35">
      <c r="B13" s="10" t="s">
        <v>28</v>
      </c>
      <c r="C13" s="11" t="s">
        <v>29</v>
      </c>
      <c r="D13" s="12" t="s">
        <v>11</v>
      </c>
      <c r="E13" s="14">
        <v>200</v>
      </c>
    </row>
    <row r="14" spans="2:12" x14ac:dyDescent="0.35">
      <c r="B14" s="10" t="s">
        <v>30</v>
      </c>
      <c r="C14" s="11" t="s">
        <v>29</v>
      </c>
      <c r="D14" s="12" t="s">
        <v>14</v>
      </c>
      <c r="E14" s="14">
        <v>230</v>
      </c>
    </row>
    <row r="15" spans="2:12" x14ac:dyDescent="0.35">
      <c r="B15" s="10" t="s">
        <v>31</v>
      </c>
      <c r="C15" s="11" t="s">
        <v>32</v>
      </c>
      <c r="D15" s="12" t="s">
        <v>11</v>
      </c>
      <c r="E15" s="14">
        <v>250</v>
      </c>
    </row>
    <row r="16" spans="2:12" x14ac:dyDescent="0.35">
      <c r="B16" s="10" t="s">
        <v>33</v>
      </c>
      <c r="C16" s="11" t="s">
        <v>32</v>
      </c>
      <c r="D16" s="12" t="s">
        <v>14</v>
      </c>
      <c r="E16" s="14">
        <v>280</v>
      </c>
    </row>
    <row r="17" spans="2:5" x14ac:dyDescent="0.35">
      <c r="B17" s="10" t="s">
        <v>34</v>
      </c>
      <c r="C17" s="11" t="s">
        <v>35</v>
      </c>
      <c r="D17" s="12" t="s">
        <v>11</v>
      </c>
      <c r="E17" s="14">
        <v>300</v>
      </c>
    </row>
    <row r="18" spans="2:5" x14ac:dyDescent="0.35">
      <c r="B18" s="10" t="s">
        <v>36</v>
      </c>
      <c r="C18" s="11" t="s">
        <v>35</v>
      </c>
      <c r="D18" s="12" t="s">
        <v>14</v>
      </c>
      <c r="E18" s="14">
        <v>350</v>
      </c>
    </row>
    <row r="19" spans="2:5" x14ac:dyDescent="0.35">
      <c r="B19" s="10" t="s">
        <v>37</v>
      </c>
      <c r="C19" s="11" t="s">
        <v>38</v>
      </c>
      <c r="D19" s="12" t="s">
        <v>11</v>
      </c>
      <c r="E19" s="14">
        <v>200</v>
      </c>
    </row>
    <row r="20" spans="2:5" x14ac:dyDescent="0.35">
      <c r="B20" s="10" t="s">
        <v>39</v>
      </c>
      <c r="C20" s="11" t="s">
        <v>38</v>
      </c>
      <c r="D20" s="12" t="s">
        <v>14</v>
      </c>
      <c r="E20" s="14">
        <v>230</v>
      </c>
    </row>
    <row r="21" spans="2:5" x14ac:dyDescent="0.35">
      <c r="B21" s="10" t="s">
        <v>40</v>
      </c>
      <c r="C21" s="11" t="s">
        <v>41</v>
      </c>
      <c r="D21" s="12" t="s">
        <v>11</v>
      </c>
      <c r="E21" s="14">
        <v>250</v>
      </c>
    </row>
    <row r="22" spans="2:5" x14ac:dyDescent="0.35">
      <c r="B22" s="10" t="s">
        <v>42</v>
      </c>
      <c r="C22" s="11" t="s">
        <v>41</v>
      </c>
      <c r="D22" s="12" t="s">
        <v>14</v>
      </c>
      <c r="E22" s="14">
        <v>280</v>
      </c>
    </row>
    <row r="23" spans="2:5" x14ac:dyDescent="0.35">
      <c r="B23" s="10" t="s">
        <v>43</v>
      </c>
      <c r="C23" s="11" t="s">
        <v>44</v>
      </c>
      <c r="D23" s="12" t="s">
        <v>11</v>
      </c>
      <c r="E23" s="14">
        <v>300</v>
      </c>
    </row>
    <row r="24" spans="2:5" x14ac:dyDescent="0.35">
      <c r="B24" s="10" t="s">
        <v>45</v>
      </c>
      <c r="C24" s="11" t="s">
        <v>44</v>
      </c>
      <c r="D24" s="12" t="s">
        <v>14</v>
      </c>
      <c r="E24" s="14">
        <v>350</v>
      </c>
    </row>
    <row r="25" spans="2:5" x14ac:dyDescent="0.35">
      <c r="B25" s="15" t="s">
        <v>46</v>
      </c>
      <c r="C25" s="12" t="s">
        <v>47</v>
      </c>
      <c r="D25" s="12" t="s">
        <v>14</v>
      </c>
      <c r="E25" s="14">
        <v>150</v>
      </c>
    </row>
    <row r="26" spans="2:5" x14ac:dyDescent="0.35">
      <c r="B26" s="15" t="s">
        <v>48</v>
      </c>
      <c r="C26" s="12" t="s">
        <v>49</v>
      </c>
      <c r="D26" s="12" t="s">
        <v>50</v>
      </c>
      <c r="E26" s="16">
        <v>190</v>
      </c>
    </row>
    <row r="27" spans="2:5" x14ac:dyDescent="0.35">
      <c r="B27" s="15" t="s">
        <v>51</v>
      </c>
      <c r="C27" s="12" t="s">
        <v>52</v>
      </c>
      <c r="D27" s="12" t="s">
        <v>50</v>
      </c>
      <c r="E27" s="16">
        <v>240</v>
      </c>
    </row>
    <row r="28" spans="2:5" x14ac:dyDescent="0.35">
      <c r="B28" s="15" t="s">
        <v>53</v>
      </c>
      <c r="C28" s="12" t="s">
        <v>54</v>
      </c>
      <c r="D28" s="12" t="s">
        <v>50</v>
      </c>
      <c r="E28" s="16">
        <v>1250</v>
      </c>
    </row>
    <row r="29" spans="2:5" x14ac:dyDescent="0.35">
      <c r="B29" s="15" t="s">
        <v>55</v>
      </c>
      <c r="C29" s="12" t="s">
        <v>54</v>
      </c>
      <c r="D29" s="12" t="s">
        <v>50</v>
      </c>
      <c r="E29" s="16">
        <v>600</v>
      </c>
    </row>
    <row r="30" spans="2:5" x14ac:dyDescent="0.35">
      <c r="B30" s="15" t="s">
        <v>56</v>
      </c>
      <c r="C30" s="12" t="s">
        <v>54</v>
      </c>
      <c r="D30" s="12" t="s">
        <v>50</v>
      </c>
      <c r="E30" s="16">
        <v>500</v>
      </c>
    </row>
    <row r="31" spans="2:5" x14ac:dyDescent="0.35">
      <c r="B31" s="15" t="s">
        <v>57</v>
      </c>
      <c r="C31" s="12" t="s">
        <v>54</v>
      </c>
      <c r="D31" s="12" t="s">
        <v>50</v>
      </c>
      <c r="E31" s="16">
        <v>400</v>
      </c>
    </row>
    <row r="32" spans="2:5" x14ac:dyDescent="0.35">
      <c r="B32" s="15" t="s">
        <v>58</v>
      </c>
      <c r="C32" s="12" t="s">
        <v>59</v>
      </c>
      <c r="D32" s="12" t="s">
        <v>11</v>
      </c>
      <c r="E32" s="16">
        <v>100</v>
      </c>
    </row>
    <row r="33" spans="2:5" x14ac:dyDescent="0.35">
      <c r="B33" s="15" t="s">
        <v>60</v>
      </c>
      <c r="C33" s="12" t="s">
        <v>60</v>
      </c>
      <c r="D33" s="12" t="s">
        <v>14</v>
      </c>
      <c r="E33" s="16">
        <v>600</v>
      </c>
    </row>
    <row r="34" spans="2:5" x14ac:dyDescent="0.35">
      <c r="B34" s="15" t="s">
        <v>61</v>
      </c>
      <c r="C34" s="12" t="s">
        <v>62</v>
      </c>
      <c r="D34" s="12" t="s">
        <v>14</v>
      </c>
      <c r="E34" s="16">
        <v>190</v>
      </c>
    </row>
    <row r="35" spans="2:5" x14ac:dyDescent="0.35">
      <c r="B35" s="15" t="s">
        <v>18</v>
      </c>
      <c r="C35" s="12" t="s">
        <v>63</v>
      </c>
      <c r="D35" s="12" t="s">
        <v>14</v>
      </c>
      <c r="E35" s="16">
        <v>180</v>
      </c>
    </row>
    <row r="36" spans="2:5" x14ac:dyDescent="0.35">
      <c r="B36" s="15" t="s">
        <v>64</v>
      </c>
      <c r="C36" s="12" t="s">
        <v>65</v>
      </c>
      <c r="D36" s="12" t="s">
        <v>14</v>
      </c>
      <c r="E36" s="16">
        <v>180</v>
      </c>
    </row>
    <row r="37" spans="2:5" x14ac:dyDescent="0.35">
      <c r="B37" s="15" t="s">
        <v>66</v>
      </c>
      <c r="C37" s="12" t="s">
        <v>67</v>
      </c>
      <c r="D37" s="12" t="s">
        <v>14</v>
      </c>
      <c r="E37" s="16">
        <v>300</v>
      </c>
    </row>
    <row r="38" spans="2:5" x14ac:dyDescent="0.35">
      <c r="B38" s="15" t="s">
        <v>68</v>
      </c>
      <c r="C38" s="12" t="s">
        <v>68</v>
      </c>
      <c r="D38" s="12" t="s">
        <v>54</v>
      </c>
      <c r="E38" s="16">
        <v>250</v>
      </c>
    </row>
    <row r="39" spans="2:5" x14ac:dyDescent="0.35">
      <c r="B39" s="15" t="s">
        <v>68</v>
      </c>
      <c r="C39" s="12" t="s">
        <v>68</v>
      </c>
      <c r="D39" s="12" t="s">
        <v>54</v>
      </c>
      <c r="E39" s="16">
        <v>170</v>
      </c>
    </row>
    <row r="40" spans="2:5" ht="15" customHeight="1" x14ac:dyDescent="0.35">
      <c r="B40" s="17" t="s">
        <v>69</v>
      </c>
      <c r="C40" s="18" t="s">
        <v>70</v>
      </c>
      <c r="D40" s="18" t="s">
        <v>14</v>
      </c>
      <c r="E40" s="19">
        <v>400</v>
      </c>
    </row>
  </sheetData>
  <dataValidations count="3">
    <dataValidation type="list" allowBlank="1" showInputMessage="1" showErrorMessage="1" sqref="F9 H6" xr:uid="{7B57FA7B-8306-4E19-B8A7-83376E2B74E6}">
      <formula1>$B$3:$B$40</formula1>
    </dataValidation>
    <dataValidation type="list" allowBlank="1" showInputMessage="1" showErrorMessage="1" sqref="H4" xr:uid="{2EF672D3-A853-4D0E-9895-62D5525F5D65}">
      <formula1>$B$3:$B$23</formula1>
    </dataValidation>
    <dataValidation type="list" allowBlank="1" showInputMessage="1" showErrorMessage="1" sqref="H3 H5" xr:uid="{8664A24A-A3D6-4590-9CBE-505D2BAE419D}">
      <formula1>$B$3:$B$24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B1F70-2E1A-4A4F-AF71-2485A719BD90}">
  <dimension ref="A1:D67"/>
  <sheetViews>
    <sheetView workbookViewId="0">
      <selection activeCell="C68" sqref="C68"/>
    </sheetView>
  </sheetViews>
  <sheetFormatPr baseColWidth="10" defaultRowHeight="14.5" x14ac:dyDescent="0.35"/>
  <cols>
    <col min="4" max="4" width="17.90625" customWidth="1"/>
  </cols>
  <sheetData>
    <row r="1" spans="1:4" ht="15" thickBot="1" x14ac:dyDescent="0.4">
      <c r="A1" s="25" t="s">
        <v>71</v>
      </c>
      <c r="B1" s="26" t="s">
        <v>84</v>
      </c>
      <c r="D1" s="25" t="s">
        <v>99</v>
      </c>
    </row>
    <row r="2" spans="1:4" x14ac:dyDescent="0.35">
      <c r="A2" t="s">
        <v>72</v>
      </c>
      <c r="B2">
        <v>2021</v>
      </c>
    </row>
    <row r="3" spans="1:4" x14ac:dyDescent="0.35">
      <c r="A3" t="s">
        <v>73</v>
      </c>
      <c r="B3">
        <v>2022</v>
      </c>
    </row>
    <row r="4" spans="1:4" x14ac:dyDescent="0.35">
      <c r="A4" t="s">
        <v>74</v>
      </c>
      <c r="B4">
        <v>2023</v>
      </c>
    </row>
    <row r="5" spans="1:4" x14ac:dyDescent="0.35">
      <c r="A5" t="s">
        <v>75</v>
      </c>
      <c r="B5">
        <v>2024</v>
      </c>
    </row>
    <row r="6" spans="1:4" x14ac:dyDescent="0.35">
      <c r="A6" t="s">
        <v>76</v>
      </c>
      <c r="B6">
        <v>2025</v>
      </c>
    </row>
    <row r="7" spans="1:4" x14ac:dyDescent="0.35">
      <c r="A7" t="s">
        <v>77</v>
      </c>
      <c r="B7">
        <v>2026</v>
      </c>
    </row>
    <row r="8" spans="1:4" x14ac:dyDescent="0.35">
      <c r="A8" t="s">
        <v>78</v>
      </c>
      <c r="B8">
        <v>2027</v>
      </c>
    </row>
    <row r="9" spans="1:4" x14ac:dyDescent="0.35">
      <c r="A9" t="s">
        <v>79</v>
      </c>
      <c r="B9">
        <v>2028</v>
      </c>
    </row>
    <row r="10" spans="1:4" x14ac:dyDescent="0.35">
      <c r="A10" t="s">
        <v>80</v>
      </c>
      <c r="B10">
        <v>2029</v>
      </c>
    </row>
    <row r="11" spans="1:4" x14ac:dyDescent="0.35">
      <c r="A11" t="s">
        <v>81</v>
      </c>
      <c r="B11">
        <v>2030</v>
      </c>
    </row>
    <row r="12" spans="1:4" x14ac:dyDescent="0.35">
      <c r="A12" t="s">
        <v>82</v>
      </c>
      <c r="B12">
        <v>2031</v>
      </c>
    </row>
    <row r="13" spans="1:4" x14ac:dyDescent="0.35">
      <c r="A13" t="s">
        <v>83</v>
      </c>
      <c r="B13">
        <v>2032</v>
      </c>
    </row>
    <row r="14" spans="1:4" ht="15" thickBot="1" x14ac:dyDescent="0.4"/>
    <row r="15" spans="1:4" ht="15" thickBot="1" x14ac:dyDescent="0.4">
      <c r="A15" s="25" t="s">
        <v>101</v>
      </c>
    </row>
    <row r="16" spans="1:4" x14ac:dyDescent="0.35">
      <c r="A16">
        <v>1</v>
      </c>
    </row>
    <row r="17" spans="1:1" x14ac:dyDescent="0.35">
      <c r="A17">
        <v>2</v>
      </c>
    </row>
    <row r="18" spans="1:1" x14ac:dyDescent="0.35">
      <c r="A18">
        <v>3</v>
      </c>
    </row>
    <row r="19" spans="1:1" x14ac:dyDescent="0.35">
      <c r="A19">
        <v>4</v>
      </c>
    </row>
    <row r="20" spans="1:1" x14ac:dyDescent="0.35">
      <c r="A20">
        <v>5</v>
      </c>
    </row>
    <row r="21" spans="1:1" x14ac:dyDescent="0.35">
      <c r="A21">
        <v>6</v>
      </c>
    </row>
    <row r="22" spans="1:1" x14ac:dyDescent="0.35">
      <c r="A22">
        <v>7</v>
      </c>
    </row>
    <row r="23" spans="1:1" x14ac:dyDescent="0.35">
      <c r="A23">
        <v>8</v>
      </c>
    </row>
    <row r="24" spans="1:1" x14ac:dyDescent="0.35">
      <c r="A24">
        <v>9</v>
      </c>
    </row>
    <row r="25" spans="1:1" x14ac:dyDescent="0.35">
      <c r="A25">
        <v>10</v>
      </c>
    </row>
    <row r="26" spans="1:1" x14ac:dyDescent="0.35">
      <c r="A26">
        <v>11</v>
      </c>
    </row>
    <row r="27" spans="1:1" x14ac:dyDescent="0.35">
      <c r="A27">
        <v>12</v>
      </c>
    </row>
    <row r="28" spans="1:1" x14ac:dyDescent="0.35">
      <c r="A28">
        <v>13</v>
      </c>
    </row>
    <row r="29" spans="1:1" x14ac:dyDescent="0.35">
      <c r="A29">
        <v>14</v>
      </c>
    </row>
    <row r="30" spans="1:1" x14ac:dyDescent="0.35">
      <c r="A30">
        <v>15</v>
      </c>
    </row>
    <row r="31" spans="1:1" x14ac:dyDescent="0.35">
      <c r="A31">
        <v>16</v>
      </c>
    </row>
    <row r="32" spans="1:1" x14ac:dyDescent="0.35">
      <c r="A32">
        <v>17</v>
      </c>
    </row>
    <row r="33" spans="1:1" x14ac:dyDescent="0.35">
      <c r="A33">
        <v>18</v>
      </c>
    </row>
    <row r="34" spans="1:1" x14ac:dyDescent="0.35">
      <c r="A34">
        <v>19</v>
      </c>
    </row>
    <row r="35" spans="1:1" x14ac:dyDescent="0.35">
      <c r="A35">
        <v>20</v>
      </c>
    </row>
    <row r="36" spans="1:1" x14ac:dyDescent="0.35">
      <c r="A36">
        <v>21</v>
      </c>
    </row>
    <row r="37" spans="1:1" x14ac:dyDescent="0.35">
      <c r="A37">
        <v>22</v>
      </c>
    </row>
    <row r="38" spans="1:1" x14ac:dyDescent="0.35">
      <c r="A38">
        <v>23</v>
      </c>
    </row>
    <row r="39" spans="1:1" x14ac:dyDescent="0.35">
      <c r="A39">
        <v>24</v>
      </c>
    </row>
    <row r="40" spans="1:1" x14ac:dyDescent="0.35">
      <c r="A40">
        <v>25</v>
      </c>
    </row>
    <row r="41" spans="1:1" x14ac:dyDescent="0.35">
      <c r="A41">
        <v>26</v>
      </c>
    </row>
    <row r="42" spans="1:1" x14ac:dyDescent="0.35">
      <c r="A42">
        <v>27</v>
      </c>
    </row>
    <row r="43" spans="1:1" x14ac:dyDescent="0.35">
      <c r="A43">
        <v>28</v>
      </c>
    </row>
    <row r="44" spans="1:1" x14ac:dyDescent="0.35">
      <c r="A44">
        <v>29</v>
      </c>
    </row>
    <row r="45" spans="1:1" x14ac:dyDescent="0.35">
      <c r="A45">
        <v>30</v>
      </c>
    </row>
    <row r="46" spans="1:1" x14ac:dyDescent="0.35">
      <c r="A46">
        <v>31</v>
      </c>
    </row>
    <row r="47" spans="1:1" x14ac:dyDescent="0.35">
      <c r="A47">
        <v>32</v>
      </c>
    </row>
    <row r="48" spans="1:1" x14ac:dyDescent="0.35">
      <c r="A48">
        <v>33</v>
      </c>
    </row>
    <row r="49" spans="1:1" x14ac:dyDescent="0.35">
      <c r="A49">
        <v>34</v>
      </c>
    </row>
    <row r="50" spans="1:1" x14ac:dyDescent="0.35">
      <c r="A50">
        <v>35</v>
      </c>
    </row>
    <row r="51" spans="1:1" x14ac:dyDescent="0.35">
      <c r="A51">
        <v>36</v>
      </c>
    </row>
    <row r="52" spans="1:1" x14ac:dyDescent="0.35">
      <c r="A52">
        <v>37</v>
      </c>
    </row>
    <row r="53" spans="1:1" x14ac:dyDescent="0.35">
      <c r="A53">
        <v>38</v>
      </c>
    </row>
    <row r="54" spans="1:1" x14ac:dyDescent="0.35">
      <c r="A54">
        <v>39</v>
      </c>
    </row>
    <row r="55" spans="1:1" x14ac:dyDescent="0.35">
      <c r="A55">
        <v>40</v>
      </c>
    </row>
    <row r="56" spans="1:1" x14ac:dyDescent="0.35">
      <c r="A56">
        <v>41</v>
      </c>
    </row>
    <row r="57" spans="1:1" x14ac:dyDescent="0.35">
      <c r="A57">
        <v>42</v>
      </c>
    </row>
    <row r="58" spans="1:1" x14ac:dyDescent="0.35">
      <c r="A58">
        <v>43</v>
      </c>
    </row>
    <row r="59" spans="1:1" x14ac:dyDescent="0.35">
      <c r="A59">
        <v>44</v>
      </c>
    </row>
    <row r="60" spans="1:1" x14ac:dyDescent="0.35">
      <c r="A60">
        <v>45</v>
      </c>
    </row>
    <row r="61" spans="1:1" x14ac:dyDescent="0.35">
      <c r="A61">
        <v>46</v>
      </c>
    </row>
    <row r="62" spans="1:1" x14ac:dyDescent="0.35">
      <c r="A62">
        <v>47</v>
      </c>
    </row>
    <row r="63" spans="1:1" x14ac:dyDescent="0.35">
      <c r="A63">
        <v>48</v>
      </c>
    </row>
    <row r="64" spans="1:1" x14ac:dyDescent="0.35">
      <c r="A64">
        <v>49</v>
      </c>
    </row>
    <row r="65" spans="1:1" x14ac:dyDescent="0.35">
      <c r="A65">
        <v>50</v>
      </c>
    </row>
    <row r="66" spans="1:1" x14ac:dyDescent="0.35">
      <c r="A66">
        <v>51</v>
      </c>
    </row>
    <row r="67" spans="1:1" x14ac:dyDescent="0.35">
      <c r="A67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SEM</vt:lpstr>
      <vt:lpstr>DATA</vt:lpstr>
      <vt:lpstr>Données</vt:lpstr>
      <vt:lpstr>tab_art2</vt:lpstr>
      <vt:lpstr>tab_articles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Sandya Selvaradjou</dc:creator>
  <cp:lastModifiedBy>Sandya Selvaradjou</cp:lastModifiedBy>
  <cp:lastPrinted>2021-12-19T16:58:37Z</cp:lastPrinted>
  <dcterms:created xsi:type="dcterms:W3CDTF">2021-12-19T16:56:46Z</dcterms:created>
  <dcterms:modified xsi:type="dcterms:W3CDTF">2021-12-19T17:59:35Z</dcterms:modified>
</cp:coreProperties>
</file>