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01 impression numérique\PREPARATION PLV\"/>
    </mc:Choice>
  </mc:AlternateContent>
  <xr:revisionPtr revIDLastSave="0" documentId="13_ncr:1_{709DBF99-CA40-4784-94B4-EAFD88973D30}" xr6:coauthVersionLast="47" xr6:coauthVersionMax="47" xr10:uidLastSave="{00000000-0000-0000-0000-000000000000}"/>
  <bookViews>
    <workbookView xWindow="-120" yWindow="-120" windowWidth="38640" windowHeight="21240" xr2:uid="{00000000-000D-0000-FFFF-FFFF00000000}"/>
  </bookViews>
  <sheets>
    <sheet name="Feuil2" sheetId="9" r:id="rId1"/>
    <sheet name="PVC " sheetId="3" r:id="rId2"/>
    <sheet name="Oeillets" sheetId="11" r:id="rId3"/>
    <sheet name="Lamination" sheetId="10" r:id="rId4"/>
    <sheet name="DF" sheetId="12" r:id="rId5"/>
  </sheets>
  <definedNames>
    <definedName name="Code">'PVC '!$A$2</definedName>
    <definedName name="Fournisseurs">'PVC '!$C:$C</definedName>
    <definedName name="Largeur">'PVC '!$F:$F</definedName>
    <definedName name="Longueur">'PVC '!$E:$E</definedName>
    <definedName name="Matières">'PVC '!$B:$B</definedName>
    <definedName name="PVC1mm1.22m">'PVC '!$2:$2</definedName>
    <definedName name="Référence">'PVC '!$D:$D</definedName>
    <definedName name="Surface">'PVC '!$G:$G</definedName>
    <definedName name="Tarif">'PVC '!$H:$H</definedName>
    <definedName name="_xlnm.Print_Area" localSheetId="0">Feuil2!$A$1:$M$59,Feuil2!$A$63:$M$114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3" i="9" l="1"/>
  <c r="E50" i="9"/>
  <c r="B50" i="9"/>
  <c r="D50" i="9" s="1"/>
  <c r="L80" i="9"/>
  <c r="D80" i="9"/>
  <c r="A80" i="9"/>
  <c r="F75" i="9"/>
  <c r="L75" i="9"/>
  <c r="A75" i="9"/>
  <c r="D75" i="9"/>
  <c r="L72" i="9"/>
  <c r="F72" i="9"/>
  <c r="D72" i="9"/>
  <c r="A72" i="9"/>
  <c r="C4" i="9"/>
  <c r="D58" i="9"/>
  <c r="G58" i="3"/>
  <c r="G59" i="3"/>
  <c r="G60" i="3"/>
  <c r="G61" i="3"/>
  <c r="G62" i="3"/>
  <c r="G63" i="3"/>
  <c r="G31" i="3"/>
  <c r="H50" i="9" l="1"/>
  <c r="G35" i="3"/>
  <c r="G18" i="3"/>
  <c r="G17" i="3"/>
  <c r="G27" i="3"/>
  <c r="H17" i="9" l="1"/>
  <c r="H18" i="9"/>
  <c r="H19" i="9"/>
  <c r="H20" i="9"/>
  <c r="H21" i="9"/>
  <c r="H16" i="9"/>
  <c r="H22" i="9" l="1"/>
  <c r="B3" i="11" s="1"/>
  <c r="B4" i="11"/>
  <c r="C13" i="9"/>
  <c r="B13" i="9"/>
  <c r="C10" i="9"/>
  <c r="B10" i="9"/>
  <c r="C7" i="9"/>
  <c r="B7" i="9"/>
  <c r="B4" i="9"/>
  <c r="H56" i="9"/>
  <c r="H54" i="9"/>
  <c r="F4" i="9"/>
  <c r="C22" i="9"/>
  <c r="B22" i="9"/>
  <c r="E17" i="9"/>
  <c r="C37" i="9" l="1"/>
  <c r="E37" i="9" s="1"/>
  <c r="H58" i="9"/>
  <c r="E4" i="9"/>
  <c r="E18" i="9" l="1"/>
  <c r="E19" i="9"/>
  <c r="E20" i="9"/>
  <c r="E21" i="9"/>
  <c r="E16" i="9"/>
  <c r="E22" i="9" l="1"/>
  <c r="D31" i="9" s="1"/>
  <c r="M15" i="9" s="1"/>
  <c r="G40" i="3"/>
  <c r="G39" i="3"/>
  <c r="G37" i="3"/>
  <c r="G36" i="3"/>
  <c r="G34" i="3"/>
  <c r="G33" i="3"/>
  <c r="G30" i="3"/>
  <c r="G28" i="3"/>
  <c r="G26" i="3"/>
  <c r="G25" i="3"/>
  <c r="G24" i="3"/>
  <c r="G23" i="3"/>
  <c r="G22" i="3"/>
  <c r="G21" i="3"/>
  <c r="G20" i="3"/>
  <c r="G19" i="3"/>
  <c r="G16" i="3"/>
  <c r="G15" i="3"/>
  <c r="G14" i="3"/>
  <c r="G13" i="3"/>
  <c r="G12" i="3"/>
  <c r="G11" i="3"/>
  <c r="G10" i="3"/>
  <c r="G9" i="3"/>
  <c r="G8" i="3"/>
  <c r="G7" i="3"/>
  <c r="G6" i="3"/>
  <c r="G4" i="3"/>
  <c r="G3" i="3"/>
  <c r="B48" i="9"/>
  <c r="D48" i="9" s="1"/>
  <c r="H48" i="9" s="1"/>
  <c r="E43" i="9"/>
  <c r="E40" i="9"/>
  <c r="D27" i="9"/>
  <c r="M6" i="9" s="1"/>
  <c r="F13" i="9"/>
  <c r="F10" i="9"/>
  <c r="F7" i="9"/>
  <c r="G5" i="3" l="1"/>
  <c r="C33" i="9"/>
  <c r="D33" i="9" s="1"/>
  <c r="M31" i="9" s="1"/>
  <c r="M40" i="9" s="1"/>
  <c r="D29" i="9"/>
  <c r="M12" i="9" s="1"/>
  <c r="M19" i="9"/>
  <c r="H4" i="9"/>
  <c r="E13" i="9"/>
  <c r="H13" i="9" s="1"/>
  <c r="E7" i="9"/>
  <c r="H7" i="9" s="1"/>
  <c r="E10" i="9"/>
  <c r="H10" i="9" s="1"/>
  <c r="M9" i="9" l="1"/>
  <c r="M17" i="9"/>
  <c r="M26" i="9" l="1"/>
  <c r="M54" i="9" s="1"/>
</calcChain>
</file>

<file path=xl/sharedStrings.xml><?xml version="1.0" encoding="utf-8"?>
<sst xmlns="http://schemas.openxmlformats.org/spreadsheetml/2006/main" count="375" uniqueCount="261">
  <si>
    <t>PVC 1mm 3,05x1,22m</t>
  </si>
  <si>
    <t>PVC 2mm 3,05x1,22m</t>
  </si>
  <si>
    <t>PVC 2mm 3,05x1,56m</t>
  </si>
  <si>
    <t>PVC 3mm 3,05x1,22m</t>
  </si>
  <si>
    <t>PVC 3mm 3,05x1,56m</t>
  </si>
  <si>
    <t>PVC 4mm 3,05x1,22m</t>
  </si>
  <si>
    <t>PVC 4mm 3,05x1,56m</t>
  </si>
  <si>
    <t>PVC 5mm 3,05x1,22m</t>
  </si>
  <si>
    <t>PVC 5mm 3,05x1,56m</t>
  </si>
  <si>
    <t>PVC 6mm 3,05x1,22m</t>
  </si>
  <si>
    <t>PVC 6mm 3,05x1,56m</t>
  </si>
  <si>
    <t>PVC 6mm 3,05x2,03m</t>
  </si>
  <si>
    <t>PVC 4mm 3,05x2,03m</t>
  </si>
  <si>
    <t>PVC 5mm 3,05x2,03m</t>
  </si>
  <si>
    <t>PVC 1mm 3,05x2,03m</t>
  </si>
  <si>
    <t>PVC 2mm 3,05x2,03m</t>
  </si>
  <si>
    <t>PVC 3mm 3,05x2,03m</t>
  </si>
  <si>
    <t>PVC 8mm 3,05x1,56m</t>
  </si>
  <si>
    <t>PVC 8mm 3,05x2,03m</t>
  </si>
  <si>
    <t>PVC 10mm 3,05x1,22m</t>
  </si>
  <si>
    <t>PVC 10mm 3,05x1,56m</t>
  </si>
  <si>
    <t>PVC 10mm 3,05x2,03m</t>
  </si>
  <si>
    <t>PVC 15mm 3,05x1,22m</t>
  </si>
  <si>
    <t>Komatex</t>
  </si>
  <si>
    <t>Palight</t>
  </si>
  <si>
    <t>044006</t>
  </si>
  <si>
    <t>Forex Print</t>
  </si>
  <si>
    <t>064011</t>
  </si>
  <si>
    <t>064007</t>
  </si>
  <si>
    <t>064021</t>
  </si>
  <si>
    <t>064016</t>
  </si>
  <si>
    <t>064012</t>
  </si>
  <si>
    <t>064008</t>
  </si>
  <si>
    <t>064002</t>
  </si>
  <si>
    <t>046039</t>
  </si>
  <si>
    <t>046040</t>
  </si>
  <si>
    <t>064014</t>
  </si>
  <si>
    <t>064010</t>
  </si>
  <si>
    <t>064003</t>
  </si>
  <si>
    <t>064004</t>
  </si>
  <si>
    <t>046046</t>
  </si>
  <si>
    <t>046047</t>
  </si>
  <si>
    <t>046049</t>
  </si>
  <si>
    <t>Forex Lite</t>
  </si>
  <si>
    <t>044131</t>
  </si>
  <si>
    <t>044121</t>
  </si>
  <si>
    <t>044112</t>
  </si>
  <si>
    <t>043001</t>
  </si>
  <si>
    <t>Dilite</t>
  </si>
  <si>
    <t>Dilite 2mm 3,05x1,5m</t>
  </si>
  <si>
    <t>Dilite 2mm 2,5x1,25m</t>
  </si>
  <si>
    <t>Dilite 3mm 2,5x1,25m</t>
  </si>
  <si>
    <t>Dilite 3mm 3,05x1,5m</t>
  </si>
  <si>
    <t>Dilite 3mm 3,05x2,05m</t>
  </si>
  <si>
    <t>Dilite 3mm NOIR  3,05x1,5m</t>
  </si>
  <si>
    <t>Dilite 3mm ROUGE 3,05x1,5m</t>
  </si>
  <si>
    <t>050149</t>
  </si>
  <si>
    <t>050148</t>
  </si>
  <si>
    <t>050136</t>
  </si>
  <si>
    <t>050137</t>
  </si>
  <si>
    <t>050152</t>
  </si>
  <si>
    <t>050139</t>
  </si>
  <si>
    <t>050141</t>
  </si>
  <si>
    <t>PAO</t>
  </si>
  <si>
    <t>TEMPS REEL</t>
  </si>
  <si>
    <t>Matières</t>
  </si>
  <si>
    <t>Fournisseur</t>
  </si>
  <si>
    <t>Référence</t>
  </si>
  <si>
    <t>Longueur</t>
  </si>
  <si>
    <t>Largeur</t>
  </si>
  <si>
    <t>M²</t>
  </si>
  <si>
    <t>Tarif</t>
  </si>
  <si>
    <t>CLIENT</t>
  </si>
  <si>
    <t>DOSSIER</t>
  </si>
  <si>
    <t>Code matière</t>
  </si>
  <si>
    <t>Quantité</t>
  </si>
  <si>
    <t>Tarif HT</t>
  </si>
  <si>
    <t xml:space="preserve">Prix total </t>
  </si>
  <si>
    <t>Surface totale</t>
  </si>
  <si>
    <t>Surface utile</t>
  </si>
  <si>
    <t>Taux Horaire</t>
  </si>
  <si>
    <t>N. Heures</t>
  </si>
  <si>
    <t>Total</t>
  </si>
  <si>
    <t>Temps machine €/m²</t>
  </si>
  <si>
    <t>Encre €/m²</t>
  </si>
  <si>
    <t>Tarif impression €/m²</t>
  </si>
  <si>
    <t xml:space="preserve"> Découpe à la forme €/h</t>
  </si>
  <si>
    <t>FINITIONS</t>
  </si>
  <si>
    <t>Récapitulatif</t>
  </si>
  <si>
    <t>Lamination</t>
  </si>
  <si>
    <t>Polymère brillant 215G-1050mm</t>
  </si>
  <si>
    <t>Polymère brillant 215G-1370mm</t>
  </si>
  <si>
    <t>Polymère brillant 215G-1550mm</t>
  </si>
  <si>
    <t>Laize</t>
  </si>
  <si>
    <t>Surface</t>
  </si>
  <si>
    <t>Perfos €/unité</t>
  </si>
  <si>
    <t>Tape €/Ml</t>
  </si>
  <si>
    <t>Main d'Œuvre</t>
  </si>
  <si>
    <t>Matière</t>
  </si>
  <si>
    <t>Temps machine</t>
  </si>
  <si>
    <t>Encre</t>
  </si>
  <si>
    <t>Finition</t>
  </si>
  <si>
    <t>Découpe</t>
  </si>
  <si>
    <t>Emballage</t>
  </si>
  <si>
    <t>Impression</t>
  </si>
  <si>
    <t>Total Global</t>
  </si>
  <si>
    <t>0</t>
  </si>
  <si>
    <t>PVC1-122</t>
  </si>
  <si>
    <t>PVC2-122</t>
  </si>
  <si>
    <t>PVC2-156</t>
  </si>
  <si>
    <t>PVC2-203</t>
  </si>
  <si>
    <t>PVC3-122</t>
  </si>
  <si>
    <t>PVC3-156</t>
  </si>
  <si>
    <t>PVC3-203</t>
  </si>
  <si>
    <t>PVC4-203</t>
  </si>
  <si>
    <t>PVC5-122</t>
  </si>
  <si>
    <t>PVC5-156</t>
  </si>
  <si>
    <t>PVC5-203</t>
  </si>
  <si>
    <t>PVC6-122</t>
  </si>
  <si>
    <t>PVC6-156</t>
  </si>
  <si>
    <t>PVC6-203</t>
  </si>
  <si>
    <t>PVC8-203</t>
  </si>
  <si>
    <t>044122</t>
  </si>
  <si>
    <t>PVC10-122</t>
  </si>
  <si>
    <t>PVC10-156</t>
  </si>
  <si>
    <t>PVC10-203</t>
  </si>
  <si>
    <t>PVC15-122</t>
  </si>
  <si>
    <t>PVC19-125</t>
  </si>
  <si>
    <t>PVC 19mm 3,00x1,25m</t>
  </si>
  <si>
    <t>Pvc Quali M1</t>
  </si>
  <si>
    <t>056003</t>
  </si>
  <si>
    <t>PVC19-156</t>
  </si>
  <si>
    <t>PVC 19mm 3,00x1,56m</t>
  </si>
  <si>
    <t>056009</t>
  </si>
  <si>
    <t>DILITE 2-125</t>
  </si>
  <si>
    <t>DILITE 2-150</t>
  </si>
  <si>
    <t>DILITE 3-125</t>
  </si>
  <si>
    <t>DILITE 3-150</t>
  </si>
  <si>
    <t>DILITE 3-205</t>
  </si>
  <si>
    <t>DILITE 3-N-150</t>
  </si>
  <si>
    <t>DILITE 3-R-150</t>
  </si>
  <si>
    <t>Œillets</t>
  </si>
  <si>
    <t>Périmètre</t>
  </si>
  <si>
    <t>Périmètre T.</t>
  </si>
  <si>
    <t>Surface Utile</t>
  </si>
  <si>
    <t>JET 520 M1-3,2</t>
  </si>
  <si>
    <t>BACHE JET 520M1</t>
  </si>
  <si>
    <t>Tous les mètres</t>
  </si>
  <si>
    <t>Tous les 0,50 mètres</t>
  </si>
  <si>
    <t>Aucun œillet</t>
  </si>
  <si>
    <t>AKYLUX 120X160</t>
  </si>
  <si>
    <t>AKYLUX 3,5</t>
  </si>
  <si>
    <t>Main d 'œuvre</t>
  </si>
  <si>
    <t>Aucune lamination</t>
  </si>
  <si>
    <t>ADH 3164G-137</t>
  </si>
  <si>
    <t>ADH 3164G-155</t>
  </si>
  <si>
    <t>ADH 3164M-137</t>
  </si>
  <si>
    <t>ADH 3164M-155</t>
  </si>
  <si>
    <t>ADH 3551G-137</t>
  </si>
  <si>
    <t>ADH 3551G-155</t>
  </si>
  <si>
    <t>Monomère brillant</t>
  </si>
  <si>
    <t>Polymère brillant</t>
  </si>
  <si>
    <t>Monomère mate</t>
  </si>
  <si>
    <t>SDAG / Oracal</t>
  </si>
  <si>
    <t>D-F 3331 TG -686mm</t>
  </si>
  <si>
    <t>D-F 3331 TG -1000mm</t>
  </si>
  <si>
    <t>D-F 3331 TG -1372mm</t>
  </si>
  <si>
    <t>PVC 10mm NOIR 3,05x2,05</t>
  </si>
  <si>
    <t>FOREX COLOR</t>
  </si>
  <si>
    <t>064035</t>
  </si>
  <si>
    <t>PVC10 NOIR -205</t>
  </si>
  <si>
    <t xml:space="preserve">PVC5 NOIR-122 </t>
  </si>
  <si>
    <t>KOMATEX COLOR</t>
  </si>
  <si>
    <t>044031</t>
  </si>
  <si>
    <t xml:space="preserve">PVC5 NOIR-205 </t>
  </si>
  <si>
    <t>PVC 5mm NOIR 3,05x1,22</t>
  </si>
  <si>
    <t>PVC5mm NOIR 3,05x2,05</t>
  </si>
  <si>
    <t>064024</t>
  </si>
  <si>
    <t>PLEXI 3</t>
  </si>
  <si>
    <t>THYS</t>
  </si>
  <si>
    <t>PLEXI 6</t>
  </si>
  <si>
    <t>PLEXI 8</t>
  </si>
  <si>
    <t>PLEXI 10</t>
  </si>
  <si>
    <t>SPMMA0030XVCL08</t>
  </si>
  <si>
    <t>SPMMA0040XVCL07</t>
  </si>
  <si>
    <t>SPMMA0050XVCL06</t>
  </si>
  <si>
    <t>SPMMA0060XVCL06</t>
  </si>
  <si>
    <t>SPMMA0080XVCL05</t>
  </si>
  <si>
    <t>SPMMA00100XVCL01</t>
  </si>
  <si>
    <t>PLEXI 4</t>
  </si>
  <si>
    <t>PLEXI 5</t>
  </si>
  <si>
    <t>DICKSON</t>
  </si>
  <si>
    <t>JET 550 - 2,5</t>
  </si>
  <si>
    <t>BACHE JET 550</t>
  </si>
  <si>
    <t>JET 550 -3,2</t>
  </si>
  <si>
    <t>JET TEX M1-B1 3,2</t>
  </si>
  <si>
    <t>BACHE JET TEX M1/B1</t>
  </si>
  <si>
    <t>SD-205M</t>
  </si>
  <si>
    <t>PVC 300 microns</t>
  </si>
  <si>
    <t>048003</t>
  </si>
  <si>
    <t>SDAG</t>
  </si>
  <si>
    <t>Découpe au format x1,5</t>
  </si>
  <si>
    <t>BACKLIGHT-1520M</t>
  </si>
  <si>
    <t>0,9mm</t>
  </si>
  <si>
    <t>W/M9-615</t>
  </si>
  <si>
    <t>W/M9-1010</t>
  </si>
  <si>
    <t>0,8mm</t>
  </si>
  <si>
    <t>MAGNET-ADH-100</t>
  </si>
  <si>
    <t>MAGNET 615</t>
  </si>
  <si>
    <t>MAGNET 1010</t>
  </si>
  <si>
    <t>MAGNET ADH100</t>
  </si>
  <si>
    <t>Mesh perforée</t>
  </si>
  <si>
    <t>mesh-046</t>
  </si>
  <si>
    <t>Mesh 2500</t>
  </si>
  <si>
    <t>Mesh 3200</t>
  </si>
  <si>
    <t>PVC1-203**</t>
  </si>
  <si>
    <t>P4-122**</t>
  </si>
  <si>
    <t>P4-156**</t>
  </si>
  <si>
    <t>PVC8-156**</t>
  </si>
  <si>
    <t xml:space="preserve"> </t>
  </si>
  <si>
    <t>CLIENT:</t>
  </si>
  <si>
    <t>MATIERES</t>
  </si>
  <si>
    <t>Polymère mate 215M-1050mm</t>
  </si>
  <si>
    <t>Polymère mate 215M-1370mm</t>
  </si>
  <si>
    <t>Polymère mate 215M-1550mm</t>
  </si>
  <si>
    <t>Aucun double face</t>
  </si>
  <si>
    <t xml:space="preserve">         </t>
  </si>
  <si>
    <t>Découpe Laser</t>
  </si>
  <si>
    <t>Double face</t>
  </si>
  <si>
    <t>OUI</t>
  </si>
  <si>
    <t>oui</t>
  </si>
  <si>
    <t>non</t>
  </si>
  <si>
    <t>Team Floor</t>
  </si>
  <si>
    <t>P297 ( spécial microperf)</t>
  </si>
  <si>
    <t>REGLAGES MACHINES</t>
  </si>
  <si>
    <t>SWISS Q PRINT</t>
  </si>
  <si>
    <t>Matériel</t>
  </si>
  <si>
    <t>Qualité</t>
  </si>
  <si>
    <t>Passes</t>
  </si>
  <si>
    <t>Bidirectionnel                  Unidirectionnel</t>
  </si>
  <si>
    <t>Lampe UV DROITE</t>
  </si>
  <si>
    <t>ROLAND</t>
  </si>
  <si>
    <t>Profil ICC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</si>
  <si>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</t>
  </si>
  <si>
    <t>Bidirectionnel                    Unidrectionnel</t>
  </si>
  <si>
    <t>Gestion des couleurs</t>
  </si>
  <si>
    <t>ARISTO</t>
  </si>
  <si>
    <t>Lame</t>
  </si>
  <si>
    <t>Fraise</t>
  </si>
  <si>
    <t>Vit.</t>
  </si>
  <si>
    <t>Acc.</t>
  </si>
  <si>
    <t>Rot.</t>
  </si>
  <si>
    <t>GRAPHTEC</t>
  </si>
  <si>
    <t>Programme</t>
  </si>
  <si>
    <t>Découpe totale                 découpe mi chair</t>
  </si>
  <si>
    <t>TROTEC</t>
  </si>
  <si>
    <t>Informations supplémentaires:</t>
  </si>
  <si>
    <t>Chutes</t>
  </si>
  <si>
    <t>N° DOSSIER:</t>
  </si>
  <si>
    <t>PLEXI 7</t>
  </si>
  <si>
    <t>Aucune matière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</si>
</sst>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#,##0.00\ &quot;€&quot;"/>
    <numFmt numFmtId="165" formatCode="_-* #,##0.00\ [$€-40C]_-;\-* #,##0.00\ [$€-40C]_-;_-* &quot;-&quot;??\ [$€-40C]_-;_-@_-"/>
  </numFmts>
  <fonts count="2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rgb="FF000000"/>
      <name val="Segoe UI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EE3E2"/>
        <bgColor indexed="64"/>
      </patternFill>
    </fill>
    <fill>
      <patternFill patternType="solid">
        <fgColor rgb="FFFFFFCC"/>
        <bgColor indexed="64"/>
      </patternFill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9" fillId="0" borderId="0" applyFont="0" applyFill="0" applyBorder="0" applyAlignment="0" applyProtection="0"/>
  </cellStyleXfs>
  <cellXfs count="395">
    <xf numFmtId="0" fontId="0" fillId="0" borderId="0" xfId="0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0" fillId="0" borderId="0" xfId="0" applyBorder="1"/>
    <xf numFmtId="44" fontId="2" fillId="0" borderId="0" xfId="1" applyFont="1" applyAlignment="1">
      <alignment horizontal="center" vertical="center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1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4" fontId="1" fillId="0" borderId="0" xfId="1" applyFont="1" applyFill="1" applyBorder="1"/>
    <xf numFmtId="44" fontId="0" fillId="0" borderId="0" xfId="1" applyFont="1" applyFill="1" applyBorder="1" applyAlignment="1">
      <alignment horizontal="center" vertical="center"/>
    </xf>
    <xf numFmtId="0" fontId="0" fillId="0" borderId="0" xfId="0" applyFont="1" applyFill="1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 applyAlignment="1"/>
    <xf numFmtId="44" fontId="1" fillId="0" borderId="0" xfId="0" applyNumberFormat="1" applyFont="1" applyFill="1" applyBorder="1"/>
    <xf numFmtId="44" fontId="9" fillId="0" borderId="0" xfId="1" applyFont="1" applyFill="1" applyBorder="1" applyAlignment="1">
      <alignment horizontal="center" vertical="center"/>
    </xf>
    <xf numFmtId="0" fontId="0" fillId="0" borderId="12" xfId="0" applyBorder="1"/>
    <xf numFmtId="0" fontId="0" fillId="0" borderId="24" xfId="0" applyBorder="1"/>
    <xf numFmtId="0" fontId="0" fillId="0" borderId="33" xfId="0" applyBorder="1"/>
    <xf numFmtId="0" fontId="2" fillId="0" borderId="21" xfId="0" applyFont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164" fontId="6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center" vertical="center"/>
    </xf>
    <xf numFmtId="0" fontId="9" fillId="0" borderId="0" xfId="1" applyNumberFormat="1" applyFont="1" applyFill="1" applyBorder="1"/>
    <xf numFmtId="44" fontId="0" fillId="0" borderId="0" xfId="0" applyNumberFormat="1" applyFill="1" applyBorder="1"/>
    <xf numFmtId="165" fontId="0" fillId="0" borderId="0" xfId="0" applyNumberFormat="1" applyFill="1" applyBorder="1"/>
    <xf numFmtId="44" fontId="0" fillId="0" borderId="0" xfId="1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right" vertical="center"/>
    </xf>
    <xf numFmtId="0" fontId="4" fillId="0" borderId="0" xfId="1" applyNumberFormat="1" applyFont="1" applyFill="1" applyBorder="1"/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/>
    <xf numFmtId="44" fontId="1" fillId="0" borderId="0" xfId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2" fontId="9" fillId="0" borderId="0" xfId="1" applyNumberFormat="1" applyFont="1" applyFill="1" applyBorder="1" applyAlignment="1">
      <alignment horizontal="center" vertical="center"/>
    </xf>
    <xf numFmtId="6" fontId="0" fillId="0" borderId="0" xfId="0" applyNumberFormat="1" applyFill="1" applyBorder="1"/>
    <xf numFmtId="2" fontId="9" fillId="0" borderId="0" xfId="1" applyNumberFormat="1" applyFont="1" applyFill="1" applyBorder="1" applyAlignment="1">
      <alignment horizontal="right" vertical="center"/>
    </xf>
    <xf numFmtId="165" fontId="1" fillId="0" borderId="0" xfId="0" applyNumberFormat="1" applyFont="1" applyFill="1" applyBorder="1" applyAlignment="1">
      <alignment horizontal="center" vertical="center"/>
    </xf>
    <xf numFmtId="44" fontId="0" fillId="0" borderId="0" xfId="1" applyFont="1" applyFill="1" applyBorder="1" applyAlignment="1"/>
    <xf numFmtId="44" fontId="4" fillId="0" borderId="0" xfId="1" applyFont="1" applyFill="1" applyBorder="1" applyAlignment="1"/>
    <xf numFmtId="165" fontId="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11" fillId="0" borderId="0" xfId="0" applyFont="1" applyFill="1" applyBorder="1" applyAlignment="1"/>
    <xf numFmtId="0" fontId="15" fillId="0" borderId="0" xfId="0" applyFont="1" applyBorder="1" applyAlignment="1">
      <alignment vertical="top"/>
    </xf>
    <xf numFmtId="164" fontId="2" fillId="0" borderId="0" xfId="1" applyNumberFormat="1" applyFont="1" applyAlignment="1">
      <alignment horizontal="right" vertical="center"/>
    </xf>
    <xf numFmtId="44" fontId="2" fillId="0" borderId="0" xfId="1" applyFont="1" applyAlignment="1">
      <alignment horizontal="right" vertical="center"/>
    </xf>
    <xf numFmtId="44" fontId="2" fillId="0" borderId="0" xfId="1" applyFont="1" applyAlignment="1">
      <alignment vertical="center"/>
    </xf>
    <xf numFmtId="0" fontId="15" fillId="0" borderId="0" xfId="0" applyFont="1" applyFill="1" applyBorder="1" applyAlignment="1">
      <alignment vertical="top"/>
    </xf>
    <xf numFmtId="0" fontId="14" fillId="0" borderId="0" xfId="0" applyFont="1" applyFill="1" applyBorder="1" applyAlignment="1">
      <alignment vertical="top"/>
    </xf>
    <xf numFmtId="0" fontId="13" fillId="0" borderId="0" xfId="0" applyFont="1" applyFill="1" applyBorder="1" applyAlignment="1">
      <alignment vertical="center"/>
    </xf>
    <xf numFmtId="0" fontId="14" fillId="0" borderId="0" xfId="0" applyFont="1" applyBorder="1" applyAlignment="1">
      <alignment vertical="top"/>
    </xf>
    <xf numFmtId="0" fontId="14" fillId="0" borderId="24" xfId="0" applyFont="1" applyBorder="1" applyAlignment="1">
      <alignment vertical="top"/>
    </xf>
    <xf numFmtId="0" fontId="16" fillId="0" borderId="0" xfId="0" applyFont="1" applyFill="1" applyBorder="1" applyAlignment="1">
      <alignment vertical="top"/>
    </xf>
    <xf numFmtId="0" fontId="0" fillId="0" borderId="24" xfId="0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0" fontId="20" fillId="0" borderId="0" xfId="0" applyFont="1"/>
    <xf numFmtId="0" fontId="20" fillId="0" borderId="0" xfId="0" applyFont="1" applyBorder="1"/>
    <xf numFmtId="0" fontId="18" fillId="0" borderId="25" xfId="0" applyFont="1" applyBorder="1" applyAlignment="1">
      <alignment vertical="top"/>
    </xf>
    <xf numFmtId="0" fontId="20" fillId="0" borderId="25" xfId="0" applyFont="1" applyFill="1" applyBorder="1"/>
    <xf numFmtId="0" fontId="18" fillId="0" borderId="0" xfId="0" applyFont="1" applyFill="1" applyBorder="1" applyAlignment="1">
      <alignment vertical="top"/>
    </xf>
    <xf numFmtId="0" fontId="10" fillId="0" borderId="0" xfId="0" applyFont="1" applyFill="1" applyBorder="1" applyAlignment="1">
      <alignment horizontal="center" vertical="center"/>
    </xf>
    <xf numFmtId="0" fontId="0" fillId="0" borderId="21" xfId="0" applyFont="1" applyBorder="1" applyAlignment="1"/>
    <xf numFmtId="0" fontId="0" fillId="0" borderId="22" xfId="0" applyFont="1" applyBorder="1" applyAlignment="1"/>
    <xf numFmtId="0" fontId="0" fillId="0" borderId="21" xfId="0" applyFont="1" applyBorder="1"/>
    <xf numFmtId="0" fontId="0" fillId="0" borderId="23" xfId="0" applyFont="1" applyBorder="1"/>
    <xf numFmtId="0" fontId="2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12" xfId="0" applyFont="1" applyBorder="1"/>
    <xf numFmtId="0" fontId="0" fillId="0" borderId="25" xfId="0" applyFont="1" applyBorder="1"/>
    <xf numFmtId="0" fontId="2" fillId="0" borderId="1" xfId="0" applyFont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44" fontId="1" fillId="0" borderId="0" xfId="1" applyFont="1" applyBorder="1"/>
    <xf numFmtId="44" fontId="1" fillId="0" borderId="1" xfId="1" applyFont="1" applyBorder="1"/>
    <xf numFmtId="0" fontId="0" fillId="0" borderId="2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6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44" fontId="1" fillId="0" borderId="6" xfId="1" applyFont="1" applyBorder="1"/>
    <xf numFmtId="44" fontId="1" fillId="0" borderId="5" xfId="1" applyFont="1" applyBorder="1"/>
    <xf numFmtId="44" fontId="0" fillId="0" borderId="25" xfId="0" applyNumberFormat="1" applyFont="1" applyBorder="1"/>
    <xf numFmtId="0" fontId="0" fillId="0" borderId="43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0" fillId="0" borderId="44" xfId="0" applyFont="1" applyBorder="1" applyAlignment="1">
      <alignment horizontal="center" vertical="center"/>
    </xf>
    <xf numFmtId="0" fontId="0" fillId="0" borderId="10" xfId="0" applyFont="1" applyBorder="1" applyAlignment="1">
      <alignment horizontal="center" vertical="center"/>
    </xf>
    <xf numFmtId="0" fontId="0" fillId="0" borderId="9" xfId="0" applyFont="1" applyBorder="1" applyAlignment="1">
      <alignment horizontal="center" vertical="center"/>
    </xf>
    <xf numFmtId="44" fontId="1" fillId="0" borderId="9" xfId="1" applyFont="1" applyBorder="1"/>
    <xf numFmtId="44" fontId="1" fillId="0" borderId="10" xfId="1" applyFont="1" applyBorder="1"/>
    <xf numFmtId="0" fontId="0" fillId="0" borderId="40" xfId="0" applyFont="1" applyBorder="1"/>
    <xf numFmtId="0" fontId="0" fillId="0" borderId="1" xfId="0" applyFont="1" applyBorder="1" applyAlignment="1">
      <alignment horizontal="right" vertical="center"/>
    </xf>
    <xf numFmtId="0" fontId="0" fillId="0" borderId="1" xfId="1" applyNumberFormat="1" applyFont="1" applyBorder="1"/>
    <xf numFmtId="165" fontId="0" fillId="0" borderId="25" xfId="0" applyNumberFormat="1" applyFont="1" applyBorder="1"/>
    <xf numFmtId="44" fontId="0" fillId="0" borderId="25" xfId="1" applyFont="1" applyBorder="1"/>
    <xf numFmtId="0" fontId="0" fillId="0" borderId="35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right" vertical="center"/>
    </xf>
    <xf numFmtId="0" fontId="12" fillId="0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4" fillId="0" borderId="1" xfId="1" applyNumberFormat="1" applyFont="1" applyBorder="1"/>
    <xf numFmtId="0" fontId="2" fillId="0" borderId="0" xfId="0" applyFont="1" applyBorder="1" applyAlignment="1">
      <alignment vertical="center"/>
    </xf>
    <xf numFmtId="0" fontId="0" fillId="0" borderId="24" xfId="0" applyFont="1" applyBorder="1"/>
    <xf numFmtId="2" fontId="0" fillId="0" borderId="0" xfId="0" applyNumberFormat="1" applyFont="1" applyBorder="1"/>
    <xf numFmtId="0" fontId="2" fillId="0" borderId="1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165" fontId="0" fillId="0" borderId="1" xfId="0" applyNumberFormat="1" applyFont="1" applyBorder="1"/>
    <xf numFmtId="44" fontId="1" fillId="0" borderId="1" xfId="1" applyFont="1" applyBorder="1" applyAlignment="1">
      <alignment horizontal="center" vertical="center"/>
    </xf>
    <xf numFmtId="44" fontId="1" fillId="0" borderId="0" xfId="1" applyFont="1" applyBorder="1" applyAlignment="1">
      <alignment horizontal="center" vertical="center"/>
    </xf>
    <xf numFmtId="44" fontId="0" fillId="0" borderId="1" xfId="1" applyFont="1" applyBorder="1"/>
    <xf numFmtId="0" fontId="0" fillId="0" borderId="9" xfId="0" applyFont="1" applyBorder="1"/>
    <xf numFmtId="0" fontId="0" fillId="0" borderId="30" xfId="0" applyFont="1" applyBorder="1"/>
    <xf numFmtId="165" fontId="0" fillId="0" borderId="0" xfId="0" applyNumberFormat="1" applyFont="1" applyBorder="1"/>
    <xf numFmtId="0" fontId="1" fillId="0" borderId="0" xfId="0" applyFont="1" applyBorder="1" applyAlignment="1">
      <alignment horizontal="center" vertical="center"/>
    </xf>
    <xf numFmtId="6" fontId="0" fillId="0" borderId="1" xfId="0" applyNumberFormat="1" applyFont="1" applyBorder="1"/>
    <xf numFmtId="0" fontId="0" fillId="0" borderId="32" xfId="0" applyFont="1" applyBorder="1"/>
    <xf numFmtId="0" fontId="2" fillId="0" borderId="10" xfId="0" applyFont="1" applyBorder="1" applyAlignment="1">
      <alignment horizontal="center" vertical="center"/>
    </xf>
    <xf numFmtId="2" fontId="0" fillId="0" borderId="0" xfId="1" applyNumberFormat="1" applyFont="1" applyBorder="1" applyAlignment="1">
      <alignment horizontal="center" vertical="center"/>
    </xf>
    <xf numFmtId="2" fontId="0" fillId="0" borderId="1" xfId="1" applyNumberFormat="1" applyFont="1" applyBorder="1" applyAlignment="1">
      <alignment horizontal="right" vertical="center"/>
    </xf>
    <xf numFmtId="165" fontId="1" fillId="0" borderId="1" xfId="0" applyNumberFormat="1" applyFont="1" applyBorder="1" applyAlignment="1">
      <alignment horizontal="center" vertical="center"/>
    </xf>
    <xf numFmtId="0" fontId="0" fillId="0" borderId="29" xfId="0" applyFont="1" applyBorder="1"/>
    <xf numFmtId="0" fontId="0" fillId="0" borderId="43" xfId="0" applyFont="1" applyBorder="1"/>
    <xf numFmtId="0" fontId="2" fillId="0" borderId="43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0" fillId="0" borderId="13" xfId="0" applyFont="1" applyBorder="1"/>
    <xf numFmtId="44" fontId="0" fillId="0" borderId="1" xfId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" xfId="0" applyFont="1" applyFill="1" applyBorder="1" applyAlignment="1"/>
    <xf numFmtId="44" fontId="0" fillId="0" borderId="1" xfId="1" applyFont="1" applyFill="1" applyBorder="1" applyAlignment="1"/>
    <xf numFmtId="44" fontId="4" fillId="0" borderId="1" xfId="1" applyFont="1" applyFill="1" applyBorder="1" applyAlignment="1"/>
    <xf numFmtId="0" fontId="2" fillId="0" borderId="24" xfId="0" applyFont="1" applyFill="1" applyBorder="1" applyAlignment="1"/>
    <xf numFmtId="0" fontId="0" fillId="0" borderId="11" xfId="0" applyFont="1" applyBorder="1"/>
    <xf numFmtId="0" fontId="0" fillId="0" borderId="39" xfId="0" applyFont="1" applyBorder="1"/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4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11" xfId="0" applyFont="1" applyBorder="1" applyAlignment="1"/>
    <xf numFmtId="0" fontId="0" fillId="0" borderId="10" xfId="0" applyFont="1" applyBorder="1"/>
    <xf numFmtId="0" fontId="2" fillId="0" borderId="24" xfId="0" applyFont="1" applyBorder="1" applyAlignment="1">
      <alignment vertical="center"/>
    </xf>
    <xf numFmtId="44" fontId="1" fillId="0" borderId="0" xfId="0" applyNumberFormat="1" applyFont="1" applyBorder="1"/>
    <xf numFmtId="0" fontId="2" fillId="0" borderId="3" xfId="0" applyFont="1" applyBorder="1" applyAlignment="1">
      <alignment vertical="center"/>
    </xf>
    <xf numFmtId="0" fontId="0" fillId="0" borderId="37" xfId="0" applyFont="1" applyBorder="1"/>
    <xf numFmtId="0" fontId="0" fillId="0" borderId="33" xfId="0" applyFont="1" applyBorder="1"/>
    <xf numFmtId="0" fontId="2" fillId="0" borderId="33" xfId="0" applyFont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44" fontId="0" fillId="0" borderId="36" xfId="1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38" xfId="0" applyFont="1" applyBorder="1"/>
    <xf numFmtId="0" fontId="0" fillId="0" borderId="34" xfId="0" applyFont="1" applyBorder="1"/>
    <xf numFmtId="0" fontId="0" fillId="0" borderId="25" xfId="0" applyFont="1" applyFill="1" applyBorder="1"/>
    <xf numFmtId="0" fontId="0" fillId="0" borderId="24" xfId="0" applyFont="1" applyBorder="1" applyAlignment="1"/>
    <xf numFmtId="0" fontId="2" fillId="5" borderId="1" xfId="0" applyFont="1" applyFill="1" applyBorder="1" applyAlignment="1">
      <alignment horizontal="center" vertical="center"/>
    </xf>
    <xf numFmtId="0" fontId="10" fillId="0" borderId="41" xfId="0" applyFont="1" applyFill="1" applyBorder="1" applyAlignment="1">
      <alignment horizontal="center" vertical="center"/>
    </xf>
    <xf numFmtId="44" fontId="0" fillId="0" borderId="25" xfId="0" applyNumberFormat="1" applyFont="1" applyFill="1" applyBorder="1"/>
    <xf numFmtId="0" fontId="0" fillId="0" borderId="0" xfId="0" applyFont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2" fillId="0" borderId="37" xfId="0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44" fontId="1" fillId="0" borderId="33" xfId="1" applyFont="1" applyFill="1" applyBorder="1"/>
    <xf numFmtId="0" fontId="0" fillId="0" borderId="33" xfId="0" applyFont="1" applyFill="1" applyBorder="1"/>
    <xf numFmtId="0" fontId="0" fillId="0" borderId="34" xfId="0" applyFont="1" applyFill="1" applyBorder="1"/>
    <xf numFmtId="0" fontId="0" fillId="0" borderId="24" xfId="0" applyFont="1" applyFill="1" applyBorder="1" applyAlignment="1"/>
    <xf numFmtId="0" fontId="0" fillId="0" borderId="0" xfId="0" applyFont="1" applyFill="1" applyBorder="1" applyAlignment="1">
      <alignment vertical="center"/>
    </xf>
    <xf numFmtId="0" fontId="0" fillId="0" borderId="0" xfId="1" applyNumberFormat="1" applyFont="1" applyFill="1" applyBorder="1"/>
    <xf numFmtId="0" fontId="0" fillId="0" borderId="0" xfId="0" applyFont="1" applyFill="1" applyBorder="1" applyAlignment="1"/>
    <xf numFmtId="0" fontId="0" fillId="0" borderId="1" xfId="0" applyFont="1" applyFill="1" applyBorder="1" applyAlignment="1">
      <alignment horizontal="center" vertical="center"/>
    </xf>
    <xf numFmtId="0" fontId="0" fillId="0" borderId="37" xfId="0" applyFont="1" applyFill="1" applyBorder="1" applyAlignment="1"/>
    <xf numFmtId="0" fontId="0" fillId="0" borderId="33" xfId="0" applyFont="1" applyFill="1" applyBorder="1" applyAlignment="1">
      <alignment horizontal="right" vertical="center"/>
    </xf>
    <xf numFmtId="0" fontId="0" fillId="0" borderId="33" xfId="1" applyNumberFormat="1" applyFont="1" applyFill="1" applyBorder="1"/>
    <xf numFmtId="0" fontId="2" fillId="0" borderId="33" xfId="0" applyFont="1" applyFill="1" applyBorder="1" applyAlignment="1">
      <alignment vertical="center"/>
    </xf>
    <xf numFmtId="165" fontId="0" fillId="0" borderId="34" xfId="0" applyNumberFormat="1" applyFont="1" applyFill="1" applyBorder="1"/>
    <xf numFmtId="0" fontId="2" fillId="0" borderId="1" xfId="0" applyFont="1" applyFill="1" applyBorder="1" applyAlignment="1">
      <alignment vertical="center"/>
    </xf>
    <xf numFmtId="0" fontId="0" fillId="0" borderId="1" xfId="0" applyFont="1" applyFill="1" applyBorder="1"/>
    <xf numFmtId="2" fontId="0" fillId="0" borderId="1" xfId="1" applyNumberFormat="1" applyFont="1" applyFill="1" applyBorder="1" applyAlignment="1">
      <alignment vertical="center"/>
    </xf>
    <xf numFmtId="0" fontId="0" fillId="0" borderId="2" xfId="0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horizontal="left" vertical="center"/>
    </xf>
    <xf numFmtId="0" fontId="0" fillId="7" borderId="48" xfId="0" applyFont="1" applyFill="1" applyBorder="1" applyAlignment="1"/>
    <xf numFmtId="0" fontId="0" fillId="7" borderId="21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right" vertical="center"/>
    </xf>
    <xf numFmtId="0" fontId="0" fillId="7" borderId="21" xfId="0" applyFont="1" applyFill="1" applyBorder="1"/>
    <xf numFmtId="0" fontId="0" fillId="7" borderId="21" xfId="1" applyNumberFormat="1" applyFont="1" applyFill="1" applyBorder="1"/>
    <xf numFmtId="0" fontId="2" fillId="7" borderId="21" xfId="0" applyFont="1" applyFill="1" applyBorder="1" applyAlignment="1"/>
    <xf numFmtId="44" fontId="0" fillId="7" borderId="23" xfId="1" applyFont="1" applyFill="1" applyBorder="1"/>
    <xf numFmtId="0" fontId="0" fillId="7" borderId="0" xfId="0" applyFont="1" applyFill="1" applyBorder="1" applyAlignment="1">
      <alignment horizontal="center" vertical="center"/>
    </xf>
    <xf numFmtId="0" fontId="21" fillId="7" borderId="0" xfId="0" applyFont="1" applyFill="1" applyBorder="1" applyAlignment="1">
      <alignment horizontal="center" vertical="center"/>
    </xf>
    <xf numFmtId="0" fontId="0" fillId="7" borderId="24" xfId="0" applyFont="1" applyFill="1" applyBorder="1"/>
    <xf numFmtId="0" fontId="0" fillId="7" borderId="0" xfId="0" applyFont="1" applyFill="1" applyBorder="1"/>
    <xf numFmtId="0" fontId="2" fillId="7" borderId="0" xfId="0" applyFont="1" applyFill="1" applyBorder="1" applyAlignment="1">
      <alignment horizontal="center" vertical="center"/>
    </xf>
    <xf numFmtId="2" fontId="0" fillId="7" borderId="0" xfId="0" applyNumberFormat="1" applyFont="1" applyFill="1" applyBorder="1"/>
    <xf numFmtId="0" fontId="0" fillId="7" borderId="25" xfId="0" applyFont="1" applyFill="1" applyBorder="1"/>
    <xf numFmtId="0" fontId="2" fillId="7" borderId="24" xfId="0" applyFont="1" applyFill="1" applyBorder="1" applyAlignment="1">
      <alignment vertical="center"/>
    </xf>
    <xf numFmtId="0" fontId="2" fillId="7" borderId="0" xfId="0" applyFont="1" applyFill="1" applyBorder="1" applyAlignment="1">
      <alignment vertical="center"/>
    </xf>
    <xf numFmtId="0" fontId="10" fillId="7" borderId="0" xfId="0" applyFont="1" applyFill="1" applyBorder="1" applyAlignment="1">
      <alignment horizontal="center" vertical="center"/>
    </xf>
    <xf numFmtId="44" fontId="0" fillId="7" borderId="25" xfId="0" applyNumberFormat="1" applyFont="1" applyFill="1" applyBorder="1"/>
    <xf numFmtId="165" fontId="0" fillId="7" borderId="0" xfId="0" applyNumberFormat="1" applyFont="1" applyFill="1" applyBorder="1"/>
    <xf numFmtId="44" fontId="1" fillId="7" borderId="0" xfId="1" applyFont="1" applyFill="1" applyBorder="1" applyAlignment="1">
      <alignment horizontal="center" vertical="center"/>
    </xf>
    <xf numFmtId="0" fontId="0" fillId="7" borderId="37" xfId="0" applyFont="1" applyFill="1" applyBorder="1"/>
    <xf numFmtId="0" fontId="0" fillId="7" borderId="33" xfId="0" applyFont="1" applyFill="1" applyBorder="1"/>
    <xf numFmtId="0" fontId="0" fillId="7" borderId="33" xfId="0" applyFont="1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2" fillId="7" borderId="33" xfId="0" applyFont="1" applyFill="1" applyBorder="1" applyAlignment="1">
      <alignment horizontal="center" vertical="center"/>
    </xf>
    <xf numFmtId="0" fontId="0" fillId="7" borderId="34" xfId="0" applyFont="1" applyFill="1" applyBorder="1"/>
    <xf numFmtId="0" fontId="2" fillId="0" borderId="1" xfId="0" applyFont="1" applyFill="1" applyBorder="1" applyAlignment="1">
      <alignment horizontal="center" vertical="center"/>
    </xf>
    <xf numFmtId="0" fontId="2" fillId="0" borderId="1" xfId="1" applyNumberFormat="1" applyFont="1" applyFill="1" applyBorder="1" applyAlignment="1">
      <alignment horizontal="center" vertical="center"/>
    </xf>
    <xf numFmtId="0" fontId="2" fillId="7" borderId="37" xfId="0" applyFont="1" applyFill="1" applyBorder="1" applyAlignment="1"/>
    <xf numFmtId="0" fontId="2" fillId="7" borderId="33" xfId="0" applyFont="1" applyFill="1" applyBorder="1" applyAlignment="1"/>
    <xf numFmtId="0" fontId="0" fillId="8" borderId="24" xfId="0" applyFont="1" applyFill="1" applyBorder="1"/>
    <xf numFmtId="0" fontId="0" fillId="8" borderId="0" xfId="0" applyFont="1" applyFill="1" applyBorder="1"/>
    <xf numFmtId="0" fontId="2" fillId="8" borderId="0" xfId="0" applyFont="1" applyFill="1" applyBorder="1" applyAlignment="1">
      <alignment horizontal="center" vertical="center"/>
    </xf>
    <xf numFmtId="0" fontId="0" fillId="8" borderId="0" xfId="0" applyFont="1" applyFill="1" applyBorder="1" applyAlignment="1">
      <alignment horizontal="center" vertical="center"/>
    </xf>
    <xf numFmtId="0" fontId="0" fillId="8" borderId="25" xfId="0" applyFont="1" applyFill="1" applyBorder="1"/>
    <xf numFmtId="0" fontId="2" fillId="8" borderId="24" xfId="0" applyFont="1" applyFill="1" applyBorder="1" applyAlignment="1"/>
    <xf numFmtId="0" fontId="2" fillId="8" borderId="0" xfId="0" applyFont="1" applyFill="1" applyBorder="1" applyAlignment="1"/>
    <xf numFmtId="0" fontId="2" fillId="8" borderId="33" xfId="0" applyFont="1" applyFill="1" applyBorder="1" applyAlignment="1">
      <alignment horizontal="center" vertical="center"/>
    </xf>
    <xf numFmtId="0" fontId="0" fillId="8" borderId="33" xfId="0" applyFont="1" applyFill="1" applyBorder="1"/>
    <xf numFmtId="0" fontId="0" fillId="8" borderId="34" xfId="0" applyFont="1" applyFill="1" applyBorder="1"/>
    <xf numFmtId="0" fontId="0" fillId="7" borderId="23" xfId="0" applyFont="1" applyFill="1" applyBorder="1"/>
    <xf numFmtId="0" fontId="0" fillId="7" borderId="37" xfId="0" applyFont="1" applyFill="1" applyBorder="1" applyAlignment="1"/>
    <xf numFmtId="44" fontId="0" fillId="7" borderId="33" xfId="1" applyFont="1" applyFill="1" applyBorder="1" applyAlignment="1">
      <alignment horizontal="center" vertical="center"/>
    </xf>
    <xf numFmtId="44" fontId="1" fillId="7" borderId="33" xfId="1" applyFont="1" applyFill="1" applyBorder="1"/>
    <xf numFmtId="2" fontId="0" fillId="8" borderId="0" xfId="1" applyNumberFormat="1" applyFont="1" applyFill="1" applyBorder="1" applyAlignment="1">
      <alignment horizontal="center" vertical="center"/>
    </xf>
    <xf numFmtId="0" fontId="10" fillId="8" borderId="0" xfId="0" applyFont="1" applyFill="1" applyBorder="1" applyAlignment="1">
      <alignment horizontal="center" vertical="center"/>
    </xf>
    <xf numFmtId="44" fontId="0" fillId="8" borderId="25" xfId="1" applyFont="1" applyFill="1" applyBorder="1"/>
    <xf numFmtId="2" fontId="0" fillId="8" borderId="24" xfId="1" applyNumberFormat="1" applyFont="1" applyFill="1" applyBorder="1" applyAlignment="1">
      <alignment vertical="center"/>
    </xf>
    <xf numFmtId="0" fontId="1" fillId="8" borderId="0" xfId="0" applyFont="1" applyFill="1" applyBorder="1" applyAlignment="1">
      <alignment horizontal="center" vertical="center"/>
    </xf>
    <xf numFmtId="0" fontId="0" fillId="8" borderId="37" xfId="0" applyFont="1" applyFill="1" applyBorder="1"/>
    <xf numFmtId="0" fontId="0" fillId="8" borderId="33" xfId="0" applyFont="1" applyFill="1" applyBorder="1" applyAlignment="1">
      <alignment horizontal="center" vertical="center"/>
    </xf>
    <xf numFmtId="0" fontId="1" fillId="8" borderId="33" xfId="0" applyFont="1" applyFill="1" applyBorder="1" applyAlignment="1">
      <alignment horizontal="center" vertical="center"/>
    </xf>
    <xf numFmtId="0" fontId="2" fillId="8" borderId="37" xfId="0" applyFont="1" applyFill="1" applyBorder="1" applyAlignment="1">
      <alignment vertical="center"/>
    </xf>
    <xf numFmtId="0" fontId="10" fillId="8" borderId="3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2" fillId="0" borderId="31" xfId="0" applyFont="1" applyFill="1" applyBorder="1" applyAlignment="1">
      <alignment horizontal="center" vertical="center"/>
    </xf>
    <xf numFmtId="0" fontId="0" fillId="0" borderId="28" xfId="0" applyFont="1" applyBorder="1" applyAlignment="1">
      <alignment horizontal="center"/>
    </xf>
    <xf numFmtId="0" fontId="2" fillId="0" borderId="26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/>
    </xf>
    <xf numFmtId="0" fontId="0" fillId="0" borderId="24" xfId="0" applyFont="1" applyBorder="1" applyAlignment="1">
      <alignment horizontal="center"/>
    </xf>
    <xf numFmtId="0" fontId="2" fillId="0" borderId="45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/>
    </xf>
    <xf numFmtId="0" fontId="2" fillId="0" borderId="29" xfId="0" applyFont="1" applyBorder="1" applyAlignment="1">
      <alignment horizontal="center" vertical="center"/>
    </xf>
    <xf numFmtId="0" fontId="2" fillId="0" borderId="26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23" fillId="6" borderId="24" xfId="0" applyFont="1" applyFill="1" applyBorder="1" applyAlignment="1">
      <alignment horizontal="center"/>
    </xf>
    <xf numFmtId="0" fontId="23" fillId="6" borderId="28" xfId="0" applyFont="1" applyFill="1" applyBorder="1" applyAlignment="1">
      <alignment horizontal="center"/>
    </xf>
    <xf numFmtId="0" fontId="23" fillId="6" borderId="26" xfId="0" applyFont="1" applyFill="1" applyBorder="1" applyAlignment="1">
      <alignment horizontal="center"/>
    </xf>
    <xf numFmtId="0" fontId="0" fillId="7" borderId="57" xfId="0" applyFont="1" applyFill="1" applyBorder="1"/>
    <xf numFmtId="0" fontId="1" fillId="7" borderId="0" xfId="0" applyFont="1" applyFill="1" applyBorder="1" applyAlignment="1">
      <alignment horizontal="center" vertical="center"/>
    </xf>
    <xf numFmtId="6" fontId="0" fillId="8" borderId="41" xfId="0" applyNumberFormat="1" applyFont="1" applyFill="1" applyBorder="1"/>
    <xf numFmtId="0" fontId="0" fillId="8" borderId="7" xfId="0" applyFont="1" applyFill="1" applyBorder="1"/>
    <xf numFmtId="0" fontId="0" fillId="8" borderId="0" xfId="0" applyFont="1" applyFill="1" applyBorder="1" applyAlignment="1">
      <alignment horizontal="center"/>
    </xf>
    <xf numFmtId="0" fontId="2" fillId="8" borderId="0" xfId="0" applyFont="1" applyFill="1" applyBorder="1" applyAlignment="1">
      <alignment vertical="center"/>
    </xf>
    <xf numFmtId="44" fontId="0" fillId="7" borderId="41" xfId="1" applyFont="1" applyFill="1" applyBorder="1"/>
    <xf numFmtId="44" fontId="1" fillId="7" borderId="41" xfId="1" applyFont="1" applyFill="1" applyBorder="1" applyAlignment="1">
      <alignment horizontal="center" vertical="center"/>
    </xf>
    <xf numFmtId="0" fontId="0" fillId="7" borderId="41" xfId="0" applyFont="1" applyFill="1" applyBorder="1"/>
    <xf numFmtId="0" fontId="10" fillId="7" borderId="7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vertical="center"/>
    </xf>
    <xf numFmtId="44" fontId="1" fillId="7" borderId="0" xfId="1" applyFont="1" applyFill="1" applyBorder="1"/>
    <xf numFmtId="0" fontId="2" fillId="8" borderId="41" xfId="0" applyFont="1" applyFill="1" applyBorder="1" applyAlignment="1"/>
    <xf numFmtId="0" fontId="2" fillId="0" borderId="35" xfId="0" applyFont="1" applyFill="1" applyBorder="1" applyAlignment="1"/>
    <xf numFmtId="0" fontId="2" fillId="8" borderId="20" xfId="0" applyFont="1" applyFill="1" applyBorder="1" applyAlignment="1"/>
    <xf numFmtId="44" fontId="22" fillId="0" borderId="1" xfId="1" applyFont="1" applyFill="1" applyBorder="1" applyAlignment="1">
      <alignment horizontal="left" vertical="center"/>
    </xf>
    <xf numFmtId="0" fontId="0" fillId="0" borderId="58" xfId="0" applyFont="1" applyFill="1" applyBorder="1" applyAlignment="1">
      <alignment horizontal="center" vertical="center"/>
    </xf>
    <xf numFmtId="0" fontId="0" fillId="7" borderId="20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vertical="center"/>
    </xf>
    <xf numFmtId="0" fontId="2" fillId="7" borderId="21" xfId="0" applyFont="1" applyFill="1" applyBorder="1" applyAlignment="1">
      <alignment horizontal="center" vertical="center"/>
    </xf>
    <xf numFmtId="165" fontId="0" fillId="7" borderId="0" xfId="0" applyNumberFormat="1" applyFont="1" applyFill="1" applyBorder="1" applyAlignment="1">
      <alignment vertical="center"/>
    </xf>
    <xf numFmtId="0" fontId="2" fillId="0" borderId="42" xfId="0" applyFont="1" applyFill="1" applyBorder="1" applyAlignment="1">
      <alignment horizontal="left" vertical="top"/>
    </xf>
    <xf numFmtId="0" fontId="0" fillId="0" borderId="1" xfId="0" applyFont="1" applyFill="1" applyBorder="1" applyAlignment="1">
      <alignment horizontal="center" vertical="center"/>
    </xf>
    <xf numFmtId="0" fontId="22" fillId="0" borderId="4" xfId="0" applyFont="1" applyFill="1" applyBorder="1" applyAlignment="1">
      <alignment horizontal="left"/>
    </xf>
    <xf numFmtId="0" fontId="22" fillId="0" borderId="5" xfId="0" applyFont="1" applyFill="1" applyBorder="1" applyAlignment="1">
      <alignment horizontal="left"/>
    </xf>
    <xf numFmtId="0" fontId="22" fillId="0" borderId="2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2" fontId="2" fillId="0" borderId="1" xfId="1" applyNumberFormat="1" applyFont="1" applyFill="1" applyBorder="1" applyAlignment="1">
      <alignment horizontal="center" vertical="center"/>
    </xf>
    <xf numFmtId="2" fontId="2" fillId="0" borderId="4" xfId="1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165" fontId="0" fillId="0" borderId="1" xfId="0" applyNumberFormat="1" applyFont="1" applyFill="1" applyBorder="1" applyAlignment="1">
      <alignment horizontal="center" vertical="center"/>
    </xf>
    <xf numFmtId="0" fontId="10" fillId="3" borderId="24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0" fillId="3" borderId="25" xfId="0" applyFont="1" applyFill="1" applyBorder="1" applyAlignment="1">
      <alignment horizontal="center" vertical="center"/>
    </xf>
    <xf numFmtId="0" fontId="10" fillId="0" borderId="4" xfId="0" applyFont="1" applyFill="1" applyBorder="1" applyAlignment="1">
      <alignment horizontal="center" vertical="center"/>
    </xf>
    <xf numFmtId="0" fontId="10" fillId="0" borderId="5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4" fillId="0" borderId="4" xfId="1" applyNumberFormat="1" applyFont="1" applyFill="1" applyBorder="1" applyAlignment="1">
      <alignment horizontal="center"/>
    </xf>
    <xf numFmtId="0" fontId="4" fillId="0" borderId="5" xfId="1" applyNumberFormat="1" applyFont="1" applyFill="1" applyBorder="1" applyAlignment="1">
      <alignment horizontal="center"/>
    </xf>
    <xf numFmtId="0" fontId="4" fillId="0" borderId="46" xfId="1" applyNumberFormat="1" applyFont="1" applyFill="1" applyBorder="1" applyAlignment="1">
      <alignment horizontal="center"/>
    </xf>
    <xf numFmtId="0" fontId="0" fillId="0" borderId="27" xfId="0" applyFont="1" applyFill="1" applyBorder="1" applyAlignment="1">
      <alignment horizontal="center" vertical="center"/>
    </xf>
    <xf numFmtId="0" fontId="2" fillId="5" borderId="16" xfId="0" applyFont="1" applyFill="1" applyBorder="1" applyAlignment="1">
      <alignment horizontal="center" vertical="center"/>
    </xf>
    <xf numFmtId="0" fontId="2" fillId="5" borderId="17" xfId="0" applyFont="1" applyFill="1" applyBorder="1" applyAlignment="1">
      <alignment horizontal="center" vertical="center"/>
    </xf>
    <xf numFmtId="0" fontId="2" fillId="5" borderId="52" xfId="0" applyFont="1" applyFill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 vertical="top"/>
    </xf>
    <xf numFmtId="0" fontId="14" fillId="0" borderId="49" xfId="0" applyFont="1" applyBorder="1" applyAlignment="1">
      <alignment horizontal="center" vertical="top"/>
    </xf>
    <xf numFmtId="0" fontId="14" fillId="0" borderId="33" xfId="0" applyFont="1" applyBorder="1" applyAlignment="1">
      <alignment horizontal="center" vertical="top"/>
    </xf>
    <xf numFmtId="0" fontId="14" fillId="0" borderId="55" xfId="0" applyFont="1" applyBorder="1" applyAlignment="1">
      <alignment horizontal="center" vertical="top"/>
    </xf>
    <xf numFmtId="0" fontId="19" fillId="0" borderId="53" xfId="0" applyFont="1" applyBorder="1" applyAlignment="1">
      <alignment horizontal="center" vertical="center"/>
    </xf>
    <xf numFmtId="0" fontId="19" fillId="0" borderId="54" xfId="0" applyFont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27" xfId="0" applyFont="1" applyFill="1" applyBorder="1" applyAlignment="1">
      <alignment horizontal="center" vertical="center"/>
    </xf>
    <xf numFmtId="0" fontId="2" fillId="6" borderId="50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0" fontId="2" fillId="6" borderId="51" xfId="0" applyFont="1" applyFill="1" applyBorder="1" applyAlignment="1">
      <alignment horizontal="center" vertical="center"/>
    </xf>
    <xf numFmtId="0" fontId="15" fillId="0" borderId="47" xfId="0" applyFont="1" applyBorder="1" applyAlignment="1">
      <alignment horizontal="center" vertical="top"/>
    </xf>
    <xf numFmtId="0" fontId="15" fillId="0" borderId="21" xfId="0" applyFont="1" applyBorder="1" applyAlignment="1">
      <alignment horizontal="center" vertical="top"/>
    </xf>
    <xf numFmtId="0" fontId="15" fillId="0" borderId="56" xfId="0" applyFont="1" applyBorder="1" applyAlignment="1">
      <alignment horizontal="center" vertical="top"/>
    </xf>
    <xf numFmtId="0" fontId="15" fillId="0" borderId="33" xfId="0" applyFont="1" applyBorder="1" applyAlignment="1">
      <alignment horizontal="center" vertical="top"/>
    </xf>
    <xf numFmtId="0" fontId="0" fillId="0" borderId="3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0" fillId="0" borderId="18" xfId="0" applyFont="1" applyBorder="1" applyAlignment="1">
      <alignment horizontal="center"/>
    </xf>
    <xf numFmtId="0" fontId="0" fillId="0" borderId="19" xfId="0" applyFont="1" applyBorder="1" applyAlignment="1">
      <alignment horizontal="center"/>
    </xf>
    <xf numFmtId="0" fontId="2" fillId="0" borderId="18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3" borderId="27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4" fillId="0" borderId="42" xfId="0" applyFont="1" applyBorder="1" applyAlignment="1">
      <alignment horizontal="center" vertical="top"/>
    </xf>
    <xf numFmtId="0" fontId="15" fillId="0" borderId="23" xfId="0" applyFont="1" applyBorder="1" applyAlignment="1">
      <alignment horizontal="center" vertical="top"/>
    </xf>
    <xf numFmtId="0" fontId="15" fillId="0" borderId="34" xfId="0" applyFont="1" applyBorder="1" applyAlignment="1">
      <alignment horizontal="center" vertical="top"/>
    </xf>
    <xf numFmtId="0" fontId="2" fillId="5" borderId="31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6" borderId="31" xfId="0" applyFont="1" applyFill="1" applyBorder="1" applyAlignment="1">
      <alignment horizontal="center" vertical="center"/>
    </xf>
    <xf numFmtId="0" fontId="2" fillId="6" borderId="2" xfId="0" applyFont="1" applyFill="1" applyBorder="1" applyAlignment="1">
      <alignment horizontal="center" vertical="center"/>
    </xf>
    <xf numFmtId="2" fontId="0" fillId="8" borderId="41" xfId="1" applyNumberFormat="1" applyFont="1" applyFill="1" applyBorder="1" applyAlignment="1">
      <alignment vertical="center"/>
    </xf>
    <xf numFmtId="0" fontId="23" fillId="6" borderId="24" xfId="0" applyFont="1" applyFill="1" applyBorder="1" applyAlignment="1">
      <alignment horizontal="center" vertical="center"/>
    </xf>
    <xf numFmtId="0" fontId="23" fillId="6" borderId="1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EE3E2"/>
      <color rgb="FFFFFFCC"/>
      <color rgb="FFFDB3B1"/>
      <color rgb="FFFB635F"/>
      <color rgb="FF7D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G80" lockText="1" noThreeD="1"/>
</file>

<file path=xl/ctrlProps/ctrlProp2.xml><?xml version="1.0" encoding="utf-8"?>
<formControlPr xmlns="http://schemas.microsoft.com/office/spreadsheetml/2009/9/main" objectType="CheckBox" fmlaLink="C72" lockText="1" noThreeD="1"/>
</file>

<file path=xl/ctrlProps/ctrlProp3.xml><?xml version="1.0" encoding="utf-8"?>
<formControlPr xmlns="http://schemas.microsoft.com/office/spreadsheetml/2009/9/main" objectType="CheckBox" fmlaLink="K72" lockText="1" noThreeD="1"/>
</file>

<file path=xl/ctrlProps/ctrlProp4.xml><?xml version="1.0" encoding="utf-8"?>
<formControlPr xmlns="http://schemas.microsoft.com/office/spreadsheetml/2009/9/main" objectType="CheckBox" fmlaLink="C75" lockText="1" noThreeD="1"/>
</file>

<file path=xl/ctrlProps/ctrlProp5.xml><?xml version="1.0" encoding="utf-8"?>
<formControlPr xmlns="http://schemas.microsoft.com/office/spreadsheetml/2009/9/main" objectType="CheckBox" fmlaLink="K7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38</xdr:row>
          <xdr:rowOff>47625</xdr:rowOff>
        </xdr:from>
        <xdr:to>
          <xdr:col>7</xdr:col>
          <xdr:colOff>9525</xdr:colOff>
          <xdr:row>40</xdr:row>
          <xdr:rowOff>9525</xdr:rowOff>
        </xdr:to>
        <xdr:sp macro="" textlink="">
          <xdr:nvSpPr>
            <xdr:cNvPr id="1026" name="Check Box 2" descr="OUI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    Découpe laser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2</xdr:row>
          <xdr:rowOff>180975</xdr:rowOff>
        </xdr:from>
        <xdr:to>
          <xdr:col>6</xdr:col>
          <xdr:colOff>1028700</xdr:colOff>
          <xdr:row>4</xdr:row>
          <xdr:rowOff>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CHUTES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57150</xdr:colOff>
          <xdr:row>5</xdr:row>
          <xdr:rowOff>180975</xdr:rowOff>
        </xdr:from>
        <xdr:to>
          <xdr:col>6</xdr:col>
          <xdr:colOff>1028700</xdr:colOff>
          <xdr:row>7</xdr:row>
          <xdr:rowOff>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CHUTES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8</xdr:row>
          <xdr:rowOff>180975</xdr:rowOff>
        </xdr:from>
        <xdr:to>
          <xdr:col>6</xdr:col>
          <xdr:colOff>1038225</xdr:colOff>
          <xdr:row>10</xdr:row>
          <xdr:rowOff>9525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 CHUTES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66675</xdr:colOff>
          <xdr:row>12</xdr:row>
          <xdr:rowOff>0</xdr:rowOff>
        </xdr:from>
        <xdr:to>
          <xdr:col>6</xdr:col>
          <xdr:colOff>1038225</xdr:colOff>
          <xdr:row>13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CHUTES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D422"/>
  <sheetViews>
    <sheetView tabSelected="1" topLeftCell="A23" zoomScaleNormal="100" workbookViewId="0">
      <selection activeCell="Q13" sqref="Q13"/>
    </sheetView>
  </sheetViews>
  <sheetFormatPr baseColWidth="10" defaultRowHeight="15.75" x14ac:dyDescent="0.25"/>
  <cols>
    <col min="1" max="1" width="23.42578125" customWidth="1"/>
    <col min="2" max="5" width="15.7109375" style="1" customWidth="1"/>
    <col min="6" max="6" width="15.7109375" style="51" customWidth="1"/>
    <col min="7" max="8" width="15.7109375" customWidth="1"/>
    <col min="9" max="9" width="1.7109375" customWidth="1"/>
    <col min="10" max="10" width="1.7109375" style="42" customWidth="1"/>
    <col min="11" max="12" width="15.7109375" customWidth="1"/>
    <col min="13" max="13" width="15.7109375" style="87" customWidth="1"/>
    <col min="24" max="25" width="1.7109375" customWidth="1"/>
  </cols>
  <sheetData>
    <row r="1" spans="1:29" ht="15" customHeight="1" x14ac:dyDescent="0.25">
      <c r="A1" s="277" t="s">
        <v>72</v>
      </c>
      <c r="B1" s="371"/>
      <c r="C1" s="372"/>
      <c r="D1" s="370" t="s">
        <v>73</v>
      </c>
      <c r="E1" s="370"/>
      <c r="F1" s="373"/>
      <c r="G1" s="374"/>
      <c r="H1" s="375"/>
      <c r="I1" s="93"/>
      <c r="J1" s="94"/>
      <c r="K1" s="93"/>
      <c r="L1" s="95"/>
      <c r="M1" s="96"/>
      <c r="O1" s="79"/>
      <c r="P1" s="79"/>
      <c r="Q1" s="79"/>
      <c r="R1" s="79"/>
      <c r="S1" s="79"/>
      <c r="T1" s="78"/>
      <c r="U1" s="78"/>
      <c r="V1" s="78"/>
      <c r="W1" s="78"/>
      <c r="X1" s="78"/>
      <c r="Y1" s="78"/>
      <c r="Z1" s="78"/>
      <c r="AA1" s="78"/>
      <c r="AB1" s="78"/>
      <c r="AC1" s="28"/>
    </row>
    <row r="2" spans="1:29" ht="5.0999999999999996" customHeight="1" x14ac:dyDescent="0.25">
      <c r="A2" s="278"/>
      <c r="B2" s="97"/>
      <c r="C2" s="97"/>
      <c r="D2" s="97"/>
      <c r="E2" s="97"/>
      <c r="F2" s="85"/>
      <c r="G2" s="98"/>
      <c r="H2" s="98"/>
      <c r="I2" s="98"/>
      <c r="J2" s="99"/>
      <c r="K2" s="98"/>
      <c r="L2" s="98"/>
      <c r="M2" s="100"/>
      <c r="O2" s="79"/>
      <c r="P2" s="79"/>
      <c r="Q2" s="79"/>
      <c r="R2" s="79"/>
      <c r="S2" s="79"/>
      <c r="T2" s="78"/>
      <c r="U2" s="78"/>
      <c r="V2" s="78"/>
      <c r="W2" s="78"/>
      <c r="X2" s="78"/>
      <c r="Y2" s="78"/>
      <c r="Z2" s="78"/>
      <c r="AA2" s="78"/>
      <c r="AB2" s="78"/>
      <c r="AC2" s="28"/>
    </row>
    <row r="3" spans="1:29" ht="15" customHeight="1" x14ac:dyDescent="0.25">
      <c r="A3" s="276" t="s">
        <v>74</v>
      </c>
      <c r="B3" s="101" t="s">
        <v>68</v>
      </c>
      <c r="C3" s="101" t="s">
        <v>69</v>
      </c>
      <c r="D3" s="101" t="s">
        <v>75</v>
      </c>
      <c r="E3" s="101" t="s">
        <v>78</v>
      </c>
      <c r="F3" s="101" t="s">
        <v>76</v>
      </c>
      <c r="G3" s="102"/>
      <c r="H3" s="103" t="s">
        <v>77</v>
      </c>
      <c r="I3" s="98"/>
      <c r="J3" s="99"/>
      <c r="K3" s="376" t="s">
        <v>88</v>
      </c>
      <c r="L3" s="376"/>
      <c r="M3" s="377"/>
      <c r="N3" s="43"/>
      <c r="O3" s="79"/>
      <c r="P3" s="79"/>
      <c r="Q3" s="79"/>
      <c r="R3" s="79"/>
      <c r="S3" s="79"/>
      <c r="T3" s="78"/>
      <c r="U3" s="78"/>
      <c r="V3" s="78"/>
      <c r="W3" s="78"/>
      <c r="X3" s="78"/>
      <c r="Y3" s="78"/>
      <c r="Z3" s="78"/>
      <c r="AA3" s="78"/>
      <c r="AB3" s="78"/>
      <c r="AC3" s="28"/>
    </row>
    <row r="4" spans="1:29" x14ac:dyDescent="0.25">
      <c r="A4" s="393" t="s">
        <v>260</v>
      </c>
      <c r="B4" s="104">
        <f>DGET('PVC '!$A$1:$H$74,"Longueur",Feuil2!A3:A4)</f>
        <v>0</v>
      </c>
      <c r="C4" s="104">
        <f>DGET('PVC '!$A$1:$H$74,"largeur",Feuil2!A3:A4)</f>
        <v>0</v>
      </c>
      <c r="D4" s="104">
        <v>0</v>
      </c>
      <c r="E4" s="104">
        <f>B4*C4*D4</f>
        <v>0</v>
      </c>
      <c r="F4" s="104">
        <f>DGET('PVC '!$A$1:$H$69,"tarif",Feuil2!A3:A4)</f>
        <v>0</v>
      </c>
      <c r="G4" s="105"/>
      <c r="H4" s="106">
        <f>E4*F4</f>
        <v>0</v>
      </c>
      <c r="I4" s="98"/>
      <c r="J4" s="99"/>
      <c r="K4" s="98"/>
      <c r="L4" s="98"/>
      <c r="M4" s="100"/>
      <c r="O4" s="39"/>
      <c r="P4" s="39"/>
      <c r="Q4" s="34"/>
      <c r="R4" s="34"/>
      <c r="S4" s="34"/>
      <c r="T4" s="34"/>
      <c r="U4" s="34"/>
      <c r="V4" s="35"/>
      <c r="W4" s="35"/>
      <c r="X4" s="32"/>
      <c r="Y4" s="32"/>
      <c r="Z4" s="32"/>
      <c r="AA4" s="32"/>
      <c r="AB4" s="32"/>
      <c r="AC4" s="28"/>
    </row>
    <row r="5" spans="1:29" ht="5.0999999999999996" customHeight="1" x14ac:dyDescent="0.25">
      <c r="A5" s="107"/>
      <c r="B5" s="85"/>
      <c r="C5" s="85"/>
      <c r="D5" s="85"/>
      <c r="E5" s="85"/>
      <c r="F5" s="109"/>
      <c r="G5" s="105"/>
      <c r="H5" s="105"/>
      <c r="I5" s="98"/>
      <c r="J5" s="99"/>
      <c r="K5" s="98"/>
      <c r="L5" s="98"/>
      <c r="M5" s="100"/>
      <c r="O5" s="58"/>
      <c r="P5" s="58"/>
      <c r="Q5" s="34"/>
      <c r="R5" s="34"/>
      <c r="S5" s="34"/>
      <c r="T5" s="34"/>
      <c r="U5" s="34"/>
      <c r="V5" s="35"/>
      <c r="W5" s="35"/>
      <c r="X5" s="32"/>
      <c r="Y5" s="32"/>
      <c r="Z5" s="32"/>
      <c r="AA5" s="32"/>
      <c r="AB5" s="32"/>
      <c r="AC5" s="28"/>
    </row>
    <row r="6" spans="1:29" ht="15" x14ac:dyDescent="0.25">
      <c r="A6" s="276" t="s">
        <v>74</v>
      </c>
      <c r="B6" s="110"/>
      <c r="C6" s="111"/>
      <c r="D6" s="111"/>
      <c r="E6" s="111"/>
      <c r="F6" s="111"/>
      <c r="G6" s="112"/>
      <c r="H6" s="113"/>
      <c r="I6" s="98"/>
      <c r="J6" s="99"/>
      <c r="K6" s="365" t="s">
        <v>97</v>
      </c>
      <c r="L6" s="365"/>
      <c r="M6" s="114">
        <f>D27</f>
        <v>0</v>
      </c>
      <c r="N6" s="43"/>
      <c r="O6" s="38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38"/>
      <c r="AC6" s="28"/>
    </row>
    <row r="7" spans="1:29" x14ac:dyDescent="0.25">
      <c r="A7" s="289" t="s">
        <v>260</v>
      </c>
      <c r="B7" s="104">
        <f>DGET('PVC '!$A$1:$H$74,"Longueur",Feuil2!A6:A7)</f>
        <v>0</v>
      </c>
      <c r="C7" s="104">
        <f>DGET('PVC '!$A$1:$H$74,"largeur",Feuil2!A6:A7)</f>
        <v>0</v>
      </c>
      <c r="D7" s="104">
        <v>0</v>
      </c>
      <c r="E7" s="104">
        <f>B7*C7*D7</f>
        <v>0</v>
      </c>
      <c r="F7" s="104">
        <f>DGET('PVC '!$A$1:$H$69,"tarif",Feuil2!A6:A7)</f>
        <v>0</v>
      </c>
      <c r="G7" s="105"/>
      <c r="H7" s="106">
        <f>E7*F7</f>
        <v>0</v>
      </c>
      <c r="I7" s="98"/>
      <c r="J7" s="99"/>
      <c r="K7" s="98"/>
      <c r="L7" s="98"/>
      <c r="M7" s="100"/>
      <c r="N7" s="43"/>
      <c r="O7" s="32"/>
      <c r="P7" s="39"/>
      <c r="Q7" s="34"/>
      <c r="R7" s="34"/>
      <c r="S7" s="34"/>
      <c r="T7" s="34"/>
      <c r="U7" s="34"/>
      <c r="V7" s="35"/>
      <c r="W7" s="35"/>
      <c r="X7" s="32"/>
      <c r="Y7" s="32"/>
      <c r="Z7" s="32"/>
      <c r="AA7" s="32"/>
      <c r="AB7" s="32"/>
      <c r="AC7" s="28"/>
    </row>
    <row r="8" spans="1:29" ht="5.0999999999999996" customHeight="1" x14ac:dyDescent="0.25">
      <c r="A8" s="280"/>
      <c r="B8" s="85"/>
      <c r="C8" s="85"/>
      <c r="D8" s="85"/>
      <c r="E8" s="111"/>
      <c r="F8" s="85"/>
      <c r="G8" s="105"/>
      <c r="H8" s="105"/>
      <c r="I8" s="98"/>
      <c r="J8" s="99"/>
      <c r="K8" s="98"/>
      <c r="L8" s="98"/>
      <c r="M8" s="100"/>
      <c r="O8" s="39"/>
      <c r="P8" s="39"/>
      <c r="Q8" s="34"/>
      <c r="R8" s="34"/>
      <c r="S8" s="34"/>
      <c r="T8" s="34"/>
      <c r="U8" s="34"/>
      <c r="V8" s="35"/>
      <c r="W8" s="35"/>
      <c r="X8" s="32"/>
      <c r="Y8" s="32"/>
      <c r="Z8" s="32"/>
      <c r="AA8" s="32"/>
      <c r="AB8" s="32"/>
    </row>
    <row r="9" spans="1:29" ht="15" customHeight="1" x14ac:dyDescent="0.25">
      <c r="A9" s="276" t="s">
        <v>74</v>
      </c>
      <c r="B9" s="110"/>
      <c r="C9" s="111"/>
      <c r="D9" s="111"/>
      <c r="E9" s="115"/>
      <c r="F9" s="111"/>
      <c r="G9" s="112"/>
      <c r="H9" s="113"/>
      <c r="I9" s="98"/>
      <c r="J9" s="99"/>
      <c r="K9" s="365" t="s">
        <v>98</v>
      </c>
      <c r="L9" s="365"/>
      <c r="M9" s="114">
        <f>H4+H7+H10+H13</f>
        <v>0</v>
      </c>
      <c r="O9" s="38"/>
      <c r="P9" s="364"/>
      <c r="Q9" s="364"/>
      <c r="R9" s="34"/>
      <c r="S9" s="34"/>
      <c r="T9" s="33"/>
      <c r="U9" s="34"/>
      <c r="V9" s="35"/>
      <c r="W9" s="35"/>
      <c r="X9" s="32"/>
      <c r="Y9" s="32"/>
      <c r="Z9" s="38"/>
      <c r="AA9" s="38"/>
      <c r="AB9" s="55"/>
      <c r="AC9" s="28"/>
    </row>
    <row r="10" spans="1:29" ht="15" customHeight="1" x14ac:dyDescent="0.25">
      <c r="A10" s="289" t="s">
        <v>260</v>
      </c>
      <c r="B10" s="104">
        <f>DGET('PVC '!$A$1:$H$74,"Longueur",Feuil2!A9:A10)</f>
        <v>0</v>
      </c>
      <c r="C10" s="104">
        <f>DGET('PVC '!$A$1:$H$74,"largeur",Feuil2!A9:A10)</f>
        <v>0</v>
      </c>
      <c r="D10" s="104">
        <v>0</v>
      </c>
      <c r="E10" s="104">
        <f>B10*C10*D10</f>
        <v>0</v>
      </c>
      <c r="F10" s="104">
        <f>DGET('PVC '!$A$1:$H$69,"tarif",Feuil2!A9:A10)</f>
        <v>0</v>
      </c>
      <c r="G10" s="105"/>
      <c r="H10" s="106">
        <f>E10*F10</f>
        <v>0</v>
      </c>
      <c r="I10" s="98"/>
      <c r="J10" s="99"/>
      <c r="K10" s="98"/>
      <c r="L10" s="98"/>
      <c r="M10" s="100"/>
      <c r="O10" s="39"/>
      <c r="P10" s="80"/>
      <c r="Q10" s="80"/>
      <c r="R10" s="80"/>
      <c r="S10" s="34"/>
      <c r="T10" s="34"/>
      <c r="U10" s="34"/>
      <c r="V10" s="35"/>
      <c r="W10" s="35"/>
      <c r="X10" s="32"/>
      <c r="Y10" s="32"/>
      <c r="Z10" s="32"/>
      <c r="AA10" s="32"/>
      <c r="AB10" s="32"/>
      <c r="AC10" s="28"/>
    </row>
    <row r="11" spans="1:29" ht="5.0999999999999996" customHeight="1" x14ac:dyDescent="0.25">
      <c r="A11" s="116"/>
      <c r="B11" s="85"/>
      <c r="C11" s="85"/>
      <c r="D11" s="85"/>
      <c r="E11" s="85"/>
      <c r="F11" s="85"/>
      <c r="G11" s="105"/>
      <c r="H11" s="105"/>
      <c r="I11" s="98"/>
      <c r="J11" s="99"/>
      <c r="K11" s="98"/>
      <c r="L11" s="98"/>
      <c r="M11" s="100"/>
      <c r="O11" s="31"/>
      <c r="P11" s="31"/>
      <c r="Q11" s="34"/>
      <c r="R11" s="34"/>
      <c r="S11" s="34"/>
      <c r="T11" s="34"/>
      <c r="U11" s="34"/>
      <c r="V11" s="35"/>
      <c r="W11" s="35"/>
      <c r="X11" s="32"/>
      <c r="Y11" s="32"/>
      <c r="Z11" s="32"/>
      <c r="AA11" s="32"/>
      <c r="AB11" s="32"/>
    </row>
    <row r="12" spans="1:29" ht="15" customHeight="1" x14ac:dyDescent="0.25">
      <c r="A12" s="276" t="s">
        <v>74</v>
      </c>
      <c r="B12" s="110"/>
      <c r="C12" s="111"/>
      <c r="D12" s="111"/>
      <c r="E12" s="111"/>
      <c r="F12" s="111"/>
      <c r="G12" s="112"/>
      <c r="H12" s="113"/>
      <c r="I12" s="98"/>
      <c r="J12" s="99"/>
      <c r="K12" s="365" t="s">
        <v>99</v>
      </c>
      <c r="L12" s="365"/>
      <c r="M12" s="114">
        <f>D29</f>
        <v>0</v>
      </c>
      <c r="O12" s="38"/>
      <c r="P12" s="38"/>
      <c r="Q12" s="34"/>
      <c r="R12" s="34"/>
      <c r="S12" s="34"/>
      <c r="T12" s="34"/>
      <c r="U12" s="34"/>
      <c r="V12" s="35"/>
      <c r="W12" s="35"/>
      <c r="X12" s="32"/>
      <c r="Y12" s="32"/>
      <c r="Z12" s="38"/>
      <c r="AA12" s="38"/>
      <c r="AB12" s="55"/>
      <c r="AC12" s="28"/>
    </row>
    <row r="13" spans="1:29" ht="15" customHeight="1" x14ac:dyDescent="0.25">
      <c r="A13" s="289" t="s">
        <v>260</v>
      </c>
      <c r="B13" s="104">
        <f>DGET('PVC '!$A$1:$H$74,"Longueur",Feuil2!A12:A13)</f>
        <v>0</v>
      </c>
      <c r="C13" s="104">
        <f>DGET('PVC '!$A$1:$H$69,"largeur",Feuil2!A12:A13)</f>
        <v>0</v>
      </c>
      <c r="D13" s="104">
        <v>0</v>
      </c>
      <c r="E13" s="104">
        <f>B13*C13*D13</f>
        <v>0</v>
      </c>
      <c r="F13" s="104">
        <f>DGET('PVC '!$A$1:$H$69,"tarif",Feuil2!A12:A13)</f>
        <v>0</v>
      </c>
      <c r="G13" s="105"/>
      <c r="H13" s="106">
        <f>E13*F13</f>
        <v>0</v>
      </c>
      <c r="I13" s="98"/>
      <c r="J13" s="99"/>
      <c r="K13" s="98"/>
      <c r="L13" s="98"/>
      <c r="M13" s="100"/>
      <c r="O13" s="39"/>
      <c r="P13" s="39"/>
      <c r="Q13" s="34"/>
      <c r="R13" s="34"/>
      <c r="S13" s="34"/>
      <c r="T13" s="34"/>
      <c r="U13" s="34"/>
      <c r="V13" s="35"/>
      <c r="W13" s="35"/>
      <c r="X13" s="32"/>
      <c r="Y13" s="32"/>
      <c r="Z13" s="32"/>
      <c r="AA13" s="32"/>
      <c r="AB13" s="32"/>
      <c r="AC13" s="28"/>
    </row>
    <row r="14" spans="1:29" ht="5.0999999999999996" customHeight="1" thickBot="1" x14ac:dyDescent="0.3">
      <c r="A14" s="116"/>
      <c r="B14" s="85"/>
      <c r="C14" s="85"/>
      <c r="D14" s="85"/>
      <c r="E14" s="85"/>
      <c r="F14" s="85"/>
      <c r="G14" s="105"/>
      <c r="H14" s="105"/>
      <c r="I14" s="98"/>
      <c r="J14" s="99"/>
      <c r="K14" s="98"/>
      <c r="L14" s="98"/>
      <c r="M14" s="100"/>
      <c r="O14" s="31"/>
      <c r="P14" s="31"/>
      <c r="Q14" s="34"/>
      <c r="R14" s="34"/>
      <c r="S14" s="34"/>
      <c r="T14" s="34"/>
      <c r="U14" s="34"/>
      <c r="V14" s="35"/>
      <c r="W14" s="35"/>
      <c r="X14" s="32"/>
      <c r="Y14" s="32"/>
      <c r="Z14" s="32"/>
      <c r="AA14" s="32"/>
      <c r="AB14" s="32"/>
      <c r="AC14" s="28"/>
    </row>
    <row r="15" spans="1:29" ht="15" customHeight="1" thickTop="1" x14ac:dyDescent="0.25">
      <c r="A15" s="281" t="s">
        <v>79</v>
      </c>
      <c r="B15" s="117"/>
      <c r="C15" s="118"/>
      <c r="D15" s="118"/>
      <c r="E15" s="118"/>
      <c r="F15" s="119"/>
      <c r="G15" s="120"/>
      <c r="H15" s="121"/>
      <c r="I15" s="122"/>
      <c r="J15" s="99"/>
      <c r="K15" s="365" t="s">
        <v>100</v>
      </c>
      <c r="L15" s="365"/>
      <c r="M15" s="114">
        <f>D31</f>
        <v>0</v>
      </c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55"/>
    </row>
    <row r="16" spans="1:29" ht="15" x14ac:dyDescent="0.25">
      <c r="A16" s="275"/>
      <c r="B16" s="104"/>
      <c r="C16" s="104"/>
      <c r="D16" s="104"/>
      <c r="E16" s="123">
        <f>B16*C16*D16</f>
        <v>0</v>
      </c>
      <c r="F16" s="85"/>
      <c r="G16" s="98"/>
      <c r="H16" s="124">
        <f>((B16+C16)*2)*D16</f>
        <v>0</v>
      </c>
      <c r="I16" s="98"/>
      <c r="J16" s="99"/>
      <c r="K16" s="98"/>
      <c r="L16" s="98"/>
      <c r="M16" s="100"/>
      <c r="O16" s="39"/>
      <c r="P16" s="39"/>
      <c r="Q16" s="34"/>
      <c r="R16" s="34"/>
      <c r="S16" s="34"/>
      <c r="T16" s="59"/>
      <c r="U16" s="34"/>
      <c r="V16" s="37"/>
      <c r="W16" s="54"/>
      <c r="X16" s="32"/>
      <c r="Y16" s="32"/>
      <c r="Z16" s="32"/>
      <c r="AA16" s="32"/>
      <c r="AB16" s="32"/>
      <c r="AC16" s="28"/>
    </row>
    <row r="17" spans="1:30" ht="15" x14ac:dyDescent="0.25">
      <c r="A17" s="280"/>
      <c r="B17" s="104"/>
      <c r="C17" s="104"/>
      <c r="D17" s="104"/>
      <c r="E17" s="123">
        <f t="shared" ref="E17:E21" si="0">B17*C17*D17</f>
        <v>0</v>
      </c>
      <c r="F17" s="85"/>
      <c r="G17" s="98"/>
      <c r="H17" s="124">
        <f t="shared" ref="H17:H21" si="1">((B17+C17)*2)*D17</f>
        <v>0</v>
      </c>
      <c r="I17" s="98"/>
      <c r="J17" s="99"/>
      <c r="K17" s="365" t="s">
        <v>101</v>
      </c>
      <c r="L17" s="365"/>
      <c r="M17" s="114">
        <f>H48+H49+H54+H56+H58</f>
        <v>0</v>
      </c>
      <c r="O17" s="39"/>
      <c r="P17" s="367"/>
      <c r="Q17" s="367"/>
      <c r="R17" s="34"/>
      <c r="S17" s="34"/>
      <c r="T17" s="59"/>
      <c r="U17" s="34"/>
      <c r="V17" s="37"/>
      <c r="W17" s="54"/>
      <c r="X17" s="32"/>
      <c r="Y17" s="32"/>
      <c r="Z17" s="38"/>
      <c r="AA17" s="38"/>
      <c r="AB17" s="55"/>
      <c r="AC17" s="28"/>
    </row>
    <row r="18" spans="1:30" ht="15" customHeight="1" x14ac:dyDescent="0.25">
      <c r="A18" s="280"/>
      <c r="B18" s="104"/>
      <c r="C18" s="104"/>
      <c r="D18" s="104"/>
      <c r="E18" s="123">
        <f t="shared" si="0"/>
        <v>0</v>
      </c>
      <c r="F18" s="85"/>
      <c r="G18" s="98"/>
      <c r="H18" s="124">
        <f t="shared" si="1"/>
        <v>0</v>
      </c>
      <c r="I18" s="98"/>
      <c r="J18" s="99"/>
      <c r="K18" s="98"/>
      <c r="L18" s="98"/>
      <c r="M18" s="100"/>
      <c r="O18" s="39"/>
      <c r="P18" s="80"/>
      <c r="Q18" s="80"/>
      <c r="R18" s="80"/>
      <c r="S18" s="80"/>
      <c r="T18" s="59"/>
      <c r="U18" s="34"/>
      <c r="V18" s="37"/>
      <c r="W18" s="54"/>
      <c r="X18" s="32"/>
      <c r="Y18" s="32"/>
      <c r="Z18" s="32"/>
      <c r="AA18" s="32"/>
      <c r="AB18" s="32"/>
      <c r="AC18" s="28"/>
    </row>
    <row r="19" spans="1:30" ht="15" x14ac:dyDescent="0.25">
      <c r="A19" s="280"/>
      <c r="B19" s="104"/>
      <c r="C19" s="104"/>
      <c r="D19" s="104"/>
      <c r="E19" s="123">
        <f t="shared" si="0"/>
        <v>0</v>
      </c>
      <c r="F19" s="85"/>
      <c r="G19" s="98"/>
      <c r="H19" s="124">
        <f t="shared" si="1"/>
        <v>0</v>
      </c>
      <c r="I19" s="98"/>
      <c r="J19" s="99"/>
      <c r="K19" s="365" t="s">
        <v>102</v>
      </c>
      <c r="L19" s="365"/>
      <c r="M19" s="125">
        <f>E37+E40+E43</f>
        <v>0</v>
      </c>
      <c r="O19" s="39"/>
      <c r="P19" s="39"/>
      <c r="Q19" s="34"/>
      <c r="R19" s="34"/>
      <c r="S19" s="34"/>
      <c r="T19" s="59"/>
      <c r="U19" s="34"/>
      <c r="V19" s="37"/>
      <c r="W19" s="54"/>
      <c r="X19" s="32"/>
      <c r="Y19" s="32"/>
      <c r="Z19" s="38"/>
      <c r="AA19" s="38"/>
      <c r="AB19" s="56"/>
      <c r="AC19" s="28"/>
    </row>
    <row r="20" spans="1:30" ht="15" x14ac:dyDescent="0.25">
      <c r="A20" s="280"/>
      <c r="B20" s="104"/>
      <c r="C20" s="104"/>
      <c r="D20" s="104"/>
      <c r="E20" s="123">
        <f t="shared" si="0"/>
        <v>0</v>
      </c>
      <c r="F20" s="85"/>
      <c r="G20" s="98"/>
      <c r="H20" s="124">
        <f t="shared" si="1"/>
        <v>0</v>
      </c>
      <c r="I20" s="98"/>
      <c r="J20" s="99"/>
      <c r="K20" s="98"/>
      <c r="L20" s="98"/>
      <c r="M20" s="100"/>
      <c r="O20" s="39"/>
      <c r="P20" s="39"/>
      <c r="Q20" s="34"/>
      <c r="R20" s="34"/>
      <c r="S20" s="34"/>
      <c r="T20" s="59"/>
      <c r="U20" s="34"/>
      <c r="V20" s="37"/>
      <c r="W20" s="54"/>
      <c r="X20" s="32"/>
      <c r="Y20" s="32"/>
      <c r="Z20" s="32"/>
      <c r="AA20" s="32"/>
      <c r="AB20" s="32"/>
      <c r="AC20" s="28"/>
    </row>
    <row r="21" spans="1:30" ht="15" x14ac:dyDescent="0.25">
      <c r="A21" s="280"/>
      <c r="B21" s="104"/>
      <c r="C21" s="104"/>
      <c r="D21" s="104"/>
      <c r="E21" s="123">
        <f t="shared" si="0"/>
        <v>0</v>
      </c>
      <c r="F21" s="85"/>
      <c r="G21" s="98"/>
      <c r="H21" s="124">
        <f t="shared" si="1"/>
        <v>0</v>
      </c>
      <c r="I21" s="98"/>
      <c r="J21" s="99"/>
      <c r="K21" s="366" t="s">
        <v>103</v>
      </c>
      <c r="L21" s="366"/>
      <c r="M21" s="126">
        <v>10</v>
      </c>
      <c r="O21" s="39"/>
      <c r="P21" s="39"/>
      <c r="Q21" s="34"/>
      <c r="R21" s="34"/>
      <c r="S21" s="34"/>
      <c r="T21" s="59"/>
      <c r="U21" s="34"/>
      <c r="V21" s="37"/>
      <c r="W21" s="54"/>
      <c r="X21" s="32"/>
      <c r="Y21" s="32"/>
      <c r="Z21" s="30"/>
      <c r="AA21" s="30"/>
      <c r="AB21" s="57"/>
      <c r="AC21" s="28"/>
      <c r="AD21" s="28"/>
    </row>
    <row r="22" spans="1:30" ht="15" x14ac:dyDescent="0.25">
      <c r="A22" s="280"/>
      <c r="B22" s="127">
        <f>B16+B17+B18+B19+B20+B21</f>
        <v>0</v>
      </c>
      <c r="C22" s="127">
        <f>C16+C17+C18+C19+C20+C21</f>
        <v>0</v>
      </c>
      <c r="D22" s="128" t="s">
        <v>144</v>
      </c>
      <c r="E22" s="129">
        <f>E16+E17+E18+E19+E20+E21</f>
        <v>0</v>
      </c>
      <c r="F22" s="130"/>
      <c r="G22" s="131" t="s">
        <v>143</v>
      </c>
      <c r="H22" s="132">
        <f>H16+H17+H18+H19+H20+H21</f>
        <v>0</v>
      </c>
      <c r="I22" s="98"/>
      <c r="J22" s="99"/>
      <c r="K22" s="133"/>
      <c r="L22" s="133"/>
      <c r="M22" s="126"/>
      <c r="O22" s="39"/>
      <c r="P22" s="39"/>
      <c r="Q22" s="34"/>
      <c r="R22" s="34"/>
      <c r="S22" s="33"/>
      <c r="T22" s="52"/>
      <c r="U22" s="53"/>
      <c r="V22" s="53"/>
      <c r="W22" s="60"/>
      <c r="X22" s="32"/>
      <c r="Y22" s="32"/>
      <c r="Z22" s="38"/>
      <c r="AA22" s="38"/>
      <c r="AB22" s="57"/>
      <c r="AC22" s="28"/>
    </row>
    <row r="23" spans="1:30" ht="5.0999999999999996" customHeight="1" x14ac:dyDescent="0.25">
      <c r="A23" s="134"/>
      <c r="B23" s="97"/>
      <c r="C23" s="97"/>
      <c r="D23" s="97"/>
      <c r="E23" s="97"/>
      <c r="F23" s="85"/>
      <c r="G23" s="135"/>
      <c r="H23" s="135"/>
      <c r="I23" s="98"/>
      <c r="J23" s="99"/>
      <c r="K23" s="98"/>
      <c r="L23" s="98"/>
      <c r="M23" s="100"/>
      <c r="O23" s="32"/>
      <c r="P23" s="32"/>
      <c r="Q23" s="31"/>
      <c r="R23" s="31"/>
      <c r="S23" s="31"/>
      <c r="T23" s="31"/>
      <c r="U23" s="61"/>
      <c r="V23" s="62"/>
      <c r="W23" s="62"/>
      <c r="X23" s="32"/>
      <c r="Y23" s="32"/>
      <c r="Z23" s="32"/>
      <c r="AA23" s="32"/>
      <c r="AB23" s="32"/>
      <c r="AC23" s="28"/>
    </row>
    <row r="24" spans="1:30" ht="15" customHeight="1" x14ac:dyDescent="0.25">
      <c r="A24" s="378" t="s">
        <v>64</v>
      </c>
      <c r="B24" s="379"/>
      <c r="C24" s="379"/>
      <c r="D24" s="379"/>
      <c r="E24" s="379"/>
      <c r="F24" s="379"/>
      <c r="G24" s="379"/>
      <c r="H24" s="379"/>
      <c r="I24" s="98"/>
      <c r="J24" s="99"/>
      <c r="K24" s="98"/>
      <c r="L24" s="98"/>
      <c r="M24" s="100"/>
      <c r="O24" s="38"/>
      <c r="P24" s="38"/>
      <c r="Q24" s="38"/>
      <c r="R24" s="38"/>
      <c r="S24" s="38"/>
      <c r="T24" s="38"/>
      <c r="U24" s="38"/>
      <c r="V24" s="38"/>
      <c r="W24" s="38"/>
      <c r="X24" s="32"/>
      <c r="Y24" s="32"/>
      <c r="Z24" s="32"/>
      <c r="AA24" s="32"/>
      <c r="AB24" s="32"/>
      <c r="AC24" s="28"/>
    </row>
    <row r="25" spans="1:30" ht="5.0999999999999996" customHeight="1" x14ac:dyDescent="0.25">
      <c r="A25" s="134"/>
      <c r="B25" s="97"/>
      <c r="C25" s="97"/>
      <c r="D25" s="97"/>
      <c r="E25" s="97"/>
      <c r="F25" s="85"/>
      <c r="G25" s="98"/>
      <c r="H25" s="98"/>
      <c r="I25" s="98"/>
      <c r="J25" s="99"/>
      <c r="K25" s="98"/>
      <c r="L25" s="98"/>
      <c r="M25" s="100"/>
      <c r="O25" s="32"/>
      <c r="P25" s="32"/>
      <c r="Q25" s="31"/>
      <c r="R25" s="31"/>
      <c r="S25" s="31"/>
      <c r="T25" s="31"/>
      <c r="U25" s="61"/>
      <c r="V25" s="32"/>
      <c r="W25" s="32"/>
      <c r="X25" s="32"/>
      <c r="Y25" s="32"/>
      <c r="Z25" s="32"/>
      <c r="AA25" s="32"/>
      <c r="AB25" s="32"/>
      <c r="AC25" s="28"/>
    </row>
    <row r="26" spans="1:30" ht="15" x14ac:dyDescent="0.25">
      <c r="A26" s="283"/>
      <c r="B26" s="136" t="s">
        <v>80</v>
      </c>
      <c r="C26" s="137" t="s">
        <v>81</v>
      </c>
      <c r="D26" s="138" t="s">
        <v>82</v>
      </c>
      <c r="E26" s="97"/>
      <c r="F26" s="85"/>
      <c r="G26" s="98"/>
      <c r="H26" s="98"/>
      <c r="I26" s="98"/>
      <c r="J26" s="99"/>
      <c r="K26" s="98"/>
      <c r="L26" s="103" t="s">
        <v>82</v>
      </c>
      <c r="M26" s="114">
        <f>(M6+M9+M12+M15+M17+M19+M21)/0.75</f>
        <v>13.333333333333334</v>
      </c>
      <c r="N26" s="43"/>
      <c r="O26" s="38"/>
      <c r="P26" s="38"/>
      <c r="Q26" s="31"/>
      <c r="R26" s="31"/>
      <c r="S26" s="33"/>
      <c r="T26" s="31"/>
      <c r="U26" s="61"/>
      <c r="V26" s="32"/>
      <c r="W26" s="32"/>
      <c r="X26" s="32"/>
      <c r="Y26" s="32"/>
      <c r="Z26" s="32"/>
      <c r="AA26" s="33"/>
      <c r="AB26" s="55"/>
      <c r="AC26" s="28"/>
    </row>
    <row r="27" spans="1:30" ht="15" x14ac:dyDescent="0.25">
      <c r="A27" s="276" t="s">
        <v>152</v>
      </c>
      <c r="B27" s="139">
        <v>25</v>
      </c>
      <c r="C27" s="104">
        <v>0</v>
      </c>
      <c r="D27" s="140">
        <f>PRODUCT(B27*C27)</f>
        <v>0</v>
      </c>
      <c r="E27" s="97"/>
      <c r="F27" s="85"/>
      <c r="G27" s="98"/>
      <c r="H27" s="98"/>
      <c r="I27" s="98"/>
      <c r="J27" s="99"/>
      <c r="K27" s="98"/>
      <c r="L27" s="98"/>
      <c r="M27" s="100"/>
      <c r="O27" s="38"/>
      <c r="P27" s="38"/>
      <c r="Q27" s="56"/>
      <c r="R27" s="34"/>
      <c r="S27" s="63"/>
      <c r="T27" s="31"/>
      <c r="U27" s="61"/>
      <c r="V27" s="32"/>
      <c r="W27" s="32"/>
      <c r="X27" s="32"/>
      <c r="Y27" s="32"/>
      <c r="Z27" s="32"/>
      <c r="AA27" s="32"/>
      <c r="AB27" s="32"/>
      <c r="AC27" s="28"/>
    </row>
    <row r="28" spans="1:30" ht="5.0999999999999996" customHeight="1" thickBot="1" x14ac:dyDescent="0.3">
      <c r="A28" s="134"/>
      <c r="B28" s="98"/>
      <c r="C28" s="85"/>
      <c r="D28" s="141"/>
      <c r="E28" s="97"/>
      <c r="F28" s="85"/>
      <c r="G28" s="98"/>
      <c r="H28" s="98"/>
      <c r="I28" s="98"/>
      <c r="J28" s="99"/>
      <c r="K28" s="98"/>
      <c r="L28" s="98"/>
      <c r="M28" s="100"/>
      <c r="O28" s="32"/>
      <c r="P28" s="32"/>
      <c r="Q28" s="32"/>
      <c r="R28" s="34"/>
      <c r="S28" s="63"/>
      <c r="T28" s="31"/>
      <c r="U28" s="61"/>
      <c r="V28" s="32"/>
      <c r="W28" s="32"/>
      <c r="X28" s="32"/>
      <c r="Y28" s="32"/>
      <c r="Z28" s="32"/>
      <c r="AA28" s="32"/>
      <c r="AB28" s="32"/>
    </row>
    <row r="29" spans="1:30" thickTop="1" x14ac:dyDescent="0.25">
      <c r="A29" s="276" t="s">
        <v>83</v>
      </c>
      <c r="B29" s="142">
        <v>60</v>
      </c>
      <c r="C29" s="104"/>
      <c r="D29" s="140">
        <f>B29*C29</f>
        <v>0</v>
      </c>
      <c r="E29" s="97"/>
      <c r="F29" s="85"/>
      <c r="G29" s="98"/>
      <c r="H29" s="98"/>
      <c r="I29" s="98"/>
      <c r="J29" s="99"/>
      <c r="K29" s="143"/>
      <c r="L29" s="143"/>
      <c r="M29" s="144"/>
      <c r="N29" s="43"/>
      <c r="O29" s="38"/>
      <c r="P29" s="38"/>
      <c r="Q29" s="57"/>
      <c r="R29" s="34"/>
      <c r="S29" s="63"/>
      <c r="T29" s="31"/>
      <c r="U29" s="61"/>
      <c r="V29" s="32"/>
      <c r="W29" s="32"/>
      <c r="X29" s="32"/>
      <c r="Y29" s="32"/>
      <c r="Z29" s="32"/>
      <c r="AA29" s="32"/>
      <c r="AB29" s="32"/>
    </row>
    <row r="30" spans="1:30" ht="5.0999999999999996" customHeight="1" x14ac:dyDescent="0.25">
      <c r="A30" s="279"/>
      <c r="B30" s="145"/>
      <c r="C30" s="85"/>
      <c r="D30" s="141"/>
      <c r="E30" s="97"/>
      <c r="F30" s="85"/>
      <c r="G30" s="98"/>
      <c r="H30" s="98"/>
      <c r="I30" s="98"/>
      <c r="J30" s="99"/>
      <c r="K30" s="98"/>
      <c r="L30" s="98"/>
      <c r="M30" s="100"/>
      <c r="O30" s="39"/>
      <c r="P30" s="39"/>
      <c r="Q30" s="56"/>
      <c r="R30" s="34"/>
      <c r="S30" s="63"/>
      <c r="T30" s="31"/>
      <c r="U30" s="61"/>
      <c r="V30" s="32"/>
      <c r="W30" s="32"/>
      <c r="X30" s="32"/>
      <c r="Y30" s="32"/>
      <c r="Z30" s="32"/>
      <c r="AA30" s="32"/>
      <c r="AB30" s="32"/>
    </row>
    <row r="31" spans="1:30" ht="15" x14ac:dyDescent="0.25">
      <c r="A31" s="276" t="s">
        <v>84</v>
      </c>
      <c r="B31" s="139">
        <v>5</v>
      </c>
      <c r="C31" s="104"/>
      <c r="D31" s="140">
        <f>B31*C31</f>
        <v>0</v>
      </c>
      <c r="E31" s="97"/>
      <c r="F31" s="85"/>
      <c r="G31" s="98"/>
      <c r="H31" s="98"/>
      <c r="I31" s="98"/>
      <c r="J31" s="99"/>
      <c r="K31" s="365" t="s">
        <v>104</v>
      </c>
      <c r="L31" s="365"/>
      <c r="M31" s="114">
        <f>D33</f>
        <v>0</v>
      </c>
      <c r="O31" s="38"/>
      <c r="P31" s="38"/>
      <c r="Q31" s="56"/>
      <c r="R31" s="34"/>
      <c r="S31" s="63"/>
      <c r="T31" s="31"/>
      <c r="U31" s="61"/>
      <c r="V31" s="32"/>
      <c r="W31" s="32"/>
      <c r="X31" s="32"/>
      <c r="Y31" s="32"/>
      <c r="Z31" s="38"/>
      <c r="AA31" s="38"/>
      <c r="AB31" s="55"/>
      <c r="AC31" s="28"/>
    </row>
    <row r="32" spans="1:30" ht="5.0999999999999996" customHeight="1" x14ac:dyDescent="0.25">
      <c r="A32" s="134"/>
      <c r="B32" s="98"/>
      <c r="C32" s="85"/>
      <c r="D32" s="146"/>
      <c r="E32" s="97"/>
      <c r="F32" s="85"/>
      <c r="G32" s="98"/>
      <c r="H32" s="98"/>
      <c r="I32" s="98"/>
      <c r="J32" s="99"/>
      <c r="K32" s="98"/>
      <c r="L32" s="98"/>
      <c r="M32" s="100"/>
      <c r="O32" s="32"/>
      <c r="P32" s="32"/>
      <c r="Q32" s="32"/>
      <c r="R32" s="34"/>
      <c r="S32" s="64"/>
      <c r="T32" s="31"/>
      <c r="U32" s="61"/>
      <c r="V32" s="32"/>
      <c r="W32" s="32"/>
      <c r="X32" s="32"/>
      <c r="Y32" s="32"/>
      <c r="Z32" s="32"/>
      <c r="AA32" s="32"/>
      <c r="AB32" s="32"/>
      <c r="AC32" s="28"/>
    </row>
    <row r="33" spans="1:29" ht="15" x14ac:dyDescent="0.25">
      <c r="A33" s="282" t="s">
        <v>85</v>
      </c>
      <c r="B33" s="147">
        <v>18</v>
      </c>
      <c r="C33" s="104">
        <f>E22</f>
        <v>0</v>
      </c>
      <c r="D33" s="140">
        <f>B33*C33</f>
        <v>0</v>
      </c>
      <c r="E33" s="97"/>
      <c r="F33" s="85"/>
      <c r="G33" s="98"/>
      <c r="H33" s="98"/>
      <c r="I33" s="98"/>
      <c r="J33" s="99"/>
      <c r="K33" s="108"/>
      <c r="L33" s="98"/>
      <c r="M33" s="126">
        <v>0</v>
      </c>
      <c r="O33" s="30"/>
      <c r="P33" s="30"/>
      <c r="Q33" s="66"/>
      <c r="R33" s="34"/>
      <c r="S33" s="63"/>
      <c r="T33" s="31"/>
      <c r="U33" s="61"/>
      <c r="V33" s="32"/>
      <c r="W33" s="32"/>
      <c r="X33" s="32"/>
      <c r="Y33" s="32"/>
      <c r="Z33" s="58"/>
      <c r="AA33" s="32"/>
      <c r="AB33" s="57"/>
      <c r="AC33" s="28"/>
    </row>
    <row r="34" spans="1:29" ht="5.0999999999999996" customHeight="1" thickBot="1" x14ac:dyDescent="0.3">
      <c r="A34" s="134"/>
      <c r="B34" s="98"/>
      <c r="C34" s="97"/>
      <c r="D34" s="85"/>
      <c r="E34" s="97"/>
      <c r="F34" s="85"/>
      <c r="G34" s="98"/>
      <c r="H34" s="98"/>
      <c r="I34" s="98"/>
      <c r="J34" s="99"/>
      <c r="K34" s="98"/>
      <c r="L34" s="98"/>
      <c r="M34" s="100"/>
      <c r="O34" s="32"/>
      <c r="P34" s="32"/>
      <c r="Q34" s="32"/>
      <c r="R34" s="31"/>
      <c r="S34" s="34"/>
      <c r="T34" s="31"/>
      <c r="U34" s="61"/>
      <c r="V34" s="32"/>
      <c r="W34" s="32"/>
      <c r="X34" s="32"/>
      <c r="Y34" s="32"/>
      <c r="Z34" s="32"/>
      <c r="AA34" s="32"/>
      <c r="AB34" s="32"/>
    </row>
    <row r="35" spans="1:29" ht="5.0999999999999996" customHeight="1" thickTop="1" x14ac:dyDescent="0.25">
      <c r="A35" s="148"/>
      <c r="B35" s="143"/>
      <c r="C35" s="149"/>
      <c r="D35" s="119"/>
      <c r="E35" s="149"/>
      <c r="F35" s="119"/>
      <c r="G35" s="143"/>
      <c r="H35" s="143"/>
      <c r="I35" s="122"/>
      <c r="J35" s="99"/>
      <c r="K35" s="98"/>
      <c r="L35" s="98"/>
      <c r="M35" s="100"/>
      <c r="O35" s="32"/>
      <c r="P35" s="32"/>
      <c r="Q35" s="32"/>
      <c r="R35" s="31"/>
      <c r="S35" s="34"/>
      <c r="T35" s="31"/>
      <c r="U35" s="61"/>
      <c r="V35" s="32"/>
      <c r="W35" s="32"/>
      <c r="X35" s="32"/>
      <c r="Y35" s="32"/>
      <c r="Z35" s="32"/>
      <c r="AA35" s="32"/>
      <c r="AB35" s="32"/>
      <c r="AC35" s="28"/>
    </row>
    <row r="36" spans="1:29" ht="15" x14ac:dyDescent="0.25">
      <c r="A36" s="286"/>
      <c r="B36" s="97"/>
      <c r="C36" s="101" t="s">
        <v>142</v>
      </c>
      <c r="D36" s="150"/>
      <c r="E36" s="138" t="s">
        <v>82</v>
      </c>
      <c r="F36" s="85"/>
      <c r="G36" s="98"/>
      <c r="H36" s="98"/>
      <c r="I36" s="98"/>
      <c r="J36" s="99"/>
      <c r="K36" s="366" t="s">
        <v>63</v>
      </c>
      <c r="L36" s="366"/>
      <c r="M36" s="126">
        <v>30</v>
      </c>
      <c r="O36" s="30"/>
      <c r="P36" s="30"/>
      <c r="Q36" s="31"/>
      <c r="R36" s="31"/>
      <c r="S36" s="65"/>
      <c r="T36" s="33"/>
      <c r="U36" s="61"/>
      <c r="V36" s="32"/>
      <c r="W36" s="32"/>
      <c r="X36" s="32"/>
      <c r="Y36" s="32"/>
      <c r="Z36" s="30"/>
      <c r="AA36" s="30"/>
      <c r="AB36" s="57"/>
      <c r="AC36" s="28"/>
    </row>
    <row r="37" spans="1:29" ht="15" x14ac:dyDescent="0.25">
      <c r="A37" s="282" t="s">
        <v>201</v>
      </c>
      <c r="B37" s="98"/>
      <c r="C37" s="123">
        <f>H22</f>
        <v>0</v>
      </c>
      <c r="D37" s="151">
        <v>1.5</v>
      </c>
      <c r="E37" s="152">
        <f>C37*D37</f>
        <v>0</v>
      </c>
      <c r="F37" s="85"/>
      <c r="G37" s="98"/>
      <c r="H37" s="98"/>
      <c r="I37" s="98"/>
      <c r="J37" s="99"/>
      <c r="K37" s="98"/>
      <c r="L37" s="98"/>
      <c r="M37" s="100"/>
      <c r="O37" s="30"/>
      <c r="P37" s="30"/>
      <c r="Q37" s="32"/>
      <c r="R37" s="59"/>
      <c r="S37" s="67"/>
      <c r="T37" s="68"/>
      <c r="U37" s="61"/>
      <c r="V37" s="32"/>
      <c r="W37" s="32"/>
      <c r="X37" s="32"/>
      <c r="Y37" s="32"/>
      <c r="Z37" s="32"/>
      <c r="AA37" s="32"/>
      <c r="AB37" s="32"/>
      <c r="AC37" s="28"/>
    </row>
    <row r="38" spans="1:29" ht="5.0999999999999996" customHeight="1" x14ac:dyDescent="0.25">
      <c r="A38" s="134"/>
      <c r="B38" s="98"/>
      <c r="C38" s="97"/>
      <c r="D38" s="85"/>
      <c r="E38" s="146"/>
      <c r="F38" s="85"/>
      <c r="G38" s="98"/>
      <c r="H38" s="98"/>
      <c r="I38" s="98"/>
      <c r="J38" s="99"/>
      <c r="K38" s="98"/>
      <c r="L38" s="98"/>
      <c r="M38" s="100"/>
      <c r="O38" s="32"/>
      <c r="P38" s="32"/>
      <c r="Q38" s="32"/>
      <c r="R38" s="31"/>
      <c r="S38" s="34"/>
      <c r="T38" s="64"/>
      <c r="U38" s="61"/>
      <c r="V38" s="32"/>
      <c r="W38" s="32"/>
      <c r="X38" s="32"/>
      <c r="Y38" s="32"/>
      <c r="Z38" s="32"/>
      <c r="AA38" s="32"/>
      <c r="AB38" s="32"/>
      <c r="AC38" s="28"/>
    </row>
    <row r="39" spans="1:29" ht="5.0999999999999996" customHeight="1" x14ac:dyDescent="0.25">
      <c r="A39" s="153"/>
      <c r="B39" s="154"/>
      <c r="C39" s="155"/>
      <c r="D39" s="115"/>
      <c r="E39" s="156"/>
      <c r="F39" s="85"/>
      <c r="G39" s="98"/>
      <c r="H39" s="98"/>
      <c r="I39" s="157"/>
      <c r="J39" s="99"/>
      <c r="K39" s="98"/>
      <c r="L39" s="98"/>
      <c r="M39" s="100"/>
      <c r="O39" s="32"/>
      <c r="P39" s="32"/>
      <c r="Q39" s="32"/>
      <c r="R39" s="31"/>
      <c r="S39" s="34"/>
      <c r="T39" s="64"/>
      <c r="U39" s="61"/>
      <c r="V39" s="32"/>
      <c r="W39" s="32"/>
      <c r="X39" s="32"/>
      <c r="Y39" s="32"/>
      <c r="Z39" s="32"/>
      <c r="AA39" s="32"/>
      <c r="AB39" s="32"/>
      <c r="AC39" s="28"/>
    </row>
    <row r="40" spans="1:29" ht="15" x14ac:dyDescent="0.25">
      <c r="A40" s="276" t="s">
        <v>86</v>
      </c>
      <c r="B40" s="142">
        <v>60</v>
      </c>
      <c r="C40" s="123">
        <v>0</v>
      </c>
      <c r="D40" s="158"/>
      <c r="E40" s="140">
        <f>PRODUCT(B40*C40)</f>
        <v>0</v>
      </c>
      <c r="F40" s="85"/>
      <c r="G40" s="98"/>
      <c r="H40" s="98"/>
      <c r="I40" s="98"/>
      <c r="J40" s="99"/>
      <c r="K40" s="98"/>
      <c r="L40" s="103" t="s">
        <v>82</v>
      </c>
      <c r="M40" s="114">
        <f>M31+M36</f>
        <v>30</v>
      </c>
      <c r="O40" s="38"/>
      <c r="P40" s="38"/>
      <c r="Q40" s="57"/>
      <c r="R40" s="59"/>
      <c r="S40" s="41"/>
      <c r="T40" s="63"/>
      <c r="U40" s="61"/>
      <c r="V40" s="32"/>
      <c r="W40" s="32"/>
      <c r="X40" s="32"/>
      <c r="Y40" s="32"/>
      <c r="Z40" s="32"/>
      <c r="AA40" s="33"/>
      <c r="AB40" s="55"/>
      <c r="AC40" s="28"/>
    </row>
    <row r="41" spans="1:29" ht="5.0999999999999996" customHeight="1" thickBot="1" x14ac:dyDescent="0.3">
      <c r="A41" s="134"/>
      <c r="B41" s="97"/>
      <c r="C41" s="97"/>
      <c r="D41" s="97"/>
      <c r="E41" s="159"/>
      <c r="F41" s="160"/>
      <c r="G41" s="98"/>
      <c r="H41" s="98"/>
      <c r="I41" s="98"/>
      <c r="J41" s="99"/>
      <c r="K41" s="98"/>
      <c r="L41" s="98"/>
      <c r="M41" s="100"/>
      <c r="O41" s="32"/>
      <c r="P41" s="32"/>
      <c r="Q41" s="31"/>
      <c r="R41" s="31"/>
      <c r="S41" s="31"/>
      <c r="T41" s="31"/>
      <c r="U41" s="61"/>
      <c r="V41" s="32"/>
      <c r="W41" s="32"/>
      <c r="X41" s="32"/>
      <c r="Y41" s="32"/>
      <c r="Z41" s="32"/>
      <c r="AA41" s="32"/>
      <c r="AB41" s="32"/>
      <c r="AC41" s="28"/>
    </row>
    <row r="42" spans="1:29" ht="5.0999999999999996" customHeight="1" thickTop="1" x14ac:dyDescent="0.25">
      <c r="A42" s="148"/>
      <c r="B42" s="161"/>
      <c r="C42" s="161"/>
      <c r="D42" s="161"/>
      <c r="E42" s="97"/>
      <c r="F42" s="85"/>
      <c r="G42" s="143"/>
      <c r="H42" s="143"/>
      <c r="I42" s="122"/>
      <c r="J42" s="99"/>
      <c r="K42" s="98"/>
      <c r="L42" s="98"/>
      <c r="M42" s="100"/>
      <c r="O42" s="32"/>
      <c r="P42" s="32"/>
      <c r="Q42" s="31"/>
      <c r="R42" s="31"/>
      <c r="S42" s="31"/>
      <c r="T42" s="31"/>
      <c r="U42" s="61"/>
      <c r="V42" s="32"/>
      <c r="W42" s="32"/>
      <c r="X42" s="32"/>
      <c r="Y42" s="32"/>
      <c r="Z42" s="32"/>
      <c r="AA42" s="32"/>
      <c r="AB42" s="32"/>
      <c r="AC42" s="28"/>
    </row>
    <row r="43" spans="1:29" ht="15" x14ac:dyDescent="0.25">
      <c r="A43" s="284" t="s">
        <v>95</v>
      </c>
      <c r="B43" s="162"/>
      <c r="C43" s="163">
        <v>0.5</v>
      </c>
      <c r="D43" s="162"/>
      <c r="E43" s="164">
        <f>B43*C43</f>
        <v>0</v>
      </c>
      <c r="F43" s="31"/>
      <c r="G43" s="30"/>
      <c r="H43" s="30"/>
      <c r="I43" s="98"/>
      <c r="J43" s="99"/>
      <c r="K43" s="98"/>
      <c r="L43" s="98"/>
      <c r="M43" s="100"/>
      <c r="O43" s="30"/>
      <c r="P43" s="30"/>
      <c r="Q43" s="30"/>
      <c r="R43" s="69"/>
      <c r="S43" s="30"/>
      <c r="T43" s="70"/>
      <c r="U43" s="31"/>
      <c r="V43" s="30"/>
      <c r="W43" s="30"/>
      <c r="X43" s="32"/>
      <c r="Y43" s="32"/>
      <c r="Z43" s="32"/>
      <c r="AA43" s="32"/>
      <c r="AB43" s="32"/>
      <c r="AC43" s="28"/>
    </row>
    <row r="44" spans="1:29" ht="3.75" customHeight="1" thickBot="1" x14ac:dyDescent="0.3">
      <c r="A44" s="165"/>
      <c r="B44" s="30"/>
      <c r="C44" s="30"/>
      <c r="D44" s="30"/>
      <c r="E44" s="30"/>
      <c r="F44" s="31"/>
      <c r="G44" s="30"/>
      <c r="H44" s="30"/>
      <c r="I44" s="98"/>
      <c r="J44" s="99"/>
      <c r="K44" s="166"/>
      <c r="L44" s="98"/>
      <c r="M44" s="100"/>
      <c r="O44" s="30"/>
      <c r="P44" s="30"/>
      <c r="Q44" s="30"/>
      <c r="R44" s="30"/>
      <c r="S44" s="30"/>
      <c r="T44" s="30"/>
      <c r="U44" s="31"/>
      <c r="V44" s="30"/>
      <c r="W44" s="30"/>
      <c r="X44" s="32"/>
      <c r="Y44" s="32"/>
      <c r="Z44" s="32"/>
      <c r="AA44" s="32"/>
      <c r="AB44" s="32"/>
      <c r="AC44" s="28"/>
    </row>
    <row r="45" spans="1:29" thickTop="1" x14ac:dyDescent="0.25">
      <c r="A45" s="380" t="s">
        <v>87</v>
      </c>
      <c r="B45" s="381"/>
      <c r="C45" s="381"/>
      <c r="D45" s="381"/>
      <c r="E45" s="381"/>
      <c r="F45" s="381"/>
      <c r="G45" s="381"/>
      <c r="H45" s="382"/>
      <c r="I45" s="98"/>
      <c r="J45" s="167"/>
      <c r="K45" s="143"/>
      <c r="L45" s="143"/>
      <c r="M45" s="144"/>
      <c r="O45" s="30"/>
      <c r="P45" s="30"/>
      <c r="Q45" s="30"/>
      <c r="R45" s="30"/>
      <c r="S45" s="30"/>
      <c r="T45" s="30"/>
      <c r="U45" s="30"/>
      <c r="V45" s="30"/>
      <c r="W45" s="30"/>
      <c r="X45" s="32"/>
      <c r="Y45" s="32"/>
      <c r="Z45" s="32"/>
      <c r="AA45" s="32"/>
      <c r="AB45" s="32"/>
    </row>
    <row r="46" spans="1:29" ht="5.0999999999999996" customHeight="1" x14ac:dyDescent="0.25">
      <c r="A46" s="134"/>
      <c r="B46" s="97"/>
      <c r="C46" s="97"/>
      <c r="D46" s="97"/>
      <c r="E46" s="97"/>
      <c r="F46" s="85"/>
      <c r="G46" s="98"/>
      <c r="H46" s="98"/>
      <c r="I46" s="98"/>
      <c r="J46" s="99"/>
      <c r="K46" s="369"/>
      <c r="L46" s="369"/>
      <c r="M46" s="114"/>
      <c r="O46" s="32"/>
      <c r="P46" s="32"/>
      <c r="Q46" s="31"/>
      <c r="R46" s="31"/>
      <c r="S46" s="31"/>
      <c r="T46" s="31"/>
      <c r="U46" s="61"/>
      <c r="V46" s="32"/>
      <c r="W46" s="32"/>
      <c r="X46" s="32"/>
      <c r="Y46" s="32"/>
      <c r="Z46" s="73"/>
      <c r="AA46" s="73"/>
      <c r="AB46" s="55"/>
      <c r="AC46" s="28"/>
    </row>
    <row r="47" spans="1:29" ht="15" x14ac:dyDescent="0.25">
      <c r="A47" s="274" t="s">
        <v>89</v>
      </c>
      <c r="B47" s="101" t="s">
        <v>93</v>
      </c>
      <c r="C47" s="137" t="s">
        <v>68</v>
      </c>
      <c r="D47" s="168" t="s">
        <v>94</v>
      </c>
      <c r="E47" s="169" t="s">
        <v>71</v>
      </c>
      <c r="F47" s="170"/>
      <c r="G47" s="92"/>
      <c r="H47" s="103" t="s">
        <v>82</v>
      </c>
      <c r="I47" s="157"/>
      <c r="J47" s="99"/>
      <c r="K47" s="98"/>
      <c r="L47" s="98"/>
      <c r="M47" s="100"/>
      <c r="O47" s="38"/>
      <c r="P47" s="38"/>
      <c r="Q47" s="31"/>
      <c r="R47" s="31"/>
      <c r="S47" s="31"/>
      <c r="T47" s="31"/>
      <c r="U47" s="61"/>
      <c r="V47" s="33"/>
      <c r="W47" s="33"/>
      <c r="X47" s="32"/>
      <c r="Y47" s="32"/>
      <c r="Z47" s="32"/>
      <c r="AA47" s="32"/>
      <c r="AB47" s="32"/>
      <c r="AC47" s="28"/>
    </row>
    <row r="48" spans="1:29" x14ac:dyDescent="0.25">
      <c r="A48" s="290" t="s">
        <v>153</v>
      </c>
      <c r="B48" s="104">
        <f>DGET(Lamination!$A$1:$B$31,"laize",Feuil2!A47:A48)</f>
        <v>0</v>
      </c>
      <c r="C48" s="104">
        <v>0</v>
      </c>
      <c r="D48" s="104">
        <f>B48*C48</f>
        <v>0</v>
      </c>
      <c r="E48" s="171">
        <v>5</v>
      </c>
      <c r="F48" s="85"/>
      <c r="G48" s="105"/>
      <c r="H48" s="105">
        <f>D48*E48</f>
        <v>0</v>
      </c>
      <c r="I48" s="98"/>
      <c r="J48" s="99"/>
      <c r="K48" s="98"/>
      <c r="L48" s="98"/>
      <c r="M48" s="100"/>
      <c r="O48" s="39"/>
      <c r="P48" s="39"/>
      <c r="Q48" s="34"/>
      <c r="R48" s="34"/>
      <c r="S48" s="34"/>
      <c r="T48" s="71"/>
      <c r="U48" s="61"/>
      <c r="V48" s="35"/>
      <c r="W48" s="35"/>
      <c r="X48" s="32"/>
      <c r="Y48" s="32"/>
      <c r="Z48" s="32"/>
      <c r="AA48" s="32"/>
      <c r="AB48" s="32"/>
      <c r="AC48" s="28"/>
    </row>
    <row r="49" spans="1:29" ht="15" x14ac:dyDescent="0.25">
      <c r="A49" s="282" t="s">
        <v>228</v>
      </c>
      <c r="B49" s="172"/>
      <c r="C49" s="111"/>
      <c r="D49" s="111"/>
      <c r="E49" s="173"/>
      <c r="F49" s="85"/>
      <c r="G49" s="105"/>
      <c r="H49" s="105"/>
      <c r="I49" s="98"/>
      <c r="J49" s="99"/>
      <c r="K49" s="98"/>
      <c r="L49" s="98"/>
      <c r="M49" s="100"/>
      <c r="O49" s="39"/>
      <c r="P49" s="39"/>
      <c r="Q49" s="34"/>
      <c r="R49" s="34"/>
      <c r="S49" s="34"/>
      <c r="T49" s="36"/>
      <c r="U49" s="34"/>
      <c r="V49" s="35"/>
      <c r="W49" s="35"/>
      <c r="X49" s="32"/>
      <c r="Y49" s="32"/>
      <c r="Z49" s="32"/>
      <c r="AA49" s="32"/>
      <c r="AB49" s="32"/>
      <c r="AC49" s="28"/>
    </row>
    <row r="50" spans="1:29" ht="15" customHeight="1" thickBot="1" x14ac:dyDescent="0.3">
      <c r="A50" s="291" t="s">
        <v>225</v>
      </c>
      <c r="B50" s="174">
        <f>DGET(DF!$A$1:$D$5,"laize",Feuil2!A49:A50)</f>
        <v>0</v>
      </c>
      <c r="C50" s="174">
        <v>0</v>
      </c>
      <c r="D50" s="175">
        <f>B50*C50</f>
        <v>0</v>
      </c>
      <c r="E50" s="158">
        <f>DGET(DF!$A$1:$D$5,"tarif",Feuil2!A49:A50)</f>
        <v>0</v>
      </c>
      <c r="F50" s="176"/>
      <c r="G50" s="176"/>
      <c r="H50" s="105">
        <f>D50*E50</f>
        <v>0</v>
      </c>
      <c r="I50" s="98"/>
      <c r="J50" s="99"/>
      <c r="K50" s="98"/>
      <c r="L50" s="98"/>
      <c r="M50" s="100"/>
      <c r="O50" s="39"/>
      <c r="P50" s="39"/>
      <c r="Q50" s="39"/>
      <c r="R50" s="39"/>
      <c r="S50" s="39"/>
      <c r="T50" s="39"/>
      <c r="U50" s="39"/>
      <c r="V50" s="39"/>
      <c r="W50" s="58"/>
      <c r="X50" s="32"/>
      <c r="Y50" s="32"/>
      <c r="Z50" s="32"/>
      <c r="AA50" s="32"/>
      <c r="AB50" s="32"/>
      <c r="AC50" s="28"/>
    </row>
    <row r="51" spans="1:29" ht="5.0999999999999996" customHeight="1" thickTop="1" x14ac:dyDescent="0.25">
      <c r="A51" s="148"/>
      <c r="B51" s="119"/>
      <c r="C51" s="119"/>
      <c r="D51" s="119"/>
      <c r="E51" s="119"/>
      <c r="F51" s="119"/>
      <c r="G51" s="143"/>
      <c r="H51" s="177"/>
      <c r="I51" s="122"/>
      <c r="J51" s="99"/>
      <c r="K51" s="98"/>
      <c r="L51" s="98"/>
      <c r="M51" s="100"/>
      <c r="O51" s="32"/>
      <c r="P51" s="32"/>
      <c r="Q51" s="34"/>
      <c r="R51" s="34"/>
      <c r="S51" s="34"/>
      <c r="T51" s="34"/>
      <c r="U51" s="34"/>
      <c r="V51" s="37"/>
      <c r="W51" s="37"/>
      <c r="X51" s="32"/>
      <c r="Y51" s="32"/>
      <c r="Z51" s="32"/>
      <c r="AA51" s="32"/>
      <c r="AB51" s="32"/>
      <c r="AC51" s="28"/>
    </row>
    <row r="52" spans="1:29" ht="15" x14ac:dyDescent="0.25">
      <c r="A52" s="178"/>
      <c r="B52" s="133"/>
      <c r="C52" s="180"/>
      <c r="D52" s="101" t="s">
        <v>75</v>
      </c>
      <c r="E52" s="168" t="s">
        <v>71</v>
      </c>
      <c r="F52" s="85"/>
      <c r="G52" s="92"/>
      <c r="H52" s="103" t="s">
        <v>82</v>
      </c>
      <c r="I52" s="98"/>
      <c r="J52" s="99"/>
      <c r="K52" s="98"/>
      <c r="L52" s="98"/>
      <c r="M52" s="100"/>
      <c r="O52" s="38"/>
      <c r="P52" s="38"/>
      <c r="Q52" s="38"/>
      <c r="R52" s="38"/>
      <c r="S52" s="31"/>
      <c r="T52" s="31"/>
      <c r="U52" s="34"/>
      <c r="V52" s="33"/>
      <c r="W52" s="33"/>
      <c r="X52" s="32"/>
      <c r="Y52" s="32"/>
      <c r="Z52" s="32"/>
      <c r="AA52" s="32"/>
      <c r="AB52" s="32"/>
      <c r="AC52" s="28"/>
    </row>
    <row r="53" spans="1:29" ht="5.0999999999999996" customHeight="1" x14ac:dyDescent="0.25">
      <c r="A53" s="134"/>
      <c r="B53" s="97"/>
      <c r="C53" s="97"/>
      <c r="D53" s="97"/>
      <c r="E53" s="97"/>
      <c r="F53" s="85"/>
      <c r="G53" s="179"/>
      <c r="H53" s="179"/>
      <c r="I53" s="98"/>
      <c r="J53" s="99"/>
      <c r="K53" s="98"/>
      <c r="L53" s="98"/>
      <c r="M53" s="100"/>
      <c r="O53" s="32"/>
      <c r="P53" s="32"/>
      <c r="Q53" s="31"/>
      <c r="R53" s="31"/>
      <c r="S53" s="31"/>
      <c r="T53" s="31"/>
      <c r="U53" s="61"/>
      <c r="V53" s="40"/>
      <c r="W53" s="40"/>
      <c r="X53" s="32"/>
      <c r="Y53" s="32"/>
      <c r="Z53" s="32"/>
      <c r="AA53" s="32"/>
      <c r="AB53" s="32"/>
    </row>
    <row r="54" spans="1:29" ht="15" x14ac:dyDescent="0.25">
      <c r="A54" s="276" t="s">
        <v>95</v>
      </c>
      <c r="B54" s="133"/>
      <c r="C54" s="133"/>
      <c r="D54" s="158"/>
      <c r="E54" s="158">
        <v>0.5</v>
      </c>
      <c r="F54" s="85"/>
      <c r="G54" s="179"/>
      <c r="H54" s="179">
        <f>D54*E54</f>
        <v>0</v>
      </c>
      <c r="I54" s="98"/>
      <c r="J54" s="99"/>
      <c r="K54" s="368" t="s">
        <v>105</v>
      </c>
      <c r="L54" s="368"/>
      <c r="M54" s="114">
        <f>M26+M40</f>
        <v>43.333333333333336</v>
      </c>
      <c r="O54" s="38"/>
      <c r="P54" s="38"/>
      <c r="Q54" s="38"/>
      <c r="R54" s="38"/>
      <c r="S54" s="36"/>
      <c r="T54" s="36"/>
      <c r="U54" s="34"/>
      <c r="V54" s="40"/>
      <c r="W54" s="40"/>
      <c r="X54" s="32"/>
      <c r="Y54" s="32"/>
      <c r="Z54" s="72"/>
      <c r="AA54" s="72"/>
      <c r="AB54" s="55"/>
      <c r="AC54" s="28"/>
    </row>
    <row r="55" spans="1:29" ht="5.0999999999999996" customHeight="1" x14ac:dyDescent="0.25">
      <c r="A55" s="134"/>
      <c r="B55" s="97"/>
      <c r="C55" s="97"/>
      <c r="D55" s="97"/>
      <c r="E55" s="97"/>
      <c r="F55" s="85"/>
      <c r="G55" s="179"/>
      <c r="H55" s="179"/>
      <c r="I55" s="98"/>
      <c r="J55" s="99"/>
      <c r="K55" s="98"/>
      <c r="L55" s="98"/>
      <c r="M55" s="100"/>
      <c r="O55" s="32"/>
      <c r="P55" s="32"/>
      <c r="Q55" s="31"/>
      <c r="R55" s="31"/>
      <c r="S55" s="31"/>
      <c r="T55" s="31"/>
      <c r="U55" s="61"/>
      <c r="V55" s="40"/>
      <c r="W55" s="40"/>
      <c r="X55" s="32"/>
      <c r="Y55" s="32"/>
      <c r="Z55" s="32"/>
      <c r="AA55" s="32"/>
      <c r="AB55" s="32"/>
      <c r="AC55" s="28"/>
    </row>
    <row r="56" spans="1:29" ht="15" x14ac:dyDescent="0.25">
      <c r="A56" s="276" t="s">
        <v>96</v>
      </c>
      <c r="B56" s="133"/>
      <c r="C56" s="133"/>
      <c r="D56" s="158"/>
      <c r="E56" s="158">
        <v>1.5</v>
      </c>
      <c r="F56" s="85"/>
      <c r="G56" s="179"/>
      <c r="H56" s="179">
        <f>D56*E56</f>
        <v>0</v>
      </c>
      <c r="I56" s="98"/>
      <c r="J56" s="99"/>
      <c r="K56" s="98"/>
      <c r="L56" s="98"/>
      <c r="M56" s="100"/>
      <c r="O56" s="38"/>
      <c r="P56" s="38"/>
      <c r="Q56" s="38"/>
      <c r="R56" s="38"/>
      <c r="S56" s="36"/>
      <c r="T56" s="36"/>
      <c r="U56" s="61"/>
      <c r="V56" s="40"/>
      <c r="W56" s="40"/>
      <c r="X56" s="32"/>
      <c r="Y56" s="32"/>
      <c r="Z56" s="32"/>
      <c r="AA56" s="32"/>
      <c r="AB56" s="32"/>
      <c r="AC56" s="28"/>
    </row>
    <row r="57" spans="1:29" ht="15" customHeight="1" x14ac:dyDescent="0.25">
      <c r="A57" s="276" t="s">
        <v>141</v>
      </c>
      <c r="B57" s="97"/>
      <c r="C57" s="97"/>
      <c r="D57" s="97"/>
      <c r="E57" s="97"/>
      <c r="F57" s="85"/>
      <c r="G57" s="98"/>
      <c r="H57" s="179"/>
      <c r="I57" s="98"/>
      <c r="J57" s="99"/>
      <c r="K57" s="98"/>
      <c r="L57" s="98"/>
      <c r="M57" s="100"/>
      <c r="O57" s="38"/>
      <c r="P57" s="38"/>
      <c r="Q57" s="31"/>
      <c r="R57" s="31"/>
      <c r="S57" s="31"/>
      <c r="T57" s="31"/>
      <c r="U57" s="61"/>
      <c r="V57" s="32"/>
      <c r="W57" s="40"/>
      <c r="X57" s="32"/>
      <c r="Y57" s="32"/>
      <c r="Z57" s="32"/>
      <c r="AA57" s="32"/>
      <c r="AB57" s="32"/>
      <c r="AC57" s="28"/>
    </row>
    <row r="58" spans="1:29" ht="15" customHeight="1" x14ac:dyDescent="0.25">
      <c r="A58" s="394" t="s">
        <v>149</v>
      </c>
      <c r="B58" s="133"/>
      <c r="C58" s="180"/>
      <c r="D58" s="104">
        <f>DGET(Oeillets!$A$1:$B$4,"quantité",Feuil2!A57:A58)</f>
        <v>0</v>
      </c>
      <c r="E58" s="158">
        <v>0.5</v>
      </c>
      <c r="F58" s="85"/>
      <c r="G58" s="179"/>
      <c r="H58" s="179">
        <f>D58*E58</f>
        <v>0</v>
      </c>
      <c r="I58" s="98"/>
      <c r="J58" s="99"/>
      <c r="K58" s="98"/>
      <c r="L58" s="98"/>
      <c r="M58" s="100"/>
      <c r="O58" s="38"/>
      <c r="P58" s="38"/>
      <c r="Q58" s="38"/>
      <c r="R58" s="38"/>
      <c r="S58" s="34"/>
      <c r="T58" s="41"/>
      <c r="U58" s="61"/>
      <c r="V58" s="40"/>
      <c r="W58" s="40"/>
      <c r="X58" s="32"/>
      <c r="Y58" s="32"/>
      <c r="Z58" s="32"/>
      <c r="AA58" s="32"/>
      <c r="AB58" s="32"/>
      <c r="AC58" s="28"/>
    </row>
    <row r="59" spans="1:29" thickBot="1" x14ac:dyDescent="0.3">
      <c r="A59" s="181"/>
      <c r="B59" s="183"/>
      <c r="C59" s="183"/>
      <c r="D59" s="184"/>
      <c r="E59" s="185"/>
      <c r="F59" s="186"/>
      <c r="G59" s="182"/>
      <c r="H59" s="182"/>
      <c r="I59" s="182"/>
      <c r="J59" s="187"/>
      <c r="K59" s="182"/>
      <c r="L59" s="182"/>
      <c r="M59" s="188" t="s">
        <v>219</v>
      </c>
      <c r="O59" s="32"/>
      <c r="P59" s="32"/>
      <c r="Q59" s="31"/>
      <c r="R59" s="31"/>
      <c r="S59" s="31"/>
      <c r="T59" s="41"/>
      <c r="U59" s="61"/>
      <c r="V59" s="32"/>
      <c r="W59" s="32"/>
      <c r="X59" s="32"/>
      <c r="Y59" s="32"/>
      <c r="Z59" s="32"/>
      <c r="AA59" s="32"/>
      <c r="AB59" s="32"/>
      <c r="AC59" s="28"/>
    </row>
    <row r="60" spans="1:29" x14ac:dyDescent="0.25">
      <c r="B60" s="45"/>
      <c r="C60" s="45"/>
      <c r="D60" s="45"/>
      <c r="E60" s="45"/>
      <c r="I60" s="28"/>
      <c r="J60" s="28"/>
      <c r="X60" s="28"/>
      <c r="Z60" s="28"/>
      <c r="AA60" s="28"/>
      <c r="AB60" s="28"/>
    </row>
    <row r="61" spans="1:29" x14ac:dyDescent="0.25">
      <c r="I61" s="28"/>
      <c r="J61" s="28"/>
      <c r="O61" t="s">
        <v>219</v>
      </c>
    </row>
    <row r="62" spans="1:29" ht="16.5" thickBot="1" x14ac:dyDescent="0.3">
      <c r="A62" s="44"/>
      <c r="I62" s="28"/>
      <c r="J62" s="28"/>
      <c r="M62" s="88"/>
    </row>
    <row r="63" spans="1:29" ht="15" customHeight="1" thickBot="1" x14ac:dyDescent="0.3">
      <c r="A63" s="383" t="s">
        <v>220</v>
      </c>
      <c r="B63" s="348"/>
      <c r="C63" s="349"/>
      <c r="D63" s="359" t="s">
        <v>258</v>
      </c>
      <c r="E63" s="360"/>
      <c r="F63" s="352"/>
      <c r="G63" s="352"/>
      <c r="H63" s="360">
        <f>F1</f>
        <v>0</v>
      </c>
      <c r="I63" s="360"/>
      <c r="J63" s="360"/>
      <c r="K63" s="360"/>
      <c r="L63" s="360"/>
      <c r="M63" s="384"/>
      <c r="N63" s="28"/>
    </row>
    <row r="64" spans="1:29" ht="15" customHeight="1" thickBot="1" x14ac:dyDescent="0.3">
      <c r="A64" s="383"/>
      <c r="B64" s="350"/>
      <c r="C64" s="351"/>
      <c r="D64" s="361"/>
      <c r="E64" s="362"/>
      <c r="F64" s="353"/>
      <c r="G64" s="353"/>
      <c r="H64" s="362"/>
      <c r="I64" s="362"/>
      <c r="J64" s="362"/>
      <c r="K64" s="362"/>
      <c r="L64" s="362"/>
      <c r="M64" s="385"/>
      <c r="N64" s="28"/>
    </row>
    <row r="65" spans="1:16" s="28" customFormat="1" ht="0.95" customHeight="1" x14ac:dyDescent="0.25">
      <c r="A65" s="82"/>
      <c r="B65" s="81"/>
      <c r="C65" s="81"/>
      <c r="D65" s="81"/>
      <c r="E65" s="74"/>
      <c r="F65" s="74"/>
      <c r="G65" s="74"/>
      <c r="H65" s="74"/>
      <c r="I65" s="74"/>
      <c r="J65" s="74"/>
      <c r="K65" s="74"/>
      <c r="L65" s="74"/>
      <c r="M65" s="89"/>
    </row>
    <row r="66" spans="1:16" ht="0.95" customHeight="1" x14ac:dyDescent="0.25">
      <c r="A66" s="288"/>
      <c r="B66" s="85"/>
      <c r="C66" s="85"/>
      <c r="D66" s="85"/>
      <c r="E66" s="85"/>
      <c r="F66" s="85"/>
      <c r="G66" s="35"/>
      <c r="H66" s="35"/>
      <c r="I66" s="28"/>
      <c r="J66" s="28"/>
      <c r="K66" s="32"/>
      <c r="L66" s="32"/>
      <c r="M66" s="90"/>
    </row>
    <row r="67" spans="1:16" ht="0.95" customHeight="1" thickBot="1" x14ac:dyDescent="0.3">
      <c r="A67" s="84"/>
      <c r="B67" s="85"/>
      <c r="C67" s="85"/>
      <c r="D67" s="85"/>
      <c r="E67" s="85"/>
      <c r="F67" s="85"/>
      <c r="G67" s="35"/>
      <c r="H67" s="35"/>
      <c r="I67" s="28"/>
      <c r="J67" s="28"/>
      <c r="K67" s="32"/>
      <c r="L67" s="32"/>
      <c r="M67" s="90"/>
    </row>
    <row r="68" spans="1:16" ht="15" x14ac:dyDescent="0.25">
      <c r="A68" s="341" t="s">
        <v>221</v>
      </c>
      <c r="B68" s="342"/>
      <c r="C68" s="342"/>
      <c r="D68" s="342"/>
      <c r="E68" s="342"/>
      <c r="F68" s="342"/>
      <c r="G68" s="342"/>
      <c r="H68" s="342"/>
      <c r="I68" s="342"/>
      <c r="J68" s="342"/>
      <c r="K68" s="342"/>
      <c r="L68" s="342"/>
      <c r="M68" s="343"/>
    </row>
    <row r="69" spans="1:16" ht="15" x14ac:dyDescent="0.25">
      <c r="A69" s="134"/>
      <c r="B69" s="194"/>
      <c r="C69" s="194"/>
      <c r="D69" s="194"/>
      <c r="E69" s="194"/>
      <c r="F69" s="194"/>
      <c r="G69" s="35"/>
      <c r="H69" s="35"/>
      <c r="I69" s="98"/>
      <c r="J69" s="98"/>
      <c r="K69" s="37"/>
      <c r="L69" s="37"/>
      <c r="M69" s="189"/>
    </row>
    <row r="70" spans="1:16" ht="15" x14ac:dyDescent="0.25">
      <c r="A70" s="190"/>
      <c r="B70" s="194"/>
      <c r="C70" s="194"/>
      <c r="D70" s="194"/>
      <c r="E70" s="194"/>
      <c r="F70" s="194"/>
      <c r="G70" s="35"/>
      <c r="H70" s="35"/>
      <c r="I70" s="98"/>
      <c r="J70" s="98"/>
      <c r="K70" s="37"/>
      <c r="L70" s="37"/>
      <c r="M70" s="189"/>
    </row>
    <row r="71" spans="1:16" ht="15" x14ac:dyDescent="0.25">
      <c r="A71" s="386" t="s">
        <v>65</v>
      </c>
      <c r="B71" s="388"/>
      <c r="C71" s="191" t="s">
        <v>257</v>
      </c>
      <c r="D71" s="191" t="s">
        <v>75</v>
      </c>
      <c r="E71" s="192"/>
      <c r="F71" s="389" t="s">
        <v>65</v>
      </c>
      <c r="G71" s="387"/>
      <c r="H71" s="388"/>
      <c r="I71" s="98"/>
      <c r="J71" s="98"/>
      <c r="K71" s="191" t="s">
        <v>257</v>
      </c>
      <c r="L71" s="191" t="s">
        <v>75</v>
      </c>
      <c r="M71" s="193"/>
    </row>
    <row r="72" spans="1:16" ht="15" x14ac:dyDescent="0.25">
      <c r="A72" s="344">
        <f>DGET('PVC '!$A$1:$H$74,"Matières",Feuil2!A3:A4)</f>
        <v>0</v>
      </c>
      <c r="B72" s="346"/>
      <c r="C72" s="215" t="b">
        <v>0</v>
      </c>
      <c r="D72" s="206">
        <f>D4</f>
        <v>0</v>
      </c>
      <c r="E72" s="34"/>
      <c r="F72" s="347">
        <f>DGET('PVC '!$A$1:$H$74,"Matières",Feuil2!A6:A7)</f>
        <v>0</v>
      </c>
      <c r="G72" s="345"/>
      <c r="H72" s="346"/>
      <c r="I72" s="98"/>
      <c r="J72" s="98"/>
      <c r="K72" s="206" t="b">
        <v>0</v>
      </c>
      <c r="L72" s="206">
        <f>D7</f>
        <v>0</v>
      </c>
      <c r="M72" s="189"/>
    </row>
    <row r="73" spans="1:16" ht="15" x14ac:dyDescent="0.25">
      <c r="A73" s="195"/>
      <c r="B73" s="34"/>
      <c r="C73" s="34"/>
      <c r="D73" s="34"/>
      <c r="E73" s="34"/>
      <c r="F73" s="34"/>
      <c r="G73" s="35"/>
      <c r="H73" s="35"/>
      <c r="I73" s="98"/>
      <c r="J73" s="98"/>
      <c r="K73" s="37"/>
      <c r="L73" s="37"/>
      <c r="M73" s="189"/>
    </row>
    <row r="74" spans="1:16" ht="15" x14ac:dyDescent="0.25">
      <c r="A74" s="386" t="s">
        <v>65</v>
      </c>
      <c r="B74" s="388"/>
      <c r="C74" s="191" t="s">
        <v>257</v>
      </c>
      <c r="D74" s="191" t="s">
        <v>75</v>
      </c>
      <c r="E74" s="192"/>
      <c r="F74" s="389" t="s">
        <v>65</v>
      </c>
      <c r="G74" s="387"/>
      <c r="H74" s="388"/>
      <c r="I74" s="98"/>
      <c r="J74" s="98"/>
      <c r="K74" s="191" t="s">
        <v>257</v>
      </c>
      <c r="L74" s="191" t="s">
        <v>75</v>
      </c>
      <c r="M74" s="193"/>
      <c r="P74" t="s">
        <v>226</v>
      </c>
    </row>
    <row r="75" spans="1:16" ht="15" x14ac:dyDescent="0.25">
      <c r="A75" s="344">
        <f>DGET('PVC '!$A$1:$H$74,"Matières",Feuil2!A9:A10)</f>
        <v>0</v>
      </c>
      <c r="B75" s="346"/>
      <c r="C75" s="215" t="b">
        <v>0</v>
      </c>
      <c r="D75" s="206">
        <f>D10</f>
        <v>0</v>
      </c>
      <c r="E75" s="34"/>
      <c r="F75" s="347">
        <f>DGET('PVC '!$A$1:$H$74,"Matières",Feuil2!A12:A13)</f>
        <v>0</v>
      </c>
      <c r="G75" s="345"/>
      <c r="H75" s="346"/>
      <c r="I75" s="98"/>
      <c r="J75" s="98"/>
      <c r="K75" s="196" t="b">
        <v>0</v>
      </c>
      <c r="L75" s="206">
        <f>D13</f>
        <v>0</v>
      </c>
      <c r="M75" s="189"/>
    </row>
    <row r="76" spans="1:16" thickBot="1" x14ac:dyDescent="0.3">
      <c r="A76" s="197"/>
      <c r="B76" s="198"/>
      <c r="C76" s="198"/>
      <c r="D76" s="198"/>
      <c r="E76" s="198"/>
      <c r="F76" s="198"/>
      <c r="G76" s="199"/>
      <c r="H76" s="199"/>
      <c r="I76" s="182"/>
      <c r="J76" s="182"/>
      <c r="K76" s="200"/>
      <c r="L76" s="200"/>
      <c r="M76" s="201"/>
    </row>
    <row r="77" spans="1:16" ht="15" x14ac:dyDescent="0.25">
      <c r="A77" s="356" t="s">
        <v>87</v>
      </c>
      <c r="B77" s="357"/>
      <c r="C77" s="357"/>
      <c r="D77" s="357"/>
      <c r="E77" s="357"/>
      <c r="F77" s="357"/>
      <c r="G77" s="357"/>
      <c r="H77" s="357"/>
      <c r="I77" s="357"/>
      <c r="J77" s="357"/>
      <c r="K77" s="357"/>
      <c r="L77" s="357"/>
      <c r="M77" s="358"/>
      <c r="N77" s="28"/>
    </row>
    <row r="78" spans="1:16" ht="15" customHeight="1" x14ac:dyDescent="0.25">
      <c r="A78" s="202"/>
      <c r="B78" s="203"/>
      <c r="C78" s="203"/>
      <c r="D78" s="34"/>
      <c r="E78" s="34"/>
      <c r="F78" s="34"/>
      <c r="G78" s="37"/>
      <c r="H78" s="204"/>
      <c r="I78" s="37"/>
      <c r="J78" s="37"/>
      <c r="K78" s="205"/>
      <c r="L78" s="205"/>
      <c r="M78" s="189"/>
    </row>
    <row r="79" spans="1:16" ht="15" x14ac:dyDescent="0.25">
      <c r="A79" s="390" t="s">
        <v>89</v>
      </c>
      <c r="B79" s="391"/>
      <c r="C79" s="34"/>
      <c r="D79" s="354" t="s">
        <v>141</v>
      </c>
      <c r="E79" s="354"/>
      <c r="F79" s="34"/>
      <c r="G79" s="354" t="s">
        <v>227</v>
      </c>
      <c r="H79" s="354"/>
      <c r="I79" s="37"/>
      <c r="J79" s="37"/>
      <c r="K79" s="38"/>
      <c r="L79" s="354" t="s">
        <v>228</v>
      </c>
      <c r="M79" s="355"/>
      <c r="N79" s="28"/>
    </row>
    <row r="80" spans="1:16" ht="21" customHeight="1" x14ac:dyDescent="0.25">
      <c r="A80" s="363" t="str">
        <f>DGET(Lamination!$A$1:$C$8,"lamination",Feuil2!A47:A48)</f>
        <v>Aucune lamination</v>
      </c>
      <c r="B80" s="328"/>
      <c r="C80" s="203"/>
      <c r="D80" s="314" t="str">
        <f>DGET(Oeillets!$A$1:$C$4,"oui",Feuil2!A57:A58)</f>
        <v>non</v>
      </c>
      <c r="E80" s="314"/>
      <c r="F80" s="34"/>
      <c r="G80" s="314" t="b">
        <v>0</v>
      </c>
      <c r="H80" s="314"/>
      <c r="I80" s="98"/>
      <c r="J80" s="98"/>
      <c r="K80" s="37"/>
      <c r="L80" s="314" t="str">
        <f>DGET(DF!$A$1:$D$5,"oui",Feuil2!A49:A50)</f>
        <v>non</v>
      </c>
      <c r="M80" s="340"/>
      <c r="N80" s="28"/>
    </row>
    <row r="81" spans="1:14" thickBot="1" x14ac:dyDescent="0.3">
      <c r="A81" s="207"/>
      <c r="B81" s="198"/>
      <c r="C81" s="198"/>
      <c r="D81" s="198"/>
      <c r="E81" s="208"/>
      <c r="F81" s="198"/>
      <c r="G81" s="200"/>
      <c r="H81" s="209"/>
      <c r="I81" s="182"/>
      <c r="J81" s="182"/>
      <c r="K81" s="210"/>
      <c r="L81" s="210"/>
      <c r="M81" s="211"/>
    </row>
    <row r="82" spans="1:14" thickBot="1" x14ac:dyDescent="0.3">
      <c r="A82" s="331" t="s">
        <v>234</v>
      </c>
      <c r="B82" s="332"/>
      <c r="C82" s="332"/>
      <c r="D82" s="332"/>
      <c r="E82" s="332"/>
      <c r="F82" s="332"/>
      <c r="G82" s="332"/>
      <c r="H82" s="332"/>
      <c r="I82" s="332"/>
      <c r="J82" s="332"/>
      <c r="K82" s="332"/>
      <c r="L82" s="332"/>
      <c r="M82" s="333"/>
      <c r="N82" s="28"/>
    </row>
    <row r="83" spans="1:14" ht="15" x14ac:dyDescent="0.25">
      <c r="A83" s="217"/>
      <c r="B83" s="218"/>
      <c r="C83" s="218"/>
      <c r="D83" s="218"/>
      <c r="E83" s="219"/>
      <c r="F83" s="218"/>
      <c r="G83" s="220"/>
      <c r="H83" s="221"/>
      <c r="I83" s="220"/>
      <c r="J83" s="220"/>
      <c r="K83" s="222"/>
      <c r="L83" s="222"/>
      <c r="M83" s="223"/>
    </row>
    <row r="84" spans="1:14" ht="15" x14ac:dyDescent="0.25">
      <c r="A84" s="287" t="s">
        <v>235</v>
      </c>
      <c r="B84" s="224"/>
      <c r="C84" s="243" t="s">
        <v>237</v>
      </c>
      <c r="D84" s="334"/>
      <c r="E84" s="335"/>
      <c r="F84" s="336"/>
      <c r="G84" s="225"/>
      <c r="H84" s="244" t="s">
        <v>236</v>
      </c>
      <c r="I84" s="337"/>
      <c r="J84" s="338"/>
      <c r="K84" s="338"/>
      <c r="L84" s="338"/>
      <c r="M84" s="339"/>
    </row>
    <row r="85" spans="1:14" ht="15" x14ac:dyDescent="0.25">
      <c r="A85" s="226"/>
      <c r="B85" s="228"/>
      <c r="C85" s="228"/>
      <c r="D85" s="228"/>
      <c r="E85" s="228"/>
      <c r="F85" s="224"/>
      <c r="G85" s="229"/>
      <c r="H85" s="229"/>
      <c r="I85" s="227"/>
      <c r="J85" s="227"/>
      <c r="K85" s="227"/>
      <c r="L85" s="227"/>
      <c r="M85" s="230"/>
    </row>
    <row r="86" spans="1:14" ht="15" x14ac:dyDescent="0.25">
      <c r="A86" s="231"/>
      <c r="B86" s="319"/>
      <c r="C86" s="321"/>
      <c r="D86" s="232"/>
      <c r="E86" s="243" t="s">
        <v>238</v>
      </c>
      <c r="F86" s="212"/>
      <c r="G86" s="232"/>
      <c r="H86" s="318" t="s">
        <v>239</v>
      </c>
      <c r="I86" s="318"/>
      <c r="J86" s="318"/>
      <c r="K86" s="318"/>
      <c r="L86" s="318"/>
      <c r="M86" s="292"/>
    </row>
    <row r="87" spans="1:14" ht="15" x14ac:dyDescent="0.25">
      <c r="A87" s="226"/>
      <c r="B87" s="228"/>
      <c r="C87" s="228"/>
      <c r="D87" s="228"/>
      <c r="E87" s="228"/>
      <c r="F87" s="224"/>
      <c r="G87" s="227"/>
      <c r="H87" s="227"/>
      <c r="I87" s="227"/>
      <c r="J87" s="227"/>
      <c r="K87" s="227"/>
      <c r="L87" s="227"/>
      <c r="M87" s="230"/>
    </row>
    <row r="88" spans="1:14" ht="15" x14ac:dyDescent="0.25">
      <c r="A88" s="231"/>
      <c r="B88" s="243"/>
      <c r="C88" s="228"/>
      <c r="D88" s="233"/>
      <c r="E88" s="228"/>
      <c r="F88" s="224"/>
      <c r="G88" s="227"/>
      <c r="H88" s="227"/>
      <c r="I88" s="227"/>
      <c r="J88" s="227"/>
      <c r="K88" s="227"/>
      <c r="L88" s="233"/>
      <c r="M88" s="234"/>
    </row>
    <row r="89" spans="1:14" ht="15" x14ac:dyDescent="0.25">
      <c r="A89" s="231"/>
      <c r="B89" s="235"/>
      <c r="C89" s="224"/>
      <c r="D89" s="236"/>
      <c r="E89" s="228"/>
      <c r="F89" s="224"/>
      <c r="G89" s="227"/>
      <c r="H89" s="227"/>
      <c r="I89" s="227"/>
      <c r="J89" s="227"/>
      <c r="K89" s="227"/>
      <c r="L89" s="227"/>
      <c r="M89" s="230"/>
    </row>
    <row r="90" spans="1:14" ht="15" x14ac:dyDescent="0.25">
      <c r="A90" s="226"/>
      <c r="B90" s="287"/>
      <c r="C90" s="206"/>
      <c r="D90" s="236"/>
      <c r="E90" s="228"/>
      <c r="F90" s="318" t="s">
        <v>240</v>
      </c>
      <c r="G90" s="318"/>
      <c r="H90" s="213"/>
      <c r="I90" s="227"/>
      <c r="J90" s="227"/>
      <c r="K90" s="227"/>
      <c r="L90" s="227"/>
      <c r="M90" s="230"/>
    </row>
    <row r="91" spans="1:14" thickBot="1" x14ac:dyDescent="0.3">
      <c r="A91" s="237"/>
      <c r="B91" s="238"/>
      <c r="C91" s="239"/>
      <c r="D91" s="240"/>
      <c r="E91" s="241"/>
      <c r="F91" s="239"/>
      <c r="G91" s="238"/>
      <c r="H91" s="238"/>
      <c r="I91" s="238"/>
      <c r="J91" s="238"/>
      <c r="K91" s="238"/>
      <c r="L91" s="238"/>
      <c r="M91" s="242"/>
    </row>
    <row r="92" spans="1:14" ht="15" x14ac:dyDescent="0.25">
      <c r="A92" s="247"/>
      <c r="B92" s="248"/>
      <c r="C92" s="250"/>
      <c r="D92" s="265"/>
      <c r="E92" s="249"/>
      <c r="F92" s="250"/>
      <c r="G92" s="248"/>
      <c r="H92" s="248"/>
      <c r="I92" s="248"/>
      <c r="J92" s="248"/>
      <c r="K92" s="248"/>
      <c r="L92" s="248"/>
      <c r="M92" s="251"/>
    </row>
    <row r="93" spans="1:14" ht="15" x14ac:dyDescent="0.25">
      <c r="A93" s="287" t="s">
        <v>241</v>
      </c>
      <c r="B93" s="294"/>
      <c r="C93" s="318" t="s">
        <v>242</v>
      </c>
      <c r="D93" s="318"/>
      <c r="E93" s="319"/>
      <c r="F93" s="320"/>
      <c r="G93" s="321"/>
      <c r="H93" s="295"/>
      <c r="I93" s="248"/>
      <c r="J93" s="248"/>
      <c r="K93" s="296"/>
      <c r="L93" s="248"/>
      <c r="M93" s="263"/>
    </row>
    <row r="94" spans="1:14" ht="15" x14ac:dyDescent="0.25">
      <c r="A94" s="247"/>
      <c r="B94" s="248"/>
      <c r="C94" s="249"/>
      <c r="D94" s="250"/>
      <c r="E94" s="249"/>
      <c r="F94" s="250"/>
      <c r="G94" s="248"/>
      <c r="H94" s="248"/>
      <c r="I94" s="248"/>
      <c r="J94" s="248"/>
      <c r="K94" s="248"/>
      <c r="L94" s="248"/>
      <c r="M94" s="251"/>
    </row>
    <row r="95" spans="1:14" ht="15" x14ac:dyDescent="0.25">
      <c r="A95" s="247"/>
      <c r="B95" s="322"/>
      <c r="C95" s="323"/>
      <c r="D95" s="250"/>
      <c r="E95" s="319" t="s">
        <v>244</v>
      </c>
      <c r="F95" s="320"/>
      <c r="G95" s="321"/>
      <c r="H95" s="248"/>
      <c r="I95" s="248"/>
      <c r="J95" s="248"/>
      <c r="K95" s="248"/>
      <c r="L95" s="248"/>
      <c r="M95" s="251"/>
    </row>
    <row r="96" spans="1:14" ht="15" x14ac:dyDescent="0.25">
      <c r="A96" s="252"/>
      <c r="B96" s="249"/>
      <c r="C96" s="249"/>
      <c r="D96" s="261"/>
      <c r="E96" s="262"/>
      <c r="F96" s="250"/>
      <c r="G96" s="248"/>
      <c r="H96" s="248"/>
      <c r="I96" s="248"/>
      <c r="J96" s="248"/>
      <c r="K96" s="253"/>
      <c r="L96" s="253"/>
      <c r="M96" s="263"/>
    </row>
    <row r="97" spans="1:14" ht="15" x14ac:dyDescent="0.25">
      <c r="A97" s="264" t="s">
        <v>243</v>
      </c>
      <c r="B97" s="214"/>
      <c r="C97" s="392"/>
      <c r="D97" s="324" t="s">
        <v>245</v>
      </c>
      <c r="E97" s="325"/>
      <c r="F97" s="326"/>
      <c r="G97" s="327"/>
      <c r="H97" s="328"/>
      <c r="I97" s="248"/>
      <c r="J97" s="248"/>
      <c r="K97" s="248"/>
      <c r="L97" s="248"/>
      <c r="M97" s="251"/>
      <c r="N97" s="43"/>
    </row>
    <row r="98" spans="1:14" thickBot="1" x14ac:dyDescent="0.3">
      <c r="A98" s="266"/>
      <c r="B98" s="255"/>
      <c r="C98" s="254"/>
      <c r="D98" s="267"/>
      <c r="E98" s="268"/>
      <c r="F98" s="267"/>
      <c r="G98" s="255"/>
      <c r="H98" s="255"/>
      <c r="I98" s="255"/>
      <c r="J98" s="255"/>
      <c r="K98" s="255"/>
      <c r="L98" s="255"/>
      <c r="M98" s="256"/>
    </row>
    <row r="99" spans="1:14" ht="15" x14ac:dyDescent="0.25">
      <c r="A99" s="226"/>
      <c r="B99" s="227"/>
      <c r="C99" s="228"/>
      <c r="D99" s="224"/>
      <c r="E99" s="293"/>
      <c r="F99" s="309"/>
      <c r="G99" s="227"/>
      <c r="H99" s="227"/>
      <c r="I99" s="227"/>
      <c r="J99" s="227"/>
      <c r="K99" s="227"/>
      <c r="L99" s="227"/>
      <c r="M99" s="230"/>
    </row>
    <row r="100" spans="1:14" ht="15" x14ac:dyDescent="0.25">
      <c r="A100" s="273" t="s">
        <v>246</v>
      </c>
      <c r="B100" s="298"/>
      <c r="C100" s="272" t="s">
        <v>247</v>
      </c>
      <c r="D100" s="307" t="s">
        <v>249</v>
      </c>
      <c r="E100" s="299"/>
      <c r="F100" s="308" t="s">
        <v>248</v>
      </c>
      <c r="G100" s="307" t="s">
        <v>249</v>
      </c>
      <c r="H100" s="300"/>
      <c r="I100" s="315" t="s">
        <v>251</v>
      </c>
      <c r="J100" s="316"/>
      <c r="K100" s="317"/>
      <c r="L100" s="301"/>
      <c r="M100" s="234"/>
    </row>
    <row r="101" spans="1:14" ht="15" x14ac:dyDescent="0.25">
      <c r="A101" s="226"/>
      <c r="B101" s="228"/>
      <c r="C101" s="228"/>
      <c r="D101" s="228"/>
      <c r="E101" s="228"/>
      <c r="F101" s="224"/>
      <c r="G101" s="227"/>
      <c r="H101" s="227"/>
      <c r="I101" s="227"/>
      <c r="J101" s="227"/>
      <c r="K101" s="227"/>
      <c r="L101" s="227"/>
      <c r="M101" s="230"/>
    </row>
    <row r="102" spans="1:14" ht="15" x14ac:dyDescent="0.25">
      <c r="A102" s="226"/>
      <c r="B102" s="228"/>
      <c r="C102" s="228"/>
      <c r="D102" s="216" t="s">
        <v>250</v>
      </c>
      <c r="E102" s="228"/>
      <c r="F102" s="224"/>
      <c r="G102" s="216" t="s">
        <v>250</v>
      </c>
      <c r="H102" s="227"/>
      <c r="I102" s="227"/>
      <c r="J102" s="227"/>
      <c r="K102" s="227"/>
      <c r="L102" s="227"/>
      <c r="M102" s="230"/>
    </row>
    <row r="103" spans="1:14" thickBot="1" x14ac:dyDescent="0.3">
      <c r="A103" s="245"/>
      <c r="B103" s="246"/>
      <c r="C103" s="246"/>
      <c r="D103" s="246"/>
      <c r="E103" s="246"/>
      <c r="F103" s="241"/>
      <c r="G103" s="246"/>
      <c r="H103" s="246"/>
      <c r="I103" s="238"/>
      <c r="J103" s="238"/>
      <c r="K103" s="238"/>
      <c r="L103" s="238"/>
      <c r="M103" s="242"/>
      <c r="N103" s="43"/>
    </row>
    <row r="104" spans="1:14" ht="15" x14ac:dyDescent="0.25">
      <c r="A104" s="252"/>
      <c r="B104" s="253"/>
      <c r="C104" s="253"/>
      <c r="D104" s="306"/>
      <c r="E104" s="253"/>
      <c r="F104" s="249"/>
      <c r="G104" s="253"/>
      <c r="H104" s="253"/>
      <c r="I104" s="248"/>
      <c r="J104" s="248"/>
      <c r="K104" s="248"/>
      <c r="L104" s="248"/>
      <c r="M104" s="251"/>
      <c r="N104" s="43"/>
    </row>
    <row r="105" spans="1:14" ht="15" x14ac:dyDescent="0.25">
      <c r="A105" s="287" t="s">
        <v>252</v>
      </c>
      <c r="B105" s="304"/>
      <c r="C105" s="271" t="s">
        <v>253</v>
      </c>
      <c r="D105" s="305"/>
      <c r="E105" s="304"/>
      <c r="F105" s="319" t="s">
        <v>254</v>
      </c>
      <c r="G105" s="320"/>
      <c r="H105" s="321"/>
      <c r="I105" s="302"/>
      <c r="J105" s="297"/>
      <c r="K105" s="297"/>
      <c r="L105" s="248"/>
      <c r="M105" s="251"/>
      <c r="N105" s="43"/>
    </row>
    <row r="106" spans="1:14" thickBot="1" x14ac:dyDescent="0.3">
      <c r="A106" s="269"/>
      <c r="B106" s="254"/>
      <c r="C106" s="254"/>
      <c r="D106" s="254"/>
      <c r="E106" s="254"/>
      <c r="F106" s="267"/>
      <c r="G106" s="270"/>
      <c r="H106" s="270"/>
      <c r="I106" s="255"/>
      <c r="J106" s="255"/>
      <c r="K106" s="255"/>
      <c r="L106" s="255"/>
      <c r="M106" s="256"/>
    </row>
    <row r="107" spans="1:14" ht="15" x14ac:dyDescent="0.25">
      <c r="A107" s="231"/>
      <c r="B107" s="228"/>
      <c r="C107" s="228"/>
      <c r="D107" s="228"/>
      <c r="E107" s="311"/>
      <c r="F107" s="218"/>
      <c r="G107" s="233"/>
      <c r="H107" s="233"/>
      <c r="I107" s="227"/>
      <c r="J107" s="227"/>
      <c r="K107" s="220"/>
      <c r="L107" s="220"/>
      <c r="M107" s="257"/>
    </row>
    <row r="108" spans="1:14" ht="15" x14ac:dyDescent="0.25">
      <c r="A108" s="285" t="s">
        <v>255</v>
      </c>
      <c r="B108" s="310"/>
      <c r="C108" s="314"/>
      <c r="D108" s="314"/>
      <c r="E108" s="312"/>
      <c r="F108" s="330"/>
      <c r="G108" s="330"/>
      <c r="H108" s="303"/>
      <c r="I108" s="227"/>
      <c r="J108" s="227"/>
      <c r="K108" s="329"/>
      <c r="L108" s="329"/>
      <c r="M108" s="230"/>
    </row>
    <row r="109" spans="1:14" thickBot="1" x14ac:dyDescent="0.3">
      <c r="A109" s="258"/>
      <c r="B109" s="239"/>
      <c r="C109" s="239"/>
      <c r="D109" s="239"/>
      <c r="E109" s="259"/>
      <c r="F109" s="239"/>
      <c r="G109" s="260"/>
      <c r="H109" s="260"/>
      <c r="I109" s="238"/>
      <c r="J109" s="238"/>
      <c r="K109" s="238"/>
      <c r="L109" s="238"/>
      <c r="M109" s="242"/>
    </row>
    <row r="110" spans="1:14" ht="15" customHeight="1" thickBot="1" x14ac:dyDescent="0.3">
      <c r="A110" s="313" t="s">
        <v>256</v>
      </c>
      <c r="B110" s="313"/>
      <c r="C110" s="313"/>
      <c r="D110" s="313"/>
      <c r="E110" s="313"/>
      <c r="F110" s="313"/>
      <c r="G110" s="313"/>
      <c r="H110" s="313"/>
      <c r="I110" s="313"/>
      <c r="J110" s="313"/>
      <c r="K110" s="313"/>
      <c r="L110" s="313"/>
      <c r="M110" s="313"/>
    </row>
    <row r="111" spans="1:14" ht="15" customHeight="1" thickBot="1" x14ac:dyDescent="0.3">
      <c r="A111" s="313"/>
      <c r="B111" s="313"/>
      <c r="C111" s="313"/>
      <c r="D111" s="313"/>
      <c r="E111" s="313"/>
      <c r="F111" s="313"/>
      <c r="G111" s="313"/>
      <c r="H111" s="313"/>
      <c r="I111" s="313"/>
      <c r="J111" s="313"/>
      <c r="K111" s="313"/>
      <c r="L111" s="313"/>
      <c r="M111" s="313"/>
    </row>
    <row r="112" spans="1:14" ht="15" customHeight="1" thickBot="1" x14ac:dyDescent="0.3">
      <c r="A112" s="313"/>
      <c r="B112" s="313"/>
      <c r="C112" s="313"/>
      <c r="D112" s="313"/>
      <c r="E112" s="313"/>
      <c r="F112" s="313"/>
      <c r="G112" s="313"/>
      <c r="H112" s="313"/>
      <c r="I112" s="313"/>
      <c r="J112" s="313"/>
      <c r="K112" s="313"/>
      <c r="L112" s="313"/>
      <c r="M112" s="313"/>
    </row>
    <row r="113" spans="1:13" ht="15" customHeight="1" thickBot="1" x14ac:dyDescent="0.3">
      <c r="A113" s="313"/>
      <c r="B113" s="313"/>
      <c r="C113" s="313"/>
      <c r="D113" s="313"/>
      <c r="E113" s="313"/>
      <c r="F113" s="313"/>
      <c r="G113" s="313"/>
      <c r="H113" s="313"/>
      <c r="I113" s="313"/>
      <c r="J113" s="313"/>
      <c r="K113" s="313"/>
      <c r="L113" s="313"/>
      <c r="M113" s="313"/>
    </row>
    <row r="114" spans="1:13" ht="15" customHeight="1" thickBot="1" x14ac:dyDescent="0.3">
      <c r="A114" s="313"/>
      <c r="B114" s="313"/>
      <c r="C114" s="313"/>
      <c r="D114" s="313"/>
      <c r="E114" s="313"/>
      <c r="F114" s="313"/>
      <c r="G114" s="313"/>
      <c r="H114" s="313"/>
      <c r="I114" s="313"/>
      <c r="J114" s="313"/>
      <c r="K114" s="313"/>
      <c r="L114" s="313"/>
      <c r="M114" s="313"/>
    </row>
    <row r="115" spans="1:13" ht="15" customHeight="1" x14ac:dyDescent="0.25">
      <c r="A115" s="83"/>
      <c r="B115" s="83"/>
      <c r="C115" s="83"/>
      <c r="D115" s="83"/>
      <c r="E115" s="83"/>
      <c r="F115" s="83"/>
      <c r="G115" s="83"/>
      <c r="H115" s="83"/>
      <c r="I115" s="83"/>
      <c r="J115" s="83"/>
      <c r="K115" s="83"/>
      <c r="L115" s="83"/>
      <c r="M115" s="91"/>
    </row>
    <row r="116" spans="1:13" ht="15" customHeight="1" x14ac:dyDescent="0.25">
      <c r="A116" s="83"/>
      <c r="B116" s="83"/>
      <c r="C116" s="83"/>
      <c r="D116" s="83"/>
      <c r="E116" s="83"/>
      <c r="F116" s="83"/>
      <c r="G116" s="83"/>
      <c r="H116" s="83"/>
      <c r="I116" s="83"/>
      <c r="J116" s="83"/>
      <c r="K116" s="83"/>
      <c r="L116" s="83"/>
      <c r="M116" s="91"/>
    </row>
    <row r="117" spans="1:13" ht="15" customHeight="1" x14ac:dyDescent="0.25">
      <c r="A117" s="83"/>
      <c r="B117" s="83"/>
      <c r="C117" s="83"/>
      <c r="D117" s="83"/>
      <c r="E117" s="83"/>
      <c r="F117" s="83"/>
      <c r="G117" s="83"/>
      <c r="H117" s="83"/>
      <c r="I117" s="83"/>
      <c r="J117" s="83"/>
      <c r="K117" s="83"/>
      <c r="L117" s="83"/>
      <c r="M117" s="91"/>
    </row>
    <row r="118" spans="1:13" ht="15" customHeight="1" x14ac:dyDescent="0.25">
      <c r="A118" s="83"/>
      <c r="B118" s="83"/>
      <c r="C118" s="83"/>
      <c r="D118" s="83"/>
      <c r="E118" s="83"/>
      <c r="F118" s="83"/>
      <c r="G118" s="83"/>
      <c r="H118" s="83"/>
      <c r="I118" s="83"/>
      <c r="J118" s="83"/>
      <c r="K118" s="83"/>
      <c r="L118" s="83"/>
      <c r="M118" s="91"/>
    </row>
    <row r="119" spans="1:13" ht="15" customHeight="1" x14ac:dyDescent="0.25">
      <c r="A119" s="83"/>
      <c r="B119" s="83"/>
      <c r="C119" s="83"/>
      <c r="D119" s="83"/>
      <c r="E119" s="83"/>
      <c r="F119" s="83"/>
      <c r="G119" s="83"/>
      <c r="H119" s="83"/>
      <c r="I119" s="83"/>
      <c r="J119" s="83"/>
      <c r="K119" s="83"/>
      <c r="L119" s="83"/>
      <c r="M119" s="91"/>
    </row>
    <row r="120" spans="1:13" x14ac:dyDescent="0.25">
      <c r="I120" s="28"/>
      <c r="J120" s="28"/>
    </row>
    <row r="121" spans="1:13" x14ac:dyDescent="0.25">
      <c r="I121" s="28"/>
      <c r="J121" s="28"/>
    </row>
    <row r="122" spans="1:13" x14ac:dyDescent="0.25">
      <c r="I122" s="28"/>
      <c r="J122" s="28"/>
    </row>
    <row r="123" spans="1:13" x14ac:dyDescent="0.25">
      <c r="I123" s="28"/>
      <c r="J123" s="28"/>
    </row>
    <row r="124" spans="1:13" x14ac:dyDescent="0.25">
      <c r="I124" s="28"/>
      <c r="J124" s="28"/>
    </row>
    <row r="125" spans="1:13" x14ac:dyDescent="0.25">
      <c r="I125" s="28"/>
      <c r="J125" s="28"/>
    </row>
    <row r="126" spans="1:13" x14ac:dyDescent="0.25">
      <c r="I126" s="28"/>
      <c r="J126" s="28"/>
    </row>
    <row r="127" spans="1:13" x14ac:dyDescent="0.25">
      <c r="I127" s="28"/>
      <c r="J127" s="28"/>
    </row>
    <row r="128" spans="1:13" x14ac:dyDescent="0.25">
      <c r="I128" s="28"/>
      <c r="J128" s="28"/>
    </row>
    <row r="129" spans="9:10" x14ac:dyDescent="0.25">
      <c r="I129" s="28"/>
      <c r="J129" s="28"/>
    </row>
    <row r="130" spans="9:10" x14ac:dyDescent="0.25">
      <c r="I130" s="28"/>
      <c r="J130" s="28"/>
    </row>
    <row r="131" spans="9:10" x14ac:dyDescent="0.25">
      <c r="I131" s="28"/>
      <c r="J131" s="28"/>
    </row>
    <row r="132" spans="9:10" x14ac:dyDescent="0.25">
      <c r="I132" s="28"/>
      <c r="J132" s="28"/>
    </row>
    <row r="133" spans="9:10" x14ac:dyDescent="0.25">
      <c r="I133" s="28"/>
      <c r="J133" s="28"/>
    </row>
    <row r="134" spans="9:10" x14ac:dyDescent="0.25">
      <c r="I134" s="28"/>
      <c r="J134" s="28"/>
    </row>
    <row r="135" spans="9:10" x14ac:dyDescent="0.25">
      <c r="I135" s="28"/>
      <c r="J135" s="28"/>
    </row>
    <row r="136" spans="9:10" x14ac:dyDescent="0.25">
      <c r="I136" s="28"/>
      <c r="J136" s="28"/>
    </row>
    <row r="137" spans="9:10" x14ac:dyDescent="0.25">
      <c r="I137" s="28"/>
      <c r="J137" s="28"/>
    </row>
    <row r="138" spans="9:10" x14ac:dyDescent="0.25">
      <c r="I138" s="28"/>
      <c r="J138" s="28"/>
    </row>
    <row r="139" spans="9:10" x14ac:dyDescent="0.25">
      <c r="I139" s="28"/>
      <c r="J139" s="28"/>
    </row>
    <row r="140" spans="9:10" x14ac:dyDescent="0.25">
      <c r="I140" s="28"/>
      <c r="J140" s="28"/>
    </row>
    <row r="141" spans="9:10" x14ac:dyDescent="0.25">
      <c r="I141" s="28"/>
      <c r="J141" s="28"/>
    </row>
    <row r="142" spans="9:10" x14ac:dyDescent="0.25">
      <c r="I142" s="28"/>
      <c r="J142" s="28"/>
    </row>
    <row r="143" spans="9:10" x14ac:dyDescent="0.25">
      <c r="I143" s="28"/>
      <c r="J143" s="28"/>
    </row>
    <row r="144" spans="9:10" x14ac:dyDescent="0.25">
      <c r="I144" s="28"/>
      <c r="J144" s="28"/>
    </row>
    <row r="145" spans="9:10" x14ac:dyDescent="0.25">
      <c r="I145" s="28"/>
      <c r="J145" s="28"/>
    </row>
    <row r="146" spans="9:10" x14ac:dyDescent="0.25">
      <c r="I146" s="28"/>
      <c r="J146" s="28"/>
    </row>
    <row r="147" spans="9:10" x14ac:dyDescent="0.25">
      <c r="I147" s="28"/>
      <c r="J147" s="28"/>
    </row>
    <row r="148" spans="9:10" x14ac:dyDescent="0.25">
      <c r="I148" s="28"/>
      <c r="J148" s="28"/>
    </row>
    <row r="149" spans="9:10" x14ac:dyDescent="0.25">
      <c r="I149" s="28"/>
      <c r="J149" s="28"/>
    </row>
    <row r="150" spans="9:10" x14ac:dyDescent="0.25">
      <c r="I150" s="28"/>
      <c r="J150" s="28"/>
    </row>
    <row r="151" spans="9:10" x14ac:dyDescent="0.25">
      <c r="I151" s="28"/>
      <c r="J151" s="28"/>
    </row>
    <row r="152" spans="9:10" x14ac:dyDescent="0.25">
      <c r="I152" s="28"/>
      <c r="J152" s="28"/>
    </row>
    <row r="153" spans="9:10" x14ac:dyDescent="0.25">
      <c r="I153" s="28"/>
      <c r="J153" s="28"/>
    </row>
    <row r="154" spans="9:10" x14ac:dyDescent="0.25">
      <c r="I154" s="28"/>
      <c r="J154" s="28"/>
    </row>
    <row r="155" spans="9:10" x14ac:dyDescent="0.25">
      <c r="I155" s="28"/>
      <c r="J155" s="28"/>
    </row>
    <row r="156" spans="9:10" x14ac:dyDescent="0.25">
      <c r="I156" s="28"/>
      <c r="J156" s="28"/>
    </row>
    <row r="157" spans="9:10" x14ac:dyDescent="0.25">
      <c r="I157" s="28"/>
      <c r="J157" s="28"/>
    </row>
    <row r="158" spans="9:10" x14ac:dyDescent="0.25">
      <c r="I158" s="28"/>
      <c r="J158" s="28"/>
    </row>
    <row r="159" spans="9:10" x14ac:dyDescent="0.25">
      <c r="I159" s="28"/>
      <c r="J159" s="28"/>
    </row>
    <row r="160" spans="9:10" x14ac:dyDescent="0.25">
      <c r="I160" s="28"/>
      <c r="J160" s="28"/>
    </row>
    <row r="161" spans="9:10" x14ac:dyDescent="0.25">
      <c r="I161" s="28"/>
      <c r="J161" s="28"/>
    </row>
    <row r="162" spans="9:10" x14ac:dyDescent="0.25">
      <c r="I162" s="28"/>
      <c r="J162" s="28"/>
    </row>
    <row r="163" spans="9:10" x14ac:dyDescent="0.25">
      <c r="I163" s="28"/>
      <c r="J163" s="28"/>
    </row>
    <row r="164" spans="9:10" x14ac:dyDescent="0.25">
      <c r="I164" s="28"/>
      <c r="J164" s="28"/>
    </row>
    <row r="165" spans="9:10" x14ac:dyDescent="0.25">
      <c r="I165" s="28"/>
      <c r="J165" s="28"/>
    </row>
    <row r="166" spans="9:10" x14ac:dyDescent="0.25">
      <c r="I166" s="28"/>
      <c r="J166" s="28"/>
    </row>
    <row r="167" spans="9:10" x14ac:dyDescent="0.25">
      <c r="I167" s="28"/>
      <c r="J167" s="28"/>
    </row>
    <row r="168" spans="9:10" x14ac:dyDescent="0.25">
      <c r="I168" s="28"/>
      <c r="J168" s="28"/>
    </row>
    <row r="169" spans="9:10" x14ac:dyDescent="0.25">
      <c r="I169" s="28"/>
      <c r="J169" s="28"/>
    </row>
    <row r="170" spans="9:10" x14ac:dyDescent="0.25">
      <c r="I170" s="28"/>
      <c r="J170" s="28"/>
    </row>
    <row r="171" spans="9:10" x14ac:dyDescent="0.25">
      <c r="I171" s="28"/>
      <c r="J171" s="28"/>
    </row>
    <row r="172" spans="9:10" x14ac:dyDescent="0.25">
      <c r="I172" s="28"/>
      <c r="J172" s="28"/>
    </row>
    <row r="173" spans="9:10" x14ac:dyDescent="0.25">
      <c r="I173" s="28"/>
      <c r="J173" s="28"/>
    </row>
    <row r="174" spans="9:10" x14ac:dyDescent="0.25">
      <c r="I174" s="28"/>
      <c r="J174" s="28"/>
    </row>
    <row r="175" spans="9:10" x14ac:dyDescent="0.25">
      <c r="I175" s="28"/>
      <c r="J175" s="28"/>
    </row>
    <row r="176" spans="9:10" x14ac:dyDescent="0.25">
      <c r="I176" s="28"/>
      <c r="J176" s="28"/>
    </row>
    <row r="177" spans="9:10" x14ac:dyDescent="0.25">
      <c r="I177" s="28"/>
      <c r="J177" s="28"/>
    </row>
    <row r="178" spans="9:10" x14ac:dyDescent="0.25">
      <c r="I178" s="28"/>
      <c r="J178" s="28"/>
    </row>
    <row r="179" spans="9:10" x14ac:dyDescent="0.25">
      <c r="I179" s="28"/>
      <c r="J179" s="28"/>
    </row>
    <row r="180" spans="9:10" x14ac:dyDescent="0.25">
      <c r="I180" s="28"/>
      <c r="J180" s="28"/>
    </row>
    <row r="181" spans="9:10" x14ac:dyDescent="0.25">
      <c r="I181" s="28"/>
      <c r="J181" s="28"/>
    </row>
    <row r="182" spans="9:10" x14ac:dyDescent="0.25">
      <c r="I182" s="28"/>
      <c r="J182" s="28"/>
    </row>
    <row r="183" spans="9:10" x14ac:dyDescent="0.25">
      <c r="I183" s="28"/>
      <c r="J183" s="28"/>
    </row>
    <row r="184" spans="9:10" x14ac:dyDescent="0.25">
      <c r="I184" s="28"/>
      <c r="J184" s="28"/>
    </row>
    <row r="185" spans="9:10" x14ac:dyDescent="0.25">
      <c r="I185" s="28"/>
      <c r="J185" s="28"/>
    </row>
    <row r="186" spans="9:10" x14ac:dyDescent="0.25">
      <c r="I186" s="28"/>
      <c r="J186" s="28"/>
    </row>
    <row r="187" spans="9:10" x14ac:dyDescent="0.25">
      <c r="I187" s="28"/>
      <c r="J187" s="28"/>
    </row>
    <row r="188" spans="9:10" x14ac:dyDescent="0.25">
      <c r="I188" s="28"/>
      <c r="J188" s="28"/>
    </row>
    <row r="189" spans="9:10" x14ac:dyDescent="0.25">
      <c r="I189" s="28"/>
      <c r="J189" s="28"/>
    </row>
    <row r="190" spans="9:10" x14ac:dyDescent="0.25">
      <c r="I190" s="28"/>
      <c r="J190" s="28"/>
    </row>
    <row r="191" spans="9:10" x14ac:dyDescent="0.25">
      <c r="I191" s="28"/>
      <c r="J191" s="28"/>
    </row>
    <row r="192" spans="9:10" x14ac:dyDescent="0.25">
      <c r="I192" s="28"/>
      <c r="J192" s="28"/>
    </row>
    <row r="193" spans="9:10" x14ac:dyDescent="0.25">
      <c r="I193" s="28"/>
      <c r="J193" s="28"/>
    </row>
    <row r="194" spans="9:10" x14ac:dyDescent="0.25">
      <c r="I194" s="28"/>
      <c r="J194" s="28"/>
    </row>
    <row r="195" spans="9:10" x14ac:dyDescent="0.25">
      <c r="I195" s="28"/>
      <c r="J195" s="28"/>
    </row>
    <row r="196" spans="9:10" x14ac:dyDescent="0.25">
      <c r="I196" s="28"/>
      <c r="J196" s="28"/>
    </row>
    <row r="197" spans="9:10" x14ac:dyDescent="0.25">
      <c r="I197" s="28"/>
      <c r="J197" s="28"/>
    </row>
    <row r="198" spans="9:10" x14ac:dyDescent="0.25">
      <c r="I198" s="28"/>
      <c r="J198" s="28"/>
    </row>
    <row r="199" spans="9:10" x14ac:dyDescent="0.25">
      <c r="I199" s="28"/>
      <c r="J199" s="28"/>
    </row>
    <row r="200" spans="9:10" x14ac:dyDescent="0.25">
      <c r="I200" s="28"/>
      <c r="J200" s="28"/>
    </row>
    <row r="201" spans="9:10" x14ac:dyDescent="0.25">
      <c r="I201" s="28"/>
      <c r="J201" s="28"/>
    </row>
    <row r="202" spans="9:10" x14ac:dyDescent="0.25">
      <c r="I202" s="28"/>
      <c r="J202" s="28"/>
    </row>
    <row r="203" spans="9:10" x14ac:dyDescent="0.25">
      <c r="I203" s="28"/>
      <c r="J203" s="28"/>
    </row>
    <row r="204" spans="9:10" x14ac:dyDescent="0.25">
      <c r="I204" s="28"/>
      <c r="J204" s="28"/>
    </row>
    <row r="205" spans="9:10" x14ac:dyDescent="0.25">
      <c r="I205" s="28"/>
      <c r="J205" s="28"/>
    </row>
    <row r="206" spans="9:10" x14ac:dyDescent="0.25">
      <c r="I206" s="28"/>
      <c r="J206" s="28"/>
    </row>
    <row r="207" spans="9:10" x14ac:dyDescent="0.25">
      <c r="I207" s="28"/>
      <c r="J207" s="28"/>
    </row>
    <row r="208" spans="9:10" x14ac:dyDescent="0.25">
      <c r="I208" s="28"/>
      <c r="J208" s="28"/>
    </row>
    <row r="209" spans="9:10" x14ac:dyDescent="0.25">
      <c r="I209" s="28"/>
      <c r="J209" s="28"/>
    </row>
    <row r="210" spans="9:10" x14ac:dyDescent="0.25">
      <c r="I210" s="28"/>
      <c r="J210" s="28"/>
    </row>
    <row r="211" spans="9:10" x14ac:dyDescent="0.25">
      <c r="I211" s="28"/>
      <c r="J211" s="28"/>
    </row>
    <row r="212" spans="9:10" x14ac:dyDescent="0.25">
      <c r="I212" s="28"/>
      <c r="J212" s="28"/>
    </row>
    <row r="213" spans="9:10" x14ac:dyDescent="0.25">
      <c r="I213" s="28"/>
      <c r="J213" s="28"/>
    </row>
    <row r="214" spans="9:10" x14ac:dyDescent="0.25">
      <c r="I214" s="28"/>
      <c r="J214" s="28"/>
    </row>
    <row r="215" spans="9:10" x14ac:dyDescent="0.25">
      <c r="I215" s="28"/>
      <c r="J215" s="28"/>
    </row>
    <row r="216" spans="9:10" x14ac:dyDescent="0.25">
      <c r="I216" s="28"/>
      <c r="J216" s="28"/>
    </row>
    <row r="217" spans="9:10" x14ac:dyDescent="0.25">
      <c r="I217" s="28"/>
      <c r="J217" s="28"/>
    </row>
    <row r="218" spans="9:10" x14ac:dyDescent="0.25">
      <c r="I218" s="28"/>
      <c r="J218" s="28"/>
    </row>
    <row r="219" spans="9:10" x14ac:dyDescent="0.25">
      <c r="I219" s="28"/>
      <c r="J219" s="28"/>
    </row>
    <row r="220" spans="9:10" x14ac:dyDescent="0.25">
      <c r="I220" s="28"/>
      <c r="J220" s="28"/>
    </row>
    <row r="221" spans="9:10" x14ac:dyDescent="0.25">
      <c r="I221" s="28"/>
      <c r="J221" s="28"/>
    </row>
    <row r="222" spans="9:10" x14ac:dyDescent="0.25">
      <c r="I222" s="28"/>
      <c r="J222" s="28"/>
    </row>
    <row r="223" spans="9:10" x14ac:dyDescent="0.25">
      <c r="I223" s="28"/>
      <c r="J223" s="28"/>
    </row>
    <row r="224" spans="9:10" x14ac:dyDescent="0.25">
      <c r="I224" s="28"/>
      <c r="J224" s="28"/>
    </row>
    <row r="225" spans="9:10" x14ac:dyDescent="0.25">
      <c r="I225" s="28"/>
      <c r="J225" s="28"/>
    </row>
    <row r="226" spans="9:10" x14ac:dyDescent="0.25">
      <c r="I226" s="28"/>
      <c r="J226" s="28"/>
    </row>
    <row r="227" spans="9:10" x14ac:dyDescent="0.25">
      <c r="I227" s="28"/>
      <c r="J227" s="28"/>
    </row>
    <row r="228" spans="9:10" x14ac:dyDescent="0.25">
      <c r="I228" s="28"/>
      <c r="J228" s="28"/>
    </row>
    <row r="229" spans="9:10" x14ac:dyDescent="0.25">
      <c r="I229" s="28"/>
      <c r="J229" s="28"/>
    </row>
    <row r="230" spans="9:10" x14ac:dyDescent="0.25">
      <c r="I230" s="28"/>
      <c r="J230" s="28"/>
    </row>
    <row r="231" spans="9:10" x14ac:dyDescent="0.25">
      <c r="I231" s="28"/>
      <c r="J231" s="28"/>
    </row>
    <row r="232" spans="9:10" x14ac:dyDescent="0.25">
      <c r="I232" s="28"/>
      <c r="J232" s="28"/>
    </row>
    <row r="233" spans="9:10" x14ac:dyDescent="0.25">
      <c r="I233" s="28"/>
      <c r="J233" s="28"/>
    </row>
    <row r="234" spans="9:10" x14ac:dyDescent="0.25">
      <c r="I234" s="28"/>
      <c r="J234" s="28"/>
    </row>
    <row r="235" spans="9:10" x14ac:dyDescent="0.25">
      <c r="I235" s="28"/>
      <c r="J235" s="28"/>
    </row>
    <row r="236" spans="9:10" x14ac:dyDescent="0.25">
      <c r="I236" s="28"/>
      <c r="J236" s="28"/>
    </row>
    <row r="237" spans="9:10" x14ac:dyDescent="0.25">
      <c r="I237" s="28"/>
      <c r="J237" s="28"/>
    </row>
    <row r="238" spans="9:10" x14ac:dyDescent="0.25">
      <c r="I238" s="28"/>
      <c r="J238" s="28"/>
    </row>
    <row r="239" spans="9:10" x14ac:dyDescent="0.25">
      <c r="I239" s="28"/>
      <c r="J239" s="28"/>
    </row>
    <row r="240" spans="9:10" x14ac:dyDescent="0.25">
      <c r="I240" s="28"/>
      <c r="J240" s="28"/>
    </row>
    <row r="241" spans="9:10" x14ac:dyDescent="0.25">
      <c r="I241" s="28"/>
      <c r="J241" s="28"/>
    </row>
    <row r="242" spans="9:10" x14ac:dyDescent="0.25">
      <c r="I242" s="28"/>
      <c r="J242" s="28"/>
    </row>
    <row r="243" spans="9:10" x14ac:dyDescent="0.25">
      <c r="I243" s="28"/>
      <c r="J243" s="28"/>
    </row>
    <row r="244" spans="9:10" x14ac:dyDescent="0.25">
      <c r="I244" s="28"/>
      <c r="J244" s="28"/>
    </row>
    <row r="245" spans="9:10" x14ac:dyDescent="0.25">
      <c r="I245" s="28"/>
      <c r="J245" s="28"/>
    </row>
    <row r="246" spans="9:10" x14ac:dyDescent="0.25">
      <c r="I246" s="28"/>
      <c r="J246" s="28"/>
    </row>
    <row r="247" spans="9:10" x14ac:dyDescent="0.25">
      <c r="I247" s="28"/>
      <c r="J247" s="28"/>
    </row>
    <row r="248" spans="9:10" x14ac:dyDescent="0.25">
      <c r="I248" s="28"/>
      <c r="J248" s="28"/>
    </row>
    <row r="249" spans="9:10" x14ac:dyDescent="0.25">
      <c r="I249" s="28"/>
      <c r="J249" s="28"/>
    </row>
    <row r="250" spans="9:10" x14ac:dyDescent="0.25">
      <c r="I250" s="28"/>
      <c r="J250" s="28"/>
    </row>
    <row r="251" spans="9:10" x14ac:dyDescent="0.25">
      <c r="I251" s="28"/>
      <c r="J251" s="28"/>
    </row>
    <row r="252" spans="9:10" x14ac:dyDescent="0.25">
      <c r="I252" s="28"/>
      <c r="J252" s="28"/>
    </row>
    <row r="253" spans="9:10" x14ac:dyDescent="0.25">
      <c r="I253" s="28"/>
      <c r="J253" s="28"/>
    </row>
    <row r="254" spans="9:10" x14ac:dyDescent="0.25">
      <c r="I254" s="28"/>
      <c r="J254" s="28"/>
    </row>
    <row r="255" spans="9:10" x14ac:dyDescent="0.25">
      <c r="I255" s="28"/>
      <c r="J255" s="28"/>
    </row>
    <row r="256" spans="9:10" x14ac:dyDescent="0.25">
      <c r="I256" s="28"/>
      <c r="J256" s="28"/>
    </row>
    <row r="257" spans="9:10" x14ac:dyDescent="0.25">
      <c r="I257" s="28"/>
      <c r="J257" s="28"/>
    </row>
    <row r="258" spans="9:10" x14ac:dyDescent="0.25">
      <c r="I258" s="28"/>
      <c r="J258" s="28"/>
    </row>
    <row r="259" spans="9:10" x14ac:dyDescent="0.25">
      <c r="I259" s="28"/>
      <c r="J259" s="28"/>
    </row>
    <row r="260" spans="9:10" x14ac:dyDescent="0.25">
      <c r="I260" s="28"/>
      <c r="J260" s="28"/>
    </row>
    <row r="261" spans="9:10" x14ac:dyDescent="0.25">
      <c r="I261" s="28"/>
      <c r="J261" s="28"/>
    </row>
    <row r="262" spans="9:10" x14ac:dyDescent="0.25">
      <c r="I262" s="28"/>
      <c r="J262" s="28"/>
    </row>
    <row r="263" spans="9:10" x14ac:dyDescent="0.25">
      <c r="I263" s="28"/>
      <c r="J263" s="28"/>
    </row>
    <row r="264" spans="9:10" x14ac:dyDescent="0.25">
      <c r="I264" s="28"/>
      <c r="J264" s="28"/>
    </row>
    <row r="265" spans="9:10" x14ac:dyDescent="0.25">
      <c r="I265" s="28"/>
      <c r="J265" s="28"/>
    </row>
    <row r="266" spans="9:10" x14ac:dyDescent="0.25">
      <c r="I266" s="28"/>
      <c r="J266" s="28"/>
    </row>
    <row r="267" spans="9:10" x14ac:dyDescent="0.25">
      <c r="I267" s="28"/>
      <c r="J267" s="28"/>
    </row>
    <row r="268" spans="9:10" x14ac:dyDescent="0.25">
      <c r="I268" s="28"/>
      <c r="J268" s="28"/>
    </row>
    <row r="269" spans="9:10" x14ac:dyDescent="0.25">
      <c r="I269" s="28"/>
      <c r="J269" s="28"/>
    </row>
    <row r="270" spans="9:10" x14ac:dyDescent="0.25">
      <c r="I270" s="28"/>
      <c r="J270" s="28"/>
    </row>
    <row r="271" spans="9:10" x14ac:dyDescent="0.25">
      <c r="I271" s="28"/>
      <c r="J271" s="28"/>
    </row>
    <row r="272" spans="9:10" x14ac:dyDescent="0.25">
      <c r="I272" s="28"/>
      <c r="J272" s="28"/>
    </row>
    <row r="273" spans="9:10" x14ac:dyDescent="0.25">
      <c r="I273" s="28"/>
      <c r="J273" s="28"/>
    </row>
    <row r="274" spans="9:10" x14ac:dyDescent="0.25">
      <c r="I274" s="28"/>
      <c r="J274" s="28"/>
    </row>
    <row r="275" spans="9:10" x14ac:dyDescent="0.25">
      <c r="I275" s="28"/>
      <c r="J275" s="28"/>
    </row>
    <row r="276" spans="9:10" x14ac:dyDescent="0.25">
      <c r="I276" s="28"/>
      <c r="J276" s="28"/>
    </row>
    <row r="277" spans="9:10" x14ac:dyDescent="0.25">
      <c r="I277" s="28"/>
      <c r="J277" s="28"/>
    </row>
    <row r="278" spans="9:10" x14ac:dyDescent="0.25">
      <c r="I278" s="28"/>
      <c r="J278" s="28"/>
    </row>
    <row r="279" spans="9:10" x14ac:dyDescent="0.25">
      <c r="I279" s="28"/>
      <c r="J279" s="28"/>
    </row>
    <row r="280" spans="9:10" x14ac:dyDescent="0.25">
      <c r="I280" s="28"/>
      <c r="J280" s="28"/>
    </row>
    <row r="281" spans="9:10" x14ac:dyDescent="0.25">
      <c r="I281" s="28"/>
      <c r="J281" s="28"/>
    </row>
    <row r="282" spans="9:10" x14ac:dyDescent="0.25">
      <c r="I282" s="28"/>
      <c r="J282" s="28"/>
    </row>
    <row r="283" spans="9:10" x14ac:dyDescent="0.25">
      <c r="I283" s="28"/>
      <c r="J283" s="28"/>
    </row>
    <row r="284" spans="9:10" x14ac:dyDescent="0.25">
      <c r="I284" s="28"/>
      <c r="J284" s="28"/>
    </row>
    <row r="285" spans="9:10" x14ac:dyDescent="0.25">
      <c r="I285" s="28"/>
      <c r="J285" s="28"/>
    </row>
    <row r="286" spans="9:10" x14ac:dyDescent="0.25">
      <c r="I286" s="28"/>
      <c r="J286" s="28"/>
    </row>
    <row r="287" spans="9:10" x14ac:dyDescent="0.25">
      <c r="I287" s="28"/>
      <c r="J287" s="28"/>
    </row>
    <row r="288" spans="9:10" x14ac:dyDescent="0.25">
      <c r="I288" s="28"/>
      <c r="J288" s="28"/>
    </row>
    <row r="289" spans="9:10" x14ac:dyDescent="0.25">
      <c r="I289" s="28"/>
      <c r="J289" s="28"/>
    </row>
    <row r="290" spans="9:10" x14ac:dyDescent="0.25">
      <c r="I290" s="28"/>
      <c r="J290" s="28"/>
    </row>
    <row r="291" spans="9:10" x14ac:dyDescent="0.25">
      <c r="I291" s="28"/>
      <c r="J291" s="28"/>
    </row>
    <row r="292" spans="9:10" x14ac:dyDescent="0.25">
      <c r="I292" s="28"/>
      <c r="J292" s="28"/>
    </row>
    <row r="293" spans="9:10" x14ac:dyDescent="0.25">
      <c r="I293" s="28"/>
      <c r="J293" s="28"/>
    </row>
    <row r="294" spans="9:10" x14ac:dyDescent="0.25">
      <c r="I294" s="28"/>
      <c r="J294" s="28"/>
    </row>
    <row r="295" spans="9:10" x14ac:dyDescent="0.25">
      <c r="I295" s="28"/>
      <c r="J295" s="28"/>
    </row>
    <row r="296" spans="9:10" x14ac:dyDescent="0.25">
      <c r="I296" s="28"/>
      <c r="J296" s="28"/>
    </row>
    <row r="297" spans="9:10" x14ac:dyDescent="0.25">
      <c r="I297" s="28"/>
      <c r="J297" s="28"/>
    </row>
    <row r="298" spans="9:10" x14ac:dyDescent="0.25">
      <c r="I298" s="28"/>
      <c r="J298" s="28"/>
    </row>
    <row r="299" spans="9:10" x14ac:dyDescent="0.25">
      <c r="I299" s="28"/>
      <c r="J299" s="28"/>
    </row>
    <row r="300" spans="9:10" x14ac:dyDescent="0.25">
      <c r="I300" s="28"/>
      <c r="J300" s="28"/>
    </row>
    <row r="301" spans="9:10" x14ac:dyDescent="0.25">
      <c r="I301" s="28"/>
      <c r="J301" s="28"/>
    </row>
    <row r="302" spans="9:10" x14ac:dyDescent="0.25">
      <c r="I302" s="28"/>
      <c r="J302" s="28"/>
    </row>
    <row r="303" spans="9:10" x14ac:dyDescent="0.25">
      <c r="I303" s="28"/>
      <c r="J303" s="28"/>
    </row>
    <row r="304" spans="9:10" x14ac:dyDescent="0.25">
      <c r="I304" s="28"/>
      <c r="J304" s="28"/>
    </row>
    <row r="305" spans="9:10" x14ac:dyDescent="0.25">
      <c r="I305" s="28"/>
      <c r="J305" s="28"/>
    </row>
    <row r="306" spans="9:10" x14ac:dyDescent="0.25">
      <c r="I306" s="28"/>
      <c r="J306" s="28"/>
    </row>
    <row r="307" spans="9:10" x14ac:dyDescent="0.25">
      <c r="I307" s="28"/>
      <c r="J307" s="28"/>
    </row>
    <row r="308" spans="9:10" x14ac:dyDescent="0.25">
      <c r="I308" s="28"/>
      <c r="J308" s="28"/>
    </row>
    <row r="309" spans="9:10" x14ac:dyDescent="0.25">
      <c r="I309" s="28"/>
      <c r="J309" s="28"/>
    </row>
    <row r="310" spans="9:10" x14ac:dyDescent="0.25">
      <c r="I310" s="28"/>
      <c r="J310" s="28"/>
    </row>
    <row r="311" spans="9:10" x14ac:dyDescent="0.25">
      <c r="I311" s="28"/>
      <c r="J311" s="28"/>
    </row>
    <row r="312" spans="9:10" x14ac:dyDescent="0.25">
      <c r="I312" s="28"/>
      <c r="J312" s="28"/>
    </row>
    <row r="313" spans="9:10" x14ac:dyDescent="0.25">
      <c r="I313" s="28"/>
      <c r="J313" s="28"/>
    </row>
    <row r="314" spans="9:10" x14ac:dyDescent="0.25">
      <c r="I314" s="28"/>
      <c r="J314" s="28"/>
    </row>
    <row r="315" spans="9:10" x14ac:dyDescent="0.25">
      <c r="I315" s="28"/>
      <c r="J315" s="28"/>
    </row>
    <row r="316" spans="9:10" x14ac:dyDescent="0.25">
      <c r="I316" s="28"/>
      <c r="J316" s="28"/>
    </row>
    <row r="317" spans="9:10" x14ac:dyDescent="0.25">
      <c r="I317" s="28"/>
      <c r="J317" s="28"/>
    </row>
    <row r="318" spans="9:10" x14ac:dyDescent="0.25">
      <c r="I318" s="28"/>
      <c r="J318" s="28"/>
    </row>
    <row r="319" spans="9:10" x14ac:dyDescent="0.25">
      <c r="I319" s="28"/>
      <c r="J319" s="28"/>
    </row>
    <row r="320" spans="9:10" x14ac:dyDescent="0.25">
      <c r="I320" s="28"/>
      <c r="J320" s="28"/>
    </row>
    <row r="321" spans="9:10" x14ac:dyDescent="0.25">
      <c r="I321" s="28"/>
      <c r="J321" s="28"/>
    </row>
    <row r="322" spans="9:10" x14ac:dyDescent="0.25">
      <c r="I322" s="28"/>
      <c r="J322" s="28"/>
    </row>
    <row r="323" spans="9:10" x14ac:dyDescent="0.25">
      <c r="I323" s="28"/>
      <c r="J323" s="28"/>
    </row>
    <row r="324" spans="9:10" x14ac:dyDescent="0.25">
      <c r="I324" s="28"/>
      <c r="J324" s="28"/>
    </row>
    <row r="325" spans="9:10" x14ac:dyDescent="0.25">
      <c r="I325" s="28"/>
      <c r="J325" s="28"/>
    </row>
    <row r="326" spans="9:10" x14ac:dyDescent="0.25">
      <c r="I326" s="28"/>
      <c r="J326" s="28"/>
    </row>
    <row r="327" spans="9:10" x14ac:dyDescent="0.25">
      <c r="I327" s="28"/>
      <c r="J327" s="28"/>
    </row>
    <row r="328" spans="9:10" x14ac:dyDescent="0.25">
      <c r="I328" s="28"/>
      <c r="J328" s="28"/>
    </row>
    <row r="329" spans="9:10" x14ac:dyDescent="0.25">
      <c r="I329" s="28"/>
      <c r="J329" s="28"/>
    </row>
    <row r="330" spans="9:10" x14ac:dyDescent="0.25">
      <c r="I330" s="28"/>
      <c r="J330" s="28"/>
    </row>
    <row r="331" spans="9:10" x14ac:dyDescent="0.25">
      <c r="I331" s="28"/>
      <c r="J331" s="28"/>
    </row>
    <row r="332" spans="9:10" x14ac:dyDescent="0.25">
      <c r="I332" s="28"/>
      <c r="J332" s="28"/>
    </row>
    <row r="333" spans="9:10" x14ac:dyDescent="0.25">
      <c r="I333" s="28"/>
      <c r="J333" s="28"/>
    </row>
    <row r="334" spans="9:10" x14ac:dyDescent="0.25">
      <c r="I334" s="28"/>
      <c r="J334" s="28"/>
    </row>
    <row r="335" spans="9:10" x14ac:dyDescent="0.25">
      <c r="I335" s="28"/>
      <c r="J335" s="28"/>
    </row>
    <row r="336" spans="9:10" x14ac:dyDescent="0.25">
      <c r="I336" s="28"/>
      <c r="J336" s="28"/>
    </row>
    <row r="337" spans="9:10" x14ac:dyDescent="0.25">
      <c r="I337" s="28"/>
      <c r="J337" s="28"/>
    </row>
    <row r="338" spans="9:10" x14ac:dyDescent="0.25">
      <c r="I338" s="28"/>
      <c r="J338" s="28"/>
    </row>
    <row r="339" spans="9:10" x14ac:dyDescent="0.25">
      <c r="I339" s="28"/>
      <c r="J339" s="28"/>
    </row>
    <row r="340" spans="9:10" x14ac:dyDescent="0.25">
      <c r="I340" s="28"/>
      <c r="J340" s="28"/>
    </row>
    <row r="341" spans="9:10" x14ac:dyDescent="0.25">
      <c r="I341" s="28"/>
      <c r="J341" s="28"/>
    </row>
    <row r="342" spans="9:10" x14ac:dyDescent="0.25">
      <c r="I342" s="28"/>
      <c r="J342" s="28"/>
    </row>
    <row r="343" spans="9:10" x14ac:dyDescent="0.25">
      <c r="I343" s="28"/>
      <c r="J343" s="28"/>
    </row>
    <row r="344" spans="9:10" x14ac:dyDescent="0.25">
      <c r="I344" s="28"/>
      <c r="J344" s="28"/>
    </row>
    <row r="345" spans="9:10" x14ac:dyDescent="0.25">
      <c r="I345" s="28"/>
      <c r="J345" s="28"/>
    </row>
    <row r="346" spans="9:10" x14ac:dyDescent="0.25">
      <c r="I346" s="28"/>
      <c r="J346" s="28"/>
    </row>
    <row r="347" spans="9:10" x14ac:dyDescent="0.25">
      <c r="I347" s="28"/>
      <c r="J347" s="28"/>
    </row>
    <row r="348" spans="9:10" x14ac:dyDescent="0.25">
      <c r="I348" s="28"/>
      <c r="J348" s="28"/>
    </row>
    <row r="349" spans="9:10" x14ac:dyDescent="0.25">
      <c r="I349" s="28"/>
      <c r="J349" s="28"/>
    </row>
    <row r="350" spans="9:10" x14ac:dyDescent="0.25">
      <c r="I350" s="28"/>
      <c r="J350" s="28"/>
    </row>
    <row r="351" spans="9:10" x14ac:dyDescent="0.25">
      <c r="I351" s="28"/>
      <c r="J351" s="28"/>
    </row>
    <row r="352" spans="9:10" x14ac:dyDescent="0.25">
      <c r="I352" s="28"/>
      <c r="J352" s="28"/>
    </row>
    <row r="353" spans="9:10" x14ac:dyDescent="0.25">
      <c r="I353" s="28"/>
      <c r="J353" s="28"/>
    </row>
    <row r="354" spans="9:10" x14ac:dyDescent="0.25">
      <c r="I354" s="28"/>
      <c r="J354" s="28"/>
    </row>
    <row r="355" spans="9:10" x14ac:dyDescent="0.25">
      <c r="I355" s="28"/>
      <c r="J355" s="28"/>
    </row>
    <row r="356" spans="9:10" x14ac:dyDescent="0.25">
      <c r="I356" s="28"/>
      <c r="J356" s="28"/>
    </row>
    <row r="357" spans="9:10" x14ac:dyDescent="0.25">
      <c r="I357" s="28"/>
      <c r="J357" s="28"/>
    </row>
    <row r="358" spans="9:10" x14ac:dyDescent="0.25">
      <c r="I358" s="28"/>
      <c r="J358" s="28"/>
    </row>
    <row r="359" spans="9:10" x14ac:dyDescent="0.25">
      <c r="I359" s="28"/>
      <c r="J359" s="28"/>
    </row>
    <row r="360" spans="9:10" x14ac:dyDescent="0.25">
      <c r="I360" s="28"/>
      <c r="J360" s="28"/>
    </row>
    <row r="361" spans="9:10" x14ac:dyDescent="0.25">
      <c r="I361" s="28"/>
      <c r="J361" s="28"/>
    </row>
    <row r="362" spans="9:10" x14ac:dyDescent="0.25">
      <c r="I362" s="28"/>
      <c r="J362" s="28"/>
    </row>
    <row r="363" spans="9:10" x14ac:dyDescent="0.25">
      <c r="I363" s="28"/>
      <c r="J363" s="28"/>
    </row>
    <row r="364" spans="9:10" x14ac:dyDescent="0.25">
      <c r="I364" s="28"/>
      <c r="J364" s="28"/>
    </row>
    <row r="365" spans="9:10" x14ac:dyDescent="0.25">
      <c r="I365" s="28"/>
      <c r="J365" s="28"/>
    </row>
    <row r="366" spans="9:10" x14ac:dyDescent="0.25">
      <c r="I366" s="28"/>
      <c r="J366" s="28"/>
    </row>
    <row r="367" spans="9:10" x14ac:dyDescent="0.25">
      <c r="I367" s="28"/>
      <c r="J367" s="28"/>
    </row>
    <row r="368" spans="9:10" x14ac:dyDescent="0.25">
      <c r="I368" s="28"/>
      <c r="J368" s="28"/>
    </row>
    <row r="369" spans="9:10" x14ac:dyDescent="0.25">
      <c r="I369" s="28"/>
      <c r="J369" s="28"/>
    </row>
    <row r="370" spans="9:10" x14ac:dyDescent="0.25">
      <c r="I370" s="28"/>
      <c r="J370" s="28"/>
    </row>
    <row r="371" spans="9:10" x14ac:dyDescent="0.25">
      <c r="I371" s="28"/>
      <c r="J371" s="28"/>
    </row>
    <row r="372" spans="9:10" x14ac:dyDescent="0.25">
      <c r="I372" s="28"/>
      <c r="J372" s="28"/>
    </row>
    <row r="373" spans="9:10" x14ac:dyDescent="0.25">
      <c r="I373" s="28"/>
      <c r="J373" s="28"/>
    </row>
    <row r="374" spans="9:10" x14ac:dyDescent="0.25">
      <c r="I374" s="28"/>
      <c r="J374" s="28"/>
    </row>
    <row r="375" spans="9:10" x14ac:dyDescent="0.25">
      <c r="I375" s="28"/>
      <c r="J375" s="28"/>
    </row>
    <row r="376" spans="9:10" x14ac:dyDescent="0.25">
      <c r="I376" s="28"/>
      <c r="J376" s="28"/>
    </row>
    <row r="377" spans="9:10" x14ac:dyDescent="0.25">
      <c r="I377" s="28"/>
      <c r="J377" s="28"/>
    </row>
    <row r="378" spans="9:10" x14ac:dyDescent="0.25">
      <c r="I378" s="28"/>
      <c r="J378" s="28"/>
    </row>
    <row r="379" spans="9:10" x14ac:dyDescent="0.25">
      <c r="I379" s="28"/>
      <c r="J379" s="28"/>
    </row>
    <row r="380" spans="9:10" x14ac:dyDescent="0.25">
      <c r="I380" s="28"/>
      <c r="J380" s="28"/>
    </row>
    <row r="381" spans="9:10" x14ac:dyDescent="0.25">
      <c r="I381" s="28"/>
      <c r="J381" s="28"/>
    </row>
    <row r="382" spans="9:10" x14ac:dyDescent="0.25">
      <c r="I382" s="28"/>
      <c r="J382" s="28"/>
    </row>
    <row r="383" spans="9:10" x14ac:dyDescent="0.25">
      <c r="I383" s="28"/>
      <c r="J383" s="28"/>
    </row>
    <row r="384" spans="9:10" x14ac:dyDescent="0.25">
      <c r="I384" s="28"/>
      <c r="J384" s="28"/>
    </row>
    <row r="385" spans="9:10" x14ac:dyDescent="0.25">
      <c r="I385" s="28"/>
      <c r="J385" s="28"/>
    </row>
    <row r="386" spans="9:10" x14ac:dyDescent="0.25">
      <c r="I386" s="28"/>
      <c r="J386" s="28"/>
    </row>
    <row r="387" spans="9:10" x14ac:dyDescent="0.25">
      <c r="I387" s="28"/>
      <c r="J387" s="28"/>
    </row>
    <row r="388" spans="9:10" x14ac:dyDescent="0.25">
      <c r="I388" s="28"/>
      <c r="J388" s="28"/>
    </row>
    <row r="389" spans="9:10" x14ac:dyDescent="0.25">
      <c r="I389" s="28"/>
      <c r="J389" s="28"/>
    </row>
    <row r="390" spans="9:10" x14ac:dyDescent="0.25">
      <c r="I390" s="28"/>
      <c r="J390" s="28"/>
    </row>
    <row r="391" spans="9:10" x14ac:dyDescent="0.25">
      <c r="I391" s="28"/>
      <c r="J391" s="28"/>
    </row>
    <row r="392" spans="9:10" x14ac:dyDescent="0.25">
      <c r="I392" s="28"/>
      <c r="J392" s="28"/>
    </row>
    <row r="393" spans="9:10" x14ac:dyDescent="0.25">
      <c r="I393" s="28"/>
      <c r="J393" s="28"/>
    </row>
    <row r="394" spans="9:10" x14ac:dyDescent="0.25">
      <c r="I394" s="28"/>
      <c r="J394" s="28"/>
    </row>
    <row r="395" spans="9:10" x14ac:dyDescent="0.25">
      <c r="I395" s="28"/>
      <c r="J395" s="28"/>
    </row>
    <row r="396" spans="9:10" x14ac:dyDescent="0.25">
      <c r="I396" s="28"/>
      <c r="J396" s="28"/>
    </row>
    <row r="397" spans="9:10" x14ac:dyDescent="0.25">
      <c r="I397" s="28"/>
      <c r="J397" s="28"/>
    </row>
    <row r="398" spans="9:10" x14ac:dyDescent="0.25">
      <c r="I398" s="28"/>
      <c r="J398" s="28"/>
    </row>
    <row r="399" spans="9:10" x14ac:dyDescent="0.25">
      <c r="I399" s="28"/>
      <c r="J399" s="28"/>
    </row>
    <row r="400" spans="9:10" x14ac:dyDescent="0.25">
      <c r="I400" s="28"/>
      <c r="J400" s="28"/>
    </row>
    <row r="401" spans="9:10" x14ac:dyDescent="0.25">
      <c r="I401" s="28"/>
      <c r="J401" s="28"/>
    </row>
    <row r="402" spans="9:10" x14ac:dyDescent="0.25">
      <c r="I402" s="28"/>
      <c r="J402" s="28"/>
    </row>
    <row r="403" spans="9:10" x14ac:dyDescent="0.25">
      <c r="I403" s="28"/>
      <c r="J403" s="28"/>
    </row>
    <row r="404" spans="9:10" x14ac:dyDescent="0.25">
      <c r="I404" s="28"/>
      <c r="J404" s="28"/>
    </row>
    <row r="405" spans="9:10" x14ac:dyDescent="0.25">
      <c r="I405" s="28"/>
      <c r="J405" s="28"/>
    </row>
    <row r="406" spans="9:10" x14ac:dyDescent="0.25">
      <c r="I406" s="28"/>
      <c r="J406" s="28"/>
    </row>
    <row r="407" spans="9:10" x14ac:dyDescent="0.25">
      <c r="I407" s="28"/>
      <c r="J407" s="28"/>
    </row>
    <row r="408" spans="9:10" x14ac:dyDescent="0.25">
      <c r="I408" s="28"/>
      <c r="J408" s="28"/>
    </row>
    <row r="409" spans="9:10" x14ac:dyDescent="0.25">
      <c r="I409" s="28"/>
      <c r="J409" s="28"/>
    </row>
    <row r="410" spans="9:10" x14ac:dyDescent="0.25">
      <c r="I410" s="28"/>
      <c r="J410" s="28"/>
    </row>
    <row r="411" spans="9:10" x14ac:dyDescent="0.25">
      <c r="I411" s="28"/>
      <c r="J411" s="28"/>
    </row>
    <row r="412" spans="9:10" x14ac:dyDescent="0.25">
      <c r="I412" s="28"/>
      <c r="J412" s="28"/>
    </row>
    <row r="413" spans="9:10" x14ac:dyDescent="0.25">
      <c r="I413" s="28"/>
      <c r="J413" s="28"/>
    </row>
    <row r="414" spans="9:10" x14ac:dyDescent="0.25">
      <c r="I414" s="28"/>
      <c r="J414" s="28"/>
    </row>
    <row r="415" spans="9:10" x14ac:dyDescent="0.25">
      <c r="I415" s="28"/>
      <c r="J415" s="28"/>
    </row>
    <row r="416" spans="9:10" x14ac:dyDescent="0.25">
      <c r="I416" s="28"/>
      <c r="J416" s="28"/>
    </row>
    <row r="417" spans="9:10" x14ac:dyDescent="0.25">
      <c r="I417" s="28"/>
      <c r="J417" s="28"/>
    </row>
    <row r="418" spans="9:10" x14ac:dyDescent="0.25">
      <c r="I418" s="28"/>
      <c r="J418" s="28"/>
    </row>
    <row r="419" spans="9:10" x14ac:dyDescent="0.25">
      <c r="I419" s="28"/>
      <c r="J419" s="28"/>
    </row>
    <row r="420" spans="9:10" x14ac:dyDescent="0.25">
      <c r="I420" s="28"/>
      <c r="J420" s="28"/>
    </row>
    <row r="421" spans="9:10" x14ac:dyDescent="0.25">
      <c r="I421" s="28"/>
      <c r="J421" s="28"/>
    </row>
    <row r="422" spans="9:10" x14ac:dyDescent="0.25">
      <c r="I422" s="28"/>
      <c r="J422" s="28"/>
    </row>
  </sheetData>
  <dataConsolidate/>
  <mergeCells count="61">
    <mergeCell ref="D80:E80"/>
    <mergeCell ref="G79:H79"/>
    <mergeCell ref="G80:H80"/>
    <mergeCell ref="K36:L36"/>
    <mergeCell ref="K31:L31"/>
    <mergeCell ref="A45:H45"/>
    <mergeCell ref="A63:A64"/>
    <mergeCell ref="H63:M64"/>
    <mergeCell ref="A71:B71"/>
    <mergeCell ref="F71:H71"/>
    <mergeCell ref="F74:H74"/>
    <mergeCell ref="A74:B74"/>
    <mergeCell ref="A79:B79"/>
    <mergeCell ref="B1:C1"/>
    <mergeCell ref="F1:H1"/>
    <mergeCell ref="K3:M3"/>
    <mergeCell ref="A24:H24"/>
    <mergeCell ref="D1:E1"/>
    <mergeCell ref="K6:L6"/>
    <mergeCell ref="K9:L9"/>
    <mergeCell ref="K15:L15"/>
    <mergeCell ref="K17:L17"/>
    <mergeCell ref="K12:L12"/>
    <mergeCell ref="K21:L21"/>
    <mergeCell ref="P9:Q9"/>
    <mergeCell ref="P17:Q17"/>
    <mergeCell ref="K19:L19"/>
    <mergeCell ref="K54:L54"/>
    <mergeCell ref="K46:L46"/>
    <mergeCell ref="B86:C86"/>
    <mergeCell ref="H86:L86"/>
    <mergeCell ref="F90:G90"/>
    <mergeCell ref="A82:M82"/>
    <mergeCell ref="D84:F84"/>
    <mergeCell ref="I84:M84"/>
    <mergeCell ref="L80:M80"/>
    <mergeCell ref="A68:M68"/>
    <mergeCell ref="A72:B72"/>
    <mergeCell ref="F72:H72"/>
    <mergeCell ref="B63:C64"/>
    <mergeCell ref="G63:G64"/>
    <mergeCell ref="L79:M79"/>
    <mergeCell ref="A75:B75"/>
    <mergeCell ref="F75:H75"/>
    <mergeCell ref="A77:M77"/>
    <mergeCell ref="D63:E64"/>
    <mergeCell ref="F63:F64"/>
    <mergeCell ref="A80:B80"/>
    <mergeCell ref="D79:E79"/>
    <mergeCell ref="A110:M114"/>
    <mergeCell ref="I100:K100"/>
    <mergeCell ref="C93:D93"/>
    <mergeCell ref="E93:G93"/>
    <mergeCell ref="B95:C95"/>
    <mergeCell ref="E95:G95"/>
    <mergeCell ref="D97:E97"/>
    <mergeCell ref="F97:H97"/>
    <mergeCell ref="K108:L108"/>
    <mergeCell ref="F105:H105"/>
    <mergeCell ref="C108:D108"/>
    <mergeCell ref="F108:G108"/>
  </mergeCells>
  <phoneticPr fontId="8" type="noConversion"/>
  <dataValidations count="1">
    <dataValidation type="list" allowBlank="1" showInputMessage="1" showErrorMessage="1" sqref="A5 A8 O5 O8 A67 A70" xr:uid="{00000000-0002-0000-0000-000000000000}">
      <formula1>$A$2:$A$66</formula1>
    </dataValidation>
  </dataValidations>
  <printOptions horizontalCentered="1" verticalCentered="1"/>
  <pageMargins left="0" right="0" top="0" bottom="0" header="0" footer="0"/>
  <pageSetup paperSize="9" scale="75" orientation="landscape" r:id="rId1"/>
  <rowBreaks count="4" manualBreakCount="4">
    <brk id="11" max="16383" man="1"/>
    <brk id="58" max="16383" man="1"/>
    <brk id="59" max="16383" man="1"/>
    <brk id="79" max="16383" man="1"/>
  </rowBreaks>
  <colBreaks count="2" manualBreakCount="2">
    <brk id="14" max="1048575" man="1"/>
    <brk id="29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 altText="OUI">
                <anchor moveWithCells="1">
                  <from>
                    <xdr:col>6</xdr:col>
                    <xdr:colOff>9525</xdr:colOff>
                    <xdr:row>38</xdr:row>
                    <xdr:rowOff>47625</xdr:rowOff>
                  </from>
                  <to>
                    <xdr:col>7</xdr:col>
                    <xdr:colOff>9525</xdr:colOff>
                    <xdr:row>40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6</xdr:col>
                    <xdr:colOff>57150</xdr:colOff>
                    <xdr:row>2</xdr:row>
                    <xdr:rowOff>180975</xdr:rowOff>
                  </from>
                  <to>
                    <xdr:col>6</xdr:col>
                    <xdr:colOff>1028700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6</xdr:col>
                    <xdr:colOff>57150</xdr:colOff>
                    <xdr:row>5</xdr:row>
                    <xdr:rowOff>180975</xdr:rowOff>
                  </from>
                  <to>
                    <xdr:col>6</xdr:col>
                    <xdr:colOff>1028700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6</xdr:col>
                    <xdr:colOff>66675</xdr:colOff>
                    <xdr:row>8</xdr:row>
                    <xdr:rowOff>180975</xdr:rowOff>
                  </from>
                  <to>
                    <xdr:col>6</xdr:col>
                    <xdr:colOff>1038225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>
                  <from>
                    <xdr:col>6</xdr:col>
                    <xdr:colOff>66675</xdr:colOff>
                    <xdr:row>12</xdr:row>
                    <xdr:rowOff>0</xdr:rowOff>
                  </from>
                  <to>
                    <xdr:col>6</xdr:col>
                    <xdr:colOff>1038225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1000000}">
          <x14:formula1>
            <xm:f>'PVC '!$A$2:$A$111</xm:f>
          </x14:formula1>
          <xm:sqref>A4 A13 A10 A7 O10 O13:P13 P7</xm:sqref>
        </x14:dataValidation>
        <x14:dataValidation type="list" allowBlank="1" showInputMessage="1" showErrorMessage="1" xr:uid="{00000000-0002-0000-0000-000002000000}">
          <x14:formula1>
            <xm:f>Oeillets!$A$2:$A$4</xm:f>
          </x14:formula1>
          <xm:sqref>A58 O58:P58</xm:sqref>
        </x14:dataValidation>
        <x14:dataValidation type="list" allowBlank="1" showInputMessage="1" showErrorMessage="1" xr:uid="{00000000-0002-0000-0000-000003000000}">
          <x14:formula1>
            <xm:f>Lamination!$A$2:$A$47</xm:f>
          </x14:formula1>
          <xm:sqref>A48 O48:P48</xm:sqref>
        </x14:dataValidation>
        <x14:dataValidation type="list" allowBlank="1" showInputMessage="1" showErrorMessage="1" xr:uid="{00000000-0002-0000-0000-000004000000}">
          <x14:formula1>
            <xm:f>DF!$A$2:$A$5</xm:f>
          </x14:formula1>
          <xm:sqref>A50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69"/>
  <sheetViews>
    <sheetView workbookViewId="0">
      <selection activeCell="B8" sqref="B8"/>
    </sheetView>
  </sheetViews>
  <sheetFormatPr baseColWidth="10" defaultRowHeight="15" x14ac:dyDescent="0.25"/>
  <cols>
    <col min="1" max="1" width="17.5703125" style="1" customWidth="1"/>
    <col min="2" max="2" width="27.5703125" style="1" customWidth="1"/>
    <col min="3" max="3" width="19.5703125" style="1" customWidth="1"/>
    <col min="4" max="4" width="21.140625" style="7" customWidth="1"/>
    <col min="5" max="6" width="22.85546875" style="1" customWidth="1"/>
    <col min="7" max="7" width="22.85546875" style="18" customWidth="1"/>
    <col min="8" max="8" width="22.85546875" style="23" customWidth="1"/>
    <col min="9" max="9" width="22.85546875" style="6" customWidth="1"/>
    <col min="11" max="11" width="22.7109375" customWidth="1"/>
    <col min="12" max="12" width="11.42578125" customWidth="1"/>
  </cols>
  <sheetData>
    <row r="1" spans="1:9" x14ac:dyDescent="0.25">
      <c r="A1" s="1" t="s">
        <v>74</v>
      </c>
      <c r="B1" s="1" t="s">
        <v>65</v>
      </c>
      <c r="C1" s="1" t="s">
        <v>66</v>
      </c>
      <c r="D1" s="7" t="s">
        <v>67</v>
      </c>
      <c r="E1" s="1" t="s">
        <v>68</v>
      </c>
      <c r="F1" s="1" t="s">
        <v>69</v>
      </c>
      <c r="G1" s="18" t="s">
        <v>70</v>
      </c>
      <c r="H1" s="23" t="s">
        <v>71</v>
      </c>
    </row>
    <row r="2" spans="1:9" x14ac:dyDescent="0.25">
      <c r="A2" s="1" t="s">
        <v>260</v>
      </c>
      <c r="B2" s="1">
        <v>0</v>
      </c>
      <c r="C2" s="1">
        <v>0</v>
      </c>
      <c r="D2" s="7" t="s">
        <v>106</v>
      </c>
      <c r="E2" s="1">
        <v>0</v>
      </c>
      <c r="F2" s="1">
        <v>0</v>
      </c>
      <c r="G2" s="18">
        <v>0</v>
      </c>
      <c r="H2" s="23">
        <v>0</v>
      </c>
      <c r="I2" s="16"/>
    </row>
    <row r="3" spans="1:9" x14ac:dyDescent="0.25">
      <c r="A3" s="4" t="s">
        <v>107</v>
      </c>
      <c r="B3" s="4" t="s">
        <v>0</v>
      </c>
      <c r="C3" s="4" t="s">
        <v>23</v>
      </c>
      <c r="D3" s="15" t="s">
        <v>25</v>
      </c>
      <c r="E3" s="4">
        <v>3.05</v>
      </c>
      <c r="F3" s="4">
        <v>1.22</v>
      </c>
      <c r="G3" s="19">
        <f>PRODUCT(E3*F3)</f>
        <v>3.7209999999999996</v>
      </c>
      <c r="H3" s="24">
        <v>3.31</v>
      </c>
      <c r="I3" s="16"/>
    </row>
    <row r="4" spans="1:9" x14ac:dyDescent="0.25">
      <c r="A4" s="4" t="s">
        <v>215</v>
      </c>
      <c r="B4" s="4" t="s">
        <v>14</v>
      </c>
      <c r="C4" s="4" t="s">
        <v>24</v>
      </c>
      <c r="D4" s="15">
        <v>300608</v>
      </c>
      <c r="E4" s="4">
        <v>3.05</v>
      </c>
      <c r="F4" s="4">
        <v>2.0299999999999998</v>
      </c>
      <c r="G4" s="19">
        <f>PRODUCT(E4*F4)</f>
        <v>6.1914999999999987</v>
      </c>
      <c r="H4" s="24">
        <v>2.5099999999999998</v>
      </c>
      <c r="I4" s="10"/>
    </row>
    <row r="5" spans="1:9" x14ac:dyDescent="0.25">
      <c r="A5" s="5" t="s">
        <v>108</v>
      </c>
      <c r="B5" s="5" t="s">
        <v>1</v>
      </c>
      <c r="C5" s="8" t="s">
        <v>26</v>
      </c>
      <c r="D5" s="9" t="s">
        <v>27</v>
      </c>
      <c r="E5" s="8">
        <v>3.05</v>
      </c>
      <c r="F5" s="8">
        <v>1.22</v>
      </c>
      <c r="G5" s="20">
        <f>PRODUCT(G3*G4)</f>
        <v>23.038571499999993</v>
      </c>
      <c r="H5" s="25">
        <v>3.74</v>
      </c>
      <c r="I5" s="10"/>
    </row>
    <row r="6" spans="1:9" x14ac:dyDescent="0.25">
      <c r="A6" s="5" t="s">
        <v>109</v>
      </c>
      <c r="B6" s="5" t="s">
        <v>2</v>
      </c>
      <c r="C6" s="8" t="s">
        <v>26</v>
      </c>
      <c r="D6" s="9" t="s">
        <v>28</v>
      </c>
      <c r="E6" s="8">
        <v>3.05</v>
      </c>
      <c r="F6" s="8">
        <v>1.56</v>
      </c>
      <c r="G6" s="20">
        <f>PRODUCT(E6*F6)</f>
        <v>4.758</v>
      </c>
      <c r="H6" s="25">
        <v>3.74</v>
      </c>
      <c r="I6" s="10"/>
    </row>
    <row r="7" spans="1:9" x14ac:dyDescent="0.25">
      <c r="A7" s="5" t="s">
        <v>110</v>
      </c>
      <c r="B7" s="5" t="s">
        <v>15</v>
      </c>
      <c r="C7" s="8" t="s">
        <v>26</v>
      </c>
      <c r="D7" s="9" t="s">
        <v>29</v>
      </c>
      <c r="E7" s="8">
        <v>3.05</v>
      </c>
      <c r="F7" s="8">
        <v>2.0299999999999998</v>
      </c>
      <c r="G7" s="20">
        <f>PRODUCT(E7*F7)</f>
        <v>6.1914999999999987</v>
      </c>
      <c r="H7" s="25">
        <v>3.74</v>
      </c>
      <c r="I7" s="12"/>
    </row>
    <row r="8" spans="1:9" x14ac:dyDescent="0.25">
      <c r="A8" s="2" t="s">
        <v>111</v>
      </c>
      <c r="B8" s="2" t="s">
        <v>3</v>
      </c>
      <c r="C8" s="2" t="s">
        <v>26</v>
      </c>
      <c r="D8" s="11" t="s">
        <v>30</v>
      </c>
      <c r="E8" s="2">
        <v>3.05</v>
      </c>
      <c r="F8" s="2">
        <v>1.22</v>
      </c>
      <c r="G8" s="21">
        <f t="shared" ref="G8:G31" si="0">PRODUCT(E8*F8)</f>
        <v>3.7209999999999996</v>
      </c>
      <c r="H8" s="26">
        <v>5.37</v>
      </c>
      <c r="I8" s="12"/>
    </row>
    <row r="9" spans="1:9" x14ac:dyDescent="0.25">
      <c r="A9" s="2" t="s">
        <v>112</v>
      </c>
      <c r="B9" s="2" t="s">
        <v>4</v>
      </c>
      <c r="C9" s="2" t="s">
        <v>26</v>
      </c>
      <c r="D9" s="11" t="s">
        <v>31</v>
      </c>
      <c r="E9" s="2">
        <v>3.05</v>
      </c>
      <c r="F9" s="2">
        <v>1.56</v>
      </c>
      <c r="G9" s="21">
        <f t="shared" si="0"/>
        <v>4.758</v>
      </c>
      <c r="H9" s="26">
        <v>5.37</v>
      </c>
      <c r="I9" s="12"/>
    </row>
    <row r="10" spans="1:9" x14ac:dyDescent="0.25">
      <c r="A10" s="2" t="s">
        <v>113</v>
      </c>
      <c r="B10" s="2" t="s">
        <v>16</v>
      </c>
      <c r="C10" s="2" t="s">
        <v>26</v>
      </c>
      <c r="D10" s="11" t="s">
        <v>32</v>
      </c>
      <c r="E10" s="2">
        <v>3.05</v>
      </c>
      <c r="F10" s="2">
        <v>2.0299999999999998</v>
      </c>
      <c r="G10" s="21">
        <f t="shared" si="0"/>
        <v>6.1914999999999987</v>
      </c>
      <c r="H10" s="26">
        <v>5.37</v>
      </c>
      <c r="I10" s="14"/>
    </row>
    <row r="11" spans="1:9" x14ac:dyDescent="0.25">
      <c r="A11" s="3" t="s">
        <v>216</v>
      </c>
      <c r="B11" s="3" t="s">
        <v>5</v>
      </c>
      <c r="C11" s="3" t="s">
        <v>24</v>
      </c>
      <c r="D11" s="13" t="s">
        <v>34</v>
      </c>
      <c r="E11" s="3">
        <v>3.05</v>
      </c>
      <c r="F11" s="3">
        <v>1.22</v>
      </c>
      <c r="G11" s="22">
        <f t="shared" si="0"/>
        <v>3.7209999999999996</v>
      </c>
      <c r="H11" s="27">
        <v>6</v>
      </c>
      <c r="I11" s="14"/>
    </row>
    <row r="12" spans="1:9" x14ac:dyDescent="0.25">
      <c r="A12" s="3" t="s">
        <v>217</v>
      </c>
      <c r="B12" s="3" t="s">
        <v>6</v>
      </c>
      <c r="C12" s="3" t="s">
        <v>24</v>
      </c>
      <c r="D12" s="13" t="s">
        <v>35</v>
      </c>
      <c r="E12" s="3">
        <v>3.05</v>
      </c>
      <c r="F12" s="3">
        <v>1.56</v>
      </c>
      <c r="G12" s="22">
        <f t="shared" si="0"/>
        <v>4.758</v>
      </c>
      <c r="H12" s="27">
        <v>6</v>
      </c>
      <c r="I12" s="14"/>
    </row>
    <row r="13" spans="1:9" x14ac:dyDescent="0.25">
      <c r="A13" s="2" t="s">
        <v>114</v>
      </c>
      <c r="B13" s="2" t="s">
        <v>12</v>
      </c>
      <c r="C13" s="2" t="s">
        <v>26</v>
      </c>
      <c r="D13" s="11" t="s">
        <v>33</v>
      </c>
      <c r="E13" s="2">
        <v>3.05</v>
      </c>
      <c r="F13" s="2">
        <v>2.0299999999999998</v>
      </c>
      <c r="G13" s="21">
        <f t="shared" si="0"/>
        <v>6.1914999999999987</v>
      </c>
      <c r="H13" s="26">
        <v>7.05</v>
      </c>
    </row>
    <row r="14" spans="1:9" x14ac:dyDescent="0.25">
      <c r="A14" s="1" t="s">
        <v>115</v>
      </c>
      <c r="B14" s="1" t="s">
        <v>7</v>
      </c>
      <c r="C14" s="1" t="s">
        <v>26</v>
      </c>
      <c r="D14" s="7" t="s">
        <v>36</v>
      </c>
      <c r="E14" s="1">
        <v>3.05</v>
      </c>
      <c r="F14" s="1">
        <v>1.22</v>
      </c>
      <c r="G14" s="18">
        <f t="shared" si="0"/>
        <v>3.7209999999999996</v>
      </c>
      <c r="H14" s="23">
        <v>8.31</v>
      </c>
    </row>
    <row r="15" spans="1:9" x14ac:dyDescent="0.25">
      <c r="A15" s="1" t="s">
        <v>116</v>
      </c>
      <c r="B15" s="1" t="s">
        <v>8</v>
      </c>
      <c r="C15" s="1" t="s">
        <v>26</v>
      </c>
      <c r="D15" s="7" t="s">
        <v>37</v>
      </c>
      <c r="E15" s="1">
        <v>3.05</v>
      </c>
      <c r="F15" s="1">
        <v>1.56</v>
      </c>
      <c r="G15" s="18">
        <f t="shared" si="0"/>
        <v>4.758</v>
      </c>
      <c r="H15" s="23">
        <v>8.31</v>
      </c>
    </row>
    <row r="16" spans="1:9" x14ac:dyDescent="0.25">
      <c r="A16" s="1" t="s">
        <v>117</v>
      </c>
      <c r="B16" s="1" t="s">
        <v>13</v>
      </c>
      <c r="C16" s="1" t="s">
        <v>26</v>
      </c>
      <c r="D16" s="7" t="s">
        <v>38</v>
      </c>
      <c r="E16" s="1">
        <v>3.05</v>
      </c>
      <c r="F16" s="1">
        <v>2.0299999999999998</v>
      </c>
      <c r="G16" s="18">
        <f t="shared" si="0"/>
        <v>6.1914999999999987</v>
      </c>
      <c r="H16" s="23">
        <v>8.31</v>
      </c>
      <c r="I16" s="16"/>
    </row>
    <row r="17" spans="1:9" x14ac:dyDescent="0.25">
      <c r="A17" s="1" t="s">
        <v>171</v>
      </c>
      <c r="B17" s="1" t="s">
        <v>175</v>
      </c>
      <c r="C17" s="1" t="s">
        <v>172</v>
      </c>
      <c r="D17" s="7" t="s">
        <v>173</v>
      </c>
      <c r="E17" s="1">
        <v>3.05</v>
      </c>
      <c r="F17" s="1">
        <v>1.22</v>
      </c>
      <c r="G17" s="18">
        <f t="shared" si="0"/>
        <v>3.7209999999999996</v>
      </c>
      <c r="H17" s="23">
        <v>16.91</v>
      </c>
      <c r="I17" s="16"/>
    </row>
    <row r="18" spans="1:9" x14ac:dyDescent="0.25">
      <c r="A18" s="1" t="s">
        <v>174</v>
      </c>
      <c r="B18" s="1" t="s">
        <v>176</v>
      </c>
      <c r="C18" s="1" t="s">
        <v>168</v>
      </c>
      <c r="D18" s="7" t="s">
        <v>177</v>
      </c>
      <c r="E18" s="1">
        <v>3.05</v>
      </c>
      <c r="F18" s="1">
        <v>2.0499999999999998</v>
      </c>
      <c r="G18" s="18">
        <f t="shared" si="0"/>
        <v>6.2524999999999995</v>
      </c>
      <c r="H18" s="23">
        <v>16.91</v>
      </c>
      <c r="I18" s="16"/>
    </row>
    <row r="19" spans="1:9" x14ac:dyDescent="0.25">
      <c r="A19" s="4" t="s">
        <v>118</v>
      </c>
      <c r="B19" s="4" t="s">
        <v>9</v>
      </c>
      <c r="C19" s="4" t="s">
        <v>24</v>
      </c>
      <c r="D19" s="15" t="s">
        <v>40</v>
      </c>
      <c r="E19" s="4">
        <v>3.05</v>
      </c>
      <c r="F19" s="4">
        <v>1.22</v>
      </c>
      <c r="G19" s="19">
        <f t="shared" si="0"/>
        <v>3.7209999999999996</v>
      </c>
      <c r="H19" s="24">
        <v>15.33</v>
      </c>
      <c r="I19" s="16"/>
    </row>
    <row r="20" spans="1:9" x14ac:dyDescent="0.25">
      <c r="A20" s="4" t="s">
        <v>119</v>
      </c>
      <c r="B20" s="4" t="s">
        <v>10</v>
      </c>
      <c r="C20" s="4" t="s">
        <v>24</v>
      </c>
      <c r="D20" s="15" t="s">
        <v>41</v>
      </c>
      <c r="E20" s="4">
        <v>3.05</v>
      </c>
      <c r="F20" s="4">
        <v>1.56</v>
      </c>
      <c r="G20" s="19">
        <f t="shared" si="0"/>
        <v>4.758</v>
      </c>
      <c r="H20" s="24">
        <v>15.33</v>
      </c>
      <c r="I20" s="16"/>
    </row>
    <row r="21" spans="1:9" x14ac:dyDescent="0.25">
      <c r="A21" s="4" t="s">
        <v>120</v>
      </c>
      <c r="B21" s="4" t="s">
        <v>11</v>
      </c>
      <c r="C21" s="4" t="s">
        <v>26</v>
      </c>
      <c r="D21" s="15" t="s">
        <v>39</v>
      </c>
      <c r="E21" s="4">
        <v>3.05</v>
      </c>
      <c r="F21" s="4">
        <v>2.0299999999999998</v>
      </c>
      <c r="G21" s="19">
        <f t="shared" si="0"/>
        <v>6.1914999999999987</v>
      </c>
      <c r="H21" s="24">
        <v>10.01</v>
      </c>
      <c r="I21" s="17"/>
    </row>
    <row r="22" spans="1:9" x14ac:dyDescent="0.25">
      <c r="A22" s="2" t="s">
        <v>218</v>
      </c>
      <c r="B22" s="2" t="s">
        <v>17</v>
      </c>
      <c r="C22" s="2" t="s">
        <v>24</v>
      </c>
      <c r="D22" s="11" t="s">
        <v>42</v>
      </c>
      <c r="E22" s="2">
        <v>3.05</v>
      </c>
      <c r="F22" s="2">
        <v>1.56</v>
      </c>
      <c r="G22" s="21">
        <f t="shared" si="0"/>
        <v>4.758</v>
      </c>
      <c r="H22" s="26">
        <v>12</v>
      </c>
      <c r="I22" s="17"/>
    </row>
    <row r="23" spans="1:9" x14ac:dyDescent="0.25">
      <c r="A23" s="2" t="s">
        <v>121</v>
      </c>
      <c r="B23" s="2" t="s">
        <v>18</v>
      </c>
      <c r="C23" s="2" t="s">
        <v>43</v>
      </c>
      <c r="D23" s="11" t="s">
        <v>122</v>
      </c>
      <c r="E23" s="2">
        <v>3.05</v>
      </c>
      <c r="F23" s="2">
        <v>2.0299999999999998</v>
      </c>
      <c r="G23" s="21">
        <f t="shared" si="0"/>
        <v>6.1914999999999987</v>
      </c>
      <c r="H23" s="26">
        <v>12.73</v>
      </c>
      <c r="I23" s="12"/>
    </row>
    <row r="24" spans="1:9" x14ac:dyDescent="0.25">
      <c r="A24" s="5" t="s">
        <v>123</v>
      </c>
      <c r="B24" s="5" t="s">
        <v>19</v>
      </c>
      <c r="C24" s="5" t="s">
        <v>43</v>
      </c>
      <c r="D24" s="48" t="s">
        <v>44</v>
      </c>
      <c r="E24" s="5">
        <v>3.05</v>
      </c>
      <c r="F24" s="5">
        <v>1.22</v>
      </c>
      <c r="G24" s="49">
        <f t="shared" si="0"/>
        <v>3.7209999999999996</v>
      </c>
      <c r="H24" s="50">
        <v>16.489999999999998</v>
      </c>
      <c r="I24" s="12"/>
    </row>
    <row r="25" spans="1:9" x14ac:dyDescent="0.25">
      <c r="A25" s="5" t="s">
        <v>124</v>
      </c>
      <c r="B25" s="5" t="s">
        <v>20</v>
      </c>
      <c r="C25" s="5" t="s">
        <v>43</v>
      </c>
      <c r="D25" s="48" t="s">
        <v>45</v>
      </c>
      <c r="E25" s="5">
        <v>3.05</v>
      </c>
      <c r="F25" s="5">
        <v>1.56</v>
      </c>
      <c r="G25" s="49">
        <f t="shared" si="0"/>
        <v>4.758</v>
      </c>
      <c r="H25" s="50">
        <v>16.489999999999998</v>
      </c>
      <c r="I25" s="12"/>
    </row>
    <row r="26" spans="1:9" x14ac:dyDescent="0.25">
      <c r="A26" s="5" t="s">
        <v>125</v>
      </c>
      <c r="B26" s="5" t="s">
        <v>21</v>
      </c>
      <c r="C26" s="5" t="s">
        <v>43</v>
      </c>
      <c r="D26" s="48" t="s">
        <v>46</v>
      </c>
      <c r="E26" s="5">
        <v>3.05</v>
      </c>
      <c r="F26" s="5">
        <v>2.0299999999999998</v>
      </c>
      <c r="G26" s="49">
        <f t="shared" si="0"/>
        <v>6.1914999999999987</v>
      </c>
      <c r="H26" s="50">
        <v>16.489999999999998</v>
      </c>
      <c r="I26" s="14"/>
    </row>
    <row r="27" spans="1:9" x14ac:dyDescent="0.25">
      <c r="A27" s="5" t="s">
        <v>170</v>
      </c>
      <c r="B27" s="5" t="s">
        <v>167</v>
      </c>
      <c r="C27" s="5" t="s">
        <v>168</v>
      </c>
      <c r="D27" s="48" t="s">
        <v>169</v>
      </c>
      <c r="E27" s="5">
        <v>3.05</v>
      </c>
      <c r="F27" s="5">
        <v>2.0499999999999998</v>
      </c>
      <c r="G27" s="49">
        <f t="shared" si="0"/>
        <v>6.2524999999999995</v>
      </c>
      <c r="H27" s="50">
        <v>30.77</v>
      </c>
      <c r="I27" s="14"/>
    </row>
    <row r="28" spans="1:9" x14ac:dyDescent="0.25">
      <c r="A28" s="3" t="s">
        <v>126</v>
      </c>
      <c r="B28" s="3" t="s">
        <v>22</v>
      </c>
      <c r="C28" s="3" t="s">
        <v>24</v>
      </c>
      <c r="D28" s="13" t="s">
        <v>47</v>
      </c>
      <c r="E28" s="3">
        <v>3.05</v>
      </c>
      <c r="F28" s="3">
        <v>1.22</v>
      </c>
      <c r="G28" s="22">
        <f t="shared" si="0"/>
        <v>3.7209999999999996</v>
      </c>
      <c r="H28" s="27">
        <v>24.98</v>
      </c>
    </row>
    <row r="29" spans="1:9" x14ac:dyDescent="0.25">
      <c r="A29" s="1" t="s">
        <v>127</v>
      </c>
      <c r="B29" s="1" t="s">
        <v>128</v>
      </c>
      <c r="C29" s="1" t="s">
        <v>129</v>
      </c>
      <c r="D29" s="7" t="s">
        <v>130</v>
      </c>
      <c r="E29" s="1">
        <v>3</v>
      </c>
      <c r="F29" s="1">
        <v>1.25</v>
      </c>
      <c r="G29" s="18">
        <v>3.75</v>
      </c>
      <c r="H29" s="23">
        <v>42.53</v>
      </c>
    </row>
    <row r="30" spans="1:9" x14ac:dyDescent="0.25">
      <c r="A30" s="1" t="s">
        <v>131</v>
      </c>
      <c r="B30" s="1" t="s">
        <v>132</v>
      </c>
      <c r="C30" s="1" t="s">
        <v>129</v>
      </c>
      <c r="D30" s="7" t="s">
        <v>133</v>
      </c>
      <c r="E30" s="1">
        <v>3</v>
      </c>
      <c r="F30" s="1">
        <v>1.56</v>
      </c>
      <c r="G30" s="18">
        <f t="shared" si="0"/>
        <v>4.68</v>
      </c>
      <c r="H30" s="23">
        <v>42.53</v>
      </c>
    </row>
    <row r="31" spans="1:9" x14ac:dyDescent="0.25">
      <c r="A31" s="1" t="s">
        <v>198</v>
      </c>
      <c r="B31" s="1" t="s">
        <v>198</v>
      </c>
      <c r="D31" s="7" t="s">
        <v>199</v>
      </c>
      <c r="E31" s="1">
        <v>1</v>
      </c>
      <c r="F31" s="1">
        <v>0.7</v>
      </c>
      <c r="G31" s="18">
        <f t="shared" si="0"/>
        <v>0.7</v>
      </c>
      <c r="H31" s="23">
        <v>2.04</v>
      </c>
    </row>
    <row r="32" spans="1:9" x14ac:dyDescent="0.25">
      <c r="I32" s="16"/>
    </row>
    <row r="33" spans="1:9" x14ac:dyDescent="0.25">
      <c r="A33" s="4" t="s">
        <v>134</v>
      </c>
      <c r="B33" s="4" t="s">
        <v>50</v>
      </c>
      <c r="C33" s="4" t="s">
        <v>48</v>
      </c>
      <c r="D33" s="15" t="s">
        <v>56</v>
      </c>
      <c r="E33" s="4">
        <v>2.5</v>
      </c>
      <c r="F33" s="4">
        <v>1.25</v>
      </c>
      <c r="G33" s="19">
        <f>PRODUCT(E33*F33)</f>
        <v>3.125</v>
      </c>
      <c r="H33" s="24">
        <v>13.54</v>
      </c>
      <c r="I33" s="16"/>
    </row>
    <row r="34" spans="1:9" x14ac:dyDescent="0.25">
      <c r="A34" s="4" t="s">
        <v>135</v>
      </c>
      <c r="B34" s="4" t="s">
        <v>49</v>
      </c>
      <c r="C34" s="4" t="s">
        <v>48</v>
      </c>
      <c r="D34" s="15" t="s">
        <v>57</v>
      </c>
      <c r="E34" s="4">
        <v>3.05</v>
      </c>
      <c r="F34" s="4">
        <v>1.5</v>
      </c>
      <c r="G34" s="19">
        <f>PRODUCT(E34*F34)</f>
        <v>4.5749999999999993</v>
      </c>
      <c r="H34" s="24">
        <v>13.54</v>
      </c>
      <c r="I34" s="10"/>
    </row>
    <row r="35" spans="1:9" x14ac:dyDescent="0.25">
      <c r="A35" s="5" t="s">
        <v>136</v>
      </c>
      <c r="B35" s="5" t="s">
        <v>51</v>
      </c>
      <c r="C35" s="5" t="s">
        <v>48</v>
      </c>
      <c r="D35" s="9" t="s">
        <v>58</v>
      </c>
      <c r="E35" s="8">
        <v>2.5</v>
      </c>
      <c r="F35" s="8">
        <v>1.25</v>
      </c>
      <c r="G35" s="20">
        <f>E35*F35</f>
        <v>3.125</v>
      </c>
      <c r="H35" s="25">
        <v>15.25</v>
      </c>
      <c r="I35" s="10"/>
    </row>
    <row r="36" spans="1:9" x14ac:dyDescent="0.25">
      <c r="A36" s="5" t="s">
        <v>137</v>
      </c>
      <c r="B36" s="5" t="s">
        <v>52</v>
      </c>
      <c r="C36" s="5" t="s">
        <v>48</v>
      </c>
      <c r="D36" s="9" t="s">
        <v>59</v>
      </c>
      <c r="E36" s="8">
        <v>3.05</v>
      </c>
      <c r="F36" s="8">
        <v>1.5</v>
      </c>
      <c r="G36" s="20">
        <f>PRODUCT(E36*F36)</f>
        <v>4.5749999999999993</v>
      </c>
      <c r="H36" s="25">
        <v>15.25</v>
      </c>
      <c r="I36" s="10"/>
    </row>
    <row r="37" spans="1:9" x14ac:dyDescent="0.25">
      <c r="A37" s="5" t="s">
        <v>138</v>
      </c>
      <c r="B37" s="5" t="s">
        <v>53</v>
      </c>
      <c r="C37" s="5" t="s">
        <v>48</v>
      </c>
      <c r="D37" s="9" t="s">
        <v>60</v>
      </c>
      <c r="E37" s="8">
        <v>3.05</v>
      </c>
      <c r="F37" s="8">
        <v>2.0499999999999998</v>
      </c>
      <c r="G37" s="20">
        <f>PRODUCT(E37*F37)</f>
        <v>6.2524999999999995</v>
      </c>
      <c r="H37" s="25">
        <v>18.04</v>
      </c>
      <c r="I37" s="12"/>
    </row>
    <row r="38" spans="1:9" x14ac:dyDescent="0.25">
      <c r="B38" s="2"/>
      <c r="C38" s="4"/>
      <c r="D38" s="11"/>
      <c r="E38" s="2"/>
      <c r="F38" s="2"/>
      <c r="G38" s="21"/>
      <c r="H38" s="26"/>
    </row>
    <row r="39" spans="1:9" x14ac:dyDescent="0.25">
      <c r="A39" s="1" t="s">
        <v>139</v>
      </c>
      <c r="B39" s="1" t="s">
        <v>54</v>
      </c>
      <c r="C39" s="1" t="s">
        <v>48</v>
      </c>
      <c r="D39" s="7" t="s">
        <v>61</v>
      </c>
      <c r="E39" s="1">
        <v>3.05</v>
      </c>
      <c r="F39" s="1">
        <v>1.5</v>
      </c>
      <c r="G39" s="18">
        <f t="shared" ref="G39:G40" si="1">PRODUCT(E39*F39)</f>
        <v>4.5749999999999993</v>
      </c>
      <c r="H39" s="23">
        <v>19.5</v>
      </c>
      <c r="I39" s="14"/>
    </row>
    <row r="40" spans="1:9" x14ac:dyDescent="0.25">
      <c r="A40" s="3" t="s">
        <v>140</v>
      </c>
      <c r="B40" s="3" t="s">
        <v>55</v>
      </c>
      <c r="C40" s="3" t="s">
        <v>48</v>
      </c>
      <c r="D40" s="13" t="s">
        <v>62</v>
      </c>
      <c r="E40" s="3">
        <v>3.05</v>
      </c>
      <c r="F40" s="3">
        <v>1.5</v>
      </c>
      <c r="G40" s="22">
        <f t="shared" si="1"/>
        <v>4.5749999999999993</v>
      </c>
      <c r="H40" s="23">
        <v>19.5</v>
      </c>
    </row>
    <row r="42" spans="1:9" x14ac:dyDescent="0.25">
      <c r="A42" s="1" t="s">
        <v>192</v>
      </c>
      <c r="B42" s="1" t="s">
        <v>193</v>
      </c>
      <c r="C42" s="1" t="s">
        <v>191</v>
      </c>
      <c r="E42" s="1">
        <v>3.2</v>
      </c>
      <c r="H42" s="23">
        <v>2.6</v>
      </c>
    </row>
    <row r="43" spans="1:9" x14ac:dyDescent="0.25">
      <c r="A43" s="1" t="s">
        <v>194</v>
      </c>
      <c r="B43" s="1" t="s">
        <v>193</v>
      </c>
      <c r="C43" s="1" t="s">
        <v>191</v>
      </c>
      <c r="E43" s="1">
        <v>3.2</v>
      </c>
      <c r="H43" s="23">
        <v>2.6</v>
      </c>
    </row>
    <row r="44" spans="1:9" x14ac:dyDescent="0.25">
      <c r="A44" s="1" t="s">
        <v>145</v>
      </c>
      <c r="B44" s="1" t="s">
        <v>146</v>
      </c>
      <c r="C44" s="1" t="s">
        <v>191</v>
      </c>
      <c r="E44" s="1">
        <v>3.2</v>
      </c>
      <c r="H44" s="23">
        <v>3.2</v>
      </c>
    </row>
    <row r="45" spans="1:9" x14ac:dyDescent="0.25">
      <c r="A45" s="1" t="s">
        <v>195</v>
      </c>
      <c r="B45" s="1" t="s">
        <v>196</v>
      </c>
      <c r="C45" s="1" t="s">
        <v>191</v>
      </c>
      <c r="E45" s="1">
        <v>3.2</v>
      </c>
      <c r="H45" s="23">
        <v>4.6500000000000004</v>
      </c>
    </row>
    <row r="46" spans="1:9" x14ac:dyDescent="0.25">
      <c r="A46" s="1" t="s">
        <v>213</v>
      </c>
      <c r="B46" s="1" t="s">
        <v>211</v>
      </c>
      <c r="C46" s="1" t="s">
        <v>200</v>
      </c>
      <c r="D46" s="1" t="s">
        <v>212</v>
      </c>
      <c r="E46" s="1">
        <v>2.5</v>
      </c>
      <c r="H46" s="23">
        <v>3.28</v>
      </c>
    </row>
    <row r="47" spans="1:9" x14ac:dyDescent="0.25">
      <c r="A47" s="1" t="s">
        <v>214</v>
      </c>
      <c r="B47" s="1" t="s">
        <v>211</v>
      </c>
      <c r="C47" s="1" t="s">
        <v>200</v>
      </c>
      <c r="D47" s="1" t="s">
        <v>212</v>
      </c>
      <c r="E47" s="1">
        <v>3.2</v>
      </c>
      <c r="H47" s="23">
        <v>3.28</v>
      </c>
    </row>
    <row r="49" spans="1:8" x14ac:dyDescent="0.25">
      <c r="A49" s="1" t="s">
        <v>150</v>
      </c>
      <c r="B49" s="1" t="s">
        <v>151</v>
      </c>
      <c r="E49" s="1">
        <v>1.2</v>
      </c>
      <c r="F49" s="1">
        <v>1.6</v>
      </c>
      <c r="G49" s="18">
        <v>1.92</v>
      </c>
      <c r="H49" s="23">
        <v>1.7</v>
      </c>
    </row>
    <row r="51" spans="1:8" x14ac:dyDescent="0.25">
      <c r="A51" s="4" t="s">
        <v>154</v>
      </c>
      <c r="B51" s="4" t="s">
        <v>160</v>
      </c>
      <c r="C51" s="1" t="s">
        <v>163</v>
      </c>
      <c r="E51" s="1">
        <v>1.37</v>
      </c>
      <c r="H51" s="23">
        <v>1.34</v>
      </c>
    </row>
    <row r="52" spans="1:8" x14ac:dyDescent="0.25">
      <c r="A52" s="4" t="s">
        <v>155</v>
      </c>
      <c r="B52" s="4" t="s">
        <v>160</v>
      </c>
      <c r="C52" s="1" t="s">
        <v>163</v>
      </c>
      <c r="E52" s="1">
        <v>1.55</v>
      </c>
      <c r="H52" s="23">
        <v>1.34</v>
      </c>
    </row>
    <row r="53" spans="1:8" x14ac:dyDescent="0.25">
      <c r="A53" s="5" t="s">
        <v>156</v>
      </c>
      <c r="B53" s="5" t="s">
        <v>162</v>
      </c>
      <c r="C53" s="1" t="s">
        <v>163</v>
      </c>
      <c r="E53" s="1">
        <v>1.37</v>
      </c>
      <c r="H53" s="23">
        <v>1.34</v>
      </c>
    </row>
    <row r="54" spans="1:8" x14ac:dyDescent="0.25">
      <c r="A54" s="5" t="s">
        <v>157</v>
      </c>
      <c r="B54" s="5" t="s">
        <v>162</v>
      </c>
      <c r="C54" s="1" t="s">
        <v>163</v>
      </c>
      <c r="E54" s="1">
        <v>1.55</v>
      </c>
      <c r="H54" s="23">
        <v>1.34</v>
      </c>
    </row>
    <row r="55" spans="1:8" x14ac:dyDescent="0.25">
      <c r="A55" s="3" t="s">
        <v>158</v>
      </c>
      <c r="B55" s="3" t="s">
        <v>161</v>
      </c>
      <c r="C55" s="1" t="s">
        <v>163</v>
      </c>
      <c r="E55" s="1">
        <v>1.37</v>
      </c>
      <c r="H55" s="23">
        <v>3.38</v>
      </c>
    </row>
    <row r="56" spans="1:8" x14ac:dyDescent="0.25">
      <c r="A56" s="3" t="s">
        <v>159</v>
      </c>
      <c r="B56" s="3" t="s">
        <v>161</v>
      </c>
      <c r="C56" s="1" t="s">
        <v>163</v>
      </c>
      <c r="E56" s="1">
        <v>1.55</v>
      </c>
      <c r="H56" s="23">
        <v>3.38</v>
      </c>
    </row>
    <row r="58" spans="1:8" x14ac:dyDescent="0.25">
      <c r="A58" s="1" t="s">
        <v>178</v>
      </c>
      <c r="B58" s="1" t="s">
        <v>178</v>
      </c>
      <c r="C58" s="1" t="s">
        <v>179</v>
      </c>
      <c r="D58" s="7" t="s">
        <v>183</v>
      </c>
      <c r="E58" s="1">
        <v>3.05</v>
      </c>
      <c r="F58" s="1">
        <v>2.0499999999999998</v>
      </c>
      <c r="G58" s="18">
        <f t="shared" ref="G58:G63" si="2">E58*F58</f>
        <v>6.2524999999999995</v>
      </c>
      <c r="H58" s="23">
        <v>17.559999999999999</v>
      </c>
    </row>
    <row r="59" spans="1:8" x14ac:dyDescent="0.25">
      <c r="A59" s="1" t="s">
        <v>189</v>
      </c>
      <c r="B59" s="1" t="s">
        <v>189</v>
      </c>
      <c r="C59" s="1" t="s">
        <v>179</v>
      </c>
      <c r="D59" s="7" t="s">
        <v>184</v>
      </c>
      <c r="E59" s="1">
        <v>3.05</v>
      </c>
      <c r="F59" s="1">
        <v>2.0499999999999998</v>
      </c>
      <c r="G59" s="18">
        <f t="shared" si="2"/>
        <v>6.2524999999999995</v>
      </c>
      <c r="H59" s="23">
        <v>23.41</v>
      </c>
    </row>
    <row r="60" spans="1:8" x14ac:dyDescent="0.25">
      <c r="A60" s="1" t="s">
        <v>190</v>
      </c>
      <c r="B60" s="1" t="s">
        <v>190</v>
      </c>
      <c r="C60" s="1" t="s">
        <v>179</v>
      </c>
      <c r="D60" s="7" t="s">
        <v>185</v>
      </c>
      <c r="E60" s="1">
        <v>3.05</v>
      </c>
      <c r="F60" s="1">
        <v>2.0499999999999998</v>
      </c>
      <c r="G60" s="18">
        <f t="shared" si="2"/>
        <v>6.2524999999999995</v>
      </c>
      <c r="H60" s="23">
        <v>28.25</v>
      </c>
    </row>
    <row r="61" spans="1:8" x14ac:dyDescent="0.25">
      <c r="A61" s="1" t="s">
        <v>180</v>
      </c>
      <c r="B61" s="1" t="s">
        <v>180</v>
      </c>
      <c r="C61" s="1" t="s">
        <v>179</v>
      </c>
      <c r="D61" s="7" t="s">
        <v>186</v>
      </c>
      <c r="E61" s="1">
        <v>3.05</v>
      </c>
      <c r="F61" s="1">
        <v>2.0499999999999998</v>
      </c>
      <c r="G61" s="18">
        <f t="shared" si="2"/>
        <v>6.2524999999999995</v>
      </c>
      <c r="H61" s="23">
        <v>35.14</v>
      </c>
    </row>
    <row r="62" spans="1:8" x14ac:dyDescent="0.25">
      <c r="A62" s="1" t="s">
        <v>181</v>
      </c>
      <c r="B62" s="1" t="s">
        <v>259</v>
      </c>
      <c r="C62" s="1" t="s">
        <v>179</v>
      </c>
      <c r="D62" s="7" t="s">
        <v>187</v>
      </c>
      <c r="E62" s="1">
        <v>3.05</v>
      </c>
      <c r="F62" s="1">
        <v>2.0499999999999998</v>
      </c>
      <c r="G62" s="18">
        <f t="shared" si="2"/>
        <v>6.2524999999999995</v>
      </c>
      <c r="H62" s="23">
        <v>45.2</v>
      </c>
    </row>
    <row r="63" spans="1:8" x14ac:dyDescent="0.25">
      <c r="A63" s="1" t="s">
        <v>182</v>
      </c>
      <c r="B63" s="1" t="s">
        <v>181</v>
      </c>
      <c r="C63" s="1" t="s">
        <v>179</v>
      </c>
      <c r="D63" s="7" t="s">
        <v>188</v>
      </c>
      <c r="E63" s="1">
        <v>3.05</v>
      </c>
      <c r="F63" s="1">
        <v>2.0499999999999998</v>
      </c>
      <c r="G63" s="18">
        <f t="shared" si="2"/>
        <v>6.2524999999999995</v>
      </c>
      <c r="H63" s="23">
        <v>56.51</v>
      </c>
    </row>
    <row r="65" spans="1:8" x14ac:dyDescent="0.25">
      <c r="A65" s="1" t="s">
        <v>202</v>
      </c>
      <c r="B65" s="1" t="s">
        <v>197</v>
      </c>
      <c r="C65" s="1" t="s">
        <v>200</v>
      </c>
      <c r="D65" s="1" t="s">
        <v>197</v>
      </c>
      <c r="E65" s="1">
        <v>1.52</v>
      </c>
      <c r="H65" s="23">
        <v>3.19</v>
      </c>
    </row>
    <row r="67" spans="1:8" x14ac:dyDescent="0.25">
      <c r="A67" s="1" t="s">
        <v>208</v>
      </c>
      <c r="B67" s="1" t="s">
        <v>203</v>
      </c>
      <c r="C67" s="1" t="s">
        <v>200</v>
      </c>
      <c r="D67" s="7" t="s">
        <v>204</v>
      </c>
      <c r="E67" s="1">
        <v>0.61499999999999999</v>
      </c>
      <c r="H67" s="23">
        <v>10.36</v>
      </c>
    </row>
    <row r="68" spans="1:8" x14ac:dyDescent="0.25">
      <c r="A68" s="1" t="s">
        <v>209</v>
      </c>
      <c r="B68" s="1" t="s">
        <v>203</v>
      </c>
      <c r="C68" s="1" t="s">
        <v>200</v>
      </c>
      <c r="D68" s="7" t="s">
        <v>205</v>
      </c>
      <c r="E68" s="1">
        <v>1.1000000000000001</v>
      </c>
      <c r="H68" s="23">
        <v>17.02</v>
      </c>
    </row>
    <row r="69" spans="1:8" x14ac:dyDescent="0.25">
      <c r="A69" s="1" t="s">
        <v>210</v>
      </c>
      <c r="B69" s="1" t="s">
        <v>206</v>
      </c>
      <c r="C69" s="1" t="s">
        <v>200</v>
      </c>
      <c r="D69" s="7" t="s">
        <v>207</v>
      </c>
      <c r="E69" s="1">
        <v>1</v>
      </c>
      <c r="H69" s="23">
        <v>16.559999999999999</v>
      </c>
    </row>
  </sheetData>
  <phoneticPr fontId="8" type="noConversion"/>
  <dataValidations count="1">
    <dataValidation type="list" allowBlank="1" showInputMessage="1" showErrorMessage="1" sqref="K1:K1048576" xr:uid="{00000000-0002-0000-0100-000000000000}">
      <formula1>Matières</formula1>
    </dataValidation>
  </dataValidations>
  <pageMargins left="0.7" right="0.7" top="0.75" bottom="0.75" header="0.3" footer="0.3"/>
  <pageSetup paperSize="9" scale="4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4"/>
  <sheetViews>
    <sheetView workbookViewId="0">
      <selection activeCell="C4" sqref="C4"/>
    </sheetView>
  </sheetViews>
  <sheetFormatPr baseColWidth="10" defaultRowHeight="15" x14ac:dyDescent="0.25"/>
  <cols>
    <col min="1" max="1" width="22.7109375" style="1" customWidth="1"/>
    <col min="3" max="3" width="11.42578125" style="1"/>
  </cols>
  <sheetData>
    <row r="1" spans="1:3" x14ac:dyDescent="0.25">
      <c r="A1" s="1" t="s">
        <v>141</v>
      </c>
      <c r="B1" s="1" t="s">
        <v>75</v>
      </c>
      <c r="C1" s="1" t="s">
        <v>229</v>
      </c>
    </row>
    <row r="2" spans="1:3" x14ac:dyDescent="0.25">
      <c r="A2" s="1" t="s">
        <v>149</v>
      </c>
      <c r="B2" s="46">
        <v>0</v>
      </c>
      <c r="C2" s="1" t="s">
        <v>231</v>
      </c>
    </row>
    <row r="3" spans="1:3" x14ac:dyDescent="0.25">
      <c r="A3" s="1" t="s">
        <v>147</v>
      </c>
      <c r="B3">
        <f>Feuil2!H22</f>
        <v>0</v>
      </c>
      <c r="C3" s="1" t="s">
        <v>230</v>
      </c>
    </row>
    <row r="4" spans="1:3" x14ac:dyDescent="0.25">
      <c r="A4" s="1" t="s">
        <v>148</v>
      </c>
      <c r="B4">
        <f>Feuil2!H22*2</f>
        <v>0</v>
      </c>
      <c r="C4" s="1" t="s">
        <v>230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12"/>
  <sheetViews>
    <sheetView workbookViewId="0">
      <selection activeCell="A13" sqref="A13"/>
    </sheetView>
  </sheetViews>
  <sheetFormatPr baseColWidth="10" defaultRowHeight="15" x14ac:dyDescent="0.25"/>
  <cols>
    <col min="1" max="1" width="34.28515625" customWidth="1"/>
    <col min="2" max="2" width="11.42578125" style="1"/>
    <col min="3" max="3" width="11.42578125" style="76"/>
  </cols>
  <sheetData>
    <row r="1" spans="1:3" x14ac:dyDescent="0.25">
      <c r="A1" s="1" t="s">
        <v>89</v>
      </c>
      <c r="B1" s="1" t="s">
        <v>93</v>
      </c>
      <c r="C1" s="76" t="s">
        <v>71</v>
      </c>
    </row>
    <row r="2" spans="1:3" x14ac:dyDescent="0.25">
      <c r="A2" s="47" t="s">
        <v>153</v>
      </c>
      <c r="B2" s="1">
        <v>0</v>
      </c>
      <c r="C2" s="75">
        <v>0</v>
      </c>
    </row>
    <row r="3" spans="1:3" x14ac:dyDescent="0.25">
      <c r="A3" t="s">
        <v>90</v>
      </c>
      <c r="B3" s="1">
        <v>1.05</v>
      </c>
      <c r="C3" s="76">
        <v>5</v>
      </c>
    </row>
    <row r="4" spans="1:3" x14ac:dyDescent="0.25">
      <c r="A4" t="s">
        <v>91</v>
      </c>
      <c r="B4" s="1">
        <v>1.37</v>
      </c>
      <c r="C4" s="76">
        <v>5</v>
      </c>
    </row>
    <row r="5" spans="1:3" x14ac:dyDescent="0.25">
      <c r="A5" t="s">
        <v>92</v>
      </c>
      <c r="B5" s="1">
        <v>1.55</v>
      </c>
      <c r="C5" s="76">
        <v>5</v>
      </c>
    </row>
    <row r="6" spans="1:3" x14ac:dyDescent="0.25">
      <c r="A6" t="s">
        <v>222</v>
      </c>
      <c r="B6" s="1">
        <v>1.05</v>
      </c>
      <c r="C6" s="76">
        <v>5</v>
      </c>
    </row>
    <row r="7" spans="1:3" x14ac:dyDescent="0.25">
      <c r="A7" t="s">
        <v>223</v>
      </c>
      <c r="B7" s="1">
        <v>1.37</v>
      </c>
      <c r="C7" s="76">
        <v>5</v>
      </c>
    </row>
    <row r="8" spans="1:3" x14ac:dyDescent="0.25">
      <c r="A8" t="s">
        <v>224</v>
      </c>
      <c r="B8" s="1">
        <v>1.55</v>
      </c>
      <c r="C8" s="76">
        <v>5</v>
      </c>
    </row>
    <row r="10" spans="1:3" x14ac:dyDescent="0.25">
      <c r="A10" t="s">
        <v>232</v>
      </c>
      <c r="B10" s="1">
        <v>1.37</v>
      </c>
    </row>
    <row r="12" spans="1:3" x14ac:dyDescent="0.25">
      <c r="A12" t="s">
        <v>233</v>
      </c>
      <c r="B12" s="1">
        <v>1.37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D5"/>
  <sheetViews>
    <sheetView workbookViewId="0">
      <selection sqref="A1:D5"/>
    </sheetView>
  </sheetViews>
  <sheetFormatPr baseColWidth="10" defaultRowHeight="15" x14ac:dyDescent="0.25"/>
  <cols>
    <col min="1" max="1" width="34.28515625" customWidth="1"/>
    <col min="2" max="2" width="11.42578125" style="1"/>
    <col min="3" max="3" width="11.42578125" style="29"/>
    <col min="4" max="4" width="11.42578125" style="1"/>
  </cols>
  <sheetData>
    <row r="1" spans="1:4" x14ac:dyDescent="0.25">
      <c r="A1" s="1" t="s">
        <v>228</v>
      </c>
      <c r="B1" s="1" t="s">
        <v>93</v>
      </c>
      <c r="C1" s="29" t="s">
        <v>71</v>
      </c>
      <c r="D1" s="1" t="s">
        <v>229</v>
      </c>
    </row>
    <row r="2" spans="1:4" x14ac:dyDescent="0.25">
      <c r="A2" s="47" t="s">
        <v>225</v>
      </c>
      <c r="B2" s="1">
        <v>0</v>
      </c>
      <c r="C2" s="75">
        <v>0</v>
      </c>
      <c r="D2" s="1" t="s">
        <v>231</v>
      </c>
    </row>
    <row r="3" spans="1:4" x14ac:dyDescent="0.25">
      <c r="A3" t="s">
        <v>164</v>
      </c>
      <c r="B3" s="1">
        <v>0.68600000000000005</v>
      </c>
      <c r="C3" s="75">
        <v>8.91</v>
      </c>
      <c r="D3" s="1" t="s">
        <v>230</v>
      </c>
    </row>
    <row r="4" spans="1:4" x14ac:dyDescent="0.25">
      <c r="A4" t="s">
        <v>165</v>
      </c>
      <c r="B4" s="1">
        <v>1</v>
      </c>
      <c r="C4" s="76">
        <v>8.02</v>
      </c>
      <c r="D4" s="1" t="s">
        <v>230</v>
      </c>
    </row>
    <row r="5" spans="1:4" x14ac:dyDescent="0.25">
      <c r="A5" t="s">
        <v>166</v>
      </c>
      <c r="B5" s="1">
        <v>1.3720000000000001</v>
      </c>
      <c r="C5" s="77">
        <v>8.02</v>
      </c>
      <c r="D5" s="1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10</vt:i4>
      </vt:variant>
    </vt:vector>
  </HeadingPairs>
  <TitlesOfParts>
    <vt:vector size="15" baseType="lpstr">
      <vt:lpstr>Feuil2</vt:lpstr>
      <vt:lpstr>PVC </vt:lpstr>
      <vt:lpstr>Oeillets</vt:lpstr>
      <vt:lpstr>Lamination</vt:lpstr>
      <vt:lpstr>DF</vt:lpstr>
      <vt:lpstr>Code</vt:lpstr>
      <vt:lpstr>Fournisseurs</vt:lpstr>
      <vt:lpstr>Largeur</vt:lpstr>
      <vt:lpstr>Longueur</vt:lpstr>
      <vt:lpstr>Matières</vt:lpstr>
      <vt:lpstr>PVC1mm1.22m</vt:lpstr>
      <vt:lpstr>Référence</vt:lpstr>
      <vt:lpstr>Surface</vt:lpstr>
      <vt:lpstr>Tarif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PAO Numérique</dc:creator>
  <cp:lastModifiedBy>PAO Numérique</cp:lastModifiedBy>
  <cp:lastPrinted>2021-12-15T16:32:40Z</cp:lastPrinted>
  <dcterms:created xsi:type="dcterms:W3CDTF">2021-11-04T09:34:50Z</dcterms:created>
  <dcterms:modified xsi:type="dcterms:W3CDTF">2021-12-17T10:37:56Z</dcterms:modified>
</cp:coreProperties>
</file>