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Sauvegarde Disque dur 02.02.2022\CONGES\"/>
    </mc:Choice>
  </mc:AlternateContent>
  <xr:revisionPtr revIDLastSave="0" documentId="13_ncr:1_{7AD1E0D9-8F7B-46E2-AECB-2B255C4F82B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  <sheet name="JoursFetes" sheetId="2" r:id="rId2"/>
    <sheet name="Liste Salariés" sheetId="3" r:id="rId3"/>
  </sheets>
  <externalReferences>
    <externalReference r:id="rId4"/>
    <externalReference r:id="rId5"/>
  </externalReferences>
  <definedNames>
    <definedName name="Annee" localSheetId="2">OFFSET([1]JoursFetes!$E$2,0,0,COUNTA([1]JoursFetes!$E:$E)-1)</definedName>
    <definedName name="Annee">OFFSET(JoursFetes!$E$2,0,0,COUNTA(JoursFetes!$E:$E)-1)</definedName>
    <definedName name="Avec_prenom">[2]ListeSalariés!$B$3:$C$20</definedName>
    <definedName name="DateDébut">[2]Planning!$B$3</definedName>
    <definedName name="JoursFetes">JoursFetes!$B$1:$B$13</definedName>
    <definedName name="MATRICULE">'Liste Salariés'!$A$8:$A$42</definedName>
    <definedName name="Nom_Salarie">OFFSET([2]ListeSalariés!$B$3,0,0,COUNTA([2]ListeSalariés!$B:$B)-1)</definedName>
    <definedName name="NOMS">'Liste Salariés'!$B$8:$B$42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4" i="1" l="1" a="1"/>
  <c r="M4" i="1" s="1"/>
  <c r="G2" i="1" l="1"/>
  <c r="E2" i="1"/>
  <c r="E9" i="1" s="1"/>
  <c r="G9" i="1" s="1"/>
  <c r="I9" i="1" s="1"/>
  <c r="K9" i="1" s="1"/>
  <c r="M9" i="1" s="1"/>
  <c r="O9" i="1" s="1"/>
  <c r="Q9" i="1" s="1"/>
  <c r="S9" i="1" s="1"/>
  <c r="U9" i="1" s="1"/>
  <c r="W9" i="1" s="1"/>
  <c r="Y9" i="1" s="1"/>
  <c r="AA9" i="1" s="1"/>
  <c r="AC9" i="1" s="1"/>
  <c r="AE9" i="1" s="1"/>
  <c r="AG9" i="1" s="1"/>
  <c r="AI9" i="1" s="1"/>
  <c r="AK9" i="1" s="1"/>
  <c r="AM9" i="1" s="1"/>
  <c r="AO9" i="1" s="1"/>
  <c r="AQ9" i="1" s="1"/>
  <c r="AS9" i="1" s="1"/>
  <c r="AU9" i="1" s="1"/>
  <c r="AW9" i="1" s="1"/>
  <c r="AY9" i="1" s="1"/>
  <c r="BA9" i="1" s="1"/>
  <c r="BC9" i="1" s="1"/>
  <c r="BE9" i="1" s="1"/>
  <c r="BG9" i="1" s="1"/>
  <c r="BI9" i="1" s="1"/>
  <c r="BK9" i="1" s="1"/>
  <c r="BM9" i="1" s="1"/>
  <c r="H2" i="2"/>
  <c r="H16" i="2" s="1"/>
  <c r="R4" i="1" l="1"/>
  <c r="H5" i="2"/>
  <c r="H7" i="2"/>
  <c r="H13" i="2"/>
  <c r="B1" i="2"/>
  <c r="B4" i="2"/>
  <c r="B10" i="2"/>
  <c r="B12" i="2"/>
  <c r="H14" i="2"/>
  <c r="B2" i="2"/>
  <c r="H4" i="2"/>
  <c r="H8" i="2"/>
  <c r="H12" i="2"/>
  <c r="H15" i="2"/>
  <c r="B5" i="2"/>
  <c r="B9" i="2"/>
  <c r="B11" i="2"/>
  <c r="B13" i="2"/>
  <c r="B7" i="2" l="1"/>
  <c r="H10" i="2"/>
  <c r="H6" i="2"/>
  <c r="B8" i="2"/>
  <c r="B6" i="2"/>
  <c r="H11" i="2"/>
  <c r="H9" i="2"/>
  <c r="B3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<sst xmlns="http://schemas.openxmlformats.org/spreadsheetml/2006/main" count="288" uniqueCount="135">
  <si>
    <t>Site</t>
  </si>
  <si>
    <t>Métier</t>
  </si>
  <si>
    <t>JANVIER 2022</t>
  </si>
  <si>
    <t>EST</t>
  </si>
  <si>
    <t>CAE</t>
  </si>
  <si>
    <t>ANZIANI Aude</t>
  </si>
  <si>
    <t>NORD</t>
  </si>
  <si>
    <t>ARTERIOLE Sonia</t>
  </si>
  <si>
    <t>AA</t>
  </si>
  <si>
    <t>ASCHTOUK Marion</t>
  </si>
  <si>
    <t xml:space="preserve">BLAIN Mireille </t>
  </si>
  <si>
    <t>BOURROUSSE Emilie</t>
  </si>
  <si>
    <t xml:space="preserve">BOUTEAUD Nathalie </t>
  </si>
  <si>
    <t>OUEST</t>
  </si>
  <si>
    <t>CAILLAVET Santa</t>
  </si>
  <si>
    <t>RUE</t>
  </si>
  <si>
    <t>DALIL Fatima</t>
  </si>
  <si>
    <t>ELJAYI Samira</t>
  </si>
  <si>
    <t>FAIVRE Pascaline</t>
  </si>
  <si>
    <t>FONTENEAU Céline</t>
  </si>
  <si>
    <t xml:space="preserve">FREZZATO Véronique </t>
  </si>
  <si>
    <t>GROUSSET Tiphaine</t>
  </si>
  <si>
    <t>GUILLET Nathalie</t>
  </si>
  <si>
    <t>HEBUTERNE Laura</t>
  </si>
  <si>
    <t>SUD</t>
  </si>
  <si>
    <t>LE TALLEC Christine</t>
  </si>
  <si>
    <t>LECOQ Cyrille</t>
  </si>
  <si>
    <t>MAUDUIT Marine</t>
  </si>
  <si>
    <t>MONXIFROT Thérèse</t>
  </si>
  <si>
    <t>MORTARI Laetitia</t>
  </si>
  <si>
    <t>OLEJNICZAK Liliane</t>
  </si>
  <si>
    <t>PAULO Johanne</t>
  </si>
  <si>
    <t>PIEMONT Gwénola</t>
  </si>
  <si>
    <t>PILLOT Chrystelle</t>
  </si>
  <si>
    <t xml:space="preserve">RANNOU Sandrine </t>
  </si>
  <si>
    <t>RIVOALLAN Laurence</t>
  </si>
  <si>
    <t>ROLAND LEMOINE Catherine</t>
  </si>
  <si>
    <t>RUELLO Xavier</t>
  </si>
  <si>
    <t>SAI TEUN Nayh</t>
  </si>
  <si>
    <t>SCHEID Nathalie</t>
  </si>
  <si>
    <t>SECK Catherine</t>
  </si>
  <si>
    <t>SORIN Maryline</t>
  </si>
  <si>
    <t>VARLET Laurence</t>
  </si>
  <si>
    <t>Jour de l'an</t>
  </si>
  <si>
    <t>Pâques</t>
  </si>
  <si>
    <t>Année</t>
  </si>
  <si>
    <t>Lundi de Pâques</t>
  </si>
  <si>
    <t>Fête du travail</t>
  </si>
  <si>
    <t>Jour de l’an</t>
  </si>
  <si>
    <t>DATE($H$2;1;1)</t>
  </si>
  <si>
    <t>Armnistie 39/45</t>
  </si>
  <si>
    <t>Pâques (cellule D7)</t>
  </si>
  <si>
    <t>PLANCHER(JOUR(MINUTE($AH2/38)/2+56)&amp;"/5/"&amp;$H$2;7)-34</t>
  </si>
  <si>
    <t>Ascension</t>
  </si>
  <si>
    <t>B2 + 1</t>
  </si>
  <si>
    <t>Pentecôte</t>
  </si>
  <si>
    <t>DATE($H$2;5;1)</t>
  </si>
  <si>
    <t>Lundi de Pentecôte</t>
  </si>
  <si>
    <t>Armistice 39/45</t>
  </si>
  <si>
    <t>DATE($H$2;5;8)</t>
  </si>
  <si>
    <t>Fête nationale</t>
  </si>
  <si>
    <t>B2 + 39</t>
  </si>
  <si>
    <t>Assomption</t>
  </si>
  <si>
    <t>B2 + 49</t>
  </si>
  <si>
    <t>Toussaint</t>
  </si>
  <si>
    <t>B2 + 50</t>
  </si>
  <si>
    <t>Armnistie 14/18</t>
  </si>
  <si>
    <t>Fête Nationale</t>
  </si>
  <si>
    <t>DATE($H$2;7;14)</t>
  </si>
  <si>
    <t>Noël</t>
  </si>
  <si>
    <t>DATE($H$2;8;15)</t>
  </si>
  <si>
    <t>DATE($H$2;11;1)</t>
  </si>
  <si>
    <t>Armistice 14/18</t>
  </si>
  <si>
    <t>DATE($H$2;11;11)</t>
  </si>
  <si>
    <t>DATE($H$2;12;25)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</si>
  <si>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</si>
  <si>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</si>
  <si>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</si>
  <si>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</si>
  <si>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</si>
  <si>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</si>
  <si>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</si>
  <si>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</si>
  <si>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</si>
  <si>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</si>
  <si>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</si>
  <si>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</si>
  <si>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Salariés</t>
  </si>
  <si>
    <t>Matricule</t>
  </si>
  <si>
    <t>Nom</t>
  </si>
  <si>
    <t>type</t>
  </si>
  <si>
    <t>Signification</t>
  </si>
  <si>
    <t>S0001</t>
  </si>
  <si>
    <t>1/2 P</t>
  </si>
  <si>
    <t>1/2 journée de présence</t>
  </si>
  <si>
    <t>S0002</t>
  </si>
  <si>
    <t>1/2 VA</t>
  </si>
  <si>
    <t>1/2 journée de vacances</t>
  </si>
  <si>
    <t>S0003</t>
  </si>
  <si>
    <t>1/2 MA</t>
  </si>
  <si>
    <t>1/2 journée de maladie</t>
  </si>
  <si>
    <t>S0004</t>
  </si>
  <si>
    <t>1/2 D</t>
  </si>
  <si>
    <t>1/2 journée de déplacement</t>
  </si>
  <si>
    <t>S0005</t>
  </si>
  <si>
    <t>S0006</t>
  </si>
  <si>
    <t>S0007</t>
  </si>
  <si>
    <t>S0008</t>
  </si>
  <si>
    <t>S0009</t>
  </si>
  <si>
    <t>S0010</t>
  </si>
  <si>
    <t>S0011</t>
  </si>
  <si>
    <t>S0012</t>
  </si>
  <si>
    <t>S0013</t>
  </si>
  <si>
    <t>GALLOT Gilles</t>
  </si>
  <si>
    <t>S0014</t>
  </si>
  <si>
    <t>S0015</t>
  </si>
  <si>
    <t>GUILLAUME</t>
  </si>
  <si>
    <t>S0016</t>
  </si>
  <si>
    <t>S0017</t>
  </si>
  <si>
    <t>S0018</t>
  </si>
  <si>
    <t>DUPONT</t>
  </si>
  <si>
    <t xml:space="preserve">DURANT </t>
  </si>
  <si>
    <t>AM</t>
  </si>
  <si>
    <t>PM</t>
  </si>
  <si>
    <t>dim</t>
  </si>
  <si>
    <t>sam</t>
  </si>
  <si>
    <t>temps syndical</t>
  </si>
  <si>
    <t>vacances scolaires</t>
  </si>
  <si>
    <t>CA</t>
  </si>
  <si>
    <t>temps partiel, MTT</t>
  </si>
  <si>
    <t>AC</t>
  </si>
  <si>
    <t>F°</t>
  </si>
  <si>
    <t>télétravail</t>
  </si>
  <si>
    <t>M</t>
  </si>
  <si>
    <t>Formation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</si>
</sst>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ddd\ dd"/>
  </numFmts>
  <fonts count="16" x14ac:knownFonts="1">
    <font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rgb="FF171717"/>
      <name val="Arial"/>
      <family val="2"/>
    </font>
    <font>
      <b/>
      <sz val="10"/>
      <color rgb="FF171717"/>
      <name val="Arial"/>
      <family val="2"/>
    </font>
    <font>
      <b/>
      <sz val="10"/>
      <color rgb="FF171717"/>
      <name val="Lucida Console"/>
      <family val="3"/>
    </font>
    <font>
      <b/>
      <sz val="12"/>
      <color theme="1"/>
      <name val="Calibri"/>
      <family val="2"/>
      <scheme val="minor"/>
    </font>
    <font>
      <sz val="9"/>
      <name val="Arial"/>
      <family val="2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8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5597D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9900"/>
        <bgColor indexed="64"/>
      </patternFill>
    </fill>
    <fill>
      <patternFill patternType="solid">
        <fgColor rgb="FFA66BD3"/>
        <bgColor indexed="64"/>
      </patternFill>
    </fill>
    <fill>
      <patternFill patternType="solid">
        <fgColor rgb="FFFF00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 diagonalUp="1"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 style="medium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 diagonalUp="1" diagonalDown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/>
  </cellStyleXfs>
  <cellXfs count="53">
    <xf numFmtId="0" fontId="0" fillId="0" borderId="0" xfId="0"/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43" fontId="3" fillId="3" borderId="2" xfId="1" applyFont="1" applyFill="1" applyBorder="1" applyAlignment="1">
      <alignment horizontal="left" vertical="center" readingOrder="1"/>
    </xf>
    <xf numFmtId="43" fontId="3" fillId="3" borderId="6" xfId="1" applyFont="1" applyFill="1" applyBorder="1" applyAlignment="1">
      <alignment horizontal="left" vertical="center" readingOrder="1"/>
    </xf>
    <xf numFmtId="0" fontId="3" fillId="3" borderId="2" xfId="0" applyFont="1" applyFill="1" applyBorder="1" applyAlignment="1">
      <alignment horizontal="left" vertical="center"/>
    </xf>
    <xf numFmtId="0" fontId="3" fillId="3" borderId="6" xfId="0" applyFont="1" applyFill="1" applyBorder="1" applyAlignment="1">
      <alignment horizontal="left" vertical="center"/>
    </xf>
    <xf numFmtId="0" fontId="0" fillId="0" borderId="5" xfId="0" applyBorder="1" applyAlignment="1">
      <alignment horizontal="left"/>
    </xf>
    <xf numFmtId="43" fontId="3" fillId="3" borderId="7" xfId="1" applyFont="1" applyFill="1" applyBorder="1" applyAlignment="1">
      <alignment horizontal="left" vertical="center" readingOrder="1"/>
    </xf>
    <xf numFmtId="0" fontId="0" fillId="0" borderId="3" xfId="0" applyBorder="1" applyAlignment="1">
      <alignment horizontal="left"/>
    </xf>
    <xf numFmtId="43" fontId="3" fillId="3" borderId="4" xfId="1" applyFont="1" applyFill="1" applyBorder="1" applyAlignment="1">
      <alignment horizontal="left" vertical="center" readingOrder="1"/>
    </xf>
    <xf numFmtId="0" fontId="4" fillId="4" borderId="8" xfId="0" applyFont="1" applyFill="1" applyBorder="1" applyAlignment="1">
      <alignment horizontal="left"/>
    </xf>
    <xf numFmtId="0" fontId="4" fillId="4" borderId="9" xfId="0" applyFont="1" applyFill="1" applyBorder="1" applyAlignment="1">
      <alignment horizontal="left"/>
    </xf>
    <xf numFmtId="0" fontId="2" fillId="4" borderId="10" xfId="0" applyFont="1" applyFill="1" applyBorder="1" applyAlignment="1">
      <alignment horizontal="left"/>
    </xf>
    <xf numFmtId="0" fontId="6" fillId="5" borderId="7" xfId="2" applyFont="1" applyFill="1" applyBorder="1" applyAlignment="1">
      <alignment horizontal="center"/>
    </xf>
    <xf numFmtId="14" fontId="5" fillId="0" borderId="6" xfId="2" applyNumberFormat="1" applyBorder="1"/>
    <xf numFmtId="0" fontId="6" fillId="0" borderId="6" xfId="2" applyFont="1" applyBorder="1"/>
    <xf numFmtId="0" fontId="5" fillId="0" borderId="0" xfId="2"/>
    <xf numFmtId="0" fontId="6" fillId="0" borderId="0" xfId="2" applyFont="1" applyAlignment="1">
      <alignment horizontal="center"/>
    </xf>
    <xf numFmtId="0" fontId="7" fillId="6" borderId="6" xfId="2" applyFont="1" applyFill="1" applyBorder="1" applyAlignment="1">
      <alignment vertical="center" wrapText="1"/>
    </xf>
    <xf numFmtId="14" fontId="8" fillId="6" borderId="6" xfId="2" applyNumberFormat="1" applyFont="1" applyFill="1" applyBorder="1" applyAlignment="1">
      <alignment vertical="center" wrapText="1"/>
    </xf>
    <xf numFmtId="0" fontId="9" fillId="6" borderId="6" xfId="2" applyFont="1" applyFill="1" applyBorder="1" applyAlignment="1">
      <alignment vertical="center" wrapText="1"/>
    </xf>
    <xf numFmtId="14" fontId="5" fillId="0" borderId="0" xfId="2" applyNumberFormat="1"/>
    <xf numFmtId="0" fontId="10" fillId="0" borderId="0" xfId="2" applyFont="1"/>
    <xf numFmtId="0" fontId="6" fillId="0" borderId="0" xfId="0" applyFont="1"/>
    <xf numFmtId="0" fontId="6" fillId="0" borderId="6" xfId="0" applyFont="1" applyBorder="1"/>
    <xf numFmtId="0" fontId="0" fillId="0" borderId="6" xfId="0" applyBorder="1"/>
    <xf numFmtId="43" fontId="11" fillId="4" borderId="6" xfId="1" applyFont="1" applyFill="1" applyBorder="1" applyAlignment="1">
      <alignment horizontal="left" vertical="center" readingOrder="1"/>
    </xf>
    <xf numFmtId="0" fontId="11" fillId="4" borderId="6" xfId="0" applyFont="1" applyFill="1" applyBorder="1" applyAlignment="1">
      <alignment horizontal="left" vertical="center"/>
    </xf>
    <xf numFmtId="0" fontId="12" fillId="0" borderId="0" xfId="0" applyFont="1"/>
    <xf numFmtId="0" fontId="0" fillId="0" borderId="11" xfId="0" applyBorder="1"/>
    <xf numFmtId="0" fontId="0" fillId="0" borderId="5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164" fontId="12" fillId="0" borderId="13" xfId="0" applyNumberFormat="1" applyFont="1" applyBorder="1" applyAlignment="1">
      <alignment horizontal="center" textRotation="60"/>
    </xf>
    <xf numFmtId="164" fontId="12" fillId="0" borderId="14" xfId="0" applyNumberFormat="1" applyFont="1" applyBorder="1" applyAlignment="1">
      <alignment horizontal="center" textRotation="60"/>
    </xf>
    <xf numFmtId="49" fontId="2" fillId="2" borderId="1" xfId="0" applyNumberFormat="1" applyFont="1" applyFill="1" applyBorder="1" applyAlignment="1">
      <alignment horizontal="center" vertical="center"/>
    </xf>
    <xf numFmtId="49" fontId="2" fillId="2" borderId="11" xfId="0" applyNumberFormat="1" applyFont="1" applyFill="1" applyBorder="1" applyAlignment="1">
      <alignment horizontal="center" vertical="center"/>
    </xf>
    <xf numFmtId="164" fontId="12" fillId="0" borderId="15" xfId="0" applyNumberFormat="1" applyFont="1" applyBorder="1" applyAlignment="1">
      <alignment horizontal="center" textRotation="60"/>
    </xf>
    <xf numFmtId="164" fontId="12" fillId="0" borderId="16" xfId="0" applyNumberFormat="1" applyFont="1" applyBorder="1" applyAlignment="1">
      <alignment horizontal="center" textRotation="60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13" fillId="0" borderId="0" xfId="0" applyFont="1" applyAlignment="1">
      <alignment horizontal="center" vertical="center" wrapText="1"/>
    </xf>
    <xf numFmtId="0" fontId="14" fillId="9" borderId="0" xfId="0" applyFont="1" applyFill="1" applyAlignment="1">
      <alignment horizontal="left" vertical="center" wrapText="1"/>
    </xf>
    <xf numFmtId="0" fontId="14" fillId="9" borderId="0" xfId="0" applyFont="1" applyFill="1" applyAlignment="1">
      <alignment vertical="center" wrapText="1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vertical="center"/>
    </xf>
    <xf numFmtId="0" fontId="14" fillId="0" borderId="0" xfId="0" applyFont="1"/>
    <xf numFmtId="0" fontId="15" fillId="8" borderId="6" xfId="0" applyFont="1" applyFill="1" applyBorder="1" applyAlignment="1">
      <alignment horizontal="center" vertical="center"/>
    </xf>
    <xf numFmtId="0" fontId="2" fillId="11" borderId="6" xfId="0" applyFont="1" applyFill="1" applyBorder="1" applyAlignment="1">
      <alignment horizontal="center" vertical="center"/>
    </xf>
    <xf numFmtId="0" fontId="15" fillId="7" borderId="6" xfId="0" applyFont="1" applyFill="1" applyBorder="1" applyAlignment="1">
      <alignment horizontal="center" vertical="center"/>
    </xf>
    <xf numFmtId="0" fontId="12" fillId="10" borderId="6" xfId="0" applyFont="1" applyFill="1" applyBorder="1" applyAlignment="1">
      <alignment horizontal="center" vertical="center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1">
    <dxf>
      <fill>
        <patternFill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17/06/relationships/rdRichValueTypes" Target="richData/rdRichValueTyp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17/06/relationships/rdRichValueStructure" Target="richData/rdrichvaluestructure.xml"/><Relationship Id="rId5" Type="http://schemas.openxmlformats.org/officeDocument/2006/relationships/externalLink" Target="externalLinks/externalLink2.xml"/><Relationship Id="rId10" Type="http://schemas.microsoft.com/office/2017/06/relationships/rdRichValue" Target="richData/rdrichvalue.xml"/><Relationship Id="rId4" Type="http://schemas.openxmlformats.org/officeDocument/2006/relationships/externalLink" Target="externalLinks/externalLink1.xml"/><Relationship Id="rId9" Type="http://schemas.openxmlformats.org/officeDocument/2006/relationships/sheetMetadata" Target="metadata.xml"/></Relationships>
</file>

<file path=xl/ctrlProps/ctrlProp1.xml><?xml version="1.0" encoding="utf-8"?>
<formControlPr xmlns="http://schemas.microsoft.com/office/spreadsheetml/2009/9/main" objectType="Drop" dropStyle="combo" dx="26" fmlaLink="$C$1" fmlaRange="JoursFetes!$B$18:$B$29" sel="5" val="4"/>
</file>

<file path=xl/ctrlProps/ctrlProp2.xml><?xml version="1.0" encoding="utf-8"?>
<formControlPr xmlns="http://schemas.microsoft.com/office/spreadsheetml/2009/9/main" objectType="Drop" dropStyle="combo" dx="26" fmlaLink="$C$2" fmlaRange="[1]JoursFetes!$C$18:$C$29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22860</xdr:rowOff>
        </xdr:from>
        <xdr:to>
          <xdr:col>2</xdr:col>
          <xdr:colOff>7620</xdr:colOff>
          <xdr:row>2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7620</xdr:rowOff>
        </xdr:from>
        <xdr:to>
          <xdr:col>2</xdr:col>
          <xdr:colOff>7620</xdr:colOff>
          <xdr:row>3</xdr:row>
          <xdr:rowOff>121920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anta\Desktop\CONGES\test%20CONGES%20EN%20COURS%20CONSTRUCTION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anta\Desktop\CONGES\PLANNING%203%20CONGES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_CONGES"/>
      <sheetName val="CONGES"/>
      <sheetName val="JoursFetes"/>
      <sheetName val="Liste Salariés"/>
      <sheetName val="test CONGES EN COURS CONSTRUCTI"/>
    </sheetNames>
    <definedNames>
      <definedName name="Masquer_Jour"/>
    </definedNames>
    <sheetDataSet>
      <sheetData sheetId="0">
        <row r="2">
          <cell r="C2">
            <v>6</v>
          </cell>
        </row>
      </sheetData>
      <sheetData sheetId="1"/>
      <sheetData sheetId="2">
        <row r="1">
          <cell r="E1"/>
        </row>
        <row r="2">
          <cell r="E2"/>
        </row>
        <row r="3">
          <cell r="E3"/>
        </row>
        <row r="4">
          <cell r="E4"/>
        </row>
        <row r="5">
          <cell r="E5"/>
        </row>
        <row r="6">
          <cell r="E6"/>
        </row>
      </sheetData>
      <sheetData sheetId="3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criptif1"/>
      <sheetName val="Descriptif2"/>
      <sheetName val="Planning"/>
      <sheetName val="JoursFetes"/>
      <sheetName val="ListeSalariés"/>
    </sheetNames>
    <sheetDataSet>
      <sheetData sheetId="0"/>
      <sheetData sheetId="1"/>
      <sheetData sheetId="2">
        <row r="3">
          <cell r="B3">
            <v>44530</v>
          </cell>
        </row>
      </sheetData>
      <sheetData sheetId="3"/>
      <sheetData sheetId="4">
        <row r="2">
          <cell r="B2" t="str">
            <v>Nom</v>
          </cell>
        </row>
        <row r="3">
          <cell r="B3" t="str">
            <v>LUCAT</v>
          </cell>
          <cell r="C3" t="str">
            <v>Camille</v>
          </cell>
        </row>
        <row r="4">
          <cell r="B4" t="str">
            <v>PAUL</v>
          </cell>
          <cell r="C4" t="str">
            <v>Andrée</v>
          </cell>
        </row>
        <row r="5">
          <cell r="B5" t="str">
            <v>DORANGE</v>
          </cell>
          <cell r="C5" t="str">
            <v>Sylvie</v>
          </cell>
        </row>
        <row r="6">
          <cell r="B6" t="str">
            <v>MIC</v>
          </cell>
          <cell r="C6" t="str">
            <v>Alain</v>
          </cell>
        </row>
        <row r="7">
          <cell r="B7" t="str">
            <v>ARTUS</v>
          </cell>
          <cell r="C7" t="str">
            <v>Frédéric</v>
          </cell>
        </row>
        <row r="8">
          <cell r="B8" t="str">
            <v>LEFRANC</v>
          </cell>
          <cell r="C8" t="str">
            <v>Paul</v>
          </cell>
        </row>
        <row r="9">
          <cell r="B9" t="str">
            <v>BAADACHE</v>
          </cell>
          <cell r="C9" t="str">
            <v>Nael</v>
          </cell>
        </row>
        <row r="10">
          <cell r="B10" t="str">
            <v>DUPONT</v>
          </cell>
          <cell r="C10" t="str">
            <v>Xavier</v>
          </cell>
        </row>
        <row r="11">
          <cell r="B11"/>
          <cell r="C11"/>
        </row>
        <row r="12">
          <cell r="B12"/>
          <cell r="C12"/>
        </row>
        <row r="13">
          <cell r="B13"/>
          <cell r="C13"/>
        </row>
        <row r="14">
          <cell r="B14"/>
          <cell r="C14"/>
        </row>
        <row r="15">
          <cell r="B15"/>
          <cell r="C15"/>
        </row>
        <row r="16">
          <cell r="B16"/>
          <cell r="C16"/>
        </row>
        <row r="17">
          <cell r="B17"/>
          <cell r="C17"/>
        </row>
        <row r="18">
          <cell r="B18"/>
          <cell r="C18"/>
        </row>
        <row r="19">
          <cell r="B19"/>
          <cell r="C19"/>
        </row>
        <row r="20">
          <cell r="B20"/>
          <cell r="C20"/>
        </row>
      </sheetData>
    </sheetDataSet>
  </externalBook>
</externalLink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8</v>
    <v>44</v>
    <v>6</v>
  </rv>
</rvData>
</file>

<file path=xl/richData/rdrichvaluestructure.xml><?xml version="1.0" encoding="utf-8"?>
<rvStructures xmlns="http://schemas.microsoft.com/office/spreadsheetml/2017/richdata" count="1">
  <s t="_error">
    <k n="colOffset" t="i"/>
    <k n="errorType" t="i"/>
    <k n="rwOffset" t="i"/>
    <k n="subType" t="i"/>
  </s>
</rvStructur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N58"/>
  <sheetViews>
    <sheetView showGridLines="0" tabSelected="1" topLeftCell="A38" workbookViewId="0">
      <selection activeCell="I57" sqref="I57"/>
    </sheetView>
  </sheetViews>
  <sheetFormatPr baseColWidth="10" defaultRowHeight="10.199999999999999" x14ac:dyDescent="0.2"/>
  <cols>
    <col min="3" max="3" width="33" bestFit="1" customWidth="1"/>
    <col min="4" max="4" width="3.5703125" customWidth="1"/>
    <col min="5" max="12" width="6.7109375" customWidth="1"/>
    <col min="13" max="13" width="14" customWidth="1"/>
    <col min="14" max="73" width="6.7109375" customWidth="1"/>
  </cols>
  <sheetData>
    <row r="1" spans="1:66" x14ac:dyDescent="0.2">
      <c r="C1">
        <v>5</v>
      </c>
      <c r="L1" t="s">
        <v>125</v>
      </c>
    </row>
    <row r="2" spans="1:66" x14ac:dyDescent="0.2">
      <c r="C2">
        <v>0</v>
      </c>
      <c r="E2" s="40">
        <f>DATE(C2+2019,C1,1)</f>
        <v>43586</v>
      </c>
      <c r="F2" s="40"/>
      <c r="G2" s="40">
        <f>DATE(C2+2019,C1+1,1)-1</f>
        <v>43616</v>
      </c>
      <c r="H2" s="41"/>
      <c r="L2" t="s">
        <v>124</v>
      </c>
    </row>
    <row r="4" spans="1:66" ht="12" x14ac:dyDescent="0.25">
      <c r="M4" t="e" cm="1" vm="1">
        <f t="array" aca="1" ref="M4" ca="1">$P$2:$P$46="Electro"</f>
        <v>#VALUE!</v>
      </c>
      <c r="R4" s="29" t="str">
        <f>"Période du "&amp;TEXT(E2,"jj mmmm aaaa")&amp;" au "&amp;TEXT(G2,"jj mmmm aaaa")</f>
        <v>Période du 01 mai 2019 au 31 mai 2019</v>
      </c>
    </row>
    <row r="6" spans="1:66" ht="6" customHeight="1" thickBot="1" x14ac:dyDescent="0.25"/>
    <row r="7" spans="1:66" ht="10.8" hidden="1" customHeight="1" thickBot="1" x14ac:dyDescent="0.25"/>
    <row r="8" spans="1:66" ht="10.8" hidden="1" customHeight="1" thickBot="1" x14ac:dyDescent="0.25"/>
    <row r="9" spans="1:66" ht="35.4" customHeight="1" thickBot="1" x14ac:dyDescent="0.25">
      <c r="A9" s="36" t="s">
        <v>0</v>
      </c>
      <c r="B9" s="36" t="s">
        <v>1</v>
      </c>
      <c r="C9" s="36" t="s">
        <v>2</v>
      </c>
      <c r="D9" s="1"/>
      <c r="E9" s="34">
        <f>E2</f>
        <v>43586</v>
      </c>
      <c r="F9" s="35"/>
      <c r="G9" s="34">
        <f>E9+1</f>
        <v>43587</v>
      </c>
      <c r="H9" s="35"/>
      <c r="I9" s="34">
        <f>G9+1</f>
        <v>43588</v>
      </c>
      <c r="J9" s="35"/>
      <c r="K9" s="34">
        <f>I9+1</f>
        <v>43589</v>
      </c>
      <c r="L9" s="35"/>
      <c r="M9" s="34">
        <f t="shared" ref="M9" si="0">K9+1</f>
        <v>43590</v>
      </c>
      <c r="N9" s="35"/>
      <c r="O9" s="34">
        <f t="shared" ref="O9" si="1">M9+1</f>
        <v>43591</v>
      </c>
      <c r="P9" s="35"/>
      <c r="Q9" s="34">
        <f t="shared" ref="Q9" si="2">O9+1</f>
        <v>43592</v>
      </c>
      <c r="R9" s="35"/>
      <c r="S9" s="34">
        <f t="shared" ref="S9" si="3">Q9+1</f>
        <v>43593</v>
      </c>
      <c r="T9" s="35"/>
      <c r="U9" s="34">
        <f t="shared" ref="U9" si="4">S9+1</f>
        <v>43594</v>
      </c>
      <c r="V9" s="35"/>
      <c r="W9" s="34">
        <f t="shared" ref="W9" si="5">U9+1</f>
        <v>43595</v>
      </c>
      <c r="X9" s="35"/>
      <c r="Y9" s="34">
        <f t="shared" ref="Y9" si="6">W9+1</f>
        <v>43596</v>
      </c>
      <c r="Z9" s="35"/>
      <c r="AA9" s="34">
        <f t="shared" ref="AA9" si="7">Y9+1</f>
        <v>43597</v>
      </c>
      <c r="AB9" s="35"/>
      <c r="AC9" s="34">
        <f t="shared" ref="AC9" si="8">AA9+1</f>
        <v>43598</v>
      </c>
      <c r="AD9" s="35"/>
      <c r="AE9" s="34">
        <f t="shared" ref="AE9" si="9">AC9+1</f>
        <v>43599</v>
      </c>
      <c r="AF9" s="35"/>
      <c r="AG9" s="34">
        <f t="shared" ref="AG9" si="10">AE9+1</f>
        <v>43600</v>
      </c>
      <c r="AH9" s="35"/>
      <c r="AI9" s="34">
        <f t="shared" ref="AI9" si="11">AG9+1</f>
        <v>43601</v>
      </c>
      <c r="AJ9" s="35"/>
      <c r="AK9" s="34">
        <f t="shared" ref="AK9" si="12">AI9+1</f>
        <v>43602</v>
      </c>
      <c r="AL9" s="35"/>
      <c r="AM9" s="34">
        <f t="shared" ref="AM9" si="13">AK9+1</f>
        <v>43603</v>
      </c>
      <c r="AN9" s="35"/>
      <c r="AO9" s="34">
        <f t="shared" ref="AO9" si="14">AM9+1</f>
        <v>43604</v>
      </c>
      <c r="AP9" s="35"/>
      <c r="AQ9" s="34">
        <f t="shared" ref="AQ9" si="15">AO9+1</f>
        <v>43605</v>
      </c>
      <c r="AR9" s="35"/>
      <c r="AS9" s="34">
        <f t="shared" ref="AS9" si="16">AQ9+1</f>
        <v>43606</v>
      </c>
      <c r="AT9" s="35"/>
      <c r="AU9" s="34">
        <f t="shared" ref="AU9" si="17">AS9+1</f>
        <v>43607</v>
      </c>
      <c r="AV9" s="35"/>
      <c r="AW9" s="34">
        <f t="shared" ref="AW9" si="18">AU9+1</f>
        <v>43608</v>
      </c>
      <c r="AX9" s="35"/>
      <c r="AY9" s="34">
        <f t="shared" ref="AY9" si="19">AW9+1</f>
        <v>43609</v>
      </c>
      <c r="AZ9" s="35"/>
      <c r="BA9" s="34">
        <f>AY9+1</f>
        <v>43610</v>
      </c>
      <c r="BB9" s="35"/>
      <c r="BC9" s="34">
        <f>BA9+1</f>
        <v>43611</v>
      </c>
      <c r="BD9" s="35"/>
      <c r="BE9" s="34">
        <f t="shared" ref="BE9" si="20">BC9+1</f>
        <v>43612</v>
      </c>
      <c r="BF9" s="35"/>
      <c r="BG9" s="34">
        <f>BE9+1</f>
        <v>43613</v>
      </c>
      <c r="BH9" s="35"/>
      <c r="BI9" s="34">
        <f>BG9+1</f>
        <v>43614</v>
      </c>
      <c r="BJ9" s="35"/>
      <c r="BK9" s="34">
        <f t="shared" ref="BK9" si="21">BI9+1</f>
        <v>43615</v>
      </c>
      <c r="BL9" s="35"/>
      <c r="BM9" s="38">
        <f t="shared" ref="BM9" si="22">BK9+1</f>
        <v>43616</v>
      </c>
      <c r="BN9" s="39"/>
    </row>
    <row r="10" spans="1:66" s="32" customFormat="1" ht="10.199999999999999" customHeight="1" thickBot="1" x14ac:dyDescent="0.25">
      <c r="A10" s="37"/>
      <c r="B10" s="37"/>
      <c r="C10" s="37"/>
      <c r="D10" s="31"/>
      <c r="E10" s="33" t="s">
        <v>122</v>
      </c>
      <c r="F10" s="33" t="s">
        <v>123</v>
      </c>
      <c r="G10" s="33" t="s">
        <v>122</v>
      </c>
      <c r="H10" s="33" t="s">
        <v>123</v>
      </c>
      <c r="I10" s="33" t="s">
        <v>122</v>
      </c>
      <c r="J10" s="33" t="s">
        <v>123</v>
      </c>
      <c r="K10" s="33" t="s">
        <v>122</v>
      </c>
      <c r="L10" s="33" t="s">
        <v>123</v>
      </c>
      <c r="M10" s="33" t="s">
        <v>122</v>
      </c>
      <c r="N10" s="33" t="s">
        <v>123</v>
      </c>
      <c r="O10" s="33" t="s">
        <v>122</v>
      </c>
      <c r="P10" s="33" t="s">
        <v>123</v>
      </c>
      <c r="Q10" s="33" t="s">
        <v>122</v>
      </c>
      <c r="R10" s="33" t="s">
        <v>123</v>
      </c>
      <c r="S10" s="33" t="s">
        <v>122</v>
      </c>
      <c r="T10" s="33" t="s">
        <v>123</v>
      </c>
      <c r="U10" s="33" t="s">
        <v>122</v>
      </c>
      <c r="V10" s="33" t="s">
        <v>123</v>
      </c>
      <c r="W10" s="33" t="s">
        <v>122</v>
      </c>
      <c r="X10" s="33" t="s">
        <v>123</v>
      </c>
      <c r="Y10" s="33" t="s">
        <v>122</v>
      </c>
      <c r="Z10" s="33" t="s">
        <v>123</v>
      </c>
      <c r="AA10" s="33" t="s">
        <v>122</v>
      </c>
      <c r="AB10" s="33" t="s">
        <v>123</v>
      </c>
      <c r="AC10" s="33" t="s">
        <v>122</v>
      </c>
      <c r="AD10" s="33" t="s">
        <v>123</v>
      </c>
      <c r="AE10" s="33" t="s">
        <v>122</v>
      </c>
      <c r="AF10" s="33" t="s">
        <v>123</v>
      </c>
      <c r="AG10" s="33" t="s">
        <v>122</v>
      </c>
      <c r="AH10" s="33" t="s">
        <v>123</v>
      </c>
      <c r="AI10" s="33" t="s">
        <v>122</v>
      </c>
      <c r="AJ10" s="33" t="s">
        <v>123</v>
      </c>
      <c r="AK10" s="33" t="s">
        <v>122</v>
      </c>
      <c r="AL10" s="33" t="s">
        <v>123</v>
      </c>
      <c r="AM10" s="33" t="s">
        <v>122</v>
      </c>
      <c r="AN10" s="33" t="s">
        <v>123</v>
      </c>
      <c r="AO10" s="33" t="s">
        <v>122</v>
      </c>
      <c r="AP10" s="33" t="s">
        <v>123</v>
      </c>
      <c r="AQ10" s="33" t="s">
        <v>122</v>
      </c>
      <c r="AR10" s="33" t="s">
        <v>123</v>
      </c>
      <c r="AS10" s="33" t="s">
        <v>122</v>
      </c>
      <c r="AT10" s="33" t="s">
        <v>123</v>
      </c>
      <c r="AU10" s="33" t="s">
        <v>122</v>
      </c>
      <c r="AV10" s="33" t="s">
        <v>123</v>
      </c>
      <c r="AW10" s="33" t="s">
        <v>122</v>
      </c>
      <c r="AX10" s="33" t="s">
        <v>123</v>
      </c>
      <c r="AY10" s="33" t="s">
        <v>122</v>
      </c>
      <c r="AZ10" s="33" t="s">
        <v>123</v>
      </c>
      <c r="BA10" s="33" t="s">
        <v>122</v>
      </c>
      <c r="BB10" s="33" t="s">
        <v>123</v>
      </c>
      <c r="BC10" s="33" t="s">
        <v>122</v>
      </c>
      <c r="BD10" s="33" t="s">
        <v>123</v>
      </c>
      <c r="BE10" s="33" t="s">
        <v>122</v>
      </c>
      <c r="BF10" s="33" t="s">
        <v>123</v>
      </c>
      <c r="BG10" s="33" t="s">
        <v>122</v>
      </c>
      <c r="BH10" s="33" t="s">
        <v>123</v>
      </c>
      <c r="BI10" s="33" t="s">
        <v>122</v>
      </c>
      <c r="BJ10" s="33" t="s">
        <v>123</v>
      </c>
      <c r="BK10" s="33" t="s">
        <v>122</v>
      </c>
      <c r="BL10" s="33" t="s">
        <v>123</v>
      </c>
      <c r="BM10" s="33" t="s">
        <v>122</v>
      </c>
      <c r="BN10" s="33" t="s">
        <v>123</v>
      </c>
    </row>
    <row r="11" spans="1:66" ht="12" x14ac:dyDescent="0.2">
      <c r="A11" s="3" t="s">
        <v>3</v>
      </c>
      <c r="B11" s="3" t="s">
        <v>4</v>
      </c>
      <c r="C11" s="4" t="s">
        <v>120</v>
      </c>
      <c r="D11" s="2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  <c r="BD11" s="30"/>
      <c r="BE11" s="30"/>
      <c r="BF11" s="30"/>
      <c r="BG11" s="30"/>
      <c r="BH11" s="30"/>
      <c r="BI11" s="30"/>
      <c r="BJ11" s="30"/>
      <c r="BK11" s="30"/>
      <c r="BL11" s="30"/>
      <c r="BM11" s="30"/>
      <c r="BN11" s="30"/>
    </row>
    <row r="12" spans="1:66" ht="12" x14ac:dyDescent="0.2">
      <c r="A12" s="3" t="s">
        <v>6</v>
      </c>
      <c r="B12" s="3" t="s">
        <v>4</v>
      </c>
      <c r="C12" s="4" t="s">
        <v>121</v>
      </c>
      <c r="D12" s="2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</row>
    <row r="13" spans="1:66" ht="12" x14ac:dyDescent="0.2">
      <c r="A13" s="3" t="s">
        <v>6</v>
      </c>
      <c r="B13" s="3" t="s">
        <v>8</v>
      </c>
      <c r="C13" s="4" t="s">
        <v>121</v>
      </c>
      <c r="D13" s="2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</row>
    <row r="14" spans="1:66" ht="12" x14ac:dyDescent="0.2">
      <c r="A14" s="3" t="s">
        <v>3</v>
      </c>
      <c r="B14" s="3" t="s">
        <v>4</v>
      </c>
      <c r="C14" s="4" t="s">
        <v>121</v>
      </c>
      <c r="D14" s="2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6"/>
    </row>
    <row r="15" spans="1:66" ht="12" x14ac:dyDescent="0.2">
      <c r="A15" s="3" t="s">
        <v>3</v>
      </c>
      <c r="B15" s="3" t="s">
        <v>4</v>
      </c>
      <c r="C15" s="4" t="s">
        <v>121</v>
      </c>
      <c r="D15" s="2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6"/>
      <c r="BL15" s="26"/>
      <c r="BM15" s="26"/>
      <c r="BN15" s="26"/>
    </row>
    <row r="16" spans="1:66" ht="12" x14ac:dyDescent="0.2">
      <c r="A16" s="3" t="s">
        <v>6</v>
      </c>
      <c r="B16" s="3" t="s">
        <v>4</v>
      </c>
      <c r="C16" s="4" t="s">
        <v>121</v>
      </c>
      <c r="D16" s="2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6"/>
      <c r="BN16" s="26"/>
    </row>
    <row r="17" spans="1:66" ht="12" x14ac:dyDescent="0.2">
      <c r="A17" s="5" t="s">
        <v>13</v>
      </c>
      <c r="B17" s="3" t="s">
        <v>8</v>
      </c>
      <c r="C17" s="4" t="s">
        <v>120</v>
      </c>
      <c r="D17" s="2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</row>
    <row r="18" spans="1:66" ht="12" x14ac:dyDescent="0.2">
      <c r="A18" s="3" t="s">
        <v>3</v>
      </c>
      <c r="B18" s="3" t="s">
        <v>15</v>
      </c>
      <c r="C18" s="4" t="s">
        <v>121</v>
      </c>
      <c r="D18" s="7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6"/>
      <c r="BG18" s="26"/>
      <c r="BH18" s="26"/>
      <c r="BI18" s="26"/>
      <c r="BJ18" s="26"/>
      <c r="BK18" s="26"/>
      <c r="BL18" s="26"/>
      <c r="BM18" s="26"/>
      <c r="BN18" s="26"/>
    </row>
    <row r="19" spans="1:66" ht="12.6" thickBot="1" x14ac:dyDescent="0.25">
      <c r="A19" s="8" t="s">
        <v>13</v>
      </c>
      <c r="B19" s="8" t="s">
        <v>4</v>
      </c>
      <c r="C19" s="4" t="s">
        <v>121</v>
      </c>
      <c r="D19" s="9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  <c r="BM19" s="26"/>
      <c r="BN19" s="26"/>
    </row>
    <row r="20" spans="1:66" ht="13.8" x14ac:dyDescent="0.25">
      <c r="A20" s="10" t="s">
        <v>13</v>
      </c>
      <c r="B20" s="10" t="s">
        <v>15</v>
      </c>
      <c r="C20" s="4" t="s">
        <v>121</v>
      </c>
      <c r="D20" s="11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6"/>
      <c r="BG20" s="26"/>
      <c r="BH20" s="26"/>
      <c r="BI20" s="26"/>
      <c r="BJ20" s="26"/>
      <c r="BK20" s="26"/>
      <c r="BL20" s="26"/>
      <c r="BM20" s="26"/>
      <c r="BN20" s="26"/>
    </row>
    <row r="21" spans="1:66" ht="14.4" thickBot="1" x14ac:dyDescent="0.3">
      <c r="A21" s="3" t="s">
        <v>13</v>
      </c>
      <c r="B21" s="3" t="s">
        <v>4</v>
      </c>
      <c r="C21" s="4" t="s">
        <v>121</v>
      </c>
      <c r="D21" s="12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  <c r="BM21" s="26"/>
      <c r="BN21" s="26"/>
    </row>
    <row r="22" spans="1:66" ht="12" x14ac:dyDescent="0.2">
      <c r="A22" s="3" t="s">
        <v>3</v>
      </c>
      <c r="B22" s="3" t="s">
        <v>4</v>
      </c>
      <c r="C22" s="4" t="s">
        <v>121</v>
      </c>
      <c r="D22" s="7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6"/>
      <c r="BE22" s="26"/>
      <c r="BF22" s="26"/>
      <c r="BG22" s="26"/>
      <c r="BH22" s="26"/>
      <c r="BI22" s="26"/>
      <c r="BJ22" s="26"/>
      <c r="BK22" s="26"/>
      <c r="BL22" s="26"/>
      <c r="BM22" s="26"/>
      <c r="BN22" s="26"/>
    </row>
    <row r="23" spans="1:66" ht="12" x14ac:dyDescent="0.2">
      <c r="A23" s="3" t="s">
        <v>3</v>
      </c>
      <c r="B23" s="3" t="s">
        <v>4</v>
      </c>
      <c r="C23" s="4" t="s">
        <v>120</v>
      </c>
      <c r="D23" s="7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26"/>
      <c r="BF23" s="26"/>
      <c r="BG23" s="26"/>
      <c r="BH23" s="26"/>
      <c r="BI23" s="26"/>
      <c r="BJ23" s="26"/>
      <c r="BK23" s="26"/>
      <c r="BL23" s="26"/>
      <c r="BM23" s="26"/>
      <c r="BN23" s="26"/>
    </row>
    <row r="24" spans="1:66" ht="12" x14ac:dyDescent="0.2">
      <c r="A24" s="3" t="s">
        <v>3</v>
      </c>
      <c r="B24" s="3" t="s">
        <v>4</v>
      </c>
      <c r="C24" s="4" t="s">
        <v>121</v>
      </c>
      <c r="D24" s="7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6"/>
      <c r="AT24" s="26"/>
      <c r="AU24" s="26"/>
      <c r="AV24" s="26"/>
      <c r="AW24" s="26"/>
      <c r="AX24" s="26"/>
      <c r="AY24" s="26"/>
      <c r="AZ24" s="26"/>
      <c r="BA24" s="26"/>
      <c r="BB24" s="26"/>
      <c r="BC24" s="26"/>
      <c r="BD24" s="26"/>
      <c r="BE24" s="26"/>
      <c r="BF24" s="26"/>
      <c r="BG24" s="26"/>
      <c r="BH24" s="26"/>
      <c r="BI24" s="26"/>
      <c r="BJ24" s="26"/>
      <c r="BK24" s="26"/>
      <c r="BL24" s="26"/>
      <c r="BM24" s="26"/>
      <c r="BN24" s="26"/>
    </row>
    <row r="25" spans="1:66" ht="12" x14ac:dyDescent="0.2">
      <c r="A25" s="3" t="s">
        <v>13</v>
      </c>
      <c r="B25" s="3" t="s">
        <v>4</v>
      </c>
      <c r="C25" s="4" t="s">
        <v>121</v>
      </c>
      <c r="D25" s="7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  <c r="AX25" s="26"/>
      <c r="AY25" s="26"/>
      <c r="AZ25" s="26"/>
      <c r="BA25" s="26"/>
      <c r="BB25" s="26"/>
      <c r="BC25" s="26"/>
      <c r="BD25" s="26"/>
      <c r="BE25" s="26"/>
      <c r="BF25" s="26"/>
      <c r="BG25" s="26"/>
      <c r="BH25" s="26"/>
      <c r="BI25" s="26"/>
      <c r="BJ25" s="26"/>
      <c r="BK25" s="26"/>
      <c r="BL25" s="26"/>
      <c r="BM25" s="26"/>
      <c r="BN25" s="26"/>
    </row>
    <row r="26" spans="1:66" ht="12" x14ac:dyDescent="0.2">
      <c r="A26" s="4" t="s">
        <v>3</v>
      </c>
      <c r="B26" s="4" t="s">
        <v>4</v>
      </c>
      <c r="C26" s="4" t="s">
        <v>121</v>
      </c>
      <c r="D26" s="7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26"/>
      <c r="AX26" s="26"/>
      <c r="AY26" s="26"/>
      <c r="AZ26" s="26"/>
      <c r="BA26" s="26"/>
      <c r="BB26" s="26"/>
      <c r="BC26" s="26"/>
      <c r="BD26" s="26"/>
      <c r="BE26" s="26"/>
      <c r="BF26" s="26"/>
      <c r="BG26" s="26"/>
      <c r="BH26" s="26"/>
      <c r="BI26" s="26"/>
      <c r="BJ26" s="26"/>
      <c r="BK26" s="26"/>
      <c r="BL26" s="26"/>
      <c r="BM26" s="26"/>
      <c r="BN26" s="26"/>
    </row>
    <row r="27" spans="1:66" ht="12.6" thickBot="1" x14ac:dyDescent="0.25">
      <c r="A27" s="4" t="s">
        <v>13</v>
      </c>
      <c r="B27" s="4" t="s">
        <v>4</v>
      </c>
      <c r="C27" s="4" t="s">
        <v>121</v>
      </c>
      <c r="D27" s="7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  <c r="AX27" s="26"/>
      <c r="AY27" s="26"/>
      <c r="AZ27" s="26"/>
      <c r="BA27" s="26"/>
      <c r="BB27" s="26"/>
      <c r="BC27" s="26"/>
      <c r="BD27" s="26"/>
      <c r="BE27" s="26"/>
      <c r="BF27" s="26"/>
      <c r="BG27" s="26"/>
      <c r="BH27" s="26"/>
      <c r="BI27" s="26"/>
      <c r="BJ27" s="26"/>
      <c r="BK27" s="26"/>
      <c r="BL27" s="26"/>
      <c r="BM27" s="26"/>
      <c r="BN27" s="26"/>
    </row>
    <row r="28" spans="1:66" ht="13.2" x14ac:dyDescent="0.25">
      <c r="A28" s="4" t="s">
        <v>6</v>
      </c>
      <c r="B28" s="4" t="s">
        <v>4</v>
      </c>
      <c r="C28" s="4" t="s">
        <v>121</v>
      </c>
      <c r="D28" s="13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  <c r="BM28" s="26"/>
      <c r="BN28" s="26"/>
    </row>
    <row r="29" spans="1:66" ht="12" x14ac:dyDescent="0.2">
      <c r="A29" s="4" t="s">
        <v>3</v>
      </c>
      <c r="B29" s="4" t="s">
        <v>15</v>
      </c>
      <c r="C29" s="4"/>
      <c r="D29" s="7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26"/>
      <c r="BA29" s="26"/>
      <c r="BB29" s="26"/>
      <c r="BC29" s="26"/>
      <c r="BD29" s="26"/>
      <c r="BE29" s="26"/>
      <c r="BF29" s="26"/>
      <c r="BG29" s="26"/>
      <c r="BH29" s="26"/>
      <c r="BI29" s="26"/>
      <c r="BJ29" s="26"/>
      <c r="BK29" s="26"/>
      <c r="BL29" s="26"/>
      <c r="BM29" s="26"/>
      <c r="BN29" s="26"/>
    </row>
    <row r="30" spans="1:66" ht="12" x14ac:dyDescent="0.2">
      <c r="A30" s="4" t="s">
        <v>24</v>
      </c>
      <c r="B30" s="4" t="s">
        <v>4</v>
      </c>
      <c r="C30" s="4"/>
      <c r="D30" s="7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6"/>
      <c r="BG30" s="26"/>
      <c r="BH30" s="26"/>
      <c r="BI30" s="26"/>
      <c r="BJ30" s="26"/>
      <c r="BK30" s="26"/>
      <c r="BL30" s="26"/>
      <c r="BM30" s="26"/>
      <c r="BN30" s="26"/>
    </row>
    <row r="31" spans="1:66" ht="12" x14ac:dyDescent="0.2">
      <c r="A31" s="3" t="s">
        <v>13</v>
      </c>
      <c r="B31" s="3" t="s">
        <v>4</v>
      </c>
      <c r="C31" s="4"/>
      <c r="D31" s="7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/>
    </row>
    <row r="32" spans="1:66" ht="12" x14ac:dyDescent="0.2">
      <c r="A32" s="3" t="s">
        <v>24</v>
      </c>
      <c r="B32" s="3" t="s">
        <v>8</v>
      </c>
      <c r="C32" s="4"/>
      <c r="D32" s="7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</row>
    <row r="33" spans="1:66" ht="12" hidden="1" x14ac:dyDescent="0.2">
      <c r="A33" s="3" t="s">
        <v>3</v>
      </c>
      <c r="B33" s="3" t="s">
        <v>8</v>
      </c>
      <c r="C33" s="4"/>
      <c r="D33" s="7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6"/>
      <c r="AY33" s="26"/>
      <c r="AZ33" s="26"/>
      <c r="BA33" s="26"/>
      <c r="BB33" s="26"/>
      <c r="BC33" s="26"/>
      <c r="BD33" s="26"/>
      <c r="BE33" s="26"/>
      <c r="BF33" s="26"/>
      <c r="BG33" s="26"/>
      <c r="BH33" s="26"/>
      <c r="BI33" s="26"/>
      <c r="BJ33" s="26"/>
      <c r="BK33" s="26"/>
      <c r="BL33" s="26"/>
      <c r="BM33" s="26"/>
      <c r="BN33" s="26"/>
    </row>
    <row r="34" spans="1:66" ht="12" hidden="1" x14ac:dyDescent="0.2">
      <c r="A34" s="3" t="s">
        <v>24</v>
      </c>
      <c r="B34" s="3" t="s">
        <v>4</v>
      </c>
      <c r="C34" s="4"/>
      <c r="D34" s="7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  <c r="BM34" s="26"/>
      <c r="BN34" s="26"/>
    </row>
    <row r="35" spans="1:66" ht="12" hidden="1" x14ac:dyDescent="0.2">
      <c r="A35" s="3" t="s">
        <v>3</v>
      </c>
      <c r="B35" s="3" t="s">
        <v>4</v>
      </c>
      <c r="C35" s="4"/>
      <c r="D35" s="7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26"/>
      <c r="BA35" s="26"/>
      <c r="BB35" s="26"/>
      <c r="BC35" s="26"/>
      <c r="BD35" s="26"/>
      <c r="BE35" s="26"/>
      <c r="BF35" s="26"/>
      <c r="BG35" s="26"/>
      <c r="BH35" s="26"/>
      <c r="BI35" s="26"/>
      <c r="BJ35" s="26"/>
      <c r="BK35" s="26"/>
      <c r="BL35" s="26"/>
      <c r="BM35" s="26"/>
      <c r="BN35" s="26"/>
    </row>
    <row r="36" spans="1:66" ht="12" hidden="1" x14ac:dyDescent="0.2">
      <c r="A36" s="3" t="s">
        <v>13</v>
      </c>
      <c r="B36" s="3" t="s">
        <v>4</v>
      </c>
      <c r="C36" s="4"/>
      <c r="D36" s="7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6"/>
      <c r="AS36" s="26"/>
      <c r="AT36" s="26"/>
      <c r="AU36" s="26"/>
      <c r="AV36" s="26"/>
      <c r="AW36" s="26"/>
      <c r="AX36" s="26"/>
      <c r="AY36" s="26"/>
      <c r="AZ36" s="26"/>
      <c r="BA36" s="26"/>
      <c r="BB36" s="26"/>
      <c r="BC36" s="26"/>
      <c r="BD36" s="26"/>
      <c r="BE36" s="26"/>
      <c r="BF36" s="26"/>
      <c r="BG36" s="26"/>
      <c r="BH36" s="26"/>
      <c r="BI36" s="26"/>
      <c r="BJ36" s="26"/>
      <c r="BK36" s="26"/>
      <c r="BL36" s="26"/>
      <c r="BM36" s="26"/>
      <c r="BN36" s="26"/>
    </row>
    <row r="37" spans="1:66" ht="12" hidden="1" x14ac:dyDescent="0.2">
      <c r="A37" s="5" t="s">
        <v>13</v>
      </c>
      <c r="B37" s="3" t="s">
        <v>8</v>
      </c>
      <c r="C37" s="6"/>
      <c r="D37" s="7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  <c r="BM37" s="26"/>
      <c r="BN37" s="26"/>
    </row>
    <row r="38" spans="1:66" ht="12" x14ac:dyDescent="0.2">
      <c r="A38" s="3" t="s">
        <v>13</v>
      </c>
      <c r="B38" s="3" t="s">
        <v>4</v>
      </c>
      <c r="C38" s="4"/>
      <c r="D38" s="7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</row>
    <row r="39" spans="1:66" ht="12" x14ac:dyDescent="0.2">
      <c r="A39" s="3" t="s">
        <v>6</v>
      </c>
      <c r="B39" s="3" t="s">
        <v>4</v>
      </c>
      <c r="C39" s="4"/>
      <c r="D39" s="7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6"/>
      <c r="BB39" s="26"/>
      <c r="BC39" s="26"/>
      <c r="BD39" s="26"/>
      <c r="BE39" s="26"/>
      <c r="BF39" s="26"/>
      <c r="BG39" s="26"/>
      <c r="BH39" s="26"/>
      <c r="BI39" s="26"/>
      <c r="BJ39" s="26"/>
      <c r="BK39" s="26"/>
      <c r="BL39" s="26"/>
      <c r="BM39" s="26"/>
      <c r="BN39" s="26"/>
    </row>
    <row r="40" spans="1:66" ht="12" x14ac:dyDescent="0.2">
      <c r="A40" s="3" t="s">
        <v>6</v>
      </c>
      <c r="B40" s="3" t="s">
        <v>8</v>
      </c>
      <c r="C40" s="4"/>
      <c r="D40" s="7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  <c r="AX40" s="26"/>
      <c r="AY40" s="26"/>
      <c r="AZ40" s="26"/>
      <c r="BA40" s="26"/>
      <c r="BB40" s="26"/>
      <c r="BC40" s="26"/>
      <c r="BD40" s="26"/>
      <c r="BE40" s="26"/>
      <c r="BF40" s="26"/>
      <c r="BG40" s="26"/>
      <c r="BH40" s="26"/>
      <c r="BI40" s="26"/>
      <c r="BJ40" s="26"/>
      <c r="BK40" s="26"/>
      <c r="BL40" s="26"/>
      <c r="BM40" s="26"/>
      <c r="BN40" s="26"/>
    </row>
    <row r="41" spans="1:66" ht="12" x14ac:dyDescent="0.2">
      <c r="A41" s="3" t="s">
        <v>3</v>
      </c>
      <c r="B41" s="3" t="s">
        <v>4</v>
      </c>
      <c r="C41" s="4"/>
      <c r="D41" s="7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</row>
    <row r="42" spans="1:66" ht="12" x14ac:dyDescent="0.2">
      <c r="A42" s="3" t="s">
        <v>24</v>
      </c>
      <c r="B42" s="3" t="s">
        <v>4</v>
      </c>
      <c r="C42" s="4"/>
      <c r="D42" s="7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</row>
    <row r="43" spans="1:66" ht="12" x14ac:dyDescent="0.2">
      <c r="A43" s="3" t="s">
        <v>6</v>
      </c>
      <c r="B43" s="3" t="s">
        <v>4</v>
      </c>
      <c r="C43" s="4"/>
      <c r="D43" s="7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</row>
    <row r="44" spans="1:66" ht="12" x14ac:dyDescent="0.2">
      <c r="A44" s="4" t="s">
        <v>3</v>
      </c>
      <c r="B44" s="4" t="s">
        <v>4</v>
      </c>
      <c r="C44" s="4"/>
      <c r="D44" s="7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</row>
    <row r="45" spans="1:66" ht="12" x14ac:dyDescent="0.2">
      <c r="A45" s="4" t="s">
        <v>13</v>
      </c>
      <c r="B45" s="4" t="s">
        <v>4</v>
      </c>
      <c r="C45" s="4"/>
      <c r="D45" s="7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26"/>
      <c r="BB45" s="26"/>
      <c r="BC45" s="26"/>
      <c r="BD45" s="26"/>
      <c r="BE45" s="26"/>
      <c r="BF45" s="26"/>
      <c r="BG45" s="26"/>
      <c r="BH45" s="26"/>
      <c r="BI45" s="26"/>
      <c r="BJ45" s="26"/>
      <c r="BK45" s="26"/>
      <c r="BL45" s="26"/>
      <c r="BM45" s="26"/>
      <c r="BN45" s="26"/>
    </row>
    <row r="46" spans="1:66" ht="12" x14ac:dyDescent="0.2">
      <c r="A46" s="4" t="s">
        <v>13</v>
      </c>
      <c r="B46" s="4" t="s">
        <v>4</v>
      </c>
      <c r="C46" s="4"/>
      <c r="D46" s="7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26"/>
      <c r="AY46" s="26"/>
      <c r="AZ46" s="26"/>
      <c r="BA46" s="26"/>
      <c r="BB46" s="26"/>
      <c r="BC46" s="26"/>
      <c r="BD46" s="26"/>
      <c r="BE46" s="26"/>
      <c r="BF46" s="26"/>
      <c r="BG46" s="26"/>
      <c r="BH46" s="26"/>
      <c r="BI46" s="26"/>
      <c r="BJ46" s="26"/>
      <c r="BK46" s="26"/>
      <c r="BL46" s="26"/>
      <c r="BM46" s="26"/>
      <c r="BN46" s="26"/>
    </row>
    <row r="47" spans="1:66" ht="12" x14ac:dyDescent="0.2">
      <c r="A47" s="4" t="s">
        <v>24</v>
      </c>
      <c r="B47" s="4" t="s">
        <v>4</v>
      </c>
      <c r="C47" s="4"/>
      <c r="D47" s="7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  <c r="AW47" s="26"/>
      <c r="AX47" s="26"/>
      <c r="AY47" s="26"/>
      <c r="AZ47" s="26"/>
      <c r="BA47" s="26"/>
      <c r="BB47" s="26"/>
      <c r="BC47" s="26"/>
      <c r="BD47" s="26"/>
      <c r="BE47" s="26"/>
      <c r="BF47" s="26"/>
      <c r="BG47" s="26"/>
      <c r="BH47" s="26"/>
      <c r="BI47" s="26"/>
      <c r="BJ47" s="26"/>
      <c r="BK47" s="26"/>
      <c r="BL47" s="26"/>
      <c r="BM47" s="26"/>
      <c r="BN47" s="26"/>
    </row>
    <row r="48" spans="1:66" ht="12" x14ac:dyDescent="0.2">
      <c r="A48" s="4" t="s">
        <v>24</v>
      </c>
      <c r="B48" s="4" t="s">
        <v>4</v>
      </c>
      <c r="C48" s="4"/>
      <c r="D48" s="7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26"/>
      <c r="AX48" s="26"/>
      <c r="AY48" s="26"/>
      <c r="AZ48" s="26"/>
      <c r="BA48" s="26"/>
      <c r="BB48" s="26"/>
      <c r="BC48" s="26"/>
      <c r="BD48" s="26"/>
      <c r="BE48" s="26"/>
      <c r="BF48" s="26"/>
      <c r="BG48" s="26"/>
      <c r="BH48" s="26"/>
      <c r="BI48" s="26"/>
      <c r="BJ48" s="26"/>
      <c r="BK48" s="26"/>
      <c r="BL48" s="26"/>
      <c r="BM48" s="26"/>
      <c r="BN48" s="26"/>
    </row>
    <row r="54" spans="2:18" x14ac:dyDescent="0.2">
      <c r="B54" s="42"/>
    </row>
    <row r="55" spans="2:18" ht="13.2" x14ac:dyDescent="0.2">
      <c r="B55" s="42"/>
      <c r="D55" s="43" t="s">
        <v>126</v>
      </c>
      <c r="E55" s="43"/>
      <c r="F55" s="43"/>
      <c r="G55" t="s">
        <v>127</v>
      </c>
      <c r="K55" s="51" t="s">
        <v>128</v>
      </c>
      <c r="O55" t="s">
        <v>129</v>
      </c>
      <c r="R55" s="49" t="s">
        <v>130</v>
      </c>
    </row>
    <row r="56" spans="2:18" x14ac:dyDescent="0.2">
      <c r="B56" s="44"/>
      <c r="C56" s="45"/>
      <c r="K56" s="46"/>
    </row>
    <row r="57" spans="2:18" ht="13.2" x14ac:dyDescent="0.2">
      <c r="B57" s="42"/>
      <c r="H57" t="s">
        <v>134</v>
      </c>
      <c r="K57" s="52" t="s">
        <v>131</v>
      </c>
      <c r="O57" t="s">
        <v>132</v>
      </c>
      <c r="R57" s="50" t="s">
        <v>133</v>
      </c>
    </row>
    <row r="58" spans="2:18" x14ac:dyDescent="0.2">
      <c r="B58" s="42"/>
      <c r="D58" s="47"/>
      <c r="E58" s="48"/>
      <c r="L58" s="46"/>
    </row>
  </sheetData>
  <mergeCells count="37">
    <mergeCell ref="AA9:AB9"/>
    <mergeCell ref="BA9:BB9"/>
    <mergeCell ref="BC9:BD9"/>
    <mergeCell ref="BE9:BF9"/>
    <mergeCell ref="D55:F55"/>
    <mergeCell ref="U9:V9"/>
    <mergeCell ref="BK9:BL9"/>
    <mergeCell ref="BM9:BN9"/>
    <mergeCell ref="AU9:AV9"/>
    <mergeCell ref="E2:F2"/>
    <mergeCell ref="G2:H2"/>
    <mergeCell ref="AW9:AX9"/>
    <mergeCell ref="AY9:AZ9"/>
    <mergeCell ref="AI9:AJ9"/>
    <mergeCell ref="AK9:AL9"/>
    <mergeCell ref="AM9:AN9"/>
    <mergeCell ref="AO9:AP9"/>
    <mergeCell ref="AQ9:AR9"/>
    <mergeCell ref="AS9:AT9"/>
    <mergeCell ref="W9:X9"/>
    <mergeCell ref="Y9:Z9"/>
    <mergeCell ref="I9:J9"/>
    <mergeCell ref="BG9:BH9"/>
    <mergeCell ref="BI9:BJ9"/>
    <mergeCell ref="A9:A10"/>
    <mergeCell ref="B9:B10"/>
    <mergeCell ref="C9:C10"/>
    <mergeCell ref="E9:F9"/>
    <mergeCell ref="G9:H9"/>
    <mergeCell ref="AC9:AD9"/>
    <mergeCell ref="AE9:AF9"/>
    <mergeCell ref="AG9:AH9"/>
    <mergeCell ref="K9:L9"/>
    <mergeCell ref="M9:N9"/>
    <mergeCell ref="O9:P9"/>
    <mergeCell ref="Q9:R9"/>
    <mergeCell ref="S9:T9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1]!Masquer_Jour">
                <anchor moveWithCells="1">
                  <from>
                    <xdr:col>0</xdr:col>
                    <xdr:colOff>0</xdr:colOff>
                    <xdr:row>0</xdr:row>
                    <xdr:rowOff>22860</xdr:rowOff>
                  </from>
                  <to>
                    <xdr:col>2</xdr:col>
                    <xdr:colOff>7620</xdr:colOff>
                    <xdr:row>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 macro="[1]!Masquer_Jour">
                <anchor moveWithCells="1">
                  <from>
                    <xdr:col>0</xdr:col>
                    <xdr:colOff>0</xdr:colOff>
                    <xdr:row>2</xdr:row>
                    <xdr:rowOff>7620</xdr:rowOff>
                  </from>
                  <to>
                    <xdr:col>2</xdr:col>
                    <xdr:colOff>7620</xdr:colOff>
                    <xdr:row>3</xdr:row>
                    <xdr:rowOff>121920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" id="{BC2ECA8C-1CA5-4A90-9537-507E404F8DFA}">
            <xm:f>OR(NOT(ISNA(VLOOKUP(E$9,JoursFetes!$B$1:$B$13,1,0))),NOT(ISNA(VLOOKUP(E$9,JoursFetes!$B$1:$B$13,1,0))))</xm:f>
            <x14:dxf>
              <fill>
                <patternFill>
                  <bgColor rgb="FF0070C0"/>
                </patternFill>
              </fill>
            </x14:dxf>
          </x14:cfRule>
          <xm:sqref>E9:BN48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:I29"/>
  <sheetViews>
    <sheetView showGridLines="0" workbookViewId="0">
      <selection activeCell="G22" sqref="G22"/>
    </sheetView>
  </sheetViews>
  <sheetFormatPr baseColWidth="10" defaultRowHeight="14.4" x14ac:dyDescent="0.3"/>
  <cols>
    <col min="1" max="1" width="23.140625" style="17" customWidth="1"/>
    <col min="2" max="2" width="17.140625" style="17" customWidth="1"/>
    <col min="3" max="3" width="23.5703125" style="17" bestFit="1" customWidth="1"/>
    <col min="4" max="6" width="11.42578125" style="17"/>
    <col min="7" max="7" width="22.28515625" style="17" customWidth="1"/>
    <col min="8" max="8" width="22.42578125" style="17" customWidth="1"/>
    <col min="9" max="9" width="85" style="17" bestFit="1" customWidth="1"/>
    <col min="10" max="16384" width="11.42578125" style="17"/>
  </cols>
  <sheetData>
    <row r="1" spans="1:9" ht="15" customHeight="1" x14ac:dyDescent="0.3">
      <c r="A1" s="14"/>
      <c r="B1" s="15">
        <f>+DATE(H2,1,1)</f>
        <v>45658</v>
      </c>
      <c r="C1" s="16" t="s">
        <v>43</v>
      </c>
      <c r="E1" s="18"/>
    </row>
    <row r="2" spans="1:9" ht="15" customHeight="1" x14ac:dyDescent="0.3">
      <c r="B2" s="15">
        <f>FLOOR(DAY(MINUTE(H2/38)/2+56)&amp;"/5/"&amp;H2,7)-34</f>
        <v>45767</v>
      </c>
      <c r="C2" s="16" t="s">
        <v>44</v>
      </c>
      <c r="E2" s="18"/>
      <c r="G2" s="16" t="s">
        <v>45</v>
      </c>
      <c r="H2" s="16">
        <f>[1]TAB_CONGES!C2+2019</f>
        <v>2025</v>
      </c>
    </row>
    <row r="3" spans="1:9" ht="15" customHeight="1" x14ac:dyDescent="0.3">
      <c r="B3" s="15">
        <f>B2+1</f>
        <v>45768</v>
      </c>
      <c r="C3" s="16" t="s">
        <v>46</v>
      </c>
      <c r="E3" s="18"/>
    </row>
    <row r="4" spans="1:9" ht="15" customHeight="1" x14ac:dyDescent="0.3">
      <c r="B4" s="15">
        <f>DATE(H2,5,1)</f>
        <v>45778</v>
      </c>
      <c r="C4" s="16" t="s">
        <v>47</v>
      </c>
      <c r="E4" s="18"/>
      <c r="G4" s="19" t="s">
        <v>48</v>
      </c>
      <c r="H4" s="20">
        <f>DATE(H2,1,1)</f>
        <v>45658</v>
      </c>
      <c r="I4" s="21" t="s">
        <v>49</v>
      </c>
    </row>
    <row r="5" spans="1:9" ht="15" customHeight="1" x14ac:dyDescent="0.3">
      <c r="B5" s="15">
        <f>DATE(H2,5,8)</f>
        <v>45785</v>
      </c>
      <c r="C5" s="16" t="s">
        <v>50</v>
      </c>
      <c r="E5" s="18"/>
      <c r="G5" s="19" t="s">
        <v>51</v>
      </c>
      <c r="H5" s="20">
        <f>FLOOR(DAY(MINUTE(H2/38)/2+56)&amp;"/5/"&amp;H2,7)-34</f>
        <v>45767</v>
      </c>
      <c r="I5" s="21" t="s">
        <v>52</v>
      </c>
    </row>
    <row r="6" spans="1:9" ht="15" customHeight="1" x14ac:dyDescent="0.3">
      <c r="B6" s="15">
        <f>B2+39</f>
        <v>45806</v>
      </c>
      <c r="C6" s="16" t="s">
        <v>53</v>
      </c>
      <c r="E6" s="18"/>
      <c r="G6" s="19" t="s">
        <v>46</v>
      </c>
      <c r="H6" s="20">
        <f>B2+1</f>
        <v>45768</v>
      </c>
      <c r="I6" s="21" t="s">
        <v>54</v>
      </c>
    </row>
    <row r="7" spans="1:9" ht="15" customHeight="1" x14ac:dyDescent="0.3">
      <c r="B7" s="15">
        <f>B2+49</f>
        <v>45816</v>
      </c>
      <c r="C7" s="16" t="s">
        <v>55</v>
      </c>
      <c r="G7" s="19" t="s">
        <v>47</v>
      </c>
      <c r="H7" s="20">
        <f>DATE($H$2,5,1)</f>
        <v>45778</v>
      </c>
      <c r="I7" s="21" t="s">
        <v>56</v>
      </c>
    </row>
    <row r="8" spans="1:9" ht="15" customHeight="1" x14ac:dyDescent="0.3">
      <c r="B8" s="15">
        <f>B2+50</f>
        <v>45817</v>
      </c>
      <c r="C8" s="16" t="s">
        <v>57</v>
      </c>
      <c r="G8" s="19" t="s">
        <v>58</v>
      </c>
      <c r="H8" s="20">
        <f>DATE(H$2,5,8)</f>
        <v>45785</v>
      </c>
      <c r="I8" s="21" t="s">
        <v>59</v>
      </c>
    </row>
    <row r="9" spans="1:9" ht="15" customHeight="1" x14ac:dyDescent="0.3">
      <c r="B9" s="15">
        <f>DATE(H2,7,14)</f>
        <v>45852</v>
      </c>
      <c r="C9" s="16" t="s">
        <v>60</v>
      </c>
      <c r="G9" s="19" t="s">
        <v>53</v>
      </c>
      <c r="H9" s="20">
        <f>B2 + 39</f>
        <v>45806</v>
      </c>
      <c r="I9" s="21" t="s">
        <v>61</v>
      </c>
    </row>
    <row r="10" spans="1:9" ht="15" customHeight="1" x14ac:dyDescent="0.3">
      <c r="B10" s="15">
        <f>DATE(H2,8,15)</f>
        <v>45884</v>
      </c>
      <c r="C10" s="16" t="s">
        <v>62</v>
      </c>
      <c r="G10" s="19" t="s">
        <v>55</v>
      </c>
      <c r="H10" s="20">
        <f>B2 + 49</f>
        <v>45816</v>
      </c>
      <c r="I10" s="21" t="s">
        <v>63</v>
      </c>
    </row>
    <row r="11" spans="1:9" ht="15" customHeight="1" x14ac:dyDescent="0.3">
      <c r="B11" s="15">
        <f>DATE(H2,11,1)</f>
        <v>45962</v>
      </c>
      <c r="C11" s="16" t="s">
        <v>64</v>
      </c>
      <c r="G11" s="19" t="s">
        <v>57</v>
      </c>
      <c r="H11" s="20">
        <f>B2 + 50</f>
        <v>45817</v>
      </c>
      <c r="I11" s="21" t="s">
        <v>65</v>
      </c>
    </row>
    <row r="12" spans="1:9" ht="15" customHeight="1" x14ac:dyDescent="0.3">
      <c r="B12" s="15">
        <f>DATE(H2,11,11)</f>
        <v>45972</v>
      </c>
      <c r="C12" s="16" t="s">
        <v>66</v>
      </c>
      <c r="G12" s="19" t="s">
        <v>67</v>
      </c>
      <c r="H12" s="20">
        <f>DATE($H$2,7,14)</f>
        <v>45852</v>
      </c>
      <c r="I12" s="21" t="s">
        <v>68</v>
      </c>
    </row>
    <row r="13" spans="1:9" ht="15" customHeight="1" x14ac:dyDescent="0.3">
      <c r="B13" s="15">
        <f>DATE(H2,12,25)</f>
        <v>46016</v>
      </c>
      <c r="C13" s="16" t="s">
        <v>69</v>
      </c>
      <c r="G13" s="19" t="s">
        <v>62</v>
      </c>
      <c r="H13" s="20">
        <f>DATE($H$2,8,15)</f>
        <v>45884</v>
      </c>
      <c r="I13" s="21" t="s">
        <v>70</v>
      </c>
    </row>
    <row r="14" spans="1:9" x14ac:dyDescent="0.3">
      <c r="B14" s="22"/>
      <c r="G14" s="19" t="s">
        <v>64</v>
      </c>
      <c r="H14" s="20">
        <f>DATE($H$2,11,1)</f>
        <v>45962</v>
      </c>
      <c r="I14" s="21" t="s">
        <v>71</v>
      </c>
    </row>
    <row r="15" spans="1:9" x14ac:dyDescent="0.3">
      <c r="B15" s="22"/>
      <c r="G15" s="19" t="s">
        <v>72</v>
      </c>
      <c r="H15" s="20">
        <f>DATE($H$2,11,11)</f>
        <v>45972</v>
      </c>
      <c r="I15" s="21" t="s">
        <v>73</v>
      </c>
    </row>
    <row r="16" spans="1:9" x14ac:dyDescent="0.3">
      <c r="B16" s="22"/>
      <c r="G16" s="19" t="s">
        <v>69</v>
      </c>
      <c r="H16" s="20">
        <f>DATE($H$2,12,25)</f>
        <v>46016</v>
      </c>
      <c r="I16" s="21" t="s">
        <v>74</v>
      </c>
    </row>
    <row r="18" spans="2:3" ht="15.6" x14ac:dyDescent="0.3">
      <c r="B18" s="23" t="s">
        <v>75</v>
      </c>
      <c r="C18" s="23">
        <v>2020</v>
      </c>
    </row>
    <row r="19" spans="2:3" ht="15.6" x14ac:dyDescent="0.3">
      <c r="B19" s="23" t="s">
        <v>76</v>
      </c>
      <c r="C19" s="23">
        <v>2021</v>
      </c>
    </row>
    <row r="20" spans="2:3" ht="15.6" x14ac:dyDescent="0.3">
      <c r="B20" s="23" t="s">
        <v>77</v>
      </c>
      <c r="C20" s="23">
        <v>2022</v>
      </c>
    </row>
    <row r="21" spans="2:3" ht="15.6" x14ac:dyDescent="0.3">
      <c r="B21" s="23" t="s">
        <v>78</v>
      </c>
      <c r="C21" s="23">
        <v>2023</v>
      </c>
    </row>
    <row r="22" spans="2:3" ht="15.6" x14ac:dyDescent="0.3">
      <c r="B22" s="23" t="s">
        <v>79</v>
      </c>
      <c r="C22" s="23">
        <v>2024</v>
      </c>
    </row>
    <row r="23" spans="2:3" ht="15.6" x14ac:dyDescent="0.3">
      <c r="B23" s="23" t="s">
        <v>80</v>
      </c>
      <c r="C23" s="23">
        <v>2025</v>
      </c>
    </row>
    <row r="24" spans="2:3" ht="15.6" x14ac:dyDescent="0.3">
      <c r="B24" s="23" t="s">
        <v>81</v>
      </c>
      <c r="C24" s="23">
        <v>2026</v>
      </c>
    </row>
    <row r="25" spans="2:3" ht="15.6" x14ac:dyDescent="0.3">
      <c r="B25" s="23" t="s">
        <v>82</v>
      </c>
      <c r="C25" s="23">
        <v>2027</v>
      </c>
    </row>
    <row r="26" spans="2:3" ht="15.6" x14ac:dyDescent="0.3">
      <c r="B26" s="23" t="s">
        <v>83</v>
      </c>
      <c r="C26" s="23">
        <v>2028</v>
      </c>
    </row>
    <row r="27" spans="2:3" ht="15.6" x14ac:dyDescent="0.3">
      <c r="B27" s="23" t="s">
        <v>84</v>
      </c>
      <c r="C27" s="23">
        <v>2029</v>
      </c>
    </row>
    <row r="28" spans="2:3" ht="15.6" x14ac:dyDescent="0.3">
      <c r="B28" s="23" t="s">
        <v>85</v>
      </c>
      <c r="C28" s="23">
        <v>2030</v>
      </c>
    </row>
    <row r="29" spans="2:3" ht="15.6" x14ac:dyDescent="0.3">
      <c r="B29" s="23" t="s">
        <v>86</v>
      </c>
      <c r="C29" s="23">
        <v>2031</v>
      </c>
    </row>
  </sheetData>
  <dataValidations count="1">
    <dataValidation type="list" allowBlank="1" showInputMessage="1" showErrorMessage="1" sqref="A1" xr:uid="{00000000-0002-0000-0100-000000000000}">
      <formula1>Annee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6:H42"/>
  <sheetViews>
    <sheetView workbookViewId="0">
      <selection activeCell="I18" sqref="I18"/>
    </sheetView>
  </sheetViews>
  <sheetFormatPr baseColWidth="10" defaultRowHeight="10.199999999999999" x14ac:dyDescent="0.2"/>
  <cols>
    <col min="2" max="2" width="30.85546875" bestFit="1" customWidth="1"/>
  </cols>
  <sheetData>
    <row r="6" spans="1:8" ht="14.4" x14ac:dyDescent="0.3">
      <c r="A6" s="24" t="s">
        <v>87</v>
      </c>
    </row>
    <row r="7" spans="1:8" ht="14.4" x14ac:dyDescent="0.3">
      <c r="A7" s="25" t="s">
        <v>88</v>
      </c>
      <c r="B7" s="25" t="s">
        <v>89</v>
      </c>
      <c r="G7" t="s">
        <v>90</v>
      </c>
      <c r="H7" t="s">
        <v>91</v>
      </c>
    </row>
    <row r="8" spans="1:8" ht="11.4" x14ac:dyDescent="0.2">
      <c r="A8" s="26" t="s">
        <v>92</v>
      </c>
      <c r="B8" s="27" t="s">
        <v>5</v>
      </c>
      <c r="G8" t="s">
        <v>93</v>
      </c>
      <c r="H8" t="s">
        <v>94</v>
      </c>
    </row>
    <row r="9" spans="1:8" ht="11.4" x14ac:dyDescent="0.2">
      <c r="A9" s="26" t="s">
        <v>95</v>
      </c>
      <c r="B9" s="27" t="s">
        <v>7</v>
      </c>
      <c r="G9" t="s">
        <v>96</v>
      </c>
      <c r="H9" t="s">
        <v>97</v>
      </c>
    </row>
    <row r="10" spans="1:8" ht="11.4" x14ac:dyDescent="0.2">
      <c r="A10" s="26" t="s">
        <v>98</v>
      </c>
      <c r="B10" s="27" t="s">
        <v>9</v>
      </c>
      <c r="G10" t="s">
        <v>99</v>
      </c>
      <c r="H10" t="s">
        <v>100</v>
      </c>
    </row>
    <row r="11" spans="1:8" ht="11.4" x14ac:dyDescent="0.2">
      <c r="A11" s="26" t="s">
        <v>101</v>
      </c>
      <c r="B11" s="27" t="s">
        <v>10</v>
      </c>
      <c r="G11" t="s">
        <v>102</v>
      </c>
      <c r="H11" t="s">
        <v>103</v>
      </c>
    </row>
    <row r="12" spans="1:8" ht="11.4" x14ac:dyDescent="0.2">
      <c r="A12" s="26" t="s">
        <v>104</v>
      </c>
      <c r="B12" s="27" t="s">
        <v>11</v>
      </c>
    </row>
    <row r="13" spans="1:8" ht="11.4" x14ac:dyDescent="0.2">
      <c r="A13" s="26" t="s">
        <v>105</v>
      </c>
      <c r="B13" s="27" t="s">
        <v>12</v>
      </c>
    </row>
    <row r="14" spans="1:8" ht="11.4" x14ac:dyDescent="0.2">
      <c r="A14" s="26" t="s">
        <v>106</v>
      </c>
      <c r="B14" s="28" t="s">
        <v>14</v>
      </c>
    </row>
    <row r="15" spans="1:8" ht="11.4" x14ac:dyDescent="0.2">
      <c r="A15" s="26" t="s">
        <v>107</v>
      </c>
      <c r="B15" s="27" t="s">
        <v>16</v>
      </c>
    </row>
    <row r="16" spans="1:8" ht="11.4" x14ac:dyDescent="0.2">
      <c r="A16" s="26" t="s">
        <v>108</v>
      </c>
      <c r="B16" s="27" t="s">
        <v>17</v>
      </c>
    </row>
    <row r="17" spans="1:2" ht="11.4" x14ac:dyDescent="0.2">
      <c r="A17" s="26" t="s">
        <v>109</v>
      </c>
      <c r="B17" s="27" t="s">
        <v>18</v>
      </c>
    </row>
    <row r="18" spans="1:2" ht="11.4" x14ac:dyDescent="0.2">
      <c r="A18" s="26" t="s">
        <v>110</v>
      </c>
      <c r="B18" s="27" t="s">
        <v>19</v>
      </c>
    </row>
    <row r="19" spans="1:2" ht="11.4" x14ac:dyDescent="0.2">
      <c r="A19" s="26" t="s">
        <v>111</v>
      </c>
      <c r="B19" s="27" t="s">
        <v>20</v>
      </c>
    </row>
    <row r="20" spans="1:2" ht="11.4" x14ac:dyDescent="0.2">
      <c r="A20" s="26" t="s">
        <v>112</v>
      </c>
      <c r="B20" s="27" t="s">
        <v>113</v>
      </c>
    </row>
    <row r="21" spans="1:2" ht="11.4" x14ac:dyDescent="0.2">
      <c r="A21" s="26" t="s">
        <v>114</v>
      </c>
      <c r="B21" s="27" t="s">
        <v>21</v>
      </c>
    </row>
    <row r="22" spans="1:2" ht="11.4" x14ac:dyDescent="0.2">
      <c r="A22" s="26" t="s">
        <v>115</v>
      </c>
      <c r="B22" s="27" t="s">
        <v>116</v>
      </c>
    </row>
    <row r="23" spans="1:2" ht="11.4" x14ac:dyDescent="0.2">
      <c r="A23" s="26" t="s">
        <v>117</v>
      </c>
      <c r="B23" s="27" t="s">
        <v>22</v>
      </c>
    </row>
    <row r="24" spans="1:2" ht="11.4" x14ac:dyDescent="0.2">
      <c r="A24" s="26" t="s">
        <v>118</v>
      </c>
      <c r="B24" s="27" t="s">
        <v>23</v>
      </c>
    </row>
    <row r="25" spans="1:2" ht="11.4" x14ac:dyDescent="0.2">
      <c r="A25" s="26" t="s">
        <v>119</v>
      </c>
      <c r="B25" s="27" t="s">
        <v>25</v>
      </c>
    </row>
    <row r="26" spans="1:2" ht="11.4" x14ac:dyDescent="0.2">
      <c r="B26" s="27" t="s">
        <v>26</v>
      </c>
    </row>
    <row r="27" spans="1:2" ht="11.4" x14ac:dyDescent="0.2">
      <c r="B27" s="27" t="s">
        <v>27</v>
      </c>
    </row>
    <row r="28" spans="1:2" ht="11.4" x14ac:dyDescent="0.2">
      <c r="B28" s="27" t="s">
        <v>28</v>
      </c>
    </row>
    <row r="29" spans="1:2" ht="11.4" x14ac:dyDescent="0.2">
      <c r="B29" s="27" t="s">
        <v>29</v>
      </c>
    </row>
    <row r="30" spans="1:2" ht="11.4" x14ac:dyDescent="0.2">
      <c r="B30" s="27" t="s">
        <v>30</v>
      </c>
    </row>
    <row r="31" spans="1:2" ht="11.4" x14ac:dyDescent="0.2">
      <c r="B31" s="28" t="s">
        <v>31</v>
      </c>
    </row>
    <row r="32" spans="1:2" ht="11.4" x14ac:dyDescent="0.2">
      <c r="B32" s="27" t="s">
        <v>32</v>
      </c>
    </row>
    <row r="33" spans="2:2" ht="11.4" x14ac:dyDescent="0.2">
      <c r="B33" s="27" t="s">
        <v>33</v>
      </c>
    </row>
    <row r="34" spans="2:2" ht="11.4" x14ac:dyDescent="0.2">
      <c r="B34" s="27" t="s">
        <v>34</v>
      </c>
    </row>
    <row r="35" spans="2:2" ht="11.4" x14ac:dyDescent="0.2">
      <c r="B35" s="27" t="s">
        <v>35</v>
      </c>
    </row>
    <row r="36" spans="2:2" ht="11.4" x14ac:dyDescent="0.2">
      <c r="B36" s="27" t="s">
        <v>36</v>
      </c>
    </row>
    <row r="37" spans="2:2" ht="11.4" x14ac:dyDescent="0.2">
      <c r="B37" s="27" t="s">
        <v>37</v>
      </c>
    </row>
    <row r="38" spans="2:2" ht="11.4" x14ac:dyDescent="0.2">
      <c r="B38" s="27" t="s">
        <v>38</v>
      </c>
    </row>
    <row r="39" spans="2:2" ht="11.4" x14ac:dyDescent="0.2">
      <c r="B39" s="27" t="s">
        <v>39</v>
      </c>
    </row>
    <row r="40" spans="2:2" ht="11.4" x14ac:dyDescent="0.2">
      <c r="B40" s="27" t="s">
        <v>40</v>
      </c>
    </row>
    <row r="41" spans="2:2" ht="11.4" x14ac:dyDescent="0.2">
      <c r="B41" s="27" t="s">
        <v>41</v>
      </c>
    </row>
    <row r="42" spans="2:2" ht="11.4" x14ac:dyDescent="0.2">
      <c r="B42" s="27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JoursFetes</vt:lpstr>
      <vt:lpstr>Liste Salariés</vt:lpstr>
      <vt:lpstr>JoursFetes</vt:lpstr>
      <vt:lpstr>MATRICULE</vt:lpstr>
      <vt:lpstr>NOMS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Santa CAILLAVET</dc:creator>
  <cp:lastModifiedBy>Santa CAILLAVET</cp:lastModifiedBy>
  <dcterms:created xsi:type="dcterms:W3CDTF">2021-12-12T17:29:56Z</dcterms:created>
  <dcterms:modified xsi:type="dcterms:W3CDTF">2022-05-06T13:29:12Z</dcterms:modified>
</cp:coreProperties>
</file>