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repertoire macros\"/>
    </mc:Choice>
  </mc:AlternateContent>
  <xr:revisionPtr revIDLastSave="0" documentId="13_ncr:1_{97772F80-99D0-4876-97D3-52622A6DC592}" xr6:coauthVersionLast="36" xr6:coauthVersionMax="36" xr10:uidLastSave="{00000000-0000-0000-0000-000000000000}"/>
  <bookViews>
    <workbookView xWindow="0" yWindow="0" windowWidth="19200" windowHeight="6930" activeTab="2" xr2:uid="{00000000-000D-0000-FFFF-FFFF00000000}"/>
  </bookViews>
  <sheets>
    <sheet name="DATA" sheetId="3" r:id="rId1"/>
    <sheet name="DEBLOCAGE" sheetId="1" r:id="rId2"/>
    <sheet name="BAS" sheetId="5" r:id="rId3"/>
    <sheet name="CONTREPARTIE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  <c r="E4" i="4"/>
  <c r="E3" i="4"/>
  <c r="E2" i="4"/>
  <c r="J19" i="1" l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8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F13" i="1" l="1"/>
  <c r="D13" i="1"/>
  <c r="F5" i="1"/>
  <c r="F6" i="1" s="1"/>
  <c r="E6" i="1"/>
</calcChain>
</file>

<file path=xl/sharedStrings.xml><?xml version="1.0" encoding="utf-8"?>
<sst xmlns="http://schemas.openxmlformats.org/spreadsheetml/2006/main" count="132" uniqueCount="64">
  <si>
    <t>NUM CPTE</t>
  </si>
  <si>
    <t>LIBELLES</t>
  </si>
  <si>
    <t>DEBIT</t>
  </si>
  <si>
    <t>CREDIT</t>
  </si>
  <si>
    <t>601…..</t>
  </si>
  <si>
    <t>Montant net retrait</t>
  </si>
  <si>
    <t>571…..</t>
  </si>
  <si>
    <t>706…..</t>
  </si>
  <si>
    <t>443…..</t>
  </si>
  <si>
    <t>Frais de dossier</t>
  </si>
  <si>
    <t>Tva facturée/Fraisdossier</t>
  </si>
  <si>
    <t>2. Variation de Stock</t>
  </si>
  <si>
    <t>311…..</t>
  </si>
  <si>
    <t>603…..</t>
  </si>
  <si>
    <t>1. A LA MISE EN PLACE : NOUVEAU DOSSIER D'UN MOIS</t>
  </si>
  <si>
    <t>Montant dossier (Deblocage Pikine)</t>
  </si>
  <si>
    <t>AGENCE</t>
  </si>
  <si>
    <t>TYPE DE DOSSIER</t>
  </si>
  <si>
    <t xml:space="preserve">DATE MEP </t>
  </si>
  <si>
    <t>MONTANT DOSSIER</t>
  </si>
  <si>
    <t>MONTANT NET RETRAIT</t>
  </si>
  <si>
    <t>PIKINE</t>
  </si>
  <si>
    <t>DEBLOCAGE</t>
  </si>
  <si>
    <t>ANCIEN</t>
  </si>
  <si>
    <t>NOUVEAU</t>
  </si>
  <si>
    <t>TVA / FRAIS DOS</t>
  </si>
  <si>
    <t>FRAIS DE DOSSIER TTC</t>
  </si>
  <si>
    <t>FRAIS DE DOSSIER HT</t>
  </si>
  <si>
    <t>CODE_BUREAU</t>
  </si>
  <si>
    <t>CPTE GEN</t>
  </si>
  <si>
    <t>TYPE DE CPTE</t>
  </si>
  <si>
    <t>AUX</t>
  </si>
  <si>
    <t>SENS_ECR</t>
  </si>
  <si>
    <t xml:space="preserve">MONTANT </t>
  </si>
  <si>
    <t>LIBELLE_ECR</t>
  </si>
  <si>
    <t>N°_ECR</t>
  </si>
  <si>
    <t>D</t>
  </si>
  <si>
    <t>Variation de Stock</t>
  </si>
  <si>
    <t>G</t>
  </si>
  <si>
    <t>CODE_JOURN</t>
  </si>
  <si>
    <t>COMPT GEN SAGE</t>
  </si>
  <si>
    <t>JN</t>
  </si>
  <si>
    <t>CAI113</t>
  </si>
  <si>
    <t>CAI001</t>
  </si>
  <si>
    <t>CAI120</t>
  </si>
  <si>
    <t>CAI117</t>
  </si>
  <si>
    <t>CAI111</t>
  </si>
  <si>
    <t>CAI142</t>
  </si>
  <si>
    <t>CAI145</t>
  </si>
  <si>
    <t>CAI148</t>
  </si>
  <si>
    <t>CAI146</t>
  </si>
  <si>
    <t>CAI144</t>
  </si>
  <si>
    <t>DATE_ECR</t>
  </si>
  <si>
    <t>CARNOT</t>
  </si>
  <si>
    <t>SIEGE</t>
  </si>
  <si>
    <t>PARCELLES ASSAINIES UNITE 17</t>
  </si>
  <si>
    <t>SCAT URBAM</t>
  </si>
  <si>
    <t>NIARRY TALLI</t>
  </si>
  <si>
    <t>KAOLACK</t>
  </si>
  <si>
    <t>TOUBA</t>
  </si>
  <si>
    <t>MBOUR</t>
  </si>
  <si>
    <t>THIES</t>
  </si>
  <si>
    <t>AGENCES</t>
  </si>
  <si>
    <t>NB: les ci-dessus dans le tableau doivent se deverser dans les feuilles BASE et CONTREPARTIE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</si>
</sst>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_-* #,##0_-;\-* #,##0_-;_-* &quot;-&quot;??_-;_-@_-"/>
    <numFmt numFmtId="166" formatCode="_(* #,##0.00_);_(* \(#,##0.00\);_(* &quot;-&quot;??_);_(@_)"/>
    <numFmt numFmtId="167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mbria"/>
      <family val="1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0" fillId="0" borderId="1" xfId="0" applyBorder="1"/>
    <xf numFmtId="165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165" fontId="0" fillId="0" borderId="1" xfId="0" applyNumberFormat="1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14" fontId="3" fillId="2" borderId="2" xfId="0" applyNumberFormat="1" applyFont="1" applyFill="1" applyBorder="1" applyAlignment="1" applyProtection="1">
      <alignment horizontal="center" vertical="center" wrapText="1"/>
      <protection hidden="1"/>
    </xf>
    <xf numFmtId="167" fontId="3" fillId="2" borderId="2" xfId="2" applyNumberFormat="1" applyFont="1" applyFill="1" applyBorder="1" applyAlignment="1" applyProtection="1">
      <alignment horizontal="center" vertical="center" wrapText="1"/>
      <protection hidden="1"/>
    </xf>
    <xf numFmtId="14" fontId="0" fillId="0" borderId="0" xfId="0" applyNumberFormat="1"/>
    <xf numFmtId="165" fontId="0" fillId="0" borderId="0" xfId="1" applyNumberFormat="1" applyFont="1"/>
    <xf numFmtId="9" fontId="0" fillId="0" borderId="0" xfId="0" applyNumberFormat="1"/>
    <xf numFmtId="165" fontId="0" fillId="0" borderId="0" xfId="0" applyNumberFormat="1"/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0" fillId="0" borderId="1" xfId="0" applyBorder="1" applyAlignment="1">
      <alignment horizontal="center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/>
  </cellXfs>
  <cellStyles count="3">
    <cellStyle name="Milliers" xfId="1" builtinId="3"/>
    <cellStyle name="Milliers 2" xfId="2" xr:uid="{2C097C39-6066-478C-AC11-8CF76A9FDF5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Documents/COMPTA/REPORTINGS/2022/DEC%2022/RECONTITITION%20ECRITURE%20DE%20STOCK%20ET%20CHIFFRE%20D%20AFF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RITUR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8FAF9-F846-4EC7-94B1-E541069BD4BA}">
  <sheetPr codeName="Feuil1"/>
  <dimension ref="A1:D11"/>
  <sheetViews>
    <sheetView zoomScale="80" zoomScaleNormal="80" workbookViewId="0">
      <selection activeCell="G23" sqref="G23"/>
    </sheetView>
  </sheetViews>
  <sheetFormatPr baseColWidth="10" defaultRowHeight="14.5" x14ac:dyDescent="0.35"/>
  <cols>
    <col min="1" max="1" width="13.453125" bestFit="1" customWidth="1"/>
    <col min="2" max="2" width="15.90625" bestFit="1" customWidth="1"/>
    <col min="3" max="3" width="6.90625" bestFit="1" customWidth="1"/>
    <col min="4" max="4" width="27.81640625" bestFit="1" customWidth="1"/>
  </cols>
  <sheetData>
    <row r="1" spans="1:4" x14ac:dyDescent="0.35">
      <c r="A1" t="s">
        <v>28</v>
      </c>
      <c r="B1" t="s">
        <v>40</v>
      </c>
      <c r="C1" t="s">
        <v>41</v>
      </c>
      <c r="D1" t="s">
        <v>62</v>
      </c>
    </row>
    <row r="2" spans="1:4" x14ac:dyDescent="0.35">
      <c r="A2">
        <v>12001</v>
      </c>
      <c r="B2">
        <v>572113</v>
      </c>
      <c r="C2" t="s">
        <v>42</v>
      </c>
      <c r="D2" t="s">
        <v>53</v>
      </c>
    </row>
    <row r="3" spans="1:4" x14ac:dyDescent="0.35">
      <c r="A3">
        <v>12002</v>
      </c>
      <c r="B3">
        <v>571100</v>
      </c>
      <c r="C3" t="s">
        <v>43</v>
      </c>
      <c r="D3" t="s">
        <v>54</v>
      </c>
    </row>
    <row r="4" spans="1:4" x14ac:dyDescent="0.35">
      <c r="A4">
        <v>12004</v>
      </c>
      <c r="B4">
        <v>572120</v>
      </c>
      <c r="C4" t="s">
        <v>44</v>
      </c>
      <c r="D4" t="s">
        <v>21</v>
      </c>
    </row>
    <row r="5" spans="1:4" x14ac:dyDescent="0.35">
      <c r="A5">
        <v>12247</v>
      </c>
      <c r="B5">
        <v>572245</v>
      </c>
      <c r="C5" t="s">
        <v>45</v>
      </c>
      <c r="D5" t="s">
        <v>55</v>
      </c>
    </row>
    <row r="6" spans="1:4" x14ac:dyDescent="0.35">
      <c r="A6">
        <v>12216</v>
      </c>
      <c r="B6">
        <v>572111</v>
      </c>
      <c r="C6" t="s">
        <v>46</v>
      </c>
      <c r="D6" t="s">
        <v>56</v>
      </c>
    </row>
    <row r="7" spans="1:4" x14ac:dyDescent="0.35">
      <c r="A7">
        <v>12218</v>
      </c>
      <c r="B7">
        <v>572142</v>
      </c>
      <c r="C7" t="s">
        <v>47</v>
      </c>
      <c r="D7" t="s">
        <v>57</v>
      </c>
    </row>
    <row r="8" spans="1:4" x14ac:dyDescent="0.35">
      <c r="A8">
        <v>12221</v>
      </c>
      <c r="B8">
        <v>572145</v>
      </c>
      <c r="C8" t="s">
        <v>48</v>
      </c>
      <c r="D8" t="s">
        <v>58</v>
      </c>
    </row>
    <row r="9" spans="1:4" x14ac:dyDescent="0.35">
      <c r="A9">
        <v>12225</v>
      </c>
      <c r="B9">
        <v>572148</v>
      </c>
      <c r="C9" t="s">
        <v>49</v>
      </c>
      <c r="D9" t="s">
        <v>59</v>
      </c>
    </row>
    <row r="10" spans="1:4" x14ac:dyDescent="0.35">
      <c r="A10">
        <v>12226</v>
      </c>
      <c r="B10">
        <v>572146</v>
      </c>
      <c r="C10" t="s">
        <v>50</v>
      </c>
      <c r="D10" t="s">
        <v>60</v>
      </c>
    </row>
    <row r="11" spans="1:4" x14ac:dyDescent="0.35">
      <c r="A11">
        <v>12228</v>
      </c>
      <c r="B11">
        <v>572144</v>
      </c>
      <c r="C11" t="s">
        <v>51</v>
      </c>
      <c r="D11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40"/>
  <sheetViews>
    <sheetView topLeftCell="B13" zoomScale="60" zoomScaleNormal="60" workbookViewId="0">
      <selection activeCell="E41" sqref="E41"/>
    </sheetView>
  </sheetViews>
  <sheetFormatPr baseColWidth="10" defaultColWidth="10.90625" defaultRowHeight="14.5" x14ac:dyDescent="0.35"/>
  <cols>
    <col min="1" max="1" width="50" bestFit="1" customWidth="1"/>
    <col min="2" max="6" width="29.54296875" customWidth="1"/>
    <col min="7" max="7" width="16.7265625" bestFit="1" customWidth="1"/>
    <col min="8" max="8" width="16.7265625" customWidth="1"/>
    <col min="9" max="10" width="29.54296875" customWidth="1"/>
    <col min="11" max="11" width="10.90625" style="14"/>
    <col min="12" max="12" width="0" style="14" hidden="1" customWidth="1"/>
    <col min="13" max="14" width="0" hidden="1" customWidth="1"/>
    <col min="15" max="20" width="13.90625" customWidth="1"/>
    <col min="21" max="21" width="31.1796875" bestFit="1" customWidth="1"/>
    <col min="22" max="23" width="13.90625" customWidth="1"/>
  </cols>
  <sheetData>
    <row r="1" spans="1:9" x14ac:dyDescent="0.35">
      <c r="A1" s="1" t="s">
        <v>14</v>
      </c>
    </row>
    <row r="3" spans="1:9" x14ac:dyDescent="0.35">
      <c r="B3" s="17" t="s">
        <v>0</v>
      </c>
      <c r="C3" s="17"/>
      <c r="D3" s="2" t="s">
        <v>1</v>
      </c>
      <c r="E3" s="2" t="s">
        <v>2</v>
      </c>
      <c r="F3" s="2" t="s">
        <v>3</v>
      </c>
    </row>
    <row r="4" spans="1:9" x14ac:dyDescent="0.35">
      <c r="B4" s="2" t="s">
        <v>4</v>
      </c>
      <c r="C4" s="2"/>
      <c r="D4" s="2" t="s">
        <v>15</v>
      </c>
      <c r="E4" s="3">
        <v>100000</v>
      </c>
      <c r="F4" s="4"/>
    </row>
    <row r="5" spans="1:9" x14ac:dyDescent="0.35">
      <c r="B5" s="2"/>
      <c r="C5" s="2" t="s">
        <v>7</v>
      </c>
      <c r="D5" s="5" t="s">
        <v>9</v>
      </c>
      <c r="E5" s="4"/>
      <c r="F5" s="6">
        <f>3000/1.18</f>
        <v>2542.3728813559323</v>
      </c>
    </row>
    <row r="6" spans="1:9" x14ac:dyDescent="0.35">
      <c r="B6" s="2"/>
      <c r="C6" s="2" t="s">
        <v>8</v>
      </c>
      <c r="D6" s="5" t="s">
        <v>10</v>
      </c>
      <c r="E6" s="3">
        <f>+[1]Feuil1!C10</f>
        <v>0</v>
      </c>
      <c r="F6" s="6">
        <f>3000-F5</f>
        <v>457.62711864406765</v>
      </c>
    </row>
    <row r="7" spans="1:9" x14ac:dyDescent="0.35">
      <c r="B7" s="2"/>
      <c r="C7" s="2" t="s">
        <v>6</v>
      </c>
      <c r="D7" s="5" t="s">
        <v>5</v>
      </c>
      <c r="E7" s="4"/>
      <c r="F7" s="6">
        <v>97000</v>
      </c>
    </row>
    <row r="9" spans="1:9" x14ac:dyDescent="0.35">
      <c r="A9" s="1" t="s">
        <v>11</v>
      </c>
    </row>
    <row r="11" spans="1:9" x14ac:dyDescent="0.35">
      <c r="B11" s="17" t="s">
        <v>0</v>
      </c>
      <c r="C11" s="17"/>
      <c r="D11" s="2" t="s">
        <v>1</v>
      </c>
      <c r="E11" s="2" t="s">
        <v>2</v>
      </c>
      <c r="F11" s="2" t="s">
        <v>3</v>
      </c>
    </row>
    <row r="12" spans="1:9" x14ac:dyDescent="0.35">
      <c r="B12" s="2" t="s">
        <v>12</v>
      </c>
      <c r="C12" s="2"/>
      <c r="D12" s="2" t="s">
        <v>37</v>
      </c>
      <c r="E12" s="3">
        <v>100000</v>
      </c>
      <c r="F12" s="4"/>
    </row>
    <row r="13" spans="1:9" x14ac:dyDescent="0.35">
      <c r="B13" s="2"/>
      <c r="C13" s="2" t="s">
        <v>13</v>
      </c>
      <c r="D13" s="5" t="str">
        <f>+D12</f>
        <v>Variation de Stock</v>
      </c>
      <c r="E13" s="4"/>
      <c r="F13" s="6">
        <f>+E12</f>
        <v>100000</v>
      </c>
    </row>
    <row r="15" spans="1:9" ht="15" thickBot="1" x14ac:dyDescent="0.4">
      <c r="I15" s="12">
        <v>0.18</v>
      </c>
    </row>
    <row r="16" spans="1:9" ht="15" thickBot="1" x14ac:dyDescent="0.4">
      <c r="E16" s="18" t="s">
        <v>19</v>
      </c>
      <c r="F16" s="19"/>
    </row>
    <row r="17" spans="2:24" ht="25" x14ac:dyDescent="0.35">
      <c r="B17" s="8" t="s">
        <v>18</v>
      </c>
      <c r="C17" s="7" t="s">
        <v>16</v>
      </c>
      <c r="D17" s="7" t="s">
        <v>17</v>
      </c>
      <c r="E17" s="7" t="s">
        <v>23</v>
      </c>
      <c r="F17" s="7" t="s">
        <v>24</v>
      </c>
      <c r="G17" s="9" t="s">
        <v>26</v>
      </c>
      <c r="H17" s="9" t="s">
        <v>27</v>
      </c>
      <c r="I17" s="9" t="s">
        <v>25</v>
      </c>
      <c r="J17" s="9" t="s">
        <v>20</v>
      </c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2:24" x14ac:dyDescent="0.35">
      <c r="B18" s="10">
        <v>44928</v>
      </c>
      <c r="C18" t="s">
        <v>21</v>
      </c>
      <c r="D18" t="s">
        <v>22</v>
      </c>
      <c r="E18" s="11">
        <v>2798000</v>
      </c>
      <c r="F18" s="11">
        <v>0</v>
      </c>
      <c r="G18" s="11">
        <v>52000</v>
      </c>
      <c r="H18" s="11">
        <f>+G18/(1+$I$15)</f>
        <v>44067.796610169491</v>
      </c>
      <c r="I18" s="11">
        <f>+G18*$I$15</f>
        <v>9360</v>
      </c>
      <c r="J18" s="13">
        <f>E18-G18</f>
        <v>2746000</v>
      </c>
    </row>
    <row r="19" spans="2:24" x14ac:dyDescent="0.35">
      <c r="B19" s="10">
        <v>44929</v>
      </c>
      <c r="C19" t="s">
        <v>21</v>
      </c>
      <c r="D19" t="s">
        <v>22</v>
      </c>
      <c r="E19" s="11">
        <v>5710000</v>
      </c>
      <c r="F19" s="11">
        <v>1203000</v>
      </c>
      <c r="G19" s="11">
        <v>195000</v>
      </c>
      <c r="H19" s="11">
        <f t="shared" ref="H19:H37" si="0">+G19/(1+$I$15)</f>
        <v>165254.2372881356</v>
      </c>
      <c r="I19" s="11">
        <f t="shared" ref="I19:I37" si="1">+G19*$I$15</f>
        <v>35100</v>
      </c>
      <c r="J19" s="13">
        <f t="shared" ref="J19:J37" si="2">E19-G19</f>
        <v>5515000</v>
      </c>
    </row>
    <row r="20" spans="2:24" x14ac:dyDescent="0.35">
      <c r="B20" s="10">
        <v>44930</v>
      </c>
      <c r="C20" t="s">
        <v>21</v>
      </c>
      <c r="D20" t="s">
        <v>22</v>
      </c>
      <c r="E20" s="11">
        <v>1829000</v>
      </c>
      <c r="F20" s="11">
        <v>1937000</v>
      </c>
      <c r="G20" s="11">
        <v>99000</v>
      </c>
      <c r="H20" s="11">
        <f t="shared" si="0"/>
        <v>83898.305084745763</v>
      </c>
      <c r="I20" s="11">
        <f t="shared" si="1"/>
        <v>17820</v>
      </c>
      <c r="J20" s="13">
        <f t="shared" si="2"/>
        <v>1730000</v>
      </c>
    </row>
    <row r="21" spans="2:24" x14ac:dyDescent="0.35">
      <c r="B21" s="10">
        <v>44931</v>
      </c>
      <c r="C21" t="s">
        <v>21</v>
      </c>
      <c r="D21" t="s">
        <v>22</v>
      </c>
      <c r="E21" s="11">
        <v>2495000</v>
      </c>
      <c r="F21" s="11">
        <v>126000</v>
      </c>
      <c r="G21" s="11">
        <v>71000</v>
      </c>
      <c r="H21" s="11">
        <f t="shared" si="0"/>
        <v>60169.491525423735</v>
      </c>
      <c r="I21" s="11">
        <f t="shared" si="1"/>
        <v>12780</v>
      </c>
      <c r="J21" s="13">
        <f t="shared" si="2"/>
        <v>2424000</v>
      </c>
    </row>
    <row r="22" spans="2:24" x14ac:dyDescent="0.35">
      <c r="B22" s="10">
        <v>44932</v>
      </c>
      <c r="C22" t="s">
        <v>21</v>
      </c>
      <c r="D22" t="s">
        <v>22</v>
      </c>
      <c r="E22" s="11">
        <v>1706000</v>
      </c>
      <c r="F22" s="11">
        <v>497500</v>
      </c>
      <c r="G22" s="11">
        <v>60000</v>
      </c>
      <c r="H22" s="11">
        <f t="shared" si="0"/>
        <v>50847.457627118645</v>
      </c>
      <c r="I22" s="11">
        <f t="shared" si="1"/>
        <v>10800</v>
      </c>
      <c r="J22" s="13">
        <f t="shared" si="2"/>
        <v>1646000</v>
      </c>
    </row>
    <row r="23" spans="2:24" x14ac:dyDescent="0.35">
      <c r="B23" s="10">
        <v>44933</v>
      </c>
      <c r="C23" t="s">
        <v>21</v>
      </c>
      <c r="D23" t="s">
        <v>22</v>
      </c>
      <c r="E23" s="11">
        <v>2297000</v>
      </c>
      <c r="F23" s="11">
        <v>908000</v>
      </c>
      <c r="G23" s="11">
        <v>107000</v>
      </c>
      <c r="H23" s="11">
        <f t="shared" si="0"/>
        <v>90677.966101694925</v>
      </c>
      <c r="I23" s="11">
        <f t="shared" si="1"/>
        <v>19260</v>
      </c>
      <c r="J23" s="13">
        <f t="shared" si="2"/>
        <v>2190000</v>
      </c>
    </row>
    <row r="24" spans="2:24" x14ac:dyDescent="0.35">
      <c r="B24" s="10">
        <v>44934</v>
      </c>
      <c r="E24" s="11">
        <v>0</v>
      </c>
      <c r="F24" s="11">
        <v>0</v>
      </c>
      <c r="G24" s="11">
        <v>0</v>
      </c>
      <c r="H24" s="11">
        <f t="shared" si="0"/>
        <v>0</v>
      </c>
      <c r="I24" s="11">
        <f t="shared" si="1"/>
        <v>0</v>
      </c>
      <c r="J24" s="13">
        <f t="shared" si="2"/>
        <v>0</v>
      </c>
    </row>
    <row r="25" spans="2:24" x14ac:dyDescent="0.35">
      <c r="B25" s="10">
        <v>44935</v>
      </c>
      <c r="C25" t="s">
        <v>21</v>
      </c>
      <c r="D25" t="s">
        <v>22</v>
      </c>
      <c r="E25" s="11">
        <v>2546000</v>
      </c>
      <c r="F25" s="11">
        <v>181000</v>
      </c>
      <c r="G25" s="11">
        <v>92000</v>
      </c>
      <c r="H25" s="11">
        <f t="shared" si="0"/>
        <v>77966.101694915254</v>
      </c>
      <c r="I25" s="11">
        <f t="shared" si="1"/>
        <v>16560</v>
      </c>
      <c r="J25" s="13">
        <f t="shared" si="2"/>
        <v>2454000</v>
      </c>
    </row>
    <row r="26" spans="2:24" x14ac:dyDescent="0.35">
      <c r="B26" s="10">
        <v>44936</v>
      </c>
      <c r="C26" t="s">
        <v>21</v>
      </c>
      <c r="D26" t="s">
        <v>22</v>
      </c>
      <c r="E26" s="11">
        <v>4287000</v>
      </c>
      <c r="F26" s="11">
        <v>654000</v>
      </c>
      <c r="G26" s="11">
        <v>129000</v>
      </c>
      <c r="H26" s="11">
        <f t="shared" si="0"/>
        <v>109322.03389830509</v>
      </c>
      <c r="I26" s="11">
        <f t="shared" si="1"/>
        <v>23220</v>
      </c>
      <c r="J26" s="13">
        <f t="shared" si="2"/>
        <v>4158000</v>
      </c>
    </row>
    <row r="27" spans="2:24" x14ac:dyDescent="0.35">
      <c r="B27" s="10">
        <v>44937</v>
      </c>
      <c r="C27" t="s">
        <v>21</v>
      </c>
      <c r="D27" t="s">
        <v>22</v>
      </c>
      <c r="E27" s="11">
        <v>4475000</v>
      </c>
      <c r="F27" s="11">
        <v>0</v>
      </c>
      <c r="G27" s="11">
        <v>121000</v>
      </c>
      <c r="H27" s="11">
        <f t="shared" si="0"/>
        <v>102542.37288135594</v>
      </c>
      <c r="I27" s="11">
        <f t="shared" si="1"/>
        <v>21780</v>
      </c>
      <c r="J27" s="13">
        <f t="shared" si="2"/>
        <v>4354000</v>
      </c>
    </row>
    <row r="28" spans="2:24" x14ac:dyDescent="0.35">
      <c r="B28" s="10">
        <v>44938</v>
      </c>
      <c r="C28" t="s">
        <v>21</v>
      </c>
      <c r="D28" t="s">
        <v>22</v>
      </c>
      <c r="E28" s="11">
        <v>2059000</v>
      </c>
      <c r="F28" s="11">
        <v>2836000</v>
      </c>
      <c r="G28" s="11">
        <v>114000</v>
      </c>
      <c r="H28" s="11">
        <f t="shared" si="0"/>
        <v>96610.169491525434</v>
      </c>
      <c r="I28" s="11">
        <f t="shared" si="1"/>
        <v>20520</v>
      </c>
      <c r="J28" s="13">
        <f t="shared" si="2"/>
        <v>1945000</v>
      </c>
    </row>
    <row r="29" spans="2:24" x14ac:dyDescent="0.35">
      <c r="B29" s="10">
        <v>44939</v>
      </c>
      <c r="C29" t="s">
        <v>21</v>
      </c>
      <c r="D29" t="s">
        <v>22</v>
      </c>
      <c r="E29" s="11">
        <v>4642000</v>
      </c>
      <c r="F29" s="11">
        <v>0</v>
      </c>
      <c r="G29" s="11">
        <v>115000</v>
      </c>
      <c r="H29" s="11">
        <f t="shared" si="0"/>
        <v>97457.627118644072</v>
      </c>
      <c r="I29" s="11">
        <f t="shared" si="1"/>
        <v>20700</v>
      </c>
      <c r="J29" s="13">
        <f t="shared" si="2"/>
        <v>4527000</v>
      </c>
    </row>
    <row r="30" spans="2:24" x14ac:dyDescent="0.35">
      <c r="B30" s="10">
        <v>44940</v>
      </c>
      <c r="C30" t="s">
        <v>21</v>
      </c>
      <c r="D30" t="s">
        <v>22</v>
      </c>
      <c r="E30" s="11">
        <v>860000</v>
      </c>
      <c r="F30" s="11">
        <v>0</v>
      </c>
      <c r="G30" s="11">
        <v>35000</v>
      </c>
      <c r="H30" s="11">
        <f t="shared" si="0"/>
        <v>29661.016949152545</v>
      </c>
      <c r="I30" s="11">
        <f t="shared" si="1"/>
        <v>6300</v>
      </c>
      <c r="J30" s="13">
        <f t="shared" si="2"/>
        <v>825000</v>
      </c>
    </row>
    <row r="31" spans="2:24" x14ac:dyDescent="0.35">
      <c r="B31" s="10">
        <v>44941</v>
      </c>
      <c r="E31" s="11">
        <v>0</v>
      </c>
      <c r="F31" s="11">
        <v>0</v>
      </c>
      <c r="G31" s="11">
        <v>0</v>
      </c>
      <c r="H31" s="11">
        <f t="shared" si="0"/>
        <v>0</v>
      </c>
      <c r="I31" s="11">
        <f t="shared" si="1"/>
        <v>0</v>
      </c>
      <c r="J31" s="13">
        <f t="shared" si="2"/>
        <v>0</v>
      </c>
    </row>
    <row r="32" spans="2:24" x14ac:dyDescent="0.35">
      <c r="B32" s="10">
        <v>44942</v>
      </c>
      <c r="C32" t="s">
        <v>21</v>
      </c>
      <c r="D32" t="s">
        <v>22</v>
      </c>
      <c r="E32" s="11">
        <v>2337000</v>
      </c>
      <c r="F32" s="11">
        <v>843000</v>
      </c>
      <c r="G32" s="11">
        <v>92000</v>
      </c>
      <c r="H32" s="11">
        <f t="shared" si="0"/>
        <v>77966.101694915254</v>
      </c>
      <c r="I32" s="11">
        <f t="shared" si="1"/>
        <v>16560</v>
      </c>
      <c r="J32" s="13">
        <f t="shared" si="2"/>
        <v>2245000</v>
      </c>
    </row>
    <row r="33" spans="2:10" x14ac:dyDescent="0.35">
      <c r="B33" s="10">
        <v>44943</v>
      </c>
      <c r="C33" t="s">
        <v>21</v>
      </c>
      <c r="D33" t="s">
        <v>22</v>
      </c>
      <c r="E33" s="11">
        <v>4355000</v>
      </c>
      <c r="F33" s="11">
        <v>177000</v>
      </c>
      <c r="G33" s="11">
        <v>115000</v>
      </c>
      <c r="H33" s="11">
        <f t="shared" si="0"/>
        <v>97457.627118644072</v>
      </c>
      <c r="I33" s="11">
        <f t="shared" si="1"/>
        <v>20700</v>
      </c>
      <c r="J33" s="13">
        <f t="shared" si="2"/>
        <v>4240000</v>
      </c>
    </row>
    <row r="34" spans="2:10" x14ac:dyDescent="0.35">
      <c r="B34" s="10">
        <v>44944</v>
      </c>
      <c r="C34" t="s">
        <v>21</v>
      </c>
      <c r="D34" t="s">
        <v>22</v>
      </c>
      <c r="E34" s="11">
        <v>3361000</v>
      </c>
      <c r="F34" s="11">
        <v>1312000</v>
      </c>
      <c r="G34" s="11">
        <v>122000</v>
      </c>
      <c r="H34" s="11">
        <f t="shared" si="0"/>
        <v>103389.83050847458</v>
      </c>
      <c r="I34" s="11">
        <f t="shared" si="1"/>
        <v>21960</v>
      </c>
      <c r="J34" s="13">
        <f t="shared" si="2"/>
        <v>3239000</v>
      </c>
    </row>
    <row r="35" spans="2:10" x14ac:dyDescent="0.35">
      <c r="B35" s="10">
        <v>44945</v>
      </c>
      <c r="C35" t="s">
        <v>21</v>
      </c>
      <c r="D35" t="s">
        <v>22</v>
      </c>
      <c r="E35" s="11">
        <v>2147000</v>
      </c>
      <c r="F35" s="11">
        <v>248000</v>
      </c>
      <c r="G35" s="11">
        <v>69000</v>
      </c>
      <c r="H35" s="11">
        <f t="shared" si="0"/>
        <v>58474.576271186445</v>
      </c>
      <c r="I35" s="11">
        <f t="shared" si="1"/>
        <v>12420</v>
      </c>
      <c r="J35" s="13">
        <f t="shared" si="2"/>
        <v>2078000</v>
      </c>
    </row>
    <row r="36" spans="2:10" x14ac:dyDescent="0.35">
      <c r="B36" s="10">
        <v>44946</v>
      </c>
      <c r="C36" t="s">
        <v>21</v>
      </c>
      <c r="D36" t="s">
        <v>22</v>
      </c>
      <c r="E36" s="11">
        <v>1746000</v>
      </c>
      <c r="F36" s="11">
        <v>0</v>
      </c>
      <c r="G36" s="11">
        <v>53000</v>
      </c>
      <c r="H36" s="11">
        <f t="shared" si="0"/>
        <v>44915.254237288136</v>
      </c>
      <c r="I36" s="11">
        <f t="shared" si="1"/>
        <v>9540</v>
      </c>
      <c r="J36" s="13">
        <f t="shared" si="2"/>
        <v>1693000</v>
      </c>
    </row>
    <row r="37" spans="2:10" x14ac:dyDescent="0.35">
      <c r="B37" s="10">
        <v>44947</v>
      </c>
      <c r="C37" t="s">
        <v>21</v>
      </c>
      <c r="D37" t="s">
        <v>22</v>
      </c>
      <c r="E37" s="11">
        <v>745000</v>
      </c>
      <c r="F37" s="11">
        <v>230000</v>
      </c>
      <c r="G37" s="11">
        <v>31000</v>
      </c>
      <c r="H37" s="11">
        <f t="shared" si="0"/>
        <v>26271.186440677968</v>
      </c>
      <c r="I37" s="11">
        <f t="shared" si="1"/>
        <v>5580</v>
      </c>
      <c r="J37" s="13">
        <f t="shared" si="2"/>
        <v>714000</v>
      </c>
    </row>
    <row r="40" spans="2:10" ht="26" x14ac:dyDescent="0.6">
      <c r="C40" s="20" t="s">
        <v>63</v>
      </c>
    </row>
  </sheetData>
  <mergeCells count="3">
    <mergeCell ref="B3:C3"/>
    <mergeCell ref="B11:C11"/>
    <mergeCell ref="E16:F1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5BE4-0816-4547-B0B3-7DB3D73C407D}">
  <sheetPr codeName="Feuil3"/>
  <dimension ref="A1:J3"/>
  <sheetViews>
    <sheetView tabSelected="1" zoomScale="80" zoomScaleNormal="80" workbookViewId="0">
      <selection activeCell="C26" sqref="C26"/>
    </sheetView>
  </sheetViews>
  <sheetFormatPr baseColWidth="10" defaultRowHeight="14.5" x14ac:dyDescent="0.35"/>
  <cols>
    <col min="1" max="1" width="17.1796875" style="16" customWidth="1"/>
    <col min="2" max="2" width="16.08984375" style="16" customWidth="1"/>
    <col min="3" max="3" width="12.7265625" style="16" bestFit="1" customWidth="1"/>
    <col min="4" max="4" width="8.1796875" style="16" customWidth="1"/>
    <col min="5" max="5" width="19.6328125" style="16" customWidth="1"/>
    <col min="6" max="6" width="15" style="16" customWidth="1"/>
    <col min="7" max="7" width="30.6328125" style="16" bestFit="1" customWidth="1"/>
    <col min="8" max="8" width="13.7265625" style="16" customWidth="1"/>
    <col min="9" max="9" width="16.7265625" style="16" customWidth="1"/>
    <col min="10" max="10" width="12.54296875" style="16" customWidth="1"/>
    <col min="11" max="16384" width="10.90625" style="16"/>
  </cols>
  <sheetData>
    <row r="1" spans="1:10" x14ac:dyDescent="0.35">
      <c r="A1" s="15" t="s">
        <v>28</v>
      </c>
      <c r="B1" s="15" t="s">
        <v>29</v>
      </c>
      <c r="C1" s="15" t="s">
        <v>30</v>
      </c>
      <c r="D1" s="15" t="s">
        <v>31</v>
      </c>
      <c r="E1" s="15" t="s">
        <v>32</v>
      </c>
      <c r="F1" s="15" t="s">
        <v>33</v>
      </c>
      <c r="G1" s="15" t="s">
        <v>34</v>
      </c>
      <c r="H1" s="15" t="s">
        <v>35</v>
      </c>
      <c r="I1" s="15" t="s">
        <v>39</v>
      </c>
      <c r="J1" s="15" t="s">
        <v>52</v>
      </c>
    </row>
    <row r="2" spans="1:10" x14ac:dyDescent="0.35">
      <c r="A2" s="16">
        <v>12004</v>
      </c>
      <c r="B2" s="16" t="s">
        <v>4</v>
      </c>
      <c r="C2" s="16" t="s">
        <v>38</v>
      </c>
      <c r="E2" s="16" t="s">
        <v>36</v>
      </c>
      <c r="G2" s="16" t="s">
        <v>15</v>
      </c>
    </row>
    <row r="3" spans="1:10" x14ac:dyDescent="0.35">
      <c r="A3" s="16">
        <v>12004</v>
      </c>
      <c r="B3" s="16" t="s">
        <v>12</v>
      </c>
      <c r="C3" s="16" t="s">
        <v>38</v>
      </c>
      <c r="E3" s="16" t="s">
        <v>36</v>
      </c>
      <c r="G3" s="16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DA737-8BAD-40B0-A5B7-522DB2FDA790}">
  <sheetPr codeName="Feuil2"/>
  <dimension ref="A1:J5"/>
  <sheetViews>
    <sheetView zoomScale="70" zoomScaleNormal="70" workbookViewId="0">
      <selection activeCell="C17" sqref="C16:C17"/>
    </sheetView>
  </sheetViews>
  <sheetFormatPr baseColWidth="10" defaultRowHeight="14.5" x14ac:dyDescent="0.35"/>
  <cols>
    <col min="1" max="8" width="10.90625" style="16"/>
    <col min="9" max="9" width="13.36328125" style="16" customWidth="1"/>
    <col min="10" max="16384" width="10.90625" style="16"/>
  </cols>
  <sheetData>
    <row r="1" spans="1:10" x14ac:dyDescent="0.35">
      <c r="A1" s="15" t="s">
        <v>28</v>
      </c>
      <c r="B1" s="15" t="s">
        <v>29</v>
      </c>
      <c r="C1" s="15" t="s">
        <v>30</v>
      </c>
      <c r="D1" s="15" t="s">
        <v>31</v>
      </c>
      <c r="E1" s="15" t="s">
        <v>32</v>
      </c>
      <c r="F1" s="15" t="s">
        <v>33</v>
      </c>
      <c r="G1" s="15" t="s">
        <v>34</v>
      </c>
      <c r="H1" s="15" t="s">
        <v>35</v>
      </c>
      <c r="I1" s="15" t="s">
        <v>39</v>
      </c>
      <c r="J1" s="15" t="s">
        <v>52</v>
      </c>
    </row>
    <row r="2" spans="1:10" x14ac:dyDescent="0.35">
      <c r="A2" s="16">
        <v>12004</v>
      </c>
      <c r="B2" s="16" t="s">
        <v>7</v>
      </c>
      <c r="C2" s="16" t="s">
        <v>38</v>
      </c>
      <c r="E2" s="16" t="str">
        <f>+IF(DEBLOCAGE!$S$18="D","C","D")</f>
        <v>D</v>
      </c>
      <c r="G2" s="16" t="s">
        <v>9</v>
      </c>
    </row>
    <row r="3" spans="1:10" x14ac:dyDescent="0.35">
      <c r="A3" s="16">
        <v>12004</v>
      </c>
      <c r="B3" s="16" t="s">
        <v>8</v>
      </c>
      <c r="C3" s="16" t="s">
        <v>38</v>
      </c>
      <c r="E3" s="16" t="str">
        <f>+IF(DEBLOCAGE!$S$18="D","C","D")</f>
        <v>D</v>
      </c>
      <c r="G3" s="16" t="s">
        <v>10</v>
      </c>
    </row>
    <row r="4" spans="1:10" x14ac:dyDescent="0.35">
      <c r="A4" s="16">
        <v>12004</v>
      </c>
      <c r="B4" s="16" t="s">
        <v>6</v>
      </c>
      <c r="C4" s="16" t="s">
        <v>38</v>
      </c>
      <c r="E4" s="16" t="str">
        <f>+IF(DEBLOCAGE!$S$18="D","C","D")</f>
        <v>D</v>
      </c>
      <c r="G4" s="16" t="s">
        <v>5</v>
      </c>
    </row>
    <row r="5" spans="1:10" x14ac:dyDescent="0.35">
      <c r="A5" s="16">
        <v>12004</v>
      </c>
      <c r="B5" s="16" t="s">
        <v>13</v>
      </c>
      <c r="C5" s="16" t="s">
        <v>38</v>
      </c>
      <c r="E5" s="16" t="str">
        <f>+IF(DEBLOCAGE!$S$19="D","C","D")</f>
        <v>D</v>
      </c>
      <c r="G5" s="16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DEBLOCAGE</vt:lpstr>
      <vt:lpstr>BAS</vt:lpstr>
      <vt:lpstr>CONTREPARTIE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JEAN</cp:lastModifiedBy>
  <dcterms:created xsi:type="dcterms:W3CDTF">2023-01-16T16:23:11Z</dcterms:created>
  <dcterms:modified xsi:type="dcterms:W3CDTF">2023-01-25T16:13:49Z</dcterms:modified>
</cp:coreProperties>
</file>