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E78C7140-7EB1-40E7-9DA9-CB7E2AAF3B43}" xr6:coauthVersionLast="46" xr6:coauthVersionMax="46" xr10:uidLastSave="{00000000-0000-0000-0000-000000000000}"/>
  <bookViews>
    <workbookView xWindow="-120" yWindow="-120" windowWidth="24240" windowHeight="13290" tabRatio="766" xr2:uid="{00000000-000D-0000-FFFF-FFFF00000000}"/>
  </bookViews>
  <sheets>
    <sheet name="Rapport" sheetId="59" r:id="rId1"/>
    <sheet name="Stock" sheetId="67" r:id="rId2"/>
    <sheet name="Gestion Stock" sheetId="69" r:id="rId3"/>
    <sheet name="PRODUIT" sheetId="68" r:id="rId4"/>
  </sheets>
  <externalReferences>
    <externalReference r:id="rId5"/>
    <externalReference r:id="rId6"/>
  </externalReferences>
  <definedNames>
    <definedName name="_motPasse">#REF!</definedName>
    <definedName name="_produit30000" localSheetId="2">#REF!</definedName>
    <definedName name="_produit30000" localSheetId="3">PRODUIT!$A$12:$A$29994</definedName>
    <definedName name="_produit30000">#REF!</definedName>
    <definedName name="_rubriques">#REF!</definedName>
    <definedName name="_utilisateur" localSheetId="2">#REF!</definedName>
    <definedName name="_utilisateur" localSheetId="3">#REF!</definedName>
    <definedName name="_utilisateur">#REF!</definedName>
    <definedName name="_Y6">#REF!</definedName>
    <definedName name="ARABA" localSheetId="2">#REF!</definedName>
    <definedName name="ARABA">#REF!</definedName>
    <definedName name="AY">[1]Février!$BE$3:$BE$15</definedName>
    <definedName name="Aylar">#REF!</definedName>
    <definedName name="CalendarYear">#REF!</definedName>
    <definedName name="Destinataires_factures" localSheetId="2">#REF!</definedName>
    <definedName name="Destinataires_factures" localSheetId="3">PRODUIT!#REF!</definedName>
    <definedName name="Destinataires_factures">#REF!</definedName>
    <definedName name="EV" localSheetId="2">#REF!</definedName>
    <definedName name="EV">#REF!</definedName>
    <definedName name="HolidayListNamedRange">#REF!</definedName>
    <definedName name="idClients">OFFSET([2]Clients!$B$3,0,0,COUNTA([2]Clients!$B:$B)-1)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AutreStiuation">#REF!</definedName>
    <definedName name="KeyChomageTech">#REF!</definedName>
    <definedName name="KeyCustom1">#REF!</definedName>
    <definedName name="KeyCustom1Label">#REF!</definedName>
    <definedName name="KeyCustom2">#REF!</definedName>
    <definedName name="KeyCustom2Label">#REF!</definedName>
    <definedName name="KeyNaissance">#REF!</definedName>
    <definedName name="KeyPersonal">#REF!</definedName>
    <definedName name="KeyPersonalLabel">#REF!</definedName>
    <definedName name="KeySick">#REF!</definedName>
    <definedName name="KeySickLabel">#REF!</definedName>
    <definedName name="KeyVacation">#REF!</definedName>
    <definedName name="KeyVacationLabel">#REF!</definedName>
    <definedName name="LigneTitreRégion1..C7" localSheetId="2">#REF!</definedName>
    <definedName name="LigneTitreRégion1..C7">#REF!</definedName>
    <definedName name="LigneTitreRégion2..G5" localSheetId="2">#REF!</definedName>
    <definedName name="LigneTitreRégion2..G5">#REF!</definedName>
    <definedName name="LigneTitreRégion3..G26" localSheetId="2">#REF!</definedName>
    <definedName name="LigneTitreRégion3..G26">#REF!</definedName>
    <definedName name="liste_produits" localSheetId="2">#REF!</definedName>
    <definedName name="liste_produits" localSheetId="3">PRODUIT!$A:$C</definedName>
    <definedName name="liste_produits">#REF!</definedName>
    <definedName name="MAAS" localSheetId="2">#REF!</definedName>
    <definedName name="MAAS">#REF!</definedName>
    <definedName name="nom_société" localSheetId="2">#REF!</definedName>
    <definedName name="nom_société">#REF!</definedName>
    <definedName name="references" localSheetId="2">#REF!</definedName>
    <definedName name="references" localSheetId="3">PRODUIT!$A:$A</definedName>
    <definedName name="references">#REF!</definedName>
    <definedName name="tableau_clients" localSheetId="2">#REF!</definedName>
    <definedName name="tableau_clients" localSheetId="3">PRODUIT!#REF!</definedName>
    <definedName name="tableau_clients">#REF!</definedName>
    <definedName name="TitreColonne1" localSheetId="2">#REF!</definedName>
    <definedName name="TitreColonne1" localSheetId="3">#REF!</definedName>
    <definedName name="TitreColonne1">#REF!</definedName>
    <definedName name="URUNLER" localSheetId="2">#REF!</definedName>
    <definedName name="URUNLER">#REF!</definedName>
    <definedName name="_xlnm.Print_Area" localSheetId="0">Rapport!$B$1:$F$48</definedName>
  </definedNames>
  <calcPr calcId="181029"/>
  <extLs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D3" i="69" l="1"/>
  <c r="D4" i="69"/>
  <c r="D5" i="69"/>
  <c r="D6" i="69"/>
  <c r="D7" i="69"/>
  <c r="D8" i="69"/>
  <c r="D9" i="69"/>
  <c r="D10" i="69"/>
  <c r="D11" i="69"/>
  <c r="D2" i="69" l="1"/>
  <c r="B8" i="59"/>
  <c r="E6" i="69" l="1"/>
  <c r="E10" i="69" l="1"/>
  <c r="E7" i="69"/>
  <c r="E11" i="69"/>
  <c r="E9" i="69"/>
  <c r="E8" i="69"/>
  <c r="E3" i="69" l="1"/>
  <c r="E4" i="69"/>
  <c r="E15" i="59"/>
  <c r="F15" i="59" s="1"/>
  <c r="E16" i="59"/>
  <c r="F16" i="59" s="1"/>
  <c r="E17" i="59"/>
  <c r="F17" i="59" s="1"/>
  <c r="E18" i="59"/>
  <c r="F18" i="59" s="1"/>
  <c r="E19" i="59"/>
  <c r="F19" i="59" s="1"/>
  <c r="E20" i="59"/>
  <c r="F20" i="59" s="1"/>
  <c r="E21" i="59"/>
  <c r="F21" i="59" s="1"/>
  <c r="E22" i="59"/>
  <c r="F22" i="59" s="1"/>
  <c r="E23" i="59"/>
  <c r="F23" i="59" s="1"/>
  <c r="E24" i="59"/>
  <c r="F24" i="59" s="1"/>
  <c r="E25" i="59"/>
  <c r="F25" i="59" s="1"/>
  <c r="E26" i="59"/>
  <c r="F26" i="59" s="1"/>
  <c r="E27" i="59"/>
  <c r="F27" i="59" s="1"/>
  <c r="E28" i="59"/>
  <c r="F28" i="59" s="1"/>
  <c r="C15" i="59"/>
  <c r="C16" i="59"/>
  <c r="C17" i="59"/>
  <c r="C18" i="59"/>
  <c r="C19" i="59"/>
  <c r="C20" i="59"/>
  <c r="C21" i="59"/>
  <c r="C22" i="59"/>
  <c r="C23" i="59"/>
  <c r="C24" i="59"/>
  <c r="C25" i="59"/>
  <c r="C26" i="59"/>
  <c r="C27" i="59"/>
  <c r="C28" i="59"/>
  <c r="E14" i="59"/>
  <c r="C14" i="59"/>
  <c r="E5" i="69" l="1"/>
  <c r="E2" i="69" l="1"/>
  <c r="B6" i="59"/>
  <c r="F14" i="59" l="1"/>
  <c r="F31" i="59"/>
  <c r="F30" i="59"/>
  <c r="F34" i="59"/>
  <c r="F33" i="59"/>
  <c r="F32" i="59"/>
  <c r="F36" i="59" l="1"/>
  <c r="F38" i="59" l="1"/>
  <c r="F41" i="59" s="1"/>
</calcChain>
</file>

<file path=xl/sharedStrings.xml><?xml version="1.0" encoding="utf-8"?>
<sst xmlns="http://schemas.openxmlformats.org/spreadsheetml/2006/main" count="68" uniqueCount="38">
  <si>
    <t>Article</t>
  </si>
  <si>
    <t>Référence Produit</t>
  </si>
  <si>
    <t>Quantité</t>
  </si>
  <si>
    <t>Prix</t>
  </si>
  <si>
    <t>Sous-total HT</t>
  </si>
  <si>
    <t>TVA</t>
  </si>
  <si>
    <t>Taux TVA</t>
  </si>
  <si>
    <t>Total TTC</t>
  </si>
  <si>
    <t>Date d'émission</t>
  </si>
  <si>
    <t>Montant HT</t>
  </si>
  <si>
    <t>Acompte reçu</t>
  </si>
  <si>
    <t>Autres</t>
  </si>
  <si>
    <t>Numéro de Facture</t>
  </si>
  <si>
    <t>ARTICLE</t>
  </si>
  <si>
    <t>STOCK INITIAL</t>
  </si>
  <si>
    <t>VENDU</t>
  </si>
  <si>
    <t>STOCK RÉEL</t>
  </si>
  <si>
    <t>RAPPORT</t>
  </si>
  <si>
    <t>Rom001</t>
  </si>
  <si>
    <t>Rom002</t>
  </si>
  <si>
    <t>Rom003</t>
  </si>
  <si>
    <t>Rom004</t>
  </si>
  <si>
    <t>Rom005</t>
  </si>
  <si>
    <t>Rom006</t>
  </si>
  <si>
    <t>Rom007</t>
  </si>
  <si>
    <t>Rom008</t>
  </si>
  <si>
    <t>Rom009</t>
  </si>
  <si>
    <t>Rom010</t>
  </si>
  <si>
    <t>Roman sentimentaux</t>
  </si>
  <si>
    <t>Roman de mœurs</t>
  </si>
  <si>
    <t>Roman d’apprentissage</t>
  </si>
  <si>
    <t>Roman science-fiction</t>
  </si>
  <si>
    <t>Roman d’aventures</t>
  </si>
  <si>
    <t>Roman philosophique</t>
  </si>
  <si>
    <t>Roman picaresque</t>
  </si>
  <si>
    <t>Roman policier</t>
  </si>
  <si>
    <t>Roman historique</t>
  </si>
  <si>
    <t>Roman d’horreur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</si>
</sst>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 * #,##0.00_)\ &quot;€&quot;_ ;_ * \(#,##0.00\)\ &quot;€&quot;_ ;_ * &quot;-&quot;??_)\ &quot;€&quot;_ ;_ @_ "/>
    <numFmt numFmtId="167" formatCode="#,##0.00\ &quot;€&quot;"/>
    <numFmt numFmtId="168" formatCode="0\ %"/>
    <numFmt numFmtId="169" formatCode="0#&quot; &quot;##&quot; &quot;##&quot; &quot;##&quot; &quot;##"/>
    <numFmt numFmtId="170" formatCode="\+\3\2\ ##0\ 00&quot;&quot;0\ 000"/>
    <numFmt numFmtId="171" formatCode="_-* #,##0.00\ [$€-80C]_-;\-* #,##0.00\ [$€-80C]_-;_-* &quot;-&quot;??\ [$€-80C]_-;_-@_-"/>
    <numFmt numFmtId="172" formatCode="_ * #,##0.00_)&quot;€&quot;_ ;_ * \(#,##0.00\)\ &quot;€&quot;_ ;_ * &quot;-&quot;??_)\ &quot;€&quot;_ ;_ @_ "/>
  </numFmts>
  <fonts count="4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74996185186315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4" tint="-0.2499465926084170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89996032593768116"/>
      <name val="Calibri"/>
      <family val="2"/>
      <scheme val="minor"/>
    </font>
    <font>
      <sz val="14"/>
      <color theme="4" tint="-0.24994659260841701"/>
      <name val="Calibri"/>
      <family val="2"/>
      <scheme val="minor"/>
    </font>
    <font>
      <sz val="11"/>
      <color theme="4" tint="-0.499984740745262"/>
      <name val="Calibri Light"/>
      <family val="2"/>
      <scheme val="major"/>
    </font>
    <font>
      <sz val="11"/>
      <color theme="2" tint="-0.749992370372631"/>
      <name val="Calibri"/>
      <family val="2"/>
      <scheme val="minor"/>
    </font>
    <font>
      <b/>
      <sz val="25"/>
      <color theme="0"/>
      <name val="Calibri Light"/>
      <family val="2"/>
      <scheme val="major"/>
    </font>
    <font>
      <b/>
      <sz val="12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ED7D3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3"/>
      <name val="Calibri Light"/>
      <family val="2"/>
      <scheme val="major"/>
    </font>
    <font>
      <sz val="18"/>
      <color theme="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0"/>
      <color theme="1"/>
      <name val="Arial"/>
      <family val="2"/>
    </font>
    <font>
      <sz val="14"/>
      <color theme="1" tint="4.9989318521683403E-2"/>
      <name val="Calibri Light"/>
      <family val="2"/>
      <scheme val="major"/>
    </font>
    <font>
      <b/>
      <sz val="22"/>
      <color theme="1" tint="4.9989318521683403E-2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2.5"/>
      <color theme="1" tint="4.9989318521683403E-2"/>
      <name val="Calibri"/>
      <family val="2"/>
      <scheme val="minor"/>
    </font>
    <font>
      <sz val="13"/>
      <color theme="1" tint="4.9989318521683403E-2"/>
      <name val="Calibri Light"/>
      <family val="2"/>
      <scheme val="major"/>
    </font>
    <font>
      <sz val="13"/>
      <color theme="1" tint="4.9989318521683403E-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 tint="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9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5" fillId="0" borderId="0" applyFill="0" applyBorder="0">
      <alignment horizontal="left" vertical="center" wrapText="1" indent="1"/>
    </xf>
    <xf numFmtId="164" fontId="15" fillId="0" borderId="0" applyFont="0" applyFill="0" applyBorder="0" applyProtection="0">
      <alignment horizontal="right" vertical="center"/>
    </xf>
    <xf numFmtId="0" fontId="14" fillId="0" borderId="1" applyNumberFormat="0" applyAlignment="0" applyProtection="0"/>
    <xf numFmtId="0" fontId="17" fillId="3" borderId="0" applyNumberFormat="0" applyBorder="0" applyProtection="0">
      <alignment horizontal="left" vertical="top" wrapText="1" indent="1"/>
    </xf>
    <xf numFmtId="0" fontId="18" fillId="0" borderId="1" applyFill="0" applyProtection="0">
      <alignment horizontal="right" vertical="center" indent="1"/>
    </xf>
    <xf numFmtId="0" fontId="19" fillId="5" borderId="0" applyBorder="0" applyProtection="0">
      <alignment horizontal="left" indent="1"/>
    </xf>
    <xf numFmtId="10" fontId="16" fillId="0" borderId="0" applyFill="0" applyBorder="0" applyProtection="0">
      <alignment horizontal="right" vertical="center"/>
    </xf>
    <xf numFmtId="0" fontId="20" fillId="0" borderId="0" applyNumberFormat="0" applyFill="0" applyBorder="0" applyProtection="0">
      <alignment horizontal="left" vertical="center" indent="1"/>
    </xf>
    <xf numFmtId="0" fontId="21" fillId="0" borderId="0" applyNumberFormat="0" applyFill="0" applyBorder="0" applyProtection="0">
      <alignment vertical="center"/>
    </xf>
    <xf numFmtId="14" fontId="22" fillId="0" borderId="0" applyFont="0" applyFill="0" applyBorder="0" applyAlignment="0" applyProtection="0">
      <alignment horizontal="left" wrapText="1"/>
    </xf>
    <xf numFmtId="0" fontId="19" fillId="4" borderId="0" applyNumberFormat="0" applyBorder="0" applyProtection="0">
      <alignment vertical="center" wrapText="1"/>
    </xf>
    <xf numFmtId="169" fontId="19" fillId="0" borderId="0" applyFont="0" applyFill="0" applyBorder="0" applyAlignment="0">
      <alignment vertical="center"/>
    </xf>
    <xf numFmtId="0" fontId="23" fillId="6" borderId="2" applyProtection="0">
      <alignment vertical="center"/>
    </xf>
    <xf numFmtId="0" fontId="8" fillId="0" borderId="0"/>
    <xf numFmtId="0" fontId="13" fillId="0" borderId="0"/>
    <xf numFmtId="165" fontId="13" fillId="0" borderId="0" applyFont="0" applyFill="0" applyBorder="0" applyAlignment="0" applyProtection="0"/>
    <xf numFmtId="0" fontId="7" fillId="0" borderId="0"/>
    <xf numFmtId="0" fontId="24" fillId="7" borderId="3">
      <alignment horizontal="left"/>
    </xf>
    <xf numFmtId="0" fontId="5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" fillId="0" borderId="0"/>
    <xf numFmtId="0" fontId="3" fillId="0" borderId="0"/>
    <xf numFmtId="0" fontId="2" fillId="0" borderId="0"/>
  </cellStyleXfs>
  <cellXfs count="81">
    <xf numFmtId="0" fontId="0" fillId="0" borderId="0" xfId="0"/>
    <xf numFmtId="0" fontId="13" fillId="2" borderId="0" xfId="19" applyFill="1" applyProtection="1">
      <protection locked="0"/>
    </xf>
    <xf numFmtId="0" fontId="12" fillId="2" borderId="0" xfId="19" applyFont="1" applyFill="1" applyAlignment="1" applyProtection="1">
      <alignment horizontal="left" indent="8"/>
      <protection locked="0"/>
    </xf>
    <xf numFmtId="0" fontId="12" fillId="2" borderId="0" xfId="19" applyFont="1" applyFill="1" applyProtection="1">
      <protection locked="0"/>
    </xf>
    <xf numFmtId="14" fontId="13" fillId="2" borderId="0" xfId="19" applyNumberFormat="1" applyFill="1" applyAlignment="1" applyProtection="1">
      <alignment horizontal="left"/>
      <protection locked="0"/>
    </xf>
    <xf numFmtId="0" fontId="13" fillId="2" borderId="0" xfId="19" applyFill="1" applyBorder="1" applyProtection="1">
      <protection locked="0"/>
    </xf>
    <xf numFmtId="0" fontId="6" fillId="0" borderId="0" xfId="21" applyFont="1" applyBorder="1" applyProtection="1">
      <protection locked="0"/>
    </xf>
    <xf numFmtId="0" fontId="25" fillId="0" borderId="0" xfId="21" applyFont="1" applyBorder="1" applyProtection="1">
      <protection locked="0"/>
    </xf>
    <xf numFmtId="0" fontId="13" fillId="2" borderId="0" xfId="19" applyNumberFormat="1" applyFill="1" applyProtection="1">
      <protection locked="0"/>
    </xf>
    <xf numFmtId="0" fontId="13" fillId="2" borderId="0" xfId="19" applyFill="1" applyAlignment="1" applyProtection="1">
      <protection locked="0"/>
    </xf>
    <xf numFmtId="0" fontId="13" fillId="2" borderId="0" xfId="19" applyFont="1" applyFill="1" applyAlignment="1" applyProtection="1">
      <protection locked="0"/>
    </xf>
    <xf numFmtId="0" fontId="24" fillId="2" borderId="0" xfId="19" applyFont="1" applyFill="1" applyAlignment="1" applyProtection="1">
      <alignment horizontal="right"/>
    </xf>
    <xf numFmtId="0" fontId="13" fillId="2" borderId="0" xfId="19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indent="3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indent="1"/>
      <protection locked="0"/>
    </xf>
    <xf numFmtId="0" fontId="13" fillId="0" borderId="0" xfId="19" applyAlignment="1" applyProtection="1"/>
    <xf numFmtId="0" fontId="13" fillId="0" borderId="0" xfId="19" applyAlignment="1" applyProtection="1">
      <protection locked="0"/>
    </xf>
    <xf numFmtId="14" fontId="9" fillId="2" borderId="0" xfId="19" applyNumberFormat="1" applyFont="1" applyFill="1" applyAlignment="1" applyProtection="1">
      <alignment horizontal="left"/>
      <protection hidden="1"/>
    </xf>
    <xf numFmtId="14" fontId="0" fillId="0" borderId="0" xfId="0" applyNumberFormat="1" applyAlignment="1">
      <alignment horizontal="center"/>
    </xf>
    <xf numFmtId="0" fontId="33" fillId="0" borderId="0" xfId="19" applyFont="1"/>
    <xf numFmtId="0" fontId="33" fillId="0" borderId="0" xfId="19" applyFont="1" applyAlignment="1">
      <alignment horizontal="left" indent="1"/>
    </xf>
    <xf numFmtId="0" fontId="33" fillId="0" borderId="0" xfId="19" applyNumberFormat="1" applyFont="1" applyAlignment="1">
      <alignment horizontal="right" indent="1"/>
    </xf>
    <xf numFmtId="14" fontId="24" fillId="0" borderId="0" xfId="19" applyNumberFormat="1" applyFont="1" applyFill="1" applyBorder="1" applyAlignment="1" applyProtection="1">
      <alignment horizontal="left" vertical="center" indent="1"/>
      <protection locked="0"/>
    </xf>
    <xf numFmtId="14" fontId="9" fillId="0" borderId="0" xfId="19" applyNumberFormat="1" applyFont="1" applyFill="1" applyBorder="1" applyAlignment="1" applyProtection="1">
      <alignment horizontal="left" vertical="center" indent="1"/>
      <protection locked="0"/>
    </xf>
    <xf numFmtId="0" fontId="24" fillId="0" borderId="0" xfId="19" applyFont="1" applyFill="1" applyBorder="1" applyAlignment="1" applyProtection="1">
      <alignment horizontal="left" vertical="center" indent="1"/>
      <protection locked="0"/>
    </xf>
    <xf numFmtId="0" fontId="9" fillId="0" borderId="0" xfId="19" applyFont="1" applyFill="1" applyBorder="1" applyAlignment="1" applyProtection="1">
      <alignment horizontal="left" vertical="center" indent="1"/>
      <protection locked="0"/>
    </xf>
    <xf numFmtId="170" fontId="9" fillId="0" borderId="0" xfId="19" applyNumberFormat="1" applyFont="1" applyFill="1" applyBorder="1" applyAlignment="1" applyProtection="1">
      <alignment horizontal="left" vertical="center" indent="1"/>
      <protection hidden="1"/>
    </xf>
    <xf numFmtId="0" fontId="27" fillId="0" borderId="0" xfId="19" applyFont="1" applyFill="1" applyBorder="1" applyAlignment="1" applyProtection="1">
      <alignment horizontal="right" vertical="center"/>
      <protection hidden="1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3" fillId="0" borderId="0" xfId="19" applyFill="1" applyProtection="1">
      <protection locked="0"/>
    </xf>
    <xf numFmtId="0" fontId="9" fillId="2" borderId="0" xfId="19" applyFont="1" applyFill="1" applyBorder="1" applyAlignment="1" applyProtection="1">
      <alignment horizontal="center"/>
      <protection locked="0"/>
    </xf>
    <xf numFmtId="9" fontId="13" fillId="2" borderId="0" xfId="19" applyNumberFormat="1" applyFill="1" applyBorder="1" applyAlignment="1" applyProtection="1">
      <alignment horizontal="center"/>
      <protection locked="0"/>
    </xf>
    <xf numFmtId="0" fontId="26" fillId="0" borderId="0" xfId="19" applyFont="1" applyBorder="1" applyAlignment="1" applyProtection="1">
      <alignment horizontal="left" vertical="top" indent="1"/>
      <protection locked="0"/>
    </xf>
    <xf numFmtId="0" fontId="36" fillId="0" borderId="0" xfId="19" applyFont="1" applyFill="1" applyBorder="1" applyAlignment="1" applyProtection="1">
      <alignment horizontal="center"/>
      <protection locked="0"/>
    </xf>
    <xf numFmtId="0" fontId="0" fillId="2" borderId="4" xfId="19" applyFon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left" vertical="center" indent="1"/>
    </xf>
    <xf numFmtId="0" fontId="13" fillId="2" borderId="4" xfId="19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</xf>
    <xf numFmtId="0" fontId="13" fillId="2" borderId="4" xfId="19" applyFill="1" applyBorder="1" applyProtection="1">
      <protection locked="0"/>
    </xf>
    <xf numFmtId="167" fontId="13" fillId="2" borderId="4" xfId="19" applyNumberFormat="1" applyFill="1" applyBorder="1" applyProtection="1">
      <protection locked="0"/>
    </xf>
    <xf numFmtId="166" fontId="13" fillId="2" borderId="4" xfId="19" applyNumberFormat="1" applyFill="1" applyBorder="1" applyAlignment="1" applyProtection="1">
      <alignment horizontal="center"/>
      <protection hidden="1"/>
    </xf>
    <xf numFmtId="0" fontId="1" fillId="2" borderId="4" xfId="19" applyFont="1" applyFill="1" applyBorder="1" applyAlignment="1" applyProtection="1">
      <alignment horizontal="right" indent="1"/>
      <protection locked="0"/>
    </xf>
    <xf numFmtId="172" fontId="0" fillId="2" borderId="4" xfId="0" applyNumberFormat="1" applyFill="1" applyBorder="1" applyAlignment="1" applyProtection="1">
      <alignment horizontal="right" indent="1"/>
    </xf>
    <xf numFmtId="168" fontId="0" fillId="2" borderId="4" xfId="0" applyNumberFormat="1" applyFill="1" applyBorder="1" applyAlignment="1" applyProtection="1">
      <alignment horizontal="right" indent="1"/>
      <protection locked="0"/>
    </xf>
    <xf numFmtId="171" fontId="0" fillId="2" borderId="4" xfId="0" applyNumberFormat="1" applyFill="1" applyBorder="1" applyAlignment="1" applyProtection="1">
      <alignment horizontal="right" indent="1"/>
      <protection locked="0"/>
    </xf>
    <xf numFmtId="0" fontId="31" fillId="2" borderId="4" xfId="19" applyFont="1" applyFill="1" applyBorder="1" applyAlignment="1" applyProtection="1">
      <alignment horizontal="right" indent="1"/>
      <protection locked="0"/>
    </xf>
    <xf numFmtId="167" fontId="37" fillId="0" borderId="4" xfId="0" applyNumberFormat="1" applyFont="1" applyFill="1" applyBorder="1" applyAlignment="1" applyProtection="1">
      <alignment horizontal="right"/>
    </xf>
    <xf numFmtId="0" fontId="0" fillId="0" borderId="4" xfId="0" applyFont="1" applyFill="1" applyBorder="1" applyAlignment="1" applyProtection="1">
      <alignment horizontal="center"/>
    </xf>
    <xf numFmtId="0" fontId="34" fillId="0" borderId="5" xfId="17" applyFont="1" applyFill="1" applyBorder="1" applyAlignment="1">
      <alignment horizontal="center" vertical="center"/>
    </xf>
    <xf numFmtId="0" fontId="0" fillId="2" borderId="4" xfId="0" applyFill="1" applyBorder="1"/>
    <xf numFmtId="0" fontId="32" fillId="8" borderId="7" xfId="19" applyFont="1" applyFill="1" applyBorder="1" applyAlignment="1">
      <alignment horizontal="left" indent="1"/>
    </xf>
    <xf numFmtId="0" fontId="38" fillId="8" borderId="8" xfId="17" applyFont="1" applyFill="1" applyBorder="1" applyAlignment="1" applyProtection="1">
      <alignment horizontal="center" vertical="center"/>
      <protection locked="0"/>
    </xf>
    <xf numFmtId="0" fontId="39" fillId="8" borderId="8" xfId="0" applyFont="1" applyFill="1" applyBorder="1" applyAlignment="1" applyProtection="1">
      <alignment horizontal="center" vertical="center"/>
      <protection locked="0"/>
    </xf>
    <xf numFmtId="0" fontId="39" fillId="8" borderId="9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/>
    </xf>
    <xf numFmtId="0" fontId="0" fillId="0" borderId="4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/>
    <xf numFmtId="0" fontId="0" fillId="0" borderId="12" xfId="0" applyFont="1" applyFill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</xf>
    <xf numFmtId="0" fontId="9" fillId="0" borderId="0" xfId="19" applyFont="1" applyFill="1" applyBorder="1" applyAlignment="1" applyProtection="1">
      <alignment horizontal="left" vertical="center" indent="1"/>
      <protection hidden="1"/>
    </xf>
    <xf numFmtId="0" fontId="35" fillId="2" borderId="0" xfId="19" applyFont="1" applyFill="1" applyAlignment="1" applyProtection="1">
      <alignment horizontal="center" vertical="center"/>
      <protection locked="0"/>
    </xf>
    <xf numFmtId="0" fontId="9" fillId="0" borderId="0" xfId="19" applyFont="1" applyFill="1" applyBorder="1" applyAlignment="1" applyProtection="1">
      <alignment horizontal="left" vertical="center" indent="1"/>
      <protection locked="0"/>
    </xf>
    <xf numFmtId="14" fontId="0" fillId="0" borderId="0" xfId="0" applyNumberFormat="1" applyFont="1" applyAlignment="1">
      <alignment horizontal="left" indent="3"/>
    </xf>
    <xf numFmtId="0" fontId="40" fillId="2" borderId="17" xfId="0" applyFont="1" applyFill="1" applyBorder="1" applyAlignment="1">
      <alignment horizontal="center"/>
    </xf>
    <xf numFmtId="0" fontId="40" fillId="2" borderId="5" xfId="0" applyFont="1" applyFill="1" applyBorder="1"/>
    <xf numFmtId="0" fontId="41" fillId="2" borderId="18" xfId="19" applyNumberFormat="1" applyFont="1" applyFill="1" applyBorder="1" applyAlignment="1" applyProtection="1">
      <alignment horizontal="right" indent="1"/>
      <protection locked="0"/>
    </xf>
    <xf numFmtId="0" fontId="41" fillId="2" borderId="18" xfId="19" applyNumberFormat="1" applyFont="1" applyFill="1" applyBorder="1" applyAlignment="1">
      <alignment horizontal="right" indent="1"/>
    </xf>
    <xf numFmtId="0" fontId="40" fillId="2" borderId="19" xfId="0" applyFont="1" applyFill="1" applyBorder="1" applyAlignment="1">
      <alignment horizontal="center"/>
    </xf>
    <xf numFmtId="0" fontId="40" fillId="2" borderId="20" xfId="0" applyFont="1" applyFill="1" applyBorder="1"/>
    <xf numFmtId="0" fontId="41" fillId="2" borderId="21" xfId="19" applyNumberFormat="1" applyFont="1" applyFill="1" applyBorder="1" applyAlignment="1">
      <alignment horizontal="right" indent="1"/>
    </xf>
    <xf numFmtId="0" fontId="42" fillId="9" borderId="14" xfId="19" applyFont="1" applyFill="1" applyBorder="1" applyAlignment="1">
      <alignment horizontal="left" indent="1"/>
    </xf>
    <xf numFmtId="0" fontId="42" fillId="9" borderId="15" xfId="19" applyFont="1" applyFill="1" applyBorder="1" applyAlignment="1">
      <alignment horizontal="left" indent="1"/>
    </xf>
    <xf numFmtId="0" fontId="42" fillId="9" borderId="16" xfId="19" applyNumberFormat="1" applyFont="1" applyFill="1" applyBorder="1" applyAlignment="1">
      <alignment horizontal="right" indent="1"/>
    </xf>
    <xf numFmtId="14" fontId="9" fillId="0" borderId="0" xfId="0" applyNumberFormat="1" applyFont="1" applyAlignment="1">
      <alignment horizontal="left" indent="3"/>
    </xf>
    <xf numFmtId="0" fontId="13" fillId="2" borderId="4" xfId="19" applyFill="1" applyBorder="1" applyAlignment="1" applyProtection="1">
      <alignment horizontal="right" vertical="center" indent="2"/>
      <protection locked="0"/>
    </xf>
  </cellXfs>
  <cellStyles count="29">
    <cellStyle name="20 % - Accent1 2" xfId="8" xr:uid="{ED460A82-454B-49FB-AE6A-414633C80C69}"/>
    <cellStyle name="60 % - Accent1 2" xfId="15" xr:uid="{0B43F019-5BFF-4A8A-A5E9-EC028C6866E2}"/>
    <cellStyle name="Date" xfId="14" xr:uid="{714D05B2-F563-4B7E-B5E6-87AC851B455F}"/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Milliers 2" xfId="20" xr:uid="{B9964B3E-1978-44C6-B990-11AE42E79C83}"/>
    <cellStyle name="Monétaire 2" xfId="6" xr:uid="{929F7381-F9EB-44FA-8923-4A148C915B9F}"/>
    <cellStyle name="Normal" xfId="0" builtinId="0"/>
    <cellStyle name="Normal 2" xfId="5" xr:uid="{BC91990A-FBC1-4ACA-971F-A99B91B760B9}"/>
    <cellStyle name="Normal 2 2" xfId="19" xr:uid="{BD7D4288-24B1-45D5-9312-9373DB1CC6E2}"/>
    <cellStyle name="Normal 3" xfId="18" xr:uid="{F8199479-5AC9-4093-9BFD-B059FF4AE811}"/>
    <cellStyle name="Normal 3 2" xfId="21" xr:uid="{59E2FB3B-523F-4745-8B19-D25FB4C50D79}"/>
    <cellStyle name="Normal 4" xfId="23" xr:uid="{D8C8C926-3F15-4E34-80BB-BAF3A250E29B}"/>
    <cellStyle name="Normal 5" xfId="26" xr:uid="{DB6AB99C-92DF-4A28-8E49-07DABA703952}"/>
    <cellStyle name="Normal 6" xfId="27" xr:uid="{AEC729CD-B017-403B-947E-19ECEE41FA41}"/>
    <cellStyle name="Normal 7" xfId="28" xr:uid="{0B369B9D-12C9-44D1-B1F5-4FA26BC60958}"/>
    <cellStyle name="Pourcentage 2" xfId="11" xr:uid="{D06E9E53-98E9-45CD-9B8F-DF8061AFFCEE}"/>
    <cellStyle name="Style 1" xfId="22" xr:uid="{1CFB7C98-8EA7-448C-89A1-EB8855631515}"/>
    <cellStyle name="Téléphone" xfId="16" xr:uid="{04D53A86-16FE-4BAB-B6C8-FF2FE44425A8}"/>
    <cellStyle name="Titre 2" xfId="17" xr:uid="{7C0DE39B-5779-4968-825B-F490EC05699E}"/>
    <cellStyle name="Titre 3" xfId="24" xr:uid="{165195AD-DE2B-49BC-B073-6CA0B824E47A}"/>
    <cellStyle name="Titre 1 2" xfId="13" xr:uid="{47E06763-7AEC-4D29-991F-6455B8B6BA18}"/>
    <cellStyle name="Titre 1 3" xfId="25" xr:uid="{2811DD78-D775-4612-8E07-E9D8C7A0B6BC}"/>
    <cellStyle name="Titre 2 2" xfId="12" xr:uid="{0A077A83-36F0-4874-B777-964C887CA794}"/>
    <cellStyle name="Titre 3 2" xfId="9" xr:uid="{D55EC69C-B5F4-4129-A4F3-2087F8042317}"/>
    <cellStyle name="Titre 4 2" xfId="10" xr:uid="{13FFFE29-DA2D-44D6-87FA-D9E617E84CA0}"/>
    <cellStyle name="Total 2" xfId="7" xr:uid="{E74B94D5-5E6B-493D-A48A-2DC3F4E0F4F5}"/>
  </cellStyles>
  <dxfs count="28"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fill>
        <patternFill>
          <bgColor theme="0"/>
        </patternFill>
      </fill>
      <alignment horizontal="right" vertical="bottom" textRotation="0" wrapText="0" indent="1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fill>
        <patternFill>
          <bgColor theme="0"/>
        </patternFill>
      </fill>
      <alignment horizontal="left" vertical="bottom" textRotation="0" wrapText="0" indent="1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fill>
        <patternFill>
          <bgColor theme="0"/>
        </patternFill>
      </fill>
      <alignment horizontal="left" vertical="bottom" textRotation="0" wrapText="0" indent="1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fill>
        <patternFill>
          <bgColor theme="0"/>
        </patternFill>
      </fill>
    </dxf>
    <dxf>
      <border>
        <bottom style="hair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dotted">
          <color auto="1"/>
        </top>
        <bottom style="dotted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dotted">
          <color auto="1"/>
        </right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border>
        <top style="dotted">
          <color auto="1"/>
        </top>
      </border>
    </dxf>
    <dxf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protection locked="0" hidden="0"/>
    </dxf>
    <dxf>
      <border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 style="dotted">
          <color auto="1"/>
        </horizontal>
      </border>
      <protection locked="0" hidden="0"/>
    </dxf>
    <dxf>
      <font>
        <b/>
        <i val="0"/>
        <color rgb="FFFF2929"/>
      </font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none">
          <bgColor auto="1"/>
        </patternFill>
      </fill>
    </dxf>
    <dxf>
      <fill>
        <patternFill patternType="solid">
          <fgColor theme="4" tint="0.79995117038483843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2" defaultTableStyle="TableStyleMedium2" defaultPivotStyle="PivotStyleLight16">
    <tableStyle name="Facture" pivot="0" count="6" xr9:uid="{9169A6E9-7FB7-4332-A7B5-6680C8166892}">
      <tableStyleElement type="wholeTable" dxfId="27"/>
      <tableStyleElement type="headerRow" dxfId="26"/>
      <tableStyleElement type="totalRow" dxfId="25"/>
      <tableStyleElement type="lastColumn" dxfId="24"/>
      <tableStyleElement type="firstRowStripe" dxfId="23"/>
      <tableStyleElement type="secondRowStripe" dxfId="22"/>
    </tableStyle>
    <tableStyle name="Tableau d’entreprise" pivot="0" count="3" xr9:uid="{F4B63322-1264-409B-91AC-001641DB7A25}">
      <tableStyleElement type="wholeTable" dxfId="21"/>
      <tableStyleElement type="headerRow" dxfId="20"/>
      <tableStyleElement type="secondRowStripe" dxfId="19"/>
    </tableStyle>
  </tableStyles>
  <colors>
    <mruColors>
      <color rgb="FFFF2929"/>
      <color rgb="FF00CC66"/>
      <color rgb="FFCCCC00"/>
      <color rgb="FFC40000"/>
      <color rgb="FFFF5757"/>
      <color rgb="FFFF5050"/>
      <color rgb="FFFD4141"/>
      <color rgb="FFFFC5C5"/>
      <color rgb="FFFFCCFF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371476</xdr:colOff>
      <xdr:row>2</xdr:row>
      <xdr:rowOff>38101</xdr:rowOff>
    </xdr:from>
    <xdr:to>
      <xdr:col>5</xdr:col>
      <xdr:colOff>733426</xdr:colOff>
      <xdr:row>3</xdr:row>
      <xdr:rowOff>1</xdr:rowOff>
    </xdr:to>
    <xdr:pic macro="[0]!ArchiverFacture">
      <xdr:nvPicPr>
        <xdr:cNvPr id="11" name="Graphique 10" descr="Dossier ouvert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/>
        <a:stretch/>
      </xdr:blipFill>
      <xdr:spPr>
        <a:xfrm>
          <a:off x="5391151" y="495301"/>
          <a:ext cx="361950" cy="361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NEME%20TAKVI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835D0E-DD54-452C-AAD9-D6C019A17BFD}" name="Tableau2" displayName="Tableau2" ref="A1:E11" totalsRowShown="0" headerRowDxfId="17" dataDxfId="15" headerRowBorderDxfId="16" tableBorderDxfId="14" totalsRowBorderDxfId="13">
  <tableColumns count="5">
    <tableColumn id="1" xr3:uid="{E4CD9ECE-E2D5-4826-8D2E-F5AA671BD74E}" name="Référence Produit" dataDxfId="12"/>
    <tableColumn id="2" xr3:uid="{DA6A0563-972A-40D4-80E8-48C73A229EEC}" name="ARTICLE" dataDxfId="11"/>
    <tableColumn id="3" xr3:uid="{A78DBEC6-04BA-4B0D-8B65-A9B03CFC5DBB}" name="STOCK INITIAL" dataDxfId="10"/>
    <tableColumn id="4" xr3:uid="{1548AF20-EFD1-4B84-BAC4-BD1B255A799B}" name="VENDU" dataDxfId="9">
      <calculatedColumnFormula>SUMIF(Stock!C:C,'Gestion Stock'!A:A,Stock!E:E)</calculatedColumnFormula>
    </tableColumn>
    <tableColumn id="5" xr3:uid="{1116B21B-2CB7-453E-8C30-70B24922CD4F}" name="STOCK RÉEL" dataDxfId="8">
      <calculatedColumnFormula>C2-D2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A1FDC3-9BC4-4695-ACBD-17F8917BA4A8}" name="Tableau12" displayName="Tableau12" ref="A1:C11" totalsRowShown="0" headerRowDxfId="7" dataDxfId="5" headerRowBorderDxfId="6" tableBorderDxfId="4" totalsRowBorderDxfId="3">
  <sortState xmlns:xlrd2="http://schemas.microsoft.com/office/spreadsheetml/2017/richdata2" ref="A2:C11">
    <sortCondition ref="A5:A11"/>
  </sortState>
  <tableColumns count="3">
    <tableColumn id="1" xr3:uid="{A597C806-5105-41F2-8F3F-7A01366BA362}" name="Référence Produit" dataDxfId="2"/>
    <tableColumn id="2" xr3:uid="{F78ABC03-7723-46BA-9B50-FABC40193E8E}" name="Article" dataDxfId="1"/>
    <tableColumn id="3" xr3:uid="{49A5E74A-21C9-4271-91C8-B8B9BD2A78BD}" name="Prix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7">
      <a:dk1>
        <a:sysClr val="windowText" lastClr="000000"/>
      </a:dk1>
      <a:lt1>
        <a:sysClr val="window" lastClr="FFFFFF"/>
      </a:lt1>
      <a:dk2>
        <a:srgbClr val="FE19FF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95000"/>
          </a:schemeClr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a:spPr>
      <a:bodyPr vertOverflow="clip" horzOverflow="clip" rtlCol="0" anchor="ctr"/>
      <a:lstStyle>
        <a:defPPr algn="ctr">
          <a:defRPr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FDD3BC6-B80A-4EA4-8DCC-359FF42FE919}">
  <we:reference id="wa200001792" version="1.0.0.0" store="fr-FR" storeType="OMEX"/>
  <we:alternateReferences>
    <we:reference id="wa200001792" version="1.0.0.0" store="WA20000179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405C-9926-43B6-A808-E6690A7B217D}">
  <sheetPr codeName="Feuil12"/>
  <dimension ref="A1:F41"/>
  <sheetViews>
    <sheetView showGridLines="0" tabSelected="1" zoomScaleNormal="100" workbookViewId="0">
      <selection activeCell="D7" sqref="D7"/>
    </sheetView>
  </sheetViews>
  <sheetFormatPr baseColWidth="10" defaultColWidth="10.875" defaultRowHeight="15.75" x14ac:dyDescent="0.25"/>
  <cols>
    <col min="1" max="1" width="2.25" style="1" customWidth="1"/>
    <col min="2" max="2" width="19.375" style="1" customWidth="1"/>
    <col min="3" max="3" width="21.25" style="1" customWidth="1"/>
    <col min="4" max="4" width="11.625" style="1" customWidth="1"/>
    <col min="5" max="5" width="11.375" style="1" customWidth="1"/>
    <col min="6" max="6" width="16.25" style="1" customWidth="1"/>
    <col min="7" max="16384" width="10.875" style="1"/>
  </cols>
  <sheetData>
    <row r="1" spans="1:6" ht="20.25" customHeight="1" x14ac:dyDescent="0.25">
      <c r="F1" s="66"/>
    </row>
    <row r="2" spans="1:6" ht="15.75" customHeight="1" x14ac:dyDescent="0.25">
      <c r="A2" s="8"/>
      <c r="E2" s="66"/>
      <c r="F2" s="66"/>
    </row>
    <row r="3" spans="1:6" ht="31.5" customHeight="1" x14ac:dyDescent="0.5">
      <c r="B3" s="2"/>
      <c r="C3" s="3"/>
      <c r="E3" s="66" t="s">
        <v>17</v>
      </c>
      <c r="F3" s="66"/>
    </row>
    <row r="4" spans="1:6" s="33" customFormat="1" ht="8.25" customHeight="1" x14ac:dyDescent="0.25"/>
    <row r="5" spans="1:6" x14ac:dyDescent="0.25">
      <c r="B5" s="10"/>
      <c r="D5" s="9"/>
      <c r="E5" s="9"/>
      <c r="F5" s="12"/>
    </row>
    <row r="6" spans="1:6" x14ac:dyDescent="0.25">
      <c r="B6" s="11" t="e">
        <f>TEXT(#REF!,"0000")</f>
        <v>#REF!</v>
      </c>
      <c r="C6" s="4"/>
    </row>
    <row r="7" spans="1:6" x14ac:dyDescent="0.25">
      <c r="B7" s="1" t="s">
        <v>8</v>
      </c>
      <c r="C7" s="25"/>
      <c r="D7" s="67"/>
      <c r="E7" s="67"/>
      <c r="F7" s="67"/>
    </row>
    <row r="8" spans="1:6" x14ac:dyDescent="0.25">
      <c r="B8" s="20">
        <f ca="1">TODAY()</f>
        <v>44838</v>
      </c>
      <c r="C8" s="26"/>
      <c r="D8" s="65"/>
      <c r="E8" s="65"/>
      <c r="F8" s="65"/>
    </row>
    <row r="9" spans="1:6" x14ac:dyDescent="0.25">
      <c r="C9" s="27"/>
      <c r="D9" s="65"/>
      <c r="E9" s="65"/>
      <c r="F9" s="65"/>
    </row>
    <row r="10" spans="1:6" x14ac:dyDescent="0.25">
      <c r="C10" s="28"/>
      <c r="D10" s="65"/>
      <c r="E10" s="65"/>
      <c r="F10" s="65"/>
    </row>
    <row r="11" spans="1:6" x14ac:dyDescent="0.25">
      <c r="C11" s="27"/>
      <c r="D11" s="29"/>
      <c r="E11" s="27"/>
      <c r="F11" s="30"/>
    </row>
    <row r="13" spans="1:6" x14ac:dyDescent="0.25">
      <c r="B13" s="37" t="s">
        <v>1</v>
      </c>
      <c r="C13" s="37" t="s">
        <v>0</v>
      </c>
      <c r="D13" s="37" t="s">
        <v>2</v>
      </c>
      <c r="E13" s="37" t="s">
        <v>3</v>
      </c>
      <c r="F13" s="37" t="s">
        <v>9</v>
      </c>
    </row>
    <row r="14" spans="1:6" x14ac:dyDescent="0.25">
      <c r="B14" s="38"/>
      <c r="C14" s="39" t="str">
        <f>IFERROR(VLOOKUP(B14,PRODUIT!$A$1:$C$100003,2,0),"")</f>
        <v/>
      </c>
      <c r="D14" s="40"/>
      <c r="E14" s="41" t="str">
        <f>IFERROR(VLOOKUP(B14,PRODUIT!$A$1:C13,3,0),"")</f>
        <v/>
      </c>
      <c r="F14" s="41">
        <f>IFERROR(E14*D14,0)</f>
        <v>0</v>
      </c>
    </row>
    <row r="15" spans="1:6" x14ac:dyDescent="0.25">
      <c r="B15" s="38"/>
      <c r="C15" s="39" t="str">
        <f>IFERROR(VLOOKUP(B15,PRODUIT!$A$1:$C$100003,2,0),"")</f>
        <v/>
      </c>
      <c r="D15" s="40"/>
      <c r="E15" s="41" t="str">
        <f>IFERROR(VLOOKUP(B15,PRODUIT!$A$1:C14,3,0),"")</f>
        <v/>
      </c>
      <c r="F15" s="41">
        <f t="shared" ref="F15:F28" si="0">IFERROR(E15*D15,0)</f>
        <v>0</v>
      </c>
    </row>
    <row r="16" spans="1:6" x14ac:dyDescent="0.25">
      <c r="B16" s="38"/>
      <c r="C16" s="39" t="str">
        <f>IFERROR(VLOOKUP(B16,PRODUIT!$A$1:$C$100003,2,0),"")</f>
        <v/>
      </c>
      <c r="D16" s="40"/>
      <c r="E16" s="41" t="str">
        <f>IFERROR(VLOOKUP(B16,PRODUIT!$A$1:C15,3,0),"")</f>
        <v/>
      </c>
      <c r="F16" s="41">
        <f t="shared" si="0"/>
        <v>0</v>
      </c>
    </row>
    <row r="17" spans="2:6" x14ac:dyDescent="0.25">
      <c r="B17" s="38"/>
      <c r="C17" s="39" t="str">
        <f>IFERROR(VLOOKUP(B17,PRODUIT!$A$1:$C$100003,2,0),"")</f>
        <v/>
      </c>
      <c r="D17" s="40"/>
      <c r="E17" s="41" t="str">
        <f>IFERROR(VLOOKUP(B17,PRODUIT!$A$1:C16,3,0),"")</f>
        <v/>
      </c>
      <c r="F17" s="41">
        <f t="shared" si="0"/>
        <v>0</v>
      </c>
    </row>
    <row r="18" spans="2:6" x14ac:dyDescent="0.25">
      <c r="B18" s="38"/>
      <c r="C18" s="39" t="str">
        <f>IFERROR(VLOOKUP(B18,PRODUIT!$A$1:$C$100003,2,0),"")</f>
        <v/>
      </c>
      <c r="D18" s="40"/>
      <c r="E18" s="41" t="str">
        <f>IFERROR(VLOOKUP(B18,PRODUIT!$A$1:C17,3,0),"")</f>
        <v/>
      </c>
      <c r="F18" s="41">
        <f t="shared" si="0"/>
        <v>0</v>
      </c>
    </row>
    <row r="19" spans="2:6" x14ac:dyDescent="0.25">
      <c r="B19" s="38"/>
      <c r="C19" s="39" t="str">
        <f>IFERROR(VLOOKUP(B19,PRODUIT!$A$1:$C$100003,2,0),"")</f>
        <v/>
      </c>
      <c r="D19" s="40"/>
      <c r="E19" s="41" t="str">
        <f>IFERROR(VLOOKUP(B19,PRODUIT!$A$1:C18,3,0),"")</f>
        <v/>
      </c>
      <c r="F19" s="41">
        <f t="shared" si="0"/>
        <v>0</v>
      </c>
    </row>
    <row r="20" spans="2:6" x14ac:dyDescent="0.25">
      <c r="B20" s="38"/>
      <c r="C20" s="39" t="str">
        <f>IFERROR(VLOOKUP(B20,PRODUIT!$A$1:$C$100003,2,0),"")</f>
        <v/>
      </c>
      <c r="D20" s="40"/>
      <c r="E20" s="41" t="str">
        <f>IFERROR(VLOOKUP(B20,PRODUIT!$A$1:C19,3,0),"")</f>
        <v/>
      </c>
      <c r="F20" s="41">
        <f t="shared" si="0"/>
        <v>0</v>
      </c>
    </row>
    <row r="21" spans="2:6" x14ac:dyDescent="0.25">
      <c r="B21" s="38"/>
      <c r="C21" s="39" t="str">
        <f>IFERROR(VLOOKUP(B21,PRODUIT!$A$1:$C$100003,2,0),"")</f>
        <v/>
      </c>
      <c r="D21" s="40"/>
      <c r="E21" s="41" t="str">
        <f>IFERROR(VLOOKUP(B21,PRODUIT!$A$1:C20,3,0),"")</f>
        <v/>
      </c>
      <c r="F21" s="41">
        <f t="shared" si="0"/>
        <v>0</v>
      </c>
    </row>
    <row r="22" spans="2:6" x14ac:dyDescent="0.25">
      <c r="B22" s="38"/>
      <c r="C22" s="39" t="str">
        <f>IFERROR(VLOOKUP(B22,PRODUIT!$A$1:$C$100003,2,0),"")</f>
        <v/>
      </c>
      <c r="D22" s="40"/>
      <c r="E22" s="41" t="str">
        <f>IFERROR(VLOOKUP(B22,PRODUIT!$A$1:C21,3,0),"")</f>
        <v/>
      </c>
      <c r="F22" s="41">
        <f t="shared" si="0"/>
        <v>0</v>
      </c>
    </row>
    <row r="23" spans="2:6" x14ac:dyDescent="0.25">
      <c r="B23" s="38"/>
      <c r="C23" s="39" t="str">
        <f>IFERROR(VLOOKUP(B23,PRODUIT!$A$1:$C$100003,2,0),"")</f>
        <v/>
      </c>
      <c r="D23" s="40"/>
      <c r="E23" s="41" t="str">
        <f>IFERROR(VLOOKUP(B23,PRODUIT!$A$1:C22,3,0),"")</f>
        <v/>
      </c>
      <c r="F23" s="41">
        <f t="shared" si="0"/>
        <v>0</v>
      </c>
    </row>
    <row r="24" spans="2:6" x14ac:dyDescent="0.25">
      <c r="B24" s="38"/>
      <c r="C24" s="39" t="str">
        <f>IFERROR(VLOOKUP(B24,PRODUIT!$A$1:$C$100003,2,0),"")</f>
        <v/>
      </c>
      <c r="D24" s="40"/>
      <c r="E24" s="41" t="str">
        <f>IFERROR(VLOOKUP(B24,PRODUIT!$A$1:C23,3,0),"")</f>
        <v/>
      </c>
      <c r="F24" s="41">
        <f t="shared" si="0"/>
        <v>0</v>
      </c>
    </row>
    <row r="25" spans="2:6" x14ac:dyDescent="0.25">
      <c r="B25" s="38"/>
      <c r="C25" s="39" t="str">
        <f>IFERROR(VLOOKUP(B25,PRODUIT!$A$1:$C$100003,2,0),"")</f>
        <v/>
      </c>
      <c r="D25" s="40"/>
      <c r="E25" s="41" t="str">
        <f>IFERROR(VLOOKUP(B25,PRODUIT!$A$1:C24,3,0),"")</f>
        <v/>
      </c>
      <c r="F25" s="41">
        <f t="shared" si="0"/>
        <v>0</v>
      </c>
    </row>
    <row r="26" spans="2:6" x14ac:dyDescent="0.25">
      <c r="B26" s="38"/>
      <c r="C26" s="39" t="str">
        <f>IFERROR(VLOOKUP(B26,PRODUIT!$A$1:$C$100003,2,0),"")</f>
        <v/>
      </c>
      <c r="D26" s="40"/>
      <c r="E26" s="41" t="str">
        <f>IFERROR(VLOOKUP(B26,PRODUIT!$A$1:C25,3,0),"")</f>
        <v/>
      </c>
      <c r="F26" s="41">
        <f t="shared" si="0"/>
        <v>0</v>
      </c>
    </row>
    <row r="27" spans="2:6" x14ac:dyDescent="0.25">
      <c r="B27" s="38"/>
      <c r="C27" s="39" t="str">
        <f>IFERROR(VLOOKUP(B27,PRODUIT!$A$1:$C$100003,2,0),"")</f>
        <v/>
      </c>
      <c r="D27" s="40"/>
      <c r="E27" s="41" t="str">
        <f>IFERROR(VLOOKUP(B27,PRODUIT!$A$1:C26,3,0),"")</f>
        <v/>
      </c>
      <c r="F27" s="41">
        <f t="shared" si="0"/>
        <v>0</v>
      </c>
    </row>
    <row r="28" spans="2:6" x14ac:dyDescent="0.25">
      <c r="B28" s="38"/>
      <c r="C28" s="39" t="str">
        <f>IFERROR(VLOOKUP(B28,PRODUIT!$A$1:$C$100003,2,0),"")</f>
        <v/>
      </c>
      <c r="D28" s="40"/>
      <c r="E28" s="41" t="str">
        <f>IFERROR(VLOOKUP(B28,PRODUIT!$A$1:C27,3,0),"")</f>
        <v/>
      </c>
      <c r="F28" s="41">
        <f t="shared" si="0"/>
        <v>0</v>
      </c>
    </row>
    <row r="29" spans="2:6" x14ac:dyDescent="0.25">
      <c r="B29" s="42"/>
      <c r="C29" s="42"/>
      <c r="D29" s="42"/>
      <c r="E29" s="42"/>
      <c r="F29" s="42"/>
    </row>
    <row r="30" spans="2:6" x14ac:dyDescent="0.25">
      <c r="B30" s="80"/>
      <c r="C30" s="80"/>
      <c r="D30" s="40"/>
      <c r="E30" s="43"/>
      <c r="F30" s="44">
        <f t="shared" ref="F30:F34" si="1">IFERROR(E30*D30,0)</f>
        <v>0</v>
      </c>
    </row>
    <row r="31" spans="2:6" x14ac:dyDescent="0.25">
      <c r="B31" s="80"/>
      <c r="C31" s="80"/>
      <c r="D31" s="40"/>
      <c r="E31" s="43"/>
      <c r="F31" s="44">
        <f t="shared" si="1"/>
        <v>0</v>
      </c>
    </row>
    <row r="32" spans="2:6" x14ac:dyDescent="0.25">
      <c r="B32" s="80"/>
      <c r="C32" s="80"/>
      <c r="D32" s="40"/>
      <c r="E32" s="43"/>
      <c r="F32" s="44">
        <f t="shared" si="1"/>
        <v>0</v>
      </c>
    </row>
    <row r="33" spans="2:6" x14ac:dyDescent="0.25">
      <c r="B33" s="80"/>
      <c r="C33" s="80"/>
      <c r="D33" s="40"/>
      <c r="E33" s="43"/>
      <c r="F33" s="44">
        <f t="shared" si="1"/>
        <v>0</v>
      </c>
    </row>
    <row r="34" spans="2:6" x14ac:dyDescent="0.25">
      <c r="B34" s="80"/>
      <c r="C34" s="80"/>
      <c r="D34" s="40"/>
      <c r="E34" s="43"/>
      <c r="F34" s="44">
        <f t="shared" si="1"/>
        <v>0</v>
      </c>
    </row>
    <row r="35" spans="2:6" x14ac:dyDescent="0.25">
      <c r="B35" s="5"/>
      <c r="C35" s="5"/>
      <c r="D35" s="5"/>
      <c r="E35" s="5"/>
      <c r="F35" s="5"/>
    </row>
    <row r="36" spans="2:6" x14ac:dyDescent="0.25">
      <c r="B36" s="5"/>
      <c r="C36" s="34"/>
      <c r="D36" s="5"/>
      <c r="E36" s="45" t="s">
        <v>4</v>
      </c>
      <c r="F36" s="46">
        <f>SUM(F14:F34)</f>
        <v>0</v>
      </c>
    </row>
    <row r="37" spans="2:6" x14ac:dyDescent="0.25">
      <c r="B37" s="7"/>
      <c r="C37" s="35"/>
      <c r="D37" s="5"/>
      <c r="E37" s="45" t="s">
        <v>6</v>
      </c>
      <c r="F37" s="47"/>
    </row>
    <row r="38" spans="2:6" x14ac:dyDescent="0.25">
      <c r="B38" s="6"/>
      <c r="C38" s="35"/>
      <c r="D38" s="5"/>
      <c r="E38" s="45" t="s">
        <v>5</v>
      </c>
      <c r="F38" s="46">
        <f>+F37*F36</f>
        <v>0</v>
      </c>
    </row>
    <row r="39" spans="2:6" x14ac:dyDescent="0.25">
      <c r="B39" s="6"/>
      <c r="C39" s="35"/>
      <c r="D39" s="5"/>
      <c r="E39" s="45" t="s">
        <v>11</v>
      </c>
      <c r="F39" s="48"/>
    </row>
    <row r="40" spans="2:6" x14ac:dyDescent="0.25">
      <c r="B40" s="6"/>
      <c r="C40" s="35"/>
      <c r="D40" s="5"/>
      <c r="E40" s="45" t="s">
        <v>10</v>
      </c>
      <c r="F40" s="48"/>
    </row>
    <row r="41" spans="2:6" ht="21.75" customHeight="1" x14ac:dyDescent="0.35">
      <c r="B41" s="36"/>
      <c r="C41" s="5"/>
      <c r="D41" s="5"/>
      <c r="E41" s="49" t="s">
        <v>7</v>
      </c>
      <c r="F41" s="50">
        <f>IFERROR((F36+F38+F39)-F40,"")</f>
        <v>0</v>
      </c>
    </row>
  </sheetData>
  <sheetProtection selectLockedCells="1" selectUnlockedCells="1"/>
  <mergeCells count="5">
    <mergeCell ref="B30:C30"/>
    <mergeCell ref="B31:C31"/>
    <mergeCell ref="B32:C32"/>
    <mergeCell ref="B33:C33"/>
    <mergeCell ref="B34:C34"/>
  </mergeCells>
  <phoneticPr fontId="28" type="noConversion"/>
  <dataValidations count="2">
    <dataValidation allowBlank="1" showInputMessage="1" showErrorMessage="1" prompt="Mettre à jour cette cellule avec les dus corrects au Nom de l’Entreprise" sqref="B37" xr:uid="{6380BB17-A00B-4C40-AE72-61CCF05DF3DA}"/>
    <dataValidation allowBlank="1" showInputMessage="1" showErrorMessage="1" prompt="Entrez le nom, le numéro de téléphone et l’adresse e-mail du contact de la société qui émet la facture dans cette cellule." sqref="B39" xr:uid="{A95DB6B9-1BEB-4159-829D-0EE4F0334063}"/>
  </dataValidations>
  <printOptions horizontalCentered="1"/>
  <pageMargins left="0.31496062992125984" right="0.23622047244094491" top="0.62992125984251968" bottom="0" header="0.31496062992125984" footer="0.39370078740157483"/>
  <pageSetup paperSize="9" scale="85" orientation="portrait" r:id="rId1"/>
  <headerFooter scaleWithDoc="0" alignWithMargins="0">
    <oddFooter>&amp;L&amp;"+,Normal"+32 473 73 38 39&amp;C&amp;"+,Normal"COCO PP&amp;R&amp;"+,Normal" https://www.coco.com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16CD1B1-71D7-4A6F-910D-38EE48000C50}">
          <x14:formula1>
            <xm:f>PRODUIT!A:A</xm:f>
          </x14:formula1>
          <xm:sqref>B14:B28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CEB42-09A0-437D-92C5-A54F8A1BE730}">
  <sheetPr codeName="Feuil10"/>
  <dimension ref="A1:K6"/>
  <sheetViews>
    <sheetView showGridLines="0" zoomScaleNormal="100" workbookViewId="0">
      <selection activeCell="A14" sqref="A14"/>
    </sheetView>
  </sheetViews>
  <sheetFormatPr baseColWidth="10" defaultRowHeight="15.75" x14ac:dyDescent="0.25"/>
  <cols>
    <col min="1" max="1" width="19.75" style="15" bestFit="1" customWidth="1"/>
    <col min="2" max="2" width="16.25" style="13" hidden="1" customWidth="1"/>
    <col min="3" max="3" width="18.5" style="13" hidden="1" customWidth="1"/>
    <col min="4" max="4" width="15.25" style="13" hidden="1" customWidth="1"/>
    <col min="5" max="5" width="9.5" style="14" bestFit="1" customWidth="1"/>
    <col min="6" max="6" width="35.375" customWidth="1"/>
    <col min="7" max="7" width="37.875" customWidth="1"/>
    <col min="8" max="8" width="36" customWidth="1"/>
    <col min="9" max="9" width="21.375" customWidth="1"/>
    <col min="10" max="10" width="16.75" customWidth="1"/>
    <col min="11" max="11" width="11" customWidth="1"/>
  </cols>
  <sheetData>
    <row r="1" spans="1:11" ht="18.75" x14ac:dyDescent="0.25">
      <c r="A1" s="52" t="s">
        <v>12</v>
      </c>
      <c r="B1" s="52" t="s">
        <v>8</v>
      </c>
      <c r="C1" s="52" t="s">
        <v>1</v>
      </c>
      <c r="D1" s="52" t="s">
        <v>0</v>
      </c>
      <c r="E1" s="52" t="s">
        <v>2</v>
      </c>
      <c r="K1" s="18"/>
    </row>
    <row r="2" spans="1:11" x14ac:dyDescent="0.25">
      <c r="A2" s="68">
        <v>44838</v>
      </c>
      <c r="B2" s="31"/>
      <c r="C2" s="32" t="s">
        <v>18</v>
      </c>
      <c r="D2" s="32" t="s">
        <v>28</v>
      </c>
      <c r="E2" s="32">
        <v>69</v>
      </c>
    </row>
    <row r="3" spans="1:11" x14ac:dyDescent="0.25">
      <c r="A3" s="68"/>
      <c r="B3" s="31"/>
      <c r="C3" s="32"/>
      <c r="D3" s="32"/>
      <c r="E3" s="32"/>
    </row>
    <row r="4" spans="1:11" x14ac:dyDescent="0.25">
      <c r="A4" s="79"/>
      <c r="B4" s="21"/>
    </row>
    <row r="5" spans="1:11" x14ac:dyDescent="0.25">
      <c r="A5" s="79"/>
      <c r="B5" s="21"/>
    </row>
    <row r="6" spans="1:11" x14ac:dyDescent="0.25">
      <c r="A6" s="79"/>
    </row>
  </sheetData>
  <sheetProtection selectLockedCells="1" selectUnlockedCells="1"/>
  <phoneticPr fontId="28" type="noConversion"/>
  <dataValidations count="1">
    <dataValidation type="list" allowBlank="1" showInputMessage="1" showErrorMessage="1" sqref="K1" xr:uid="{C9FF82C0-0239-4471-9744-2CDB9AD18254}">
      <formula1>OFFSET(#REF!,0,0,COUNTA($Y:$Y))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AAFC-1710-4386-8B6E-6B69F24DECDB}">
  <sheetPr codeName="Feuil8"/>
  <dimension ref="A1:K11"/>
  <sheetViews>
    <sheetView showGridLines="0" workbookViewId="0">
      <selection activeCell="F8" sqref="F8"/>
    </sheetView>
  </sheetViews>
  <sheetFormatPr baseColWidth="10" defaultRowHeight="15.75" x14ac:dyDescent="0.25"/>
  <cols>
    <col min="1" max="1" width="20.75" style="16" bestFit="1" customWidth="1"/>
    <col min="2" max="2" width="20.125" style="17" bestFit="1" customWidth="1"/>
    <col min="3" max="3" width="13.25" style="16" bestFit="1" customWidth="1"/>
    <col min="4" max="4" width="8" style="16" customWidth="1"/>
    <col min="5" max="5" width="11.25" style="16" bestFit="1" customWidth="1"/>
    <col min="6" max="6" width="34.5" style="16" customWidth="1"/>
    <col min="7" max="7" width="27.375" style="16" customWidth="1"/>
    <col min="8" max="8" width="39.375" style="16" customWidth="1"/>
    <col min="9" max="9" width="35" style="16" customWidth="1"/>
    <col min="10" max="10" width="28.25" style="16" customWidth="1"/>
    <col min="11" max="16384" width="11" style="16"/>
  </cols>
  <sheetData>
    <row r="1" spans="1:11" ht="17.25" x14ac:dyDescent="0.25">
      <c r="A1" s="54" t="s">
        <v>1</v>
      </c>
      <c r="B1" s="55" t="s">
        <v>13</v>
      </c>
      <c r="C1" s="56" t="s">
        <v>14</v>
      </c>
      <c r="D1" s="56" t="s">
        <v>15</v>
      </c>
      <c r="E1" s="57" t="s">
        <v>16</v>
      </c>
      <c r="K1" s="19"/>
    </row>
    <row r="2" spans="1:11" x14ac:dyDescent="0.25">
      <c r="A2" s="58" t="s">
        <v>18</v>
      </c>
      <c r="B2" s="53" t="s">
        <v>28</v>
      </c>
      <c r="C2" s="59">
        <v>50</v>
      </c>
      <c r="D2" s="51">
        <f>SUMIF(Stock!C:C,'Gestion Stock'!A:A,Stock!E:E)</f>
        <v>69</v>
      </c>
      <c r="E2" s="60">
        <f t="shared" ref="E2:E4" si="0">C2-D2</f>
        <v>-19</v>
      </c>
    </row>
    <row r="3" spans="1:11" x14ac:dyDescent="0.25">
      <c r="A3" s="58" t="s">
        <v>19</v>
      </c>
      <c r="B3" s="53" t="s">
        <v>29</v>
      </c>
      <c r="C3" s="59">
        <v>50</v>
      </c>
      <c r="D3" s="51">
        <f>SUMIF(Stock!C:C,'Gestion Stock'!A:A,Stock!E:E)</f>
        <v>0</v>
      </c>
      <c r="E3" s="60">
        <f t="shared" si="0"/>
        <v>50</v>
      </c>
    </row>
    <row r="4" spans="1:11" x14ac:dyDescent="0.25">
      <c r="A4" s="58" t="s">
        <v>20</v>
      </c>
      <c r="B4" s="53" t="s">
        <v>30</v>
      </c>
      <c r="C4" s="59">
        <v>50</v>
      </c>
      <c r="D4" s="51">
        <f>SUMIF(Stock!C:C,'Gestion Stock'!A:A,Stock!E:E)</f>
        <v>0</v>
      </c>
      <c r="E4" s="60">
        <f t="shared" si="0"/>
        <v>50</v>
      </c>
    </row>
    <row r="5" spans="1:11" x14ac:dyDescent="0.25">
      <c r="A5" s="58" t="s">
        <v>21</v>
      </c>
      <c r="B5" s="53" t="s">
        <v>31</v>
      </c>
      <c r="C5" s="59">
        <v>50</v>
      </c>
      <c r="D5" s="51">
        <f>SUMIF(Stock!C:C,'Gestion Stock'!A:A,Stock!E:E)</f>
        <v>0</v>
      </c>
      <c r="E5" s="60">
        <f t="shared" ref="E5:E11" si="1">C5-D5</f>
        <v>50</v>
      </c>
    </row>
    <row r="6" spans="1:11" x14ac:dyDescent="0.25">
      <c r="A6" s="58" t="s">
        <v>22</v>
      </c>
      <c r="B6" s="53" t="s">
        <v>32</v>
      </c>
      <c r="C6" s="59">
        <v>50</v>
      </c>
      <c r="D6" s="51">
        <f>SUMIF(Stock!C:C,'Gestion Stock'!A:A,Stock!E:E)</f>
        <v>0</v>
      </c>
      <c r="E6" s="60">
        <f>C6-D6</f>
        <v>50</v>
      </c>
    </row>
    <row r="7" spans="1:11" x14ac:dyDescent="0.25">
      <c r="A7" s="58" t="s">
        <v>23</v>
      </c>
      <c r="B7" s="53" t="s">
        <v>33</v>
      </c>
      <c r="C7" s="59">
        <v>50</v>
      </c>
      <c r="D7" s="51">
        <f>SUMIF(Stock!C:C,'Gestion Stock'!A:A,Stock!E:E)</f>
        <v>0</v>
      </c>
      <c r="E7" s="60">
        <f t="shared" si="1"/>
        <v>50</v>
      </c>
    </row>
    <row r="8" spans="1:11" x14ac:dyDescent="0.25">
      <c r="A8" s="58" t="s">
        <v>24</v>
      </c>
      <c r="B8" s="53" t="s">
        <v>34</v>
      </c>
      <c r="C8" s="59">
        <v>50</v>
      </c>
      <c r="D8" s="51">
        <f>SUMIF(Stock!C:C,'Gestion Stock'!A:A,Stock!E:E)</f>
        <v>0</v>
      </c>
      <c r="E8" s="60">
        <f t="shared" si="1"/>
        <v>50</v>
      </c>
    </row>
    <row r="9" spans="1:11" x14ac:dyDescent="0.25">
      <c r="A9" s="58" t="s">
        <v>25</v>
      </c>
      <c r="B9" s="53" t="s">
        <v>35</v>
      </c>
      <c r="C9" s="59">
        <v>50</v>
      </c>
      <c r="D9" s="51">
        <f>SUMIF(Stock!C:C,'Gestion Stock'!A:A,Stock!E:E)</f>
        <v>0</v>
      </c>
      <c r="E9" s="60">
        <f t="shared" si="1"/>
        <v>50</v>
      </c>
    </row>
    <row r="10" spans="1:11" x14ac:dyDescent="0.25">
      <c r="A10" s="58" t="s">
        <v>26</v>
      </c>
      <c r="B10" s="53" t="s">
        <v>36</v>
      </c>
      <c r="C10" s="59">
        <v>50</v>
      </c>
      <c r="D10" s="51">
        <f>SUMIF(Stock!C:C,'Gestion Stock'!A:A,Stock!E:E)</f>
        <v>0</v>
      </c>
      <c r="E10" s="60">
        <f t="shared" si="1"/>
        <v>50</v>
      </c>
    </row>
    <row r="11" spans="1:11" x14ac:dyDescent="0.25">
      <c r="A11" s="61" t="s">
        <v>27</v>
      </c>
      <c r="B11" s="62" t="s">
        <v>37</v>
      </c>
      <c r="C11" s="63">
        <v>50</v>
      </c>
      <c r="D11" s="51">
        <f>SUMIF(Stock!C:C,'Gestion Stock'!A:A,Stock!E:E)</f>
        <v>0</v>
      </c>
      <c r="E11" s="64">
        <f t="shared" si="1"/>
        <v>50</v>
      </c>
    </row>
  </sheetData>
  <sheetProtection selectLockedCells="1" pivotTables="0" selectUnlockedCells="1"/>
  <conditionalFormatting sqref="E2:E11">
    <cfRule type="cellIs" dxfId="18" priority="1" operator="lessThan">
      <formula>0</formula>
    </cfRule>
  </conditionalFormatting>
  <dataValidations disablePrompts="1" count="1">
    <dataValidation type="list" allowBlank="1" showInputMessage="1" showErrorMessage="1" sqref="K1" xr:uid="{47519981-5470-413A-847F-4F22585DBC8D}">
      <formula1>OFFSET($Y$2:$Y$6,0,0,COUNTA($Y:$Y))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5261-4C6F-4CBF-87D1-8E0A338D7CE4}">
  <sheetPr codeName="Feuil15"/>
  <dimension ref="A1:C11"/>
  <sheetViews>
    <sheetView showGridLines="0" zoomScale="130" zoomScaleNormal="130" workbookViewId="0">
      <selection activeCell="E10" sqref="E10"/>
    </sheetView>
  </sheetViews>
  <sheetFormatPr baseColWidth="10" defaultRowHeight="12.75" x14ac:dyDescent="0.2"/>
  <cols>
    <col min="1" max="1" width="15.75" style="23" bestFit="1" customWidth="1"/>
    <col min="2" max="2" width="15.75" style="23" customWidth="1"/>
    <col min="3" max="3" width="5.375" style="24" bestFit="1" customWidth="1"/>
    <col min="4" max="16384" width="11" style="22"/>
  </cols>
  <sheetData>
    <row r="1" spans="1:3" x14ac:dyDescent="0.2">
      <c r="A1" s="76" t="s">
        <v>1</v>
      </c>
      <c r="B1" s="77" t="s">
        <v>0</v>
      </c>
      <c r="C1" s="78" t="s">
        <v>3</v>
      </c>
    </row>
    <row r="2" spans="1:3" x14ac:dyDescent="0.2">
      <c r="A2" s="69" t="s">
        <v>18</v>
      </c>
      <c r="B2" s="70" t="s">
        <v>28</v>
      </c>
      <c r="C2" s="71">
        <v>5</v>
      </c>
    </row>
    <row r="3" spans="1:3" x14ac:dyDescent="0.2">
      <c r="A3" s="69" t="s">
        <v>19</v>
      </c>
      <c r="B3" s="70" t="s">
        <v>29</v>
      </c>
      <c r="C3" s="71">
        <v>10</v>
      </c>
    </row>
    <row r="4" spans="1:3" x14ac:dyDescent="0.2">
      <c r="A4" s="69" t="s">
        <v>20</v>
      </c>
      <c r="B4" s="70" t="s">
        <v>30</v>
      </c>
      <c r="C4" s="71">
        <v>15</v>
      </c>
    </row>
    <row r="5" spans="1:3" x14ac:dyDescent="0.2">
      <c r="A5" s="69" t="s">
        <v>21</v>
      </c>
      <c r="B5" s="70" t="s">
        <v>31</v>
      </c>
      <c r="C5" s="72">
        <v>20</v>
      </c>
    </row>
    <row r="6" spans="1:3" x14ac:dyDescent="0.2">
      <c r="A6" s="69" t="s">
        <v>22</v>
      </c>
      <c r="B6" s="70" t="s">
        <v>32</v>
      </c>
      <c r="C6" s="72">
        <v>22</v>
      </c>
    </row>
    <row r="7" spans="1:3" x14ac:dyDescent="0.2">
      <c r="A7" s="69" t="s">
        <v>23</v>
      </c>
      <c r="B7" s="70" t="s">
        <v>33</v>
      </c>
      <c r="C7" s="72">
        <v>25</v>
      </c>
    </row>
    <row r="8" spans="1:3" x14ac:dyDescent="0.2">
      <c r="A8" s="69" t="s">
        <v>24</v>
      </c>
      <c r="B8" s="70" t="s">
        <v>34</v>
      </c>
      <c r="C8" s="72">
        <v>14</v>
      </c>
    </row>
    <row r="9" spans="1:3" x14ac:dyDescent="0.2">
      <c r="A9" s="69" t="s">
        <v>25</v>
      </c>
      <c r="B9" s="70" t="s">
        <v>35</v>
      </c>
      <c r="C9" s="72">
        <v>30</v>
      </c>
    </row>
    <row r="10" spans="1:3" x14ac:dyDescent="0.2">
      <c r="A10" s="69" t="s">
        <v>26</v>
      </c>
      <c r="B10" s="70" t="s">
        <v>36</v>
      </c>
      <c r="C10" s="72">
        <v>35</v>
      </c>
    </row>
    <row r="11" spans="1:3" x14ac:dyDescent="0.2">
      <c r="A11" s="73" t="s">
        <v>27</v>
      </c>
      <c r="B11" s="74" t="s">
        <v>37</v>
      </c>
      <c r="C11" s="75">
        <v>9</v>
      </c>
    </row>
  </sheetData>
  <phoneticPr fontId="2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12E088-20D7-4967-AEBF-AD2845381A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Rapport</vt:lpstr>
      <vt:lpstr>Stock</vt:lpstr>
      <vt:lpstr>Gestion Stock</vt:lpstr>
      <vt:lpstr>PRODUIT</vt:lpstr>
      <vt:lpstr>PRODUIT!_produit30000</vt:lpstr>
      <vt:lpstr>PRODUIT!liste_produits</vt:lpstr>
      <vt:lpstr>PRODUIT!references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2022-10-03T22:57:25Z</cp:lastPrinted>
  <dcterms:created xsi:type="dcterms:W3CDTF">2018-01-11T09:04:58Z</dcterms:created>
  <dcterms:modified xsi:type="dcterms:W3CDTF">2022-10-03T23:20:46Z</dcterms:modified>
</cp:coreProperties>
</file>