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ORGE\JORGE\EXCEL JK_3\VBA_LABO\COPIER\COPIER TS\"/>
    </mc:Choice>
  </mc:AlternateContent>
  <xr:revisionPtr revIDLastSave="0" documentId="13_ncr:1_{483CD27D-468E-4057-A363-7593DE09A192}" xr6:coauthVersionLast="47" xr6:coauthVersionMax="47" xr10:uidLastSave="{00000000-0000-0000-0000-000000000000}"/>
  <bookViews>
    <workbookView xWindow="-110" yWindow="-110" windowWidth="19420" windowHeight="11020" activeTab="1" xr2:uid="{34DF18EF-D16D-4C08-8300-339E711EBD62}"/>
  </bookViews>
  <sheets>
    <sheet name="Listes" sheetId="3" r:id="rId1"/>
    <sheet name="DataBase" sheetId="1" r:id="rId2"/>
    <sheet name="Modele" sheetId="4" r:id="rId3"/>
    <sheet name="Recap" sheetId="2" r:id="rId4"/>
    <sheet name="Loyer" sheetId="25" r:id="rId5"/>
    <sheet name="Charges" sheetId="26" r:id="rId6"/>
    <sheet name="Parking" sheetId="27" r:id="rId7"/>
  </sheets>
  <functionGroups builtInGroupCount="19"/>
  <definedNames>
    <definedName name="_xlnm._FilterDatabase" localSheetId="1" hidden="1">DataBase!$B$4:$E$1048576</definedName>
    <definedName name="_xlnm.Extract" localSheetId="5">Charges!$B$4:$E$4</definedName>
    <definedName name="_xlnm.Extract" localSheetId="1">DataBase!$Z$4</definedName>
    <definedName name="_xlnm.Extract" localSheetId="4">Loyer!$B$4:$E$4</definedName>
    <definedName name="_xlnm.Extract" localSheetId="6">Parking!$B$4:$E$4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l="1"/>
  <c r="F11" i="1"/>
  <c r="F10" i="1"/>
  <c r="F9" i="1"/>
  <c r="F8" i="1"/>
  <c r="F5" i="27"/>
  <c r="F7" i="1"/>
  <c r="F5" i="26"/>
  <c r="F6" i="1"/>
  <c r="F5" i="25"/>
  <c r="F5" i="1"/>
  <c r="B2" i="27"/>
  <c r="B2" i="26"/>
  <c r="B2" i="25"/>
  <c r="F5" i="4" l="1"/>
  <c r="B2" i="4"/>
  <c r="C7" i="2" l="1"/>
  <c r="D7" i="2"/>
  <c r="C6" i="2"/>
  <c r="D6" i="2"/>
  <c r="C5" i="2"/>
  <c r="D5" i="2"/>
  <c r="E6" i="2" l="1"/>
  <c r="E5" i="2"/>
  <c r="E7" i="2"/>
  <c r="C8" i="2"/>
  <c r="D8" i="2"/>
  <c r="E8" i="2" l="1"/>
</calcChain>
</file>

<file path=xl/sharedStrings.xml><?xml version="1.0" encoding="utf-8"?>
<sst xmlns="http://schemas.openxmlformats.org/spreadsheetml/2006/main" count="61" uniqueCount="14">
  <si>
    <t>iD</t>
  </si>
  <si>
    <t>libellé</t>
  </si>
  <si>
    <t>solde</t>
  </si>
  <si>
    <t>Loyer</t>
  </si>
  <si>
    <t>Charges</t>
  </si>
  <si>
    <t>Parking</t>
  </si>
  <si>
    <t>Libellés</t>
  </si>
  <si>
    <t>Recap</t>
  </si>
  <si>
    <t>Total</t>
  </si>
  <si>
    <t>Listes</t>
  </si>
  <si>
    <t>montant dû</t>
  </si>
  <si>
    <t>montant payé</t>
  </si>
  <si>
    <t>Nouveau</t>
  </si>
  <si>
    <t>copier selon critère et 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</si>
</sst>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8"/>
      <color theme="1"/>
      <name val="Tahoma"/>
      <family val="2"/>
    </font>
    <font>
      <b/>
      <sz val="18"/>
      <color theme="0"/>
      <name val="Tahoma"/>
      <family val="2"/>
    </font>
    <font>
      <b/>
      <sz val="14"/>
      <color theme="0"/>
      <name val="Tahoma"/>
      <family val="2"/>
    </font>
    <font>
      <sz val="8"/>
      <color rgb="FFFF0000"/>
      <name val="Tahoma"/>
      <family val="2"/>
    </font>
    <font>
      <sz val="8"/>
      <name val="Tahoma"/>
      <family val="2"/>
    </font>
    <font>
      <b/>
      <sz val="9"/>
      <color rgb="FFFF0000"/>
      <name val="Tahoma"/>
      <family val="2"/>
    </font>
    <font>
      <sz val="8"/>
      <color theme="0"/>
      <name val="Tahoma"/>
      <family val="2"/>
    </font>
    <font>
      <sz val="8"/>
      <color theme="1"/>
      <name val="Arial"/>
      <family val="2"/>
    </font>
    <font>
      <b/>
      <sz val="18"/>
      <color theme="0"/>
      <name val="Arial"/>
      <family val="2"/>
    </font>
    <font>
      <b/>
      <sz val="8"/>
      <color theme="0"/>
      <name val="Arial"/>
      <family val="2"/>
    </font>
    <font>
      <b/>
      <sz val="7"/>
      <color theme="0"/>
      <name val="Tahoma"/>
      <family val="2"/>
    </font>
    <font>
      <sz val="8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right" vertical="center" indent="1"/>
    </xf>
    <xf numFmtId="0" fontId="0" fillId="0" borderId="0" xfId="0" applyAlignment="1">
      <alignment horizontal="right" vertical="center" indent="1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right" vertical="center" indent="1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quotePrefix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 indent="1"/>
    </xf>
    <xf numFmtId="0" fontId="7" fillId="2" borderId="0" xfId="0" applyFont="1" applyFill="1" applyAlignment="1">
      <alignment horizontal="right" vertical="center" indent="1"/>
    </xf>
    <xf numFmtId="0" fontId="8" fillId="2" borderId="0" xfId="0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9" fillId="2" borderId="0" xfId="0" applyFont="1" applyFill="1" applyAlignment="1">
      <alignment vertical="center"/>
    </xf>
    <xf numFmtId="4" fontId="7" fillId="0" borderId="0" xfId="0" applyNumberFormat="1" applyFont="1" applyAlignment="1">
      <alignment horizontal="right" vertical="center" indent="1"/>
    </xf>
    <xf numFmtId="0" fontId="10" fillId="3" borderId="0" xfId="0" applyFont="1" applyFill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11" fillId="2" borderId="0" xfId="0" applyFont="1" applyFill="1" applyAlignment="1">
      <alignment vertical="center"/>
    </xf>
    <xf numFmtId="4" fontId="7" fillId="0" borderId="0" xfId="0" applyNumberFormat="1" applyFont="1" applyAlignment="1">
      <alignment vertical="center"/>
    </xf>
    <xf numFmtId="4" fontId="11" fillId="2" borderId="0" xfId="0" applyNumberFormat="1" applyFont="1" applyFill="1" applyAlignment="1">
      <alignment vertical="center"/>
    </xf>
    <xf numFmtId="4" fontId="9" fillId="0" borderId="2" xfId="0" applyNumberFormat="1" applyFont="1" applyBorder="1" applyAlignment="1">
      <alignment horizontal="center" vertical="center"/>
    </xf>
    <xf numFmtId="4" fontId="9" fillId="0" borderId="3" xfId="0" applyNumberFormat="1" applyFont="1" applyBorder="1" applyAlignment="1">
      <alignment horizontal="center" vertical="center"/>
    </xf>
    <xf numFmtId="4" fontId="0" fillId="0" borderId="0" xfId="0" applyNumberFormat="1" applyAlignment="1">
      <alignment vertical="center"/>
    </xf>
    <xf numFmtId="0" fontId="8" fillId="2" borderId="0" xfId="0" applyFont="1" applyFill="1" applyAlignment="1">
      <alignment horizontal="left" vertical="center"/>
    </xf>
  </cellXfs>
  <cellStyles count="1">
    <cellStyle name="Normal" xfId="0" builtinId="0"/>
  </cellStyles>
  <dxfs count="56"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rgb="FF8EA9DB"/>
        </top>
      </border>
    </dxf>
    <dxf>
      <alignment horizontal="general" vertical="center" textRotation="0" wrapText="0" indent="0" justifyLastLine="0" shrinkToFit="0" readingOrder="0"/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rgb="FF8EA9DB"/>
        </top>
      </border>
    </dxf>
    <dxf>
      <alignment horizontal="general" vertical="center" textRotation="0" wrapText="0" indent="0" justifyLastLine="0" shrinkToFit="0" readingOrder="0"/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rgb="FF8EA9DB"/>
        </top>
      </border>
    </dxf>
    <dxf>
      <alignment horizontal="general" vertical="center" textRotation="0" wrapText="0" indent="0" justifyLastLine="0" shrinkToFit="0" readingOrder="0"/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4" formatCode="#,##0.00"/>
      <alignment horizontal="right" vertical="center" textRotation="0" wrapText="0" indent="1" justifyLastLine="0" shrinkToFit="0" readingOrder="0"/>
    </dxf>
    <dxf>
      <numFmt numFmtId="4" formatCode="#,##0.00"/>
      <alignment horizontal="right" vertical="center" textRotation="0" wrapText="0" indent="1" justifyLastLine="0" shrinkToFit="0" readingOrder="0"/>
    </dxf>
    <dxf>
      <numFmt numFmtId="4" formatCode="#,##0.00"/>
      <alignment horizontal="right" vertical="center" textRotation="0" wrapText="0" indent="1" justifyLastLine="0" shrinkToFit="0" readingOrder="0"/>
    </dxf>
    <dxf>
      <numFmt numFmtId="4" formatCode="#,##0.00"/>
      <alignment horizontal="right" vertical="center" textRotation="0" wrapText="0" indent="1" justifyLastLine="0" shrinkToFit="0" readingOrder="0"/>
    </dxf>
    <dxf>
      <numFmt numFmtId="4" formatCode="#,##0.00"/>
      <alignment horizontal="right" vertical="center" textRotation="0" wrapText="0" indent="1" justifyLastLine="0" shrinkToFit="0" readingOrder="0"/>
    </dxf>
    <dxf>
      <numFmt numFmtId="4" formatCode="#,##0.00"/>
      <alignment horizontal="righ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alignment horizontal="general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4" formatCode="#,##0.00"/>
      <alignment horizontal="right" vertical="center" textRotation="0" wrapText="0" indent="1" justifyLastLine="0" shrinkToFit="0" readingOrder="0"/>
    </dxf>
    <dxf>
      <numFmt numFmtId="4" formatCode="#,##0.00"/>
      <alignment horizontal="right" vertical="center" textRotation="0" wrapText="0" indent="1" justifyLastLine="0" shrinkToFit="0" readingOrder="0"/>
    </dxf>
    <dxf>
      <numFmt numFmtId="4" formatCode="#,##0.00"/>
      <alignment horizontal="righ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Tahoma"/>
        <family val="2"/>
        <scheme val="none"/>
      </font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1</xdr:row>
      <xdr:rowOff>12700</xdr:rowOff>
    </xdr:from>
    <xdr:to>
      <xdr:col>5</xdr:col>
      <xdr:colOff>868200</xdr:colOff>
      <xdr:row>1</xdr:row>
      <xdr:rowOff>246700</xdr:rowOff>
    </xdr:to>
    <xdr:sp macro="[0]!ShowUsf" textlink="">
      <xdr:nvSpPr>
        <xdr:cNvPr id="5" name="Rectangle à coins arrondis 1">
          <a:extLst>
            <a:ext uri="{FF2B5EF4-FFF2-40B4-BE49-F238E27FC236}">
              <a16:creationId xmlns:a16="http://schemas.microsoft.com/office/drawing/2014/main" id="{45CA6CD7-3D76-4938-9659-7EEDFEEFB41C}"/>
            </a:ext>
          </a:extLst>
        </xdr:cNvPr>
        <xdr:cNvSpPr/>
      </xdr:nvSpPr>
      <xdr:spPr>
        <a:xfrm>
          <a:off x="3257550" y="50800"/>
          <a:ext cx="792000" cy="234000"/>
        </a:xfrm>
        <a:prstGeom prst="roundRect">
          <a:avLst/>
        </a:prstGeom>
        <a:gradFill rotWithShape="1">
          <a:gsLst>
            <a:gs pos="0">
              <a:srgbClr val="9BBB59">
                <a:shade val="51000"/>
                <a:satMod val="130000"/>
              </a:srgbClr>
            </a:gs>
            <a:gs pos="80000">
              <a:srgbClr val="9BBB59">
                <a:shade val="93000"/>
                <a:satMod val="130000"/>
              </a:srgbClr>
            </a:gs>
            <a:gs pos="100000">
              <a:srgbClr val="9BBB59">
                <a:shade val="94000"/>
                <a:satMod val="135000"/>
              </a:srgb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lIns="36000" tIns="36000" rIns="36000" bIns="36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formulaire</a:t>
          </a:r>
        </a:p>
      </xdr:txBody>
    </xdr:sp>
    <xdr:clientData/>
  </xdr:twoCellAnchor>
  <xdr:twoCellAnchor>
    <xdr:from>
      <xdr:col>7</xdr:col>
      <xdr:colOff>38100</xdr:colOff>
      <xdr:row>1</xdr:row>
      <xdr:rowOff>0</xdr:rowOff>
    </xdr:from>
    <xdr:to>
      <xdr:col>16</xdr:col>
      <xdr:colOff>615950</xdr:colOff>
      <xdr:row>13</xdr:row>
      <xdr:rowOff>63500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198C644A-170A-5D19-9FC0-33F07F0ED29B}"/>
            </a:ext>
          </a:extLst>
        </xdr:cNvPr>
        <xdr:cNvSpPr txBox="1"/>
      </xdr:nvSpPr>
      <xdr:spPr>
        <a:xfrm>
          <a:off x="4152900" y="38100"/>
          <a:ext cx="6521450" cy="20193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 baseline="0">
              <a:latin typeface="Arial" panose="020B0604020202020204" pitchFamily="34" charset="0"/>
              <a:cs typeface="Arial" panose="020B0604020202020204" pitchFamily="34" charset="0"/>
            </a:rPr>
            <a:t>Un click dans le bouton &lt;ajouter&gt; du userform, active le code &lt;CopierLibelle&gt; (Module)  et permet de :</a:t>
          </a:r>
        </a:p>
        <a:p>
          <a:endParaRPr lang="fr-CH" sz="9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aseline="0">
              <a:latin typeface="Arial" panose="020B0604020202020204" pitchFamily="34" charset="0"/>
              <a:cs typeface="Arial" panose="020B0604020202020204" pitchFamily="34" charset="0"/>
            </a:rPr>
            <a:t>1. Filtrer le tableau &lt;TS_Data&gt; de la feuille &lt;DataBase&gt; selon le libellé choisi;</a:t>
          </a:r>
        </a:p>
        <a:p>
          <a:r>
            <a:rPr lang="fr-CH" sz="900" baseline="0">
              <a:latin typeface="Arial" panose="020B0604020202020204" pitchFamily="34" charset="0"/>
              <a:cs typeface="Arial" panose="020B0604020202020204" pitchFamily="34" charset="0"/>
            </a:rPr>
            <a:t>2. Ajouter une feuille et la nommer en fonction du libellé choisi;</a:t>
          </a:r>
        </a:p>
        <a:p>
          <a:r>
            <a:rPr lang="fr-CH" sz="900" baseline="0">
              <a:latin typeface="Arial" panose="020B0604020202020204" pitchFamily="34" charset="0"/>
              <a:cs typeface="Arial" panose="020B0604020202020204" pitchFamily="34" charset="0"/>
            </a:rPr>
            <a:t>3. Copier les informations filtrées en utilisant le &lt;TS&gt; de la feuille &lt;Modele&gt;;</a:t>
          </a:r>
        </a:p>
        <a:p>
          <a:r>
            <a:rPr lang="fr-CH" sz="900" baseline="0">
              <a:latin typeface="Arial" panose="020B0604020202020204" pitchFamily="34" charset="0"/>
              <a:cs typeface="Arial" panose="020B0604020202020204" pitchFamily="34" charset="0"/>
            </a:rPr>
            <a:t>4. Dispatcher et copier les informations dans les nouvelles feuilles selon le libellé choisi;</a:t>
          </a:r>
        </a:p>
        <a:p>
          <a:r>
            <a:rPr lang="fr-CH" sz="900" baseline="0">
              <a:latin typeface="Arial" panose="020B0604020202020204" pitchFamily="34" charset="0"/>
              <a:cs typeface="Arial" panose="020B0604020202020204" pitchFamily="34" charset="0"/>
            </a:rPr>
            <a:t>5. Créer un nouveau tableau structuré et le nommer de son libellé (ex: TS_Loyer; TS_Charges; TS_Parking)</a:t>
          </a:r>
        </a:p>
        <a:p>
          <a:endParaRPr lang="fr-CH" sz="9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aseline="0">
              <a:latin typeface="Arial" panose="020B0604020202020204" pitchFamily="34" charset="0"/>
              <a:cs typeface="Arial" panose="020B0604020202020204" pitchFamily="34" charset="0"/>
            </a:rPr>
            <a:t>Problème</a:t>
          </a:r>
        </a:p>
        <a:p>
          <a:r>
            <a:rPr lang="fr-CH" sz="900">
              <a:latin typeface="Arial" panose="020B0604020202020204" pitchFamily="34" charset="0"/>
              <a:cs typeface="Arial" panose="020B0604020202020204" pitchFamily="34" charset="0"/>
            </a:rPr>
            <a:t>Le</a:t>
          </a:r>
          <a:r>
            <a:rPr lang="fr-CH" sz="900" baseline="0">
              <a:latin typeface="Arial" panose="020B0604020202020204" pitchFamily="34" charset="0"/>
              <a:cs typeface="Arial" panose="020B0604020202020204" pitchFamily="34" charset="0"/>
            </a:rPr>
            <a:t> nouveau tableau structuré se crée bien mais seulement pour la première ligne. Les lignes suivantes insérées en-dessous,  ne s'intègrent pas au TS (et du coup le solde n'est pas calculé dans ces lignes copiées).</a:t>
          </a:r>
        </a:p>
        <a:p>
          <a:endParaRPr lang="fr-CH" sz="9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aseline="0">
              <a:latin typeface="Arial" panose="020B0604020202020204" pitchFamily="34" charset="0"/>
              <a:cs typeface="Arial" panose="020B0604020202020204" pitchFamily="34" charset="0"/>
            </a:rPr>
            <a:t>Auriez-vous une solution ? Merci d'avance.</a:t>
          </a:r>
        </a:p>
        <a:p>
          <a:endParaRPr lang="fr-CH" sz="9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D49A5B8-9866-4D4A-A4C4-E6EE6B5B4425}" name="TS_Libellés" displayName="TS_Libellés" ref="B4:B7" totalsRowShown="0" headerRowDxfId="55" dataDxfId="54">
  <autoFilter ref="B4:B7" xr:uid="{6D49A5B8-9866-4D4A-A4C4-E6EE6B5B4425}"/>
  <tableColumns count="1">
    <tableColumn id="1" xr3:uid="{3CF47E20-06E7-41CA-A7A0-6B2EAF5508A4}" name="Libellés" dataDxfId="5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B7A7F76-AE55-4BAD-92FA-2697066009F0}" name="TS_Data" displayName="TS_Data" ref="B4:F12" totalsRowShown="0" headerRowDxfId="52" dataDxfId="51">
  <tableColumns count="5">
    <tableColumn id="1" xr3:uid="{4BBCECF4-CDCC-491C-A49F-E4DA95BAE844}" name="iD" dataDxfId="50"/>
    <tableColumn id="2" xr3:uid="{AD15B063-0ADE-4A56-842D-F2F83A3F042B}" name="libellé" dataDxfId="49"/>
    <tableColumn id="3" xr3:uid="{FDDE17C0-48BA-4AC5-ADB8-0542B2C23033}" name="montant dû" dataDxfId="48"/>
    <tableColumn id="4" xr3:uid="{DE275393-7F78-414E-95C1-A5FE0AEFA024}" name="montant payé" dataDxfId="47"/>
    <tableColumn id="5" xr3:uid="{FB8A7FF0-ECA2-49B1-9D00-80A79C7779BF}" name="solde" dataDxfId="46">
      <calculatedColumnFormula>SUM($E$5:TS_Data[[#This Row],[montant payé]])-SUM($D$5:TS_Data[[#This Row],[montant dû]])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A8BB943-1677-4E7B-822C-91E24D38B218}" name="TS" displayName="TS" ref="B4:F5" totalsRowShown="0" headerRowDxfId="45" dataDxfId="43" headerRowBorderDxfId="44" tableBorderDxfId="42">
  <autoFilter ref="B4:F5" xr:uid="{9A8BB943-1677-4E7B-822C-91E24D38B218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8D046D9A-53B7-493A-8834-B63629FFB6CA}" name="iD" dataDxfId="41"/>
    <tableColumn id="2" xr3:uid="{334B4D03-7A44-4CEA-9BC9-E203B91D9F70}" name="libellé" dataDxfId="40"/>
    <tableColumn id="3" xr3:uid="{A248541D-9477-423A-AD2E-02B0E13915AD}" name="montant dû" dataDxfId="39"/>
    <tableColumn id="4" xr3:uid="{6BB407DA-A08E-4B3B-8364-F19618DAC18B}" name="montant payé" dataDxfId="38"/>
    <tableColumn id="5" xr3:uid="{655FF260-6292-4E71-8DAB-7E9E96ACFE04}" name="solde" dataDxfId="37">
      <calculatedColumnFormula>SUM($E$5:TS[[#This Row],[montant payé]])-SUM($D$5:TS[[#This Row],[montant dû]])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8D20670-C1F7-4FAC-902A-656F10192D51}" name="TS_Recap" displayName="TS_Recap" ref="B4:E8" totalsRowCount="1" headerRowDxfId="36" dataDxfId="35">
  <autoFilter ref="B4:E7" xr:uid="{48D20670-C1F7-4FAC-902A-656F10192D51}">
    <filterColumn colId="0" hiddenButton="1"/>
    <filterColumn colId="1" hiddenButton="1"/>
    <filterColumn colId="2" hiddenButton="1"/>
    <filterColumn colId="3" hiddenButton="1"/>
  </autoFilter>
  <tableColumns count="4">
    <tableColumn id="1" xr3:uid="{F3266CE7-0E48-4AB5-9EC7-B485ABC6887B}" name="Libellés" totalsRowLabel="Total" dataDxfId="34" totalsRowDxfId="33"/>
    <tableColumn id="2" xr3:uid="{34CF54DA-44E2-4708-8487-1D171958E68B}" name="montant dû" totalsRowFunction="sum" dataDxfId="32" totalsRowDxfId="31">
      <calculatedColumnFormula>SUMPRODUCT((TS_Data[libellé]=TS_Recap[[#This Row],[Libellés]])*TS_Data[montant dû])</calculatedColumnFormula>
    </tableColumn>
    <tableColumn id="3" xr3:uid="{45BB35F3-37FB-40E6-8EDC-00DD5EDB4C73}" name="montant payé" totalsRowFunction="sum" dataDxfId="30" totalsRowDxfId="29">
      <calculatedColumnFormula>SUMPRODUCT((TS_Data[libellé]=TS_Recap[[#This Row],[Libellés]])*TS_Data[montant payé])</calculatedColumnFormula>
    </tableColumn>
    <tableColumn id="4" xr3:uid="{9A2D220A-0544-44A3-9E7A-5D1E0468FBC7}" name="solde" totalsRowFunction="custom" dataDxfId="28" totalsRowDxfId="27">
      <calculatedColumnFormula>TS_Recap[[#This Row],[montant payé]]-TS_Recap[[#This Row],[montant dû]]</calculatedColumnFormula>
      <totalsRowFormula>TS_Recap[[#Totals],[montant payé]]-TS_Recap[[#Totals],[montant dû]]</totalsRow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379E331-439B-4083-88DB-BABE09D1DB40}" name="TS_Loyer" displayName="TS_Loyer" ref="B4:F5" totalsRowShown="0" headerRowDxfId="26" dataDxfId="24" headerRowBorderDxfId="25" tableBorderDxfId="23">
  <autoFilter ref="B4:F5" xr:uid="{9A8BB943-1677-4E7B-822C-91E24D38B218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AE921248-DD7A-4FC9-AE80-7C49E4B65DFC}" name="iD" dataDxfId="22"/>
    <tableColumn id="2" xr3:uid="{2FA2547C-9376-4574-8BF0-E357B847C3E5}" name="libellé" dataDxfId="21"/>
    <tableColumn id="3" xr3:uid="{D621C998-B7B5-470B-8328-066F1952F0D4}" name="montant dû" dataDxfId="20"/>
    <tableColumn id="4" xr3:uid="{B59D4A46-3524-4946-8E6E-342F0FA1E80F}" name="montant payé" dataDxfId="19"/>
    <tableColumn id="5" xr3:uid="{15CB117A-12C5-430F-B100-CC4617B7768D}" name="solde" dataDxfId="18">
      <calculatedColumnFormula>SUM($E$5:TS_Loyer[[#This Row],[montant payé]])-SUM($D$5:TS_Loyer[[#This Row],[montant dû]])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D14BBB4-ED1A-4C12-B48C-3F4970D21E3D}" name="TS_Charges" displayName="TS_Charges" ref="B4:F5" totalsRowShown="0" headerRowDxfId="17" dataDxfId="15" headerRowBorderDxfId="16" tableBorderDxfId="14">
  <autoFilter ref="B4:F5" xr:uid="{9A8BB943-1677-4E7B-822C-91E24D38B218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EDA8443D-C123-4ACF-ABD9-015EEC670EFF}" name="iD" dataDxfId="13"/>
    <tableColumn id="2" xr3:uid="{7E62ABE7-313F-42B7-B700-80E9EE495D95}" name="libellé" dataDxfId="12"/>
    <tableColumn id="3" xr3:uid="{BE096F92-6C02-4709-8A4C-D86A9D1DE046}" name="montant dû" dataDxfId="11"/>
    <tableColumn id="4" xr3:uid="{2C60BE6E-BA2C-4BE9-8825-669A6A35AE47}" name="montant payé" dataDxfId="10"/>
    <tableColumn id="5" xr3:uid="{F5AE8B57-9805-4E0E-A2BE-1E7BD76B06D7}" name="solde" dataDxfId="9">
      <calculatedColumnFormula>SUM($E$5:TS_Charges[[#This Row],[montant payé]])-SUM($D$5:TS_Charges[[#This Row],[montant dû]])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71BA9D1-D491-4293-8054-345B9E7D320D}" name="TS_Parking" displayName="TS_Parking" ref="B4:F5" totalsRowShown="0" headerRowDxfId="8" dataDxfId="6" headerRowBorderDxfId="7" tableBorderDxfId="5">
  <autoFilter ref="B4:F5" xr:uid="{9A8BB943-1677-4E7B-822C-91E24D38B218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98ED737A-36A9-4B5A-BB88-DC90BA91CEFE}" name="iD" dataDxfId="4"/>
    <tableColumn id="2" xr3:uid="{54721DBE-108C-435C-A671-C7024214DFFE}" name="libellé" dataDxfId="3"/>
    <tableColumn id="3" xr3:uid="{E1AC8944-97E3-4D1B-AD3D-7B221A6ED52D}" name="montant dû" dataDxfId="2"/>
    <tableColumn id="4" xr3:uid="{EFB72B54-B9D6-491C-92A6-EF291D5E3A7E}" name="montant payé" dataDxfId="1"/>
    <tableColumn id="5" xr3:uid="{A21B6EC7-7C68-42D8-AA2B-39092E5FC132}" name="solde" dataDxfId="0">
      <calculatedColumnFormula>SUM($E$5:TS_Parking[[#This Row],[montant payé]])-SUM($D$5:TS_Parking[[#This Row],[montant dû]])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F8FAE-24C7-4538-8CAA-676926D34F88}">
  <sheetPr codeName="Feuil3"/>
  <dimension ref="A1:F7"/>
  <sheetViews>
    <sheetView workbookViewId="0">
      <selection activeCell="D8" sqref="D8"/>
    </sheetView>
  </sheetViews>
  <sheetFormatPr baseColWidth="10" defaultRowHeight="12.5" customHeight="1" x14ac:dyDescent="0.2"/>
  <cols>
    <col min="1" max="1" width="0.5546875" style="1" customWidth="1"/>
    <col min="2" max="2" width="15.77734375" style="1" customWidth="1"/>
    <col min="3" max="3" width="1.77734375" style="1" customWidth="1"/>
    <col min="4" max="4" width="15.77734375" style="1" customWidth="1"/>
    <col min="5" max="5" width="1.77734375" style="1" customWidth="1"/>
    <col min="6" max="6" width="15.77734375" style="1" customWidth="1"/>
    <col min="7" max="7" width="1.77734375" style="1" customWidth="1"/>
    <col min="8" max="8" width="15.77734375" style="1" customWidth="1"/>
    <col min="9" max="9" width="1.77734375" style="1" customWidth="1"/>
    <col min="10" max="10" width="15.77734375" style="1" customWidth="1"/>
    <col min="11" max="11" width="1.77734375" style="1" customWidth="1"/>
    <col min="12" max="12" width="15.77734375" style="1" customWidth="1"/>
    <col min="13" max="13" width="1.77734375" style="1" customWidth="1"/>
    <col min="14" max="14" width="15.77734375" style="1" customWidth="1"/>
    <col min="15" max="15" width="1.77734375" style="1" customWidth="1"/>
    <col min="16" max="16384" width="11.5546875" style="1"/>
  </cols>
  <sheetData>
    <row r="1" spans="1:6" ht="3" customHeight="1" x14ac:dyDescent="0.2">
      <c r="A1" s="14"/>
      <c r="B1" s="14"/>
      <c r="C1" s="14"/>
      <c r="D1" s="14"/>
      <c r="E1" s="14"/>
      <c r="F1" s="14"/>
    </row>
    <row r="2" spans="1:6" ht="21" customHeight="1" x14ac:dyDescent="0.2">
      <c r="A2" s="14"/>
      <c r="B2" s="17" t="s">
        <v>9</v>
      </c>
      <c r="C2" s="19"/>
      <c r="D2" s="19"/>
      <c r="E2" s="19"/>
      <c r="F2" s="19"/>
    </row>
    <row r="3" spans="1:6" ht="3" customHeight="1" x14ac:dyDescent="0.2">
      <c r="A3" s="14"/>
      <c r="B3" s="14"/>
      <c r="C3" s="14"/>
      <c r="D3" s="14"/>
      <c r="E3" s="14"/>
      <c r="F3" s="14"/>
    </row>
    <row r="4" spans="1:6" ht="12.5" customHeight="1" x14ac:dyDescent="0.2">
      <c r="A4" s="14"/>
      <c r="B4" s="14" t="s">
        <v>6</v>
      </c>
      <c r="C4" s="14"/>
      <c r="D4" s="14"/>
      <c r="E4" s="14"/>
      <c r="F4" s="14"/>
    </row>
    <row r="5" spans="1:6" ht="12.5" customHeight="1" x14ac:dyDescent="0.2">
      <c r="B5" s="1" t="s">
        <v>3</v>
      </c>
    </row>
    <row r="6" spans="1:6" ht="12.5" customHeight="1" x14ac:dyDescent="0.2">
      <c r="B6" s="1" t="s">
        <v>4</v>
      </c>
    </row>
    <row r="7" spans="1:6" ht="12.5" customHeight="1" x14ac:dyDescent="0.2">
      <c r="B7" s="1" t="s">
        <v>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8388E-5456-429F-9F67-B274034DB390}">
  <sheetPr codeName="Feuil1"/>
  <dimension ref="B1:Z12"/>
  <sheetViews>
    <sheetView tabSelected="1" workbookViewId="0"/>
  </sheetViews>
  <sheetFormatPr baseColWidth="10" defaultRowHeight="13" customHeight="1" x14ac:dyDescent="0.2"/>
  <cols>
    <col min="1" max="1" width="0.5546875" style="1" customWidth="1"/>
    <col min="2" max="2" width="7.77734375" style="11" customWidth="1"/>
    <col min="3" max="3" width="15.77734375" style="1" customWidth="1"/>
    <col min="4" max="6" width="15.77734375" style="3" customWidth="1"/>
    <col min="7" max="7" width="0.5546875" style="1" customWidth="1"/>
    <col min="8" max="16384" width="11.5546875" style="1"/>
  </cols>
  <sheetData>
    <row r="1" spans="2:26" ht="3" customHeight="1" x14ac:dyDescent="0.2">
      <c r="D1" s="4"/>
      <c r="E1" s="4"/>
      <c r="F1" s="4"/>
    </row>
    <row r="2" spans="2:26" ht="21" customHeight="1" x14ac:dyDescent="0.2">
      <c r="B2" s="7" t="s">
        <v>13</v>
      </c>
      <c r="C2" s="5"/>
      <c r="D2" s="6"/>
      <c r="E2" s="6"/>
      <c r="F2" s="6"/>
    </row>
    <row r="3" spans="2:26" ht="3" customHeight="1" x14ac:dyDescent="0.2">
      <c r="D3" s="4"/>
      <c r="E3" s="4"/>
      <c r="F3" s="4"/>
    </row>
    <row r="4" spans="2:26" ht="13" customHeight="1" x14ac:dyDescent="0.2">
      <c r="B4" s="13" t="s">
        <v>0</v>
      </c>
      <c r="C4" s="8" t="s">
        <v>1</v>
      </c>
      <c r="D4" s="2" t="s">
        <v>10</v>
      </c>
      <c r="E4" s="2" t="s">
        <v>11</v>
      </c>
      <c r="F4" s="2" t="s">
        <v>2</v>
      </c>
      <c r="H4" s="9"/>
      <c r="Z4" s="21" t="s">
        <v>1</v>
      </c>
    </row>
    <row r="5" spans="2:26" ht="13" customHeight="1" x14ac:dyDescent="0.2">
      <c r="B5" s="11">
        <v>1</v>
      </c>
      <c r="C5" s="1" t="s">
        <v>3</v>
      </c>
      <c r="D5" s="3">
        <v>1000</v>
      </c>
      <c r="E5" s="3">
        <v>0</v>
      </c>
      <c r="F5" s="3">
        <f>SUM($E$5:TS_Data[[#This Row],[montant payé]])-SUM($D$5:TS_Data[[#This Row],[montant dû]])</f>
        <v>-1000</v>
      </c>
      <c r="H5" s="12"/>
      <c r="Z5" s="1" t="s">
        <v>12</v>
      </c>
    </row>
    <row r="6" spans="2:26" ht="13" customHeight="1" x14ac:dyDescent="0.2">
      <c r="B6" s="11">
        <v>2</v>
      </c>
      <c r="C6" s="1" t="s">
        <v>4</v>
      </c>
      <c r="D6" s="3">
        <v>105</v>
      </c>
      <c r="E6" s="3">
        <v>0</v>
      </c>
      <c r="F6" s="3">
        <f>SUM($E$5:TS_Data[[#This Row],[montant payé]])-SUM($D$5:TS_Data[[#This Row],[montant dû]])</f>
        <v>-1105</v>
      </c>
      <c r="H6" s="10"/>
      <c r="Z6" s="1" t="s">
        <v>4</v>
      </c>
    </row>
    <row r="7" spans="2:26" ht="13" customHeight="1" x14ac:dyDescent="0.2">
      <c r="B7" s="11">
        <v>3</v>
      </c>
      <c r="C7" s="1" t="s">
        <v>5</v>
      </c>
      <c r="D7" s="3">
        <v>180</v>
      </c>
      <c r="E7" s="3">
        <v>0</v>
      </c>
      <c r="F7" s="3">
        <f>SUM($E$5:TS_Data[[#This Row],[montant payé]])-SUM($D$5:TS_Data[[#This Row],[montant dû]])</f>
        <v>-1285</v>
      </c>
      <c r="Z7" s="1" t="s">
        <v>5</v>
      </c>
    </row>
    <row r="8" spans="2:26" ht="13" customHeight="1" x14ac:dyDescent="0.2">
      <c r="B8" s="11">
        <v>4</v>
      </c>
      <c r="C8" s="1" t="s">
        <v>3</v>
      </c>
      <c r="D8" s="3">
        <v>0</v>
      </c>
      <c r="E8" s="3">
        <v>1000</v>
      </c>
      <c r="F8" s="3">
        <f>SUM($E$5:TS_Data[[#This Row],[montant payé]])-SUM($D$5:TS_Data[[#This Row],[montant dû]])</f>
        <v>-285</v>
      </c>
      <c r="Z8" s="1" t="s">
        <v>12</v>
      </c>
    </row>
    <row r="9" spans="2:26" ht="13" customHeight="1" x14ac:dyDescent="0.2">
      <c r="B9" s="11">
        <v>5</v>
      </c>
      <c r="C9" s="1" t="s">
        <v>4</v>
      </c>
      <c r="D9" s="3">
        <v>0</v>
      </c>
      <c r="E9" s="3">
        <v>105</v>
      </c>
      <c r="F9" s="3">
        <f>SUM($E$5:TS_Data[[#This Row],[montant payé]])-SUM($D$5:TS_Data[[#This Row],[montant dû]])</f>
        <v>-180</v>
      </c>
    </row>
    <row r="10" spans="2:26" ht="13" customHeight="1" x14ac:dyDescent="0.2">
      <c r="B10" s="11">
        <v>6</v>
      </c>
      <c r="C10" s="1" t="s">
        <v>5</v>
      </c>
      <c r="D10" s="3">
        <v>0</v>
      </c>
      <c r="E10" s="3">
        <v>180</v>
      </c>
      <c r="F10" s="3">
        <f>SUM($E$5:TS_Data[[#This Row],[montant payé]])-SUM($D$5:TS_Data[[#This Row],[montant dû]])</f>
        <v>0</v>
      </c>
    </row>
    <row r="11" spans="2:26" ht="13" customHeight="1" x14ac:dyDescent="0.2">
      <c r="B11" s="11">
        <v>7</v>
      </c>
      <c r="C11" s="1" t="s">
        <v>3</v>
      </c>
      <c r="D11" s="3">
        <v>1000</v>
      </c>
      <c r="E11" s="3">
        <v>0</v>
      </c>
      <c r="F11" s="3">
        <f>SUM($E$5:TS_Data[[#This Row],[montant payé]])-SUM($D$5:TS_Data[[#This Row],[montant dû]])</f>
        <v>-1000</v>
      </c>
    </row>
    <row r="12" spans="2:26" ht="13" customHeight="1" x14ac:dyDescent="0.2">
      <c r="B12" s="11">
        <v>8</v>
      </c>
      <c r="C12" s="1" t="s">
        <v>4</v>
      </c>
      <c r="D12" s="3">
        <v>105</v>
      </c>
      <c r="E12" s="3">
        <v>0</v>
      </c>
      <c r="F12" s="3">
        <f>SUM($E$5:TS_Data[[#This Row],[montant payé]])-SUM($D$5:TS_Data[[#This Row],[montant dû]])</f>
        <v>-1105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A3630-0037-4386-9CB9-555EFBFF47B3}">
  <sheetPr codeName="Feuil4"/>
  <dimension ref="A1:F5"/>
  <sheetViews>
    <sheetView workbookViewId="0">
      <selection activeCell="E12" sqref="E12:E13"/>
    </sheetView>
  </sheetViews>
  <sheetFormatPr baseColWidth="10" defaultRowHeight="12.5" customHeight="1" x14ac:dyDescent="0.2"/>
  <cols>
    <col min="1" max="1" width="0.5546875" style="1" customWidth="1"/>
    <col min="2" max="2" width="7.77734375" style="2" customWidth="1"/>
    <col min="3" max="3" width="15.77734375" style="1" customWidth="1"/>
    <col min="4" max="6" width="15.77734375" style="29" customWidth="1"/>
    <col min="7" max="7" width="0.5546875" style="1" customWidth="1"/>
    <col min="8" max="16384" width="11.5546875" style="1"/>
  </cols>
  <sheetData>
    <row r="1" spans="1:6" ht="3" customHeight="1" x14ac:dyDescent="0.2">
      <c r="A1" s="14"/>
      <c r="B1" s="18"/>
      <c r="C1" s="14"/>
      <c r="D1" s="25"/>
      <c r="E1" s="25"/>
      <c r="F1" s="25"/>
    </row>
    <row r="2" spans="1:6" ht="21" customHeight="1" x14ac:dyDescent="0.2">
      <c r="A2" s="14"/>
      <c r="B2" s="30" t="str">
        <f ca="1">Nom_Onglet()</f>
        <v>Modele</v>
      </c>
      <c r="C2" s="24"/>
      <c r="D2" s="26"/>
      <c r="E2" s="26"/>
      <c r="F2" s="26"/>
    </row>
    <row r="3" spans="1:6" ht="3" customHeight="1" x14ac:dyDescent="0.2">
      <c r="A3" s="14"/>
      <c r="B3" s="18"/>
      <c r="C3" s="14"/>
      <c r="D3" s="25"/>
      <c r="E3" s="25"/>
      <c r="F3" s="25"/>
    </row>
    <row r="4" spans="1:6" ht="12.5" customHeight="1" x14ac:dyDescent="0.2">
      <c r="A4" s="14"/>
      <c r="B4" s="22" t="s">
        <v>0</v>
      </c>
      <c r="C4" s="23" t="s">
        <v>1</v>
      </c>
      <c r="D4" s="27" t="s">
        <v>10</v>
      </c>
      <c r="E4" s="27" t="s">
        <v>11</v>
      </c>
      <c r="F4" s="28" t="s">
        <v>2</v>
      </c>
    </row>
    <row r="5" spans="1:6" ht="12.5" customHeight="1" x14ac:dyDescent="0.2">
      <c r="F5" s="29">
        <f>SUM($E$5:TS[[#This Row],[montant payé]])-SUM($D$5:TS[[#This Row],[montant dû]])</f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601A7-4B9A-49DB-813C-E8E946FB01D8}">
  <sheetPr codeName="Feuil2"/>
  <dimension ref="A1:E8"/>
  <sheetViews>
    <sheetView workbookViewId="0">
      <selection activeCell="G11" sqref="G11"/>
    </sheetView>
  </sheetViews>
  <sheetFormatPr baseColWidth="10" defaultRowHeight="12.5" customHeight="1" x14ac:dyDescent="0.2"/>
  <cols>
    <col min="1" max="1" width="0.5546875" style="1" customWidth="1"/>
    <col min="2" max="2" width="15.77734375" style="1" customWidth="1"/>
    <col min="3" max="5" width="15.77734375" style="3" customWidth="1"/>
    <col min="6" max="6" width="0.5546875" style="1" customWidth="1"/>
    <col min="7" max="16384" width="11.5546875" style="1"/>
  </cols>
  <sheetData>
    <row r="1" spans="1:5" ht="3" customHeight="1" x14ac:dyDescent="0.2">
      <c r="A1" s="14"/>
      <c r="B1" s="14"/>
      <c r="C1" s="15"/>
      <c r="D1" s="15"/>
      <c r="E1" s="15"/>
    </row>
    <row r="2" spans="1:5" ht="21" customHeight="1" x14ac:dyDescent="0.2">
      <c r="A2" s="14"/>
      <c r="B2" s="17" t="s">
        <v>7</v>
      </c>
      <c r="C2" s="16"/>
      <c r="D2" s="16"/>
      <c r="E2" s="16"/>
    </row>
    <row r="3" spans="1:5" ht="3" customHeight="1" x14ac:dyDescent="0.2">
      <c r="A3" s="14"/>
      <c r="B3" s="14"/>
      <c r="C3" s="15"/>
      <c r="D3" s="15"/>
      <c r="E3" s="15"/>
    </row>
    <row r="4" spans="1:5" ht="12.5" customHeight="1" x14ac:dyDescent="0.2">
      <c r="A4" s="14"/>
      <c r="B4" s="14" t="s">
        <v>6</v>
      </c>
      <c r="C4" s="18" t="s">
        <v>10</v>
      </c>
      <c r="D4" s="18" t="s">
        <v>11</v>
      </c>
      <c r="E4" s="18" t="s">
        <v>2</v>
      </c>
    </row>
    <row r="5" spans="1:5" ht="12.5" customHeight="1" x14ac:dyDescent="0.2">
      <c r="B5" s="14" t="s">
        <v>3</v>
      </c>
      <c r="C5" s="20">
        <f>SUMPRODUCT((TS_Data[libellé]=TS_Recap[[#This Row],[Libellés]])*TS_Data[montant dû])</f>
        <v>2000</v>
      </c>
      <c r="D5" s="20">
        <f>SUMPRODUCT((TS_Data[libellé]=TS_Recap[[#This Row],[Libellés]])*TS_Data[montant payé])</f>
        <v>1000</v>
      </c>
      <c r="E5" s="20">
        <f>TS_Recap[[#This Row],[montant payé]]-TS_Recap[[#This Row],[montant dû]]</f>
        <v>-1000</v>
      </c>
    </row>
    <row r="6" spans="1:5" ht="12.5" customHeight="1" x14ac:dyDescent="0.2">
      <c r="B6" s="14" t="s">
        <v>4</v>
      </c>
      <c r="C6" s="20">
        <f>SUMPRODUCT((TS_Data[libellé]=TS_Recap[[#This Row],[Libellés]])*TS_Data[montant dû])</f>
        <v>210</v>
      </c>
      <c r="D6" s="20">
        <f>SUMPRODUCT((TS_Data[libellé]=TS_Recap[[#This Row],[Libellés]])*TS_Data[montant payé])</f>
        <v>105</v>
      </c>
      <c r="E6" s="20">
        <f>TS_Recap[[#This Row],[montant payé]]-TS_Recap[[#This Row],[montant dû]]</f>
        <v>-105</v>
      </c>
    </row>
    <row r="7" spans="1:5" ht="12.5" customHeight="1" x14ac:dyDescent="0.2">
      <c r="B7" s="14" t="s">
        <v>5</v>
      </c>
      <c r="C7" s="20">
        <f>SUMPRODUCT((TS_Data[libellé]=TS_Recap[[#This Row],[Libellés]])*TS_Data[montant dû])</f>
        <v>180</v>
      </c>
      <c r="D7" s="20">
        <f>SUMPRODUCT((TS_Data[libellé]=TS_Recap[[#This Row],[Libellés]])*TS_Data[montant payé])</f>
        <v>180</v>
      </c>
      <c r="E7" s="20">
        <f>TS_Recap[[#This Row],[montant payé]]-TS_Recap[[#This Row],[montant dû]]</f>
        <v>0</v>
      </c>
    </row>
    <row r="8" spans="1:5" ht="12.5" customHeight="1" x14ac:dyDescent="0.2">
      <c r="B8" s="1" t="s">
        <v>8</v>
      </c>
      <c r="C8" s="3">
        <f>SUBTOTAL(109,TS_Recap[montant dû])</f>
        <v>2390</v>
      </c>
      <c r="D8" s="3">
        <f>SUBTOTAL(109,TS_Recap[montant payé])</f>
        <v>1285</v>
      </c>
      <c r="E8" s="3">
        <f>TS_Recap[[#Totals],[montant payé]]-TS_Recap[[#Totals],[montant dû]]</f>
        <v>-1105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62AF7-FCAF-4580-9BA5-066C3C507D52}">
  <sheetPr codeName="Feuil5"/>
  <dimension ref="A1:F7"/>
  <sheetViews>
    <sheetView workbookViewId="0"/>
  </sheetViews>
  <sheetFormatPr baseColWidth="10" defaultRowHeight="12.5" customHeight="1" x14ac:dyDescent="0.2"/>
  <cols>
    <col min="1" max="1" width="0.5546875" style="1" customWidth="1"/>
    <col min="2" max="2" width="7.77734375" style="2" customWidth="1"/>
    <col min="3" max="3" width="15.77734375" style="1" customWidth="1"/>
    <col min="4" max="6" width="15.77734375" style="29" customWidth="1"/>
    <col min="7" max="7" width="0.5546875" style="1" customWidth="1"/>
    <col min="8" max="16384" width="11.5546875" style="1"/>
  </cols>
  <sheetData>
    <row r="1" spans="1:6" ht="3" customHeight="1" x14ac:dyDescent="0.2">
      <c r="A1" s="14"/>
      <c r="B1" s="18"/>
      <c r="C1" s="14"/>
      <c r="D1" s="25"/>
      <c r="E1" s="25"/>
      <c r="F1" s="25"/>
    </row>
    <row r="2" spans="1:6" ht="21" customHeight="1" x14ac:dyDescent="0.2">
      <c r="A2" s="14"/>
      <c r="B2" s="30" t="str">
        <f ca="1">Nom_Onglet()</f>
        <v>Loyer</v>
      </c>
      <c r="C2" s="24"/>
      <c r="D2" s="26"/>
      <c r="E2" s="26"/>
      <c r="F2" s="26"/>
    </row>
    <row r="3" spans="1:6" ht="3" customHeight="1" x14ac:dyDescent="0.2">
      <c r="A3" s="14"/>
      <c r="B3" s="18"/>
      <c r="C3" s="14"/>
      <c r="D3" s="25"/>
      <c r="E3" s="25"/>
      <c r="F3" s="25"/>
    </row>
    <row r="4" spans="1:6" ht="12.5" customHeight="1" x14ac:dyDescent="0.2">
      <c r="A4" s="14"/>
      <c r="B4" s="22" t="s">
        <v>0</v>
      </c>
      <c r="C4" s="23" t="s">
        <v>1</v>
      </c>
      <c r="D4" s="27" t="s">
        <v>10</v>
      </c>
      <c r="E4" s="27" t="s">
        <v>11</v>
      </c>
      <c r="F4" s="28" t="s">
        <v>2</v>
      </c>
    </row>
    <row r="5" spans="1:6" ht="12.5" customHeight="1" x14ac:dyDescent="0.2">
      <c r="B5" s="11">
        <v>1</v>
      </c>
      <c r="C5" s="1" t="s">
        <v>3</v>
      </c>
      <c r="D5" s="3">
        <v>1000</v>
      </c>
      <c r="E5" s="3">
        <v>0</v>
      </c>
      <c r="F5" s="29">
        <f>SUM($E$5:TS_Loyer[[#This Row],[montant payé]])-SUM($D$5:TS_Loyer[[#This Row],[montant dû]])</f>
        <v>-1000</v>
      </c>
    </row>
    <row r="6" spans="1:6" ht="12.5" customHeight="1" x14ac:dyDescent="0.2">
      <c r="B6" s="11">
        <v>4</v>
      </c>
      <c r="C6" s="1" t="s">
        <v>3</v>
      </c>
      <c r="D6" s="3">
        <v>0</v>
      </c>
      <c r="E6" s="3">
        <v>1000</v>
      </c>
    </row>
    <row r="7" spans="1:6" ht="12.5" customHeight="1" x14ac:dyDescent="0.2">
      <c r="B7" s="11">
        <v>7</v>
      </c>
      <c r="C7" s="1" t="s">
        <v>3</v>
      </c>
      <c r="D7" s="3">
        <v>1000</v>
      </c>
      <c r="E7" s="3">
        <v>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AC968-4281-4403-8928-4B101934829F}">
  <sheetPr codeName="Feuil6"/>
  <dimension ref="A1:F7"/>
  <sheetViews>
    <sheetView workbookViewId="0"/>
  </sheetViews>
  <sheetFormatPr baseColWidth="10" defaultRowHeight="12.5" customHeight="1" x14ac:dyDescent="0.2"/>
  <cols>
    <col min="1" max="1" width="0.5546875" style="1" customWidth="1"/>
    <col min="2" max="2" width="7.77734375" style="2" customWidth="1"/>
    <col min="3" max="3" width="15.77734375" style="1" customWidth="1"/>
    <col min="4" max="6" width="15.77734375" style="29" customWidth="1"/>
    <col min="7" max="7" width="0.5546875" style="1" customWidth="1"/>
    <col min="8" max="16384" width="11.5546875" style="1"/>
  </cols>
  <sheetData>
    <row r="1" spans="1:6" ht="3" customHeight="1" x14ac:dyDescent="0.2">
      <c r="A1" s="14"/>
      <c r="B1" s="18"/>
      <c r="C1" s="14"/>
      <c r="D1" s="25"/>
      <c r="E1" s="25"/>
      <c r="F1" s="25"/>
    </row>
    <row r="2" spans="1:6" ht="21" customHeight="1" x14ac:dyDescent="0.2">
      <c r="A2" s="14"/>
      <c r="B2" s="30" t="str">
        <f ca="1">Nom_Onglet()</f>
        <v>Charges</v>
      </c>
      <c r="C2" s="24"/>
      <c r="D2" s="26"/>
      <c r="E2" s="26"/>
      <c r="F2" s="26"/>
    </row>
    <row r="3" spans="1:6" ht="3" customHeight="1" x14ac:dyDescent="0.2">
      <c r="A3" s="14"/>
      <c r="B3" s="18"/>
      <c r="C3" s="14"/>
      <c r="D3" s="25"/>
      <c r="E3" s="25"/>
      <c r="F3" s="25"/>
    </row>
    <row r="4" spans="1:6" ht="12.5" customHeight="1" x14ac:dyDescent="0.2">
      <c r="A4" s="14"/>
      <c r="B4" s="22" t="s">
        <v>0</v>
      </c>
      <c r="C4" s="23" t="s">
        <v>1</v>
      </c>
      <c r="D4" s="27" t="s">
        <v>10</v>
      </c>
      <c r="E4" s="27" t="s">
        <v>11</v>
      </c>
      <c r="F4" s="28" t="s">
        <v>2</v>
      </c>
    </row>
    <row r="5" spans="1:6" ht="12.5" customHeight="1" x14ac:dyDescent="0.2">
      <c r="B5" s="11">
        <v>2</v>
      </c>
      <c r="C5" s="1" t="s">
        <v>4</v>
      </c>
      <c r="D5" s="3">
        <v>105</v>
      </c>
      <c r="E5" s="3">
        <v>0</v>
      </c>
      <c r="F5" s="29">
        <f>SUM($E$5:TS_Charges[[#This Row],[montant payé]])-SUM($D$5:TS_Charges[[#This Row],[montant dû]])</f>
        <v>-105</v>
      </c>
    </row>
    <row r="6" spans="1:6" ht="12.5" customHeight="1" x14ac:dyDescent="0.2">
      <c r="B6" s="11">
        <v>5</v>
      </c>
      <c r="C6" s="1" t="s">
        <v>4</v>
      </c>
      <c r="D6" s="3">
        <v>0</v>
      </c>
      <c r="E6" s="3">
        <v>105</v>
      </c>
    </row>
    <row r="7" spans="1:6" ht="12.5" customHeight="1" x14ac:dyDescent="0.2">
      <c r="B7" s="11">
        <v>8</v>
      </c>
      <c r="C7" s="1" t="s">
        <v>4</v>
      </c>
      <c r="D7" s="3">
        <v>105</v>
      </c>
      <c r="E7" s="3">
        <v>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6A1BF-C78F-45F4-A737-C20E116E7C73}">
  <sheetPr codeName="Feuil7"/>
  <dimension ref="A1:F6"/>
  <sheetViews>
    <sheetView workbookViewId="0"/>
  </sheetViews>
  <sheetFormatPr baseColWidth="10" defaultRowHeight="12.5" customHeight="1" x14ac:dyDescent="0.2"/>
  <cols>
    <col min="1" max="1" width="0.5546875" style="1" customWidth="1"/>
    <col min="2" max="2" width="7.77734375" style="2" customWidth="1"/>
    <col min="3" max="3" width="15.77734375" style="1" customWidth="1"/>
    <col min="4" max="6" width="15.77734375" style="29" customWidth="1"/>
    <col min="7" max="7" width="0.5546875" style="1" customWidth="1"/>
    <col min="8" max="16384" width="11.5546875" style="1"/>
  </cols>
  <sheetData>
    <row r="1" spans="1:6" ht="3" customHeight="1" x14ac:dyDescent="0.2">
      <c r="A1" s="14"/>
      <c r="B1" s="18"/>
      <c r="C1" s="14"/>
      <c r="D1" s="25"/>
      <c r="E1" s="25"/>
      <c r="F1" s="25"/>
    </row>
    <row r="2" spans="1:6" ht="21" customHeight="1" x14ac:dyDescent="0.2">
      <c r="A2" s="14"/>
      <c r="B2" s="30" t="str">
        <f ca="1">Nom_Onglet()</f>
        <v>Parking</v>
      </c>
      <c r="C2" s="24"/>
      <c r="D2" s="26"/>
      <c r="E2" s="26"/>
      <c r="F2" s="26"/>
    </row>
    <row r="3" spans="1:6" ht="3" customHeight="1" x14ac:dyDescent="0.2">
      <c r="A3" s="14"/>
      <c r="B3" s="18"/>
      <c r="C3" s="14"/>
      <c r="D3" s="25"/>
      <c r="E3" s="25"/>
      <c r="F3" s="25"/>
    </row>
    <row r="4" spans="1:6" ht="12.5" customHeight="1" x14ac:dyDescent="0.2">
      <c r="A4" s="14"/>
      <c r="B4" s="22" t="s">
        <v>0</v>
      </c>
      <c r="C4" s="23" t="s">
        <v>1</v>
      </c>
      <c r="D4" s="27" t="s">
        <v>10</v>
      </c>
      <c r="E4" s="27" t="s">
        <v>11</v>
      </c>
      <c r="F4" s="28" t="s">
        <v>2</v>
      </c>
    </row>
    <row r="5" spans="1:6" ht="12.5" customHeight="1" x14ac:dyDescent="0.2">
      <c r="B5" s="11">
        <v>3</v>
      </c>
      <c r="C5" s="1" t="s">
        <v>5</v>
      </c>
      <c r="D5" s="3">
        <v>180</v>
      </c>
      <c r="E5" s="3">
        <v>0</v>
      </c>
      <c r="F5" s="29">
        <f>SUM($E$5:TS_Parking[[#This Row],[montant payé]])-SUM($D$5:TS_Parking[[#This Row],[montant dû]])</f>
        <v>-180</v>
      </c>
    </row>
    <row r="6" spans="1:6" ht="12.5" customHeight="1" x14ac:dyDescent="0.2">
      <c r="B6" s="11">
        <v>6</v>
      </c>
      <c r="C6" s="1" t="s">
        <v>5</v>
      </c>
      <c r="D6" s="3">
        <v>0</v>
      </c>
      <c r="E6" s="3">
        <v>180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Listes</vt:lpstr>
      <vt:lpstr>DataBase</vt:lpstr>
      <vt:lpstr>Modele</vt:lpstr>
      <vt:lpstr>Recap</vt:lpstr>
      <vt:lpstr>Loyer</vt:lpstr>
      <vt:lpstr>Charges</vt:lpstr>
      <vt:lpstr>Parking</vt:lpstr>
      <vt:lpstr>Charges!Extraire</vt:lpstr>
      <vt:lpstr>DataBase!Extraire</vt:lpstr>
      <vt:lpstr>Loyer!Extraire</vt:lpstr>
      <vt:lpstr>Parking!Extraire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Georg_1201</dc:creator>
  <cp:lastModifiedBy>Georg_1201</cp:lastModifiedBy>
  <dcterms:created xsi:type="dcterms:W3CDTF">2025-02-09T16:37:25Z</dcterms:created>
  <dcterms:modified xsi:type="dcterms:W3CDTF">2025-02-25T12:54:22Z</dcterms:modified>
</cp:coreProperties>
</file>