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320" windowHeight="10320" activeTab="4"/>
  </bookViews>
  <sheets>
    <sheet name="Cat et thème" sheetId="3" r:id="rId1"/>
    <sheet name="Feuil2" sheetId="9" r:id="rId2"/>
    <sheet name="BDD Previ" sheetId="4" r:id="rId3"/>
    <sheet name="Passage" sheetId="8" r:id="rId4"/>
    <sheet name="Calendrier theme" sheetId="10" r:id="rId5"/>
  </sheets>
  <definedNames>
    <definedName name="An_Ref">'Calendrier theme'!$F$5</definedName>
    <definedName name="Feries">'Calendrier theme'!$AO$2:$AO$12</definedName>
    <definedName name="List_personne">OFFSET(#REF!,,,COUNTA(#REF!)-1)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38" i="10" l="1"/>
  <c r="AF39" i="10" s="1"/>
  <c r="AF40" i="10" s="1"/>
  <c r="AF41" i="10" s="1"/>
  <c r="AF42" i="10" s="1"/>
  <c r="AF43" i="10" s="1"/>
  <c r="AF44" i="10" s="1"/>
  <c r="AF45" i="10" s="1"/>
  <c r="AF46" i="10" s="1"/>
  <c r="AF47" i="10" s="1"/>
  <c r="AF48" i="10" s="1"/>
  <c r="AF49" i="10" s="1"/>
  <c r="AF50" i="10" s="1"/>
  <c r="AF51" i="10" s="1"/>
  <c r="AF52" i="10" s="1"/>
  <c r="AF53" i="10" s="1"/>
  <c r="AF54" i="10" s="1"/>
  <c r="AF55" i="10" s="1"/>
  <c r="AF56" i="10" s="1"/>
  <c r="AF57" i="10" s="1"/>
  <c r="AF58" i="10" s="1"/>
  <c r="AF59" i="10" s="1"/>
  <c r="AF60" i="10" s="1"/>
  <c r="AF61" i="10" s="1"/>
  <c r="AF62" i="10" s="1"/>
  <c r="AF63" i="10" s="1"/>
  <c r="AF64" i="10" s="1"/>
  <c r="AF65" i="10" s="1"/>
  <c r="AF66" i="10" s="1"/>
  <c r="AF67" i="10" s="1"/>
  <c r="AF68" i="10" s="1"/>
  <c r="Z38" i="10"/>
  <c r="Z39" i="10" s="1"/>
  <c r="Z40" i="10" s="1"/>
  <c r="Z41" i="10" s="1"/>
  <c r="Z42" i="10" s="1"/>
  <c r="Z43" i="10" s="1"/>
  <c r="Z44" i="10" s="1"/>
  <c r="Z45" i="10" s="1"/>
  <c r="Z46" i="10" s="1"/>
  <c r="Z47" i="10" s="1"/>
  <c r="Z48" i="10" s="1"/>
  <c r="Z49" i="10" s="1"/>
  <c r="Z50" i="10" s="1"/>
  <c r="Z51" i="10" s="1"/>
  <c r="Z52" i="10" s="1"/>
  <c r="Z53" i="10" s="1"/>
  <c r="Z54" i="10" s="1"/>
  <c r="Z55" i="10" s="1"/>
  <c r="Z56" i="10" s="1"/>
  <c r="Z57" i="10" s="1"/>
  <c r="Z58" i="10" s="1"/>
  <c r="Z59" i="10" s="1"/>
  <c r="Z60" i="10" s="1"/>
  <c r="Z61" i="10" s="1"/>
  <c r="Z62" i="10" s="1"/>
  <c r="Z63" i="10" s="1"/>
  <c r="Z64" i="10" s="1"/>
  <c r="Z65" i="10" s="1"/>
  <c r="Z66" i="10" s="1"/>
  <c r="Z67" i="10" s="1"/>
  <c r="Z68" i="10" s="1"/>
  <c r="T38" i="10"/>
  <c r="T39" i="10" s="1"/>
  <c r="T40" i="10" s="1"/>
  <c r="T41" i="10" s="1"/>
  <c r="T42" i="10" s="1"/>
  <c r="T43" i="10" s="1"/>
  <c r="T44" i="10" s="1"/>
  <c r="T45" i="10" s="1"/>
  <c r="T46" i="10" s="1"/>
  <c r="T47" i="10" s="1"/>
  <c r="T48" i="10" s="1"/>
  <c r="T49" i="10" s="1"/>
  <c r="T50" i="10" s="1"/>
  <c r="T51" i="10" s="1"/>
  <c r="T52" i="10" s="1"/>
  <c r="T53" i="10" s="1"/>
  <c r="T54" i="10" s="1"/>
  <c r="T55" i="10" s="1"/>
  <c r="T56" i="10" s="1"/>
  <c r="T57" i="10" s="1"/>
  <c r="T58" i="10" s="1"/>
  <c r="T59" i="10" s="1"/>
  <c r="T60" i="10" s="1"/>
  <c r="T61" i="10" s="1"/>
  <c r="T62" i="10" s="1"/>
  <c r="T63" i="10" s="1"/>
  <c r="T64" i="10" s="1"/>
  <c r="T65" i="10" s="1"/>
  <c r="T66" i="10" s="1"/>
  <c r="T67" i="10" s="1"/>
  <c r="T68" i="10" s="1"/>
  <c r="N38" i="10"/>
  <c r="N39" i="10" s="1"/>
  <c r="N40" i="10" s="1"/>
  <c r="N41" i="10" s="1"/>
  <c r="N42" i="10" s="1"/>
  <c r="N43" i="10" s="1"/>
  <c r="N44" i="10" s="1"/>
  <c r="N45" i="10" s="1"/>
  <c r="N46" i="10" s="1"/>
  <c r="N47" i="10" s="1"/>
  <c r="N48" i="10" s="1"/>
  <c r="N49" i="10" s="1"/>
  <c r="N50" i="10" s="1"/>
  <c r="N51" i="10" s="1"/>
  <c r="N52" i="10" s="1"/>
  <c r="N53" i="10" s="1"/>
  <c r="N54" i="10" s="1"/>
  <c r="N55" i="10" s="1"/>
  <c r="N56" i="10" s="1"/>
  <c r="N57" i="10" s="1"/>
  <c r="N58" i="10" s="1"/>
  <c r="N59" i="10" s="1"/>
  <c r="N60" i="10" s="1"/>
  <c r="N61" i="10" s="1"/>
  <c r="N62" i="10" s="1"/>
  <c r="N63" i="10" s="1"/>
  <c r="N64" i="10" s="1"/>
  <c r="N65" i="10" s="1"/>
  <c r="N66" i="10" s="1"/>
  <c r="N67" i="10" s="1"/>
  <c r="N68" i="10" s="1"/>
  <c r="H38" i="10"/>
  <c r="H39" i="10" s="1"/>
  <c r="H40" i="10" s="1"/>
  <c r="H41" i="10" s="1"/>
  <c r="H42" i="10" s="1"/>
  <c r="H43" i="10" s="1"/>
  <c r="H44" i="10" s="1"/>
  <c r="H45" i="10" s="1"/>
  <c r="H46" i="10" s="1"/>
  <c r="H47" i="10" s="1"/>
  <c r="H48" i="10" s="1"/>
  <c r="H49" i="10" s="1"/>
  <c r="H50" i="10" s="1"/>
  <c r="H51" i="10" s="1"/>
  <c r="H52" i="10" s="1"/>
  <c r="H53" i="10" s="1"/>
  <c r="H54" i="10" s="1"/>
  <c r="H55" i="10" s="1"/>
  <c r="H56" i="10" s="1"/>
  <c r="H57" i="10" s="1"/>
  <c r="H58" i="10" s="1"/>
  <c r="H59" i="10" s="1"/>
  <c r="H60" i="10" s="1"/>
  <c r="H61" i="10" s="1"/>
  <c r="H62" i="10" s="1"/>
  <c r="H63" i="10" s="1"/>
  <c r="H64" i="10" s="1"/>
  <c r="H65" i="10" s="1"/>
  <c r="H66" i="10" s="1"/>
  <c r="H67" i="10" s="1"/>
  <c r="H68" i="10" s="1"/>
  <c r="B38" i="10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AF37" i="10"/>
  <c r="Z37" i="10"/>
  <c r="T37" i="10"/>
  <c r="N37" i="10"/>
  <c r="H37" i="10"/>
  <c r="B37" i="10"/>
  <c r="AO14" i="10"/>
  <c r="AO6" i="10" s="1"/>
  <c r="AO12" i="10"/>
  <c r="AO11" i="10"/>
  <c r="AO10" i="10"/>
  <c r="AO9" i="10"/>
  <c r="AO8" i="10"/>
  <c r="AO5" i="10"/>
  <c r="AF5" i="10"/>
  <c r="AF4" i="10" s="1"/>
  <c r="Z5" i="10"/>
  <c r="T5" i="10"/>
  <c r="T6" i="10" s="1"/>
  <c r="T7" i="10" s="1"/>
  <c r="T8" i="10" s="1"/>
  <c r="T9" i="10" s="1"/>
  <c r="T10" i="10" s="1"/>
  <c r="T11" i="10" s="1"/>
  <c r="T12" i="10" s="1"/>
  <c r="T13" i="10" s="1"/>
  <c r="T14" i="10" s="1"/>
  <c r="T15" i="10" s="1"/>
  <c r="T16" i="10" s="1"/>
  <c r="T17" i="10" s="1"/>
  <c r="T18" i="10" s="1"/>
  <c r="T19" i="10" s="1"/>
  <c r="T20" i="10" s="1"/>
  <c r="T21" i="10" s="1"/>
  <c r="T22" i="10" s="1"/>
  <c r="T23" i="10" s="1"/>
  <c r="T24" i="10" s="1"/>
  <c r="T25" i="10" s="1"/>
  <c r="T26" i="10" s="1"/>
  <c r="T27" i="10" s="1"/>
  <c r="T28" i="10" s="1"/>
  <c r="T29" i="10" s="1"/>
  <c r="T30" i="10" s="1"/>
  <c r="T31" i="10" s="1"/>
  <c r="T32" i="10" s="1"/>
  <c r="T33" i="10" s="1"/>
  <c r="T34" i="10" s="1"/>
  <c r="T35" i="10" s="1"/>
  <c r="N5" i="10"/>
  <c r="H5" i="10"/>
  <c r="H4" i="10" s="1"/>
  <c r="B5" i="10"/>
  <c r="AO4" i="10"/>
  <c r="AO2" i="10"/>
  <c r="AN1" i="10"/>
  <c r="Z1" i="10"/>
  <c r="T4" i="10" l="1"/>
  <c r="AO3" i="10"/>
  <c r="H6" i="10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AF6" i="10"/>
  <c r="AF7" i="10" s="1"/>
  <c r="AF8" i="10" s="1"/>
  <c r="AF9" i="10" s="1"/>
  <c r="AF10" i="10" s="1"/>
  <c r="AF11" i="10" s="1"/>
  <c r="AF12" i="10" s="1"/>
  <c r="AF13" i="10" s="1"/>
  <c r="AF14" i="10" s="1"/>
  <c r="AF15" i="10" s="1"/>
  <c r="AF16" i="10" s="1"/>
  <c r="AF17" i="10" s="1"/>
  <c r="AF18" i="10" s="1"/>
  <c r="AF19" i="10" s="1"/>
  <c r="AF20" i="10" s="1"/>
  <c r="AF21" i="10" s="1"/>
  <c r="AF22" i="10" s="1"/>
  <c r="AF23" i="10" s="1"/>
  <c r="AF24" i="10" s="1"/>
  <c r="AF25" i="10" s="1"/>
  <c r="AF26" i="10" s="1"/>
  <c r="AF27" i="10" s="1"/>
  <c r="AF28" i="10" s="1"/>
  <c r="AF29" i="10" s="1"/>
  <c r="AF30" i="10" s="1"/>
  <c r="AF31" i="10" s="1"/>
  <c r="AF32" i="10" s="1"/>
  <c r="AF33" i="10" s="1"/>
  <c r="AF34" i="10" s="1"/>
  <c r="AF35" i="10" s="1"/>
  <c r="AO7" i="10"/>
  <c r="B6" i="10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4" i="10"/>
  <c r="N6" i="10"/>
  <c r="N7" i="10" s="1"/>
  <c r="N8" i="10" s="1"/>
  <c r="N9" i="10" s="1"/>
  <c r="N10" i="10" s="1"/>
  <c r="N11" i="10" s="1"/>
  <c r="N12" i="10" s="1"/>
  <c r="N13" i="10" s="1"/>
  <c r="N14" i="10" s="1"/>
  <c r="N15" i="10" s="1"/>
  <c r="N16" i="10" s="1"/>
  <c r="N17" i="10" s="1"/>
  <c r="N18" i="10" s="1"/>
  <c r="N19" i="10" s="1"/>
  <c r="N20" i="10" s="1"/>
  <c r="N21" i="10" s="1"/>
  <c r="N22" i="10" s="1"/>
  <c r="N23" i="10" s="1"/>
  <c r="N24" i="10" s="1"/>
  <c r="N25" i="10" s="1"/>
  <c r="N26" i="10" s="1"/>
  <c r="N27" i="10" s="1"/>
  <c r="N28" i="10" s="1"/>
  <c r="N29" i="10" s="1"/>
  <c r="N30" i="10" s="1"/>
  <c r="N31" i="10" s="1"/>
  <c r="N32" i="10" s="1"/>
  <c r="N33" i="10" s="1"/>
  <c r="N34" i="10" s="1"/>
  <c r="N35" i="10" s="1"/>
  <c r="N4" i="10"/>
  <c r="Z6" i="10"/>
  <c r="Z7" i="10" s="1"/>
  <c r="Z8" i="10" s="1"/>
  <c r="Z9" i="10" s="1"/>
  <c r="Z10" i="10" s="1"/>
  <c r="Z11" i="10" s="1"/>
  <c r="Z12" i="10" s="1"/>
  <c r="Z13" i="10" s="1"/>
  <c r="Z14" i="10" s="1"/>
  <c r="Z15" i="10" s="1"/>
  <c r="Z16" i="10" s="1"/>
  <c r="Z17" i="10" s="1"/>
  <c r="Z18" i="10" s="1"/>
  <c r="Z19" i="10" s="1"/>
  <c r="Z20" i="10" s="1"/>
  <c r="Z21" i="10" s="1"/>
  <c r="Z22" i="10" s="1"/>
  <c r="Z23" i="10" s="1"/>
  <c r="Z24" i="10" s="1"/>
  <c r="Z25" i="10" s="1"/>
  <c r="Z26" i="10" s="1"/>
  <c r="Z27" i="10" s="1"/>
  <c r="Z28" i="10" s="1"/>
  <c r="Z29" i="10" s="1"/>
  <c r="Z30" i="10" s="1"/>
  <c r="Z31" i="10" s="1"/>
  <c r="Z32" i="10" s="1"/>
  <c r="Z33" i="10" s="1"/>
  <c r="Z34" i="10" s="1"/>
  <c r="Z35" i="10" s="1"/>
  <c r="Z4" i="10"/>
</calcChain>
</file>

<file path=xl/sharedStrings.xml><?xml version="1.0" encoding="utf-8"?>
<sst xmlns="http://schemas.openxmlformats.org/spreadsheetml/2006/main" count="895" uniqueCount="160">
  <si>
    <t>Catégorie</t>
  </si>
  <si>
    <t>Unité de Valeur</t>
  </si>
  <si>
    <t>Thème</t>
  </si>
  <si>
    <t>AÉRONAUTIQUE</t>
  </si>
  <si>
    <t>B-CONNAISSANCE DES AERONEFS</t>
  </si>
  <si>
    <t>B2-Moteurs</t>
  </si>
  <si>
    <t>B3-Moyens d'évacuation - zones d'effractions</t>
  </si>
  <si>
    <t>B6-Les trains d'atterrissages</t>
  </si>
  <si>
    <t>C-OBJECTIFS DU SSLIA</t>
  </si>
  <si>
    <t>C1-Réglementation SSLIA</t>
  </si>
  <si>
    <t>H-TACTIQUES DE LUTTE</t>
  </si>
  <si>
    <t>H2-Feux localisés - Les trains d'atterrissage</t>
  </si>
  <si>
    <t>H3-Feux localisés - Les moteurs</t>
  </si>
  <si>
    <t>H5-Techniques d'interventions sur accidents majeurs d'aéronefs</t>
  </si>
  <si>
    <t>H6-M.G.O.A</t>
  </si>
  <si>
    <t>I-RISQUES SPÉCIAUX</t>
  </si>
  <si>
    <t>I1-Avions d'armes</t>
  </si>
  <si>
    <t>I4-Identifications des marchandises dangeureuses</t>
  </si>
  <si>
    <t>I8-Hélicoptères</t>
  </si>
  <si>
    <t>Z-ÉVOLUTIONS TECHNOLOGIQUES ET RÉGLEMENTAIRES</t>
  </si>
  <si>
    <t>Z1-Les évolutions technologiques</t>
  </si>
  <si>
    <t>Z2-Les évolutions réglementaires</t>
  </si>
  <si>
    <t>SECOURISME-PSE1</t>
  </si>
  <si>
    <t>A1-BILANS</t>
  </si>
  <si>
    <t>00-L'ensemble des thèmes (01 à 06)</t>
  </si>
  <si>
    <t>01-Bilan circonstanciel</t>
  </si>
  <si>
    <t>02-Bilan d'urgence vitale</t>
  </si>
  <si>
    <t>03-Bilan complémentaire suite à un malaise ou à l'aggravation d'une maladie</t>
  </si>
  <si>
    <t>04-Bilan complémentaire suite à un traumatisme</t>
  </si>
  <si>
    <t>05-Surveillance de la victime</t>
  </si>
  <si>
    <t>06-Transmission du bilan</t>
  </si>
  <si>
    <t>A2-PROTECTION ET SÉCURITÉ</t>
  </si>
  <si>
    <t>01-Protection individuelle de l'intervenant</t>
  </si>
  <si>
    <t>02-Sécurité sur intervention</t>
  </si>
  <si>
    <t>A3-HYGIÈNE ET ASEPSIE</t>
  </si>
  <si>
    <t>00-L'ensemble des thèmes (01 à 03)</t>
  </si>
  <si>
    <t>01-Accident d'exposition à un risque viral</t>
  </si>
  <si>
    <t>02-Précautions Standards contre le risque infectieux</t>
  </si>
  <si>
    <t>03-Précautions Particulières contre le risque infectieux</t>
  </si>
  <si>
    <t>A4-URGENCES VITALES</t>
  </si>
  <si>
    <t>00-L'ensemble des thèmes (01 à 09)</t>
  </si>
  <si>
    <t>01-Arrêt cardiaque chez l'adulte</t>
  </si>
  <si>
    <t>02-Détresse circulatoire</t>
  </si>
  <si>
    <t>03-Détresse neurologique</t>
  </si>
  <si>
    <t>04-Détresse respiratoire</t>
  </si>
  <si>
    <t>05-Hémorragie externe</t>
  </si>
  <si>
    <t>06-Hémorragies extériorisées</t>
  </si>
  <si>
    <t>07-Obstruction brutale des voies aériennes par un étranger</t>
  </si>
  <si>
    <t>08-Perte de connaissance</t>
  </si>
  <si>
    <t>09-Section de membre</t>
  </si>
  <si>
    <t>A5-MALAISES ET AFFECTIONS SPÉCIFIQUES</t>
  </si>
  <si>
    <t>01-Malaise et aggravation de maladie</t>
  </si>
  <si>
    <t>A7-TRAUMATISMES</t>
  </si>
  <si>
    <t>00-L'ensemble des thèmes (01 à 07)</t>
  </si>
  <si>
    <t>01-Brulure chimique</t>
  </si>
  <si>
    <t>02-Brulure électrique</t>
  </si>
  <si>
    <t>03-Brulure interne par ingestion</t>
  </si>
  <si>
    <t>04-Brulure interne par inhalation</t>
  </si>
  <si>
    <t>05-Brulure thermique</t>
  </si>
  <si>
    <t>06-Plaie</t>
  </si>
  <si>
    <t>07-Traumatisme du membre</t>
  </si>
  <si>
    <t>SECOURISME-PSE2</t>
  </si>
  <si>
    <t>B2-PROTECTION ET SÉCURITÉ</t>
  </si>
  <si>
    <t>00-L'ensemble des thèmes (01 à 05)</t>
  </si>
  <si>
    <t>01-Protection d'un accident électrique</t>
  </si>
  <si>
    <t>02-Protection d'un accident de la route</t>
  </si>
  <si>
    <t>03-Protection contre le monoxyde de carbone</t>
  </si>
  <si>
    <t>04-Protection contre l'incendie</t>
  </si>
  <si>
    <t>05-Protection contre les substances dangereuses</t>
  </si>
  <si>
    <t>B4-URGENCES VITALES</t>
  </si>
  <si>
    <t>B5-MALAISES ET AFFECTIONS SPÉCIFIQUES</t>
  </si>
  <si>
    <t>B6-ATTEINTES CIRCONSTANCIELLES</t>
  </si>
  <si>
    <t>00-L'ensemble des thèmes (01 à 15)</t>
  </si>
  <si>
    <t>01-Accident électrique</t>
  </si>
  <si>
    <t>02-Accidents lies à la plongée</t>
  </si>
  <si>
    <t>03-Accouchement inopiné</t>
  </si>
  <si>
    <t>04-Crampes</t>
  </si>
  <si>
    <t>05-Insolation</t>
  </si>
  <si>
    <t>06-Hyperthermie maligne d'effort ou d'épuisement à la chaleur</t>
  </si>
  <si>
    <t>07-Compression de membre</t>
  </si>
  <si>
    <t>08-Effet de souffle</t>
  </si>
  <si>
    <t>09-Gelures</t>
  </si>
  <si>
    <t>10-Hypothermie</t>
  </si>
  <si>
    <t>11-Intoxication</t>
  </si>
  <si>
    <t>12-Intoxication en environnement toxique</t>
  </si>
  <si>
    <t>13-Noyade</t>
  </si>
  <si>
    <t>14-Pendaison, strangulation</t>
  </si>
  <si>
    <t>15-Piqures et morsures</t>
  </si>
  <si>
    <t>B7-TRAUMATISMES</t>
  </si>
  <si>
    <t>01-Traumatisme de l'abdomen</t>
  </si>
  <si>
    <t>02-Traumatisme du bassin</t>
  </si>
  <si>
    <t>03-Traumatisme du crane</t>
  </si>
  <si>
    <t>04-Traumatisme du dos ou du cou</t>
  </si>
  <si>
    <t>05-Traumatisme du thorax</t>
  </si>
  <si>
    <t>B8-SOUFFRANCE PSYCHIQUE ET COMPORTEMENTS INHABITUELS</t>
  </si>
  <si>
    <t>00-L'ensemble des thèmes (01 à 13)</t>
  </si>
  <si>
    <t>01-Agitation</t>
  </si>
  <si>
    <t>02-Agressivité</t>
  </si>
  <si>
    <t>03-Anxiété</t>
  </si>
  <si>
    <t>04-Etat de stupeur</t>
  </si>
  <si>
    <t>05-Situations particulières</t>
  </si>
  <si>
    <t>06-Agression sexuelle</t>
  </si>
  <si>
    <t>07-Agroupement de personnes</t>
  </si>
  <si>
    <t>08-Crise suicidaire</t>
  </si>
  <si>
    <t>09-Décès</t>
  </si>
  <si>
    <t>10-Délire</t>
  </si>
  <si>
    <t>11-Evènement traumatisant</t>
  </si>
  <si>
    <t>12-Mort inattendue et inexpliquée du nourrisson</t>
  </si>
  <si>
    <t>13-Souffrance psychique</t>
  </si>
  <si>
    <t>B9-RELEVAGE, BRANCARDAGE</t>
  </si>
  <si>
    <t>01-Relevage, brancardage</t>
  </si>
  <si>
    <t>B10-SITUATIONS PARTICULIÈRES</t>
  </si>
  <si>
    <t>01-Situations à nombreuses victimes</t>
  </si>
  <si>
    <t>date</t>
  </si>
  <si>
    <t>catégorie</t>
  </si>
  <si>
    <t>unité de valeur</t>
  </si>
  <si>
    <t>thème</t>
  </si>
  <si>
    <t>horaire</t>
  </si>
  <si>
    <t>modifier</t>
  </si>
  <si>
    <t>enregistrer</t>
  </si>
  <si>
    <t>Utilisation UserForm1</t>
  </si>
  <si>
    <t>Choisir la date</t>
  </si>
  <si>
    <t>Renseigner liste Catégorie</t>
  </si>
  <si>
    <t>renseigner liste Thème</t>
  </si>
  <si>
    <t>Renseigner liste Unité Valeur</t>
  </si>
  <si>
    <t>Click bouton "Journée suivante"</t>
  </si>
  <si>
    <t>Ect… (repartir à 1)</t>
  </si>
  <si>
    <t>Click bouton "Validation liste" (copie la liste dans feuille "BDDPrevi")</t>
  </si>
  <si>
    <t>Feuilles masquées : Cat et thème, BDD Previ et Passage.</t>
  </si>
  <si>
    <t>Date</t>
  </si>
  <si>
    <t>Thèmes formation annuel prévisionnel</t>
  </si>
  <si>
    <t xml:space="preserve">Jour de l'an </t>
  </si>
  <si>
    <t>Lundi de Pâques</t>
  </si>
  <si>
    <t>U.V</t>
  </si>
  <si>
    <t>Fête du Travail</t>
  </si>
  <si>
    <t>A</t>
  </si>
  <si>
    <t>Victoire 39/45</t>
  </si>
  <si>
    <t>Ascension</t>
  </si>
  <si>
    <t>Lun de Pentecôte</t>
  </si>
  <si>
    <t>Fête Nationale</t>
  </si>
  <si>
    <t>Assomption</t>
  </si>
  <si>
    <t xml:space="preserve">Toussaint </t>
  </si>
  <si>
    <t>Armistice 14/18</t>
  </si>
  <si>
    <t>Noël</t>
  </si>
  <si>
    <t>Dim. de Pâques</t>
  </si>
  <si>
    <t>AÉRO</t>
  </si>
  <si>
    <t>B-CO</t>
  </si>
  <si>
    <t>B2-M</t>
  </si>
  <si>
    <t>SECO</t>
  </si>
  <si>
    <t>B2-P</t>
  </si>
  <si>
    <t>00-L</t>
  </si>
  <si>
    <t>A1-B</t>
  </si>
  <si>
    <t>B4-U</t>
  </si>
  <si>
    <t>01-A</t>
  </si>
  <si>
    <t>C-OB</t>
  </si>
  <si>
    <t>C1-R</t>
  </si>
  <si>
    <t>H-TA</t>
  </si>
  <si>
    <t>H2-F</t>
  </si>
  <si>
    <t>I-RI</t>
  </si>
  <si>
    <t>I1-A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</si>
</sst>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Fériés &quot;0000"/>
    <numFmt numFmtId="165" formatCode="mmmm"/>
    <numFmt numFmtId="166" formatCode="ddd\ dd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indexed="18"/>
      <name val="Arial"/>
      <family val="2"/>
    </font>
    <font>
      <sz val="9"/>
      <color rgb="FF0070C0"/>
      <name val="Arial Unicode MS"/>
      <family val="2"/>
    </font>
    <font>
      <sz val="11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70C0"/>
      <name val="Arial Unicode MS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gradientFill type="path" left="1" right="1" top="1" bottom="1">
        <stop position="0">
          <color theme="0"/>
        </stop>
        <stop position="1">
          <color theme="4"/>
        </stop>
      </gradientFill>
    </fill>
    <fill>
      <gradientFill degree="270">
        <stop position="0">
          <color theme="0"/>
        </stop>
        <stop position="1">
          <color theme="4"/>
        </stop>
      </gradientFill>
    </fill>
    <fill>
      <gradientFill type="path" top="1" bottom="1">
        <stop position="0">
          <color theme="0"/>
        </stop>
        <stop position="1">
          <color theme="4"/>
        </stop>
      </gradientFill>
    </fill>
    <fill>
      <gradientFill degree="180">
        <stop position="0">
          <color theme="0"/>
        </stop>
        <stop position="1">
          <color theme="4"/>
        </stop>
      </gradientFill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9" tint="0.59999389629810485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gradientFill type="path" left="1" right="1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gradientFill type="path">
        <stop position="0">
          <color theme="0"/>
        </stop>
        <stop position="1">
          <color theme="4"/>
        </stop>
      </gradientFill>
    </fill>
  </fills>
  <borders count="7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20" fontId="0" fillId="0" borderId="0" xfId="0" applyNumberFormat="1"/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4" fillId="0" borderId="0" xfId="0" applyFont="1"/>
    <xf numFmtId="164" fontId="5" fillId="3" borderId="1" xfId="0" quotePrefix="1" applyNumberFormat="1" applyFont="1" applyFill="1" applyBorder="1" applyAlignment="1">
      <alignment horizontal="center" vertical="center"/>
    </xf>
    <xf numFmtId="14" fontId="6" fillId="4" borderId="2" xfId="0" applyNumberFormat="1" applyFont="1" applyFill="1" applyBorder="1" applyAlignment="1">
      <alignment horizontal="left" vertical="center"/>
    </xf>
    <xf numFmtId="14" fontId="7" fillId="4" borderId="2" xfId="0" applyNumberFormat="1" applyFont="1" applyFill="1" applyBorder="1" applyAlignment="1">
      <alignment horizontal="center" vertical="center"/>
    </xf>
    <xf numFmtId="0" fontId="2" fillId="5" borderId="0" xfId="0" applyFont="1" applyFill="1"/>
    <xf numFmtId="0" fontId="2" fillId="6" borderId="0" xfId="0" applyFont="1" applyFill="1" applyAlignment="1">
      <alignment horizontal="left" vertical="center"/>
    </xf>
    <xf numFmtId="0" fontId="4" fillId="6" borderId="0" xfId="0" applyFont="1" applyFill="1"/>
    <xf numFmtId="0" fontId="2" fillId="6" borderId="0" xfId="0" applyFont="1" applyFill="1"/>
    <xf numFmtId="0" fontId="2" fillId="7" borderId="0" xfId="0" applyFont="1" applyFill="1"/>
    <xf numFmtId="14" fontId="6" fillId="4" borderId="3" xfId="0" applyNumberFormat="1" applyFont="1" applyFill="1" applyBorder="1" applyAlignment="1">
      <alignment horizontal="left" vertical="center"/>
    </xf>
    <xf numFmtId="14" fontId="7" fillId="4" borderId="3" xfId="0" applyNumberFormat="1" applyFont="1" applyFill="1" applyBorder="1" applyAlignment="1">
      <alignment horizontal="center" vertical="center"/>
    </xf>
    <xf numFmtId="0" fontId="2" fillId="8" borderId="0" xfId="0" applyFont="1" applyFill="1"/>
    <xf numFmtId="165" fontId="8" fillId="0" borderId="4" xfId="0" applyNumberFormat="1" applyFont="1" applyBorder="1" applyAlignment="1">
      <alignment horizontal="center" vertical="center" textRotation="75"/>
    </xf>
    <xf numFmtId="0" fontId="2" fillId="0" borderId="4" xfId="0" applyFont="1" applyBorder="1" applyAlignment="1">
      <alignment horizontal="center" vertical="center" textRotation="75"/>
    </xf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2" fillId="0" borderId="0" xfId="0" applyFont="1" applyFill="1"/>
    <xf numFmtId="0" fontId="2" fillId="9" borderId="0" xfId="0" applyFont="1" applyFill="1"/>
    <xf numFmtId="166" fontId="2" fillId="0" borderId="2" xfId="0" applyNumberFormat="1" applyFont="1" applyBorder="1" applyAlignment="1">
      <alignment horizontal="left" vertical="center"/>
    </xf>
    <xf numFmtId="166" fontId="2" fillId="0" borderId="3" xfId="0" applyNumberFormat="1" applyFont="1" applyBorder="1" applyAlignment="1">
      <alignment horizontal="left" vertical="center"/>
    </xf>
    <xf numFmtId="14" fontId="6" fillId="4" borderId="5" xfId="0" applyNumberFormat="1" applyFont="1" applyFill="1" applyBorder="1" applyAlignment="1">
      <alignment horizontal="left" vertical="center"/>
    </xf>
    <xf numFmtId="14" fontId="7" fillId="4" borderId="6" xfId="0" applyNumberFormat="1" applyFont="1" applyFill="1" applyBorder="1" applyAlignment="1">
      <alignment horizontal="center" vertical="center"/>
    </xf>
    <xf numFmtId="14" fontId="6" fillId="10" borderId="3" xfId="0" applyNumberFormat="1" applyFont="1" applyFill="1" applyBorder="1" applyAlignment="1">
      <alignment horizontal="left" vertical="center"/>
    </xf>
    <xf numFmtId="14" fontId="7" fillId="10" borderId="3" xfId="0" applyNumberFormat="1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left" vertical="center"/>
    </xf>
    <xf numFmtId="14" fontId="7" fillId="0" borderId="2" xfId="0" applyNumberFormat="1" applyFont="1" applyBorder="1" applyAlignment="1">
      <alignment horizontal="center"/>
    </xf>
    <xf numFmtId="166" fontId="2" fillId="0" borderId="5" xfId="0" applyNumberFormat="1" applyFont="1" applyBorder="1" applyAlignment="1">
      <alignment horizontal="left" vertical="center"/>
    </xf>
    <xf numFmtId="0" fontId="2" fillId="11" borderId="0" xfId="0" applyFont="1" applyFill="1" applyAlignment="1">
      <alignment horizontal="left" vertical="center"/>
    </xf>
    <xf numFmtId="0" fontId="4" fillId="11" borderId="0" xfId="0" applyFont="1" applyFill="1"/>
    <xf numFmtId="0" fontId="2" fillId="11" borderId="0" xfId="0" applyFont="1" applyFill="1"/>
    <xf numFmtId="0" fontId="2" fillId="12" borderId="0" xfId="0" applyFont="1" applyFill="1"/>
    <xf numFmtId="0" fontId="2" fillId="13" borderId="0" xfId="0" applyFont="1" applyFill="1" applyAlignment="1">
      <alignment horizontal="left" vertical="center"/>
    </xf>
    <xf numFmtId="0" fontId="4" fillId="13" borderId="0" xfId="0" applyFont="1" applyFill="1"/>
    <xf numFmtId="0" fontId="2" fillId="13" borderId="0" xfId="0" applyFont="1" applyFill="1"/>
    <xf numFmtId="0" fontId="2" fillId="14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F$5" max="9999" min="1900" page="10" val="2016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704850</xdr:colOff>
      <xdr:row>5</xdr:row>
      <xdr:rowOff>180975</xdr:rowOff>
    </xdr:to>
    <xdr:sp macro="[0]!Open_UsF1" textlink="">
      <xdr:nvSpPr>
        <xdr:cNvPr id="2" name="Rectangle à coins arrondis 1"/>
        <xdr:cNvSpPr/>
      </xdr:nvSpPr>
      <xdr:spPr>
        <a:xfrm>
          <a:off x="1524000" y="762000"/>
          <a:ext cx="704850" cy="371475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200025</xdr:colOff>
          <xdr:row>0</xdr:row>
          <xdr:rowOff>57150</xdr:rowOff>
        </xdr:from>
        <xdr:to>
          <xdr:col>29</xdr:col>
          <xdr:colOff>66675</xdr:colOff>
          <xdr:row>1</xdr:row>
          <xdr:rowOff>123825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" displayName="Tableau1" ref="A1:C102" totalsRowShown="0" headerRowDxfId="14">
  <autoFilter ref="A1:C102"/>
  <sortState ref="A2:F102">
    <sortCondition ref="A1:A102"/>
  </sortState>
  <tableColumns count="3">
    <tableColumn id="1" name="Catégorie"/>
    <tableColumn id="2" name="Unité de Valeur"/>
    <tableColumn id="3" name="Thème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2"/>
  <sheetViews>
    <sheetView workbookViewId="0">
      <selection activeCell="G7" sqref="G7"/>
    </sheetView>
  </sheetViews>
  <sheetFormatPr baseColWidth="10" defaultRowHeight="15" x14ac:dyDescent="0.25"/>
  <cols>
    <col min="1" max="1" width="20.7109375" customWidth="1"/>
    <col min="2" max="2" width="58" bestFit="1" customWidth="1"/>
    <col min="3" max="3" width="70" bestFit="1" customWidth="1"/>
    <col min="4" max="4" width="8.7109375" customWidth="1"/>
  </cols>
  <sheetData>
    <row r="1" spans="1:3" ht="25.5" customHeight="1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3</v>
      </c>
      <c r="B3" t="s">
        <v>4</v>
      </c>
      <c r="C3" t="s">
        <v>6</v>
      </c>
    </row>
    <row r="4" spans="1:3" x14ac:dyDescent="0.25">
      <c r="A4" t="s">
        <v>3</v>
      </c>
      <c r="B4" t="s">
        <v>4</v>
      </c>
      <c r="C4" t="s">
        <v>7</v>
      </c>
    </row>
    <row r="5" spans="1:3" x14ac:dyDescent="0.25">
      <c r="A5" t="s">
        <v>3</v>
      </c>
      <c r="B5" t="s">
        <v>8</v>
      </c>
      <c r="C5" t="s">
        <v>9</v>
      </c>
    </row>
    <row r="6" spans="1:3" x14ac:dyDescent="0.25">
      <c r="A6" t="s">
        <v>3</v>
      </c>
      <c r="B6" t="s">
        <v>10</v>
      </c>
      <c r="C6" t="s">
        <v>11</v>
      </c>
    </row>
    <row r="7" spans="1:3" x14ac:dyDescent="0.25">
      <c r="A7" t="s">
        <v>3</v>
      </c>
      <c r="B7" t="s">
        <v>10</v>
      </c>
      <c r="C7" t="s">
        <v>12</v>
      </c>
    </row>
    <row r="8" spans="1:3" x14ac:dyDescent="0.25">
      <c r="A8" t="s">
        <v>3</v>
      </c>
      <c r="B8" t="s">
        <v>10</v>
      </c>
      <c r="C8" t="s">
        <v>13</v>
      </c>
    </row>
    <row r="9" spans="1:3" x14ac:dyDescent="0.25">
      <c r="A9" t="s">
        <v>3</v>
      </c>
      <c r="B9" t="s">
        <v>10</v>
      </c>
      <c r="C9" t="s">
        <v>14</v>
      </c>
    </row>
    <row r="10" spans="1:3" x14ac:dyDescent="0.25">
      <c r="A10" t="s">
        <v>3</v>
      </c>
      <c r="B10" t="s">
        <v>15</v>
      </c>
      <c r="C10" t="s">
        <v>16</v>
      </c>
    </row>
    <row r="11" spans="1:3" x14ac:dyDescent="0.25">
      <c r="A11" t="s">
        <v>3</v>
      </c>
      <c r="B11" t="s">
        <v>15</v>
      </c>
      <c r="C11" t="s">
        <v>17</v>
      </c>
    </row>
    <row r="12" spans="1:3" x14ac:dyDescent="0.25">
      <c r="A12" t="s">
        <v>3</v>
      </c>
      <c r="B12" t="s">
        <v>15</v>
      </c>
      <c r="C12" t="s">
        <v>18</v>
      </c>
    </row>
    <row r="13" spans="1:3" x14ac:dyDescent="0.25">
      <c r="A13" t="s">
        <v>3</v>
      </c>
      <c r="B13" t="s">
        <v>19</v>
      </c>
      <c r="C13" t="s">
        <v>20</v>
      </c>
    </row>
    <row r="14" spans="1:3" x14ac:dyDescent="0.25">
      <c r="A14" t="s">
        <v>3</v>
      </c>
      <c r="B14" t="s">
        <v>19</v>
      </c>
      <c r="C14" t="s">
        <v>21</v>
      </c>
    </row>
    <row r="15" spans="1:3" x14ac:dyDescent="0.25">
      <c r="A15" t="s">
        <v>22</v>
      </c>
      <c r="B15" t="s">
        <v>23</v>
      </c>
      <c r="C15" t="s">
        <v>24</v>
      </c>
    </row>
    <row r="16" spans="1:3" x14ac:dyDescent="0.25">
      <c r="A16" t="s">
        <v>22</v>
      </c>
      <c r="B16" t="s">
        <v>23</v>
      </c>
      <c r="C16" t="s">
        <v>25</v>
      </c>
    </row>
    <row r="17" spans="1:3" x14ac:dyDescent="0.25">
      <c r="A17" t="s">
        <v>22</v>
      </c>
      <c r="B17" t="s">
        <v>23</v>
      </c>
      <c r="C17" t="s">
        <v>26</v>
      </c>
    </row>
    <row r="18" spans="1:3" x14ac:dyDescent="0.25">
      <c r="A18" t="s">
        <v>22</v>
      </c>
      <c r="B18" t="s">
        <v>23</v>
      </c>
      <c r="C18" t="s">
        <v>27</v>
      </c>
    </row>
    <row r="19" spans="1:3" x14ac:dyDescent="0.25">
      <c r="A19" t="s">
        <v>22</v>
      </c>
      <c r="B19" t="s">
        <v>23</v>
      </c>
      <c r="C19" t="s">
        <v>28</v>
      </c>
    </row>
    <row r="20" spans="1:3" x14ac:dyDescent="0.25">
      <c r="A20" t="s">
        <v>22</v>
      </c>
      <c r="B20" t="s">
        <v>23</v>
      </c>
      <c r="C20" t="s">
        <v>29</v>
      </c>
    </row>
    <row r="21" spans="1:3" x14ac:dyDescent="0.25">
      <c r="A21" t="s">
        <v>22</v>
      </c>
      <c r="B21" t="s">
        <v>23</v>
      </c>
      <c r="C21" t="s">
        <v>30</v>
      </c>
    </row>
    <row r="22" spans="1:3" x14ac:dyDescent="0.25">
      <c r="A22" t="s">
        <v>3</v>
      </c>
      <c r="B22" t="s">
        <v>8</v>
      </c>
      <c r="C22" t="s">
        <v>9</v>
      </c>
    </row>
    <row r="23" spans="1:3" x14ac:dyDescent="0.25">
      <c r="A23" t="s">
        <v>22</v>
      </c>
      <c r="B23" t="s">
        <v>31</v>
      </c>
      <c r="C23" t="s">
        <v>32</v>
      </c>
    </row>
    <row r="24" spans="1:3" x14ac:dyDescent="0.25">
      <c r="A24" t="s">
        <v>22</v>
      </c>
      <c r="B24" t="s">
        <v>31</v>
      </c>
      <c r="C24" t="s">
        <v>33</v>
      </c>
    </row>
    <row r="25" spans="1:3" x14ac:dyDescent="0.25">
      <c r="A25" t="s">
        <v>22</v>
      </c>
      <c r="B25" t="s">
        <v>34</v>
      </c>
      <c r="C25" t="s">
        <v>35</v>
      </c>
    </row>
    <row r="26" spans="1:3" x14ac:dyDescent="0.25">
      <c r="A26" t="s">
        <v>22</v>
      </c>
      <c r="B26" t="s">
        <v>34</v>
      </c>
      <c r="C26" t="s">
        <v>36</v>
      </c>
    </row>
    <row r="27" spans="1:3" x14ac:dyDescent="0.25">
      <c r="A27" t="s">
        <v>22</v>
      </c>
      <c r="B27" t="s">
        <v>34</v>
      </c>
      <c r="C27" t="s">
        <v>37</v>
      </c>
    </row>
    <row r="28" spans="1:3" x14ac:dyDescent="0.25">
      <c r="A28" t="s">
        <v>22</v>
      </c>
      <c r="B28" t="s">
        <v>34</v>
      </c>
      <c r="C28" t="s">
        <v>38</v>
      </c>
    </row>
    <row r="29" spans="1:3" x14ac:dyDescent="0.25">
      <c r="A29" t="s">
        <v>22</v>
      </c>
      <c r="B29" t="s">
        <v>39</v>
      </c>
      <c r="C29" t="s">
        <v>40</v>
      </c>
    </row>
    <row r="30" spans="1:3" x14ac:dyDescent="0.25">
      <c r="A30" t="s">
        <v>22</v>
      </c>
      <c r="B30" t="s">
        <v>39</v>
      </c>
      <c r="C30" t="s">
        <v>41</v>
      </c>
    </row>
    <row r="31" spans="1:3" x14ac:dyDescent="0.25">
      <c r="A31" t="s">
        <v>22</v>
      </c>
      <c r="B31" t="s">
        <v>39</v>
      </c>
      <c r="C31" t="s">
        <v>42</v>
      </c>
    </row>
    <row r="32" spans="1:3" x14ac:dyDescent="0.25">
      <c r="A32" t="s">
        <v>22</v>
      </c>
      <c r="B32" t="s">
        <v>39</v>
      </c>
      <c r="C32" t="s">
        <v>43</v>
      </c>
    </row>
    <row r="33" spans="1:3" x14ac:dyDescent="0.25">
      <c r="A33" t="s">
        <v>22</v>
      </c>
      <c r="B33" t="s">
        <v>39</v>
      </c>
      <c r="C33" t="s">
        <v>44</v>
      </c>
    </row>
    <row r="34" spans="1:3" x14ac:dyDescent="0.25">
      <c r="A34" t="s">
        <v>22</v>
      </c>
      <c r="B34" t="s">
        <v>39</v>
      </c>
      <c r="C34" t="s">
        <v>45</v>
      </c>
    </row>
    <row r="35" spans="1:3" x14ac:dyDescent="0.25">
      <c r="A35" t="s">
        <v>22</v>
      </c>
      <c r="B35" t="s">
        <v>39</v>
      </c>
      <c r="C35" t="s">
        <v>46</v>
      </c>
    </row>
    <row r="36" spans="1:3" x14ac:dyDescent="0.25">
      <c r="A36" t="s">
        <v>22</v>
      </c>
      <c r="B36" t="s">
        <v>39</v>
      </c>
      <c r="C36" t="s">
        <v>47</v>
      </c>
    </row>
    <row r="37" spans="1:3" x14ac:dyDescent="0.25">
      <c r="A37" t="s">
        <v>22</v>
      </c>
      <c r="B37" t="s">
        <v>39</v>
      </c>
      <c r="C37" t="s">
        <v>48</v>
      </c>
    </row>
    <row r="38" spans="1:3" x14ac:dyDescent="0.25">
      <c r="A38" t="s">
        <v>22</v>
      </c>
      <c r="B38" t="s">
        <v>39</v>
      </c>
      <c r="C38" t="s">
        <v>49</v>
      </c>
    </row>
    <row r="39" spans="1:3" x14ac:dyDescent="0.25">
      <c r="A39" t="s">
        <v>22</v>
      </c>
      <c r="B39" t="s">
        <v>50</v>
      </c>
      <c r="C39" t="s">
        <v>51</v>
      </c>
    </row>
    <row r="40" spans="1:3" x14ac:dyDescent="0.25">
      <c r="A40" t="s">
        <v>22</v>
      </c>
      <c r="B40" t="s">
        <v>52</v>
      </c>
      <c r="C40" t="s">
        <v>53</v>
      </c>
    </row>
    <row r="41" spans="1:3" x14ac:dyDescent="0.25">
      <c r="A41" t="s">
        <v>22</v>
      </c>
      <c r="B41" t="s">
        <v>52</v>
      </c>
      <c r="C41" t="s">
        <v>54</v>
      </c>
    </row>
    <row r="42" spans="1:3" x14ac:dyDescent="0.25">
      <c r="A42" t="s">
        <v>22</v>
      </c>
      <c r="B42" t="s">
        <v>52</v>
      </c>
      <c r="C42" t="s">
        <v>55</v>
      </c>
    </row>
    <row r="43" spans="1:3" x14ac:dyDescent="0.25">
      <c r="A43" t="s">
        <v>22</v>
      </c>
      <c r="B43" t="s">
        <v>52</v>
      </c>
      <c r="C43" t="s">
        <v>56</v>
      </c>
    </row>
    <row r="44" spans="1:3" x14ac:dyDescent="0.25">
      <c r="A44" t="s">
        <v>22</v>
      </c>
      <c r="B44" t="s">
        <v>52</v>
      </c>
      <c r="C44" t="s">
        <v>57</v>
      </c>
    </row>
    <row r="45" spans="1:3" x14ac:dyDescent="0.25">
      <c r="A45" t="s">
        <v>22</v>
      </c>
      <c r="B45" t="s">
        <v>52</v>
      </c>
      <c r="C45" t="s">
        <v>58</v>
      </c>
    </row>
    <row r="46" spans="1:3" x14ac:dyDescent="0.25">
      <c r="A46" t="s">
        <v>22</v>
      </c>
      <c r="B46" t="s">
        <v>52</v>
      </c>
      <c r="C46" t="s">
        <v>59</v>
      </c>
    </row>
    <row r="47" spans="1:3" x14ac:dyDescent="0.25">
      <c r="A47" t="s">
        <v>22</v>
      </c>
      <c r="B47" t="s">
        <v>52</v>
      </c>
      <c r="C47" t="s">
        <v>60</v>
      </c>
    </row>
    <row r="48" spans="1:3" x14ac:dyDescent="0.25">
      <c r="A48" t="s">
        <v>61</v>
      </c>
      <c r="B48" t="s">
        <v>62</v>
      </c>
      <c r="C48" t="s">
        <v>63</v>
      </c>
    </row>
    <row r="49" spans="1:3" x14ac:dyDescent="0.25">
      <c r="A49" t="s">
        <v>61</v>
      </c>
      <c r="B49" t="s">
        <v>62</v>
      </c>
      <c r="C49" t="s">
        <v>64</v>
      </c>
    </row>
    <row r="50" spans="1:3" x14ac:dyDescent="0.25">
      <c r="A50" t="s">
        <v>61</v>
      </c>
      <c r="B50" t="s">
        <v>62</v>
      </c>
      <c r="C50" t="s">
        <v>65</v>
      </c>
    </row>
    <row r="51" spans="1:3" x14ac:dyDescent="0.25">
      <c r="A51" t="s">
        <v>61</v>
      </c>
      <c r="B51" t="s">
        <v>62</v>
      </c>
      <c r="C51" t="s">
        <v>66</v>
      </c>
    </row>
    <row r="52" spans="1:3" x14ac:dyDescent="0.25">
      <c r="A52" t="s">
        <v>61</v>
      </c>
      <c r="B52" t="s">
        <v>62</v>
      </c>
      <c r="C52" t="s">
        <v>67</v>
      </c>
    </row>
    <row r="53" spans="1:3" x14ac:dyDescent="0.25">
      <c r="A53" t="s">
        <v>61</v>
      </c>
      <c r="B53" t="s">
        <v>62</v>
      </c>
      <c r="C53" t="s">
        <v>68</v>
      </c>
    </row>
    <row r="54" spans="1:3" x14ac:dyDescent="0.25">
      <c r="A54" t="s">
        <v>61</v>
      </c>
      <c r="B54" t="s">
        <v>69</v>
      </c>
      <c r="C54" t="s">
        <v>40</v>
      </c>
    </row>
    <row r="55" spans="1:3" x14ac:dyDescent="0.25">
      <c r="A55" t="s">
        <v>61</v>
      </c>
      <c r="B55" t="s">
        <v>69</v>
      </c>
      <c r="C55" t="s">
        <v>41</v>
      </c>
    </row>
    <row r="56" spans="1:3" x14ac:dyDescent="0.25">
      <c r="A56" t="s">
        <v>61</v>
      </c>
      <c r="B56" t="s">
        <v>69</v>
      </c>
      <c r="C56" t="s">
        <v>42</v>
      </c>
    </row>
    <row r="57" spans="1:3" x14ac:dyDescent="0.25">
      <c r="A57" t="s">
        <v>61</v>
      </c>
      <c r="B57" t="s">
        <v>69</v>
      </c>
      <c r="C57" t="s">
        <v>43</v>
      </c>
    </row>
    <row r="58" spans="1:3" x14ac:dyDescent="0.25">
      <c r="A58" t="s">
        <v>61</v>
      </c>
      <c r="B58" t="s">
        <v>69</v>
      </c>
      <c r="C58" t="s">
        <v>44</v>
      </c>
    </row>
    <row r="59" spans="1:3" x14ac:dyDescent="0.25">
      <c r="A59" t="s">
        <v>61</v>
      </c>
      <c r="B59" t="s">
        <v>69</v>
      </c>
      <c r="C59" t="s">
        <v>45</v>
      </c>
    </row>
    <row r="60" spans="1:3" x14ac:dyDescent="0.25">
      <c r="A60" t="s">
        <v>61</v>
      </c>
      <c r="B60" t="s">
        <v>69</v>
      </c>
      <c r="C60" t="s">
        <v>46</v>
      </c>
    </row>
    <row r="61" spans="1:3" x14ac:dyDescent="0.25">
      <c r="A61" t="s">
        <v>61</v>
      </c>
      <c r="B61" t="s">
        <v>69</v>
      </c>
      <c r="C61" t="s">
        <v>47</v>
      </c>
    </row>
    <row r="62" spans="1:3" x14ac:dyDescent="0.25">
      <c r="A62" t="s">
        <v>61</v>
      </c>
      <c r="B62" t="s">
        <v>69</v>
      </c>
      <c r="C62" t="s">
        <v>48</v>
      </c>
    </row>
    <row r="63" spans="1:3" x14ac:dyDescent="0.25">
      <c r="A63" t="s">
        <v>61</v>
      </c>
      <c r="B63" t="s">
        <v>69</v>
      </c>
      <c r="C63" t="s">
        <v>49</v>
      </c>
    </row>
    <row r="64" spans="1:3" x14ac:dyDescent="0.25">
      <c r="A64" t="s">
        <v>61</v>
      </c>
      <c r="B64" t="s">
        <v>70</v>
      </c>
      <c r="C64" t="s">
        <v>51</v>
      </c>
    </row>
    <row r="65" spans="1:3" x14ac:dyDescent="0.25">
      <c r="A65" t="s">
        <v>61</v>
      </c>
      <c r="B65" t="s">
        <v>71</v>
      </c>
      <c r="C65" t="s">
        <v>72</v>
      </c>
    </row>
    <row r="66" spans="1:3" x14ac:dyDescent="0.25">
      <c r="A66" t="s">
        <v>61</v>
      </c>
      <c r="B66" t="s">
        <v>71</v>
      </c>
      <c r="C66" t="s">
        <v>73</v>
      </c>
    </row>
    <row r="67" spans="1:3" x14ac:dyDescent="0.25">
      <c r="A67" t="s">
        <v>61</v>
      </c>
      <c r="B67" t="s">
        <v>71</v>
      </c>
      <c r="C67" t="s">
        <v>74</v>
      </c>
    </row>
    <row r="68" spans="1:3" x14ac:dyDescent="0.25">
      <c r="A68" t="s">
        <v>61</v>
      </c>
      <c r="B68" t="s">
        <v>71</v>
      </c>
      <c r="C68" t="s">
        <v>75</v>
      </c>
    </row>
    <row r="69" spans="1:3" x14ac:dyDescent="0.25">
      <c r="A69" t="s">
        <v>61</v>
      </c>
      <c r="B69" t="s">
        <v>71</v>
      </c>
      <c r="C69" t="s">
        <v>76</v>
      </c>
    </row>
    <row r="70" spans="1:3" x14ac:dyDescent="0.25">
      <c r="A70" t="s">
        <v>61</v>
      </c>
      <c r="B70" t="s">
        <v>71</v>
      </c>
      <c r="C70" t="s">
        <v>77</v>
      </c>
    </row>
    <row r="71" spans="1:3" x14ac:dyDescent="0.25">
      <c r="A71" t="s">
        <v>61</v>
      </c>
      <c r="B71" t="s">
        <v>71</v>
      </c>
      <c r="C71" t="s">
        <v>78</v>
      </c>
    </row>
    <row r="72" spans="1:3" x14ac:dyDescent="0.25">
      <c r="A72" t="s">
        <v>61</v>
      </c>
      <c r="B72" t="s">
        <v>71</v>
      </c>
      <c r="C72" t="s">
        <v>79</v>
      </c>
    </row>
    <row r="73" spans="1:3" x14ac:dyDescent="0.25">
      <c r="A73" t="s">
        <v>61</v>
      </c>
      <c r="B73" t="s">
        <v>71</v>
      </c>
      <c r="C73" t="s">
        <v>80</v>
      </c>
    </row>
    <row r="74" spans="1:3" x14ac:dyDescent="0.25">
      <c r="A74" t="s">
        <v>61</v>
      </c>
      <c r="B74" t="s">
        <v>71</v>
      </c>
      <c r="C74" t="s">
        <v>81</v>
      </c>
    </row>
    <row r="75" spans="1:3" x14ac:dyDescent="0.25">
      <c r="A75" t="s">
        <v>61</v>
      </c>
      <c r="B75" t="s">
        <v>71</v>
      </c>
      <c r="C75" t="s">
        <v>82</v>
      </c>
    </row>
    <row r="76" spans="1:3" x14ac:dyDescent="0.25">
      <c r="A76" t="s">
        <v>61</v>
      </c>
      <c r="B76" t="s">
        <v>71</v>
      </c>
      <c r="C76" t="s">
        <v>83</v>
      </c>
    </row>
    <row r="77" spans="1:3" x14ac:dyDescent="0.25">
      <c r="A77" t="s">
        <v>61</v>
      </c>
      <c r="B77" t="s">
        <v>71</v>
      </c>
      <c r="C77" t="s">
        <v>84</v>
      </c>
    </row>
    <row r="78" spans="1:3" x14ac:dyDescent="0.25">
      <c r="A78" t="s">
        <v>61</v>
      </c>
      <c r="B78" t="s">
        <v>71</v>
      </c>
      <c r="C78" t="s">
        <v>85</v>
      </c>
    </row>
    <row r="79" spans="1:3" x14ac:dyDescent="0.25">
      <c r="A79" t="s">
        <v>61</v>
      </c>
      <c r="B79" t="s">
        <v>71</v>
      </c>
      <c r="C79" t="s">
        <v>86</v>
      </c>
    </row>
    <row r="80" spans="1:3" x14ac:dyDescent="0.25">
      <c r="A80" t="s">
        <v>61</v>
      </c>
      <c r="B80" t="s">
        <v>71</v>
      </c>
      <c r="C80" t="s">
        <v>87</v>
      </c>
    </row>
    <row r="81" spans="1:3" x14ac:dyDescent="0.25">
      <c r="A81" t="s">
        <v>61</v>
      </c>
      <c r="B81" t="s">
        <v>88</v>
      </c>
      <c r="C81" t="s">
        <v>63</v>
      </c>
    </row>
    <row r="82" spans="1:3" x14ac:dyDescent="0.25">
      <c r="A82" t="s">
        <v>61</v>
      </c>
      <c r="B82" t="s">
        <v>88</v>
      </c>
      <c r="C82" t="s">
        <v>89</v>
      </c>
    </row>
    <row r="83" spans="1:3" x14ac:dyDescent="0.25">
      <c r="A83" t="s">
        <v>61</v>
      </c>
      <c r="B83" t="s">
        <v>88</v>
      </c>
      <c r="C83" t="s">
        <v>90</v>
      </c>
    </row>
    <row r="84" spans="1:3" x14ac:dyDescent="0.25">
      <c r="A84" t="s">
        <v>61</v>
      </c>
      <c r="B84" t="s">
        <v>88</v>
      </c>
      <c r="C84" t="s">
        <v>91</v>
      </c>
    </row>
    <row r="85" spans="1:3" x14ac:dyDescent="0.25">
      <c r="A85" t="s">
        <v>61</v>
      </c>
      <c r="B85" t="s">
        <v>88</v>
      </c>
      <c r="C85" t="s">
        <v>92</v>
      </c>
    </row>
    <row r="86" spans="1:3" x14ac:dyDescent="0.25">
      <c r="A86" t="s">
        <v>61</v>
      </c>
      <c r="B86" t="s">
        <v>88</v>
      </c>
      <c r="C86" t="s">
        <v>93</v>
      </c>
    </row>
    <row r="87" spans="1:3" x14ac:dyDescent="0.25">
      <c r="A87" t="s">
        <v>61</v>
      </c>
      <c r="B87" t="s">
        <v>94</v>
      </c>
      <c r="C87" t="s">
        <v>95</v>
      </c>
    </row>
    <row r="88" spans="1:3" x14ac:dyDescent="0.25">
      <c r="A88" t="s">
        <v>61</v>
      </c>
      <c r="B88" t="s">
        <v>94</v>
      </c>
      <c r="C88" t="s">
        <v>96</v>
      </c>
    </row>
    <row r="89" spans="1:3" x14ac:dyDescent="0.25">
      <c r="A89" t="s">
        <v>61</v>
      </c>
      <c r="B89" t="s">
        <v>94</v>
      </c>
      <c r="C89" t="s">
        <v>97</v>
      </c>
    </row>
    <row r="90" spans="1:3" x14ac:dyDescent="0.25">
      <c r="A90" t="s">
        <v>61</v>
      </c>
      <c r="B90" t="s">
        <v>94</v>
      </c>
      <c r="C90" t="s">
        <v>98</v>
      </c>
    </row>
    <row r="91" spans="1:3" x14ac:dyDescent="0.25">
      <c r="A91" t="s">
        <v>61</v>
      </c>
      <c r="B91" t="s">
        <v>94</v>
      </c>
      <c r="C91" t="s">
        <v>99</v>
      </c>
    </row>
    <row r="92" spans="1:3" x14ac:dyDescent="0.25">
      <c r="A92" t="s">
        <v>61</v>
      </c>
      <c r="B92" t="s">
        <v>94</v>
      </c>
      <c r="C92" t="s">
        <v>100</v>
      </c>
    </row>
    <row r="93" spans="1:3" x14ac:dyDescent="0.25">
      <c r="A93" t="s">
        <v>61</v>
      </c>
      <c r="B93" t="s">
        <v>94</v>
      </c>
      <c r="C93" t="s">
        <v>101</v>
      </c>
    </row>
    <row r="94" spans="1:3" x14ac:dyDescent="0.25">
      <c r="A94" t="s">
        <v>61</v>
      </c>
      <c r="B94" t="s">
        <v>94</v>
      </c>
      <c r="C94" t="s">
        <v>102</v>
      </c>
    </row>
    <row r="95" spans="1:3" x14ac:dyDescent="0.25">
      <c r="A95" t="s">
        <v>61</v>
      </c>
      <c r="B95" t="s">
        <v>94</v>
      </c>
      <c r="C95" t="s">
        <v>103</v>
      </c>
    </row>
    <row r="96" spans="1:3" x14ac:dyDescent="0.25">
      <c r="A96" t="s">
        <v>61</v>
      </c>
      <c r="B96" t="s">
        <v>94</v>
      </c>
      <c r="C96" t="s">
        <v>104</v>
      </c>
    </row>
    <row r="97" spans="1:3" x14ac:dyDescent="0.25">
      <c r="A97" t="s">
        <v>61</v>
      </c>
      <c r="B97" t="s">
        <v>94</v>
      </c>
      <c r="C97" t="s">
        <v>105</v>
      </c>
    </row>
    <row r="98" spans="1:3" x14ac:dyDescent="0.25">
      <c r="A98" t="s">
        <v>61</v>
      </c>
      <c r="B98" t="s">
        <v>94</v>
      </c>
      <c r="C98" t="s">
        <v>106</v>
      </c>
    </row>
    <row r="99" spans="1:3" x14ac:dyDescent="0.25">
      <c r="A99" t="s">
        <v>61</v>
      </c>
      <c r="B99" t="s">
        <v>94</v>
      </c>
      <c r="C99" t="s">
        <v>107</v>
      </c>
    </row>
    <row r="100" spans="1:3" x14ac:dyDescent="0.25">
      <c r="A100" t="s">
        <v>61</v>
      </c>
      <c r="B100" t="s">
        <v>94</v>
      </c>
      <c r="C100" t="s">
        <v>108</v>
      </c>
    </row>
    <row r="101" spans="1:3" x14ac:dyDescent="0.25">
      <c r="A101" t="s">
        <v>61</v>
      </c>
      <c r="B101" t="s">
        <v>109</v>
      </c>
      <c r="C101" t="s">
        <v>110</v>
      </c>
    </row>
    <row r="102" spans="1:3" x14ac:dyDescent="0.25">
      <c r="A102" t="s">
        <v>61</v>
      </c>
      <c r="B102" t="s">
        <v>111</v>
      </c>
      <c r="C102" t="s">
        <v>112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6:F17"/>
  <sheetViews>
    <sheetView workbookViewId="0">
      <selection activeCell="M16" sqref="M16"/>
    </sheetView>
  </sheetViews>
  <sheetFormatPr baseColWidth="10" defaultRowHeight="15" x14ac:dyDescent="0.25"/>
  <sheetData>
    <row r="6" spans="3:6" x14ac:dyDescent="0.25">
      <c r="F6" t="s">
        <v>128</v>
      </c>
    </row>
    <row r="10" spans="3:6" x14ac:dyDescent="0.25">
      <c r="D10" t="s">
        <v>120</v>
      </c>
    </row>
    <row r="11" spans="3:6" x14ac:dyDescent="0.25">
      <c r="C11">
        <v>1</v>
      </c>
      <c r="D11" t="s">
        <v>121</v>
      </c>
    </row>
    <row r="12" spans="3:6" x14ac:dyDescent="0.25">
      <c r="C12">
        <v>2</v>
      </c>
      <c r="D12" t="s">
        <v>122</v>
      </c>
    </row>
    <row r="13" spans="3:6" x14ac:dyDescent="0.25">
      <c r="C13">
        <v>3</v>
      </c>
      <c r="D13" t="s">
        <v>124</v>
      </c>
    </row>
    <row r="14" spans="3:6" x14ac:dyDescent="0.25">
      <c r="C14">
        <v>4</v>
      </c>
      <c r="D14" t="s">
        <v>123</v>
      </c>
    </row>
    <row r="15" spans="3:6" x14ac:dyDescent="0.25">
      <c r="C15">
        <v>5</v>
      </c>
      <c r="D15" t="s">
        <v>125</v>
      </c>
    </row>
    <row r="16" spans="3:6" x14ac:dyDescent="0.25">
      <c r="D16" t="s">
        <v>126</v>
      </c>
    </row>
    <row r="17" spans="3:4" x14ac:dyDescent="0.25">
      <c r="C17">
        <v>6</v>
      </c>
      <c r="D17" t="s">
        <v>127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8"/>
  <sheetViews>
    <sheetView workbookViewId="0">
      <selection activeCell="D18" sqref="D18"/>
    </sheetView>
  </sheetViews>
  <sheetFormatPr baseColWidth="10" defaultRowHeight="15" x14ac:dyDescent="0.25"/>
  <cols>
    <col min="1" max="1" width="11.42578125" style="4"/>
    <col min="2" max="2" width="17.28515625" style="6" bestFit="1" customWidth="1"/>
    <col min="3" max="3" width="30.85546875" style="6" bestFit="1" customWidth="1"/>
    <col min="4" max="4" width="41.5703125" style="6" bestFit="1" customWidth="1"/>
    <col min="5" max="5" width="11.7109375" style="4" customWidth="1"/>
    <col min="6" max="6" width="7.7109375" style="5" customWidth="1"/>
    <col min="7" max="7" width="11.7109375" style="4" customWidth="1"/>
    <col min="8" max="8" width="7.7109375" style="5" customWidth="1"/>
  </cols>
  <sheetData>
    <row r="1" spans="1:8" ht="13.5" customHeight="1" x14ac:dyDescent="0.25">
      <c r="A1" s="8" t="s">
        <v>113</v>
      </c>
      <c r="B1" s="7" t="s">
        <v>114</v>
      </c>
      <c r="C1" s="7" t="s">
        <v>115</v>
      </c>
      <c r="D1" s="7" t="s">
        <v>116</v>
      </c>
      <c r="E1" s="8" t="s">
        <v>119</v>
      </c>
      <c r="F1" s="9" t="s">
        <v>117</v>
      </c>
      <c r="G1" s="8" t="s">
        <v>118</v>
      </c>
      <c r="H1" s="9" t="s">
        <v>117</v>
      </c>
    </row>
    <row r="2" spans="1:8" x14ac:dyDescent="0.25">
      <c r="A2" s="4">
        <v>42461</v>
      </c>
      <c r="B2" s="6" t="s">
        <v>3</v>
      </c>
      <c r="C2" s="6" t="s">
        <v>4</v>
      </c>
      <c r="D2" s="6" t="s">
        <v>5</v>
      </c>
      <c r="E2" s="4">
        <v>42482</v>
      </c>
      <c r="F2" s="5">
        <v>0.95208333333333339</v>
      </c>
    </row>
    <row r="3" spans="1:8" x14ac:dyDescent="0.25">
      <c r="A3" s="4">
        <v>42462</v>
      </c>
      <c r="B3" s="6" t="s">
        <v>3</v>
      </c>
      <c r="C3" s="6" t="s">
        <v>4</v>
      </c>
      <c r="D3" s="6" t="s">
        <v>5</v>
      </c>
      <c r="E3" s="4">
        <v>42482</v>
      </c>
      <c r="F3" s="5">
        <v>0.98749999999999993</v>
      </c>
      <c r="G3" s="4">
        <v>42483</v>
      </c>
      <c r="H3" s="5">
        <v>0.98888888888888893</v>
      </c>
    </row>
    <row r="4" spans="1:8" x14ac:dyDescent="0.25">
      <c r="A4" s="4">
        <v>42463</v>
      </c>
      <c r="B4" s="6" t="s">
        <v>61</v>
      </c>
      <c r="C4" s="6" t="s">
        <v>62</v>
      </c>
      <c r="D4" s="6" t="s">
        <v>63</v>
      </c>
      <c r="E4" s="4">
        <v>42483</v>
      </c>
      <c r="F4" s="5">
        <v>0.97916666666666663</v>
      </c>
    </row>
    <row r="5" spans="1:8" x14ac:dyDescent="0.25">
      <c r="A5" s="4">
        <v>42464</v>
      </c>
      <c r="B5" s="6" t="s">
        <v>3</v>
      </c>
      <c r="C5" s="6" t="s">
        <v>4</v>
      </c>
      <c r="D5" s="6" t="s">
        <v>5</v>
      </c>
      <c r="E5" s="4">
        <v>42483</v>
      </c>
      <c r="F5" s="5">
        <v>0.97986111111111107</v>
      </c>
    </row>
    <row r="6" spans="1:8" x14ac:dyDescent="0.25">
      <c r="A6" s="4">
        <v>42465</v>
      </c>
      <c r="B6" s="6" t="s">
        <v>22</v>
      </c>
      <c r="C6" s="6" t="s">
        <v>23</v>
      </c>
      <c r="D6" s="6" t="s">
        <v>24</v>
      </c>
      <c r="E6" s="4">
        <v>42483</v>
      </c>
      <c r="F6" s="5">
        <v>0.97986111111111107</v>
      </c>
    </row>
    <row r="7" spans="1:8" x14ac:dyDescent="0.25">
      <c r="A7" s="4">
        <v>42466</v>
      </c>
      <c r="B7" s="6" t="s">
        <v>61</v>
      </c>
      <c r="C7" s="6" t="s">
        <v>62</v>
      </c>
      <c r="D7" s="6" t="s">
        <v>63</v>
      </c>
      <c r="E7" s="4">
        <v>42483</v>
      </c>
      <c r="F7" s="5">
        <v>0.97986111111111107</v>
      </c>
    </row>
    <row r="8" spans="1:8" x14ac:dyDescent="0.25">
      <c r="A8" s="4">
        <v>42467</v>
      </c>
      <c r="B8" s="6" t="s">
        <v>3</v>
      </c>
      <c r="C8" s="6" t="s">
        <v>4</v>
      </c>
      <c r="D8" s="6" t="s">
        <v>5</v>
      </c>
      <c r="E8" s="4">
        <v>42483</v>
      </c>
      <c r="F8" s="5">
        <v>0.98055555555555562</v>
      </c>
    </row>
    <row r="9" spans="1:8" x14ac:dyDescent="0.25">
      <c r="A9" s="4">
        <v>42468</v>
      </c>
      <c r="B9" s="6" t="s">
        <v>22</v>
      </c>
      <c r="C9" s="6" t="s">
        <v>23</v>
      </c>
      <c r="D9" s="6" t="s">
        <v>24</v>
      </c>
      <c r="E9" s="4">
        <v>42483</v>
      </c>
      <c r="F9" s="5">
        <v>0.98055555555555562</v>
      </c>
    </row>
    <row r="10" spans="1:8" x14ac:dyDescent="0.25">
      <c r="A10" s="4">
        <v>42469</v>
      </c>
      <c r="B10" s="6" t="s">
        <v>61</v>
      </c>
      <c r="C10" s="6" t="s">
        <v>62</v>
      </c>
      <c r="D10" s="6" t="s">
        <v>63</v>
      </c>
      <c r="E10" s="4">
        <v>42483</v>
      </c>
      <c r="F10" s="5">
        <v>0.98055555555555562</v>
      </c>
    </row>
    <row r="11" spans="1:8" x14ac:dyDescent="0.25">
      <c r="A11" s="4">
        <v>42470</v>
      </c>
      <c r="B11" s="6" t="s">
        <v>3</v>
      </c>
      <c r="C11" s="6" t="s">
        <v>4</v>
      </c>
      <c r="D11" s="6" t="s">
        <v>5</v>
      </c>
      <c r="E11" s="4">
        <v>42483</v>
      </c>
      <c r="F11" s="5">
        <v>0.98125000000000007</v>
      </c>
      <c r="G11" s="4">
        <v>42483</v>
      </c>
      <c r="H11" s="5">
        <v>0.9819444444444444</v>
      </c>
    </row>
    <row r="12" spans="1:8" x14ac:dyDescent="0.25">
      <c r="A12" s="4">
        <v>42471</v>
      </c>
      <c r="B12" s="6" t="s">
        <v>22</v>
      </c>
      <c r="C12" s="6" t="s">
        <v>23</v>
      </c>
      <c r="D12" s="6" t="s">
        <v>24</v>
      </c>
      <c r="E12" s="4">
        <v>42483</v>
      </c>
      <c r="F12" s="5">
        <v>0.9819444444444444</v>
      </c>
      <c r="G12" s="4">
        <v>42483</v>
      </c>
      <c r="H12" s="5">
        <v>0.98263888888888884</v>
      </c>
    </row>
    <row r="13" spans="1:8" x14ac:dyDescent="0.25">
      <c r="A13" s="4">
        <v>42472</v>
      </c>
      <c r="B13" s="6" t="s">
        <v>61</v>
      </c>
      <c r="C13" s="6" t="s">
        <v>62</v>
      </c>
      <c r="D13" s="6" t="s">
        <v>63</v>
      </c>
      <c r="E13" s="4">
        <v>42483</v>
      </c>
      <c r="F13" s="5">
        <v>0.9819444444444444</v>
      </c>
    </row>
    <row r="14" spans="1:8" x14ac:dyDescent="0.25">
      <c r="A14" s="4">
        <v>42473</v>
      </c>
      <c r="B14" s="6" t="s">
        <v>3</v>
      </c>
      <c r="C14" s="6" t="s">
        <v>4</v>
      </c>
      <c r="D14" s="6" t="s">
        <v>5</v>
      </c>
      <c r="E14" s="4">
        <v>42483</v>
      </c>
      <c r="F14" s="5">
        <v>0.9819444444444444</v>
      </c>
      <c r="G14" s="4">
        <v>42483</v>
      </c>
      <c r="H14" s="5">
        <v>0.98333333333333339</v>
      </c>
    </row>
    <row r="15" spans="1:8" x14ac:dyDescent="0.25">
      <c r="A15" s="4">
        <v>42474</v>
      </c>
      <c r="B15" s="6" t="s">
        <v>3</v>
      </c>
      <c r="C15" s="6" t="s">
        <v>4</v>
      </c>
      <c r="D15" s="6" t="s">
        <v>5</v>
      </c>
      <c r="E15" s="4">
        <v>42483</v>
      </c>
      <c r="F15" s="5">
        <v>0.98958333333333337</v>
      </c>
      <c r="G15" s="4">
        <v>42484</v>
      </c>
      <c r="H15" s="5">
        <v>0.56388888888888888</v>
      </c>
    </row>
    <row r="16" spans="1:8" x14ac:dyDescent="0.25">
      <c r="A16" s="4">
        <v>42475</v>
      </c>
      <c r="B16" s="6" t="s">
        <v>61</v>
      </c>
      <c r="C16" s="6" t="s">
        <v>62</v>
      </c>
      <c r="D16" s="6" t="s">
        <v>63</v>
      </c>
      <c r="E16" s="4">
        <v>42483</v>
      </c>
      <c r="F16" s="5">
        <v>0.9916666666666667</v>
      </c>
      <c r="G16" s="4">
        <v>42483</v>
      </c>
      <c r="H16" s="5">
        <v>0.99583333333333324</v>
      </c>
    </row>
    <row r="17" spans="1:8" x14ac:dyDescent="0.25">
      <c r="A17" s="4">
        <v>42476</v>
      </c>
      <c r="B17" s="6" t="s">
        <v>3</v>
      </c>
      <c r="C17" s="6" t="s">
        <v>4</v>
      </c>
      <c r="D17" s="6" t="s">
        <v>5</v>
      </c>
      <c r="E17" s="4">
        <v>42483</v>
      </c>
      <c r="F17" s="5">
        <v>0.99444444444444446</v>
      </c>
      <c r="G17" s="4">
        <v>42483</v>
      </c>
      <c r="H17" s="5">
        <v>0.99583333333333324</v>
      </c>
    </row>
    <row r="18" spans="1:8" x14ac:dyDescent="0.25">
      <c r="A18" s="4">
        <v>42477</v>
      </c>
      <c r="B18" s="6" t="s">
        <v>22</v>
      </c>
      <c r="C18" s="6" t="s">
        <v>23</v>
      </c>
      <c r="D18" s="6" t="s">
        <v>24</v>
      </c>
      <c r="E18" s="4">
        <v>42483</v>
      </c>
      <c r="F18" s="5">
        <v>0.99444444444444446</v>
      </c>
      <c r="G18" s="4">
        <v>42483</v>
      </c>
      <c r="H18" s="5">
        <v>0.99652777777777779</v>
      </c>
    </row>
    <row r="19" spans="1:8" x14ac:dyDescent="0.25">
      <c r="A19" s="4">
        <v>42478</v>
      </c>
      <c r="B19" s="6" t="s">
        <v>61</v>
      </c>
      <c r="C19" s="6" t="s">
        <v>62</v>
      </c>
      <c r="D19" s="6" t="s">
        <v>63</v>
      </c>
      <c r="E19" s="4">
        <v>42483</v>
      </c>
      <c r="F19" s="5">
        <v>0.99722222222222223</v>
      </c>
      <c r="G19" s="4">
        <v>42484</v>
      </c>
      <c r="H19" s="5">
        <v>2.7777777777777779E-3</v>
      </c>
    </row>
    <row r="20" spans="1:8" x14ac:dyDescent="0.25">
      <c r="A20" s="4">
        <v>42479</v>
      </c>
      <c r="B20" s="6" t="s">
        <v>3</v>
      </c>
      <c r="C20" s="6" t="s">
        <v>4</v>
      </c>
      <c r="D20" s="6" t="s">
        <v>5</v>
      </c>
      <c r="E20" s="4">
        <v>42483</v>
      </c>
      <c r="F20" s="5">
        <v>0.99791666666666667</v>
      </c>
      <c r="G20" s="4">
        <v>42484</v>
      </c>
      <c r="H20" s="5">
        <v>2.7777777777777779E-3</v>
      </c>
    </row>
    <row r="21" spans="1:8" x14ac:dyDescent="0.25">
      <c r="A21" s="4">
        <v>42480</v>
      </c>
      <c r="B21" s="6" t="s">
        <v>61</v>
      </c>
      <c r="C21" s="6" t="s">
        <v>62</v>
      </c>
      <c r="D21" s="6" t="s">
        <v>63</v>
      </c>
      <c r="E21" s="4">
        <v>42483</v>
      </c>
      <c r="F21" s="5">
        <v>0.99791666666666667</v>
      </c>
      <c r="G21" s="4">
        <v>42483</v>
      </c>
      <c r="H21" s="5">
        <v>0.99861111111111101</v>
      </c>
    </row>
    <row r="22" spans="1:8" x14ac:dyDescent="0.25">
      <c r="A22" s="4">
        <v>42481</v>
      </c>
      <c r="B22" s="6" t="s">
        <v>3</v>
      </c>
      <c r="C22" s="6" t="s">
        <v>4</v>
      </c>
      <c r="D22" s="6" t="s">
        <v>5</v>
      </c>
      <c r="E22" s="4">
        <v>42483</v>
      </c>
      <c r="F22" s="5">
        <v>0.99791666666666667</v>
      </c>
    </row>
    <row r="23" spans="1:8" x14ac:dyDescent="0.25">
      <c r="A23" s="4">
        <v>42482</v>
      </c>
      <c r="B23" s="6" t="s">
        <v>3</v>
      </c>
      <c r="C23" s="6" t="s">
        <v>4</v>
      </c>
      <c r="D23" s="6" t="s">
        <v>5</v>
      </c>
      <c r="E23" s="4">
        <v>42484</v>
      </c>
      <c r="F23" s="5">
        <v>0.57152777777777775</v>
      </c>
    </row>
    <row r="24" spans="1:8" x14ac:dyDescent="0.25">
      <c r="A24" s="4">
        <v>42483</v>
      </c>
      <c r="B24" s="6" t="s">
        <v>22</v>
      </c>
      <c r="C24" s="6" t="s">
        <v>23</v>
      </c>
      <c r="D24" s="6" t="s">
        <v>24</v>
      </c>
      <c r="E24" s="4">
        <v>42484</v>
      </c>
      <c r="F24" s="5">
        <v>0.57222222222222219</v>
      </c>
    </row>
    <row r="25" spans="1:8" x14ac:dyDescent="0.25">
      <c r="A25" s="4">
        <v>42484</v>
      </c>
      <c r="B25" s="6" t="s">
        <v>61</v>
      </c>
      <c r="C25" s="6" t="s">
        <v>69</v>
      </c>
      <c r="D25" s="6" t="s">
        <v>41</v>
      </c>
      <c r="E25" s="4">
        <v>42484</v>
      </c>
      <c r="F25" s="5">
        <v>0.57222222222222219</v>
      </c>
    </row>
    <row r="26" spans="1:8" x14ac:dyDescent="0.25">
      <c r="A26" s="4">
        <v>42485</v>
      </c>
      <c r="B26" s="6" t="s">
        <v>3</v>
      </c>
      <c r="C26" s="6" t="s">
        <v>8</v>
      </c>
      <c r="D26" s="6" t="s">
        <v>9</v>
      </c>
      <c r="E26" s="4">
        <v>42484</v>
      </c>
      <c r="F26" s="5">
        <v>0.57222222222222219</v>
      </c>
    </row>
    <row r="27" spans="1:8" x14ac:dyDescent="0.25">
      <c r="A27" s="4">
        <v>42486</v>
      </c>
      <c r="B27" s="6" t="s">
        <v>3</v>
      </c>
      <c r="C27" s="6" t="s">
        <v>10</v>
      </c>
      <c r="D27" s="6" t="s">
        <v>11</v>
      </c>
      <c r="E27" s="4">
        <v>42484</v>
      </c>
      <c r="F27" s="5">
        <v>0.57222222222222219</v>
      </c>
    </row>
    <row r="28" spans="1:8" x14ac:dyDescent="0.25">
      <c r="A28" s="4">
        <v>42487</v>
      </c>
      <c r="B28" s="6" t="s">
        <v>3</v>
      </c>
      <c r="C28" s="6" t="s">
        <v>15</v>
      </c>
      <c r="D28" s="6" t="s">
        <v>16</v>
      </c>
      <c r="E28" s="4">
        <v>42484</v>
      </c>
      <c r="F28" s="5">
        <v>0.57291666666666663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8"/>
  <sheetViews>
    <sheetView workbookViewId="0">
      <selection activeCell="I1" sqref="I1"/>
    </sheetView>
  </sheetViews>
  <sheetFormatPr baseColWidth="10" defaultRowHeight="15" x14ac:dyDescent="0.25"/>
  <cols>
    <col min="2" max="2" width="17.28515625" bestFit="1" customWidth="1"/>
    <col min="3" max="3" width="30.85546875" bestFit="1" customWidth="1"/>
    <col min="4" max="4" width="41.5703125" bestFit="1" customWidth="1"/>
    <col min="5" max="5" width="14.85546875" bestFit="1" customWidth="1"/>
    <col min="6" max="6" width="7.7109375" customWidth="1"/>
    <col min="8" max="8" width="7.7109375" customWidth="1"/>
  </cols>
  <sheetData>
    <row r="1" spans="1:8" ht="15.75" customHeight="1" x14ac:dyDescent="0.25">
      <c r="A1" s="7" t="s">
        <v>129</v>
      </c>
      <c r="B1" s="7" t="s">
        <v>114</v>
      </c>
      <c r="C1" s="7" t="s">
        <v>115</v>
      </c>
      <c r="D1" s="7" t="s">
        <v>116</v>
      </c>
      <c r="E1" s="7" t="s">
        <v>119</v>
      </c>
      <c r="F1" s="7" t="s">
        <v>117</v>
      </c>
      <c r="G1" s="7" t="s">
        <v>118</v>
      </c>
      <c r="H1" s="7" t="s">
        <v>117</v>
      </c>
    </row>
    <row r="2" spans="1:8" x14ac:dyDescent="0.25">
      <c r="A2" s="2"/>
      <c r="E2" s="2"/>
      <c r="F2" s="3"/>
      <c r="G2" s="2"/>
      <c r="H2" s="3"/>
    </row>
    <row r="3" spans="1:8" x14ac:dyDescent="0.25">
      <c r="A3" s="2"/>
      <c r="E3" s="2"/>
      <c r="F3" s="3"/>
      <c r="G3" s="2"/>
      <c r="H3" s="3"/>
    </row>
    <row r="4" spans="1:8" x14ac:dyDescent="0.25">
      <c r="A4" s="2"/>
      <c r="E4" s="2"/>
      <c r="F4" s="3"/>
      <c r="G4" s="2"/>
      <c r="H4" s="3"/>
    </row>
    <row r="5" spans="1:8" x14ac:dyDescent="0.25">
      <c r="A5" s="2"/>
      <c r="E5" s="2"/>
      <c r="F5" s="3"/>
      <c r="G5" s="2"/>
      <c r="H5" s="3"/>
    </row>
    <row r="6" spans="1:8" x14ac:dyDescent="0.25">
      <c r="A6" s="2"/>
      <c r="E6" s="2"/>
      <c r="F6" s="3"/>
      <c r="G6" s="2"/>
      <c r="H6" s="3"/>
    </row>
    <row r="7" spans="1:8" x14ac:dyDescent="0.25">
      <c r="A7" s="2"/>
      <c r="E7" s="2"/>
      <c r="F7" s="3"/>
      <c r="G7" s="2"/>
      <c r="H7" s="3"/>
    </row>
    <row r="8" spans="1:8" x14ac:dyDescent="0.25">
      <c r="A8" s="2"/>
      <c r="E8" s="2"/>
      <c r="F8" s="3"/>
      <c r="G8" s="2"/>
      <c r="H8" s="3"/>
    </row>
    <row r="9" spans="1:8" x14ac:dyDescent="0.25">
      <c r="A9" s="2"/>
      <c r="E9" s="2"/>
      <c r="F9" s="3"/>
      <c r="G9" s="2"/>
      <c r="H9" s="3"/>
    </row>
    <row r="10" spans="1:8" x14ac:dyDescent="0.25">
      <c r="A10" s="2"/>
      <c r="E10" s="2"/>
      <c r="F10" s="3"/>
      <c r="G10" s="2"/>
      <c r="H10" s="3"/>
    </row>
    <row r="11" spans="1:8" x14ac:dyDescent="0.25">
      <c r="A11" s="2"/>
      <c r="E11" s="2"/>
      <c r="F11" s="3"/>
      <c r="G11" s="2"/>
      <c r="H11" s="3"/>
    </row>
    <row r="12" spans="1:8" x14ac:dyDescent="0.25">
      <c r="A12" s="2"/>
      <c r="E12" s="2"/>
      <c r="F12" s="3"/>
      <c r="G12" s="2"/>
      <c r="H12" s="3"/>
    </row>
    <row r="13" spans="1:8" x14ac:dyDescent="0.25">
      <c r="A13" s="2"/>
      <c r="E13" s="2"/>
      <c r="F13" s="3"/>
      <c r="G13" s="2"/>
      <c r="H13" s="3"/>
    </row>
    <row r="14" spans="1:8" x14ac:dyDescent="0.25">
      <c r="A14" s="2"/>
      <c r="E14" s="2"/>
      <c r="F14" s="3"/>
    </row>
    <row r="15" spans="1:8" x14ac:dyDescent="0.25">
      <c r="A15" s="2"/>
      <c r="E15" s="2"/>
      <c r="F15" s="3"/>
    </row>
    <row r="16" spans="1:8" x14ac:dyDescent="0.25">
      <c r="A16" s="2"/>
      <c r="E16" s="2"/>
      <c r="F16" s="3"/>
    </row>
    <row r="17" spans="1:6" x14ac:dyDescent="0.25">
      <c r="A17" s="2"/>
      <c r="E17" s="2"/>
      <c r="F17" s="3"/>
    </row>
    <row r="18" spans="1:6" x14ac:dyDescent="0.25">
      <c r="A18" s="2"/>
      <c r="E18" s="2"/>
      <c r="F18" s="3"/>
    </row>
    <row r="19" spans="1:6" x14ac:dyDescent="0.25">
      <c r="A19" s="2"/>
      <c r="E19" s="2"/>
      <c r="F19" s="3"/>
    </row>
    <row r="20" spans="1:6" x14ac:dyDescent="0.25">
      <c r="A20" s="2"/>
    </row>
    <row r="21" spans="1:6" x14ac:dyDescent="0.25">
      <c r="A21" s="2"/>
    </row>
    <row r="22" spans="1:6" x14ac:dyDescent="0.25">
      <c r="A22" s="2"/>
    </row>
    <row r="23" spans="1:6" x14ac:dyDescent="0.25">
      <c r="A23" s="2"/>
    </row>
    <row r="24" spans="1:6" x14ac:dyDescent="0.25">
      <c r="A24" s="2"/>
    </row>
    <row r="25" spans="1:6" x14ac:dyDescent="0.25">
      <c r="A25" s="2"/>
    </row>
    <row r="26" spans="1:6" x14ac:dyDescent="0.25">
      <c r="A26" s="2"/>
    </row>
    <row r="27" spans="1:6" x14ac:dyDescent="0.25">
      <c r="A27" s="2"/>
    </row>
    <row r="28" spans="1:6" x14ac:dyDescent="0.25">
      <c r="A28" s="2"/>
    </row>
    <row r="29" spans="1:6" x14ac:dyDescent="0.25">
      <c r="A29" s="2"/>
    </row>
    <row r="30" spans="1:6" x14ac:dyDescent="0.25">
      <c r="A30" s="2"/>
    </row>
    <row r="31" spans="1:6" x14ac:dyDescent="0.25">
      <c r="A31" s="2"/>
    </row>
    <row r="32" spans="1:6" x14ac:dyDescent="0.25">
      <c r="A32" s="2"/>
      <c r="E32" s="2"/>
      <c r="F32" s="3"/>
    </row>
    <row r="33" spans="1:6" x14ac:dyDescent="0.25">
      <c r="A33" s="2"/>
      <c r="E33" s="2"/>
      <c r="F33" s="3"/>
    </row>
    <row r="34" spans="1:6" x14ac:dyDescent="0.25">
      <c r="A34" s="2"/>
      <c r="E34" s="2"/>
      <c r="F34" s="3"/>
    </row>
    <row r="35" spans="1:6" x14ac:dyDescent="0.25">
      <c r="A35" s="2"/>
      <c r="E35" s="2"/>
      <c r="F35" s="3"/>
    </row>
    <row r="36" spans="1:6" x14ac:dyDescent="0.25">
      <c r="A36" s="2"/>
      <c r="E36" s="2"/>
      <c r="F36" s="3"/>
    </row>
    <row r="37" spans="1:6" x14ac:dyDescent="0.25">
      <c r="A37" s="2"/>
      <c r="E37" s="2"/>
      <c r="F37" s="3"/>
    </row>
    <row r="38" spans="1:6" x14ac:dyDescent="0.25">
      <c r="A38" s="2"/>
      <c r="E38" s="2"/>
      <c r="F38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69"/>
  <sheetViews>
    <sheetView tabSelected="1" workbookViewId="0">
      <selection activeCell="Z1" sqref="Z1:AD2"/>
    </sheetView>
  </sheetViews>
  <sheetFormatPr baseColWidth="10" defaultRowHeight="12.75" x14ac:dyDescent="0.2"/>
  <cols>
    <col min="1" max="1" width="1.7109375" style="10" customWidth="1"/>
    <col min="2" max="2" width="7.7109375" style="11" customWidth="1"/>
    <col min="3" max="3" width="5.7109375" style="56" customWidth="1"/>
    <col min="4" max="5" width="4.7109375" style="56" customWidth="1"/>
    <col min="6" max="6" width="1.7109375" style="12" customWidth="1"/>
    <col min="7" max="7" width="5.7109375" style="12" customWidth="1"/>
    <col min="8" max="8" width="7.7109375" style="11" customWidth="1"/>
    <col min="9" max="9" width="5.7109375" style="56" customWidth="1"/>
    <col min="10" max="11" width="4.7109375" style="56" customWidth="1"/>
    <col min="12" max="12" width="1.7109375" style="12" customWidth="1"/>
    <col min="13" max="13" width="5.7109375" style="10" customWidth="1"/>
    <col min="14" max="14" width="7.7109375" style="11" customWidth="1"/>
    <col min="15" max="15" width="5.7109375" style="56" customWidth="1"/>
    <col min="16" max="17" width="4.7109375" style="56" customWidth="1"/>
    <col min="18" max="18" width="1.7109375" style="12" customWidth="1"/>
    <col min="19" max="19" width="5.7109375" style="10" customWidth="1"/>
    <col min="20" max="20" width="7.7109375" style="11" customWidth="1"/>
    <col min="21" max="21" width="5.7109375" style="56" customWidth="1"/>
    <col min="22" max="23" width="4.7109375" style="56" customWidth="1"/>
    <col min="24" max="24" width="1.7109375" style="12" customWidth="1"/>
    <col min="25" max="25" width="5.7109375" style="10" customWidth="1"/>
    <col min="26" max="26" width="7.7109375" style="11" customWidth="1"/>
    <col min="27" max="27" width="5.7109375" style="56" customWidth="1"/>
    <col min="28" max="29" width="4.7109375" style="56" customWidth="1"/>
    <col min="30" max="30" width="1.7109375" style="12" customWidth="1"/>
    <col min="31" max="31" width="5.7109375" style="10" customWidth="1"/>
    <col min="32" max="32" width="7.7109375" style="11" customWidth="1"/>
    <col min="33" max="33" width="5.7109375" style="56" customWidth="1"/>
    <col min="34" max="35" width="4.7109375" style="56" customWidth="1"/>
    <col min="36" max="36" width="1.7109375" style="12" customWidth="1"/>
    <col min="37" max="37" width="1.7109375" style="10" customWidth="1"/>
    <col min="38" max="38" width="11.42578125" style="10"/>
    <col min="39" max="42" width="11.42578125" style="10" customWidth="1"/>
    <col min="43" max="16384" width="11.42578125" style="10"/>
  </cols>
  <sheetData>
    <row r="1" spans="1:41" ht="12.75" customHeight="1" x14ac:dyDescent="0.25">
      <c r="E1" s="48" t="s">
        <v>130</v>
      </c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Z1" s="49">
        <f>An_Ref</f>
        <v>2016</v>
      </c>
      <c r="AA1" s="49"/>
      <c r="AB1" s="49"/>
      <c r="AC1" s="49"/>
      <c r="AD1" s="49"/>
      <c r="AN1" s="13">
        <f>F5</f>
        <v>2016</v>
      </c>
      <c r="AO1"/>
    </row>
    <row r="2" spans="1:41" ht="15" x14ac:dyDescent="0.2"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Z2" s="49"/>
      <c r="AA2" s="49"/>
      <c r="AB2" s="49"/>
      <c r="AC2" s="49"/>
      <c r="AD2" s="49"/>
      <c r="AN2" s="14" t="s">
        <v>131</v>
      </c>
      <c r="AO2" s="15">
        <f>DATE(F5,1,1)</f>
        <v>42370</v>
      </c>
    </row>
    <row r="3" spans="1:41" ht="9.9499999999999993" customHeight="1" x14ac:dyDescent="0.2">
      <c r="A3" s="16"/>
      <c r="B3" s="17"/>
      <c r="C3" s="51"/>
      <c r="D3" s="51"/>
      <c r="E3" s="51"/>
      <c r="F3" s="18"/>
      <c r="G3" s="18"/>
      <c r="H3" s="17"/>
      <c r="I3" s="51"/>
      <c r="J3" s="51"/>
      <c r="K3" s="51"/>
      <c r="L3" s="18"/>
      <c r="M3" s="19"/>
      <c r="N3" s="17"/>
      <c r="O3" s="51"/>
      <c r="P3" s="51"/>
      <c r="Q3" s="51"/>
      <c r="R3" s="18"/>
      <c r="S3" s="19"/>
      <c r="T3" s="17"/>
      <c r="U3" s="51"/>
      <c r="V3" s="51"/>
      <c r="W3" s="51"/>
      <c r="X3" s="18"/>
      <c r="Y3" s="19"/>
      <c r="Z3" s="17"/>
      <c r="AA3" s="51"/>
      <c r="AB3" s="51"/>
      <c r="AC3" s="51"/>
      <c r="AD3" s="18"/>
      <c r="AE3" s="19"/>
      <c r="AF3" s="17"/>
      <c r="AG3" s="51"/>
      <c r="AH3" s="51"/>
      <c r="AI3" s="51"/>
      <c r="AJ3" s="18"/>
      <c r="AK3" s="20"/>
      <c r="AN3" s="21" t="s">
        <v>132</v>
      </c>
      <c r="AO3" s="22">
        <f>AO14+1</f>
        <v>42457</v>
      </c>
    </row>
    <row r="4" spans="1:41" ht="45" x14ac:dyDescent="0.2">
      <c r="A4" s="23"/>
      <c r="B4" s="24">
        <f>B5</f>
        <v>42370</v>
      </c>
      <c r="C4" s="25" t="s">
        <v>0</v>
      </c>
      <c r="D4" s="25" t="s">
        <v>133</v>
      </c>
      <c r="E4" s="25" t="s">
        <v>2</v>
      </c>
      <c r="F4" s="26"/>
      <c r="G4" s="27"/>
      <c r="H4" s="24">
        <f>H5</f>
        <v>42401</v>
      </c>
      <c r="I4" s="25" t="s">
        <v>0</v>
      </c>
      <c r="J4" s="25" t="s">
        <v>133</v>
      </c>
      <c r="K4" s="25" t="s">
        <v>2</v>
      </c>
      <c r="L4" s="28"/>
      <c r="M4" s="29"/>
      <c r="N4" s="24">
        <f>N5</f>
        <v>42430</v>
      </c>
      <c r="O4" s="25" t="s">
        <v>0</v>
      </c>
      <c r="P4" s="25" t="s">
        <v>133</v>
      </c>
      <c r="Q4" s="25" t="s">
        <v>2</v>
      </c>
      <c r="R4" s="28"/>
      <c r="S4" s="29"/>
      <c r="T4" s="24">
        <f>T5</f>
        <v>42461</v>
      </c>
      <c r="U4" s="25" t="s">
        <v>0</v>
      </c>
      <c r="V4" s="25" t="s">
        <v>133</v>
      </c>
      <c r="W4" s="25" t="s">
        <v>2</v>
      </c>
      <c r="X4" s="28"/>
      <c r="Z4" s="24">
        <f>Z5</f>
        <v>42491</v>
      </c>
      <c r="AA4" s="25" t="s">
        <v>0</v>
      </c>
      <c r="AB4" s="25" t="s">
        <v>133</v>
      </c>
      <c r="AC4" s="25" t="s">
        <v>2</v>
      </c>
      <c r="AD4" s="28"/>
      <c r="AF4" s="24">
        <f>AF5</f>
        <v>42522</v>
      </c>
      <c r="AG4" s="25" t="s">
        <v>0</v>
      </c>
      <c r="AH4" s="25" t="s">
        <v>133</v>
      </c>
      <c r="AI4" s="25" t="s">
        <v>2</v>
      </c>
      <c r="AJ4" s="28"/>
      <c r="AK4" s="30"/>
      <c r="AN4" s="21" t="s">
        <v>134</v>
      </c>
      <c r="AO4" s="22">
        <f>DATE(F5,5,1)</f>
        <v>42491</v>
      </c>
    </row>
    <row r="5" spans="1:41" ht="9.9499999999999993" customHeight="1" x14ac:dyDescent="0.2">
      <c r="A5" s="23"/>
      <c r="B5" s="31">
        <f>EDATE(DATE(An_Ref,1,1),0)</f>
        <v>42370</v>
      </c>
      <c r="C5" s="50"/>
      <c r="D5" s="50"/>
      <c r="E5" s="50"/>
      <c r="F5" s="27">
        <v>2016</v>
      </c>
      <c r="G5" s="27"/>
      <c r="H5" s="31">
        <f>EDATE(DATE(An_Ref,2,1),0)</f>
        <v>42401</v>
      </c>
      <c r="I5" s="50"/>
      <c r="J5" s="50"/>
      <c r="K5" s="50"/>
      <c r="L5" s="12" t="s">
        <v>135</v>
      </c>
      <c r="M5" s="29"/>
      <c r="N5" s="31">
        <f>EDATE(DATE(An_Ref,3,1),0)</f>
        <v>42430</v>
      </c>
      <c r="O5" s="50"/>
      <c r="P5" s="50"/>
      <c r="Q5" s="50"/>
      <c r="R5" s="12" t="s">
        <v>135</v>
      </c>
      <c r="S5" s="29"/>
      <c r="T5" s="31">
        <f>EDATE(DATE(An_Ref,4,1),0)</f>
        <v>42461</v>
      </c>
      <c r="U5" s="50" t="s">
        <v>145</v>
      </c>
      <c r="V5" s="50" t="s">
        <v>146</v>
      </c>
      <c r="W5" s="50" t="s">
        <v>147</v>
      </c>
      <c r="X5" s="12" t="s">
        <v>135</v>
      </c>
      <c r="Z5" s="31">
        <f>EDATE(DATE(An_Ref,5,1),0)</f>
        <v>42491</v>
      </c>
      <c r="AA5" s="50"/>
      <c r="AB5" s="50"/>
      <c r="AC5" s="50"/>
      <c r="AD5" s="12" t="s">
        <v>135</v>
      </c>
      <c r="AF5" s="31">
        <f>EDATE(DATE(An_Ref,6,1),0)</f>
        <v>42522</v>
      </c>
      <c r="AG5" s="50"/>
      <c r="AH5" s="50"/>
      <c r="AI5" s="50"/>
      <c r="AJ5" s="12" t="s">
        <v>135</v>
      </c>
      <c r="AK5" s="30"/>
      <c r="AN5" s="21" t="s">
        <v>136</v>
      </c>
      <c r="AO5" s="22">
        <f>DATE(F5,5,8)</f>
        <v>42498</v>
      </c>
    </row>
    <row r="6" spans="1:41" ht="9.9499999999999993" customHeight="1" x14ac:dyDescent="0.2">
      <c r="A6" s="23"/>
      <c r="B6" s="32">
        <f>IF(B5="","",IF(MONTH(B5+1)&lt;&gt;MONTH($B$5),"",B5+1))</f>
        <v>42371</v>
      </c>
      <c r="C6" s="52"/>
      <c r="D6" s="52"/>
      <c r="E6" s="52"/>
      <c r="F6" s="27" t="s">
        <v>135</v>
      </c>
      <c r="G6" s="27"/>
      <c r="H6" s="32">
        <f t="shared" ref="H6:H35" si="0">IF(H5="","",IF(MONTH(H5+1)&lt;&gt;MONTH($H$5),"",H5+1))</f>
        <v>42402</v>
      </c>
      <c r="I6" s="52"/>
      <c r="J6" s="52"/>
      <c r="K6" s="52"/>
      <c r="L6" s="12" t="s">
        <v>135</v>
      </c>
      <c r="M6" s="29"/>
      <c r="N6" s="32">
        <f t="shared" ref="N6:N35" si="1">IF(N5="","",IF(MONTH(N5+1)&lt;&gt;MONTH($N$5),"",N5+1))</f>
        <v>42431</v>
      </c>
      <c r="O6" s="52"/>
      <c r="P6" s="52"/>
      <c r="Q6" s="52"/>
      <c r="R6" s="12" t="s">
        <v>135</v>
      </c>
      <c r="S6" s="29"/>
      <c r="T6" s="32">
        <f t="shared" ref="T6:T35" si="2">IF(T5="","",IF(MONTH(T5+1)&lt;&gt;MONTH($T$5),"",T5+1))</f>
        <v>42462</v>
      </c>
      <c r="U6" s="52" t="s">
        <v>145</v>
      </c>
      <c r="V6" s="52" t="s">
        <v>146</v>
      </c>
      <c r="W6" s="52" t="s">
        <v>147</v>
      </c>
      <c r="X6" s="12" t="s">
        <v>135</v>
      </c>
      <c r="Z6" s="32">
        <f>IF(Z5="","",IF(MONTH(Z5+1)&lt;&gt;MONTH($Z$5),"",Z5+1))</f>
        <v>42492</v>
      </c>
      <c r="AA6" s="52"/>
      <c r="AB6" s="52"/>
      <c r="AC6" s="52"/>
      <c r="AD6" s="12" t="s">
        <v>135</v>
      </c>
      <c r="AF6" s="32">
        <f>IF(AF5="","",IF(MONTH(AF5+1)&lt;&gt;MONTH($AF$5),"",AF5+1))</f>
        <v>42523</v>
      </c>
      <c r="AG6" s="52"/>
      <c r="AH6" s="52"/>
      <c r="AI6" s="52"/>
      <c r="AJ6" s="12" t="s">
        <v>135</v>
      </c>
      <c r="AK6" s="30"/>
      <c r="AN6" s="21" t="s">
        <v>137</v>
      </c>
      <c r="AO6" s="22">
        <f>AO14+39</f>
        <v>42495</v>
      </c>
    </row>
    <row r="7" spans="1:41" ht="9.9499999999999993" customHeight="1" x14ac:dyDescent="0.2">
      <c r="A7" s="23"/>
      <c r="B7" s="32">
        <f t="shared" ref="B7:B35" si="3">IF(B6="","",IF(MONTH(B6+1)&lt;&gt;MONTH($B$5),"",B6+1))</f>
        <v>42372</v>
      </c>
      <c r="C7" s="52"/>
      <c r="D7" s="52"/>
      <c r="E7" s="52"/>
      <c r="F7" s="27" t="s">
        <v>135</v>
      </c>
      <c r="G7" s="27"/>
      <c r="H7" s="32">
        <f t="shared" si="0"/>
        <v>42403</v>
      </c>
      <c r="I7" s="52"/>
      <c r="J7" s="52"/>
      <c r="K7" s="52"/>
      <c r="L7" s="12" t="s">
        <v>135</v>
      </c>
      <c r="M7" s="29"/>
      <c r="N7" s="32">
        <f t="shared" si="1"/>
        <v>42432</v>
      </c>
      <c r="O7" s="52"/>
      <c r="P7" s="52"/>
      <c r="Q7" s="52"/>
      <c r="R7" s="12" t="s">
        <v>135</v>
      </c>
      <c r="S7" s="29"/>
      <c r="T7" s="32">
        <f t="shared" si="2"/>
        <v>42463</v>
      </c>
      <c r="U7" s="52" t="s">
        <v>148</v>
      </c>
      <c r="V7" s="52" t="s">
        <v>149</v>
      </c>
      <c r="W7" s="52" t="s">
        <v>150</v>
      </c>
      <c r="X7" s="12" t="s">
        <v>135</v>
      </c>
      <c r="Z7" s="32">
        <f>IF(Z6="","",IF(MONTH(Z6+1)&lt;&gt;MONTH($Z$5),"",Z6+1))</f>
        <v>42493</v>
      </c>
      <c r="AA7" s="52"/>
      <c r="AB7" s="52"/>
      <c r="AC7" s="52"/>
      <c r="AD7" s="12" t="s">
        <v>135</v>
      </c>
      <c r="AF7" s="32">
        <f t="shared" ref="AF7:AF35" si="4">IF(AF6="","",IF(MONTH(AF6+1)&lt;&gt;MONTH($AF$5),"",AF6+1))</f>
        <v>42524</v>
      </c>
      <c r="AG7" s="52"/>
      <c r="AH7" s="52"/>
      <c r="AI7" s="52"/>
      <c r="AJ7" s="12" t="s">
        <v>135</v>
      </c>
      <c r="AK7" s="30"/>
      <c r="AN7" s="33" t="s">
        <v>138</v>
      </c>
      <c r="AO7" s="34">
        <f>AO14+50</f>
        <v>42506</v>
      </c>
    </row>
    <row r="8" spans="1:41" ht="9.9499999999999993" customHeight="1" x14ac:dyDescent="0.2">
      <c r="A8" s="23"/>
      <c r="B8" s="32">
        <f t="shared" si="3"/>
        <v>42373</v>
      </c>
      <c r="C8" s="52"/>
      <c r="D8" s="52"/>
      <c r="E8" s="52"/>
      <c r="F8" s="27" t="s">
        <v>135</v>
      </c>
      <c r="G8" s="27"/>
      <c r="H8" s="32">
        <f t="shared" si="0"/>
        <v>42404</v>
      </c>
      <c r="I8" s="52"/>
      <c r="J8" s="52"/>
      <c r="K8" s="52"/>
      <c r="L8" s="12" t="s">
        <v>135</v>
      </c>
      <c r="M8" s="29"/>
      <c r="N8" s="32">
        <f t="shared" si="1"/>
        <v>42433</v>
      </c>
      <c r="O8" s="52"/>
      <c r="P8" s="52"/>
      <c r="Q8" s="52"/>
      <c r="R8" s="12" t="s">
        <v>135</v>
      </c>
      <c r="S8" s="29"/>
      <c r="T8" s="32">
        <f t="shared" si="2"/>
        <v>42464</v>
      </c>
      <c r="U8" s="52" t="s">
        <v>145</v>
      </c>
      <c r="V8" s="52" t="s">
        <v>146</v>
      </c>
      <c r="W8" s="52" t="s">
        <v>147</v>
      </c>
      <c r="X8" s="12" t="s">
        <v>135</v>
      </c>
      <c r="Z8" s="32">
        <f t="shared" ref="Z8:Z35" si="5">IF(Z7="","",IF(MONTH(Z7+1)&lt;&gt;MONTH($Z$5),"",Z7+1))</f>
        <v>42494</v>
      </c>
      <c r="AA8" s="52"/>
      <c r="AB8" s="52"/>
      <c r="AC8" s="52"/>
      <c r="AD8" s="12" t="s">
        <v>135</v>
      </c>
      <c r="AF8" s="32">
        <f t="shared" si="4"/>
        <v>42525</v>
      </c>
      <c r="AG8" s="52"/>
      <c r="AH8" s="52"/>
      <c r="AI8" s="52"/>
      <c r="AJ8" s="12" t="s">
        <v>135</v>
      </c>
      <c r="AK8" s="30"/>
      <c r="AN8" s="35" t="s">
        <v>139</v>
      </c>
      <c r="AO8" s="36">
        <f>DATE(F5,7,14)</f>
        <v>42565</v>
      </c>
    </row>
    <row r="9" spans="1:41" ht="9.9499999999999993" customHeight="1" x14ac:dyDescent="0.2">
      <c r="A9" s="23"/>
      <c r="B9" s="32">
        <f t="shared" si="3"/>
        <v>42374</v>
      </c>
      <c r="C9" s="52"/>
      <c r="D9" s="52"/>
      <c r="E9" s="52"/>
      <c r="F9" s="27" t="s">
        <v>135</v>
      </c>
      <c r="G9" s="27"/>
      <c r="H9" s="32">
        <f t="shared" si="0"/>
        <v>42405</v>
      </c>
      <c r="I9" s="52"/>
      <c r="J9" s="52"/>
      <c r="K9" s="52"/>
      <c r="L9" s="12" t="s">
        <v>135</v>
      </c>
      <c r="M9" s="29"/>
      <c r="N9" s="32">
        <f t="shared" si="1"/>
        <v>42434</v>
      </c>
      <c r="O9" s="52"/>
      <c r="P9" s="52"/>
      <c r="Q9" s="52"/>
      <c r="R9" s="12" t="s">
        <v>135</v>
      </c>
      <c r="S9" s="29"/>
      <c r="T9" s="32">
        <f t="shared" si="2"/>
        <v>42465</v>
      </c>
      <c r="U9" s="52" t="s">
        <v>148</v>
      </c>
      <c r="V9" s="52" t="s">
        <v>151</v>
      </c>
      <c r="W9" s="52" t="s">
        <v>150</v>
      </c>
      <c r="X9" s="12" t="s">
        <v>135</v>
      </c>
      <c r="Z9" s="32">
        <f t="shared" si="5"/>
        <v>42495</v>
      </c>
      <c r="AA9" s="52"/>
      <c r="AB9" s="52"/>
      <c r="AC9" s="52"/>
      <c r="AD9" s="12" t="s">
        <v>135</v>
      </c>
      <c r="AF9" s="32">
        <f t="shared" si="4"/>
        <v>42526</v>
      </c>
      <c r="AG9" s="52"/>
      <c r="AH9" s="52"/>
      <c r="AI9" s="52"/>
      <c r="AJ9" s="12" t="s">
        <v>135</v>
      </c>
      <c r="AK9" s="30"/>
      <c r="AN9" s="35" t="s">
        <v>140</v>
      </c>
      <c r="AO9" s="36">
        <f>DATE(F5,8,15)</f>
        <v>42597</v>
      </c>
    </row>
    <row r="10" spans="1:41" ht="9.9499999999999993" customHeight="1" x14ac:dyDescent="0.2">
      <c r="A10" s="23"/>
      <c r="B10" s="32">
        <f t="shared" si="3"/>
        <v>42375</v>
      </c>
      <c r="C10" s="52"/>
      <c r="D10" s="52"/>
      <c r="E10" s="52"/>
      <c r="F10" s="27" t="s">
        <v>135</v>
      </c>
      <c r="G10" s="27"/>
      <c r="H10" s="32">
        <f t="shared" si="0"/>
        <v>42406</v>
      </c>
      <c r="I10" s="52"/>
      <c r="J10" s="52"/>
      <c r="K10" s="52"/>
      <c r="L10" s="12" t="s">
        <v>135</v>
      </c>
      <c r="M10" s="29"/>
      <c r="N10" s="32">
        <f t="shared" si="1"/>
        <v>42435</v>
      </c>
      <c r="O10" s="52"/>
      <c r="P10" s="52"/>
      <c r="Q10" s="52"/>
      <c r="R10" s="12" t="s">
        <v>135</v>
      </c>
      <c r="S10" s="29"/>
      <c r="T10" s="32">
        <f t="shared" si="2"/>
        <v>42466</v>
      </c>
      <c r="U10" s="52" t="s">
        <v>148</v>
      </c>
      <c r="V10" s="52" t="s">
        <v>149</v>
      </c>
      <c r="W10" s="52" t="s">
        <v>150</v>
      </c>
      <c r="X10" s="12" t="s">
        <v>135</v>
      </c>
      <c r="Z10" s="32">
        <f t="shared" si="5"/>
        <v>42496</v>
      </c>
      <c r="AA10" s="52"/>
      <c r="AB10" s="52"/>
      <c r="AC10" s="52"/>
      <c r="AD10" s="12" t="s">
        <v>135</v>
      </c>
      <c r="AF10" s="32">
        <f t="shared" si="4"/>
        <v>42527</v>
      </c>
      <c r="AG10" s="52"/>
      <c r="AH10" s="52"/>
      <c r="AI10" s="52"/>
      <c r="AJ10" s="12" t="s">
        <v>135</v>
      </c>
      <c r="AK10" s="30"/>
      <c r="AN10" s="35" t="s">
        <v>141</v>
      </c>
      <c r="AO10" s="36">
        <f>DATE(F5,11,1)</f>
        <v>42675</v>
      </c>
    </row>
    <row r="11" spans="1:41" ht="9.9499999999999993" customHeight="1" x14ac:dyDescent="0.2">
      <c r="A11" s="23"/>
      <c r="B11" s="32">
        <f t="shared" si="3"/>
        <v>42376</v>
      </c>
      <c r="C11" s="52"/>
      <c r="D11" s="52"/>
      <c r="E11" s="52"/>
      <c r="F11" s="27" t="s">
        <v>135</v>
      </c>
      <c r="G11" s="27"/>
      <c r="H11" s="32">
        <f t="shared" si="0"/>
        <v>42407</v>
      </c>
      <c r="I11" s="52"/>
      <c r="J11" s="52"/>
      <c r="K11" s="52"/>
      <c r="L11" s="12" t="s">
        <v>135</v>
      </c>
      <c r="M11" s="29"/>
      <c r="N11" s="32">
        <f t="shared" si="1"/>
        <v>42436</v>
      </c>
      <c r="O11" s="52"/>
      <c r="P11" s="52"/>
      <c r="Q11" s="52"/>
      <c r="R11" s="12" t="s">
        <v>135</v>
      </c>
      <c r="S11" s="29"/>
      <c r="T11" s="32">
        <f t="shared" si="2"/>
        <v>42467</v>
      </c>
      <c r="U11" s="52" t="s">
        <v>145</v>
      </c>
      <c r="V11" s="52" t="s">
        <v>146</v>
      </c>
      <c r="W11" s="52" t="s">
        <v>147</v>
      </c>
      <c r="X11" s="12" t="s">
        <v>135</v>
      </c>
      <c r="Z11" s="32">
        <f t="shared" si="5"/>
        <v>42497</v>
      </c>
      <c r="AA11" s="52"/>
      <c r="AB11" s="52"/>
      <c r="AC11" s="52"/>
      <c r="AD11" s="12" t="s">
        <v>135</v>
      </c>
      <c r="AF11" s="32">
        <f t="shared" si="4"/>
        <v>42528</v>
      </c>
      <c r="AG11" s="52"/>
      <c r="AH11" s="52"/>
      <c r="AI11" s="52"/>
      <c r="AJ11" s="12" t="s">
        <v>135</v>
      </c>
      <c r="AK11" s="30"/>
      <c r="AN11" s="35" t="s">
        <v>142</v>
      </c>
      <c r="AO11" s="36">
        <f>DATE(F5,11,11)</f>
        <v>42685</v>
      </c>
    </row>
    <row r="12" spans="1:41" ht="9.9499999999999993" customHeight="1" x14ac:dyDescent="0.2">
      <c r="A12" s="23"/>
      <c r="B12" s="32">
        <f t="shared" si="3"/>
        <v>42377</v>
      </c>
      <c r="C12" s="52"/>
      <c r="D12" s="52"/>
      <c r="E12" s="52"/>
      <c r="F12" s="27" t="s">
        <v>135</v>
      </c>
      <c r="G12" s="27"/>
      <c r="H12" s="32">
        <f t="shared" si="0"/>
        <v>42408</v>
      </c>
      <c r="I12" s="52"/>
      <c r="J12" s="52"/>
      <c r="K12" s="52"/>
      <c r="L12" s="12" t="s">
        <v>135</v>
      </c>
      <c r="M12" s="29"/>
      <c r="N12" s="32">
        <f t="shared" si="1"/>
        <v>42437</v>
      </c>
      <c r="O12" s="52"/>
      <c r="P12" s="52"/>
      <c r="Q12" s="52"/>
      <c r="R12" s="12" t="s">
        <v>135</v>
      </c>
      <c r="S12" s="29"/>
      <c r="T12" s="32">
        <f t="shared" si="2"/>
        <v>42468</v>
      </c>
      <c r="U12" s="52" t="s">
        <v>148</v>
      </c>
      <c r="V12" s="52" t="s">
        <v>151</v>
      </c>
      <c r="W12" s="52" t="s">
        <v>150</v>
      </c>
      <c r="X12" s="12" t="s">
        <v>135</v>
      </c>
      <c r="Z12" s="32">
        <f t="shared" si="5"/>
        <v>42498</v>
      </c>
      <c r="AA12" s="52"/>
      <c r="AB12" s="52"/>
      <c r="AC12" s="52"/>
      <c r="AD12" s="12" t="s">
        <v>135</v>
      </c>
      <c r="AF12" s="32">
        <f t="shared" si="4"/>
        <v>42529</v>
      </c>
      <c r="AG12" s="52"/>
      <c r="AH12" s="52"/>
      <c r="AI12" s="52"/>
      <c r="AJ12" s="12" t="s">
        <v>135</v>
      </c>
      <c r="AK12" s="30"/>
      <c r="AN12" s="35" t="s">
        <v>143</v>
      </c>
      <c r="AO12" s="36">
        <f>DATE(F5,12,25)</f>
        <v>42729</v>
      </c>
    </row>
    <row r="13" spans="1:41" ht="9.9499999999999993" customHeight="1" x14ac:dyDescent="0.2">
      <c r="A13" s="23"/>
      <c r="B13" s="32">
        <f t="shared" si="3"/>
        <v>42378</v>
      </c>
      <c r="C13" s="52"/>
      <c r="D13" s="52"/>
      <c r="E13" s="52"/>
      <c r="F13" s="27" t="s">
        <v>135</v>
      </c>
      <c r="G13" s="27"/>
      <c r="H13" s="32">
        <f t="shared" si="0"/>
        <v>42409</v>
      </c>
      <c r="I13" s="52"/>
      <c r="J13" s="52"/>
      <c r="K13" s="52"/>
      <c r="L13" s="12" t="s">
        <v>135</v>
      </c>
      <c r="M13" s="29"/>
      <c r="N13" s="32">
        <f t="shared" si="1"/>
        <v>42438</v>
      </c>
      <c r="O13" s="52"/>
      <c r="P13" s="52"/>
      <c r="Q13" s="52"/>
      <c r="R13" s="12" t="s">
        <v>135</v>
      </c>
      <c r="S13" s="29"/>
      <c r="T13" s="32">
        <f t="shared" si="2"/>
        <v>42469</v>
      </c>
      <c r="U13" s="52" t="s">
        <v>148</v>
      </c>
      <c r="V13" s="52" t="s">
        <v>149</v>
      </c>
      <c r="W13" s="52" t="s">
        <v>150</v>
      </c>
      <c r="X13" s="12" t="s">
        <v>135</v>
      </c>
      <c r="Z13" s="32">
        <f t="shared" si="5"/>
        <v>42499</v>
      </c>
      <c r="AA13" s="52"/>
      <c r="AB13" s="52"/>
      <c r="AC13" s="52"/>
      <c r="AD13" s="12" t="s">
        <v>135</v>
      </c>
      <c r="AF13" s="32">
        <f t="shared" si="4"/>
        <v>42530</v>
      </c>
      <c r="AG13" s="52"/>
      <c r="AH13" s="52"/>
      <c r="AI13" s="52"/>
      <c r="AJ13" s="12" t="s">
        <v>135</v>
      </c>
      <c r="AK13" s="30"/>
    </row>
    <row r="14" spans="1:41" ht="9.9499999999999993" customHeight="1" x14ac:dyDescent="0.25">
      <c r="A14" s="23"/>
      <c r="B14" s="32">
        <f t="shared" si="3"/>
        <v>42379</v>
      </c>
      <c r="C14" s="52"/>
      <c r="D14" s="52"/>
      <c r="E14" s="52"/>
      <c r="F14" s="27" t="s">
        <v>135</v>
      </c>
      <c r="G14" s="27"/>
      <c r="H14" s="32">
        <f t="shared" si="0"/>
        <v>42410</v>
      </c>
      <c r="I14" s="52"/>
      <c r="J14" s="52"/>
      <c r="K14" s="52"/>
      <c r="L14" s="12" t="s">
        <v>135</v>
      </c>
      <c r="M14" s="29"/>
      <c r="N14" s="32">
        <f t="shared" si="1"/>
        <v>42439</v>
      </c>
      <c r="O14" s="52"/>
      <c r="P14" s="52"/>
      <c r="Q14" s="52"/>
      <c r="R14" s="12" t="s">
        <v>135</v>
      </c>
      <c r="S14" s="29"/>
      <c r="T14" s="32">
        <f t="shared" si="2"/>
        <v>42470</v>
      </c>
      <c r="U14" s="52" t="s">
        <v>145</v>
      </c>
      <c r="V14" s="52" t="s">
        <v>146</v>
      </c>
      <c r="W14" s="52" t="s">
        <v>147</v>
      </c>
      <c r="X14" s="12" t="s">
        <v>135</v>
      </c>
      <c r="Z14" s="32">
        <f t="shared" si="5"/>
        <v>42500</v>
      </c>
      <c r="AA14" s="52"/>
      <c r="AB14" s="52"/>
      <c r="AC14" s="52"/>
      <c r="AD14" s="12" t="s">
        <v>135</v>
      </c>
      <c r="AF14" s="32">
        <f t="shared" si="4"/>
        <v>42531</v>
      </c>
      <c r="AG14" s="52"/>
      <c r="AH14" s="52"/>
      <c r="AI14" s="52"/>
      <c r="AJ14" s="12" t="s">
        <v>135</v>
      </c>
      <c r="AK14" s="30"/>
      <c r="AN14" s="37" t="s">
        <v>144</v>
      </c>
      <c r="AO14" s="38">
        <f>FLOOR(DATE(An_Ref,5,DAY(MINUTE(An_Ref/38)/2+56)),7)-34</f>
        <v>42456</v>
      </c>
    </row>
    <row r="15" spans="1:41" ht="9.9499999999999993" customHeight="1" x14ac:dyDescent="0.2">
      <c r="A15" s="23"/>
      <c r="B15" s="32">
        <f t="shared" si="3"/>
        <v>42380</v>
      </c>
      <c r="C15" s="52"/>
      <c r="D15" s="52"/>
      <c r="E15" s="52"/>
      <c r="F15" s="27" t="s">
        <v>135</v>
      </c>
      <c r="G15" s="27"/>
      <c r="H15" s="32">
        <f t="shared" si="0"/>
        <v>42411</v>
      </c>
      <c r="I15" s="52"/>
      <c r="J15" s="52"/>
      <c r="K15" s="52"/>
      <c r="L15" s="12" t="s">
        <v>135</v>
      </c>
      <c r="M15" s="29"/>
      <c r="N15" s="32">
        <f t="shared" si="1"/>
        <v>42440</v>
      </c>
      <c r="O15" s="52"/>
      <c r="P15" s="52"/>
      <c r="Q15" s="52"/>
      <c r="R15" s="12" t="s">
        <v>135</v>
      </c>
      <c r="S15" s="29"/>
      <c r="T15" s="32">
        <f t="shared" si="2"/>
        <v>42471</v>
      </c>
      <c r="U15" s="52" t="s">
        <v>148</v>
      </c>
      <c r="V15" s="52" t="s">
        <v>151</v>
      </c>
      <c r="W15" s="52" t="s">
        <v>150</v>
      </c>
      <c r="X15" s="12" t="s">
        <v>135</v>
      </c>
      <c r="Z15" s="32">
        <f t="shared" si="5"/>
        <v>42501</v>
      </c>
      <c r="AA15" s="52"/>
      <c r="AB15" s="52"/>
      <c r="AC15" s="52"/>
      <c r="AD15" s="12" t="s">
        <v>135</v>
      </c>
      <c r="AF15" s="32">
        <f t="shared" si="4"/>
        <v>42532</v>
      </c>
      <c r="AG15" s="52"/>
      <c r="AH15" s="52"/>
      <c r="AI15" s="52"/>
      <c r="AJ15" s="12" t="s">
        <v>135</v>
      </c>
      <c r="AK15" s="30"/>
    </row>
    <row r="16" spans="1:41" ht="9.9499999999999993" customHeight="1" x14ac:dyDescent="0.2">
      <c r="A16" s="23"/>
      <c r="B16" s="32">
        <f t="shared" si="3"/>
        <v>42381</v>
      </c>
      <c r="C16" s="52"/>
      <c r="D16" s="52"/>
      <c r="E16" s="52"/>
      <c r="F16" s="27" t="s">
        <v>135</v>
      </c>
      <c r="G16" s="27"/>
      <c r="H16" s="32">
        <f t="shared" si="0"/>
        <v>42412</v>
      </c>
      <c r="I16" s="52"/>
      <c r="J16" s="52"/>
      <c r="K16" s="52"/>
      <c r="L16" s="12" t="s">
        <v>135</v>
      </c>
      <c r="M16" s="29"/>
      <c r="N16" s="32">
        <f t="shared" si="1"/>
        <v>42441</v>
      </c>
      <c r="O16" s="52"/>
      <c r="P16" s="52"/>
      <c r="Q16" s="52"/>
      <c r="R16" s="12" t="s">
        <v>135</v>
      </c>
      <c r="S16" s="29"/>
      <c r="T16" s="32">
        <f t="shared" si="2"/>
        <v>42472</v>
      </c>
      <c r="U16" s="52" t="s">
        <v>148</v>
      </c>
      <c r="V16" s="52" t="s">
        <v>149</v>
      </c>
      <c r="W16" s="52" t="s">
        <v>150</v>
      </c>
      <c r="X16" s="12" t="s">
        <v>135</v>
      </c>
      <c r="Z16" s="32">
        <f t="shared" si="5"/>
        <v>42502</v>
      </c>
      <c r="AA16" s="52"/>
      <c r="AB16" s="52"/>
      <c r="AC16" s="52"/>
      <c r="AD16" s="12" t="s">
        <v>135</v>
      </c>
      <c r="AF16" s="32">
        <f t="shared" si="4"/>
        <v>42533</v>
      </c>
      <c r="AG16" s="52"/>
      <c r="AH16" s="52"/>
      <c r="AI16" s="52"/>
      <c r="AJ16" s="12" t="s">
        <v>135</v>
      </c>
      <c r="AK16" s="30"/>
    </row>
    <row r="17" spans="1:37" ht="9.9499999999999993" customHeight="1" x14ac:dyDescent="0.2">
      <c r="A17" s="23"/>
      <c r="B17" s="32">
        <f t="shared" si="3"/>
        <v>42382</v>
      </c>
      <c r="C17" s="52"/>
      <c r="D17" s="52"/>
      <c r="E17" s="52"/>
      <c r="F17" s="27" t="s">
        <v>135</v>
      </c>
      <c r="G17" s="27"/>
      <c r="H17" s="32">
        <f t="shared" si="0"/>
        <v>42413</v>
      </c>
      <c r="I17" s="52"/>
      <c r="J17" s="52"/>
      <c r="K17" s="52"/>
      <c r="L17" s="12" t="s">
        <v>135</v>
      </c>
      <c r="M17" s="29"/>
      <c r="N17" s="32">
        <f t="shared" si="1"/>
        <v>42442</v>
      </c>
      <c r="O17" s="52"/>
      <c r="P17" s="52"/>
      <c r="Q17" s="52"/>
      <c r="R17" s="12" t="s">
        <v>135</v>
      </c>
      <c r="S17" s="29"/>
      <c r="T17" s="32">
        <f t="shared" si="2"/>
        <v>42473</v>
      </c>
      <c r="U17" s="52" t="s">
        <v>145</v>
      </c>
      <c r="V17" s="52" t="s">
        <v>146</v>
      </c>
      <c r="W17" s="52" t="s">
        <v>147</v>
      </c>
      <c r="X17" s="12" t="s">
        <v>135</v>
      </c>
      <c r="Z17" s="32">
        <f t="shared" si="5"/>
        <v>42503</v>
      </c>
      <c r="AA17" s="52"/>
      <c r="AB17" s="52"/>
      <c r="AC17" s="52"/>
      <c r="AD17" s="12" t="s">
        <v>135</v>
      </c>
      <c r="AF17" s="32">
        <f t="shared" si="4"/>
        <v>42534</v>
      </c>
      <c r="AG17" s="52"/>
      <c r="AH17" s="52"/>
      <c r="AI17" s="52"/>
      <c r="AJ17" s="12" t="s">
        <v>135</v>
      </c>
      <c r="AK17" s="30"/>
    </row>
    <row r="18" spans="1:37" ht="9.9499999999999993" customHeight="1" x14ac:dyDescent="0.2">
      <c r="A18" s="23"/>
      <c r="B18" s="32">
        <f t="shared" si="3"/>
        <v>42383</v>
      </c>
      <c r="C18" s="52"/>
      <c r="D18" s="52"/>
      <c r="E18" s="52"/>
      <c r="F18" s="27" t="s">
        <v>135</v>
      </c>
      <c r="G18" s="27"/>
      <c r="H18" s="32">
        <f t="shared" si="0"/>
        <v>42414</v>
      </c>
      <c r="I18" s="52"/>
      <c r="J18" s="52"/>
      <c r="K18" s="52"/>
      <c r="L18" s="12" t="s">
        <v>135</v>
      </c>
      <c r="M18" s="29"/>
      <c r="N18" s="32">
        <f t="shared" si="1"/>
        <v>42443</v>
      </c>
      <c r="O18" s="52"/>
      <c r="P18" s="52"/>
      <c r="Q18" s="52"/>
      <c r="R18" s="12" t="s">
        <v>135</v>
      </c>
      <c r="S18" s="29"/>
      <c r="T18" s="32">
        <f t="shared" si="2"/>
        <v>42474</v>
      </c>
      <c r="U18" s="52" t="s">
        <v>145</v>
      </c>
      <c r="V18" s="52" t="s">
        <v>146</v>
      </c>
      <c r="W18" s="52" t="s">
        <v>147</v>
      </c>
      <c r="X18" s="12" t="s">
        <v>135</v>
      </c>
      <c r="Z18" s="32">
        <f t="shared" si="5"/>
        <v>42504</v>
      </c>
      <c r="AA18" s="52"/>
      <c r="AB18" s="52"/>
      <c r="AC18" s="52"/>
      <c r="AD18" s="12" t="s">
        <v>135</v>
      </c>
      <c r="AF18" s="32">
        <f t="shared" si="4"/>
        <v>42535</v>
      </c>
      <c r="AG18" s="52"/>
      <c r="AH18" s="52"/>
      <c r="AI18" s="52"/>
      <c r="AJ18" s="12" t="s">
        <v>135</v>
      </c>
      <c r="AK18" s="30"/>
    </row>
    <row r="19" spans="1:37" ht="9.9499999999999993" customHeight="1" x14ac:dyDescent="0.2">
      <c r="A19" s="23"/>
      <c r="B19" s="32">
        <f t="shared" si="3"/>
        <v>42384</v>
      </c>
      <c r="C19" s="52"/>
      <c r="D19" s="52"/>
      <c r="E19" s="52"/>
      <c r="F19" s="27" t="s">
        <v>135</v>
      </c>
      <c r="G19" s="27"/>
      <c r="H19" s="32">
        <f t="shared" si="0"/>
        <v>42415</v>
      </c>
      <c r="I19" s="52"/>
      <c r="J19" s="52"/>
      <c r="K19" s="52"/>
      <c r="L19" s="12" t="s">
        <v>135</v>
      </c>
      <c r="M19" s="29"/>
      <c r="N19" s="32">
        <f t="shared" si="1"/>
        <v>42444</v>
      </c>
      <c r="O19" s="52"/>
      <c r="P19" s="52"/>
      <c r="Q19" s="52"/>
      <c r="R19" s="12" t="s">
        <v>135</v>
      </c>
      <c r="S19" s="29"/>
      <c r="T19" s="32">
        <f t="shared" si="2"/>
        <v>42475</v>
      </c>
      <c r="U19" s="52" t="s">
        <v>148</v>
      </c>
      <c r="V19" s="52" t="s">
        <v>149</v>
      </c>
      <c r="W19" s="52" t="s">
        <v>150</v>
      </c>
      <c r="X19" s="12" t="s">
        <v>135</v>
      </c>
      <c r="Z19" s="32">
        <f t="shared" si="5"/>
        <v>42505</v>
      </c>
      <c r="AA19" s="52"/>
      <c r="AB19" s="52"/>
      <c r="AC19" s="52"/>
      <c r="AD19" s="12" t="s">
        <v>135</v>
      </c>
      <c r="AF19" s="32">
        <f t="shared" si="4"/>
        <v>42536</v>
      </c>
      <c r="AG19" s="52"/>
      <c r="AH19" s="52"/>
      <c r="AI19" s="52"/>
      <c r="AJ19" s="12" t="s">
        <v>135</v>
      </c>
      <c r="AK19" s="30"/>
    </row>
    <row r="20" spans="1:37" ht="9.9499999999999993" customHeight="1" x14ac:dyDescent="0.2">
      <c r="A20" s="23"/>
      <c r="B20" s="32">
        <f t="shared" si="3"/>
        <v>42385</v>
      </c>
      <c r="C20" s="52"/>
      <c r="D20" s="52"/>
      <c r="E20" s="52"/>
      <c r="F20" s="27" t="s">
        <v>135</v>
      </c>
      <c r="G20" s="27"/>
      <c r="H20" s="32">
        <f t="shared" si="0"/>
        <v>42416</v>
      </c>
      <c r="I20" s="52"/>
      <c r="J20" s="52"/>
      <c r="K20" s="52"/>
      <c r="L20" s="12" t="s">
        <v>135</v>
      </c>
      <c r="M20" s="29"/>
      <c r="N20" s="32">
        <f t="shared" si="1"/>
        <v>42445</v>
      </c>
      <c r="O20" s="52"/>
      <c r="P20" s="52"/>
      <c r="Q20" s="52"/>
      <c r="R20" s="12" t="s">
        <v>135</v>
      </c>
      <c r="S20" s="29"/>
      <c r="T20" s="32">
        <f t="shared" si="2"/>
        <v>42476</v>
      </c>
      <c r="U20" s="52" t="s">
        <v>145</v>
      </c>
      <c r="V20" s="52" t="s">
        <v>146</v>
      </c>
      <c r="W20" s="52" t="s">
        <v>147</v>
      </c>
      <c r="X20" s="12" t="s">
        <v>135</v>
      </c>
      <c r="Z20" s="32">
        <f t="shared" si="5"/>
        <v>42506</v>
      </c>
      <c r="AA20" s="52"/>
      <c r="AB20" s="52"/>
      <c r="AC20" s="52"/>
      <c r="AD20" s="12" t="s">
        <v>135</v>
      </c>
      <c r="AF20" s="32">
        <f t="shared" si="4"/>
        <v>42537</v>
      </c>
      <c r="AG20" s="52"/>
      <c r="AH20" s="52"/>
      <c r="AI20" s="52"/>
      <c r="AJ20" s="12" t="s">
        <v>135</v>
      </c>
      <c r="AK20" s="30"/>
    </row>
    <row r="21" spans="1:37" ht="9.9499999999999993" customHeight="1" x14ac:dyDescent="0.2">
      <c r="A21" s="23"/>
      <c r="B21" s="32">
        <f t="shared" si="3"/>
        <v>42386</v>
      </c>
      <c r="C21" s="52"/>
      <c r="D21" s="52"/>
      <c r="E21" s="52"/>
      <c r="F21" s="27" t="s">
        <v>135</v>
      </c>
      <c r="G21" s="27"/>
      <c r="H21" s="32">
        <f t="shared" si="0"/>
        <v>42417</v>
      </c>
      <c r="I21" s="52"/>
      <c r="J21" s="52"/>
      <c r="K21" s="52"/>
      <c r="L21" s="12" t="s">
        <v>135</v>
      </c>
      <c r="M21" s="29"/>
      <c r="N21" s="32">
        <f t="shared" si="1"/>
        <v>42446</v>
      </c>
      <c r="O21" s="52"/>
      <c r="P21" s="52"/>
      <c r="Q21" s="52"/>
      <c r="R21" s="12" t="s">
        <v>135</v>
      </c>
      <c r="S21" s="29"/>
      <c r="T21" s="32">
        <f t="shared" si="2"/>
        <v>42477</v>
      </c>
      <c r="U21" s="52" t="s">
        <v>148</v>
      </c>
      <c r="V21" s="52" t="s">
        <v>151</v>
      </c>
      <c r="W21" s="52" t="s">
        <v>150</v>
      </c>
      <c r="X21" s="12" t="s">
        <v>135</v>
      </c>
      <c r="Z21" s="32">
        <f t="shared" si="5"/>
        <v>42507</v>
      </c>
      <c r="AA21" s="52"/>
      <c r="AB21" s="52"/>
      <c r="AC21" s="52"/>
      <c r="AD21" s="12" t="s">
        <v>135</v>
      </c>
      <c r="AF21" s="32">
        <f t="shared" si="4"/>
        <v>42538</v>
      </c>
      <c r="AG21" s="52"/>
      <c r="AH21" s="52"/>
      <c r="AI21" s="52"/>
      <c r="AJ21" s="12" t="s">
        <v>135</v>
      </c>
      <c r="AK21" s="30"/>
    </row>
    <row r="22" spans="1:37" ht="9.9499999999999993" customHeight="1" x14ac:dyDescent="0.2">
      <c r="A22" s="23"/>
      <c r="B22" s="32">
        <f t="shared" si="3"/>
        <v>42387</v>
      </c>
      <c r="C22" s="52"/>
      <c r="D22" s="52"/>
      <c r="E22" s="52"/>
      <c r="F22" s="27" t="s">
        <v>135</v>
      </c>
      <c r="G22" s="27"/>
      <c r="H22" s="32">
        <f t="shared" si="0"/>
        <v>42418</v>
      </c>
      <c r="I22" s="52"/>
      <c r="J22" s="52"/>
      <c r="K22" s="52"/>
      <c r="L22" s="12" t="s">
        <v>135</v>
      </c>
      <c r="M22" s="29"/>
      <c r="N22" s="32">
        <f t="shared" si="1"/>
        <v>42447</v>
      </c>
      <c r="O22" s="52"/>
      <c r="P22" s="52"/>
      <c r="Q22" s="52"/>
      <c r="R22" s="12" t="s">
        <v>135</v>
      </c>
      <c r="S22" s="29"/>
      <c r="T22" s="32">
        <f t="shared" si="2"/>
        <v>42478</v>
      </c>
      <c r="U22" s="52" t="s">
        <v>148</v>
      </c>
      <c r="V22" s="52" t="s">
        <v>149</v>
      </c>
      <c r="W22" s="52" t="s">
        <v>150</v>
      </c>
      <c r="X22" s="12" t="s">
        <v>135</v>
      </c>
      <c r="Z22" s="32">
        <f t="shared" si="5"/>
        <v>42508</v>
      </c>
      <c r="AA22" s="52"/>
      <c r="AB22" s="52"/>
      <c r="AC22" s="52"/>
      <c r="AD22" s="12" t="s">
        <v>135</v>
      </c>
      <c r="AF22" s="32">
        <f t="shared" si="4"/>
        <v>42539</v>
      </c>
      <c r="AG22" s="52"/>
      <c r="AH22" s="52"/>
      <c r="AI22" s="52"/>
      <c r="AJ22" s="12" t="s">
        <v>135</v>
      </c>
      <c r="AK22" s="30"/>
    </row>
    <row r="23" spans="1:37" ht="9.9499999999999993" customHeight="1" x14ac:dyDescent="0.2">
      <c r="A23" s="23"/>
      <c r="B23" s="32">
        <f t="shared" si="3"/>
        <v>42388</v>
      </c>
      <c r="C23" s="52"/>
      <c r="D23" s="52"/>
      <c r="E23" s="52"/>
      <c r="F23" s="27" t="s">
        <v>135</v>
      </c>
      <c r="G23" s="27"/>
      <c r="H23" s="32">
        <f t="shared" si="0"/>
        <v>42419</v>
      </c>
      <c r="I23" s="52"/>
      <c r="J23" s="52"/>
      <c r="K23" s="52"/>
      <c r="L23" s="12" t="s">
        <v>135</v>
      </c>
      <c r="M23" s="29"/>
      <c r="N23" s="32">
        <f t="shared" si="1"/>
        <v>42448</v>
      </c>
      <c r="O23" s="52"/>
      <c r="P23" s="52"/>
      <c r="Q23" s="52"/>
      <c r="R23" s="12" t="s">
        <v>135</v>
      </c>
      <c r="S23" s="29"/>
      <c r="T23" s="32">
        <f t="shared" si="2"/>
        <v>42479</v>
      </c>
      <c r="U23" s="52" t="s">
        <v>145</v>
      </c>
      <c r="V23" s="52" t="s">
        <v>146</v>
      </c>
      <c r="W23" s="52" t="s">
        <v>147</v>
      </c>
      <c r="X23" s="12" t="s">
        <v>135</v>
      </c>
      <c r="Z23" s="32">
        <f t="shared" si="5"/>
        <v>42509</v>
      </c>
      <c r="AA23" s="52"/>
      <c r="AB23" s="52"/>
      <c r="AC23" s="52"/>
      <c r="AD23" s="12" t="s">
        <v>135</v>
      </c>
      <c r="AF23" s="32">
        <f t="shared" si="4"/>
        <v>42540</v>
      </c>
      <c r="AG23" s="52"/>
      <c r="AH23" s="52"/>
      <c r="AI23" s="52"/>
      <c r="AJ23" s="12" t="s">
        <v>135</v>
      </c>
      <c r="AK23" s="30"/>
    </row>
    <row r="24" spans="1:37" ht="9.9499999999999993" customHeight="1" x14ac:dyDescent="0.2">
      <c r="A24" s="23"/>
      <c r="B24" s="32">
        <f t="shared" si="3"/>
        <v>42389</v>
      </c>
      <c r="C24" s="52"/>
      <c r="D24" s="52"/>
      <c r="E24" s="52"/>
      <c r="F24" s="27" t="s">
        <v>135</v>
      </c>
      <c r="G24" s="27"/>
      <c r="H24" s="32">
        <f t="shared" si="0"/>
        <v>42420</v>
      </c>
      <c r="I24" s="52"/>
      <c r="J24" s="52"/>
      <c r="K24" s="52"/>
      <c r="L24" s="12" t="s">
        <v>135</v>
      </c>
      <c r="M24" s="29"/>
      <c r="N24" s="32">
        <f t="shared" si="1"/>
        <v>42449</v>
      </c>
      <c r="O24" s="52"/>
      <c r="P24" s="52"/>
      <c r="Q24" s="52"/>
      <c r="R24" s="12" t="s">
        <v>135</v>
      </c>
      <c r="S24" s="29"/>
      <c r="T24" s="32">
        <f t="shared" si="2"/>
        <v>42480</v>
      </c>
      <c r="U24" s="52" t="s">
        <v>148</v>
      </c>
      <c r="V24" s="52" t="s">
        <v>149</v>
      </c>
      <c r="W24" s="52" t="s">
        <v>150</v>
      </c>
      <c r="X24" s="12" t="s">
        <v>135</v>
      </c>
      <c r="Z24" s="32">
        <f t="shared" si="5"/>
        <v>42510</v>
      </c>
      <c r="AA24" s="52"/>
      <c r="AB24" s="52"/>
      <c r="AC24" s="52"/>
      <c r="AD24" s="12" t="s">
        <v>135</v>
      </c>
      <c r="AF24" s="32">
        <f t="shared" si="4"/>
        <v>42541</v>
      </c>
      <c r="AG24" s="52"/>
      <c r="AH24" s="52"/>
      <c r="AI24" s="52"/>
      <c r="AJ24" s="12" t="s">
        <v>135</v>
      </c>
      <c r="AK24" s="30"/>
    </row>
    <row r="25" spans="1:37" ht="9.9499999999999993" customHeight="1" x14ac:dyDescent="0.2">
      <c r="A25" s="23"/>
      <c r="B25" s="32">
        <f t="shared" si="3"/>
        <v>42390</v>
      </c>
      <c r="C25" s="52"/>
      <c r="D25" s="52"/>
      <c r="E25" s="52"/>
      <c r="F25" s="27" t="s">
        <v>135</v>
      </c>
      <c r="G25" s="27"/>
      <c r="H25" s="32">
        <f t="shared" si="0"/>
        <v>42421</v>
      </c>
      <c r="I25" s="52"/>
      <c r="J25" s="52"/>
      <c r="K25" s="52"/>
      <c r="L25" s="12" t="s">
        <v>135</v>
      </c>
      <c r="M25" s="29"/>
      <c r="N25" s="32">
        <f t="shared" si="1"/>
        <v>42450</v>
      </c>
      <c r="O25" s="52"/>
      <c r="P25" s="52"/>
      <c r="Q25" s="52"/>
      <c r="R25" s="12" t="s">
        <v>135</v>
      </c>
      <c r="S25" s="29"/>
      <c r="T25" s="32">
        <f t="shared" si="2"/>
        <v>42481</v>
      </c>
      <c r="U25" s="52" t="s">
        <v>145</v>
      </c>
      <c r="V25" s="52" t="s">
        <v>146</v>
      </c>
      <c r="W25" s="52" t="s">
        <v>147</v>
      </c>
      <c r="X25" s="12" t="s">
        <v>135</v>
      </c>
      <c r="Z25" s="32">
        <f t="shared" si="5"/>
        <v>42511</v>
      </c>
      <c r="AA25" s="52"/>
      <c r="AB25" s="52"/>
      <c r="AC25" s="52"/>
      <c r="AD25" s="12" t="s">
        <v>135</v>
      </c>
      <c r="AF25" s="32">
        <f t="shared" si="4"/>
        <v>42542</v>
      </c>
      <c r="AG25" s="52"/>
      <c r="AH25" s="52"/>
      <c r="AI25" s="52"/>
      <c r="AJ25" s="12" t="s">
        <v>135</v>
      </c>
      <c r="AK25" s="30"/>
    </row>
    <row r="26" spans="1:37" ht="9.9499999999999993" customHeight="1" x14ac:dyDescent="0.2">
      <c r="A26" s="23"/>
      <c r="B26" s="32">
        <f t="shared" si="3"/>
        <v>42391</v>
      </c>
      <c r="C26" s="52"/>
      <c r="D26" s="52"/>
      <c r="E26" s="52"/>
      <c r="F26" s="27" t="s">
        <v>135</v>
      </c>
      <c r="G26" s="27"/>
      <c r="H26" s="32">
        <f t="shared" si="0"/>
        <v>42422</v>
      </c>
      <c r="I26" s="52"/>
      <c r="J26" s="52"/>
      <c r="K26" s="52"/>
      <c r="L26" s="12" t="s">
        <v>135</v>
      </c>
      <c r="M26" s="29"/>
      <c r="N26" s="32">
        <f t="shared" si="1"/>
        <v>42451</v>
      </c>
      <c r="O26" s="52"/>
      <c r="P26" s="52"/>
      <c r="Q26" s="52"/>
      <c r="R26" s="12" t="s">
        <v>135</v>
      </c>
      <c r="S26" s="29"/>
      <c r="T26" s="32">
        <f t="shared" si="2"/>
        <v>42482</v>
      </c>
      <c r="U26" s="52" t="s">
        <v>145</v>
      </c>
      <c r="V26" s="52" t="s">
        <v>146</v>
      </c>
      <c r="W26" s="52" t="s">
        <v>147</v>
      </c>
      <c r="X26" s="12" t="s">
        <v>135</v>
      </c>
      <c r="Z26" s="32">
        <f t="shared" si="5"/>
        <v>42512</v>
      </c>
      <c r="AA26" s="52"/>
      <c r="AB26" s="52"/>
      <c r="AC26" s="52"/>
      <c r="AD26" s="12" t="s">
        <v>135</v>
      </c>
      <c r="AF26" s="32">
        <f t="shared" si="4"/>
        <v>42543</v>
      </c>
      <c r="AG26" s="52"/>
      <c r="AH26" s="52"/>
      <c r="AI26" s="52"/>
      <c r="AJ26" s="12" t="s">
        <v>135</v>
      </c>
      <c r="AK26" s="30"/>
    </row>
    <row r="27" spans="1:37" ht="9.9499999999999993" customHeight="1" x14ac:dyDescent="0.2">
      <c r="A27" s="23"/>
      <c r="B27" s="32">
        <f t="shared" si="3"/>
        <v>42392</v>
      </c>
      <c r="C27" s="52"/>
      <c r="D27" s="52"/>
      <c r="E27" s="52"/>
      <c r="F27" s="27" t="s">
        <v>135</v>
      </c>
      <c r="G27" s="27"/>
      <c r="H27" s="32">
        <f t="shared" si="0"/>
        <v>42423</v>
      </c>
      <c r="I27" s="52"/>
      <c r="J27" s="52"/>
      <c r="K27" s="52"/>
      <c r="L27" s="12" t="s">
        <v>135</v>
      </c>
      <c r="M27" s="29"/>
      <c r="N27" s="32">
        <f t="shared" si="1"/>
        <v>42452</v>
      </c>
      <c r="O27" s="52"/>
      <c r="P27" s="52"/>
      <c r="Q27" s="52"/>
      <c r="R27" s="12" t="s">
        <v>135</v>
      </c>
      <c r="S27" s="29"/>
      <c r="T27" s="32">
        <f t="shared" si="2"/>
        <v>42483</v>
      </c>
      <c r="U27" s="52" t="s">
        <v>148</v>
      </c>
      <c r="V27" s="52" t="s">
        <v>151</v>
      </c>
      <c r="W27" s="52" t="s">
        <v>150</v>
      </c>
      <c r="X27" s="12" t="s">
        <v>135</v>
      </c>
      <c r="Z27" s="32">
        <f t="shared" si="5"/>
        <v>42513</v>
      </c>
      <c r="AA27" s="52"/>
      <c r="AB27" s="52"/>
      <c r="AC27" s="52"/>
      <c r="AD27" s="12" t="s">
        <v>135</v>
      </c>
      <c r="AF27" s="32">
        <f t="shared" si="4"/>
        <v>42544</v>
      </c>
      <c r="AG27" s="52"/>
      <c r="AH27" s="52"/>
      <c r="AI27" s="52"/>
      <c r="AJ27" s="12" t="s">
        <v>135</v>
      </c>
      <c r="AK27" s="30"/>
    </row>
    <row r="28" spans="1:37" ht="9.9499999999999993" customHeight="1" x14ac:dyDescent="0.2">
      <c r="A28" s="23"/>
      <c r="B28" s="32">
        <f t="shared" si="3"/>
        <v>42393</v>
      </c>
      <c r="C28" s="52"/>
      <c r="D28" s="52"/>
      <c r="E28" s="52"/>
      <c r="F28" s="27" t="s">
        <v>135</v>
      </c>
      <c r="G28" s="27"/>
      <c r="H28" s="32">
        <f t="shared" si="0"/>
        <v>42424</v>
      </c>
      <c r="I28" s="52"/>
      <c r="J28" s="52"/>
      <c r="K28" s="52"/>
      <c r="L28" s="12" t="s">
        <v>135</v>
      </c>
      <c r="M28" s="29"/>
      <c r="N28" s="32">
        <f t="shared" si="1"/>
        <v>42453</v>
      </c>
      <c r="O28" s="52"/>
      <c r="P28" s="52"/>
      <c r="Q28" s="52"/>
      <c r="R28" s="12" t="s">
        <v>135</v>
      </c>
      <c r="S28" s="29"/>
      <c r="T28" s="32">
        <f t="shared" si="2"/>
        <v>42484</v>
      </c>
      <c r="U28" s="52" t="s">
        <v>148</v>
      </c>
      <c r="V28" s="52" t="s">
        <v>152</v>
      </c>
      <c r="W28" s="52" t="s">
        <v>153</v>
      </c>
      <c r="X28" s="12" t="s">
        <v>135</v>
      </c>
      <c r="Z28" s="32">
        <f t="shared" si="5"/>
        <v>42514</v>
      </c>
      <c r="AA28" s="52"/>
      <c r="AB28" s="52"/>
      <c r="AC28" s="52"/>
      <c r="AD28" s="12" t="s">
        <v>135</v>
      </c>
      <c r="AF28" s="32">
        <f t="shared" si="4"/>
        <v>42545</v>
      </c>
      <c r="AG28" s="52"/>
      <c r="AH28" s="52"/>
      <c r="AI28" s="52"/>
      <c r="AJ28" s="12" t="s">
        <v>135</v>
      </c>
      <c r="AK28" s="30"/>
    </row>
    <row r="29" spans="1:37" ht="9.9499999999999993" customHeight="1" x14ac:dyDescent="0.2">
      <c r="A29" s="23"/>
      <c r="B29" s="32">
        <f t="shared" si="3"/>
        <v>42394</v>
      </c>
      <c r="C29" s="52"/>
      <c r="D29" s="52"/>
      <c r="E29" s="52"/>
      <c r="F29" s="27" t="s">
        <v>135</v>
      </c>
      <c r="G29" s="27"/>
      <c r="H29" s="32">
        <f t="shared" si="0"/>
        <v>42425</v>
      </c>
      <c r="I29" s="52"/>
      <c r="J29" s="52"/>
      <c r="K29" s="52"/>
      <c r="L29" s="12" t="s">
        <v>135</v>
      </c>
      <c r="M29" s="29"/>
      <c r="N29" s="32">
        <f t="shared" si="1"/>
        <v>42454</v>
      </c>
      <c r="O29" s="52"/>
      <c r="P29" s="52"/>
      <c r="Q29" s="52"/>
      <c r="R29" s="12" t="s">
        <v>135</v>
      </c>
      <c r="S29" s="29"/>
      <c r="T29" s="32">
        <f t="shared" si="2"/>
        <v>42485</v>
      </c>
      <c r="U29" s="52" t="s">
        <v>145</v>
      </c>
      <c r="V29" s="52" t="s">
        <v>154</v>
      </c>
      <c r="W29" s="52" t="s">
        <v>155</v>
      </c>
      <c r="X29" s="12" t="s">
        <v>135</v>
      </c>
      <c r="Z29" s="32">
        <f t="shared" si="5"/>
        <v>42515</v>
      </c>
      <c r="AA29" s="52"/>
      <c r="AB29" s="52"/>
      <c r="AC29" s="52"/>
      <c r="AD29" s="12" t="s">
        <v>135</v>
      </c>
      <c r="AF29" s="32">
        <f t="shared" si="4"/>
        <v>42546</v>
      </c>
      <c r="AG29" s="52"/>
      <c r="AH29" s="52"/>
      <c r="AI29" s="52"/>
      <c r="AJ29" s="12" t="s">
        <v>135</v>
      </c>
      <c r="AK29" s="30"/>
    </row>
    <row r="30" spans="1:37" ht="9.9499999999999993" customHeight="1" x14ac:dyDescent="0.2">
      <c r="A30" s="23"/>
      <c r="B30" s="32">
        <f t="shared" si="3"/>
        <v>42395</v>
      </c>
      <c r="C30" s="52"/>
      <c r="D30" s="52"/>
      <c r="E30" s="52"/>
      <c r="F30" s="27" t="s">
        <v>135</v>
      </c>
      <c r="G30" s="27"/>
      <c r="H30" s="32">
        <f t="shared" si="0"/>
        <v>42426</v>
      </c>
      <c r="I30" s="52"/>
      <c r="J30" s="52"/>
      <c r="K30" s="52"/>
      <c r="L30" s="12" t="s">
        <v>135</v>
      </c>
      <c r="M30" s="29"/>
      <c r="N30" s="32">
        <f t="shared" si="1"/>
        <v>42455</v>
      </c>
      <c r="O30" s="52"/>
      <c r="P30" s="52"/>
      <c r="Q30" s="52"/>
      <c r="R30" s="12" t="s">
        <v>135</v>
      </c>
      <c r="S30" s="29"/>
      <c r="T30" s="32">
        <f t="shared" si="2"/>
        <v>42486</v>
      </c>
      <c r="U30" s="52" t="s">
        <v>145</v>
      </c>
      <c r="V30" s="52" t="s">
        <v>156</v>
      </c>
      <c r="W30" s="52" t="s">
        <v>157</v>
      </c>
      <c r="X30" s="12" t="s">
        <v>135</v>
      </c>
      <c r="Z30" s="32">
        <f t="shared" si="5"/>
        <v>42516</v>
      </c>
      <c r="AA30" s="52"/>
      <c r="AB30" s="52"/>
      <c r="AC30" s="52"/>
      <c r="AD30" s="12" t="s">
        <v>135</v>
      </c>
      <c r="AF30" s="32">
        <f t="shared" si="4"/>
        <v>42547</v>
      </c>
      <c r="AG30" s="52"/>
      <c r="AH30" s="52"/>
      <c r="AI30" s="52"/>
      <c r="AJ30" s="12" t="s">
        <v>135</v>
      </c>
      <c r="AK30" s="30"/>
    </row>
    <row r="31" spans="1:37" ht="9.9499999999999993" customHeight="1" x14ac:dyDescent="0.2">
      <c r="A31" s="23"/>
      <c r="B31" s="32">
        <f t="shared" si="3"/>
        <v>42396</v>
      </c>
      <c r="C31" s="52"/>
      <c r="D31" s="52"/>
      <c r="E31" s="52"/>
      <c r="F31" s="27" t="s">
        <v>135</v>
      </c>
      <c r="G31" s="27"/>
      <c r="H31" s="32">
        <f t="shared" si="0"/>
        <v>42427</v>
      </c>
      <c r="I31" s="52"/>
      <c r="J31" s="52"/>
      <c r="K31" s="52"/>
      <c r="L31" s="12" t="s">
        <v>135</v>
      </c>
      <c r="M31" s="29"/>
      <c r="N31" s="32">
        <f t="shared" si="1"/>
        <v>42456</v>
      </c>
      <c r="O31" s="52"/>
      <c r="P31" s="52"/>
      <c r="Q31" s="52"/>
      <c r="R31" s="12" t="s">
        <v>135</v>
      </c>
      <c r="S31" s="29"/>
      <c r="T31" s="32">
        <f t="shared" si="2"/>
        <v>42487</v>
      </c>
      <c r="U31" s="52" t="s">
        <v>145</v>
      </c>
      <c r="V31" s="52" t="s">
        <v>158</v>
      </c>
      <c r="W31" s="52" t="s">
        <v>159</v>
      </c>
      <c r="X31" s="12" t="s">
        <v>135</v>
      </c>
      <c r="Z31" s="32">
        <f t="shared" si="5"/>
        <v>42517</v>
      </c>
      <c r="AA31" s="52"/>
      <c r="AB31" s="52"/>
      <c r="AC31" s="52"/>
      <c r="AD31" s="12" t="s">
        <v>135</v>
      </c>
      <c r="AF31" s="32">
        <f t="shared" si="4"/>
        <v>42548</v>
      </c>
      <c r="AG31" s="52"/>
      <c r="AH31" s="52"/>
      <c r="AI31" s="52"/>
      <c r="AJ31" s="12" t="s">
        <v>135</v>
      </c>
      <c r="AK31" s="30"/>
    </row>
    <row r="32" spans="1:37" ht="9.9499999999999993" customHeight="1" x14ac:dyDescent="0.2">
      <c r="A32" s="23"/>
      <c r="B32" s="32">
        <f t="shared" si="3"/>
        <v>42397</v>
      </c>
      <c r="C32" s="52"/>
      <c r="D32" s="52"/>
      <c r="E32" s="52"/>
      <c r="F32" s="27" t="s">
        <v>135</v>
      </c>
      <c r="G32" s="27"/>
      <c r="H32" s="32">
        <f t="shared" si="0"/>
        <v>42428</v>
      </c>
      <c r="I32" s="52"/>
      <c r="J32" s="52"/>
      <c r="K32" s="52"/>
      <c r="L32" s="12" t="s">
        <v>135</v>
      </c>
      <c r="M32" s="29"/>
      <c r="N32" s="32">
        <f t="shared" si="1"/>
        <v>42457</v>
      </c>
      <c r="O32" s="52"/>
      <c r="P32" s="52"/>
      <c r="Q32" s="52"/>
      <c r="R32" s="12" t="s">
        <v>135</v>
      </c>
      <c r="S32" s="29"/>
      <c r="T32" s="32">
        <f t="shared" si="2"/>
        <v>42488</v>
      </c>
      <c r="U32" s="52"/>
      <c r="V32" s="52"/>
      <c r="W32" s="52"/>
      <c r="X32" s="12" t="s">
        <v>135</v>
      </c>
      <c r="Z32" s="32">
        <f t="shared" si="5"/>
        <v>42518</v>
      </c>
      <c r="AA32" s="52"/>
      <c r="AB32" s="52"/>
      <c r="AC32" s="52"/>
      <c r="AD32" s="12" t="s">
        <v>135</v>
      </c>
      <c r="AF32" s="32">
        <f t="shared" si="4"/>
        <v>42549</v>
      </c>
      <c r="AG32" s="52"/>
      <c r="AH32" s="52"/>
      <c r="AI32" s="52"/>
      <c r="AJ32" s="12" t="s">
        <v>135</v>
      </c>
      <c r="AK32" s="30"/>
    </row>
    <row r="33" spans="1:37" ht="9.9499999999999993" customHeight="1" x14ac:dyDescent="0.2">
      <c r="A33" s="23"/>
      <c r="B33" s="32">
        <f t="shared" si="3"/>
        <v>42398</v>
      </c>
      <c r="C33" s="52"/>
      <c r="D33" s="52"/>
      <c r="E33" s="52"/>
      <c r="F33" s="27" t="s">
        <v>135</v>
      </c>
      <c r="G33" s="27"/>
      <c r="H33" s="32">
        <f t="shared" si="0"/>
        <v>42429</v>
      </c>
      <c r="I33" s="52"/>
      <c r="J33" s="52"/>
      <c r="K33" s="52"/>
      <c r="L33" s="12" t="s">
        <v>135</v>
      </c>
      <c r="M33" s="29"/>
      <c r="N33" s="32">
        <f t="shared" si="1"/>
        <v>42458</v>
      </c>
      <c r="O33" s="52"/>
      <c r="P33" s="52"/>
      <c r="Q33" s="52"/>
      <c r="R33" s="12" t="s">
        <v>135</v>
      </c>
      <c r="S33" s="29"/>
      <c r="T33" s="32">
        <f t="shared" si="2"/>
        <v>42489</v>
      </c>
      <c r="U33" s="52"/>
      <c r="V33" s="52"/>
      <c r="W33" s="52"/>
      <c r="X33" s="12" t="s">
        <v>135</v>
      </c>
      <c r="Z33" s="32">
        <f t="shared" si="5"/>
        <v>42519</v>
      </c>
      <c r="AA33" s="52"/>
      <c r="AB33" s="52"/>
      <c r="AC33" s="52"/>
      <c r="AD33" s="12" t="s">
        <v>135</v>
      </c>
      <c r="AF33" s="32">
        <f t="shared" si="4"/>
        <v>42550</v>
      </c>
      <c r="AG33" s="52"/>
      <c r="AH33" s="52"/>
      <c r="AI33" s="52"/>
      <c r="AJ33" s="12" t="s">
        <v>135</v>
      </c>
      <c r="AK33" s="30"/>
    </row>
    <row r="34" spans="1:37" ht="9.9499999999999993" customHeight="1" x14ac:dyDescent="0.2">
      <c r="A34" s="23"/>
      <c r="B34" s="32">
        <f t="shared" si="3"/>
        <v>42399</v>
      </c>
      <c r="C34" s="52"/>
      <c r="D34" s="52"/>
      <c r="E34" s="52"/>
      <c r="F34" s="27" t="s">
        <v>135</v>
      </c>
      <c r="G34" s="27"/>
      <c r="H34" s="32" t="str">
        <f t="shared" si="0"/>
        <v/>
      </c>
      <c r="I34" s="52"/>
      <c r="J34" s="52"/>
      <c r="K34" s="52"/>
      <c r="L34" s="12" t="s">
        <v>135</v>
      </c>
      <c r="M34" s="29"/>
      <c r="N34" s="32">
        <f t="shared" si="1"/>
        <v>42459</v>
      </c>
      <c r="O34" s="52"/>
      <c r="P34" s="52"/>
      <c r="Q34" s="52"/>
      <c r="R34" s="12" t="s">
        <v>135</v>
      </c>
      <c r="S34" s="29"/>
      <c r="T34" s="32">
        <f t="shared" si="2"/>
        <v>42490</v>
      </c>
      <c r="U34" s="52"/>
      <c r="V34" s="52"/>
      <c r="W34" s="52"/>
      <c r="X34" s="12" t="s">
        <v>135</v>
      </c>
      <c r="Z34" s="32">
        <f t="shared" si="5"/>
        <v>42520</v>
      </c>
      <c r="AA34" s="52"/>
      <c r="AB34" s="52"/>
      <c r="AC34" s="52"/>
      <c r="AD34" s="12" t="s">
        <v>135</v>
      </c>
      <c r="AF34" s="32">
        <f t="shared" si="4"/>
        <v>42551</v>
      </c>
      <c r="AG34" s="52"/>
      <c r="AH34" s="52"/>
      <c r="AI34" s="52"/>
      <c r="AJ34" s="12" t="s">
        <v>135</v>
      </c>
      <c r="AK34" s="30"/>
    </row>
    <row r="35" spans="1:37" ht="9.9499999999999993" customHeight="1" x14ac:dyDescent="0.2">
      <c r="A35" s="23"/>
      <c r="B35" s="39">
        <f t="shared" si="3"/>
        <v>42400</v>
      </c>
      <c r="C35" s="53"/>
      <c r="D35" s="53"/>
      <c r="E35" s="53"/>
      <c r="F35" s="27" t="s">
        <v>135</v>
      </c>
      <c r="G35" s="27"/>
      <c r="H35" s="39" t="str">
        <f t="shared" si="0"/>
        <v/>
      </c>
      <c r="I35" s="53"/>
      <c r="J35" s="53"/>
      <c r="K35" s="53"/>
      <c r="L35" s="12" t="s">
        <v>135</v>
      </c>
      <c r="M35" s="29"/>
      <c r="N35" s="39">
        <f t="shared" si="1"/>
        <v>42460</v>
      </c>
      <c r="O35" s="53"/>
      <c r="P35" s="53"/>
      <c r="Q35" s="53"/>
      <c r="R35" s="12" t="s">
        <v>135</v>
      </c>
      <c r="S35" s="29"/>
      <c r="T35" s="39" t="str">
        <f t="shared" si="2"/>
        <v/>
      </c>
      <c r="U35" s="53"/>
      <c r="V35" s="53"/>
      <c r="W35" s="53"/>
      <c r="X35" s="12" t="s">
        <v>135</v>
      </c>
      <c r="Z35" s="39">
        <f t="shared" si="5"/>
        <v>42521</v>
      </c>
      <c r="AA35" s="53"/>
      <c r="AB35" s="53"/>
      <c r="AC35" s="53"/>
      <c r="AD35" s="12" t="s">
        <v>135</v>
      </c>
      <c r="AF35" s="39" t="str">
        <f t="shared" si="4"/>
        <v/>
      </c>
      <c r="AG35" s="53"/>
      <c r="AH35" s="53"/>
      <c r="AI35" s="53"/>
      <c r="AJ35" s="12" t="s">
        <v>135</v>
      </c>
      <c r="AK35" s="30"/>
    </row>
    <row r="36" spans="1:37" x14ac:dyDescent="0.2">
      <c r="A36" s="23"/>
      <c r="B36" s="40"/>
      <c r="C36" s="54"/>
      <c r="D36" s="54"/>
      <c r="E36" s="54"/>
      <c r="F36" s="41"/>
      <c r="G36" s="41"/>
      <c r="H36" s="40"/>
      <c r="I36" s="54"/>
      <c r="J36" s="54"/>
      <c r="K36" s="54"/>
      <c r="L36" s="41"/>
      <c r="M36" s="42"/>
      <c r="N36" s="40"/>
      <c r="O36" s="54"/>
      <c r="P36" s="54"/>
      <c r="Q36" s="54"/>
      <c r="R36" s="41"/>
      <c r="S36" s="42"/>
      <c r="T36" s="40"/>
      <c r="U36" s="54"/>
      <c r="V36" s="54"/>
      <c r="W36" s="54"/>
      <c r="X36" s="41"/>
      <c r="Y36" s="42"/>
      <c r="Z36" s="40"/>
      <c r="AA36" s="54"/>
      <c r="AB36" s="54"/>
      <c r="AC36" s="54"/>
      <c r="AD36" s="41"/>
      <c r="AE36" s="42"/>
      <c r="AF36" s="40"/>
      <c r="AG36" s="54"/>
      <c r="AH36" s="54"/>
      <c r="AI36" s="54"/>
      <c r="AJ36" s="41"/>
      <c r="AK36" s="30"/>
    </row>
    <row r="37" spans="1:37" ht="51" x14ac:dyDescent="0.2">
      <c r="A37" s="23"/>
      <c r="B37" s="24">
        <f>B38</f>
        <v>42552</v>
      </c>
      <c r="C37" s="25"/>
      <c r="D37" s="25"/>
      <c r="E37" s="25"/>
      <c r="F37" s="28"/>
      <c r="H37" s="24">
        <f>H38</f>
        <v>42583</v>
      </c>
      <c r="I37" s="25"/>
      <c r="J37" s="25"/>
      <c r="K37" s="25"/>
      <c r="L37" s="28"/>
      <c r="N37" s="24">
        <f>N38</f>
        <v>42614</v>
      </c>
      <c r="O37" s="25"/>
      <c r="P37" s="25"/>
      <c r="Q37" s="25"/>
      <c r="R37" s="28"/>
      <c r="T37" s="24">
        <f>T38</f>
        <v>42644</v>
      </c>
      <c r="U37" s="25"/>
      <c r="V37" s="25"/>
      <c r="W37" s="25"/>
      <c r="X37" s="28"/>
      <c r="Z37" s="24">
        <f>Z38</f>
        <v>42675</v>
      </c>
      <c r="AA37" s="25"/>
      <c r="AB37" s="25"/>
      <c r="AC37" s="25"/>
      <c r="AD37" s="28"/>
      <c r="AF37" s="24">
        <f>AF38</f>
        <v>42705</v>
      </c>
      <c r="AG37" s="25"/>
      <c r="AH37" s="25"/>
      <c r="AI37" s="25"/>
      <c r="AJ37" s="28"/>
      <c r="AK37" s="30"/>
    </row>
    <row r="38" spans="1:37" ht="9.9499999999999993" customHeight="1" x14ac:dyDescent="0.2">
      <c r="A38" s="23"/>
      <c r="B38" s="31">
        <f>EDATE(DATE(An_Ref,7,1),0)</f>
        <v>42552</v>
      </c>
      <c r="C38" s="50"/>
      <c r="D38" s="50"/>
      <c r="E38" s="50"/>
      <c r="F38" s="12" t="s">
        <v>135</v>
      </c>
      <c r="H38" s="31">
        <f>EDATE(DATE(An_Ref,8,1),0)</f>
        <v>42583</v>
      </c>
      <c r="I38" s="50"/>
      <c r="J38" s="50"/>
      <c r="K38" s="50"/>
      <c r="L38" s="12" t="s">
        <v>135</v>
      </c>
      <c r="N38" s="31">
        <f>EDATE(DATE(An_Ref,9,1),0)</f>
        <v>42614</v>
      </c>
      <c r="O38" s="50"/>
      <c r="P38" s="50"/>
      <c r="Q38" s="50"/>
      <c r="R38" s="12" t="s">
        <v>135</v>
      </c>
      <c r="T38" s="31">
        <f>EDATE(DATE(An_Ref,10,1),0)</f>
        <v>42644</v>
      </c>
      <c r="U38" s="50"/>
      <c r="V38" s="50"/>
      <c r="W38" s="50"/>
      <c r="X38" s="12" t="s">
        <v>135</v>
      </c>
      <c r="Z38" s="31">
        <f>EDATE(DATE(An_Ref,11,1),0)</f>
        <v>42675</v>
      </c>
      <c r="AA38" s="50"/>
      <c r="AB38" s="50"/>
      <c r="AC38" s="50"/>
      <c r="AD38" s="12" t="s">
        <v>135</v>
      </c>
      <c r="AF38" s="31">
        <f>EDATE(DATE(An_Ref,12,1),0)</f>
        <v>42705</v>
      </c>
      <c r="AG38" s="50"/>
      <c r="AH38" s="50"/>
      <c r="AI38" s="50"/>
      <c r="AJ38" s="12" t="s">
        <v>135</v>
      </c>
      <c r="AK38" s="30"/>
    </row>
    <row r="39" spans="1:37" ht="9.9499999999999993" customHeight="1" x14ac:dyDescent="0.2">
      <c r="A39" s="23"/>
      <c r="B39" s="32">
        <f>IF(B38="","",IF(MONTH(B38+1)&lt;&gt;MONTH($B$38),"",B38+1))</f>
        <v>42553</v>
      </c>
      <c r="C39" s="52"/>
      <c r="D39" s="52"/>
      <c r="E39" s="52"/>
      <c r="F39" s="12" t="s">
        <v>135</v>
      </c>
      <c r="H39" s="32">
        <f>IF(H38="","",IF(MONTH(H38+1)&lt;&gt;MONTH($H$38),"",H38+1))</f>
        <v>42584</v>
      </c>
      <c r="I39" s="52"/>
      <c r="J39" s="52"/>
      <c r="K39" s="52"/>
      <c r="L39" s="12" t="s">
        <v>135</v>
      </c>
      <c r="N39" s="32">
        <f>IF(N38="","",IF(MONTH(N38+1)&lt;&gt;MONTH($N$38),"",N38+1))</f>
        <v>42615</v>
      </c>
      <c r="O39" s="52"/>
      <c r="P39" s="52"/>
      <c r="Q39" s="52"/>
      <c r="R39" s="12" t="s">
        <v>135</v>
      </c>
      <c r="T39" s="32">
        <f>IF(T38="","",IF(MONTH(T38+1)&lt;&gt;MONTH($T$38),"",T38+1))</f>
        <v>42645</v>
      </c>
      <c r="U39" s="52"/>
      <c r="V39" s="52"/>
      <c r="W39" s="52"/>
      <c r="X39" s="12" t="s">
        <v>135</v>
      </c>
      <c r="Z39" s="32">
        <f>IF(Z38="","",IF(MONTH(Z38+1)&lt;&gt;MONTH($Z$38),"",Z38+1))</f>
        <v>42676</v>
      </c>
      <c r="AA39" s="52"/>
      <c r="AB39" s="52"/>
      <c r="AC39" s="52"/>
      <c r="AD39" s="12" t="s">
        <v>135</v>
      </c>
      <c r="AF39" s="32">
        <f>IF(AF38="","",IF(MONTH(AF38+1)&lt;&gt;MONTH($AF$38),"",AF38+1))</f>
        <v>42706</v>
      </c>
      <c r="AG39" s="52"/>
      <c r="AH39" s="52"/>
      <c r="AI39" s="52"/>
      <c r="AJ39" s="12" t="s">
        <v>135</v>
      </c>
      <c r="AK39" s="30"/>
    </row>
    <row r="40" spans="1:37" ht="9.9499999999999993" customHeight="1" x14ac:dyDescent="0.2">
      <c r="A40" s="23"/>
      <c r="B40" s="32">
        <f t="shared" ref="B40:B68" si="6">IF(B39="","",IF(MONTH(B39+1)&lt;&gt;MONTH($B$38),"",B39+1))</f>
        <v>42554</v>
      </c>
      <c r="C40" s="52"/>
      <c r="D40" s="52"/>
      <c r="E40" s="52"/>
      <c r="F40" s="12" t="s">
        <v>135</v>
      </c>
      <c r="H40" s="32">
        <f t="shared" ref="H40:H68" si="7">IF(H39="","",IF(MONTH(H39+1)&lt;&gt;MONTH($H$38),"",H39+1))</f>
        <v>42585</v>
      </c>
      <c r="I40" s="52"/>
      <c r="J40" s="52"/>
      <c r="K40" s="52"/>
      <c r="L40" s="12" t="s">
        <v>135</v>
      </c>
      <c r="N40" s="32">
        <f t="shared" ref="N40:N68" si="8">IF(N39="","",IF(MONTH(N39+1)&lt;&gt;MONTH($N$38),"",N39+1))</f>
        <v>42616</v>
      </c>
      <c r="O40" s="52"/>
      <c r="P40" s="52"/>
      <c r="Q40" s="52"/>
      <c r="R40" s="12" t="s">
        <v>135</v>
      </c>
      <c r="T40" s="32">
        <f t="shared" ref="T40:T68" si="9">IF(T39="","",IF(MONTH(T39+1)&lt;&gt;MONTH($T$38),"",T39+1))</f>
        <v>42646</v>
      </c>
      <c r="U40" s="52"/>
      <c r="V40" s="52"/>
      <c r="W40" s="52"/>
      <c r="X40" s="12" t="s">
        <v>135</v>
      </c>
      <c r="Z40" s="32">
        <f t="shared" ref="Z40:Z68" si="10">IF(Z39="","",IF(MONTH(Z39+1)&lt;&gt;MONTH($Z$38),"",Z39+1))</f>
        <v>42677</v>
      </c>
      <c r="AA40" s="52"/>
      <c r="AB40" s="52"/>
      <c r="AC40" s="52"/>
      <c r="AD40" s="12" t="s">
        <v>135</v>
      </c>
      <c r="AF40" s="32">
        <f t="shared" ref="AF40:AF68" si="11">IF(AF39="","",IF(MONTH(AF39+1)&lt;&gt;MONTH($AF$38),"",AF39+1))</f>
        <v>42707</v>
      </c>
      <c r="AG40" s="52"/>
      <c r="AH40" s="52"/>
      <c r="AI40" s="52"/>
      <c r="AJ40" s="12" t="s">
        <v>135</v>
      </c>
      <c r="AK40" s="30"/>
    </row>
    <row r="41" spans="1:37" ht="9.9499999999999993" customHeight="1" x14ac:dyDescent="0.2">
      <c r="A41" s="23"/>
      <c r="B41" s="32">
        <f t="shared" si="6"/>
        <v>42555</v>
      </c>
      <c r="C41" s="52"/>
      <c r="D41" s="52"/>
      <c r="E41" s="52"/>
      <c r="F41" s="12" t="s">
        <v>135</v>
      </c>
      <c r="H41" s="32">
        <f t="shared" si="7"/>
        <v>42586</v>
      </c>
      <c r="I41" s="52"/>
      <c r="J41" s="52"/>
      <c r="K41" s="52"/>
      <c r="L41" s="12" t="s">
        <v>135</v>
      </c>
      <c r="N41" s="32">
        <f t="shared" si="8"/>
        <v>42617</v>
      </c>
      <c r="O41" s="52"/>
      <c r="P41" s="52"/>
      <c r="Q41" s="52"/>
      <c r="R41" s="12" t="s">
        <v>135</v>
      </c>
      <c r="T41" s="32">
        <f t="shared" si="9"/>
        <v>42647</v>
      </c>
      <c r="U41" s="52"/>
      <c r="V41" s="52"/>
      <c r="W41" s="52"/>
      <c r="X41" s="12" t="s">
        <v>135</v>
      </c>
      <c r="Z41" s="32">
        <f t="shared" si="10"/>
        <v>42678</v>
      </c>
      <c r="AA41" s="52"/>
      <c r="AB41" s="52"/>
      <c r="AC41" s="52"/>
      <c r="AD41" s="12" t="s">
        <v>135</v>
      </c>
      <c r="AF41" s="32">
        <f t="shared" si="11"/>
        <v>42708</v>
      </c>
      <c r="AG41" s="52"/>
      <c r="AH41" s="52"/>
      <c r="AI41" s="52"/>
      <c r="AJ41" s="12" t="s">
        <v>135</v>
      </c>
      <c r="AK41" s="30"/>
    </row>
    <row r="42" spans="1:37" ht="9.9499999999999993" customHeight="1" x14ac:dyDescent="0.2">
      <c r="A42" s="23"/>
      <c r="B42" s="32">
        <f t="shared" si="6"/>
        <v>42556</v>
      </c>
      <c r="C42" s="52"/>
      <c r="D42" s="52"/>
      <c r="E42" s="52"/>
      <c r="F42" s="12" t="s">
        <v>135</v>
      </c>
      <c r="H42" s="32">
        <f t="shared" si="7"/>
        <v>42587</v>
      </c>
      <c r="I42" s="52"/>
      <c r="J42" s="52"/>
      <c r="K42" s="52"/>
      <c r="L42" s="12" t="s">
        <v>135</v>
      </c>
      <c r="N42" s="32">
        <f t="shared" si="8"/>
        <v>42618</v>
      </c>
      <c r="O42" s="52"/>
      <c r="P42" s="52"/>
      <c r="Q42" s="52"/>
      <c r="R42" s="12" t="s">
        <v>135</v>
      </c>
      <c r="T42" s="32">
        <f t="shared" si="9"/>
        <v>42648</v>
      </c>
      <c r="U42" s="52"/>
      <c r="V42" s="52"/>
      <c r="W42" s="52"/>
      <c r="X42" s="12" t="s">
        <v>135</v>
      </c>
      <c r="Z42" s="32">
        <f t="shared" si="10"/>
        <v>42679</v>
      </c>
      <c r="AA42" s="52"/>
      <c r="AB42" s="52"/>
      <c r="AC42" s="52"/>
      <c r="AD42" s="12" t="s">
        <v>135</v>
      </c>
      <c r="AF42" s="32">
        <f t="shared" si="11"/>
        <v>42709</v>
      </c>
      <c r="AG42" s="52"/>
      <c r="AH42" s="52"/>
      <c r="AI42" s="52"/>
      <c r="AJ42" s="12" t="s">
        <v>135</v>
      </c>
      <c r="AK42" s="30"/>
    </row>
    <row r="43" spans="1:37" ht="9.9499999999999993" customHeight="1" x14ac:dyDescent="0.2">
      <c r="A43" s="23"/>
      <c r="B43" s="32">
        <f t="shared" si="6"/>
        <v>42557</v>
      </c>
      <c r="C43" s="52"/>
      <c r="D43" s="52"/>
      <c r="E43" s="52"/>
      <c r="F43" s="12" t="s">
        <v>135</v>
      </c>
      <c r="H43" s="32">
        <f t="shared" si="7"/>
        <v>42588</v>
      </c>
      <c r="I43" s="52"/>
      <c r="J43" s="52"/>
      <c r="K43" s="52"/>
      <c r="L43" s="12" t="s">
        <v>135</v>
      </c>
      <c r="N43" s="32">
        <f t="shared" si="8"/>
        <v>42619</v>
      </c>
      <c r="O43" s="52"/>
      <c r="P43" s="52"/>
      <c r="Q43" s="52"/>
      <c r="R43" s="12" t="s">
        <v>135</v>
      </c>
      <c r="T43" s="32">
        <f t="shared" si="9"/>
        <v>42649</v>
      </c>
      <c r="U43" s="52"/>
      <c r="V43" s="52"/>
      <c r="W43" s="52"/>
      <c r="X43" s="12" t="s">
        <v>135</v>
      </c>
      <c r="Z43" s="32">
        <f t="shared" si="10"/>
        <v>42680</v>
      </c>
      <c r="AA43" s="52"/>
      <c r="AB43" s="52"/>
      <c r="AC43" s="52"/>
      <c r="AD43" s="12" t="s">
        <v>135</v>
      </c>
      <c r="AF43" s="32">
        <f t="shared" si="11"/>
        <v>42710</v>
      </c>
      <c r="AG43" s="52"/>
      <c r="AH43" s="52"/>
      <c r="AI43" s="52"/>
      <c r="AJ43" s="12" t="s">
        <v>135</v>
      </c>
      <c r="AK43" s="30"/>
    </row>
    <row r="44" spans="1:37" ht="9.9499999999999993" customHeight="1" x14ac:dyDescent="0.2">
      <c r="A44" s="23"/>
      <c r="B44" s="32">
        <f t="shared" si="6"/>
        <v>42558</v>
      </c>
      <c r="C44" s="52"/>
      <c r="D44" s="52"/>
      <c r="E44" s="52"/>
      <c r="F44" s="12" t="s">
        <v>135</v>
      </c>
      <c r="H44" s="32">
        <f t="shared" si="7"/>
        <v>42589</v>
      </c>
      <c r="I44" s="52"/>
      <c r="J44" s="52"/>
      <c r="K44" s="52"/>
      <c r="L44" s="12" t="s">
        <v>135</v>
      </c>
      <c r="N44" s="32">
        <f t="shared" si="8"/>
        <v>42620</v>
      </c>
      <c r="O44" s="52"/>
      <c r="P44" s="52"/>
      <c r="Q44" s="52"/>
      <c r="R44" s="12" t="s">
        <v>135</v>
      </c>
      <c r="T44" s="32">
        <f t="shared" si="9"/>
        <v>42650</v>
      </c>
      <c r="U44" s="52"/>
      <c r="V44" s="52"/>
      <c r="W44" s="52"/>
      <c r="X44" s="12" t="s">
        <v>135</v>
      </c>
      <c r="Z44" s="32">
        <f t="shared" si="10"/>
        <v>42681</v>
      </c>
      <c r="AA44" s="52"/>
      <c r="AB44" s="52"/>
      <c r="AC44" s="52"/>
      <c r="AD44" s="12" t="s">
        <v>135</v>
      </c>
      <c r="AF44" s="32">
        <f t="shared" si="11"/>
        <v>42711</v>
      </c>
      <c r="AG44" s="52"/>
      <c r="AH44" s="52"/>
      <c r="AI44" s="52"/>
      <c r="AJ44" s="12" t="s">
        <v>135</v>
      </c>
      <c r="AK44" s="30"/>
    </row>
    <row r="45" spans="1:37" ht="9.9499999999999993" customHeight="1" x14ac:dyDescent="0.2">
      <c r="A45" s="23"/>
      <c r="B45" s="32">
        <f t="shared" si="6"/>
        <v>42559</v>
      </c>
      <c r="C45" s="52"/>
      <c r="D45" s="52"/>
      <c r="E45" s="52"/>
      <c r="F45" s="12" t="s">
        <v>135</v>
      </c>
      <c r="H45" s="32">
        <f t="shared" si="7"/>
        <v>42590</v>
      </c>
      <c r="I45" s="52"/>
      <c r="J45" s="52"/>
      <c r="K45" s="52"/>
      <c r="L45" s="12" t="s">
        <v>135</v>
      </c>
      <c r="N45" s="32">
        <f t="shared" si="8"/>
        <v>42621</v>
      </c>
      <c r="O45" s="52"/>
      <c r="P45" s="52"/>
      <c r="Q45" s="52"/>
      <c r="R45" s="12" t="s">
        <v>135</v>
      </c>
      <c r="T45" s="32">
        <f t="shared" si="9"/>
        <v>42651</v>
      </c>
      <c r="U45" s="52"/>
      <c r="V45" s="52"/>
      <c r="W45" s="52"/>
      <c r="X45" s="12" t="s">
        <v>135</v>
      </c>
      <c r="Z45" s="32">
        <f t="shared" si="10"/>
        <v>42682</v>
      </c>
      <c r="AA45" s="52"/>
      <c r="AB45" s="52"/>
      <c r="AC45" s="52"/>
      <c r="AD45" s="12" t="s">
        <v>135</v>
      </c>
      <c r="AF45" s="32">
        <f t="shared" si="11"/>
        <v>42712</v>
      </c>
      <c r="AG45" s="52"/>
      <c r="AH45" s="52"/>
      <c r="AI45" s="52"/>
      <c r="AJ45" s="12" t="s">
        <v>135</v>
      </c>
      <c r="AK45" s="30"/>
    </row>
    <row r="46" spans="1:37" ht="9.9499999999999993" customHeight="1" x14ac:dyDescent="0.2">
      <c r="A46" s="23"/>
      <c r="B46" s="32">
        <f t="shared" si="6"/>
        <v>42560</v>
      </c>
      <c r="C46" s="52"/>
      <c r="D46" s="52"/>
      <c r="E46" s="52"/>
      <c r="F46" s="12" t="s">
        <v>135</v>
      </c>
      <c r="H46" s="32">
        <f t="shared" si="7"/>
        <v>42591</v>
      </c>
      <c r="I46" s="52"/>
      <c r="J46" s="52"/>
      <c r="K46" s="52"/>
      <c r="L46" s="12" t="s">
        <v>135</v>
      </c>
      <c r="N46" s="32">
        <f t="shared" si="8"/>
        <v>42622</v>
      </c>
      <c r="O46" s="52"/>
      <c r="P46" s="52"/>
      <c r="Q46" s="52"/>
      <c r="R46" s="12" t="s">
        <v>135</v>
      </c>
      <c r="T46" s="32">
        <f t="shared" si="9"/>
        <v>42652</v>
      </c>
      <c r="U46" s="52"/>
      <c r="V46" s="52"/>
      <c r="W46" s="52"/>
      <c r="X46" s="12" t="s">
        <v>135</v>
      </c>
      <c r="Z46" s="32">
        <f t="shared" si="10"/>
        <v>42683</v>
      </c>
      <c r="AA46" s="52"/>
      <c r="AB46" s="52"/>
      <c r="AC46" s="52"/>
      <c r="AD46" s="12" t="s">
        <v>135</v>
      </c>
      <c r="AF46" s="32">
        <f t="shared" si="11"/>
        <v>42713</v>
      </c>
      <c r="AG46" s="52"/>
      <c r="AH46" s="52"/>
      <c r="AI46" s="52"/>
      <c r="AJ46" s="12" t="s">
        <v>135</v>
      </c>
      <c r="AK46" s="30"/>
    </row>
    <row r="47" spans="1:37" ht="9.9499999999999993" customHeight="1" x14ac:dyDescent="0.2">
      <c r="A47" s="23"/>
      <c r="B47" s="32">
        <f t="shared" si="6"/>
        <v>42561</v>
      </c>
      <c r="C47" s="52"/>
      <c r="D47" s="52"/>
      <c r="E47" s="52"/>
      <c r="F47" s="12" t="s">
        <v>135</v>
      </c>
      <c r="H47" s="32">
        <f t="shared" si="7"/>
        <v>42592</v>
      </c>
      <c r="I47" s="52"/>
      <c r="J47" s="52"/>
      <c r="K47" s="52"/>
      <c r="L47" s="12" t="s">
        <v>135</v>
      </c>
      <c r="N47" s="32">
        <f t="shared" si="8"/>
        <v>42623</v>
      </c>
      <c r="O47" s="52"/>
      <c r="P47" s="52"/>
      <c r="Q47" s="52"/>
      <c r="R47" s="12" t="s">
        <v>135</v>
      </c>
      <c r="T47" s="32">
        <f t="shared" si="9"/>
        <v>42653</v>
      </c>
      <c r="U47" s="52"/>
      <c r="V47" s="52"/>
      <c r="W47" s="52"/>
      <c r="X47" s="12" t="s">
        <v>135</v>
      </c>
      <c r="Z47" s="32">
        <f t="shared" si="10"/>
        <v>42684</v>
      </c>
      <c r="AA47" s="52"/>
      <c r="AB47" s="52"/>
      <c r="AC47" s="52"/>
      <c r="AD47" s="12" t="s">
        <v>135</v>
      </c>
      <c r="AF47" s="32">
        <f t="shared" si="11"/>
        <v>42714</v>
      </c>
      <c r="AG47" s="52"/>
      <c r="AH47" s="52"/>
      <c r="AI47" s="52"/>
      <c r="AJ47" s="12" t="s">
        <v>135</v>
      </c>
      <c r="AK47" s="30"/>
    </row>
    <row r="48" spans="1:37" ht="9.9499999999999993" customHeight="1" x14ac:dyDescent="0.2">
      <c r="A48" s="23"/>
      <c r="B48" s="32">
        <f t="shared" si="6"/>
        <v>42562</v>
      </c>
      <c r="C48" s="52"/>
      <c r="D48" s="52"/>
      <c r="E48" s="52"/>
      <c r="F48" s="12" t="s">
        <v>135</v>
      </c>
      <c r="H48" s="32">
        <f t="shared" si="7"/>
        <v>42593</v>
      </c>
      <c r="I48" s="52"/>
      <c r="J48" s="52"/>
      <c r="K48" s="52"/>
      <c r="L48" s="12" t="s">
        <v>135</v>
      </c>
      <c r="N48" s="32">
        <f t="shared" si="8"/>
        <v>42624</v>
      </c>
      <c r="O48" s="52"/>
      <c r="P48" s="52"/>
      <c r="Q48" s="52"/>
      <c r="R48" s="12" t="s">
        <v>135</v>
      </c>
      <c r="T48" s="32">
        <f t="shared" si="9"/>
        <v>42654</v>
      </c>
      <c r="U48" s="52"/>
      <c r="V48" s="52"/>
      <c r="W48" s="52"/>
      <c r="X48" s="12" t="s">
        <v>135</v>
      </c>
      <c r="Z48" s="32">
        <f t="shared" si="10"/>
        <v>42685</v>
      </c>
      <c r="AA48" s="52"/>
      <c r="AB48" s="52"/>
      <c r="AC48" s="52"/>
      <c r="AD48" s="12" t="s">
        <v>135</v>
      </c>
      <c r="AF48" s="32">
        <f t="shared" si="11"/>
        <v>42715</v>
      </c>
      <c r="AG48" s="52"/>
      <c r="AH48" s="52"/>
      <c r="AI48" s="52"/>
      <c r="AJ48" s="12" t="s">
        <v>135</v>
      </c>
      <c r="AK48" s="30"/>
    </row>
    <row r="49" spans="1:37" ht="9.9499999999999993" customHeight="1" x14ac:dyDescent="0.2">
      <c r="A49" s="23"/>
      <c r="B49" s="32">
        <f t="shared" si="6"/>
        <v>42563</v>
      </c>
      <c r="C49" s="52"/>
      <c r="D49" s="52"/>
      <c r="E49" s="52"/>
      <c r="F49" s="12" t="s">
        <v>135</v>
      </c>
      <c r="H49" s="32">
        <f t="shared" si="7"/>
        <v>42594</v>
      </c>
      <c r="I49" s="52"/>
      <c r="J49" s="52"/>
      <c r="K49" s="52"/>
      <c r="L49" s="12" t="s">
        <v>135</v>
      </c>
      <c r="N49" s="32">
        <f t="shared" si="8"/>
        <v>42625</v>
      </c>
      <c r="O49" s="52"/>
      <c r="P49" s="52"/>
      <c r="Q49" s="52"/>
      <c r="R49" s="12" t="s">
        <v>135</v>
      </c>
      <c r="T49" s="32">
        <f t="shared" si="9"/>
        <v>42655</v>
      </c>
      <c r="U49" s="52"/>
      <c r="V49" s="52"/>
      <c r="W49" s="52"/>
      <c r="X49" s="12" t="s">
        <v>135</v>
      </c>
      <c r="Z49" s="32">
        <f t="shared" si="10"/>
        <v>42686</v>
      </c>
      <c r="AA49" s="52"/>
      <c r="AB49" s="52"/>
      <c r="AC49" s="52"/>
      <c r="AD49" s="12" t="s">
        <v>135</v>
      </c>
      <c r="AF49" s="32">
        <f t="shared" si="11"/>
        <v>42716</v>
      </c>
      <c r="AG49" s="52"/>
      <c r="AH49" s="52"/>
      <c r="AI49" s="52"/>
      <c r="AJ49" s="12" t="s">
        <v>135</v>
      </c>
      <c r="AK49" s="30"/>
    </row>
    <row r="50" spans="1:37" ht="9.9499999999999993" customHeight="1" x14ac:dyDescent="0.2">
      <c r="A50" s="23"/>
      <c r="B50" s="32">
        <f t="shared" si="6"/>
        <v>42564</v>
      </c>
      <c r="C50" s="52"/>
      <c r="D50" s="52"/>
      <c r="E50" s="52"/>
      <c r="F50" s="12" t="s">
        <v>135</v>
      </c>
      <c r="H50" s="32">
        <f t="shared" si="7"/>
        <v>42595</v>
      </c>
      <c r="I50" s="52"/>
      <c r="J50" s="52"/>
      <c r="K50" s="52"/>
      <c r="L50" s="12" t="s">
        <v>135</v>
      </c>
      <c r="N50" s="32">
        <f t="shared" si="8"/>
        <v>42626</v>
      </c>
      <c r="O50" s="52"/>
      <c r="P50" s="52"/>
      <c r="Q50" s="52"/>
      <c r="R50" s="12" t="s">
        <v>135</v>
      </c>
      <c r="T50" s="32">
        <f t="shared" si="9"/>
        <v>42656</v>
      </c>
      <c r="U50" s="52"/>
      <c r="V50" s="52"/>
      <c r="W50" s="52"/>
      <c r="X50" s="12" t="s">
        <v>135</v>
      </c>
      <c r="Z50" s="32">
        <f t="shared" si="10"/>
        <v>42687</v>
      </c>
      <c r="AA50" s="52"/>
      <c r="AB50" s="52"/>
      <c r="AC50" s="52"/>
      <c r="AD50" s="12" t="s">
        <v>135</v>
      </c>
      <c r="AF50" s="32">
        <f t="shared" si="11"/>
        <v>42717</v>
      </c>
      <c r="AG50" s="52"/>
      <c r="AH50" s="52"/>
      <c r="AI50" s="52"/>
      <c r="AJ50" s="12" t="s">
        <v>135</v>
      </c>
      <c r="AK50" s="30"/>
    </row>
    <row r="51" spans="1:37" ht="9.9499999999999993" customHeight="1" x14ac:dyDescent="0.2">
      <c r="A51" s="23"/>
      <c r="B51" s="32">
        <f t="shared" si="6"/>
        <v>42565</v>
      </c>
      <c r="C51" s="52"/>
      <c r="D51" s="52"/>
      <c r="E51" s="52"/>
      <c r="F51" s="12" t="s">
        <v>135</v>
      </c>
      <c r="H51" s="32">
        <f t="shared" si="7"/>
        <v>42596</v>
      </c>
      <c r="I51" s="52"/>
      <c r="J51" s="52"/>
      <c r="K51" s="52"/>
      <c r="L51" s="12" t="s">
        <v>135</v>
      </c>
      <c r="N51" s="32">
        <f t="shared" si="8"/>
        <v>42627</v>
      </c>
      <c r="O51" s="52"/>
      <c r="P51" s="52"/>
      <c r="Q51" s="52"/>
      <c r="R51" s="12" t="s">
        <v>135</v>
      </c>
      <c r="T51" s="32">
        <f t="shared" si="9"/>
        <v>42657</v>
      </c>
      <c r="U51" s="52"/>
      <c r="V51" s="52"/>
      <c r="W51" s="52"/>
      <c r="X51" s="12" t="s">
        <v>135</v>
      </c>
      <c r="Z51" s="32">
        <f t="shared" si="10"/>
        <v>42688</v>
      </c>
      <c r="AA51" s="52"/>
      <c r="AB51" s="52"/>
      <c r="AC51" s="52"/>
      <c r="AD51" s="12" t="s">
        <v>135</v>
      </c>
      <c r="AF51" s="32">
        <f t="shared" si="11"/>
        <v>42718</v>
      </c>
      <c r="AG51" s="52"/>
      <c r="AH51" s="52"/>
      <c r="AI51" s="52"/>
      <c r="AJ51" s="12" t="s">
        <v>135</v>
      </c>
      <c r="AK51" s="30"/>
    </row>
    <row r="52" spans="1:37" ht="9.9499999999999993" customHeight="1" x14ac:dyDescent="0.2">
      <c r="A52" s="23"/>
      <c r="B52" s="32">
        <f t="shared" si="6"/>
        <v>42566</v>
      </c>
      <c r="C52" s="52"/>
      <c r="D52" s="52"/>
      <c r="E52" s="52"/>
      <c r="F52" s="12" t="s">
        <v>135</v>
      </c>
      <c r="H52" s="32">
        <f t="shared" si="7"/>
        <v>42597</v>
      </c>
      <c r="I52" s="52"/>
      <c r="J52" s="52"/>
      <c r="K52" s="52"/>
      <c r="L52" s="12" t="s">
        <v>135</v>
      </c>
      <c r="N52" s="32">
        <f t="shared" si="8"/>
        <v>42628</v>
      </c>
      <c r="O52" s="52"/>
      <c r="P52" s="52"/>
      <c r="Q52" s="52"/>
      <c r="R52" s="12" t="s">
        <v>135</v>
      </c>
      <c r="T52" s="32">
        <f t="shared" si="9"/>
        <v>42658</v>
      </c>
      <c r="U52" s="52"/>
      <c r="V52" s="52"/>
      <c r="W52" s="52"/>
      <c r="X52" s="12" t="s">
        <v>135</v>
      </c>
      <c r="Z52" s="32">
        <f t="shared" si="10"/>
        <v>42689</v>
      </c>
      <c r="AA52" s="52"/>
      <c r="AB52" s="52"/>
      <c r="AC52" s="52"/>
      <c r="AD52" s="12" t="s">
        <v>135</v>
      </c>
      <c r="AF52" s="32">
        <f t="shared" si="11"/>
        <v>42719</v>
      </c>
      <c r="AG52" s="52"/>
      <c r="AH52" s="52"/>
      <c r="AI52" s="52"/>
      <c r="AJ52" s="12" t="s">
        <v>135</v>
      </c>
      <c r="AK52" s="30"/>
    </row>
    <row r="53" spans="1:37" ht="9.9499999999999993" customHeight="1" x14ac:dyDescent="0.2">
      <c r="A53" s="23"/>
      <c r="B53" s="32">
        <f t="shared" si="6"/>
        <v>42567</v>
      </c>
      <c r="C53" s="52"/>
      <c r="D53" s="52"/>
      <c r="E53" s="52"/>
      <c r="F53" s="12" t="s">
        <v>135</v>
      </c>
      <c r="H53" s="32">
        <f t="shared" si="7"/>
        <v>42598</v>
      </c>
      <c r="I53" s="52"/>
      <c r="J53" s="52"/>
      <c r="K53" s="52"/>
      <c r="L53" s="12" t="s">
        <v>135</v>
      </c>
      <c r="N53" s="32">
        <f t="shared" si="8"/>
        <v>42629</v>
      </c>
      <c r="O53" s="52"/>
      <c r="P53" s="52"/>
      <c r="Q53" s="52"/>
      <c r="R53" s="12" t="s">
        <v>135</v>
      </c>
      <c r="T53" s="32">
        <f t="shared" si="9"/>
        <v>42659</v>
      </c>
      <c r="U53" s="52"/>
      <c r="V53" s="52"/>
      <c r="W53" s="52"/>
      <c r="X53" s="12" t="s">
        <v>135</v>
      </c>
      <c r="Z53" s="32">
        <f t="shared" si="10"/>
        <v>42690</v>
      </c>
      <c r="AA53" s="52"/>
      <c r="AB53" s="52"/>
      <c r="AC53" s="52"/>
      <c r="AD53" s="12" t="s">
        <v>135</v>
      </c>
      <c r="AF53" s="32">
        <f t="shared" si="11"/>
        <v>42720</v>
      </c>
      <c r="AG53" s="52"/>
      <c r="AH53" s="52"/>
      <c r="AI53" s="52"/>
      <c r="AJ53" s="12" t="s">
        <v>135</v>
      </c>
      <c r="AK53" s="30"/>
    </row>
    <row r="54" spans="1:37" ht="9.9499999999999993" customHeight="1" x14ac:dyDescent="0.2">
      <c r="A54" s="23"/>
      <c r="B54" s="32">
        <f t="shared" si="6"/>
        <v>42568</v>
      </c>
      <c r="C54" s="52"/>
      <c r="D54" s="52"/>
      <c r="E54" s="52"/>
      <c r="F54" s="12" t="s">
        <v>135</v>
      </c>
      <c r="H54" s="32">
        <f t="shared" si="7"/>
        <v>42599</v>
      </c>
      <c r="I54" s="52"/>
      <c r="J54" s="52"/>
      <c r="K54" s="52"/>
      <c r="L54" s="12" t="s">
        <v>135</v>
      </c>
      <c r="N54" s="32">
        <f t="shared" si="8"/>
        <v>42630</v>
      </c>
      <c r="O54" s="52"/>
      <c r="P54" s="52"/>
      <c r="Q54" s="52"/>
      <c r="R54" s="12" t="s">
        <v>135</v>
      </c>
      <c r="T54" s="32">
        <f t="shared" si="9"/>
        <v>42660</v>
      </c>
      <c r="U54" s="52"/>
      <c r="V54" s="52"/>
      <c r="W54" s="52"/>
      <c r="X54" s="12" t="s">
        <v>135</v>
      </c>
      <c r="Z54" s="32">
        <f t="shared" si="10"/>
        <v>42691</v>
      </c>
      <c r="AA54" s="52"/>
      <c r="AB54" s="52"/>
      <c r="AC54" s="52"/>
      <c r="AD54" s="12" t="s">
        <v>135</v>
      </c>
      <c r="AF54" s="32">
        <f t="shared" si="11"/>
        <v>42721</v>
      </c>
      <c r="AG54" s="52"/>
      <c r="AH54" s="52"/>
      <c r="AI54" s="52"/>
      <c r="AJ54" s="12" t="s">
        <v>135</v>
      </c>
      <c r="AK54" s="30"/>
    </row>
    <row r="55" spans="1:37" ht="9.9499999999999993" customHeight="1" x14ac:dyDescent="0.2">
      <c r="A55" s="23"/>
      <c r="B55" s="32">
        <f t="shared" si="6"/>
        <v>42569</v>
      </c>
      <c r="C55" s="52"/>
      <c r="D55" s="52"/>
      <c r="E55" s="52"/>
      <c r="F55" s="12" t="s">
        <v>135</v>
      </c>
      <c r="H55" s="32">
        <f t="shared" si="7"/>
        <v>42600</v>
      </c>
      <c r="I55" s="52"/>
      <c r="J55" s="52"/>
      <c r="K55" s="52"/>
      <c r="L55" s="12" t="s">
        <v>135</v>
      </c>
      <c r="N55" s="32">
        <f t="shared" si="8"/>
        <v>42631</v>
      </c>
      <c r="O55" s="52"/>
      <c r="P55" s="52"/>
      <c r="Q55" s="52"/>
      <c r="R55" s="12" t="s">
        <v>135</v>
      </c>
      <c r="T55" s="32">
        <f t="shared" si="9"/>
        <v>42661</v>
      </c>
      <c r="U55" s="52"/>
      <c r="V55" s="52"/>
      <c r="W55" s="52"/>
      <c r="X55" s="12" t="s">
        <v>135</v>
      </c>
      <c r="Z55" s="32">
        <f t="shared" si="10"/>
        <v>42692</v>
      </c>
      <c r="AA55" s="52"/>
      <c r="AB55" s="52"/>
      <c r="AC55" s="52"/>
      <c r="AD55" s="12" t="s">
        <v>135</v>
      </c>
      <c r="AF55" s="32">
        <f t="shared" si="11"/>
        <v>42722</v>
      </c>
      <c r="AG55" s="52"/>
      <c r="AH55" s="52"/>
      <c r="AI55" s="52"/>
      <c r="AJ55" s="12" t="s">
        <v>135</v>
      </c>
      <c r="AK55" s="30"/>
    </row>
    <row r="56" spans="1:37" ht="9.9499999999999993" customHeight="1" x14ac:dyDescent="0.2">
      <c r="A56" s="23"/>
      <c r="B56" s="32">
        <f t="shared" si="6"/>
        <v>42570</v>
      </c>
      <c r="C56" s="52"/>
      <c r="D56" s="52"/>
      <c r="E56" s="52"/>
      <c r="F56" s="12" t="s">
        <v>135</v>
      </c>
      <c r="H56" s="32">
        <f t="shared" si="7"/>
        <v>42601</v>
      </c>
      <c r="I56" s="52"/>
      <c r="J56" s="52"/>
      <c r="K56" s="52"/>
      <c r="L56" s="12" t="s">
        <v>135</v>
      </c>
      <c r="N56" s="32">
        <f t="shared" si="8"/>
        <v>42632</v>
      </c>
      <c r="O56" s="52"/>
      <c r="P56" s="52"/>
      <c r="Q56" s="52"/>
      <c r="R56" s="12" t="s">
        <v>135</v>
      </c>
      <c r="T56" s="32">
        <f t="shared" si="9"/>
        <v>42662</v>
      </c>
      <c r="U56" s="52"/>
      <c r="V56" s="52"/>
      <c r="W56" s="52"/>
      <c r="X56" s="12" t="s">
        <v>135</v>
      </c>
      <c r="Z56" s="32">
        <f t="shared" si="10"/>
        <v>42693</v>
      </c>
      <c r="AA56" s="52"/>
      <c r="AB56" s="52"/>
      <c r="AC56" s="52"/>
      <c r="AD56" s="12" t="s">
        <v>135</v>
      </c>
      <c r="AF56" s="32">
        <f t="shared" si="11"/>
        <v>42723</v>
      </c>
      <c r="AG56" s="52"/>
      <c r="AH56" s="52"/>
      <c r="AI56" s="52"/>
      <c r="AJ56" s="12" t="s">
        <v>135</v>
      </c>
      <c r="AK56" s="30"/>
    </row>
    <row r="57" spans="1:37" ht="9.9499999999999993" customHeight="1" x14ac:dyDescent="0.2">
      <c r="A57" s="23"/>
      <c r="B57" s="32">
        <f t="shared" si="6"/>
        <v>42571</v>
      </c>
      <c r="C57" s="52"/>
      <c r="D57" s="52"/>
      <c r="E57" s="52"/>
      <c r="F57" s="12" t="s">
        <v>135</v>
      </c>
      <c r="H57" s="32">
        <f t="shared" si="7"/>
        <v>42602</v>
      </c>
      <c r="I57" s="52"/>
      <c r="J57" s="52"/>
      <c r="K57" s="52"/>
      <c r="L57" s="12" t="s">
        <v>135</v>
      </c>
      <c r="N57" s="32">
        <f t="shared" si="8"/>
        <v>42633</v>
      </c>
      <c r="O57" s="52"/>
      <c r="P57" s="52"/>
      <c r="Q57" s="52"/>
      <c r="R57" s="12" t="s">
        <v>135</v>
      </c>
      <c r="T57" s="32">
        <f t="shared" si="9"/>
        <v>42663</v>
      </c>
      <c r="U57" s="52"/>
      <c r="V57" s="52"/>
      <c r="W57" s="52"/>
      <c r="X57" s="12" t="s">
        <v>135</v>
      </c>
      <c r="Z57" s="32">
        <f t="shared" si="10"/>
        <v>42694</v>
      </c>
      <c r="AA57" s="52"/>
      <c r="AB57" s="52"/>
      <c r="AC57" s="52"/>
      <c r="AD57" s="12" t="s">
        <v>135</v>
      </c>
      <c r="AF57" s="32">
        <f t="shared" si="11"/>
        <v>42724</v>
      </c>
      <c r="AG57" s="52"/>
      <c r="AH57" s="52"/>
      <c r="AI57" s="52"/>
      <c r="AJ57" s="12" t="s">
        <v>135</v>
      </c>
      <c r="AK57" s="30"/>
    </row>
    <row r="58" spans="1:37" ht="9.9499999999999993" customHeight="1" x14ac:dyDescent="0.2">
      <c r="A58" s="23"/>
      <c r="B58" s="32">
        <f t="shared" si="6"/>
        <v>42572</v>
      </c>
      <c r="C58" s="52"/>
      <c r="D58" s="52"/>
      <c r="E58" s="52"/>
      <c r="F58" s="12" t="s">
        <v>135</v>
      </c>
      <c r="H58" s="32">
        <f t="shared" si="7"/>
        <v>42603</v>
      </c>
      <c r="I58" s="52"/>
      <c r="J58" s="52"/>
      <c r="K58" s="52"/>
      <c r="L58" s="12" t="s">
        <v>135</v>
      </c>
      <c r="N58" s="32">
        <f t="shared" si="8"/>
        <v>42634</v>
      </c>
      <c r="O58" s="52"/>
      <c r="P58" s="52"/>
      <c r="Q58" s="52"/>
      <c r="R58" s="12" t="s">
        <v>135</v>
      </c>
      <c r="T58" s="32">
        <f t="shared" si="9"/>
        <v>42664</v>
      </c>
      <c r="U58" s="52"/>
      <c r="V58" s="52"/>
      <c r="W58" s="52"/>
      <c r="X58" s="12" t="s">
        <v>135</v>
      </c>
      <c r="Z58" s="32">
        <f t="shared" si="10"/>
        <v>42695</v>
      </c>
      <c r="AA58" s="52"/>
      <c r="AB58" s="52"/>
      <c r="AC58" s="52"/>
      <c r="AD58" s="12" t="s">
        <v>135</v>
      </c>
      <c r="AF58" s="32">
        <f t="shared" si="11"/>
        <v>42725</v>
      </c>
      <c r="AG58" s="52"/>
      <c r="AH58" s="52"/>
      <c r="AI58" s="52"/>
      <c r="AJ58" s="12" t="s">
        <v>135</v>
      </c>
      <c r="AK58" s="30"/>
    </row>
    <row r="59" spans="1:37" ht="9.9499999999999993" customHeight="1" x14ac:dyDescent="0.2">
      <c r="A59" s="23"/>
      <c r="B59" s="32">
        <f t="shared" si="6"/>
        <v>42573</v>
      </c>
      <c r="C59" s="52"/>
      <c r="D59" s="52"/>
      <c r="E59" s="52"/>
      <c r="F59" s="12" t="s">
        <v>135</v>
      </c>
      <c r="H59" s="32">
        <f t="shared" si="7"/>
        <v>42604</v>
      </c>
      <c r="I59" s="52"/>
      <c r="J59" s="52"/>
      <c r="K59" s="52"/>
      <c r="L59" s="12" t="s">
        <v>135</v>
      </c>
      <c r="N59" s="32">
        <f t="shared" si="8"/>
        <v>42635</v>
      </c>
      <c r="O59" s="52"/>
      <c r="P59" s="52"/>
      <c r="Q59" s="52"/>
      <c r="R59" s="12" t="s">
        <v>135</v>
      </c>
      <c r="T59" s="32">
        <f t="shared" si="9"/>
        <v>42665</v>
      </c>
      <c r="U59" s="52"/>
      <c r="V59" s="52"/>
      <c r="W59" s="52"/>
      <c r="X59" s="12" t="s">
        <v>135</v>
      </c>
      <c r="Z59" s="32">
        <f t="shared" si="10"/>
        <v>42696</v>
      </c>
      <c r="AA59" s="52"/>
      <c r="AB59" s="52"/>
      <c r="AC59" s="52"/>
      <c r="AD59" s="12" t="s">
        <v>135</v>
      </c>
      <c r="AF59" s="32">
        <f t="shared" si="11"/>
        <v>42726</v>
      </c>
      <c r="AG59" s="52"/>
      <c r="AH59" s="52"/>
      <c r="AI59" s="52"/>
      <c r="AJ59" s="12" t="s">
        <v>135</v>
      </c>
      <c r="AK59" s="30"/>
    </row>
    <row r="60" spans="1:37" ht="9.9499999999999993" customHeight="1" x14ac:dyDescent="0.2">
      <c r="A60" s="23"/>
      <c r="B60" s="32">
        <f t="shared" si="6"/>
        <v>42574</v>
      </c>
      <c r="C60" s="52"/>
      <c r="D60" s="52"/>
      <c r="E60" s="52"/>
      <c r="F60" s="12" t="s">
        <v>135</v>
      </c>
      <c r="H60" s="32">
        <f t="shared" si="7"/>
        <v>42605</v>
      </c>
      <c r="I60" s="52"/>
      <c r="J60" s="52"/>
      <c r="K60" s="52"/>
      <c r="L60" s="12" t="s">
        <v>135</v>
      </c>
      <c r="N60" s="32">
        <f t="shared" si="8"/>
        <v>42636</v>
      </c>
      <c r="O60" s="52"/>
      <c r="P60" s="52"/>
      <c r="Q60" s="52"/>
      <c r="R60" s="12" t="s">
        <v>135</v>
      </c>
      <c r="T60" s="32">
        <f t="shared" si="9"/>
        <v>42666</v>
      </c>
      <c r="U60" s="52"/>
      <c r="V60" s="52"/>
      <c r="W60" s="52"/>
      <c r="X60" s="12" t="s">
        <v>135</v>
      </c>
      <c r="Z60" s="32">
        <f t="shared" si="10"/>
        <v>42697</v>
      </c>
      <c r="AA60" s="52"/>
      <c r="AB60" s="52"/>
      <c r="AC60" s="52"/>
      <c r="AD60" s="12" t="s">
        <v>135</v>
      </c>
      <c r="AF60" s="32">
        <f t="shared" si="11"/>
        <v>42727</v>
      </c>
      <c r="AG60" s="52"/>
      <c r="AH60" s="52"/>
      <c r="AI60" s="52"/>
      <c r="AJ60" s="12" t="s">
        <v>135</v>
      </c>
      <c r="AK60" s="30"/>
    </row>
    <row r="61" spans="1:37" ht="9.9499999999999993" customHeight="1" x14ac:dyDescent="0.2">
      <c r="A61" s="23"/>
      <c r="B61" s="32">
        <f t="shared" si="6"/>
        <v>42575</v>
      </c>
      <c r="C61" s="52"/>
      <c r="D61" s="52"/>
      <c r="E61" s="52"/>
      <c r="F61" s="12" t="s">
        <v>135</v>
      </c>
      <c r="H61" s="32">
        <f t="shared" si="7"/>
        <v>42606</v>
      </c>
      <c r="I61" s="52"/>
      <c r="J61" s="52"/>
      <c r="K61" s="52"/>
      <c r="L61" s="12" t="s">
        <v>135</v>
      </c>
      <c r="N61" s="32">
        <f t="shared" si="8"/>
        <v>42637</v>
      </c>
      <c r="O61" s="52"/>
      <c r="P61" s="52"/>
      <c r="Q61" s="52"/>
      <c r="R61" s="12" t="s">
        <v>135</v>
      </c>
      <c r="T61" s="32">
        <f t="shared" si="9"/>
        <v>42667</v>
      </c>
      <c r="U61" s="52"/>
      <c r="V61" s="52"/>
      <c r="W61" s="52"/>
      <c r="X61" s="12" t="s">
        <v>135</v>
      </c>
      <c r="Z61" s="32">
        <f t="shared" si="10"/>
        <v>42698</v>
      </c>
      <c r="AA61" s="52"/>
      <c r="AB61" s="52"/>
      <c r="AC61" s="52"/>
      <c r="AD61" s="12" t="s">
        <v>135</v>
      </c>
      <c r="AF61" s="32">
        <f t="shared" si="11"/>
        <v>42728</v>
      </c>
      <c r="AG61" s="52"/>
      <c r="AH61" s="52"/>
      <c r="AI61" s="52"/>
      <c r="AJ61" s="12" t="s">
        <v>135</v>
      </c>
      <c r="AK61" s="30"/>
    </row>
    <row r="62" spans="1:37" ht="9.9499999999999993" customHeight="1" x14ac:dyDescent="0.2">
      <c r="A62" s="23"/>
      <c r="B62" s="32">
        <f t="shared" si="6"/>
        <v>42576</v>
      </c>
      <c r="C62" s="52"/>
      <c r="D62" s="52"/>
      <c r="E62" s="52"/>
      <c r="F62" s="12" t="s">
        <v>135</v>
      </c>
      <c r="H62" s="32">
        <f t="shared" si="7"/>
        <v>42607</v>
      </c>
      <c r="I62" s="52"/>
      <c r="J62" s="52"/>
      <c r="K62" s="52"/>
      <c r="L62" s="12" t="s">
        <v>135</v>
      </c>
      <c r="N62" s="32">
        <f t="shared" si="8"/>
        <v>42638</v>
      </c>
      <c r="O62" s="52"/>
      <c r="P62" s="52"/>
      <c r="Q62" s="52"/>
      <c r="R62" s="12" t="s">
        <v>135</v>
      </c>
      <c r="T62" s="32">
        <f t="shared" si="9"/>
        <v>42668</v>
      </c>
      <c r="U62" s="52"/>
      <c r="V62" s="52"/>
      <c r="W62" s="52"/>
      <c r="X62" s="12" t="s">
        <v>135</v>
      </c>
      <c r="Z62" s="32">
        <f t="shared" si="10"/>
        <v>42699</v>
      </c>
      <c r="AA62" s="52"/>
      <c r="AB62" s="52"/>
      <c r="AC62" s="52"/>
      <c r="AD62" s="12" t="s">
        <v>135</v>
      </c>
      <c r="AF62" s="32">
        <f t="shared" si="11"/>
        <v>42729</v>
      </c>
      <c r="AG62" s="52"/>
      <c r="AH62" s="52"/>
      <c r="AI62" s="52"/>
      <c r="AJ62" s="12" t="s">
        <v>135</v>
      </c>
      <c r="AK62" s="30"/>
    </row>
    <row r="63" spans="1:37" ht="9.9499999999999993" customHeight="1" x14ac:dyDescent="0.2">
      <c r="A63" s="23"/>
      <c r="B63" s="32">
        <f t="shared" si="6"/>
        <v>42577</v>
      </c>
      <c r="C63" s="52"/>
      <c r="D63" s="52"/>
      <c r="E63" s="52"/>
      <c r="F63" s="12" t="s">
        <v>135</v>
      </c>
      <c r="H63" s="32">
        <f t="shared" si="7"/>
        <v>42608</v>
      </c>
      <c r="I63" s="52"/>
      <c r="J63" s="52"/>
      <c r="K63" s="52"/>
      <c r="L63" s="12" t="s">
        <v>135</v>
      </c>
      <c r="N63" s="32">
        <f t="shared" si="8"/>
        <v>42639</v>
      </c>
      <c r="O63" s="52"/>
      <c r="P63" s="52"/>
      <c r="Q63" s="52"/>
      <c r="R63" s="12" t="s">
        <v>135</v>
      </c>
      <c r="T63" s="32">
        <f t="shared" si="9"/>
        <v>42669</v>
      </c>
      <c r="U63" s="52"/>
      <c r="V63" s="52"/>
      <c r="W63" s="52"/>
      <c r="X63" s="12" t="s">
        <v>135</v>
      </c>
      <c r="Z63" s="32">
        <f t="shared" si="10"/>
        <v>42700</v>
      </c>
      <c r="AA63" s="52"/>
      <c r="AB63" s="52"/>
      <c r="AC63" s="52"/>
      <c r="AD63" s="12" t="s">
        <v>135</v>
      </c>
      <c r="AF63" s="32">
        <f t="shared" si="11"/>
        <v>42730</v>
      </c>
      <c r="AG63" s="52"/>
      <c r="AH63" s="52"/>
      <c r="AI63" s="52"/>
      <c r="AJ63" s="12" t="s">
        <v>135</v>
      </c>
      <c r="AK63" s="30"/>
    </row>
    <row r="64" spans="1:37" ht="9.9499999999999993" customHeight="1" x14ac:dyDescent="0.2">
      <c r="A64" s="23"/>
      <c r="B64" s="32">
        <f t="shared" si="6"/>
        <v>42578</v>
      </c>
      <c r="C64" s="52"/>
      <c r="D64" s="52"/>
      <c r="E64" s="52"/>
      <c r="F64" s="12" t="s">
        <v>135</v>
      </c>
      <c r="H64" s="32">
        <f t="shared" si="7"/>
        <v>42609</v>
      </c>
      <c r="I64" s="52"/>
      <c r="J64" s="52"/>
      <c r="K64" s="52"/>
      <c r="L64" s="12" t="s">
        <v>135</v>
      </c>
      <c r="N64" s="32">
        <f t="shared" si="8"/>
        <v>42640</v>
      </c>
      <c r="O64" s="52"/>
      <c r="P64" s="52"/>
      <c r="Q64" s="52"/>
      <c r="R64" s="12" t="s">
        <v>135</v>
      </c>
      <c r="T64" s="32">
        <f t="shared" si="9"/>
        <v>42670</v>
      </c>
      <c r="U64" s="52"/>
      <c r="V64" s="52"/>
      <c r="W64" s="52"/>
      <c r="X64" s="12" t="s">
        <v>135</v>
      </c>
      <c r="Z64" s="32">
        <f t="shared" si="10"/>
        <v>42701</v>
      </c>
      <c r="AA64" s="52"/>
      <c r="AB64" s="52"/>
      <c r="AC64" s="52"/>
      <c r="AD64" s="12" t="s">
        <v>135</v>
      </c>
      <c r="AF64" s="32">
        <f t="shared" si="11"/>
        <v>42731</v>
      </c>
      <c r="AG64" s="52"/>
      <c r="AH64" s="52"/>
      <c r="AI64" s="52"/>
      <c r="AJ64" s="12" t="s">
        <v>135</v>
      </c>
      <c r="AK64" s="30"/>
    </row>
    <row r="65" spans="1:37" ht="9.9499999999999993" customHeight="1" x14ac:dyDescent="0.2">
      <c r="A65" s="23"/>
      <c r="B65" s="32">
        <f t="shared" si="6"/>
        <v>42579</v>
      </c>
      <c r="C65" s="52"/>
      <c r="D65" s="52"/>
      <c r="E65" s="52"/>
      <c r="F65" s="12" t="s">
        <v>135</v>
      </c>
      <c r="H65" s="32">
        <f t="shared" si="7"/>
        <v>42610</v>
      </c>
      <c r="I65" s="52"/>
      <c r="J65" s="52"/>
      <c r="K65" s="52"/>
      <c r="L65" s="12" t="s">
        <v>135</v>
      </c>
      <c r="N65" s="32">
        <f t="shared" si="8"/>
        <v>42641</v>
      </c>
      <c r="O65" s="52"/>
      <c r="P65" s="52"/>
      <c r="Q65" s="52"/>
      <c r="R65" s="12" t="s">
        <v>135</v>
      </c>
      <c r="T65" s="32">
        <f t="shared" si="9"/>
        <v>42671</v>
      </c>
      <c r="U65" s="52"/>
      <c r="V65" s="52"/>
      <c r="W65" s="52"/>
      <c r="X65" s="12" t="s">
        <v>135</v>
      </c>
      <c r="Z65" s="32">
        <f t="shared" si="10"/>
        <v>42702</v>
      </c>
      <c r="AA65" s="52"/>
      <c r="AB65" s="52"/>
      <c r="AC65" s="52"/>
      <c r="AD65" s="12" t="s">
        <v>135</v>
      </c>
      <c r="AF65" s="32">
        <f t="shared" si="11"/>
        <v>42732</v>
      </c>
      <c r="AG65" s="52"/>
      <c r="AH65" s="52"/>
      <c r="AI65" s="52"/>
      <c r="AJ65" s="12" t="s">
        <v>135</v>
      </c>
      <c r="AK65" s="30"/>
    </row>
    <row r="66" spans="1:37" ht="9.9499999999999993" customHeight="1" x14ac:dyDescent="0.2">
      <c r="A66" s="23"/>
      <c r="B66" s="32">
        <f t="shared" si="6"/>
        <v>42580</v>
      </c>
      <c r="C66" s="52"/>
      <c r="D66" s="52"/>
      <c r="E66" s="52"/>
      <c r="F66" s="12" t="s">
        <v>135</v>
      </c>
      <c r="H66" s="32">
        <f t="shared" si="7"/>
        <v>42611</v>
      </c>
      <c r="I66" s="52"/>
      <c r="J66" s="52"/>
      <c r="K66" s="52"/>
      <c r="L66" s="12" t="s">
        <v>135</v>
      </c>
      <c r="N66" s="32">
        <f t="shared" si="8"/>
        <v>42642</v>
      </c>
      <c r="O66" s="52"/>
      <c r="P66" s="52"/>
      <c r="Q66" s="52"/>
      <c r="R66" s="12" t="s">
        <v>135</v>
      </c>
      <c r="T66" s="32">
        <f t="shared" si="9"/>
        <v>42672</v>
      </c>
      <c r="U66" s="52"/>
      <c r="V66" s="52"/>
      <c r="W66" s="52"/>
      <c r="X66" s="12" t="s">
        <v>135</v>
      </c>
      <c r="Z66" s="32">
        <f t="shared" si="10"/>
        <v>42703</v>
      </c>
      <c r="AA66" s="52"/>
      <c r="AB66" s="52"/>
      <c r="AC66" s="52"/>
      <c r="AD66" s="12" t="s">
        <v>135</v>
      </c>
      <c r="AF66" s="32">
        <f t="shared" si="11"/>
        <v>42733</v>
      </c>
      <c r="AG66" s="52"/>
      <c r="AH66" s="52"/>
      <c r="AI66" s="52"/>
      <c r="AJ66" s="12" t="s">
        <v>135</v>
      </c>
      <c r="AK66" s="30"/>
    </row>
    <row r="67" spans="1:37" ht="9.9499999999999993" customHeight="1" x14ac:dyDescent="0.2">
      <c r="A67" s="23"/>
      <c r="B67" s="32">
        <f t="shared" si="6"/>
        <v>42581</v>
      </c>
      <c r="C67" s="52"/>
      <c r="D67" s="52"/>
      <c r="E67" s="52"/>
      <c r="F67" s="12" t="s">
        <v>135</v>
      </c>
      <c r="H67" s="32">
        <f t="shared" si="7"/>
        <v>42612</v>
      </c>
      <c r="I67" s="52"/>
      <c r="J67" s="52"/>
      <c r="K67" s="52"/>
      <c r="L67" s="12" t="s">
        <v>135</v>
      </c>
      <c r="N67" s="32">
        <f t="shared" si="8"/>
        <v>42643</v>
      </c>
      <c r="O67" s="52"/>
      <c r="P67" s="52"/>
      <c r="Q67" s="52"/>
      <c r="R67" s="12" t="s">
        <v>135</v>
      </c>
      <c r="T67" s="32">
        <f t="shared" si="9"/>
        <v>42673</v>
      </c>
      <c r="U67" s="52"/>
      <c r="V67" s="52"/>
      <c r="W67" s="52"/>
      <c r="X67" s="12" t="s">
        <v>135</v>
      </c>
      <c r="Z67" s="32">
        <f t="shared" si="10"/>
        <v>42704</v>
      </c>
      <c r="AA67" s="52"/>
      <c r="AB67" s="52"/>
      <c r="AC67" s="52"/>
      <c r="AD67" s="12" t="s">
        <v>135</v>
      </c>
      <c r="AF67" s="32">
        <f t="shared" si="11"/>
        <v>42734</v>
      </c>
      <c r="AG67" s="52"/>
      <c r="AH67" s="52"/>
      <c r="AI67" s="52"/>
      <c r="AJ67" s="12" t="s">
        <v>135</v>
      </c>
      <c r="AK67" s="30"/>
    </row>
    <row r="68" spans="1:37" ht="9.9499999999999993" customHeight="1" x14ac:dyDescent="0.2">
      <c r="A68" s="23"/>
      <c r="B68" s="39">
        <f t="shared" si="6"/>
        <v>42582</v>
      </c>
      <c r="C68" s="53"/>
      <c r="D68" s="53"/>
      <c r="E68" s="53"/>
      <c r="F68" s="12" t="s">
        <v>135</v>
      </c>
      <c r="H68" s="39">
        <f t="shared" si="7"/>
        <v>42613</v>
      </c>
      <c r="I68" s="53"/>
      <c r="J68" s="53"/>
      <c r="K68" s="53"/>
      <c r="L68" s="12" t="s">
        <v>135</v>
      </c>
      <c r="N68" s="39" t="str">
        <f t="shared" si="8"/>
        <v/>
      </c>
      <c r="O68" s="53"/>
      <c r="P68" s="53"/>
      <c r="Q68" s="53"/>
      <c r="R68" s="12" t="s">
        <v>135</v>
      </c>
      <c r="T68" s="39">
        <f t="shared" si="9"/>
        <v>42674</v>
      </c>
      <c r="U68" s="53"/>
      <c r="V68" s="53"/>
      <c r="W68" s="53"/>
      <c r="X68" s="12" t="s">
        <v>135</v>
      </c>
      <c r="Z68" s="39" t="str">
        <f t="shared" si="10"/>
        <v/>
      </c>
      <c r="AA68" s="53"/>
      <c r="AB68" s="53"/>
      <c r="AC68" s="53"/>
      <c r="AD68" s="12" t="s">
        <v>135</v>
      </c>
      <c r="AF68" s="39">
        <f t="shared" si="11"/>
        <v>42735</v>
      </c>
      <c r="AG68" s="53"/>
      <c r="AH68" s="53"/>
      <c r="AI68" s="53"/>
      <c r="AJ68" s="12" t="s">
        <v>135</v>
      </c>
      <c r="AK68" s="30"/>
    </row>
    <row r="69" spans="1:37" ht="9.9499999999999993" customHeight="1" x14ac:dyDescent="0.2">
      <c r="A69" s="43"/>
      <c r="B69" s="44"/>
      <c r="C69" s="55"/>
      <c r="D69" s="55"/>
      <c r="E69" s="55"/>
      <c r="F69" s="45"/>
      <c r="G69" s="45"/>
      <c r="H69" s="44"/>
      <c r="I69" s="55"/>
      <c r="J69" s="55"/>
      <c r="K69" s="55"/>
      <c r="L69" s="45"/>
      <c r="M69" s="46"/>
      <c r="N69" s="44"/>
      <c r="O69" s="55"/>
      <c r="P69" s="55"/>
      <c r="Q69" s="55"/>
      <c r="R69" s="45"/>
      <c r="S69" s="46"/>
      <c r="T69" s="44"/>
      <c r="U69" s="55"/>
      <c r="V69" s="55"/>
      <c r="W69" s="55"/>
      <c r="X69" s="45"/>
      <c r="Y69" s="46"/>
      <c r="Z69" s="44"/>
      <c r="AA69" s="55"/>
      <c r="AB69" s="55"/>
      <c r="AC69" s="55"/>
      <c r="AD69" s="45"/>
      <c r="AE69" s="46"/>
      <c r="AF69" s="44"/>
      <c r="AG69" s="55"/>
      <c r="AH69" s="55"/>
      <c r="AI69" s="55"/>
      <c r="AJ69" s="44"/>
      <c r="AK69" s="47"/>
    </row>
  </sheetData>
  <mergeCells count="2">
    <mergeCell ref="E1:X2"/>
    <mergeCell ref="Z1:AD2"/>
  </mergeCells>
  <conditionalFormatting sqref="B5:B35 H5:H35 N5:N35 T5:T35 Z5:Z35 AF5:AF35 B38:B68 H38:H68 N38:N68 T38:T68 Z38:Z68 AF38:AF68">
    <cfRule type="expression" dxfId="13" priority="13">
      <formula>AND(COUNTIF(Feries,B5)&gt;0,B5&lt;&gt;"")</formula>
    </cfRule>
    <cfRule type="expression" dxfId="12" priority="14">
      <formula>AND(WEEKDAY(B5,2)&gt;6,B5&lt;&gt;"")</formula>
    </cfRule>
  </conditionalFormatting>
  <conditionalFormatting sqref="C5:E35">
    <cfRule type="expression" dxfId="11" priority="12">
      <formula>AND(WEEKDAY($B5,2)&gt;6,$B5&lt;&gt;"")</formula>
    </cfRule>
  </conditionalFormatting>
  <conditionalFormatting sqref="I5:K35">
    <cfRule type="expression" dxfId="10" priority="11">
      <formula>AND(WEEKDAY($H5,2)&gt;6,$H5&lt;&gt;"")</formula>
    </cfRule>
  </conditionalFormatting>
  <conditionalFormatting sqref="O5:Q35">
    <cfRule type="expression" dxfId="9" priority="10">
      <formula>AND(WEEKDAY($N5,2)&gt;6,$N5&lt;&gt;"")</formula>
    </cfRule>
  </conditionalFormatting>
  <conditionalFormatting sqref="U5:W35">
    <cfRule type="expression" dxfId="8" priority="9">
      <formula>AND(WEEKDAY($T5,2)&gt;6,$T5&lt;&gt;"")</formula>
    </cfRule>
  </conditionalFormatting>
  <conditionalFormatting sqref="AA5:AC35">
    <cfRule type="expression" dxfId="7" priority="8">
      <formula>AND(WEEKDAY($Z5,2)&gt;6,$Z5&lt;&gt;"")</formula>
    </cfRule>
  </conditionalFormatting>
  <conditionalFormatting sqref="AG5:AI35">
    <cfRule type="expression" dxfId="6" priority="7">
      <formula>AND(WEEKDAY($AF5,2)&gt;6,$AF5&lt;&gt;"")</formula>
    </cfRule>
  </conditionalFormatting>
  <conditionalFormatting sqref="C38:E68">
    <cfRule type="expression" dxfId="5" priority="6">
      <formula>AND(WEEKDAY($B38,2)&gt;6,$B38&lt;&gt;"")</formula>
    </cfRule>
  </conditionalFormatting>
  <conditionalFormatting sqref="I38:K68">
    <cfRule type="expression" dxfId="4" priority="5">
      <formula>AND(WEEKDAY($H38,2)&gt;6,$H38&lt;&gt;"")</formula>
    </cfRule>
  </conditionalFormatting>
  <conditionalFormatting sqref="O38:Q68">
    <cfRule type="expression" dxfId="3" priority="4">
      <formula>AND(WEEKDAY($N38,2)&gt;6,$N38&lt;&gt;"")</formula>
    </cfRule>
  </conditionalFormatting>
  <conditionalFormatting sqref="U38:W68">
    <cfRule type="expression" dxfId="2" priority="3">
      <formula>AND(WEEKDAY($T38,2)&gt;6,$T38&lt;&gt;"")</formula>
    </cfRule>
  </conditionalFormatting>
  <conditionalFormatting sqref="AA38:AC68">
    <cfRule type="expression" dxfId="1" priority="2">
      <formula>AND(WEEKDAY($Z38,2)&gt;6,$Z38&lt;&gt;"")</formula>
    </cfRule>
  </conditionalFormatting>
  <conditionalFormatting sqref="AG38:AI68">
    <cfRule type="expression" dxfId="0" priority="1">
      <formula>AND(WEEKDAY($AF38,2)&gt;6,$AF38&lt;&gt;"")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print="0" autoPict="0" macro="[0]!TransfertVersTableau">
                <anchor moveWithCells="1">
                  <from>
                    <xdr:col>28</xdr:col>
                    <xdr:colOff>200025</xdr:colOff>
                    <xdr:row>0</xdr:row>
                    <xdr:rowOff>57150</xdr:rowOff>
                  </from>
                  <to>
                    <xdr:col>29</xdr:col>
                    <xdr:colOff>66675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Cat et thème</vt:lpstr>
      <vt:lpstr>Feuil2</vt:lpstr>
      <vt:lpstr>BDD Previ</vt:lpstr>
      <vt:lpstr>Passage</vt:lpstr>
      <vt:lpstr>Calendrier theme</vt:lpstr>
      <vt:lpstr>An_Ref</vt:lpstr>
      <vt:lpstr>Feries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TOTO</cp:lastModifiedBy>
  <cp:lastPrinted>2016-04-19T15:42:51Z</cp:lastPrinted>
  <dcterms:created xsi:type="dcterms:W3CDTF">2016-03-26T11:17:53Z</dcterms:created>
  <dcterms:modified xsi:type="dcterms:W3CDTF">2016-04-25T18:46:34Z</dcterms:modified>
</cp:coreProperties>
</file>