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8_{7552A024-277C-416C-8ECF-86A6476CA8DE}" xr6:coauthVersionLast="43" xr6:coauthVersionMax="43" xr10:uidLastSave="{00000000-0000-0000-0000-000000000000}"/>
  <bookViews>
    <workbookView xWindow="-110" yWindow="-110" windowWidth="19420" windowHeight="10560" activeTab="1" xr2:uid="{77404A5E-EB21-418F-8323-3CD270DA3C26}"/>
  </bookViews>
  <sheets>
    <sheet name="Feuil1" sheetId="1" r:id="rId1"/>
    <sheet name="Feuil2" sheetId="3" r:id="rId2"/>
    <sheet name="Relevé" sheetId="2" r:id="rId3"/>
  </sheets>
  <definedNames>
    <definedName name="_xlnm._FilterDatabase" localSheetId="2" hidden="1">Relevé!$A$6:$AH$278</definedName>
  </definedNames>
  <calcPr calcId="181029"/>
  <pivotCaches>
    <pivotCache cacheId="1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294" i="2" l="1"/>
  <c r="S293" i="2"/>
  <c r="T294" i="2"/>
  <c r="T293" i="2"/>
  <c r="V294" i="2"/>
  <c r="V293" i="2"/>
  <c r="W294" i="2"/>
  <c r="W293" i="2"/>
  <c r="X294" i="2"/>
  <c r="X293" i="2"/>
  <c r="R281" i="2"/>
  <c r="U294" i="2"/>
  <c r="U293" i="2"/>
  <c r="G63" i="2"/>
  <c r="G8" i="2"/>
  <c r="G9" i="2"/>
  <c r="G64" i="2"/>
  <c r="G11" i="2"/>
  <c r="G65" i="2"/>
  <c r="G71" i="2"/>
  <c r="G72" i="2"/>
  <c r="G66" i="2"/>
  <c r="G67" i="2"/>
  <c r="G68" i="2"/>
  <c r="G69" i="2"/>
  <c r="G70" i="2"/>
  <c r="G20" i="2"/>
  <c r="G21" i="2"/>
  <c r="G22" i="2"/>
  <c r="G23" i="2"/>
  <c r="G76" i="2"/>
  <c r="G253" i="2"/>
  <c r="G80" i="2"/>
  <c r="G81" i="2"/>
  <c r="G82" i="2"/>
  <c r="G83" i="2"/>
  <c r="G73" i="2"/>
  <c r="G31" i="2"/>
  <c r="G32" i="2"/>
  <c r="G33" i="2"/>
  <c r="G224" i="2"/>
  <c r="G35" i="2"/>
  <c r="G84" i="2"/>
  <c r="G85" i="2"/>
  <c r="G38" i="2"/>
  <c r="G86" i="2"/>
  <c r="G88" i="2"/>
  <c r="G91" i="2"/>
  <c r="G191" i="2"/>
  <c r="G79" i="2"/>
  <c r="G254" i="2"/>
  <c r="G97" i="2"/>
  <c r="G107" i="2"/>
  <c r="G100" i="2"/>
  <c r="G105" i="2"/>
  <c r="G87" i="2"/>
  <c r="G106" i="2"/>
  <c r="G51" i="2"/>
  <c r="G52" i="2"/>
  <c r="G53" i="2"/>
  <c r="G54" i="2"/>
  <c r="G55" i="2"/>
  <c r="G56" i="2"/>
  <c r="G57" i="2"/>
  <c r="G58" i="2"/>
  <c r="G59" i="2"/>
  <c r="G110" i="2"/>
  <c r="G108" i="2"/>
  <c r="G112" i="2"/>
  <c r="G111" i="2"/>
  <c r="G132" i="2"/>
  <c r="G113" i="2"/>
  <c r="G115" i="2"/>
  <c r="G121" i="2"/>
  <c r="G117" i="2"/>
  <c r="G120" i="2"/>
  <c r="G232" i="2"/>
  <c r="G231" i="2"/>
  <c r="G229" i="2"/>
  <c r="G228" i="2"/>
  <c r="G233" i="2"/>
  <c r="G234" i="2"/>
  <c r="G227" i="2"/>
  <c r="G226" i="2"/>
  <c r="G225" i="2"/>
  <c r="G222" i="2"/>
  <c r="G277" i="2"/>
  <c r="G221" i="2"/>
  <c r="G275" i="2"/>
  <c r="G274" i="2"/>
  <c r="G235" i="2"/>
  <c r="G220" i="2"/>
  <c r="G219" i="2"/>
  <c r="G218" i="2"/>
  <c r="G278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57" i="2"/>
  <c r="G259" i="2"/>
  <c r="G260" i="2"/>
  <c r="G258" i="2"/>
  <c r="G178" i="2"/>
  <c r="G256" i="2"/>
  <c r="G255" i="2"/>
  <c r="G152" i="2"/>
  <c r="G94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196" i="2"/>
  <c r="G217" i="2"/>
  <c r="G216" i="2"/>
  <c r="G215" i="2"/>
  <c r="G211" i="2"/>
  <c r="G210" i="2"/>
  <c r="G209" i="2"/>
  <c r="G208" i="2"/>
  <c r="G207" i="2"/>
  <c r="G206" i="2"/>
  <c r="G125" i="2"/>
  <c r="G169" i="2"/>
  <c r="G203" i="2"/>
  <c r="G202" i="2"/>
  <c r="G201" i="2"/>
  <c r="G200" i="2"/>
  <c r="G199" i="2"/>
  <c r="G198" i="2"/>
  <c r="G197" i="2"/>
  <c r="G194" i="2"/>
  <c r="G195" i="2"/>
  <c r="G182" i="2"/>
  <c r="G193" i="2"/>
  <c r="G192" i="2"/>
  <c r="G205" i="2"/>
  <c r="G190" i="2"/>
  <c r="G189" i="2"/>
  <c r="G187" i="2"/>
  <c r="G186" i="2"/>
  <c r="G185" i="2"/>
  <c r="G184" i="2"/>
  <c r="G183" i="2"/>
  <c r="G181" i="2"/>
  <c r="G143" i="2"/>
  <c r="G179" i="2"/>
  <c r="G93" i="2"/>
  <c r="G92" i="2"/>
  <c r="G168" i="2"/>
  <c r="G165" i="2"/>
  <c r="G180" i="2"/>
  <c r="G164" i="2"/>
  <c r="G163" i="2"/>
  <c r="G157" i="2"/>
  <c r="G153" i="2"/>
  <c r="G204" i="2"/>
  <c r="G150" i="2"/>
  <c r="G148" i="2"/>
  <c r="G147" i="2"/>
  <c r="G145" i="2"/>
  <c r="G142" i="2"/>
  <c r="G141" i="2"/>
  <c r="G140" i="2"/>
  <c r="G133" i="2"/>
  <c r="G126" i="2"/>
  <c r="G261" i="2"/>
  <c r="G123" i="2"/>
  <c r="G114" i="2"/>
  <c r="S295" i="2" l="1"/>
  <c r="T295" i="2"/>
  <c r="V295" i="2"/>
  <c r="W295" i="2"/>
  <c r="U295" i="2"/>
  <c r="X295" i="2"/>
  <c r="C127" i="2"/>
  <c r="C65" i="2"/>
  <c r="C64" i="2"/>
  <c r="C71" i="2"/>
  <c r="C72" i="2"/>
  <c r="C66" i="2"/>
  <c r="C67" i="2"/>
  <c r="C99" i="2"/>
  <c r="C151" i="2"/>
  <c r="C149" i="2"/>
  <c r="C62" i="2"/>
  <c r="C128" i="2"/>
  <c r="C68" i="2"/>
  <c r="C129" i="2"/>
  <c r="C69" i="2"/>
  <c r="C70" i="2"/>
  <c r="C76" i="2"/>
  <c r="C253" i="2"/>
  <c r="C80" i="2"/>
  <c r="C81" i="2"/>
  <c r="C82" i="2"/>
  <c r="C83" i="2"/>
  <c r="C73" i="2"/>
  <c r="C224" i="2"/>
  <c r="C84" i="2"/>
  <c r="C85" i="2"/>
  <c r="C35" i="2"/>
  <c r="C154" i="2"/>
  <c r="C101" i="2"/>
  <c r="C23" i="2"/>
  <c r="C155" i="2"/>
  <c r="C86" i="2"/>
  <c r="C88" i="2"/>
  <c r="C91" i="2"/>
  <c r="C191" i="2"/>
  <c r="C79" i="2"/>
  <c r="C254" i="2"/>
  <c r="C97" i="2"/>
  <c r="C107" i="2"/>
  <c r="C100" i="2"/>
  <c r="C105" i="2"/>
  <c r="C87" i="2"/>
  <c r="C106" i="2"/>
  <c r="C110" i="2"/>
  <c r="C108" i="2"/>
  <c r="C112" i="2"/>
  <c r="C51" i="2"/>
  <c r="C156" i="2"/>
  <c r="C11" i="2"/>
  <c r="C111" i="2"/>
  <c r="C113" i="2"/>
  <c r="C115" i="2"/>
  <c r="C121" i="2"/>
  <c r="C117" i="2"/>
  <c r="C120" i="2"/>
  <c r="C31" i="2"/>
  <c r="C32" i="2"/>
  <c r="C109" i="2"/>
  <c r="C103" i="2"/>
  <c r="C276" i="2"/>
  <c r="C114" i="2"/>
  <c r="C123" i="2"/>
  <c r="C261" i="2"/>
  <c r="C126" i="2"/>
  <c r="C133" i="2"/>
  <c r="C140" i="2"/>
  <c r="C141" i="2"/>
  <c r="C142" i="2"/>
  <c r="C145" i="2"/>
  <c r="C147" i="2"/>
  <c r="C148" i="2"/>
  <c r="C150" i="2"/>
  <c r="C204" i="2"/>
  <c r="C153" i="2"/>
  <c r="C157" i="2"/>
  <c r="C163" i="2"/>
  <c r="C164" i="2"/>
  <c r="C159" i="2"/>
  <c r="C180" i="2"/>
  <c r="C22" i="2"/>
  <c r="C160" i="2"/>
  <c r="C161" i="2"/>
  <c r="C38" i="2"/>
  <c r="C102" i="2"/>
  <c r="C162" i="2"/>
  <c r="C77" i="2"/>
  <c r="C165" i="2"/>
  <c r="C78" i="2"/>
  <c r="C75" i="2"/>
  <c r="C74" i="2"/>
  <c r="C168" i="2"/>
  <c r="C92" i="2"/>
  <c r="C93" i="2"/>
  <c r="C179" i="2"/>
  <c r="C143" i="2"/>
  <c r="C181" i="2"/>
  <c r="C183" i="2"/>
  <c r="C184" i="2"/>
  <c r="C185" i="2"/>
  <c r="C186" i="2"/>
  <c r="C166" i="2"/>
  <c r="C124" i="2"/>
  <c r="C134" i="2"/>
  <c r="C167" i="2"/>
  <c r="C135" i="2"/>
  <c r="C137" i="2"/>
  <c r="C116" i="2"/>
  <c r="C187" i="2"/>
  <c r="C189" i="2"/>
  <c r="C190" i="2"/>
  <c r="C205" i="2"/>
  <c r="C192" i="2"/>
  <c r="C193" i="2"/>
  <c r="C182" i="2"/>
  <c r="C195" i="2"/>
  <c r="C194" i="2"/>
  <c r="C197" i="2"/>
  <c r="C198" i="2"/>
  <c r="C199" i="2"/>
  <c r="C170" i="2"/>
  <c r="C118" i="2"/>
  <c r="C171" i="2"/>
  <c r="C172" i="2"/>
  <c r="C52" i="2"/>
  <c r="C53" i="2"/>
  <c r="C173" i="2"/>
  <c r="C54" i="2"/>
  <c r="C200" i="2"/>
  <c r="C201" i="2"/>
  <c r="C202" i="2"/>
  <c r="C203" i="2"/>
  <c r="C169" i="2"/>
  <c r="C125" i="2"/>
  <c r="C206" i="2"/>
  <c r="C207" i="2"/>
  <c r="C208" i="2"/>
  <c r="C55" i="2"/>
  <c r="C95" i="2"/>
  <c r="C209" i="2"/>
  <c r="C8" i="2"/>
  <c r="C174" i="2"/>
  <c r="C175" i="2"/>
  <c r="C210" i="2"/>
  <c r="C211" i="2"/>
  <c r="C215" i="2"/>
  <c r="C176" i="2"/>
  <c r="C177" i="2"/>
  <c r="C216" i="2"/>
  <c r="C20" i="2"/>
  <c r="C217" i="2"/>
  <c r="C196" i="2"/>
  <c r="C236" i="2"/>
  <c r="C237" i="2"/>
  <c r="C33" i="2"/>
  <c r="C21" i="2"/>
  <c r="C56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94" i="2"/>
  <c r="C152" i="2"/>
  <c r="C255" i="2"/>
  <c r="C256" i="2"/>
  <c r="C178" i="2"/>
  <c r="C258" i="2"/>
  <c r="C260" i="2"/>
  <c r="C259" i="2"/>
  <c r="C257" i="2"/>
  <c r="C262" i="2"/>
  <c r="C263" i="2"/>
  <c r="C264" i="2"/>
  <c r="C265" i="2"/>
  <c r="C266" i="2"/>
  <c r="C267" i="2"/>
  <c r="C119" i="2"/>
  <c r="C144" i="2"/>
  <c r="C268" i="2"/>
  <c r="C269" i="2"/>
  <c r="C212" i="2"/>
  <c r="C213" i="2"/>
  <c r="C214" i="2"/>
  <c r="C96" i="2"/>
  <c r="C270" i="2"/>
  <c r="C271" i="2"/>
  <c r="C272" i="2"/>
  <c r="C273" i="2"/>
  <c r="C188" i="2"/>
  <c r="C130" i="2"/>
  <c r="C278" i="2"/>
  <c r="C57" i="2"/>
  <c r="C9" i="2"/>
  <c r="C218" i="2"/>
  <c r="C219" i="2"/>
  <c r="C220" i="2"/>
  <c r="C58" i="2"/>
  <c r="C223" i="2"/>
  <c r="C132" i="2"/>
  <c r="C131" i="2"/>
  <c r="C138" i="2"/>
  <c r="C235" i="2"/>
  <c r="C274" i="2"/>
  <c r="C59" i="2"/>
  <c r="C275" i="2"/>
  <c r="C221" i="2"/>
  <c r="C98" i="2"/>
  <c r="C146" i="2"/>
  <c r="C230" i="2"/>
  <c r="C277" i="2"/>
  <c r="C222" i="2"/>
  <c r="C225" i="2"/>
  <c r="C226" i="2"/>
  <c r="C227" i="2"/>
  <c r="C234" i="2"/>
  <c r="C233" i="2"/>
  <c r="C228" i="2"/>
  <c r="C229" i="2"/>
  <c r="C231" i="2"/>
  <c r="C232" i="2"/>
  <c r="C122" i="2"/>
  <c r="C158" i="2"/>
  <c r="C89" i="2"/>
  <c r="C104" i="2"/>
  <c r="C90" i="2"/>
  <c r="C136" i="2"/>
  <c r="C139" i="2"/>
  <c r="C7" i="2"/>
  <c r="C10" i="2"/>
  <c r="C12" i="2"/>
  <c r="C13" i="2"/>
  <c r="C14" i="2"/>
  <c r="C15" i="2"/>
  <c r="C16" i="2"/>
  <c r="C17" i="2"/>
  <c r="C18" i="2"/>
  <c r="C19" i="2"/>
  <c r="C24" i="2"/>
  <c r="C25" i="2"/>
  <c r="C26" i="2"/>
  <c r="C27" i="2"/>
  <c r="C28" i="2"/>
  <c r="C29" i="2"/>
  <c r="C30" i="2"/>
  <c r="C34" i="2"/>
  <c r="C36" i="2"/>
  <c r="C37" i="2"/>
  <c r="C39" i="2"/>
  <c r="C40" i="2"/>
  <c r="C41" i="2"/>
  <c r="C42" i="2"/>
  <c r="C43" i="2"/>
  <c r="C44" i="2"/>
  <c r="C45" i="2"/>
  <c r="C46" i="2"/>
  <c r="C47" i="2"/>
  <c r="C48" i="2"/>
  <c r="C49" i="2"/>
  <c r="C50" i="2"/>
  <c r="C60" i="2"/>
  <c r="C61" i="2"/>
  <c r="C63" i="2"/>
  <c r="AA281" i="2"/>
  <c r="AA4" i="2"/>
  <c r="AA5" i="2"/>
  <c r="AA6" i="2" l="1"/>
  <c r="AA282" i="2" s="1"/>
  <c r="I270" i="2"/>
  <c r="I127" i="2"/>
  <c r="I228" i="2"/>
  <c r="I238" i="2"/>
  <c r="I92" i="2"/>
  <c r="I93" i="2"/>
  <c r="I165" i="2"/>
  <c r="I211" i="2"/>
  <c r="I99" i="2"/>
  <c r="I151" i="2"/>
  <c r="I149" i="2"/>
  <c r="I62" i="2"/>
  <c r="I128" i="2"/>
  <c r="I114" i="2"/>
  <c r="I129" i="2"/>
  <c r="I218" i="2"/>
  <c r="I260" i="2"/>
  <c r="I239" i="2"/>
  <c r="I125" i="2"/>
  <c r="I94" i="2"/>
  <c r="I187" i="2"/>
  <c r="I251" i="2"/>
  <c r="I197" i="2"/>
  <c r="I240" i="2"/>
  <c r="I183" i="2"/>
  <c r="I256" i="2"/>
  <c r="I189" i="2"/>
  <c r="I35" i="2"/>
  <c r="I154" i="2"/>
  <c r="I101" i="2"/>
  <c r="I23" i="2"/>
  <c r="I155" i="2"/>
  <c r="I222" i="2"/>
  <c r="I111" i="2"/>
  <c r="I141" i="2"/>
  <c r="I225" i="2"/>
  <c r="I217" i="2"/>
  <c r="I268" i="2"/>
  <c r="I229" i="2"/>
  <c r="I179" i="2"/>
  <c r="I133" i="2"/>
  <c r="I157" i="2"/>
  <c r="I219" i="2"/>
  <c r="I216" i="2"/>
  <c r="I178" i="2"/>
  <c r="I255" i="2"/>
  <c r="I236" i="2"/>
  <c r="I51" i="2"/>
  <c r="I156" i="2"/>
  <c r="I11" i="2"/>
  <c r="I278" i="2"/>
  <c r="I195" i="2"/>
  <c r="I180" i="2"/>
  <c r="I168" i="2"/>
  <c r="I196" i="2"/>
  <c r="I142" i="2"/>
  <c r="I31" i="2"/>
  <c r="I32" i="2"/>
  <c r="I109" i="2"/>
  <c r="I103" i="2"/>
  <c r="I276" i="2"/>
  <c r="I203" i="2"/>
  <c r="I87" i="2"/>
  <c r="I120" i="2"/>
  <c r="I107" i="2"/>
  <c r="I108" i="2"/>
  <c r="I235" i="2"/>
  <c r="I100" i="2"/>
  <c r="I110" i="2"/>
  <c r="I261" i="2"/>
  <c r="I259" i="2"/>
  <c r="I254" i="2"/>
  <c r="I192" i="2"/>
  <c r="I204" i="2"/>
  <c r="I266" i="2"/>
  <c r="I250" i="2"/>
  <c r="I123" i="2"/>
  <c r="I249" i="2"/>
  <c r="I159" i="2"/>
  <c r="I258" i="2"/>
  <c r="I22" i="2"/>
  <c r="I160" i="2"/>
  <c r="I161" i="2"/>
  <c r="I38" i="2"/>
  <c r="I102" i="2"/>
  <c r="I162" i="2"/>
  <c r="I77" i="2"/>
  <c r="I208" i="2"/>
  <c r="I78" i="2"/>
  <c r="I75" i="2"/>
  <c r="I74" i="2"/>
  <c r="I220" i="2"/>
  <c r="I163" i="2"/>
  <c r="I263" i="2"/>
  <c r="I200" i="2"/>
  <c r="I199" i="2"/>
  <c r="I191" i="2"/>
  <c r="I184" i="2"/>
  <c r="I185" i="2"/>
  <c r="I201" i="2"/>
  <c r="I243" i="2"/>
  <c r="I166" i="2"/>
  <c r="I124" i="2"/>
  <c r="I134" i="2"/>
  <c r="I167" i="2"/>
  <c r="I135" i="2"/>
  <c r="I137" i="2"/>
  <c r="I116" i="2"/>
  <c r="I182" i="2"/>
  <c r="I265" i="2"/>
  <c r="I207" i="2"/>
  <c r="I205" i="2"/>
  <c r="I64" i="2"/>
  <c r="I115" i="2"/>
  <c r="I152" i="2"/>
  <c r="I248" i="2"/>
  <c r="I126" i="2"/>
  <c r="I186" i="2"/>
  <c r="I242" i="2"/>
  <c r="I252" i="2"/>
  <c r="I170" i="2"/>
  <c r="I118" i="2"/>
  <c r="I171" i="2"/>
  <c r="I172" i="2"/>
  <c r="I52" i="2"/>
  <c r="I53" i="2"/>
  <c r="I173" i="2"/>
  <c r="I54" i="2"/>
  <c r="I73" i="2"/>
  <c r="I140" i="2"/>
  <c r="I83" i="2"/>
  <c r="I97" i="2"/>
  <c r="I253" i="2"/>
  <c r="I106" i="2"/>
  <c r="I88" i="2"/>
  <c r="I91" i="2"/>
  <c r="I79" i="2"/>
  <c r="I55" i="2"/>
  <c r="I95" i="2"/>
  <c r="I105" i="2"/>
  <c r="I8" i="2"/>
  <c r="I174" i="2"/>
  <c r="I175" i="2"/>
  <c r="I67" i="2"/>
  <c r="I70" i="2"/>
  <c r="I71" i="2"/>
  <c r="I176" i="2"/>
  <c r="I177" i="2"/>
  <c r="I69" i="2"/>
  <c r="I20" i="2"/>
  <c r="I66" i="2"/>
  <c r="I65" i="2"/>
  <c r="I72" i="2"/>
  <c r="I68" i="2"/>
  <c r="I33" i="2"/>
  <c r="I21" i="2"/>
  <c r="I56" i="2"/>
  <c r="I221" i="2"/>
  <c r="I267" i="2"/>
  <c r="I147" i="2"/>
  <c r="I209" i="2"/>
  <c r="I143" i="2"/>
  <c r="I244" i="2"/>
  <c r="I121" i="2"/>
  <c r="I227" i="2"/>
  <c r="I245" i="2"/>
  <c r="I117" i="2"/>
  <c r="I226" i="2"/>
  <c r="I246" i="2"/>
  <c r="I198" i="2"/>
  <c r="I85" i="2"/>
  <c r="I273" i="2"/>
  <c r="I215" i="2"/>
  <c r="I275" i="2"/>
  <c r="I257" i="2"/>
  <c r="I274" i="2"/>
  <c r="I232" i="2"/>
  <c r="I272" i="2"/>
  <c r="I262" i="2"/>
  <c r="I247" i="2"/>
  <c r="I264" i="2"/>
  <c r="I193" i="2"/>
  <c r="I233" i="2"/>
  <c r="I234" i="2"/>
  <c r="I148" i="2"/>
  <c r="I145" i="2"/>
  <c r="I241" i="2"/>
  <c r="I119" i="2"/>
  <c r="I144" i="2"/>
  <c r="I113" i="2"/>
  <c r="I231" i="2"/>
  <c r="I212" i="2"/>
  <c r="I213" i="2"/>
  <c r="I214" i="2"/>
  <c r="I96" i="2"/>
  <c r="I169" i="2"/>
  <c r="I271" i="2"/>
  <c r="I269" i="2"/>
  <c r="I164" i="2"/>
  <c r="I188" i="2"/>
  <c r="I130" i="2"/>
  <c r="I80" i="2"/>
  <c r="I57" i="2"/>
  <c r="I9" i="2"/>
  <c r="I76" i="2"/>
  <c r="I81" i="2"/>
  <c r="I63" i="2"/>
  <c r="I58" i="2"/>
  <c r="I223" i="2"/>
  <c r="I132" i="2"/>
  <c r="I131" i="2"/>
  <c r="I138" i="2"/>
  <c r="I194" i="2"/>
  <c r="I190" i="2"/>
  <c r="I59" i="2"/>
  <c r="I153" i="2"/>
  <c r="I206" i="2"/>
  <c r="I146" i="2"/>
  <c r="I230" i="2"/>
  <c r="I84" i="2"/>
  <c r="I150" i="2"/>
  <c r="I112" i="2"/>
  <c r="I210" i="2"/>
  <c r="I277" i="2"/>
  <c r="I82" i="2"/>
  <c r="I224" i="2"/>
  <c r="I86" i="2"/>
  <c r="I181" i="2"/>
  <c r="I202" i="2"/>
  <c r="I237" i="2"/>
  <c r="I122" i="2"/>
  <c r="I158" i="2"/>
  <c r="I89" i="2"/>
  <c r="I104" i="2"/>
  <c r="I90" i="2"/>
  <c r="I136" i="2"/>
  <c r="I139" i="2"/>
  <c r="I7" i="2"/>
  <c r="I10" i="2"/>
  <c r="I12" i="2"/>
  <c r="I13" i="2"/>
  <c r="I14" i="2"/>
  <c r="I15" i="2"/>
  <c r="I16" i="2"/>
  <c r="I17" i="2"/>
  <c r="I18" i="2"/>
  <c r="I19" i="2"/>
  <c r="I24" i="2"/>
  <c r="I25" i="2"/>
  <c r="I26" i="2"/>
  <c r="I27" i="2"/>
  <c r="I28" i="2"/>
  <c r="I29" i="2"/>
  <c r="I30" i="2"/>
  <c r="I34" i="2"/>
  <c r="I36" i="2"/>
  <c r="I37" i="2"/>
  <c r="I39" i="2"/>
  <c r="I40" i="2"/>
  <c r="I41" i="2"/>
  <c r="I42" i="2"/>
  <c r="I43" i="2"/>
  <c r="I44" i="2"/>
  <c r="I45" i="2"/>
  <c r="I46" i="2"/>
  <c r="I47" i="2"/>
  <c r="I48" i="2"/>
  <c r="I49" i="2"/>
  <c r="I50" i="2"/>
  <c r="I60" i="2"/>
  <c r="I61" i="2"/>
  <c r="I98" i="2"/>
  <c r="P5" i="2"/>
  <c r="O5" i="2"/>
  <c r="N5" i="2"/>
  <c r="M5" i="2"/>
  <c r="L5" i="2"/>
  <c r="K5" i="2"/>
  <c r="J5" i="2"/>
  <c r="R286" i="2" l="1"/>
  <c r="AA286" i="2"/>
  <c r="AA287" i="2" s="1"/>
  <c r="O286" i="2"/>
  <c r="P286" i="2"/>
  <c r="N286" i="2"/>
  <c r="J286" i="2"/>
  <c r="V286" i="2"/>
  <c r="U286" i="2"/>
  <c r="Y286" i="2"/>
  <c r="T286" i="2"/>
  <c r="Z286" i="2"/>
  <c r="S286" i="2"/>
  <c r="X286" i="2"/>
  <c r="W286" i="2"/>
  <c r="M286" i="2"/>
  <c r="L286" i="2"/>
  <c r="K286" i="2"/>
  <c r="AG5" i="2"/>
  <c r="AF5" i="2"/>
  <c r="AE5" i="2"/>
  <c r="AD5" i="2"/>
  <c r="AG4" i="2"/>
  <c r="AF4" i="2"/>
  <c r="AE4" i="2"/>
  <c r="AD4" i="2"/>
  <c r="F277" i="2"/>
  <c r="AH5" i="2"/>
  <c r="AH6" i="2" s="1"/>
  <c r="AH281" i="2"/>
  <c r="R5" i="2"/>
  <c r="R4" i="2"/>
  <c r="AB286" i="2" l="1"/>
  <c r="AH282" i="2"/>
  <c r="AH286" i="2" a="1"/>
  <c r="AH286" i="2" s="1"/>
  <c r="AF6" i="2"/>
  <c r="R6" i="2"/>
  <c r="R282" i="2" s="1"/>
  <c r="D127" i="2"/>
  <c r="D228" i="2"/>
  <c r="D238" i="2"/>
  <c r="D92" i="2"/>
  <c r="D93" i="2"/>
  <c r="D165" i="2"/>
  <c r="D211" i="2"/>
  <c r="D52" i="2"/>
  <c r="D96" i="2"/>
  <c r="D149" i="2"/>
  <c r="D62" i="2"/>
  <c r="D128" i="2"/>
  <c r="D114" i="2"/>
  <c r="D129" i="2"/>
  <c r="D218" i="2"/>
  <c r="D260" i="2"/>
  <c r="D239" i="2"/>
  <c r="D125" i="2"/>
  <c r="D94" i="2"/>
  <c r="D187" i="2"/>
  <c r="D251" i="2"/>
  <c r="D197" i="2"/>
  <c r="D240" i="2"/>
  <c r="D183" i="2"/>
  <c r="D256" i="2"/>
  <c r="D189" i="2"/>
  <c r="D173" i="2"/>
  <c r="D175" i="2"/>
  <c r="D172" i="2"/>
  <c r="D176" i="2"/>
  <c r="D144" i="2"/>
  <c r="D222" i="2"/>
  <c r="D111" i="2"/>
  <c r="D141" i="2"/>
  <c r="D225" i="2"/>
  <c r="D217" i="2"/>
  <c r="D268" i="2"/>
  <c r="D229" i="2"/>
  <c r="D179" i="2"/>
  <c r="D133" i="2"/>
  <c r="D157" i="2"/>
  <c r="D219" i="2"/>
  <c r="D216" i="2"/>
  <c r="D178" i="2"/>
  <c r="D255" i="2"/>
  <c r="D236" i="2"/>
  <c r="D177" i="2"/>
  <c r="D162" i="2"/>
  <c r="D151" i="2"/>
  <c r="D278" i="2"/>
  <c r="D195" i="2"/>
  <c r="D180" i="2"/>
  <c r="D168" i="2"/>
  <c r="D196" i="2"/>
  <c r="D142" i="2"/>
  <c r="D213" i="2"/>
  <c r="D212" i="2"/>
  <c r="D109" i="2"/>
  <c r="D103" i="2"/>
  <c r="D276" i="2"/>
  <c r="D203" i="2"/>
  <c r="D87" i="2"/>
  <c r="D120" i="2"/>
  <c r="D107" i="2"/>
  <c r="D108" i="2"/>
  <c r="D235" i="2"/>
  <c r="D100" i="2"/>
  <c r="D110" i="2"/>
  <c r="D261" i="2"/>
  <c r="D259" i="2"/>
  <c r="D254" i="2"/>
  <c r="D192" i="2"/>
  <c r="D204" i="2"/>
  <c r="D266" i="2"/>
  <c r="D250" i="2"/>
  <c r="D123" i="2"/>
  <c r="D249" i="2"/>
  <c r="D230" i="2"/>
  <c r="D258" i="2"/>
  <c r="D54" i="2"/>
  <c r="D53" i="2"/>
  <c r="D118" i="2"/>
  <c r="D174" i="2"/>
  <c r="D99" i="2"/>
  <c r="D171" i="2"/>
  <c r="D77" i="2"/>
  <c r="D208" i="2"/>
  <c r="D78" i="2"/>
  <c r="D75" i="2"/>
  <c r="D74" i="2"/>
  <c r="D220" i="2"/>
  <c r="D163" i="2"/>
  <c r="D263" i="2"/>
  <c r="D200" i="2"/>
  <c r="D199" i="2"/>
  <c r="D191" i="2"/>
  <c r="D184" i="2"/>
  <c r="D185" i="2"/>
  <c r="D201" i="2"/>
  <c r="D243" i="2"/>
  <c r="D160" i="2"/>
  <c r="D159" i="2"/>
  <c r="D134" i="2"/>
  <c r="D214" i="2"/>
  <c r="D135" i="2"/>
  <c r="D137" i="2"/>
  <c r="D116" i="2"/>
  <c r="D182" i="2"/>
  <c r="D265" i="2"/>
  <c r="D207" i="2"/>
  <c r="D205" i="2"/>
  <c r="D64" i="2"/>
  <c r="D115" i="2"/>
  <c r="D152" i="2"/>
  <c r="D248" i="2"/>
  <c r="D126" i="2"/>
  <c r="D186" i="2"/>
  <c r="D242" i="2"/>
  <c r="D252" i="2"/>
  <c r="D170" i="2"/>
  <c r="D124" i="2"/>
  <c r="D161" i="2"/>
  <c r="D167" i="2"/>
  <c r="D156" i="2"/>
  <c r="D155" i="2"/>
  <c r="D154" i="2"/>
  <c r="D11" i="2"/>
  <c r="D73" i="2"/>
  <c r="D140" i="2"/>
  <c r="D83" i="2"/>
  <c r="D97" i="2"/>
  <c r="D253" i="2"/>
  <c r="D106" i="2"/>
  <c r="D88" i="2"/>
  <c r="D91" i="2"/>
  <c r="D79" i="2"/>
  <c r="D57" i="2"/>
  <c r="D58" i="2"/>
  <c r="D105" i="2"/>
  <c r="D59" i="2"/>
  <c r="D55" i="2"/>
  <c r="D33" i="2"/>
  <c r="D67" i="2"/>
  <c r="D70" i="2"/>
  <c r="D71" i="2"/>
  <c r="D21" i="2"/>
  <c r="D51" i="2"/>
  <c r="D69" i="2"/>
  <c r="D20" i="2"/>
  <c r="D66" i="2"/>
  <c r="D65" i="2"/>
  <c r="D72" i="2"/>
  <c r="D68" i="2"/>
  <c r="D22" i="2"/>
  <c r="D38" i="2"/>
  <c r="D23" i="2"/>
  <c r="D221" i="2"/>
  <c r="D267" i="2"/>
  <c r="D147" i="2"/>
  <c r="D209" i="2"/>
  <c r="D143" i="2"/>
  <c r="D244" i="2"/>
  <c r="D121" i="2"/>
  <c r="D227" i="2"/>
  <c r="D245" i="2"/>
  <c r="D117" i="2"/>
  <c r="D226" i="2"/>
  <c r="D246" i="2"/>
  <c r="D198" i="2"/>
  <c r="D85" i="2"/>
  <c r="D273" i="2"/>
  <c r="D215" i="2"/>
  <c r="D275" i="2"/>
  <c r="D257" i="2"/>
  <c r="D274" i="2"/>
  <c r="D232" i="2"/>
  <c r="D272" i="2"/>
  <c r="D262" i="2"/>
  <c r="D247" i="2"/>
  <c r="D264" i="2"/>
  <c r="D193" i="2"/>
  <c r="D233" i="2"/>
  <c r="D234" i="2"/>
  <c r="D148" i="2"/>
  <c r="D145" i="2"/>
  <c r="D241" i="2"/>
  <c r="D9" i="2"/>
  <c r="D35" i="2"/>
  <c r="D113" i="2"/>
  <c r="D231" i="2"/>
  <c r="D146" i="2"/>
  <c r="D95" i="2"/>
  <c r="D102" i="2"/>
  <c r="D166" i="2"/>
  <c r="D169" i="2"/>
  <c r="D271" i="2"/>
  <c r="D269" i="2"/>
  <c r="D164" i="2"/>
  <c r="D188" i="2"/>
  <c r="D130" i="2"/>
  <c r="D80" i="2"/>
  <c r="D32" i="2"/>
  <c r="D31" i="2"/>
  <c r="D76" i="2"/>
  <c r="D81" i="2"/>
  <c r="D63" i="2"/>
  <c r="D8" i="2"/>
  <c r="D119" i="2"/>
  <c r="D132" i="2"/>
  <c r="D131" i="2"/>
  <c r="D138" i="2"/>
  <c r="D194" i="2"/>
  <c r="D190" i="2"/>
  <c r="D56" i="2"/>
  <c r="D153" i="2"/>
  <c r="D206" i="2"/>
  <c r="D98" i="2"/>
  <c r="D223" i="2"/>
  <c r="D101" i="2"/>
  <c r="D84" i="2"/>
  <c r="D150" i="2"/>
  <c r="D112" i="2"/>
  <c r="D210" i="2"/>
  <c r="D277" i="2"/>
  <c r="D82" i="2"/>
  <c r="D224" i="2"/>
  <c r="D86" i="2"/>
  <c r="D181" i="2"/>
  <c r="D202" i="2"/>
  <c r="D237" i="2"/>
  <c r="D122" i="2"/>
  <c r="D158" i="2"/>
  <c r="D89" i="2"/>
  <c r="D104" i="2"/>
  <c r="D90" i="2"/>
  <c r="D136" i="2"/>
  <c r="D139" i="2"/>
  <c r="D7" i="2"/>
  <c r="D10" i="2"/>
  <c r="D12" i="2"/>
  <c r="D13" i="2"/>
  <c r="D14" i="2"/>
  <c r="D15" i="2"/>
  <c r="D16" i="2"/>
  <c r="D17" i="2"/>
  <c r="D18" i="2"/>
  <c r="D19" i="2"/>
  <c r="D24" i="2"/>
  <c r="D25" i="2"/>
  <c r="D26" i="2"/>
  <c r="D27" i="2"/>
  <c r="D28" i="2"/>
  <c r="D29" i="2"/>
  <c r="D30" i="2"/>
  <c r="D34" i="2"/>
  <c r="D36" i="2"/>
  <c r="D37" i="2"/>
  <c r="D39" i="2"/>
  <c r="D40" i="2"/>
  <c r="D41" i="2"/>
  <c r="D42" i="2"/>
  <c r="D43" i="2"/>
  <c r="D44" i="2"/>
  <c r="D45" i="2"/>
  <c r="D46" i="2"/>
  <c r="D47" i="2"/>
  <c r="D48" i="2"/>
  <c r="D49" i="2"/>
  <c r="D50" i="2"/>
  <c r="D60" i="2"/>
  <c r="D61" i="2"/>
  <c r="D270" i="2"/>
  <c r="G45" i="2"/>
  <c r="F45" i="2"/>
  <c r="G44" i="2"/>
  <c r="F44" i="2"/>
  <c r="G43" i="2"/>
  <c r="F43" i="2"/>
  <c r="G42" i="2"/>
  <c r="F42" i="2"/>
  <c r="G41" i="2"/>
  <c r="F41" i="2"/>
  <c r="G40" i="2"/>
  <c r="F40" i="2"/>
  <c r="G39" i="2"/>
  <c r="F39" i="2"/>
  <c r="G37" i="2"/>
  <c r="F37" i="2"/>
  <c r="G36" i="2"/>
  <c r="F36" i="2"/>
  <c r="G34" i="2"/>
  <c r="F34" i="2"/>
  <c r="G30" i="2"/>
  <c r="F30" i="2"/>
  <c r="G29" i="2"/>
  <c r="F29" i="2"/>
  <c r="G28" i="2"/>
  <c r="F28" i="2"/>
  <c r="G27" i="2"/>
  <c r="F27" i="2"/>
  <c r="G26" i="2"/>
  <c r="F26" i="2"/>
  <c r="G25" i="2"/>
  <c r="F25" i="2"/>
  <c r="G24" i="2"/>
  <c r="F24" i="2"/>
  <c r="G19" i="2"/>
  <c r="F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0" i="2"/>
  <c r="F10" i="2"/>
  <c r="G7" i="2"/>
  <c r="F7" i="2"/>
  <c r="G139" i="2"/>
  <c r="F139" i="2"/>
  <c r="G136" i="2"/>
  <c r="F136" i="2"/>
  <c r="G90" i="2"/>
  <c r="F90" i="2"/>
  <c r="G104" i="2"/>
  <c r="F104" i="2"/>
  <c r="G89" i="2"/>
  <c r="F89" i="2"/>
  <c r="G158" i="2"/>
  <c r="F158" i="2"/>
  <c r="G122" i="2"/>
  <c r="F122" i="2"/>
  <c r="F237" i="2"/>
  <c r="F202" i="2"/>
  <c r="F181" i="2"/>
  <c r="F86" i="2"/>
  <c r="F224" i="2"/>
  <c r="F82" i="2"/>
  <c r="F210" i="2"/>
  <c r="F112" i="2"/>
  <c r="F150" i="2"/>
  <c r="F84" i="2"/>
  <c r="G101" i="2"/>
  <c r="F101" i="2"/>
  <c r="G223" i="2"/>
  <c r="F223" i="2"/>
  <c r="G98" i="2"/>
  <c r="F98" i="2"/>
  <c r="F206" i="2"/>
  <c r="F153" i="2"/>
  <c r="F56" i="2"/>
  <c r="R287" i="2" l="1"/>
  <c r="H27" i="2"/>
  <c r="H7" i="2"/>
  <c r="H14" i="2"/>
  <c r="H37" i="2"/>
  <c r="H16" i="2"/>
  <c r="H26" i="2"/>
  <c r="H30" i="2"/>
  <c r="H40" i="2"/>
  <c r="H101" i="2"/>
  <c r="H210" i="2"/>
  <c r="H90" i="2"/>
  <c r="H89" i="2"/>
  <c r="AH287" i="2"/>
  <c r="AH288" i="2"/>
  <c r="H223" i="2"/>
  <c r="H224" i="2"/>
  <c r="H104" i="2"/>
  <c r="H10" i="2"/>
  <c r="H19" i="2"/>
  <c r="H158" i="2"/>
  <c r="H139" i="2"/>
  <c r="H39" i="2"/>
  <c r="H12" i="2"/>
  <c r="H98" i="2"/>
  <c r="H237" i="2"/>
  <c r="H15" i="2"/>
  <c r="H18" i="2"/>
  <c r="H36" i="2"/>
  <c r="H42" i="2"/>
  <c r="H181" i="2"/>
  <c r="H25" i="2"/>
  <c r="H43" i="2"/>
  <c r="H150" i="2"/>
  <c r="H122" i="2"/>
  <c r="H34" i="2"/>
  <c r="H136" i="2"/>
  <c r="H13" i="2"/>
  <c r="H24" i="2"/>
  <c r="H41" i="2"/>
  <c r="H28" i="2"/>
  <c r="H202" i="2"/>
  <c r="H86" i="2"/>
  <c r="H29" i="2"/>
  <c r="H44" i="2"/>
  <c r="H17" i="2"/>
  <c r="H277" i="2"/>
  <c r="H56" i="2"/>
  <c r="H112" i="2"/>
  <c r="H82" i="2"/>
  <c r="H206" i="2"/>
  <c r="H153" i="2"/>
  <c r="H84" i="2"/>
  <c r="H45" i="2"/>
  <c r="J281" i="2"/>
  <c r="K281" i="2"/>
  <c r="L281" i="2"/>
  <c r="M281" i="2"/>
  <c r="N281" i="2"/>
  <c r="O281" i="2"/>
  <c r="P281" i="2"/>
  <c r="S281" i="2"/>
  <c r="T281" i="2"/>
  <c r="U281" i="2"/>
  <c r="V281" i="2"/>
  <c r="W281" i="2"/>
  <c r="X281" i="2"/>
  <c r="Z281" i="2"/>
  <c r="Y281" i="2"/>
  <c r="AD281" i="2"/>
  <c r="AE281" i="2"/>
  <c r="AG281" i="2"/>
  <c r="AB281" i="2" l="1"/>
  <c r="Q281" i="2"/>
  <c r="D280" i="2"/>
  <c r="C280" i="2" l="1"/>
  <c r="F85" i="2" l="1"/>
  <c r="F273" i="2"/>
  <c r="F215" i="2"/>
  <c r="F275" i="2"/>
  <c r="F257" i="2"/>
  <c r="F274" i="2"/>
  <c r="F232" i="2"/>
  <c r="F272" i="2"/>
  <c r="F262" i="2"/>
  <c r="F247" i="2"/>
  <c r="F264" i="2"/>
  <c r="F193" i="2"/>
  <c r="F233" i="2"/>
  <c r="F234" i="2"/>
  <c r="F148" i="2"/>
  <c r="F145" i="2"/>
  <c r="F241" i="2"/>
  <c r="F9" i="2"/>
  <c r="F35" i="2"/>
  <c r="F113" i="2"/>
  <c r="F231" i="2"/>
  <c r="F146" i="2"/>
  <c r="G146" i="2"/>
  <c r="F95" i="2"/>
  <c r="G95" i="2"/>
  <c r="F102" i="2"/>
  <c r="G102" i="2"/>
  <c r="F166" i="2"/>
  <c r="G166" i="2"/>
  <c r="F169" i="2"/>
  <c r="F271" i="2"/>
  <c r="F269" i="2"/>
  <c r="F164" i="2"/>
  <c r="F188" i="2"/>
  <c r="G188" i="2"/>
  <c r="F130" i="2"/>
  <c r="G130" i="2"/>
  <c r="F80" i="2"/>
  <c r="F32" i="2"/>
  <c r="F31" i="2"/>
  <c r="F76" i="2"/>
  <c r="F81" i="2"/>
  <c r="F63" i="2"/>
  <c r="F8" i="2"/>
  <c r="F119" i="2"/>
  <c r="G119" i="2"/>
  <c r="F132" i="2"/>
  <c r="F131" i="2"/>
  <c r="G131" i="2"/>
  <c r="F138" i="2"/>
  <c r="G138" i="2"/>
  <c r="F194" i="2"/>
  <c r="F190" i="2"/>
  <c r="F46" i="2"/>
  <c r="G46" i="2"/>
  <c r="F47" i="2"/>
  <c r="G47" i="2"/>
  <c r="F48" i="2"/>
  <c r="G48" i="2"/>
  <c r="F49" i="2"/>
  <c r="G49" i="2"/>
  <c r="F50" i="2"/>
  <c r="G50" i="2"/>
  <c r="F60" i="2"/>
  <c r="G60" i="2"/>
  <c r="F61" i="2"/>
  <c r="G61" i="2"/>
  <c r="F280" i="2"/>
  <c r="G280" i="2"/>
  <c r="F281" i="2"/>
  <c r="G281" i="2"/>
  <c r="F282" i="2"/>
  <c r="G282" i="2"/>
  <c r="F283" i="2"/>
  <c r="G283" i="2"/>
  <c r="F198" i="2"/>
  <c r="F246" i="2"/>
  <c r="F226" i="2"/>
  <c r="F117" i="2"/>
  <c r="F245" i="2"/>
  <c r="F227" i="2"/>
  <c r="F121" i="2"/>
  <c r="F244" i="2"/>
  <c r="F143" i="2"/>
  <c r="F209" i="2"/>
  <c r="F147" i="2"/>
  <c r="F267" i="2"/>
  <c r="F221" i="2"/>
  <c r="F23" i="2"/>
  <c r="F38" i="2"/>
  <c r="F22" i="2"/>
  <c r="H194" i="2" l="1"/>
  <c r="H119" i="2"/>
  <c r="H130" i="2"/>
  <c r="H271" i="2"/>
  <c r="H95" i="2"/>
  <c r="H35" i="2"/>
  <c r="H148" i="2"/>
  <c r="H264" i="2"/>
  <c r="H232" i="2"/>
  <c r="H215" i="2"/>
  <c r="H131" i="2"/>
  <c r="H63" i="2"/>
  <c r="H32" i="2"/>
  <c r="H164" i="2"/>
  <c r="H166" i="2"/>
  <c r="H231" i="2"/>
  <c r="H241" i="2"/>
  <c r="H233" i="2"/>
  <c r="H262" i="2"/>
  <c r="H257" i="2"/>
  <c r="H38" i="2"/>
  <c r="H147" i="2"/>
  <c r="H121" i="2"/>
  <c r="H226" i="2"/>
  <c r="H61" i="2"/>
  <c r="H46" i="2"/>
  <c r="H281" i="2"/>
  <c r="H60" i="2"/>
  <c r="H47" i="2"/>
  <c r="H283" i="2"/>
  <c r="H49" i="2"/>
  <c r="H132" i="2"/>
  <c r="H80" i="2"/>
  <c r="H102" i="2"/>
  <c r="H145" i="2"/>
  <c r="H272" i="2"/>
  <c r="H282" i="2"/>
  <c r="H48" i="2"/>
  <c r="H138" i="2"/>
  <c r="H31" i="2"/>
  <c r="H169" i="2"/>
  <c r="H9" i="2"/>
  <c r="H247" i="2"/>
  <c r="H273" i="2"/>
  <c r="H22" i="2"/>
  <c r="H267" i="2"/>
  <c r="H244" i="2"/>
  <c r="H117" i="2"/>
  <c r="H50" i="2"/>
  <c r="H23" i="2"/>
  <c r="H209" i="2"/>
  <c r="H227" i="2"/>
  <c r="H246" i="2"/>
  <c r="H280" i="2"/>
  <c r="H221" i="2"/>
  <c r="H143" i="2"/>
  <c r="H245" i="2"/>
  <c r="H198" i="2"/>
  <c r="H85" i="2"/>
  <c r="H190" i="2"/>
  <c r="H8" i="2"/>
  <c r="H81" i="2"/>
  <c r="H76" i="2"/>
  <c r="H188" i="2"/>
  <c r="H269" i="2"/>
  <c r="H146" i="2"/>
  <c r="H113" i="2"/>
  <c r="H234" i="2"/>
  <c r="H193" i="2"/>
  <c r="H274" i="2"/>
  <c r="H275" i="2"/>
  <c r="Y291" i="2"/>
  <c r="F270" i="2" l="1"/>
  <c r="F127" i="2"/>
  <c r="G127" i="2"/>
  <c r="F228" i="2"/>
  <c r="F238" i="2"/>
  <c r="F92" i="2"/>
  <c r="F93" i="2"/>
  <c r="F165" i="2"/>
  <c r="F211" i="2"/>
  <c r="F52" i="2"/>
  <c r="F96" i="2"/>
  <c r="G96" i="2"/>
  <c r="F149" i="2"/>
  <c r="G149" i="2"/>
  <c r="F62" i="2"/>
  <c r="G62" i="2"/>
  <c r="F128" i="2"/>
  <c r="G128" i="2"/>
  <c r="F114" i="2"/>
  <c r="F129" i="2"/>
  <c r="G129" i="2"/>
  <c r="F218" i="2"/>
  <c r="F260" i="2"/>
  <c r="F239" i="2"/>
  <c r="F125" i="2"/>
  <c r="F94" i="2"/>
  <c r="F187" i="2"/>
  <c r="F251" i="2"/>
  <c r="F197" i="2"/>
  <c r="F240" i="2"/>
  <c r="F183" i="2"/>
  <c r="F256" i="2"/>
  <c r="F189" i="2"/>
  <c r="F173" i="2"/>
  <c r="G173" i="2"/>
  <c r="F175" i="2"/>
  <c r="G175" i="2"/>
  <c r="F172" i="2"/>
  <c r="G172" i="2"/>
  <c r="F176" i="2"/>
  <c r="G176" i="2"/>
  <c r="F144" i="2"/>
  <c r="G144" i="2"/>
  <c r="F222" i="2"/>
  <c r="F111" i="2"/>
  <c r="F141" i="2"/>
  <c r="F225" i="2"/>
  <c r="F217" i="2"/>
  <c r="F268" i="2"/>
  <c r="F229" i="2"/>
  <c r="F179" i="2"/>
  <c r="F133" i="2"/>
  <c r="F157" i="2"/>
  <c r="F219" i="2"/>
  <c r="F216" i="2"/>
  <c r="F178" i="2"/>
  <c r="F255" i="2"/>
  <c r="F236" i="2"/>
  <c r="F177" i="2"/>
  <c r="G177" i="2"/>
  <c r="F162" i="2"/>
  <c r="G162" i="2"/>
  <c r="F151" i="2"/>
  <c r="G151" i="2"/>
  <c r="F278" i="2"/>
  <c r="F195" i="2"/>
  <c r="F180" i="2"/>
  <c r="F168" i="2"/>
  <c r="F196" i="2"/>
  <c r="F142" i="2"/>
  <c r="F213" i="2"/>
  <c r="G213" i="2"/>
  <c r="F212" i="2"/>
  <c r="G212" i="2"/>
  <c r="F109" i="2"/>
  <c r="G109" i="2"/>
  <c r="F103" i="2"/>
  <c r="G103" i="2"/>
  <c r="F276" i="2"/>
  <c r="G276" i="2"/>
  <c r="F203" i="2"/>
  <c r="F87" i="2"/>
  <c r="F120" i="2"/>
  <c r="F107" i="2"/>
  <c r="F108" i="2"/>
  <c r="F235" i="2"/>
  <c r="F100" i="2"/>
  <c r="F110" i="2"/>
  <c r="F261" i="2"/>
  <c r="F259" i="2"/>
  <c r="F254" i="2"/>
  <c r="F192" i="2"/>
  <c r="F204" i="2"/>
  <c r="F266" i="2"/>
  <c r="F250" i="2"/>
  <c r="F123" i="2"/>
  <c r="F249" i="2"/>
  <c r="F230" i="2"/>
  <c r="G230" i="2"/>
  <c r="F258" i="2"/>
  <c r="F54" i="2"/>
  <c r="F53" i="2"/>
  <c r="F118" i="2"/>
  <c r="G118" i="2"/>
  <c r="F174" i="2"/>
  <c r="G174" i="2"/>
  <c r="F99" i="2"/>
  <c r="G99" i="2"/>
  <c r="F171" i="2"/>
  <c r="G171" i="2"/>
  <c r="F77" i="2"/>
  <c r="G77" i="2"/>
  <c r="F208" i="2"/>
  <c r="F78" i="2"/>
  <c r="G78" i="2"/>
  <c r="F75" i="2"/>
  <c r="G75" i="2"/>
  <c r="F74" i="2"/>
  <c r="G74" i="2"/>
  <c r="F220" i="2"/>
  <c r="F163" i="2"/>
  <c r="F263" i="2"/>
  <c r="F200" i="2"/>
  <c r="F199" i="2"/>
  <c r="F191" i="2"/>
  <c r="F184" i="2"/>
  <c r="F185" i="2"/>
  <c r="F201" i="2"/>
  <c r="F243" i="2"/>
  <c r="F160" i="2"/>
  <c r="G160" i="2"/>
  <c r="F159" i="2"/>
  <c r="G159" i="2"/>
  <c r="F134" i="2"/>
  <c r="G134" i="2"/>
  <c r="F214" i="2"/>
  <c r="G214" i="2"/>
  <c r="F135" i="2"/>
  <c r="G135" i="2"/>
  <c r="F137" i="2"/>
  <c r="G137" i="2"/>
  <c r="F116" i="2"/>
  <c r="G116" i="2"/>
  <c r="F182" i="2"/>
  <c r="F265" i="2"/>
  <c r="F207" i="2"/>
  <c r="F205" i="2"/>
  <c r="F64" i="2"/>
  <c r="F115" i="2"/>
  <c r="F152" i="2"/>
  <c r="F248" i="2"/>
  <c r="F126" i="2"/>
  <c r="F186" i="2"/>
  <c r="F242" i="2"/>
  <c r="F252" i="2"/>
  <c r="F170" i="2"/>
  <c r="G170" i="2"/>
  <c r="F124" i="2"/>
  <c r="G124" i="2"/>
  <c r="F161" i="2"/>
  <c r="G161" i="2"/>
  <c r="F167" i="2"/>
  <c r="G167" i="2"/>
  <c r="F156" i="2"/>
  <c r="G156" i="2"/>
  <c r="F155" i="2"/>
  <c r="G155" i="2"/>
  <c r="F154" i="2"/>
  <c r="G154" i="2"/>
  <c r="F11" i="2"/>
  <c r="F73" i="2"/>
  <c r="F140" i="2"/>
  <c r="F83" i="2"/>
  <c r="F97" i="2"/>
  <c r="F253" i="2"/>
  <c r="F106" i="2"/>
  <c r="F88" i="2"/>
  <c r="F91" i="2"/>
  <c r="F79" i="2"/>
  <c r="F57" i="2"/>
  <c r="F58" i="2"/>
  <c r="F105" i="2"/>
  <c r="F59" i="2"/>
  <c r="W5" i="2"/>
  <c r="W4" i="2"/>
  <c r="W6" i="2" l="1"/>
  <c r="W282" i="2" s="1"/>
  <c r="W287" i="2" l="1"/>
  <c r="K4" i="2" l="1"/>
  <c r="K6" i="2" l="1"/>
  <c r="F55" i="2"/>
  <c r="F33" i="2"/>
  <c r="F67" i="2"/>
  <c r="F70" i="2"/>
  <c r="F71" i="2"/>
  <c r="F21" i="2"/>
  <c r="F51" i="2"/>
  <c r="F69" i="2"/>
  <c r="F20" i="2"/>
  <c r="F66" i="2"/>
  <c r="F65" i="2"/>
  <c r="F72" i="2"/>
  <c r="F68" i="2"/>
  <c r="V5" i="2"/>
  <c r="R294" i="2"/>
  <c r="X5" i="2"/>
  <c r="Z5" i="2"/>
  <c r="Y5" i="2"/>
  <c r="S5" i="2"/>
  <c r="T5" i="2"/>
  <c r="U5" i="2"/>
  <c r="L4" i="2"/>
  <c r="M4" i="2"/>
  <c r="N4" i="2"/>
  <c r="O4" i="2"/>
  <c r="P4" i="2"/>
  <c r="S4" i="2"/>
  <c r="T4" i="2"/>
  <c r="U4" i="2"/>
  <c r="V4" i="2"/>
  <c r="R293" i="2"/>
  <c r="X4" i="2"/>
  <c r="Z4" i="2"/>
  <c r="Y4" i="2"/>
  <c r="J4" i="2"/>
  <c r="K282" i="2" l="1"/>
  <c r="K287" i="2"/>
  <c r="O6" i="2"/>
  <c r="AE286" i="2" a="1"/>
  <c r="AE286" i="2" s="1"/>
  <c r="H69" i="2"/>
  <c r="N6" i="2"/>
  <c r="V6" i="2"/>
  <c r="V282" i="2" s="1"/>
  <c r="H20" i="2"/>
  <c r="U6" i="2"/>
  <c r="S6" i="2"/>
  <c r="S282" i="2" s="1"/>
  <c r="H261" i="2"/>
  <c r="AG6" i="2"/>
  <c r="AG282" i="2" s="1"/>
  <c r="Z6" i="2"/>
  <c r="Y6" i="2"/>
  <c r="Y282" i="2" s="1"/>
  <c r="L6" i="2"/>
  <c r="T6" i="2"/>
  <c r="T282" i="2" s="1"/>
  <c r="H270" i="2"/>
  <c r="P6" i="2"/>
  <c r="J6" i="2"/>
  <c r="AE6" i="2"/>
  <c r="AE282" i="2" s="1"/>
  <c r="X6" i="2"/>
  <c r="X282" i="2" s="1"/>
  <c r="AD6" i="2"/>
  <c r="AD282" i="2" s="1"/>
  <c r="R295" i="2"/>
  <c r="H72" i="2"/>
  <c r="M6" i="2"/>
  <c r="H66" i="2"/>
  <c r="H65" i="2"/>
  <c r="H68" i="2"/>
  <c r="J282" i="2" l="1"/>
  <c r="J287" i="2"/>
  <c r="O282" i="2"/>
  <c r="O287" i="2"/>
  <c r="P282" i="2"/>
  <c r="P287" i="2"/>
  <c r="L282" i="2"/>
  <c r="L287" i="2"/>
  <c r="M282" i="2"/>
  <c r="M287" i="2"/>
  <c r="N282" i="2"/>
  <c r="N287" i="2"/>
  <c r="Z287" i="2"/>
  <c r="Z282" i="2"/>
  <c r="U287" i="2"/>
  <c r="U282" i="2"/>
  <c r="AG286" i="2" a="1"/>
  <c r="AG286" i="2" s="1"/>
  <c r="AE287" i="2"/>
  <c r="AE288" i="2"/>
  <c r="AD286" i="2" a="1"/>
  <c r="AD286" i="2" s="1"/>
  <c r="H127" i="2"/>
  <c r="H228" i="2"/>
  <c r="H238" i="2"/>
  <c r="H92" i="2"/>
  <c r="H93" i="2"/>
  <c r="H165" i="2"/>
  <c r="H211" i="2"/>
  <c r="H52" i="2"/>
  <c r="H96" i="2"/>
  <c r="H149" i="2"/>
  <c r="H62" i="2"/>
  <c r="H128" i="2"/>
  <c r="H114" i="2"/>
  <c r="H129" i="2"/>
  <c r="H218" i="2"/>
  <c r="H260" i="2"/>
  <c r="H239" i="2"/>
  <c r="H125" i="2"/>
  <c r="H94" i="2"/>
  <c r="H187" i="2"/>
  <c r="H251" i="2"/>
  <c r="H197" i="2"/>
  <c r="H240" i="2"/>
  <c r="H183" i="2"/>
  <c r="H256" i="2"/>
  <c r="H189" i="2"/>
  <c r="H173" i="2"/>
  <c r="H175" i="2"/>
  <c r="H172" i="2"/>
  <c r="H176" i="2"/>
  <c r="H144" i="2"/>
  <c r="H222" i="2"/>
  <c r="H111" i="2"/>
  <c r="H141" i="2"/>
  <c r="H225" i="2"/>
  <c r="H217" i="2"/>
  <c r="H268" i="2"/>
  <c r="H229" i="2"/>
  <c r="H179" i="2"/>
  <c r="H133" i="2"/>
  <c r="H157" i="2"/>
  <c r="H219" i="2"/>
  <c r="H216" i="2"/>
  <c r="H178" i="2"/>
  <c r="H255" i="2"/>
  <c r="H236" i="2"/>
  <c r="H177" i="2"/>
  <c r="H162" i="2"/>
  <c r="H151" i="2"/>
  <c r="H278" i="2"/>
  <c r="H195" i="2"/>
  <c r="H180" i="2"/>
  <c r="H168" i="2"/>
  <c r="H196" i="2"/>
  <c r="H142" i="2"/>
  <c r="H213" i="2"/>
  <c r="H212" i="2"/>
  <c r="H109" i="2"/>
  <c r="H103" i="2"/>
  <c r="H276" i="2"/>
  <c r="H203" i="2"/>
  <c r="H87" i="2"/>
  <c r="H120" i="2"/>
  <c r="H107" i="2"/>
  <c r="H108" i="2"/>
  <c r="H235" i="2"/>
  <c r="H100" i="2"/>
  <c r="H110" i="2"/>
  <c r="H259" i="2"/>
  <c r="H254" i="2"/>
  <c r="H192" i="2"/>
  <c r="H204" i="2"/>
  <c r="H266" i="2"/>
  <c r="H250" i="2"/>
  <c r="H123" i="2"/>
  <c r="H249" i="2"/>
  <c r="H230" i="2"/>
  <c r="H258" i="2"/>
  <c r="H54" i="2"/>
  <c r="H53" i="2"/>
  <c r="H118" i="2"/>
  <c r="H174" i="2"/>
  <c r="H99" i="2"/>
  <c r="H171" i="2"/>
  <c r="H77" i="2"/>
  <c r="H208" i="2"/>
  <c r="H78" i="2"/>
  <c r="H75" i="2"/>
  <c r="H74" i="2"/>
  <c r="H220" i="2"/>
  <c r="H163" i="2"/>
  <c r="H263" i="2"/>
  <c r="H200" i="2"/>
  <c r="H199" i="2"/>
  <c r="H191" i="2"/>
  <c r="H184" i="2"/>
  <c r="H185" i="2"/>
  <c r="H201" i="2"/>
  <c r="H243" i="2"/>
  <c r="H160" i="2"/>
  <c r="H159" i="2"/>
  <c r="H134" i="2"/>
  <c r="H214" i="2"/>
  <c r="H135" i="2"/>
  <c r="H137" i="2"/>
  <c r="H116" i="2"/>
  <c r="H182" i="2"/>
  <c r="H265" i="2"/>
  <c r="H207" i="2"/>
  <c r="H205" i="2"/>
  <c r="H64" i="2"/>
  <c r="H115" i="2"/>
  <c r="H152" i="2"/>
  <c r="H248" i="2"/>
  <c r="H126" i="2"/>
  <c r="H186" i="2"/>
  <c r="H242" i="2"/>
  <c r="H252" i="2"/>
  <c r="H170" i="2"/>
  <c r="H124" i="2"/>
  <c r="H161" i="2"/>
  <c r="H167" i="2"/>
  <c r="H156" i="2"/>
  <c r="H155" i="2"/>
  <c r="H154" i="2"/>
  <c r="H11" i="2"/>
  <c r="H73" i="2"/>
  <c r="H140" i="2"/>
  <c r="H83" i="2"/>
  <c r="H97" i="2"/>
  <c r="H253" i="2"/>
  <c r="H106" i="2"/>
  <c r="H88" i="2"/>
  <c r="H91" i="2"/>
  <c r="H79" i="2"/>
  <c r="H57" i="2"/>
  <c r="H58" i="2"/>
  <c r="H105" i="2"/>
  <c r="H59" i="2"/>
  <c r="H55" i="2"/>
  <c r="H33" i="2"/>
  <c r="H67" i="2"/>
  <c r="H70" i="2"/>
  <c r="H71" i="2"/>
  <c r="H21" i="2"/>
  <c r="H51" i="2"/>
  <c r="AB282" i="2" l="1"/>
  <c r="Q282" i="2"/>
  <c r="X287" i="2"/>
  <c r="AC287" i="2"/>
  <c r="AG287" i="2"/>
  <c r="AD287" i="2"/>
  <c r="D281" i="2"/>
  <c r="AG288" i="2"/>
  <c r="AD288" i="2"/>
  <c r="T287" i="2"/>
  <c r="V287" i="2" l="1"/>
  <c r="Y287" i="2"/>
  <c r="S287" i="2"/>
  <c r="AB287" i="2" l="1"/>
  <c r="AB283" i="2" s="1"/>
  <c r="Y1" i="2" s="1"/>
  <c r="D282" i="2"/>
  <c r="D283" i="2"/>
  <c r="G8" i="1"/>
  <c r="G9" i="1"/>
  <c r="G13" i="1"/>
  <c r="G14" i="1"/>
  <c r="G15" i="1"/>
  <c r="G7" i="1"/>
  <c r="C17" i="1"/>
  <c r="D17" i="1"/>
  <c r="E17" i="1"/>
  <c r="B17" i="1"/>
  <c r="D286" i="2" l="1"/>
  <c r="Q286" i="2"/>
  <c r="L9" i="1"/>
  <c r="K14" i="1"/>
  <c r="L14" i="1" s="1"/>
  <c r="K7" i="1"/>
  <c r="L7" i="1" s="1"/>
  <c r="F19" i="1"/>
  <c r="E19" i="1"/>
  <c r="E21" i="1" s="1"/>
  <c r="E23" i="1" s="1"/>
  <c r="D19" i="1"/>
  <c r="D21" i="1" s="1"/>
  <c r="D23" i="1" s="1"/>
  <c r="C19" i="1"/>
  <c r="C21" i="1" s="1"/>
  <c r="C23" i="1" s="1"/>
  <c r="B19" i="1"/>
  <c r="B21" i="1"/>
  <c r="B23" i="1" s="1"/>
  <c r="I15" i="1"/>
  <c r="K15" i="1" s="1"/>
  <c r="L15" i="1" s="1"/>
  <c r="I14" i="1"/>
  <c r="I13" i="1"/>
  <c r="K13" i="1" s="1"/>
  <c r="L13" i="1" s="1"/>
  <c r="I12" i="1"/>
  <c r="K12" i="1" s="1"/>
  <c r="I9" i="1"/>
  <c r="K9" i="1" s="1"/>
  <c r="I8" i="1"/>
  <c r="K8" i="1" s="1"/>
  <c r="L8" i="1" s="1"/>
  <c r="I7" i="1"/>
  <c r="F21" i="1"/>
  <c r="F12" i="1"/>
  <c r="F17" i="1" l="1"/>
  <c r="G12" i="1"/>
  <c r="L12" i="1"/>
  <c r="D287" i="2"/>
  <c r="Q287" i="2"/>
  <c r="Q283" i="2" s="1"/>
  <c r="P288" i="2"/>
  <c r="L19" i="1"/>
  <c r="F23" i="1"/>
  <c r="F25" i="1"/>
  <c r="F18" i="1" l="1"/>
  <c r="E18" i="1"/>
  <c r="B18" i="1"/>
  <c r="C18" i="1"/>
  <c r="D18" i="1"/>
  <c r="L21" i="1"/>
  <c r="H12" i="1"/>
  <c r="H13" i="1"/>
  <c r="H7" i="1"/>
  <c r="H14" i="1"/>
  <c r="H8" i="1"/>
  <c r="H9" i="1"/>
  <c r="H15" i="1"/>
  <c r="L20" i="1"/>
</calcChain>
</file>

<file path=xl/sharedStrings.xml><?xml version="1.0" encoding="utf-8"?>
<sst xmlns="http://schemas.openxmlformats.org/spreadsheetml/2006/main" count="341" uniqueCount="278">
  <si>
    <t>Achats INOX</t>
  </si>
  <si>
    <t>2000x1000</t>
  </si>
  <si>
    <t>2500x1250</t>
  </si>
  <si>
    <t>Brossé</t>
  </si>
  <si>
    <t>2B</t>
  </si>
  <si>
    <t>2500x1270</t>
  </si>
  <si>
    <t>Ancien format</t>
  </si>
  <si>
    <t>Nouveau format</t>
  </si>
  <si>
    <t>2100x1270</t>
  </si>
  <si>
    <t>2200x1000</t>
  </si>
  <si>
    <t>1800x850</t>
  </si>
  <si>
    <t>1600x1250</t>
  </si>
  <si>
    <t>2000x850</t>
  </si>
  <si>
    <t>1700x850</t>
  </si>
  <si>
    <t>Poids</t>
  </si>
  <si>
    <t>Prix au kg</t>
  </si>
  <si>
    <t>Prix par tôle</t>
  </si>
  <si>
    <t>Prix total</t>
  </si>
  <si>
    <t xml:space="preserve"> </t>
  </si>
  <si>
    <t>Total général</t>
  </si>
  <si>
    <t>Total</t>
  </si>
  <si>
    <t>Nb de tôles</t>
  </si>
  <si>
    <t xml:space="preserve">% du format </t>
  </si>
  <si>
    <t>Suivi prod</t>
  </si>
  <si>
    <t>Date</t>
  </si>
  <si>
    <t>Nb</t>
  </si>
  <si>
    <t>1550 x 911</t>
  </si>
  <si>
    <t>1991 x 923</t>
  </si>
  <si>
    <t>2081 x 910</t>
  </si>
  <si>
    <t>2200 x 910</t>
  </si>
  <si>
    <t>1995 x 910</t>
  </si>
  <si>
    <t>2000 x 1000</t>
  </si>
  <si>
    <t>2140 x 936</t>
  </si>
  <si>
    <t>2500 x 1250</t>
  </si>
  <si>
    <t>2034 x 984</t>
  </si>
  <si>
    <t>2080 x 1070</t>
  </si>
  <si>
    <t>2080 x 700</t>
  </si>
  <si>
    <t>2150 x 720</t>
  </si>
  <si>
    <t>2080 x 730</t>
  </si>
  <si>
    <t>1780 x 1000</t>
  </si>
  <si>
    <t>2080 x 831</t>
  </si>
  <si>
    <t>1867 x 814</t>
  </si>
  <si>
    <t>1642 x 706</t>
  </si>
  <si>
    <t>1322 x 652</t>
  </si>
  <si>
    <t>1536 x 647</t>
  </si>
  <si>
    <t>1915 x 970</t>
  </si>
  <si>
    <t>1914 x 707</t>
  </si>
  <si>
    <t>1322 x 890</t>
  </si>
  <si>
    <t>2035 x 890</t>
  </si>
  <si>
    <t>2050 x 1250</t>
  </si>
  <si>
    <t>2400 x 1010</t>
  </si>
  <si>
    <t>1645 x 815</t>
  </si>
  <si>
    <t>560 x 556</t>
  </si>
  <si>
    <t>1641 x 706</t>
  </si>
  <si>
    <t>1204 x 707</t>
  </si>
  <si>
    <t>1518 x 574</t>
  </si>
  <si>
    <t>2194 x 693</t>
  </si>
  <si>
    <t>1915 x 707</t>
  </si>
  <si>
    <t>2500X1250</t>
  </si>
  <si>
    <t>2178 x 870</t>
  </si>
  <si>
    <t>2137 x 860</t>
  </si>
  <si>
    <t>1693 x 1086</t>
  </si>
  <si>
    <t>2172 x 1147</t>
  </si>
  <si>
    <t>2172 x 543</t>
  </si>
  <si>
    <t>2450 x 1023</t>
  </si>
  <si>
    <t>1537 x 647</t>
  </si>
  <si>
    <t>1349 x 718</t>
  </si>
  <si>
    <t>1839 x 774</t>
  </si>
  <si>
    <t>1732 x 678</t>
  </si>
  <si>
    <t>1536 x 1190</t>
  </si>
  <si>
    <t>2221  x 1200</t>
  </si>
  <si>
    <t>1655 x 482</t>
  </si>
  <si>
    <t>1809 x 890</t>
  </si>
  <si>
    <t>1879 X 869</t>
  </si>
  <si>
    <t>2129 X 920</t>
  </si>
  <si>
    <t>1635 X 868</t>
  </si>
  <si>
    <t>1991 X 924</t>
  </si>
  <si>
    <t>2011 X 966</t>
  </si>
  <si>
    <t>1864 X 829</t>
  </si>
  <si>
    <t>2052 X 1260</t>
  </si>
  <si>
    <t>1991 X 923</t>
  </si>
  <si>
    <t>1838 X 773</t>
  </si>
  <si>
    <t>1502 X 773</t>
  </si>
  <si>
    <t>1322 X 653</t>
  </si>
  <si>
    <t>1522 X 942</t>
  </si>
  <si>
    <t>2155 X 1156</t>
  </si>
  <si>
    <t>1510 X 692</t>
  </si>
  <si>
    <t>1950 X 830</t>
  </si>
  <si>
    <t>1520 X 1150</t>
  </si>
  <si>
    <t>1436 X 1088</t>
  </si>
  <si>
    <t>2450 X 1230</t>
  </si>
  <si>
    <t>1737 X 1113</t>
  </si>
  <si>
    <t>1391 X 1092</t>
  </si>
  <si>
    <t>2398 X 1070</t>
  </si>
  <si>
    <t>2354 X 1070</t>
  </si>
  <si>
    <t>2307 X 1223</t>
  </si>
  <si>
    <t>2450 X 1223</t>
  </si>
  <si>
    <t>2265 X 1222</t>
  </si>
  <si>
    <t>1781 X 1222</t>
  </si>
  <si>
    <t>1850 X 817</t>
  </si>
  <si>
    <t>1894 X 828</t>
  </si>
  <si>
    <t>2293 X 1240</t>
  </si>
  <si>
    <t>1962 X 1058</t>
  </si>
  <si>
    <t>2014 X 1205</t>
  </si>
  <si>
    <t>1878 X 870</t>
  </si>
  <si>
    <t>1878 X 869</t>
  </si>
  <si>
    <t>1662 X 984</t>
  </si>
  <si>
    <t>2031 X 1170</t>
  </si>
  <si>
    <t>2031 X 1152</t>
  </si>
  <si>
    <t>2031 X 1215</t>
  </si>
  <si>
    <t>1584 X 1071</t>
  </si>
  <si>
    <t>1218 X 1009</t>
  </si>
  <si>
    <t>1944 X 1009</t>
  </si>
  <si>
    <t>2376 X 1072</t>
  </si>
  <si>
    <t>1778 X 997</t>
  </si>
  <si>
    <t>2041 X 1125</t>
  </si>
  <si>
    <t>1905 X 824</t>
  </si>
  <si>
    <t>2182 X 910</t>
  </si>
  <si>
    <t>2370 X 997</t>
  </si>
  <si>
    <t>1670 X 997</t>
  </si>
  <si>
    <t>837 X 997</t>
  </si>
  <si>
    <t>2000 X  1065</t>
  </si>
  <si>
    <t>1322 X 890</t>
  </si>
  <si>
    <t>2033 X 889</t>
  </si>
  <si>
    <t>1322 X 652</t>
  </si>
  <si>
    <t>1809 X 889</t>
  </si>
  <si>
    <t>1660 X 830</t>
  </si>
  <si>
    <t>2000 X 850</t>
  </si>
  <si>
    <t>1892 X 772</t>
  </si>
  <si>
    <t>1839 X 624</t>
  </si>
  <si>
    <t>1504 X 1128</t>
  </si>
  <si>
    <t>1500 X 1156</t>
  </si>
  <si>
    <t>1747 X 800</t>
  </si>
  <si>
    <t>1748 X 798</t>
  </si>
  <si>
    <t>1992 X 923</t>
  </si>
  <si>
    <t>1991 X 772</t>
  </si>
  <si>
    <t>2110 X 1071</t>
  </si>
  <si>
    <t>1923 X 1155</t>
  </si>
  <si>
    <t>1536 X 646</t>
  </si>
  <si>
    <t>1800x1000</t>
  </si>
  <si>
    <t>2104 x 870</t>
  </si>
  <si>
    <t>1916 x 1010</t>
  </si>
  <si>
    <t>1900x900</t>
  </si>
  <si>
    <t>2201 x 964</t>
  </si>
  <si>
    <t>1654 x 820</t>
  </si>
  <si>
    <t>1584 x 830</t>
  </si>
  <si>
    <t>1968 x 832</t>
  </si>
  <si>
    <t>2000x900</t>
  </si>
  <si>
    <t>Avant modif</t>
  </si>
  <si>
    <t>m²</t>
  </si>
  <si>
    <t>longueur</t>
  </si>
  <si>
    <t>largeur</t>
  </si>
  <si>
    <t xml:space="preserve">1780 x 1222 </t>
  </si>
  <si>
    <t>2182 x 910</t>
  </si>
  <si>
    <t>2280 X 1060</t>
  </si>
  <si>
    <t>Format disponible</t>
  </si>
  <si>
    <t>L</t>
  </si>
  <si>
    <t>l</t>
  </si>
  <si>
    <t>1537 X 647</t>
  </si>
  <si>
    <t>2034 X 890</t>
  </si>
  <si>
    <t xml:space="preserve">1502 X 672 </t>
  </si>
  <si>
    <t>1322 X 889</t>
  </si>
  <si>
    <t>Valeur corrigée</t>
  </si>
  <si>
    <t>cm</t>
  </si>
  <si>
    <t>2457 x 1247</t>
  </si>
  <si>
    <t>2197 X 964</t>
  </si>
  <si>
    <t>1900 X 1097</t>
  </si>
  <si>
    <t>Après simulation</t>
  </si>
  <si>
    <t>2050x1150</t>
  </si>
  <si>
    <t>3000x1500</t>
  </si>
  <si>
    <t>1550x850</t>
  </si>
  <si>
    <t>1550x700</t>
  </si>
  <si>
    <t>1996 x 700</t>
  </si>
  <si>
    <t>2496 x 1150</t>
  </si>
  <si>
    <t>2496 x 1246</t>
  </si>
  <si>
    <t>2496 x 986</t>
  </si>
  <si>
    <t>1596 x 1246</t>
  </si>
  <si>
    <t>1547 x 590</t>
  </si>
  <si>
    <t>X</t>
  </si>
  <si>
    <t>1867 X 1100</t>
  </si>
  <si>
    <t>1867 X 1050</t>
  </si>
  <si>
    <t>1807 X 1184</t>
  </si>
  <si>
    <t>1230 X 654</t>
  </si>
  <si>
    <t>1659 X 820</t>
  </si>
  <si>
    <t>1520 X 1208</t>
  </si>
  <si>
    <t>1783 X 822</t>
  </si>
  <si>
    <t>1300 X 670</t>
  </si>
  <si>
    <t>1477 X 1214</t>
  </si>
  <si>
    <t>1807 X 776</t>
  </si>
  <si>
    <t>1321 X 636</t>
  </si>
  <si>
    <t>1476 X 1214</t>
  </si>
  <si>
    <t>1808 X 774</t>
  </si>
  <si>
    <t>1321 X 639</t>
  </si>
  <si>
    <t>1321 X 1214</t>
  </si>
  <si>
    <t>1908 X 716</t>
  </si>
  <si>
    <t>1950 X 670</t>
  </si>
  <si>
    <t>1792 X 852</t>
  </si>
  <si>
    <t>1705 X 672</t>
  </si>
  <si>
    <t>1356 X 339</t>
  </si>
  <si>
    <t>1836 X 766</t>
  </si>
  <si>
    <t>1994 X 845</t>
  </si>
  <si>
    <t>1782 X 830</t>
  </si>
  <si>
    <t>1782 X 824</t>
  </si>
  <si>
    <t>1819 X 606</t>
  </si>
  <si>
    <t>1738 X 608</t>
  </si>
  <si>
    <t>2496 X 1245</t>
  </si>
  <si>
    <t>1890 X 1246</t>
  </si>
  <si>
    <t>1748 X 800</t>
  </si>
  <si>
    <t>1748 X 1222</t>
  </si>
  <si>
    <t>1523 X 1084</t>
  </si>
  <si>
    <t>1522 X 542</t>
  </si>
  <si>
    <t>1678 X 620</t>
  </si>
  <si>
    <t>1916 X 1011</t>
  </si>
  <si>
    <t>1864 X 1010</t>
  </si>
  <si>
    <t>1915 X 1010</t>
  </si>
  <si>
    <t>1563 X 814</t>
  </si>
  <si>
    <t>1432 X 815</t>
  </si>
  <si>
    <t>1839 X 774</t>
  </si>
  <si>
    <t>1994 X 837</t>
  </si>
  <si>
    <t>1676 X 998</t>
  </si>
  <si>
    <t>2041 X 1124</t>
  </si>
  <si>
    <t>2045 X 1114</t>
  </si>
  <si>
    <t>1905 X 820</t>
  </si>
  <si>
    <t>1838 X 774</t>
  </si>
  <si>
    <t>1502 X 874</t>
  </si>
  <si>
    <t>837 X 998</t>
  </si>
  <si>
    <t>1675 X 997</t>
  </si>
  <si>
    <t>1680 X 619</t>
  </si>
  <si>
    <t>2180 X 873</t>
  </si>
  <si>
    <t>nb</t>
  </si>
  <si>
    <t>dim</t>
  </si>
  <si>
    <t>rang</t>
  </si>
  <si>
    <t>date</t>
  </si>
  <si>
    <t>1996 x 930</t>
  </si>
  <si>
    <t>1500x1250</t>
  </si>
  <si>
    <t>1949 X 889</t>
  </si>
  <si>
    <t>1575 X 860</t>
  </si>
  <si>
    <t>2080 X 781</t>
  </si>
  <si>
    <t>2080 X 1210</t>
  </si>
  <si>
    <t>1300 X 985</t>
  </si>
  <si>
    <t>1444 X 984</t>
  </si>
  <si>
    <t>1322 X 1202</t>
  </si>
  <si>
    <t>1751 X 653</t>
  </si>
  <si>
    <t>1892 X 773</t>
  </si>
  <si>
    <t>1594 X 656</t>
  </si>
  <si>
    <t>2358 X 1062</t>
  </si>
  <si>
    <t>2497 X 1247</t>
  </si>
  <si>
    <t>1250 X 1050</t>
  </si>
  <si>
    <t>2268 X 910</t>
  </si>
  <si>
    <t>1778 X 1192</t>
  </si>
  <si>
    <t>1778 X 1132</t>
  </si>
  <si>
    <t>2364 X 1191</t>
  </si>
  <si>
    <t>2361 X 997</t>
  </si>
  <si>
    <t>1674 X 997</t>
  </si>
  <si>
    <t>2046 x 950</t>
  </si>
  <si>
    <t>2096 X 680</t>
  </si>
  <si>
    <t>Modifié</t>
  </si>
  <si>
    <t>2050x950</t>
  </si>
  <si>
    <t>1400x700</t>
  </si>
  <si>
    <t>1900x800</t>
  </si>
  <si>
    <t>1400x900</t>
  </si>
  <si>
    <t>pdt</t>
  </si>
  <si>
    <t>1397 x 692</t>
  </si>
  <si>
    <t>1900x700</t>
  </si>
  <si>
    <t>2100x750</t>
  </si>
  <si>
    <t>1738 x 747</t>
  </si>
  <si>
    <t>1923 X 1147</t>
  </si>
  <si>
    <t>1894 X 797</t>
  </si>
  <si>
    <t>1500 x 697</t>
  </si>
  <si>
    <t>1480 x 697</t>
  </si>
  <si>
    <t>1397 x 721</t>
  </si>
  <si>
    <t>1397 x 830</t>
  </si>
  <si>
    <t>2120x1100</t>
  </si>
  <si>
    <t>Étiquettes de lignes</t>
  </si>
  <si>
    <t>#VALEUR!</t>
  </si>
  <si>
    <t>Étiquettes de colonnes</t>
  </si>
  <si>
    <t>Somme de nb</t>
  </si>
  <si>
    <t>Groupe1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</si>
</sst>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_ ;[Red]\-#,##0\ "/>
    <numFmt numFmtId="165" formatCode="#,##0.00_ ;[Red]\-#,##0.00\ "/>
    <numFmt numFmtId="166" formatCode="0.0%"/>
    <numFmt numFmtId="167" formatCode="0.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9FAD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0" fillId="0" borderId="0" xfId="0" applyNumberFormat="1" applyAlignment="1">
      <alignment horizontal="right"/>
    </xf>
    <xf numFmtId="9" fontId="0" fillId="0" borderId="0" xfId="1" applyFont="1"/>
    <xf numFmtId="2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2" fillId="2" borderId="0" xfId="0" applyFont="1" applyFill="1"/>
    <xf numFmtId="164" fontId="0" fillId="2" borderId="0" xfId="0" applyNumberFormat="1" applyFill="1"/>
    <xf numFmtId="9" fontId="0" fillId="2" borderId="0" xfId="1" applyFont="1" applyFill="1"/>
    <xf numFmtId="0" fontId="0" fillId="3" borderId="0" xfId="0" applyFill="1"/>
    <xf numFmtId="164" fontId="0" fillId="3" borderId="0" xfId="0" applyNumberFormat="1" applyFill="1"/>
    <xf numFmtId="9" fontId="0" fillId="3" borderId="0" xfId="1" applyFont="1" applyFill="1"/>
    <xf numFmtId="16" fontId="0" fillId="0" borderId="0" xfId="0" applyNumberFormat="1"/>
    <xf numFmtId="0" fontId="0" fillId="4" borderId="0" xfId="0" applyFill="1"/>
    <xf numFmtId="0" fontId="2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/>
    <xf numFmtId="0" fontId="2" fillId="0" borderId="0" xfId="0" applyFont="1"/>
    <xf numFmtId="16" fontId="0" fillId="0" borderId="0" xfId="0" applyNumberFormat="1" applyFill="1"/>
    <xf numFmtId="0" fontId="0" fillId="0" borderId="0" xfId="0" applyFill="1"/>
    <xf numFmtId="0" fontId="3" fillId="6" borderId="0" xfId="0" applyFont="1" applyFill="1"/>
    <xf numFmtId="0" fontId="3" fillId="0" borderId="0" xfId="0" applyFont="1"/>
    <xf numFmtId="0" fontId="2" fillId="0" borderId="0" xfId="0" applyFont="1" applyFill="1" applyAlignment="1">
      <alignment horizontal="center"/>
    </xf>
    <xf numFmtId="0" fontId="0" fillId="7" borderId="0" xfId="0" applyFill="1"/>
    <xf numFmtId="3" fontId="0" fillId="0" borderId="0" xfId="0" applyNumberFormat="1" applyFill="1"/>
    <xf numFmtId="3" fontId="0" fillId="0" borderId="0" xfId="0" applyNumberFormat="1"/>
    <xf numFmtId="3" fontId="0" fillId="3" borderId="0" xfId="0" applyNumberFormat="1" applyFill="1"/>
    <xf numFmtId="3" fontId="0" fillId="2" borderId="0" xfId="0" applyNumberFormat="1" applyFill="1"/>
    <xf numFmtId="1" fontId="0" fillId="0" borderId="0" xfId="0" applyNumberFormat="1"/>
    <xf numFmtId="1" fontId="0" fillId="0" borderId="0" xfId="0" applyNumberFormat="1" applyAlignment="1">
      <alignment horizontal="center"/>
    </xf>
    <xf numFmtId="1" fontId="3" fillId="6" borderId="0" xfId="0" applyNumberFormat="1" applyFont="1" applyFill="1"/>
    <xf numFmtId="0" fontId="0" fillId="0" borderId="0" xfId="0" applyAlignment="1">
      <alignment horizontal="right"/>
    </xf>
    <xf numFmtId="1" fontId="0" fillId="2" borderId="0" xfId="0" applyNumberFormat="1" applyFill="1"/>
    <xf numFmtId="1" fontId="0" fillId="0" borderId="0" xfId="0" applyNumberFormat="1" applyFill="1"/>
    <xf numFmtId="166" fontId="0" fillId="0" borderId="0" xfId="1" applyNumberFormat="1" applyFont="1" applyFill="1"/>
    <xf numFmtId="2" fontId="0" fillId="0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7" borderId="0" xfId="0" applyNumberFormat="1" applyFill="1" applyAlignment="1">
      <alignment horizontal="center"/>
    </xf>
    <xf numFmtId="1" fontId="3" fillId="3" borderId="0" xfId="0" applyNumberFormat="1" applyFont="1" applyFill="1"/>
    <xf numFmtId="0" fontId="4" fillId="6" borderId="0" xfId="0" applyFont="1" applyFill="1"/>
    <xf numFmtId="166" fontId="0" fillId="4" borderId="0" xfId="1" applyNumberFormat="1" applyFont="1" applyFill="1"/>
    <xf numFmtId="0" fontId="3" fillId="0" borderId="0" xfId="0" applyFont="1" applyFill="1"/>
    <xf numFmtId="2" fontId="0" fillId="5" borderId="0" xfId="0" applyNumberForma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0" fillId="0" borderId="0" xfId="0" quotePrefix="1"/>
    <xf numFmtId="2" fontId="3" fillId="6" borderId="0" xfId="0" applyNumberFormat="1" applyFont="1" applyFill="1"/>
    <xf numFmtId="2" fontId="0" fillId="0" borderId="0" xfId="0" applyNumberFormat="1" applyFill="1"/>
    <xf numFmtId="0" fontId="0" fillId="0" borderId="0" xfId="0" applyFill="1" applyAlignment="1">
      <alignment horizontal="right"/>
    </xf>
    <xf numFmtId="1" fontId="0" fillId="3" borderId="0" xfId="0" applyNumberFormat="1" applyFill="1"/>
    <xf numFmtId="9" fontId="0" fillId="4" borderId="0" xfId="0" applyNumberFormat="1" applyFill="1"/>
    <xf numFmtId="167" fontId="0" fillId="4" borderId="0" xfId="1" applyNumberFormat="1" applyFont="1" applyFill="1"/>
    <xf numFmtId="167" fontId="0" fillId="4" borderId="0" xfId="0" applyNumberFormat="1" applyFill="1"/>
    <xf numFmtId="0" fontId="5" fillId="8" borderId="0" xfId="0" applyFont="1" applyFill="1"/>
    <xf numFmtId="0" fontId="0" fillId="8" borderId="0" xfId="0" applyFill="1"/>
    <xf numFmtId="0" fontId="0" fillId="3" borderId="0" xfId="0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Normal" xfId="0" builtinId="0"/>
    <cellStyle name="Pourcentage" xfId="1" builtinId="5"/>
  </cellStyles>
  <dxfs count="7">
    <dxf>
      <fill>
        <patternFill>
          <bgColor rgb="FFFFA3A3"/>
        </patternFill>
      </fill>
    </dxf>
    <dxf>
      <fill>
        <patternFill>
          <bgColor rgb="FFFFDC6D"/>
        </patternFill>
      </fill>
    </dxf>
    <dxf>
      <fill>
        <patternFill>
          <bgColor rgb="FFC0E399"/>
        </patternFill>
      </fill>
    </dxf>
    <dxf>
      <fill>
        <patternFill>
          <bgColor rgb="FFC39BE1"/>
        </patternFill>
      </fill>
    </dxf>
    <dxf>
      <fill>
        <patternFill>
          <bgColor rgb="FF7030A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CCFFFF"/>
      <color rgb="FFFFFFCC"/>
      <color rgb="FFFFDC6D"/>
      <color rgb="FFFFA3A3"/>
      <color rgb="FFC39BE1"/>
      <color rgb="FFC0E399"/>
      <color rgb="FFC6E6A2"/>
      <color rgb="FFD3B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ervé GIRAUD" refreshedDate="43595.828358564817" createdVersion="6" refreshedVersion="6" minRefreshableVersion="3" recordCount="272" xr:uid="{22588C09-A170-458D-A4B3-34000EB6D6D3}">
  <cacheSource type="worksheet">
    <worksheetSource ref="C6:G278" sheet="Relevé"/>
  </cacheSource>
  <cacheFields count="6">
    <cacheField name="nb" numFmtId="1">
      <sharedItems containsSemiMixedTypes="0" containsString="0" containsNumber="1" containsInteger="1" minValue="0" maxValue="60"/>
    </cacheField>
    <cacheField name="pdt" numFmtId="1">
      <sharedItems/>
    </cacheField>
    <cacheField name="dim" numFmtId="0">
      <sharedItems containsBlank="1"/>
    </cacheField>
    <cacheField name="longueur" numFmtId="1">
      <sharedItems containsMixedTypes="1" containsNumber="1" containsInteger="1" minValue="563" maxValue="2503" count="147">
        <e v="#VALUE!"/>
        <n v="1995"/>
        <n v="1751"/>
        <n v="2044"/>
        <n v="2037"/>
        <n v="2036"/>
        <n v="1870"/>
        <n v="1810"/>
        <n v="1926"/>
        <n v="1999"/>
        <n v="1994"/>
        <n v="1952"/>
        <n v="1750"/>
        <n v="2503"/>
        <n v="1841"/>
        <n v="1908"/>
        <n v="1505"/>
        <n v="1325"/>
        <n v="1540"/>
        <n v="1539"/>
        <n v="2453"/>
        <n v="2310"/>
        <n v="2048"/>
        <n v="1784"/>
        <n v="2268"/>
        <n v="2113"/>
        <n v="1895"/>
        <n v="1303"/>
        <n v="1503"/>
        <n v="1781"/>
        <n v="2367"/>
        <n v="1507"/>
        <n v="2083"/>
        <n v="2099"/>
        <n v="2055"/>
        <n v="1919"/>
        <n v="2175"/>
        <n v="1842"/>
        <n v="1696"/>
        <n v="1400"/>
        <n v="1526"/>
        <n v="1783"/>
        <n v="2003"/>
        <n v="1811"/>
        <n v="2014"/>
        <n v="1352"/>
        <n v="1253"/>
        <n v="2158"/>
        <n v="1221"/>
        <n v="2185"/>
        <n v="1679"/>
        <n v="840"/>
        <n v="1673"/>
        <n v="2373"/>
        <n v="2364"/>
        <n v="1678"/>
        <n v="1677"/>
        <n v="1663"/>
        <n v="2197"/>
        <n v="2107"/>
        <n v="2499"/>
        <n v="1681"/>
        <n v="1523"/>
        <n v="2143"/>
        <n v="1447"/>
        <n v="2053"/>
        <n v="1965"/>
        <n v="1578"/>
        <n v="2034"/>
        <n v="2271"/>
        <n v="1740"/>
        <n v="1394"/>
        <n v="1587"/>
        <n v="1853"/>
        <n v="1867"/>
        <n v="1947"/>
        <n v="1918"/>
        <n v="1665"/>
        <n v="2200"/>
        <n v="2049"/>
        <n v="2132"/>
        <n v="1998"/>
        <n v="2084"/>
        <n v="2038"/>
        <n v="1741"/>
        <n v="1597"/>
        <n v="1897"/>
        <n v="2357"/>
        <n v="2283"/>
        <n v="2203"/>
        <n v="1997"/>
        <n v="2183"/>
        <n v="1903"/>
        <n v="1785"/>
        <n v="1683"/>
        <n v="1644"/>
        <n v="1521"/>
        <n v="1479"/>
        <n v="1439"/>
        <n v="2401"/>
        <n v="2361"/>
        <n v="1882"/>
        <n v="1881"/>
        <n v="1786"/>
        <n v="2153"/>
        <n v="2181"/>
        <n v="2140"/>
        <n v="1971"/>
        <n v="1911"/>
        <n v="1917"/>
        <n v="1645"/>
        <n v="1483"/>
        <n v="1513"/>
        <n v="1233"/>
        <n v="1324"/>
        <n v="1550"/>
        <n v="563"/>
        <n v="1658"/>
        <n v="1525"/>
        <n v="1359"/>
        <n v="1822"/>
        <n v="1735"/>
        <n v="2460"/>
        <n v="2500"/>
        <n v="1599"/>
        <n v="1893"/>
        <n v="2296"/>
        <n v="1480"/>
        <n v="2017"/>
        <n v="2224"/>
        <n v="2379"/>
        <n v="1812"/>
        <n v="2403"/>
        <n v="1795"/>
        <n v="2204"/>
        <n v="1638"/>
        <n v="1553"/>
        <n v="1953"/>
        <n v="1657"/>
        <n v="1662"/>
        <n v="1648"/>
        <n v="1435"/>
        <n v="1566"/>
        <n v="1839"/>
        <n v="1708"/>
        <n v="1754"/>
        <n v="1207"/>
      </sharedItems>
      <fieldGroup par="5"/>
    </cacheField>
    <cacheField name="largeur" numFmtId="0">
      <sharedItems containsMixedTypes="1" containsNumber="1" containsInteger="1" minValue="342" maxValue="1263" count="136">
        <e v="#VALUE!"/>
        <n v="926"/>
        <n v="803"/>
        <n v="1128"/>
        <n v="893"/>
        <n v="892"/>
        <n v="1103"/>
        <n v="1187"/>
        <n v="1127"/>
        <n v="1225"/>
        <n v="1053"/>
        <n v="1158"/>
        <n v="933"/>
        <n v="927"/>
        <n v="801"/>
        <n v="775"/>
        <n v="1253"/>
        <n v="777"/>
        <n v="827"/>
        <n v="675"/>
        <n v="656"/>
        <n v="655"/>
        <n v="650"/>
        <n v="649"/>
        <n v="1226"/>
        <n v="1117"/>
        <n v="1074"/>
        <n v="823"/>
        <n v="776"/>
        <n v="988"/>
        <n v="779"/>
        <n v="1159"/>
        <n v="1195"/>
        <n v="1194"/>
        <n v="1131"/>
        <n v="703"/>
        <n v="1073"/>
        <n v="834"/>
        <n v="683"/>
        <n v="1263"/>
        <n v="1213"/>
        <n v="1014"/>
        <n v="1150"/>
        <n v="1135"/>
        <n v="627"/>
        <n v="1089"/>
        <n v="695"/>
        <n v="1205"/>
        <n v="1087"/>
        <n v="1000"/>
        <n v="1068"/>
        <n v="969"/>
        <n v="877"/>
        <n v="721"/>
        <n v="1012"/>
        <n v="987"/>
        <n v="913"/>
        <n v="1003"/>
        <n v="1001"/>
        <n v="833"/>
        <n v="724"/>
        <n v="696"/>
        <n v="673"/>
        <n v="873"/>
        <n v="1248"/>
        <n v="623"/>
        <n v="1211"/>
        <n v="939"/>
        <n v="1061"/>
        <n v="863"/>
        <n v="1218"/>
        <n v="1173"/>
        <n v="1155"/>
        <n v="1116"/>
        <n v="1095"/>
        <n v="1013"/>
        <n v="820"/>
        <n v="733"/>
        <n v="710"/>
        <n v="967"/>
        <n v="953"/>
        <n v="923"/>
        <n v="973"/>
        <n v="750"/>
        <n v="659"/>
        <n v="800"/>
        <n v="1249"/>
        <n v="1063"/>
        <n v="840"/>
        <n v="876"/>
        <n v="1100"/>
        <n v="832"/>
        <n v="622"/>
        <n v="709"/>
        <n v="577"/>
        <n v="1217"/>
        <n v="1153"/>
        <n v="1091"/>
        <n v="1065"/>
        <n v="1026"/>
        <n v="872"/>
        <n v="825"/>
        <n v="723"/>
        <n v="835"/>
        <n v="719"/>
        <n v="700"/>
        <n v="657"/>
        <n v="784"/>
        <n v="642"/>
        <n v="639"/>
        <n v="593"/>
        <n v="559"/>
        <n v="485"/>
        <n v="545"/>
        <n v="342"/>
        <n v="609"/>
        <n v="611"/>
        <n v="681"/>
        <n v="1250"/>
        <n v="1243"/>
        <n v="1233"/>
        <n v="1208"/>
        <n v="1203"/>
        <n v="1193"/>
        <n v="1075"/>
        <n v="989"/>
        <n v="855"/>
        <n v="871"/>
        <n v="914"/>
        <n v="945"/>
        <n v="848"/>
        <n v="831"/>
        <n v="818"/>
        <n v="817"/>
        <n v="769"/>
        <n v="546"/>
      </sharedItems>
    </cacheField>
    <cacheField name="longueur2" numFmtId="0" databaseField="0">
      <fieldGroup base="3">
        <discretePr count="147">
          <x v="0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</discretePr>
        <groupItems count="2">
          <e v="#VALUE!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2">
  <r>
    <n v="0"/>
    <s v=""/>
    <m/>
    <x v="0"/>
    <x v="0"/>
  </r>
  <r>
    <n v="60"/>
    <s v="BR"/>
    <s v="1992 X 923"/>
    <x v="1"/>
    <x v="1"/>
  </r>
  <r>
    <n v="45"/>
    <s v="BR"/>
    <s v="1748 X 800"/>
    <x v="2"/>
    <x v="2"/>
  </r>
  <r>
    <n v="0"/>
    <s v=""/>
    <m/>
    <x v="0"/>
    <x v="0"/>
  </r>
  <r>
    <n v="40"/>
    <s v="BR"/>
    <s v="2041 X 1125"/>
    <x v="3"/>
    <x v="3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30"/>
    <s v="BR"/>
    <s v="2034 X 890"/>
    <x v="4"/>
    <x v="4"/>
  </r>
  <r>
    <n v="30"/>
    <s v="BR"/>
    <s v="2033 X 889"/>
    <x v="5"/>
    <x v="5"/>
  </r>
  <r>
    <n v="24"/>
    <s v="BR"/>
    <s v="1867 X 1100"/>
    <x v="6"/>
    <x v="6"/>
  </r>
  <r>
    <n v="23"/>
    <s v="BR"/>
    <s v="1807 X 1184"/>
    <x v="7"/>
    <x v="7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20"/>
    <s v="BR"/>
    <s v="2041 X 1125"/>
    <x v="3"/>
    <x v="3"/>
  </r>
  <r>
    <n v="20"/>
    <s v="BR"/>
    <s v="2041 X 1124"/>
    <x v="3"/>
    <x v="8"/>
  </r>
  <r>
    <n v="20"/>
    <s v="BR"/>
    <s v="2033 X 889"/>
    <x v="5"/>
    <x v="5"/>
  </r>
  <r>
    <n v="0"/>
    <s v=""/>
    <m/>
    <x v="0"/>
    <x v="0"/>
  </r>
  <r>
    <n v="15"/>
    <s v="BR"/>
    <s v="1748 X 1222"/>
    <x v="2"/>
    <x v="9"/>
  </r>
  <r>
    <n v="0"/>
    <s v=""/>
    <m/>
    <x v="0"/>
    <x v="0"/>
  </r>
  <r>
    <n v="0"/>
    <s v=""/>
    <m/>
    <x v="0"/>
    <x v="0"/>
  </r>
  <r>
    <n v="12"/>
    <s v="BR"/>
    <s v="1867 X 1050"/>
    <x v="6"/>
    <x v="1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0"/>
    <s v=""/>
    <m/>
    <x v="0"/>
    <x v="0"/>
  </r>
  <r>
    <n v="10"/>
    <s v="BR"/>
    <s v="1923 X 1155"/>
    <x v="8"/>
    <x v="11"/>
  </r>
  <r>
    <n v="10"/>
    <s v="BR"/>
    <s v="1996 x 930"/>
    <x v="9"/>
    <x v="12"/>
  </r>
  <r>
    <n v="10"/>
    <s v="BR"/>
    <s v="1991 X 924"/>
    <x v="10"/>
    <x v="13"/>
  </r>
  <r>
    <n v="10"/>
    <s v="BR"/>
    <s v="1991 X 923"/>
    <x v="10"/>
    <x v="1"/>
  </r>
  <r>
    <n v="10"/>
    <s v="BR"/>
    <s v="1992 X 923"/>
    <x v="1"/>
    <x v="1"/>
  </r>
  <r>
    <n v="10"/>
    <s v="BR"/>
    <s v="1949 X 889"/>
    <x v="11"/>
    <x v="5"/>
  </r>
  <r>
    <n v="10"/>
    <s v="BR"/>
    <s v="1747 X 800"/>
    <x v="12"/>
    <x v="2"/>
  </r>
  <r>
    <n v="10"/>
    <s v="BR"/>
    <s v="1748 X 798"/>
    <x v="2"/>
    <x v="14"/>
  </r>
  <r>
    <n v="10"/>
    <s v="BR"/>
    <s v="1991 X 772"/>
    <x v="10"/>
    <x v="15"/>
  </r>
  <r>
    <n v="0"/>
    <s v=""/>
    <m/>
    <x v="0"/>
    <x v="0"/>
  </r>
  <r>
    <n v="0"/>
    <s v=""/>
    <m/>
    <x v="0"/>
    <x v="0"/>
  </r>
  <r>
    <n v="3"/>
    <s v=""/>
    <s v="2500 x 1250"/>
    <x v="13"/>
    <x v="16"/>
  </r>
  <r>
    <n v="60"/>
    <s v="2B"/>
    <s v="1838 X 774"/>
    <x v="14"/>
    <x v="17"/>
  </r>
  <r>
    <n v="40"/>
    <s v="2B"/>
    <s v="1905 X 824"/>
    <x v="15"/>
    <x v="18"/>
  </r>
  <r>
    <n v="30"/>
    <s v="2B"/>
    <s v="1502 X 672 "/>
    <x v="16"/>
    <x v="19"/>
  </r>
  <r>
    <n v="30"/>
    <s v="2B"/>
    <s v="1502 X 672 "/>
    <x v="16"/>
    <x v="19"/>
  </r>
  <r>
    <n v="30"/>
    <s v="2B"/>
    <s v="1322 X 653"/>
    <x v="17"/>
    <x v="20"/>
  </r>
  <r>
    <n v="30"/>
    <s v="2B"/>
    <s v="1322 X 652"/>
    <x v="17"/>
    <x v="21"/>
  </r>
  <r>
    <n v="30"/>
    <s v="2B"/>
    <s v="1537 X 647"/>
    <x v="18"/>
    <x v="22"/>
  </r>
  <r>
    <n v="30"/>
    <s v="2B"/>
    <s v="1536 X 646"/>
    <x v="19"/>
    <x v="23"/>
  </r>
  <r>
    <n v="30"/>
    <s v="2B"/>
    <s v="1322 X 890"/>
    <x v="17"/>
    <x v="4"/>
  </r>
  <r>
    <n v="30"/>
    <s v="2B"/>
    <s v="1322 X 889"/>
    <x v="17"/>
    <x v="5"/>
  </r>
  <r>
    <n v="20"/>
    <s v="2B"/>
    <s v="1322 X 652"/>
    <x v="17"/>
    <x v="21"/>
  </r>
  <r>
    <n v="2"/>
    <s v=""/>
    <s v="2450 X 1223"/>
    <x v="20"/>
    <x v="24"/>
  </r>
  <r>
    <n v="1"/>
    <s v=""/>
    <s v="2307 X 1223"/>
    <x v="21"/>
    <x v="24"/>
  </r>
  <r>
    <n v="20"/>
    <s v="2B"/>
    <s v="2045 X 1114"/>
    <x v="22"/>
    <x v="25"/>
  </r>
  <r>
    <n v="1"/>
    <s v=""/>
    <s v="1781 X 1222"/>
    <x v="23"/>
    <x v="9"/>
  </r>
  <r>
    <n v="1"/>
    <s v=""/>
    <s v="2265 X 1222"/>
    <x v="24"/>
    <x v="9"/>
  </r>
  <r>
    <n v="10"/>
    <s v="2B"/>
    <s v="2110 X 1071"/>
    <x v="25"/>
    <x v="26"/>
  </r>
  <r>
    <n v="20"/>
    <s v="2B"/>
    <s v="1905 X 824"/>
    <x v="15"/>
    <x v="18"/>
  </r>
  <r>
    <n v="20"/>
    <s v="2B"/>
    <s v="1905 X 820"/>
    <x v="15"/>
    <x v="27"/>
  </r>
  <r>
    <n v="20"/>
    <s v="2B"/>
    <s v="1892 X 773"/>
    <x v="26"/>
    <x v="28"/>
  </r>
  <r>
    <n v="20"/>
    <s v="2B"/>
    <s v="1892 X 772"/>
    <x v="26"/>
    <x v="15"/>
  </r>
  <r>
    <n v="12"/>
    <s v="2B"/>
    <s v="1300 X 985"/>
    <x v="27"/>
    <x v="29"/>
  </r>
  <r>
    <n v="12"/>
    <s v="2B"/>
    <s v="1807 X 776"/>
    <x v="7"/>
    <x v="30"/>
  </r>
  <r>
    <n v="11"/>
    <s v="2B"/>
    <s v="1322 X 653"/>
    <x v="17"/>
    <x v="20"/>
  </r>
  <r>
    <n v="10"/>
    <s v="2B"/>
    <s v="1322 X 653"/>
    <x v="17"/>
    <x v="20"/>
  </r>
  <r>
    <n v="10"/>
    <s v="2B"/>
    <s v="1500 X 1156"/>
    <x v="28"/>
    <x v="31"/>
  </r>
  <r>
    <n v="2"/>
    <s v=""/>
    <s v="1778 X 1192"/>
    <x v="29"/>
    <x v="32"/>
  </r>
  <r>
    <n v="1"/>
    <s v=""/>
    <s v="2364 X 1191"/>
    <x v="30"/>
    <x v="33"/>
  </r>
  <r>
    <n v="10"/>
    <s v="2B"/>
    <s v="1504 X 1128"/>
    <x v="31"/>
    <x v="34"/>
  </r>
  <r>
    <n v="4"/>
    <s v="2B"/>
    <s v="2080 x 700"/>
    <x v="32"/>
    <x v="35"/>
  </r>
  <r>
    <n v="4"/>
    <s v="2B"/>
    <s v="2080 x 700"/>
    <x v="32"/>
    <x v="35"/>
  </r>
  <r>
    <n v="1"/>
    <s v="2B"/>
    <s v="2080 x 1070"/>
    <x v="32"/>
    <x v="36"/>
  </r>
  <r>
    <n v="4"/>
    <s v="BR"/>
    <s v="1992 X 923"/>
    <x v="1"/>
    <x v="1"/>
  </r>
  <r>
    <n v="4"/>
    <s v="BR"/>
    <s v="2080 x 831"/>
    <x v="32"/>
    <x v="37"/>
  </r>
  <r>
    <n v="10"/>
    <s v="2B"/>
    <s v="1322 X 890"/>
    <x v="17"/>
    <x v="4"/>
  </r>
  <r>
    <n v="4"/>
    <s v="BR"/>
    <s v="2096 X 680"/>
    <x v="33"/>
    <x v="38"/>
  </r>
  <r>
    <n v="3"/>
    <s v="BR"/>
    <s v="2052 X 1260"/>
    <x v="34"/>
    <x v="39"/>
  </r>
  <r>
    <n v="10"/>
    <s v="2B"/>
    <s v="1838 X 773"/>
    <x v="14"/>
    <x v="28"/>
  </r>
  <r>
    <n v="3"/>
    <s v="BR"/>
    <s v="2080 X 1210"/>
    <x v="32"/>
    <x v="40"/>
  </r>
  <r>
    <n v="3"/>
    <s v="BR"/>
    <s v="1916 X 1011"/>
    <x v="35"/>
    <x v="41"/>
  </r>
  <r>
    <n v="2"/>
    <s v=""/>
    <s v="2172 x 1147"/>
    <x v="36"/>
    <x v="42"/>
  </r>
  <r>
    <n v="1"/>
    <s v=""/>
    <s v="1778 X 1132"/>
    <x v="29"/>
    <x v="43"/>
  </r>
  <r>
    <n v="10"/>
    <s v="2B"/>
    <s v="1838 X 773"/>
    <x v="14"/>
    <x v="28"/>
  </r>
  <r>
    <n v="10"/>
    <s v="2B"/>
    <s v="1839 X 624"/>
    <x v="37"/>
    <x v="44"/>
  </r>
  <r>
    <n v="10"/>
    <s v="2B"/>
    <s v="1502 X 773"/>
    <x v="16"/>
    <x v="28"/>
  </r>
  <r>
    <n v="9"/>
    <s v="2B"/>
    <s v="1537 x 647"/>
    <x v="18"/>
    <x v="22"/>
  </r>
  <r>
    <n v="1"/>
    <s v=""/>
    <s v="1693 x 1086"/>
    <x v="38"/>
    <x v="45"/>
  </r>
  <r>
    <n v="9"/>
    <s v="2B"/>
    <s v="1839 x 774"/>
    <x v="37"/>
    <x v="17"/>
  </r>
  <r>
    <n v="8"/>
    <s v="2B"/>
    <s v="1397 x 692"/>
    <x v="39"/>
    <x v="46"/>
  </r>
  <r>
    <n v="8"/>
    <s v="2B"/>
    <s v="1322 X 1202"/>
    <x v="17"/>
    <x v="47"/>
  </r>
  <r>
    <n v="7"/>
    <s v="2B"/>
    <s v="1523 X 1084"/>
    <x v="40"/>
    <x v="48"/>
  </r>
  <r>
    <n v="6"/>
    <s v="2B"/>
    <s v="1780 x 1222 "/>
    <x v="41"/>
    <x v="9"/>
  </r>
  <r>
    <n v="6"/>
    <s v="2B"/>
    <s v="1778 X 997"/>
    <x v="29"/>
    <x v="49"/>
  </r>
  <r>
    <n v="1"/>
    <s v=""/>
    <s v="2000 X  1065"/>
    <x v="42"/>
    <x v="50"/>
  </r>
  <r>
    <n v="6"/>
    <s v="2B"/>
    <s v="1808 X 774"/>
    <x v="43"/>
    <x v="17"/>
  </r>
  <r>
    <n v="3"/>
    <s v="BR"/>
    <s v="2011 X 966"/>
    <x v="44"/>
    <x v="51"/>
  </r>
  <r>
    <n v="3"/>
    <s v="BR"/>
    <s v="1502 X 874"/>
    <x v="16"/>
    <x v="52"/>
  </r>
  <r>
    <n v="6"/>
    <s v="2B"/>
    <s v="1349 x 718"/>
    <x v="45"/>
    <x v="53"/>
  </r>
  <r>
    <n v="6"/>
    <s v="2B"/>
    <s v="1807 X 776"/>
    <x v="7"/>
    <x v="30"/>
  </r>
  <r>
    <n v="2"/>
    <s v=""/>
    <s v="1250 X 1050"/>
    <x v="46"/>
    <x v="10"/>
  </r>
  <r>
    <n v="5"/>
    <s v="2B"/>
    <s v="2155 X 1156"/>
    <x v="47"/>
    <x v="31"/>
  </r>
  <r>
    <n v="2"/>
    <s v="BR"/>
    <s v="1218 X 1009"/>
    <x v="48"/>
    <x v="54"/>
  </r>
  <r>
    <n v="2"/>
    <s v="2B"/>
    <s v="2034 x 984"/>
    <x v="4"/>
    <x v="55"/>
  </r>
  <r>
    <n v="5"/>
    <s v="2B"/>
    <s v="2182 X 910"/>
    <x v="49"/>
    <x v="56"/>
  </r>
  <r>
    <n v="1"/>
    <s v=""/>
    <s v="1780 x 1000"/>
    <x v="41"/>
    <x v="57"/>
  </r>
  <r>
    <n v="1"/>
    <s v=""/>
    <s v="2000 x 1000"/>
    <x v="42"/>
    <x v="57"/>
  </r>
  <r>
    <n v="1"/>
    <s v=""/>
    <s v="2000 x 1000"/>
    <x v="42"/>
    <x v="57"/>
  </r>
  <r>
    <n v="4"/>
    <s v=""/>
    <s v="1676 X 998"/>
    <x v="50"/>
    <x v="58"/>
  </r>
  <r>
    <n v="1"/>
    <s v=""/>
    <s v="837 X 998"/>
    <x v="51"/>
    <x v="58"/>
  </r>
  <r>
    <n v="8"/>
    <s v=""/>
    <s v="1778 X 997"/>
    <x v="29"/>
    <x v="49"/>
  </r>
  <r>
    <n v="5"/>
    <s v="2B"/>
    <s v="1322 x 890"/>
    <x v="17"/>
    <x v="4"/>
  </r>
  <r>
    <n v="3"/>
    <s v=""/>
    <s v="1670 X 997"/>
    <x v="52"/>
    <x v="49"/>
  </r>
  <r>
    <n v="3"/>
    <s v=""/>
    <s v="2370 X 997"/>
    <x v="53"/>
    <x v="49"/>
  </r>
  <r>
    <n v="2"/>
    <s v=""/>
    <s v="2361 X 997"/>
    <x v="54"/>
    <x v="49"/>
  </r>
  <r>
    <n v="1"/>
    <s v=""/>
    <s v="837 X 997"/>
    <x v="51"/>
    <x v="49"/>
  </r>
  <r>
    <n v="1"/>
    <s v=""/>
    <s v="1675 X 997"/>
    <x v="55"/>
    <x v="49"/>
  </r>
  <r>
    <n v="1"/>
    <s v=""/>
    <s v="1674 X 997"/>
    <x v="56"/>
    <x v="49"/>
  </r>
  <r>
    <n v="5"/>
    <s v="2B"/>
    <s v="1660 X 830"/>
    <x v="57"/>
    <x v="59"/>
  </r>
  <r>
    <n v="5"/>
    <s v="2B"/>
    <s v="1397 x 721"/>
    <x v="39"/>
    <x v="60"/>
  </r>
  <r>
    <n v="5"/>
    <s v="2B"/>
    <s v="2194 x 693"/>
    <x v="58"/>
    <x v="61"/>
  </r>
  <r>
    <n v="4"/>
    <s v="2B"/>
    <s v="1300 X 670"/>
    <x v="27"/>
    <x v="62"/>
  </r>
  <r>
    <n v="2"/>
    <s v="BR"/>
    <s v="2104 x 870"/>
    <x v="59"/>
    <x v="63"/>
  </r>
  <r>
    <n v="4"/>
    <s v="2B"/>
    <s v="2496 X 1245"/>
    <x v="60"/>
    <x v="64"/>
  </r>
  <r>
    <n v="2"/>
    <s v="BR"/>
    <s v="1678 X 620"/>
    <x v="61"/>
    <x v="65"/>
  </r>
  <r>
    <n v="4"/>
    <s v="2B"/>
    <s v="1520 X 1208"/>
    <x v="62"/>
    <x v="66"/>
  </r>
  <r>
    <n v="4"/>
    <s v="2B"/>
    <s v="1520 X 1208"/>
    <x v="62"/>
    <x v="66"/>
  </r>
  <r>
    <n v="2"/>
    <s v=""/>
    <s v="2140 x 936"/>
    <x v="63"/>
    <x v="67"/>
  </r>
  <r>
    <n v="4"/>
    <s v="2B"/>
    <s v="1444 X 984"/>
    <x v="64"/>
    <x v="55"/>
  </r>
  <r>
    <n v="1"/>
    <s v="BR"/>
    <s v="2050 x 1250"/>
    <x v="65"/>
    <x v="16"/>
  </r>
  <r>
    <n v="1"/>
    <s v="2B"/>
    <s v="1962 X 1058"/>
    <x v="66"/>
    <x v="68"/>
  </r>
  <r>
    <n v="4"/>
    <s v="2B"/>
    <s v="1575 X 860"/>
    <x v="67"/>
    <x v="69"/>
  </r>
  <r>
    <n v="1"/>
    <s v="BR"/>
    <s v="2031 X 1215"/>
    <x v="68"/>
    <x v="70"/>
  </r>
  <r>
    <n v="1"/>
    <s v="BR"/>
    <s v="2031 X 1170"/>
    <x v="68"/>
    <x v="71"/>
  </r>
  <r>
    <n v="1"/>
    <s v="BR"/>
    <s v="2031 X 1152"/>
    <x v="68"/>
    <x v="72"/>
  </r>
  <r>
    <n v="4"/>
    <s v="2B"/>
    <s v="1397 x 830"/>
    <x v="39"/>
    <x v="59"/>
  </r>
  <r>
    <n v="3"/>
    <s v=""/>
    <s v="2268 X 910"/>
    <x v="69"/>
    <x v="56"/>
  </r>
  <r>
    <n v="1"/>
    <s v="BR"/>
    <s v="1737 X 1113"/>
    <x v="70"/>
    <x v="73"/>
  </r>
  <r>
    <n v="1"/>
    <s v="BR"/>
    <s v="1391 X 1092"/>
    <x v="71"/>
    <x v="74"/>
  </r>
  <r>
    <n v="1"/>
    <s v="BR"/>
    <s v="1584 X 1071"/>
    <x v="72"/>
    <x v="26"/>
  </r>
  <r>
    <n v="1"/>
    <s v="BR"/>
    <s v="1916 x 1010"/>
    <x v="35"/>
    <x v="75"/>
  </r>
  <r>
    <n v="4"/>
    <s v="2B"/>
    <s v="1850 X 817"/>
    <x v="73"/>
    <x v="76"/>
  </r>
  <r>
    <n v="4"/>
    <s v="2B"/>
    <s v="1839 X 774"/>
    <x v="37"/>
    <x v="17"/>
  </r>
  <r>
    <n v="4"/>
    <s v="2B"/>
    <s v="2080 x 730"/>
    <x v="32"/>
    <x v="77"/>
  </r>
  <r>
    <n v="1"/>
    <s v="BR"/>
    <s v="1864 X 1010"/>
    <x v="74"/>
    <x v="75"/>
  </r>
  <r>
    <n v="1"/>
    <s v="BR"/>
    <s v="1944 X 1009"/>
    <x v="75"/>
    <x v="54"/>
  </r>
  <r>
    <n v="4"/>
    <s v="2B"/>
    <s v="1915 x 707"/>
    <x v="76"/>
    <x v="78"/>
  </r>
  <r>
    <n v="2"/>
    <s v="2B"/>
    <s v="1915 X 1010"/>
    <x v="76"/>
    <x v="75"/>
  </r>
  <r>
    <n v="1"/>
    <s v="BR"/>
    <s v="1662 X 984"/>
    <x v="77"/>
    <x v="55"/>
  </r>
  <r>
    <n v="1"/>
    <s v="BR"/>
    <s v="2197 X 964"/>
    <x v="78"/>
    <x v="79"/>
  </r>
  <r>
    <n v="1"/>
    <s v="BR"/>
    <s v="2046 x 950"/>
    <x v="79"/>
    <x v="80"/>
  </r>
  <r>
    <n v="1"/>
    <s v="BR"/>
    <s v="1991 x 923"/>
    <x v="10"/>
    <x v="1"/>
  </r>
  <r>
    <n v="1"/>
    <s v="BR"/>
    <s v="2129 X 920"/>
    <x v="80"/>
    <x v="81"/>
  </r>
  <r>
    <n v="1"/>
    <s v="BR"/>
    <s v="1995 x 910"/>
    <x v="81"/>
    <x v="56"/>
  </r>
  <r>
    <n v="1"/>
    <s v="BR"/>
    <s v="2081 x 910"/>
    <x v="82"/>
    <x v="56"/>
  </r>
  <r>
    <n v="1"/>
    <s v="BR"/>
    <s v="2035 x 890"/>
    <x v="83"/>
    <x v="4"/>
  </r>
  <r>
    <n v="1"/>
    <s v="2B"/>
    <s v="1915 x 970"/>
    <x v="76"/>
    <x v="82"/>
  </r>
  <r>
    <n v="4"/>
    <s v="2B"/>
    <s v="1996 x 700"/>
    <x v="9"/>
    <x v="35"/>
  </r>
  <r>
    <n v="4"/>
    <s v="2B"/>
    <s v="1738 x 747"/>
    <x v="84"/>
    <x v="83"/>
  </r>
  <r>
    <n v="4"/>
    <s v="2B"/>
    <s v="1594 X 656"/>
    <x v="85"/>
    <x v="84"/>
  </r>
  <r>
    <n v="3"/>
    <s v="2B"/>
    <s v="1894 X 797"/>
    <x v="86"/>
    <x v="85"/>
  </r>
  <r>
    <n v="3"/>
    <s v="2B"/>
    <s v="2496 x 1246"/>
    <x v="60"/>
    <x v="86"/>
  </r>
  <r>
    <n v="3"/>
    <s v="2B"/>
    <s v="1923 X 1147"/>
    <x v="8"/>
    <x v="42"/>
  </r>
  <r>
    <n v="3"/>
    <s v="2B"/>
    <s v="2354 X 1070"/>
    <x v="87"/>
    <x v="36"/>
  </r>
  <r>
    <n v="3"/>
    <s v="2B"/>
    <s v="2280 X 1060"/>
    <x v="88"/>
    <x v="87"/>
  </r>
  <r>
    <n v="3"/>
    <s v="2B"/>
    <s v="2200 x 910"/>
    <x v="89"/>
    <x v="56"/>
  </r>
  <r>
    <n v="2"/>
    <s v=""/>
    <s v="1994 X 837"/>
    <x v="90"/>
    <x v="88"/>
  </r>
  <r>
    <n v="3"/>
    <s v="2B"/>
    <s v="2182 x 910"/>
    <x v="49"/>
    <x v="56"/>
  </r>
  <r>
    <n v="3"/>
    <s v="2B"/>
    <s v="2180 X 873"/>
    <x v="91"/>
    <x v="89"/>
  </r>
  <r>
    <n v="10"/>
    <s v="2B"/>
    <s v="1900 X 1097"/>
    <x v="92"/>
    <x v="90"/>
  </r>
  <r>
    <n v="3"/>
    <s v="2B"/>
    <s v="1864 X 829"/>
    <x v="74"/>
    <x v="91"/>
  </r>
  <r>
    <n v="3"/>
    <s v="2B"/>
    <s v="1782 X 824"/>
    <x v="93"/>
    <x v="18"/>
  </r>
  <r>
    <n v="3"/>
    <s v="2B"/>
    <s v="1680 X 619"/>
    <x v="94"/>
    <x v="92"/>
  </r>
  <r>
    <n v="3"/>
    <s v="2B"/>
    <s v="1641 x 706"/>
    <x v="95"/>
    <x v="93"/>
  </r>
  <r>
    <n v="2"/>
    <s v="2B"/>
    <s v="1518 x 574"/>
    <x v="96"/>
    <x v="94"/>
  </r>
  <r>
    <n v="2"/>
    <s v="2B"/>
    <s v="2496 x 1246"/>
    <x v="60"/>
    <x v="86"/>
  </r>
  <r>
    <n v="2"/>
    <s v="2B"/>
    <s v="1476 X 1214"/>
    <x v="97"/>
    <x v="95"/>
  </r>
  <r>
    <n v="2"/>
    <s v="2B"/>
    <s v="1520 X 1150"/>
    <x v="62"/>
    <x v="96"/>
  </r>
  <r>
    <n v="2"/>
    <s v="2B"/>
    <s v="1436 X 1088"/>
    <x v="98"/>
    <x v="97"/>
  </r>
  <r>
    <n v="2"/>
    <s v="2B"/>
    <s v="2398 X 1070"/>
    <x v="99"/>
    <x v="36"/>
  </r>
  <r>
    <n v="2"/>
    <s v="2B"/>
    <s v="2358 X 1062"/>
    <x v="100"/>
    <x v="98"/>
  </r>
  <r>
    <n v="2"/>
    <s v="2B"/>
    <s v="2450 x 1023"/>
    <x v="20"/>
    <x v="99"/>
  </r>
  <r>
    <n v="4"/>
    <s v="2B"/>
    <s v="1879 X 869"/>
    <x v="101"/>
    <x v="100"/>
  </r>
  <r>
    <n v="3"/>
    <s v="2B"/>
    <s v="1878 X 870"/>
    <x v="102"/>
    <x v="63"/>
  </r>
  <r>
    <n v="2"/>
    <s v="2B"/>
    <s v="1322 X 889"/>
    <x v="17"/>
    <x v="5"/>
  </r>
  <r>
    <n v="2"/>
    <s v="2B"/>
    <s v="1878 X 869"/>
    <x v="102"/>
    <x v="100"/>
  </r>
  <r>
    <n v="2"/>
    <s v="2B"/>
    <s v="1584 x 830"/>
    <x v="72"/>
    <x v="59"/>
  </r>
  <r>
    <n v="2"/>
    <s v="2B"/>
    <s v="1783 X 822"/>
    <x v="103"/>
    <x v="101"/>
  </r>
  <r>
    <n v="2"/>
    <s v="2B"/>
    <s v="1892 X 772"/>
    <x v="26"/>
    <x v="15"/>
  </r>
  <r>
    <n v="2"/>
    <s v="2B"/>
    <s v="2150 x 720"/>
    <x v="104"/>
    <x v="102"/>
  </r>
  <r>
    <n v="1"/>
    <s v="BR"/>
    <s v="2178 x 870"/>
    <x v="105"/>
    <x v="63"/>
  </r>
  <r>
    <n v="1"/>
    <s v="BR"/>
    <s v="2137 x 860"/>
    <x v="106"/>
    <x v="69"/>
  </r>
  <r>
    <n v="1"/>
    <s v="BR"/>
    <s v="1968 x 832"/>
    <x v="107"/>
    <x v="103"/>
  </r>
  <r>
    <n v="2"/>
    <s v="2B"/>
    <s v="1908 X 716"/>
    <x v="108"/>
    <x v="104"/>
  </r>
  <r>
    <n v="2"/>
    <s v="2B"/>
    <s v="1914 x 707"/>
    <x v="109"/>
    <x v="78"/>
  </r>
  <r>
    <n v="2"/>
    <s v="2B"/>
    <s v="1642 x 706"/>
    <x v="110"/>
    <x v="93"/>
  </r>
  <r>
    <n v="1"/>
    <s v="2B"/>
    <s v="1500 x 697"/>
    <x v="28"/>
    <x v="105"/>
  </r>
  <r>
    <n v="1"/>
    <s v="2B"/>
    <s v="1480 x 697"/>
    <x v="111"/>
    <x v="105"/>
  </r>
  <r>
    <n v="1"/>
    <s v="2B"/>
    <s v="1510 X 692"/>
    <x v="112"/>
    <x v="46"/>
  </r>
  <r>
    <n v="1"/>
    <s v="2B"/>
    <s v="1230 X 654"/>
    <x v="113"/>
    <x v="106"/>
  </r>
  <r>
    <n v="1"/>
    <s v="2B"/>
    <s v="1322 x 652"/>
    <x v="17"/>
    <x v="21"/>
  </r>
  <r>
    <n v="1"/>
    <s v="BR"/>
    <s v="2080 X 781"/>
    <x v="32"/>
    <x v="107"/>
  </r>
  <r>
    <n v="18"/>
    <s v=""/>
    <s v="1892 X 772"/>
    <x v="26"/>
    <x v="15"/>
  </r>
  <r>
    <n v="1"/>
    <s v="2B"/>
    <s v="1536 x 647"/>
    <x v="19"/>
    <x v="22"/>
  </r>
  <r>
    <n v="1"/>
    <s v="2B"/>
    <s v="1321 X 639"/>
    <x v="114"/>
    <x v="108"/>
  </r>
  <r>
    <n v="1"/>
    <s v="2B"/>
    <s v="1321 X 636"/>
    <x v="114"/>
    <x v="109"/>
  </r>
  <r>
    <n v="1"/>
    <s v="2B"/>
    <s v="1547 x 590"/>
    <x v="115"/>
    <x v="110"/>
  </r>
  <r>
    <n v="1"/>
    <s v="2B"/>
    <s v="560 x 556"/>
    <x v="116"/>
    <x v="111"/>
  </r>
  <r>
    <n v="1"/>
    <s v="BR"/>
    <s v="1655 x 482"/>
    <x v="117"/>
    <x v="112"/>
  </r>
  <r>
    <n v="1"/>
    <s v="2B"/>
    <s v="1522 X 542"/>
    <x v="118"/>
    <x v="113"/>
  </r>
  <r>
    <n v="1"/>
    <s v="2B"/>
    <s v="1356 X 339"/>
    <x v="119"/>
    <x v="114"/>
  </r>
  <r>
    <n v="1"/>
    <s v="2B"/>
    <s v="1819 X 606"/>
    <x v="120"/>
    <x v="115"/>
  </r>
  <r>
    <n v="1"/>
    <s v="2B"/>
    <s v="1738 X 608"/>
    <x v="84"/>
    <x v="116"/>
  </r>
  <r>
    <n v="1"/>
    <s v="2B"/>
    <s v="1732 x 678"/>
    <x v="121"/>
    <x v="117"/>
  </r>
  <r>
    <n v="1"/>
    <s v="2B"/>
    <s v="2457 x 1247"/>
    <x v="122"/>
    <x v="118"/>
  </r>
  <r>
    <n v="1"/>
    <s v="2B"/>
    <s v="2497 X 1247"/>
    <x v="123"/>
    <x v="118"/>
  </r>
  <r>
    <n v="1"/>
    <s v="2B"/>
    <s v="1596 x 1246"/>
    <x v="124"/>
    <x v="86"/>
  </r>
  <r>
    <n v="1"/>
    <s v="2B"/>
    <s v="1596 x 1246"/>
    <x v="124"/>
    <x v="86"/>
  </r>
  <r>
    <n v="1"/>
    <s v="2B"/>
    <s v="2496 x 1246"/>
    <x v="60"/>
    <x v="86"/>
  </r>
  <r>
    <n v="1"/>
    <s v="2B"/>
    <s v="1890 X 1246"/>
    <x v="125"/>
    <x v="86"/>
  </r>
  <r>
    <n v="1"/>
    <s v="2B"/>
    <s v="2293 X 1240"/>
    <x v="126"/>
    <x v="119"/>
  </r>
  <r>
    <n v="1"/>
    <s v="2B"/>
    <s v="2450 X 1230"/>
    <x v="20"/>
    <x v="120"/>
  </r>
  <r>
    <n v="1"/>
    <s v="2B"/>
    <s v="1477 X 1214"/>
    <x v="127"/>
    <x v="95"/>
  </r>
  <r>
    <n v="1"/>
    <s v="2B"/>
    <s v="1476 X 1214"/>
    <x v="97"/>
    <x v="95"/>
  </r>
  <r>
    <n v="1"/>
    <s v="2B"/>
    <s v="1321 X 1214"/>
    <x v="114"/>
    <x v="95"/>
  </r>
  <r>
    <n v="1"/>
    <s v="2B"/>
    <s v="1477 X 1214"/>
    <x v="127"/>
    <x v="95"/>
  </r>
  <r>
    <n v="1"/>
    <s v="2B"/>
    <s v="2014 X 1205"/>
    <x v="128"/>
    <x v="121"/>
  </r>
  <r>
    <n v="1"/>
    <s v="2B"/>
    <s v="2221  x 1200"/>
    <x v="129"/>
    <x v="122"/>
  </r>
  <r>
    <n v="1"/>
    <s v="2B"/>
    <s v="1536 x 1190"/>
    <x v="19"/>
    <x v="123"/>
  </r>
  <r>
    <n v="1"/>
    <s v="2B"/>
    <s v="2496 x 1150"/>
    <x v="60"/>
    <x v="96"/>
  </r>
  <r>
    <n v="1"/>
    <s v="2B"/>
    <s v="2376 X 1072"/>
    <x v="130"/>
    <x v="124"/>
  </r>
  <r>
    <n v="20"/>
    <s v="2B"/>
    <s v="1809 X 889"/>
    <x v="131"/>
    <x v="5"/>
  </r>
  <r>
    <n v="10"/>
    <s v="2B"/>
    <s v="1809 x 890"/>
    <x v="131"/>
    <x v="4"/>
  </r>
  <r>
    <n v="1"/>
    <s v="2B"/>
    <s v="2400 x 1010"/>
    <x v="132"/>
    <x v="75"/>
  </r>
  <r>
    <n v="1"/>
    <s v="2B"/>
    <s v="2496 x 986"/>
    <x v="60"/>
    <x v="125"/>
  </r>
  <r>
    <n v="1"/>
    <s v="2B"/>
    <s v="1792 X 852"/>
    <x v="133"/>
    <x v="126"/>
  </r>
  <r>
    <n v="1"/>
    <s v="2B"/>
    <s v="2201 x 964"/>
    <x v="134"/>
    <x v="79"/>
  </r>
  <r>
    <n v="1"/>
    <s v="2B"/>
    <s v="1635 X 868"/>
    <x v="135"/>
    <x v="127"/>
  </r>
  <r>
    <n v="1"/>
    <s v="2B"/>
    <s v="1550 x 911"/>
    <x v="136"/>
    <x v="128"/>
  </r>
  <r>
    <n v="5"/>
    <s v="2B"/>
    <s v="1522 X 942"/>
    <x v="118"/>
    <x v="129"/>
  </r>
  <r>
    <n v="1"/>
    <s v="2B"/>
    <s v="1994 X 845"/>
    <x v="90"/>
    <x v="130"/>
  </r>
  <r>
    <n v="1"/>
    <s v="2B"/>
    <s v="1950 X 830"/>
    <x v="137"/>
    <x v="59"/>
  </r>
  <r>
    <n v="1"/>
    <s v="2B"/>
    <s v="1782 X 830"/>
    <x v="93"/>
    <x v="59"/>
  </r>
  <r>
    <n v="1"/>
    <s v="2B"/>
    <s v="1894 X 828"/>
    <x v="86"/>
    <x v="131"/>
  </r>
  <r>
    <n v="1"/>
    <s v="2B"/>
    <s v="1654 x 820"/>
    <x v="138"/>
    <x v="27"/>
  </r>
  <r>
    <n v="1"/>
    <s v="2B"/>
    <s v="1659 X 820"/>
    <x v="139"/>
    <x v="27"/>
  </r>
  <r>
    <n v="1"/>
    <s v="2B"/>
    <s v="1645 x 815"/>
    <x v="140"/>
    <x v="132"/>
  </r>
  <r>
    <n v="1"/>
    <s v="2B"/>
    <s v="1432 X 815"/>
    <x v="141"/>
    <x v="132"/>
  </r>
  <r>
    <n v="1"/>
    <s v="2B"/>
    <s v="1867 x 814"/>
    <x v="6"/>
    <x v="133"/>
  </r>
  <r>
    <n v="1"/>
    <s v="2B"/>
    <s v="1563 X 814"/>
    <x v="142"/>
    <x v="133"/>
  </r>
  <r>
    <n v="1"/>
    <s v="2B"/>
    <s v="1836 X 766"/>
    <x v="143"/>
    <x v="134"/>
  </r>
  <r>
    <n v="1"/>
    <s v="2B"/>
    <s v="1908 X 716"/>
    <x v="108"/>
    <x v="104"/>
  </r>
  <r>
    <n v="1"/>
    <s v="2B"/>
    <s v="1705 X 672"/>
    <x v="144"/>
    <x v="19"/>
  </r>
  <r>
    <n v="1"/>
    <s v="2B"/>
    <s v="1950 X 670"/>
    <x v="137"/>
    <x v="62"/>
  </r>
  <r>
    <n v="1"/>
    <s v=""/>
    <s v="2172 x 543"/>
    <x v="36"/>
    <x v="135"/>
  </r>
  <r>
    <n v="1"/>
    <s v="2B"/>
    <s v="1751 X 653"/>
    <x v="145"/>
    <x v="20"/>
  </r>
  <r>
    <n v="1"/>
    <s v="2B"/>
    <s v="1204 x 707"/>
    <x v="146"/>
    <x v="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32DFDC-8452-419B-963C-F40C017F9F37}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H154" firstHeaderRow="1" firstDataRow="2" firstDataCol="1"/>
  <pivotFields count="6">
    <pivotField dataField="1" numFmtId="1" showAll="0"/>
    <pivotField showAll="0"/>
    <pivotField showAll="0"/>
    <pivotField axis="axisRow" showAll="0" defaultSubtotal="0">
      <items count="147">
        <item x="116"/>
        <item x="51"/>
        <item x="146"/>
        <item x="48"/>
        <item x="113"/>
        <item x="46"/>
        <item x="27"/>
        <item x="114"/>
        <item x="17"/>
        <item x="45"/>
        <item x="119"/>
        <item x="71"/>
        <item x="39"/>
        <item x="141"/>
        <item x="98"/>
        <item x="64"/>
        <item x="97"/>
        <item x="127"/>
        <item x="111"/>
        <item x="28"/>
        <item x="16"/>
        <item x="31"/>
        <item x="112"/>
        <item x="96"/>
        <item x="62"/>
        <item x="118"/>
        <item x="40"/>
        <item x="19"/>
        <item x="18"/>
        <item x="115"/>
        <item x="136"/>
        <item x="142"/>
        <item x="67"/>
        <item x="72"/>
        <item x="85"/>
        <item x="124"/>
        <item x="135"/>
        <item x="95"/>
        <item x="110"/>
        <item x="140"/>
        <item x="138"/>
        <item x="117"/>
        <item x="139"/>
        <item x="57"/>
        <item x="77"/>
        <item x="52"/>
        <item x="56"/>
        <item x="55"/>
        <item x="50"/>
        <item x="61"/>
        <item x="94"/>
        <item x="38"/>
        <item x="144"/>
        <item x="121"/>
        <item x="70"/>
        <item x="84"/>
        <item x="12"/>
        <item x="2"/>
        <item x="145"/>
        <item x="29"/>
        <item x="41"/>
        <item x="23"/>
        <item x="93"/>
        <item x="103"/>
        <item x="133"/>
        <item x="7"/>
        <item x="43"/>
        <item x="131"/>
        <item x="120"/>
        <item x="143"/>
        <item x="14"/>
        <item x="37"/>
        <item x="73"/>
        <item x="74"/>
        <item x="6"/>
        <item x="102"/>
        <item x="101"/>
        <item x="125"/>
        <item x="26"/>
        <item x="86"/>
        <item x="92"/>
        <item x="15"/>
        <item x="108"/>
        <item x="109"/>
        <item x="76"/>
        <item x="35"/>
        <item x="8"/>
        <item x="75"/>
        <item x="11"/>
        <item x="137"/>
        <item x="66"/>
        <item x="107"/>
        <item x="10"/>
        <item x="1"/>
        <item x="90"/>
        <item x="81"/>
        <item x="9"/>
        <item x="42"/>
        <item x="44"/>
        <item x="128"/>
        <item x="68"/>
        <item x="5"/>
        <item x="4"/>
        <item x="83"/>
        <item x="3"/>
        <item x="22"/>
        <item x="79"/>
        <item x="65"/>
        <item x="34"/>
        <item x="32"/>
        <item x="82"/>
        <item x="33"/>
        <item x="59"/>
        <item x="25"/>
        <item x="80"/>
        <item x="106"/>
        <item x="63"/>
        <item x="104"/>
        <item x="47"/>
        <item x="36"/>
        <item x="105"/>
        <item x="91"/>
        <item x="49"/>
        <item x="58"/>
        <item x="78"/>
        <item x="89"/>
        <item x="134"/>
        <item x="129"/>
        <item x="24"/>
        <item x="69"/>
        <item x="88"/>
        <item x="126"/>
        <item x="21"/>
        <item x="87"/>
        <item x="100"/>
        <item x="54"/>
        <item x="30"/>
        <item x="53"/>
        <item x="130"/>
        <item x="99"/>
        <item x="132"/>
        <item x="20"/>
        <item x="122"/>
        <item x="60"/>
        <item x="123"/>
        <item x="13"/>
        <item x="0"/>
      </items>
    </pivotField>
    <pivotField axis="axisCol" showAll="0">
      <items count="137">
        <item x="114"/>
        <item x="112"/>
        <item x="113"/>
        <item x="135"/>
        <item x="111"/>
        <item x="94"/>
        <item x="110"/>
        <item x="115"/>
        <item x="116"/>
        <item x="92"/>
        <item x="65"/>
        <item x="44"/>
        <item x="109"/>
        <item x="108"/>
        <item x="23"/>
        <item x="22"/>
        <item x="21"/>
        <item x="20"/>
        <item x="106"/>
        <item x="84"/>
        <item x="62"/>
        <item x="19"/>
        <item x="117"/>
        <item x="38"/>
        <item x="46"/>
        <item x="61"/>
        <item x="105"/>
        <item x="35"/>
        <item x="93"/>
        <item x="78"/>
        <item x="104"/>
        <item x="53"/>
        <item x="102"/>
        <item x="60"/>
        <item x="77"/>
        <item x="83"/>
        <item x="134"/>
        <item x="15"/>
        <item x="28"/>
        <item x="17"/>
        <item x="30"/>
        <item x="107"/>
        <item x="85"/>
        <item x="14"/>
        <item x="2"/>
        <item x="133"/>
        <item x="132"/>
        <item x="76"/>
        <item x="27"/>
        <item x="101"/>
        <item x="18"/>
        <item x="131"/>
        <item x="91"/>
        <item x="59"/>
        <item x="37"/>
        <item x="103"/>
        <item x="88"/>
        <item x="130"/>
        <item x="126"/>
        <item x="69"/>
        <item x="127"/>
        <item x="100"/>
        <item x="63"/>
        <item x="89"/>
        <item x="52"/>
        <item x="5"/>
        <item x="4"/>
        <item x="56"/>
        <item x="128"/>
        <item x="81"/>
        <item x="1"/>
        <item x="13"/>
        <item x="12"/>
        <item x="67"/>
        <item x="129"/>
        <item x="80"/>
        <item x="79"/>
        <item x="51"/>
        <item x="82"/>
        <item x="55"/>
        <item x="29"/>
        <item x="125"/>
        <item x="49"/>
        <item x="58"/>
        <item x="57"/>
        <item x="54"/>
        <item x="75"/>
        <item x="41"/>
        <item x="99"/>
        <item x="10"/>
        <item x="68"/>
        <item x="87"/>
        <item x="98"/>
        <item x="50"/>
        <item x="36"/>
        <item x="26"/>
        <item x="124"/>
        <item x="48"/>
        <item x="45"/>
        <item x="97"/>
        <item x="74"/>
        <item x="90"/>
        <item x="6"/>
        <item x="73"/>
        <item x="25"/>
        <item x="8"/>
        <item x="3"/>
        <item x="34"/>
        <item x="43"/>
        <item x="42"/>
        <item x="96"/>
        <item x="72"/>
        <item x="11"/>
        <item x="31"/>
        <item x="71"/>
        <item x="7"/>
        <item x="123"/>
        <item x="33"/>
        <item x="32"/>
        <item x="122"/>
        <item x="47"/>
        <item x="121"/>
        <item x="66"/>
        <item x="40"/>
        <item x="95"/>
        <item x="70"/>
        <item x="9"/>
        <item x="24"/>
        <item x="120"/>
        <item x="119"/>
        <item x="64"/>
        <item x="86"/>
        <item x="118"/>
        <item x="16"/>
        <item x="39"/>
        <item x="0"/>
        <item t="default"/>
      </items>
    </pivotField>
    <pivotField axis="axisRow" showAll="0">
      <items count="3">
        <item x="1"/>
        <item x="0"/>
        <item t="default"/>
      </items>
    </pivotField>
  </pivotFields>
  <rowFields count="2">
    <field x="5"/>
    <field x="3"/>
  </rowFields>
  <rowItems count="150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>
      <x v="1"/>
    </i>
    <i r="1">
      <x v="146"/>
    </i>
    <i t="grand">
      <x/>
    </i>
  </rowItems>
  <colFields count="1">
    <field x="4"/>
  </colFields>
  <colItems count="1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 t="grand">
      <x/>
    </i>
  </colItems>
  <dataFields count="1">
    <dataField name="Somme de nb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14408-E199-40F3-AA89-E70AB10C600A}">
  <dimension ref="A1:L26"/>
  <sheetViews>
    <sheetView workbookViewId="0">
      <selection activeCell="A5" sqref="A5:A15"/>
    </sheetView>
  </sheetViews>
  <sheetFormatPr baseColWidth="10" defaultRowHeight="14.5" x14ac:dyDescent="0.35"/>
  <cols>
    <col min="1" max="1" width="18.54296875" customWidth="1"/>
  </cols>
  <sheetData>
    <row r="1" spans="1:12" x14ac:dyDescent="0.35">
      <c r="A1" t="s">
        <v>0</v>
      </c>
    </row>
    <row r="2" spans="1:12" x14ac:dyDescent="0.35">
      <c r="B2" s="57" t="s">
        <v>6</v>
      </c>
      <c r="C2" s="57"/>
      <c r="D2" s="57"/>
      <c r="E2" s="57"/>
      <c r="F2" s="57"/>
      <c r="G2" s="6"/>
      <c r="H2" s="6"/>
    </row>
    <row r="3" spans="1:12" x14ac:dyDescent="0.35">
      <c r="B3" s="57" t="s">
        <v>3</v>
      </c>
      <c r="C3" s="57"/>
      <c r="D3" s="57"/>
      <c r="E3" s="57" t="s">
        <v>4</v>
      </c>
      <c r="F3" s="57"/>
      <c r="G3" s="6"/>
      <c r="H3" s="6"/>
    </row>
    <row r="4" spans="1:12" x14ac:dyDescent="0.35">
      <c r="B4" s="11" t="s">
        <v>1</v>
      </c>
      <c r="C4" s="11" t="s">
        <v>2</v>
      </c>
      <c r="D4" s="11" t="s">
        <v>5</v>
      </c>
      <c r="E4" s="11" t="s">
        <v>1</v>
      </c>
      <c r="F4" s="11" t="s">
        <v>2</v>
      </c>
      <c r="G4" s="7" t="s">
        <v>21</v>
      </c>
      <c r="H4" s="7" t="s">
        <v>22</v>
      </c>
      <c r="I4" t="s">
        <v>14</v>
      </c>
      <c r="J4" t="s">
        <v>15</v>
      </c>
      <c r="K4" t="s">
        <v>16</v>
      </c>
      <c r="L4" t="s">
        <v>17</v>
      </c>
    </row>
    <row r="5" spans="1:12" x14ac:dyDescent="0.35">
      <c r="A5" s="7" t="s">
        <v>7</v>
      </c>
      <c r="G5" s="7"/>
      <c r="H5" s="7"/>
    </row>
    <row r="6" spans="1:12" x14ac:dyDescent="0.35">
      <c r="A6" s="8" t="s">
        <v>3</v>
      </c>
      <c r="B6" s="1"/>
      <c r="C6" s="1"/>
      <c r="D6" s="1"/>
      <c r="E6" s="1"/>
      <c r="F6" s="1"/>
      <c r="G6" s="9"/>
      <c r="H6" s="9"/>
      <c r="I6" s="1"/>
      <c r="J6" s="1"/>
      <c r="K6" s="1"/>
    </row>
    <row r="7" spans="1:12" x14ac:dyDescent="0.35">
      <c r="A7" s="7" t="s">
        <v>8</v>
      </c>
      <c r="B7" s="1"/>
      <c r="C7" s="1"/>
      <c r="D7" s="1">
        <v>69</v>
      </c>
      <c r="E7" s="1"/>
      <c r="F7" s="1"/>
      <c r="G7" s="9">
        <f>SUM(B7:F7)</f>
        <v>69</v>
      </c>
      <c r="H7" s="10">
        <f>G7/SUM($G$7:$G$15)</f>
        <v>0.23310810810810811</v>
      </c>
      <c r="I7" s="2">
        <f>2.1*1.27*0.7*8.02</f>
        <v>14.972537999999998</v>
      </c>
      <c r="J7" s="2">
        <v>3.3</v>
      </c>
      <c r="K7" s="2">
        <f>+J7*I7</f>
        <v>49.409375399999995</v>
      </c>
      <c r="L7" s="1">
        <f>SUM(B7:F7)*K7</f>
        <v>3409.2469025999994</v>
      </c>
    </row>
    <row r="8" spans="1:12" x14ac:dyDescent="0.35">
      <c r="A8" s="7" t="s">
        <v>9</v>
      </c>
      <c r="B8" s="1">
        <v>7</v>
      </c>
      <c r="C8" s="1">
        <v>81</v>
      </c>
      <c r="D8" s="1"/>
      <c r="E8" s="1"/>
      <c r="F8" s="1"/>
      <c r="G8" s="9">
        <f t="shared" ref="G8:G15" si="0">SUM(B8:F8)</f>
        <v>88</v>
      </c>
      <c r="H8" s="10">
        <f t="shared" ref="H8:H15" si="1">G8/SUM($G$7:$G$15)</f>
        <v>0.29729729729729731</v>
      </c>
      <c r="I8" s="2">
        <f>2.2*1*0.7*8.02</f>
        <v>12.3508</v>
      </c>
      <c r="J8" s="2">
        <v>3.23</v>
      </c>
      <c r="K8" s="2">
        <f>+J8*I8</f>
        <v>39.893084000000002</v>
      </c>
      <c r="L8" s="1">
        <f>SUM(B8:F8)*K8</f>
        <v>3510.5913920000003</v>
      </c>
    </row>
    <row r="9" spans="1:12" x14ac:dyDescent="0.35">
      <c r="A9" s="7" t="s">
        <v>10</v>
      </c>
      <c r="B9" s="1">
        <v>38</v>
      </c>
      <c r="C9" s="1"/>
      <c r="D9" s="1"/>
      <c r="E9" s="1"/>
      <c r="F9" s="1"/>
      <c r="G9" s="9">
        <f t="shared" si="0"/>
        <v>38</v>
      </c>
      <c r="H9" s="10">
        <f t="shared" si="1"/>
        <v>0.12837837837837837</v>
      </c>
      <c r="I9" s="2">
        <f>1.8*0.85*0.7*8.02</f>
        <v>8.5894199999999987</v>
      </c>
      <c r="J9" s="2">
        <v>3.3</v>
      </c>
      <c r="K9" s="2">
        <f>+J9*I9</f>
        <v>28.345085999999995</v>
      </c>
      <c r="L9" s="1">
        <f>SUM(B9:F9)*K9</f>
        <v>1077.1132679999998</v>
      </c>
    </row>
    <row r="10" spans="1:12" x14ac:dyDescent="0.35">
      <c r="A10" s="7"/>
      <c r="B10" s="1"/>
      <c r="C10" s="1"/>
      <c r="D10" s="1"/>
      <c r="E10" s="1"/>
      <c r="F10" s="1"/>
      <c r="G10" s="9"/>
      <c r="H10" s="10"/>
      <c r="I10" s="2"/>
      <c r="J10" s="2"/>
      <c r="K10" s="2"/>
    </row>
    <row r="11" spans="1:12" x14ac:dyDescent="0.35">
      <c r="A11" s="8" t="s">
        <v>4</v>
      </c>
      <c r="B11" s="1"/>
      <c r="C11" s="1"/>
      <c r="D11" s="1"/>
      <c r="E11" s="1"/>
      <c r="F11" s="1"/>
      <c r="G11" s="9"/>
      <c r="H11" s="10"/>
      <c r="I11" s="2"/>
      <c r="J11" s="2"/>
      <c r="K11" s="2"/>
    </row>
    <row r="12" spans="1:12" x14ac:dyDescent="0.35">
      <c r="A12" s="7" t="s">
        <v>11</v>
      </c>
      <c r="B12" s="1"/>
      <c r="C12" s="1"/>
      <c r="D12" s="1"/>
      <c r="E12" s="1"/>
      <c r="F12" s="1">
        <f>2+4+1+1+1+1+1+1+1</f>
        <v>13</v>
      </c>
      <c r="G12" s="9">
        <f t="shared" si="0"/>
        <v>13</v>
      </c>
      <c r="H12" s="10">
        <f t="shared" si="1"/>
        <v>4.3918918918918921E-2</v>
      </c>
      <c r="I12" s="2">
        <f>1.6*1.25*0.7*8.02</f>
        <v>11.227999999999998</v>
      </c>
      <c r="J12" s="2">
        <v>3.09</v>
      </c>
      <c r="K12" s="2">
        <f>+J12*I12</f>
        <v>34.69451999999999</v>
      </c>
      <c r="L12" s="1">
        <f>SUM(B12:F12)*K12</f>
        <v>451.02875999999986</v>
      </c>
    </row>
    <row r="13" spans="1:12" x14ac:dyDescent="0.35">
      <c r="A13" s="7" t="s">
        <v>1</v>
      </c>
      <c r="B13" s="1"/>
      <c r="C13" s="1"/>
      <c r="D13" s="1"/>
      <c r="E13" s="1">
        <v>16</v>
      </c>
      <c r="F13" s="1"/>
      <c r="G13" s="9">
        <f t="shared" si="0"/>
        <v>16</v>
      </c>
      <c r="H13" s="10">
        <f t="shared" si="1"/>
        <v>5.4054054054054057E-2</v>
      </c>
      <c r="I13" s="2">
        <f>2*1*0.7*8.02</f>
        <v>11.227999999999998</v>
      </c>
      <c r="J13" s="2">
        <v>3.06</v>
      </c>
      <c r="K13" s="2">
        <f>+J13*I13</f>
        <v>34.357679999999995</v>
      </c>
      <c r="L13" s="1">
        <f>SUM(B13:F13)*K13</f>
        <v>549.72287999999992</v>
      </c>
    </row>
    <row r="14" spans="1:12" x14ac:dyDescent="0.35">
      <c r="A14" s="7" t="s">
        <v>12</v>
      </c>
      <c r="B14" s="1"/>
      <c r="C14" s="1"/>
      <c r="D14" s="1"/>
      <c r="E14" s="1">
        <v>47</v>
      </c>
      <c r="F14" s="1">
        <v>1</v>
      </c>
      <c r="G14" s="9">
        <f t="shared" si="0"/>
        <v>48</v>
      </c>
      <c r="H14" s="10">
        <f t="shared" si="1"/>
        <v>0.16216216216216217</v>
      </c>
      <c r="I14" s="2">
        <f>2*0.85*0.7*8.02</f>
        <v>9.5437999999999992</v>
      </c>
      <c r="J14" s="2">
        <v>3.16</v>
      </c>
      <c r="K14" s="2">
        <f>+J14*I14</f>
        <v>30.158407999999998</v>
      </c>
      <c r="L14" s="1">
        <f>SUM(B14:F14)*K14</f>
        <v>1447.603584</v>
      </c>
    </row>
    <row r="15" spans="1:12" x14ac:dyDescent="0.35">
      <c r="A15" s="7" t="s">
        <v>13</v>
      </c>
      <c r="B15" s="1"/>
      <c r="C15" s="1"/>
      <c r="D15" s="1"/>
      <c r="E15" s="1">
        <v>24</v>
      </c>
      <c r="F15" s="1"/>
      <c r="G15" s="9">
        <f t="shared" si="0"/>
        <v>24</v>
      </c>
      <c r="H15" s="10">
        <f t="shared" si="1"/>
        <v>8.1081081081081086E-2</v>
      </c>
      <c r="I15" s="2">
        <f>1.7*0.85*0.7*8.02</f>
        <v>8.1122299999999985</v>
      </c>
      <c r="J15" s="2">
        <v>3.17</v>
      </c>
      <c r="K15" s="2">
        <f>+J15*I15</f>
        <v>25.715769099999996</v>
      </c>
      <c r="L15" s="1">
        <f>SUM(B15:F15)*K15</f>
        <v>617.17845839999995</v>
      </c>
    </row>
    <row r="16" spans="1:12" x14ac:dyDescent="0.35"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2" x14ac:dyDescent="0.35">
      <c r="A17" s="11" t="s">
        <v>21</v>
      </c>
      <c r="B17" s="12">
        <f>SUM(B7:B15)</f>
        <v>45</v>
      </c>
      <c r="C17" s="12">
        <f>SUM(C7:C15)</f>
        <v>81</v>
      </c>
      <c r="D17" s="12">
        <f>SUM(D7:D15)</f>
        <v>69</v>
      </c>
      <c r="E17" s="12">
        <f>SUM(E7:E15)</f>
        <v>87</v>
      </c>
      <c r="F17" s="12">
        <f>SUM(F7:F15)</f>
        <v>14</v>
      </c>
      <c r="G17" s="1"/>
      <c r="H17" s="1"/>
      <c r="I17" s="1"/>
      <c r="J17" s="1"/>
      <c r="K17" s="1"/>
    </row>
    <row r="18" spans="1:12" x14ac:dyDescent="0.35">
      <c r="A18" s="11" t="s">
        <v>22</v>
      </c>
      <c r="B18" s="13">
        <f>B17/SUM($B$17:$F$17)</f>
        <v>0.15202702702702703</v>
      </c>
      <c r="C18" s="13">
        <f>C17/SUM($B$17:$F$17)</f>
        <v>0.27364864864864863</v>
      </c>
      <c r="D18" s="13">
        <f>D17/SUM($B$17:$F$17)</f>
        <v>0.23310810810810811</v>
      </c>
      <c r="E18" s="13">
        <f>E17/SUM($B$17:$F$17)</f>
        <v>0.29391891891891891</v>
      </c>
      <c r="F18" s="13">
        <f>F17/SUM($B$17:$F$17)</f>
        <v>4.72972972972973E-2</v>
      </c>
      <c r="G18" s="4"/>
      <c r="H18" s="4"/>
      <c r="I18" s="1"/>
      <c r="J18" s="1"/>
      <c r="K18" s="1"/>
    </row>
    <row r="19" spans="1:12" x14ac:dyDescent="0.35">
      <c r="A19" t="s">
        <v>14</v>
      </c>
      <c r="B19" s="2">
        <f>2*1*0.7*8.02</f>
        <v>11.227999999999998</v>
      </c>
      <c r="C19" s="2">
        <f>2.5*1.25*0.7*8.02</f>
        <v>17.543749999999999</v>
      </c>
      <c r="D19" s="2">
        <f>2.5*1.27*0.7*8.02</f>
        <v>17.824449999999995</v>
      </c>
      <c r="E19" s="2">
        <f>2*1*0.7*8.02</f>
        <v>11.227999999999998</v>
      </c>
      <c r="F19" s="2">
        <f>2.5*1.25*0.7*8.02</f>
        <v>17.543749999999999</v>
      </c>
      <c r="G19" s="2"/>
      <c r="H19" s="2"/>
      <c r="I19" s="2"/>
      <c r="J19" s="2"/>
      <c r="K19" s="2" t="s">
        <v>20</v>
      </c>
      <c r="L19" s="1">
        <f>SUM(L7:L15)</f>
        <v>11062.485245</v>
      </c>
    </row>
    <row r="20" spans="1:12" x14ac:dyDescent="0.35">
      <c r="A20" t="s">
        <v>15</v>
      </c>
      <c r="B20" s="2">
        <v>3.2</v>
      </c>
      <c r="C20" s="2">
        <v>3.2</v>
      </c>
      <c r="D20" s="2">
        <v>3.3</v>
      </c>
      <c r="E20" s="2">
        <v>3.06</v>
      </c>
      <c r="F20" s="2">
        <v>3.06</v>
      </c>
      <c r="G20" s="2"/>
      <c r="H20" s="2"/>
      <c r="I20" s="2"/>
      <c r="J20" s="2"/>
      <c r="K20" s="2"/>
      <c r="L20" s="4">
        <f>+L19/F25</f>
        <v>0.79224348053331739</v>
      </c>
    </row>
    <row r="21" spans="1:12" x14ac:dyDescent="0.35">
      <c r="A21" t="s">
        <v>16</v>
      </c>
      <c r="B21" s="2">
        <f>+B20*B19</f>
        <v>35.929599999999994</v>
      </c>
      <c r="C21" s="2">
        <f>+C20*C19</f>
        <v>56.14</v>
      </c>
      <c r="D21" s="2">
        <f>+D20*D19</f>
        <v>58.820684999999983</v>
      </c>
      <c r="E21" s="2">
        <f>+E20*E19</f>
        <v>34.357679999999995</v>
      </c>
      <c r="F21" s="2">
        <f>+F20*F19</f>
        <v>53.683875</v>
      </c>
      <c r="G21" s="2"/>
      <c r="H21" s="2"/>
      <c r="I21" s="2"/>
      <c r="J21" s="2"/>
      <c r="K21" s="2"/>
      <c r="L21" s="5">
        <f>+F25/L19</f>
        <v>1.2622382191480155</v>
      </c>
    </row>
    <row r="22" spans="1:12" x14ac:dyDescent="0.35"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x14ac:dyDescent="0.35">
      <c r="A23" t="s">
        <v>17</v>
      </c>
      <c r="B23" s="1">
        <f>SUM(B6:B16)*B21</f>
        <v>1616.8319999999997</v>
      </c>
      <c r="C23" s="1">
        <f>SUM(C6:C16)*C21</f>
        <v>4547.34</v>
      </c>
      <c r="D23" s="1">
        <f>SUM(D6:D16)*D21</f>
        <v>4058.6272649999987</v>
      </c>
      <c r="E23" s="1">
        <f>SUM(E6:E16)*E21</f>
        <v>2989.1181599999995</v>
      </c>
      <c r="F23" s="1">
        <f>SUM(F6:F16)*F21</f>
        <v>751.57425000000001</v>
      </c>
      <c r="G23" s="1"/>
      <c r="H23" s="1"/>
      <c r="I23" s="1"/>
      <c r="J23" s="1"/>
      <c r="K23" s="1"/>
    </row>
    <row r="24" spans="1:12" x14ac:dyDescent="0.35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x14ac:dyDescent="0.35">
      <c r="B25" s="1"/>
      <c r="C25" s="1"/>
      <c r="D25" s="1"/>
      <c r="E25" s="3" t="s">
        <v>19</v>
      </c>
      <c r="F25" s="1">
        <f>SUM(B23:F23)</f>
        <v>13963.491674999997</v>
      </c>
      <c r="G25" s="1"/>
      <c r="H25" s="1"/>
      <c r="I25" s="1"/>
      <c r="J25" s="1"/>
      <c r="K25" s="1"/>
    </row>
    <row r="26" spans="1:12" x14ac:dyDescent="0.35">
      <c r="F26" t="s">
        <v>18</v>
      </c>
    </row>
  </sheetData>
  <mergeCells count="3">
    <mergeCell ref="E3:F3"/>
    <mergeCell ref="B3:D3"/>
    <mergeCell ref="B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41296-1F4B-4BA2-8400-79DCFF84C0A8}">
  <dimension ref="A3:EH154"/>
  <sheetViews>
    <sheetView tabSelected="1" workbookViewId="0">
      <selection activeCell="A5" sqref="A5:A150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83" width="3.81640625" bestFit="1" customWidth="1"/>
    <col min="84" max="136" width="4.81640625" bestFit="1" customWidth="1"/>
    <col min="137" max="137" width="9" bestFit="1" customWidth="1"/>
    <col min="138" max="138" width="11.7265625" bestFit="1" customWidth="1"/>
  </cols>
  <sheetData>
    <row r="3" spans="1:138" x14ac:dyDescent="0.35">
      <c r="A3" s="58" t="s">
        <v>276</v>
      </c>
      <c r="B3" s="58" t="s">
        <v>275</v>
      </c>
    </row>
    <row r="4" spans="1:138" x14ac:dyDescent="0.35">
      <c r="A4" s="58" t="s">
        <v>273</v>
      </c>
      <c r="B4">
        <v>342</v>
      </c>
      <c r="C4">
        <v>485</v>
      </c>
      <c r="D4">
        <v>545</v>
      </c>
      <c r="E4">
        <v>546</v>
      </c>
      <c r="F4">
        <v>559</v>
      </c>
      <c r="G4">
        <v>577</v>
      </c>
      <c r="H4">
        <v>593</v>
      </c>
      <c r="I4">
        <v>609</v>
      </c>
      <c r="J4">
        <v>611</v>
      </c>
      <c r="K4">
        <v>622</v>
      </c>
      <c r="L4">
        <v>623</v>
      </c>
      <c r="M4">
        <v>627</v>
      </c>
      <c r="N4">
        <v>639</v>
      </c>
      <c r="O4">
        <v>642</v>
      </c>
      <c r="P4">
        <v>649</v>
      </c>
      <c r="Q4">
        <v>650</v>
      </c>
      <c r="R4">
        <v>655</v>
      </c>
      <c r="S4">
        <v>656</v>
      </c>
      <c r="T4">
        <v>657</v>
      </c>
      <c r="U4">
        <v>659</v>
      </c>
      <c r="V4">
        <v>673</v>
      </c>
      <c r="W4">
        <v>675</v>
      </c>
      <c r="X4">
        <v>681</v>
      </c>
      <c r="Y4">
        <v>683</v>
      </c>
      <c r="Z4">
        <v>695</v>
      </c>
      <c r="AA4">
        <v>696</v>
      </c>
      <c r="AB4">
        <v>700</v>
      </c>
      <c r="AC4">
        <v>703</v>
      </c>
      <c r="AD4">
        <v>709</v>
      </c>
      <c r="AE4">
        <v>710</v>
      </c>
      <c r="AF4">
        <v>719</v>
      </c>
      <c r="AG4">
        <v>721</v>
      </c>
      <c r="AH4">
        <v>723</v>
      </c>
      <c r="AI4">
        <v>724</v>
      </c>
      <c r="AJ4">
        <v>733</v>
      </c>
      <c r="AK4">
        <v>750</v>
      </c>
      <c r="AL4">
        <v>769</v>
      </c>
      <c r="AM4">
        <v>775</v>
      </c>
      <c r="AN4">
        <v>776</v>
      </c>
      <c r="AO4">
        <v>777</v>
      </c>
      <c r="AP4">
        <v>779</v>
      </c>
      <c r="AQ4">
        <v>784</v>
      </c>
      <c r="AR4">
        <v>800</v>
      </c>
      <c r="AS4">
        <v>801</v>
      </c>
      <c r="AT4">
        <v>803</v>
      </c>
      <c r="AU4">
        <v>817</v>
      </c>
      <c r="AV4">
        <v>818</v>
      </c>
      <c r="AW4">
        <v>820</v>
      </c>
      <c r="AX4">
        <v>823</v>
      </c>
      <c r="AY4">
        <v>825</v>
      </c>
      <c r="AZ4">
        <v>827</v>
      </c>
      <c r="BA4">
        <v>831</v>
      </c>
      <c r="BB4">
        <v>832</v>
      </c>
      <c r="BC4">
        <v>833</v>
      </c>
      <c r="BD4">
        <v>834</v>
      </c>
      <c r="BE4">
        <v>835</v>
      </c>
      <c r="BF4">
        <v>840</v>
      </c>
      <c r="BG4">
        <v>848</v>
      </c>
      <c r="BH4">
        <v>855</v>
      </c>
      <c r="BI4">
        <v>863</v>
      </c>
      <c r="BJ4">
        <v>871</v>
      </c>
      <c r="BK4">
        <v>872</v>
      </c>
      <c r="BL4">
        <v>873</v>
      </c>
      <c r="BM4">
        <v>876</v>
      </c>
      <c r="BN4">
        <v>877</v>
      </c>
      <c r="BO4">
        <v>892</v>
      </c>
      <c r="BP4">
        <v>893</v>
      </c>
      <c r="BQ4">
        <v>913</v>
      </c>
      <c r="BR4">
        <v>914</v>
      </c>
      <c r="BS4">
        <v>923</v>
      </c>
      <c r="BT4">
        <v>926</v>
      </c>
      <c r="BU4">
        <v>927</v>
      </c>
      <c r="BV4">
        <v>933</v>
      </c>
      <c r="BW4">
        <v>939</v>
      </c>
      <c r="BX4">
        <v>945</v>
      </c>
      <c r="BY4">
        <v>953</v>
      </c>
      <c r="BZ4">
        <v>967</v>
      </c>
      <c r="CA4">
        <v>969</v>
      </c>
      <c r="CB4">
        <v>973</v>
      </c>
      <c r="CC4">
        <v>987</v>
      </c>
      <c r="CD4">
        <v>988</v>
      </c>
      <c r="CE4">
        <v>989</v>
      </c>
      <c r="CF4">
        <v>1000</v>
      </c>
      <c r="CG4">
        <v>1001</v>
      </c>
      <c r="CH4">
        <v>1003</v>
      </c>
      <c r="CI4">
        <v>1012</v>
      </c>
      <c r="CJ4">
        <v>1013</v>
      </c>
      <c r="CK4">
        <v>1014</v>
      </c>
      <c r="CL4">
        <v>1026</v>
      </c>
      <c r="CM4">
        <v>1053</v>
      </c>
      <c r="CN4">
        <v>1061</v>
      </c>
      <c r="CO4">
        <v>1063</v>
      </c>
      <c r="CP4">
        <v>1065</v>
      </c>
      <c r="CQ4">
        <v>1068</v>
      </c>
      <c r="CR4">
        <v>1073</v>
      </c>
      <c r="CS4">
        <v>1074</v>
      </c>
      <c r="CT4">
        <v>1075</v>
      </c>
      <c r="CU4">
        <v>1087</v>
      </c>
      <c r="CV4">
        <v>1089</v>
      </c>
      <c r="CW4">
        <v>1091</v>
      </c>
      <c r="CX4">
        <v>1095</v>
      </c>
      <c r="CY4">
        <v>1100</v>
      </c>
      <c r="CZ4">
        <v>1103</v>
      </c>
      <c r="DA4">
        <v>1116</v>
      </c>
      <c r="DB4">
        <v>1117</v>
      </c>
      <c r="DC4">
        <v>1127</v>
      </c>
      <c r="DD4">
        <v>1128</v>
      </c>
      <c r="DE4">
        <v>1131</v>
      </c>
      <c r="DF4">
        <v>1135</v>
      </c>
      <c r="DG4">
        <v>1150</v>
      </c>
      <c r="DH4">
        <v>1153</v>
      </c>
      <c r="DI4">
        <v>1155</v>
      </c>
      <c r="DJ4">
        <v>1158</v>
      </c>
      <c r="DK4">
        <v>1159</v>
      </c>
      <c r="DL4">
        <v>1173</v>
      </c>
      <c r="DM4">
        <v>1187</v>
      </c>
      <c r="DN4">
        <v>1193</v>
      </c>
      <c r="DO4">
        <v>1194</v>
      </c>
      <c r="DP4">
        <v>1195</v>
      </c>
      <c r="DQ4">
        <v>1203</v>
      </c>
      <c r="DR4">
        <v>1205</v>
      </c>
      <c r="DS4">
        <v>1208</v>
      </c>
      <c r="DT4">
        <v>1211</v>
      </c>
      <c r="DU4">
        <v>1213</v>
      </c>
      <c r="DV4">
        <v>1217</v>
      </c>
      <c r="DW4">
        <v>1218</v>
      </c>
      <c r="DX4">
        <v>1225</v>
      </c>
      <c r="DY4">
        <v>1226</v>
      </c>
      <c r="DZ4">
        <v>1233</v>
      </c>
      <c r="EA4">
        <v>1243</v>
      </c>
      <c r="EB4">
        <v>1248</v>
      </c>
      <c r="EC4">
        <v>1249</v>
      </c>
      <c r="ED4">
        <v>1250</v>
      </c>
      <c r="EE4">
        <v>1253</v>
      </c>
      <c r="EF4">
        <v>1263</v>
      </c>
      <c r="EG4" t="s">
        <v>274</v>
      </c>
      <c r="EH4" t="s">
        <v>19</v>
      </c>
    </row>
    <row r="5" spans="1:138" x14ac:dyDescent="0.35">
      <c r="A5" s="59" t="s">
        <v>277</v>
      </c>
      <c r="B5" s="61">
        <v>1</v>
      </c>
      <c r="C5" s="61">
        <v>1</v>
      </c>
      <c r="D5" s="61">
        <v>1</v>
      </c>
      <c r="E5" s="61">
        <v>1</v>
      </c>
      <c r="F5" s="61">
        <v>1</v>
      </c>
      <c r="G5" s="61">
        <v>2</v>
      </c>
      <c r="H5" s="61">
        <v>1</v>
      </c>
      <c r="I5" s="61">
        <v>1</v>
      </c>
      <c r="J5" s="61">
        <v>1</v>
      </c>
      <c r="K5" s="61">
        <v>3</v>
      </c>
      <c r="L5" s="61">
        <v>2</v>
      </c>
      <c r="M5" s="61">
        <v>10</v>
      </c>
      <c r="N5" s="61">
        <v>1</v>
      </c>
      <c r="O5" s="61">
        <v>1</v>
      </c>
      <c r="P5" s="61">
        <v>30</v>
      </c>
      <c r="Q5" s="61">
        <v>40</v>
      </c>
      <c r="R5" s="61">
        <v>51</v>
      </c>
      <c r="S5" s="61">
        <v>52</v>
      </c>
      <c r="T5" s="61">
        <v>1</v>
      </c>
      <c r="U5" s="61">
        <v>4</v>
      </c>
      <c r="V5" s="61">
        <v>5</v>
      </c>
      <c r="W5" s="61">
        <v>61</v>
      </c>
      <c r="X5" s="61">
        <v>1</v>
      </c>
      <c r="Y5" s="61">
        <v>4</v>
      </c>
      <c r="Z5" s="61">
        <v>9</v>
      </c>
      <c r="AA5" s="61">
        <v>5</v>
      </c>
      <c r="AB5" s="61">
        <v>2</v>
      </c>
      <c r="AC5" s="61">
        <v>12</v>
      </c>
      <c r="AD5" s="61">
        <v>5</v>
      </c>
      <c r="AE5" s="61">
        <v>7</v>
      </c>
      <c r="AF5" s="61">
        <v>3</v>
      </c>
      <c r="AG5" s="61">
        <v>6</v>
      </c>
      <c r="AH5" s="61">
        <v>2</v>
      </c>
      <c r="AI5" s="61">
        <v>5</v>
      </c>
      <c r="AJ5" s="61">
        <v>4</v>
      </c>
      <c r="AK5" s="61">
        <v>4</v>
      </c>
      <c r="AL5" s="61">
        <v>1</v>
      </c>
      <c r="AM5" s="61">
        <v>50</v>
      </c>
      <c r="AN5" s="61">
        <v>50</v>
      </c>
      <c r="AO5" s="61">
        <v>79</v>
      </c>
      <c r="AP5" s="61">
        <v>18</v>
      </c>
      <c r="AQ5" s="61">
        <v>1</v>
      </c>
      <c r="AR5" s="61">
        <v>3</v>
      </c>
      <c r="AS5" s="61">
        <v>10</v>
      </c>
      <c r="AT5" s="61">
        <v>55</v>
      </c>
      <c r="AU5" s="61">
        <v>2</v>
      </c>
      <c r="AV5" s="61">
        <v>2</v>
      </c>
      <c r="AW5" s="61">
        <v>4</v>
      </c>
      <c r="AX5" s="61">
        <v>22</v>
      </c>
      <c r="AY5" s="61">
        <v>2</v>
      </c>
      <c r="AZ5" s="61">
        <v>63</v>
      </c>
      <c r="BA5" s="61">
        <v>1</v>
      </c>
      <c r="BB5" s="61">
        <v>3</v>
      </c>
      <c r="BC5" s="61">
        <v>13</v>
      </c>
      <c r="BD5" s="61">
        <v>4</v>
      </c>
      <c r="BE5" s="61">
        <v>1</v>
      </c>
      <c r="BF5" s="61">
        <v>2</v>
      </c>
      <c r="BG5" s="61">
        <v>1</v>
      </c>
      <c r="BH5" s="61">
        <v>1</v>
      </c>
      <c r="BI5" s="61">
        <v>5</v>
      </c>
      <c r="BJ5" s="61">
        <v>1</v>
      </c>
      <c r="BK5" s="61">
        <v>6</v>
      </c>
      <c r="BL5" s="61">
        <v>6</v>
      </c>
      <c r="BM5" s="61">
        <v>3</v>
      </c>
      <c r="BN5" s="61">
        <v>3</v>
      </c>
      <c r="BO5" s="61">
        <v>112</v>
      </c>
      <c r="BP5" s="61">
        <v>86</v>
      </c>
      <c r="BQ5" s="61">
        <v>16</v>
      </c>
      <c r="BR5" s="61">
        <v>1</v>
      </c>
      <c r="BS5" s="61">
        <v>1</v>
      </c>
      <c r="BT5" s="61">
        <v>85</v>
      </c>
      <c r="BU5" s="61">
        <v>10</v>
      </c>
      <c r="BV5" s="61">
        <v>10</v>
      </c>
      <c r="BW5" s="61">
        <v>2</v>
      </c>
      <c r="BX5" s="61">
        <v>5</v>
      </c>
      <c r="BY5" s="61">
        <v>1</v>
      </c>
      <c r="BZ5" s="61">
        <v>2</v>
      </c>
      <c r="CA5" s="61">
        <v>3</v>
      </c>
      <c r="CB5" s="61">
        <v>1</v>
      </c>
      <c r="CC5" s="61">
        <v>7</v>
      </c>
      <c r="CD5" s="61">
        <v>12</v>
      </c>
      <c r="CE5" s="61">
        <v>1</v>
      </c>
      <c r="CF5" s="61">
        <v>25</v>
      </c>
      <c r="CG5" s="61">
        <v>5</v>
      </c>
      <c r="CH5" s="61">
        <v>3</v>
      </c>
      <c r="CI5" s="61">
        <v>3</v>
      </c>
      <c r="CJ5" s="61">
        <v>5</v>
      </c>
      <c r="CK5" s="61">
        <v>3</v>
      </c>
      <c r="CL5" s="61">
        <v>2</v>
      </c>
      <c r="CM5" s="61">
        <v>14</v>
      </c>
      <c r="CN5" s="61">
        <v>1</v>
      </c>
      <c r="CO5" s="61">
        <v>3</v>
      </c>
      <c r="CP5" s="61">
        <v>2</v>
      </c>
      <c r="CQ5" s="61">
        <v>1</v>
      </c>
      <c r="CR5" s="61">
        <v>6</v>
      </c>
      <c r="CS5" s="61">
        <v>11</v>
      </c>
      <c r="CT5" s="61">
        <v>1</v>
      </c>
      <c r="CU5" s="61">
        <v>7</v>
      </c>
      <c r="CV5" s="61">
        <v>1</v>
      </c>
      <c r="CW5" s="61">
        <v>2</v>
      </c>
      <c r="CX5" s="61">
        <v>1</v>
      </c>
      <c r="CY5" s="61">
        <v>10</v>
      </c>
      <c r="CZ5" s="61">
        <v>24</v>
      </c>
      <c r="DA5" s="61">
        <v>1</v>
      </c>
      <c r="DB5" s="61">
        <v>20</v>
      </c>
      <c r="DC5" s="61">
        <v>20</v>
      </c>
      <c r="DD5" s="61">
        <v>60</v>
      </c>
      <c r="DE5" s="61">
        <v>10</v>
      </c>
      <c r="DF5" s="61">
        <v>1</v>
      </c>
      <c r="DG5" s="61">
        <v>5</v>
      </c>
      <c r="DH5" s="61">
        <v>3</v>
      </c>
      <c r="DI5" s="61">
        <v>1</v>
      </c>
      <c r="DJ5" s="61">
        <v>10</v>
      </c>
      <c r="DK5" s="61">
        <v>15</v>
      </c>
      <c r="DL5" s="61">
        <v>1</v>
      </c>
      <c r="DM5" s="61">
        <v>23</v>
      </c>
      <c r="DN5" s="61">
        <v>1</v>
      </c>
      <c r="DO5" s="61">
        <v>1</v>
      </c>
      <c r="DP5" s="61">
        <v>2</v>
      </c>
      <c r="DQ5" s="61">
        <v>1</v>
      </c>
      <c r="DR5" s="61">
        <v>8</v>
      </c>
      <c r="DS5" s="61">
        <v>1</v>
      </c>
      <c r="DT5" s="61">
        <v>8</v>
      </c>
      <c r="DU5" s="61">
        <v>3</v>
      </c>
      <c r="DV5" s="61">
        <v>6</v>
      </c>
      <c r="DW5" s="61">
        <v>1</v>
      </c>
      <c r="DX5" s="61">
        <v>23</v>
      </c>
      <c r="DY5" s="61">
        <v>3</v>
      </c>
      <c r="DZ5" s="61">
        <v>1</v>
      </c>
      <c r="EA5" s="61">
        <v>1</v>
      </c>
      <c r="EB5" s="61">
        <v>4</v>
      </c>
      <c r="EC5" s="61">
        <v>9</v>
      </c>
      <c r="ED5" s="61">
        <v>2</v>
      </c>
      <c r="EE5" s="61">
        <v>4</v>
      </c>
      <c r="EF5" s="61">
        <v>3</v>
      </c>
      <c r="EG5" s="61"/>
      <c r="EH5" s="61">
        <v>1489</v>
      </c>
    </row>
    <row r="6" spans="1:138" x14ac:dyDescent="0.35">
      <c r="A6" s="60">
        <v>563</v>
      </c>
      <c r="B6" s="61"/>
      <c r="C6" s="61"/>
      <c r="D6" s="61"/>
      <c r="E6" s="61"/>
      <c r="F6" s="61">
        <v>1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>
        <v>1</v>
      </c>
    </row>
    <row r="7" spans="1:138" x14ac:dyDescent="0.35">
      <c r="A7" s="60">
        <v>840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>
        <v>1</v>
      </c>
      <c r="CG7" s="61">
        <v>1</v>
      </c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>
        <v>2</v>
      </c>
    </row>
    <row r="8" spans="1:138" x14ac:dyDescent="0.35">
      <c r="A8" s="60">
        <v>1207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>
        <v>1</v>
      </c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>
        <v>1</v>
      </c>
    </row>
    <row r="9" spans="1:138" x14ac:dyDescent="0.35">
      <c r="A9" s="60">
        <v>1221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>
        <v>2</v>
      </c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>
        <v>2</v>
      </c>
    </row>
    <row r="10" spans="1:138" x14ac:dyDescent="0.35">
      <c r="A10" s="60">
        <v>1233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>
        <v>1</v>
      </c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>
        <v>1</v>
      </c>
    </row>
    <row r="11" spans="1:138" x14ac:dyDescent="0.35">
      <c r="A11" s="60">
        <v>1253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>
        <v>2</v>
      </c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>
        <v>2</v>
      </c>
    </row>
    <row r="12" spans="1:138" x14ac:dyDescent="0.35">
      <c r="A12" s="60">
        <v>1303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>
        <v>4</v>
      </c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>
        <v>12</v>
      </c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>
        <v>16</v>
      </c>
    </row>
    <row r="13" spans="1:138" x14ac:dyDescent="0.35">
      <c r="A13" s="60">
        <v>1324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>
        <v>1</v>
      </c>
      <c r="O13" s="61">
        <v>1</v>
      </c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>
        <v>1</v>
      </c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>
        <v>3</v>
      </c>
    </row>
    <row r="14" spans="1:138" x14ac:dyDescent="0.35">
      <c r="A14" s="60">
        <v>1325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>
        <v>51</v>
      </c>
      <c r="S14" s="61">
        <v>51</v>
      </c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>
        <v>32</v>
      </c>
      <c r="BP14" s="61">
        <v>45</v>
      </c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>
        <v>8</v>
      </c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>
        <v>187</v>
      </c>
    </row>
    <row r="15" spans="1:138" x14ac:dyDescent="0.35">
      <c r="A15" s="60">
        <v>1352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>
        <v>6</v>
      </c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>
        <v>6</v>
      </c>
    </row>
    <row r="16" spans="1:138" x14ac:dyDescent="0.35">
      <c r="A16" s="60">
        <v>1359</v>
      </c>
      <c r="B16" s="61">
        <v>1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>
        <v>1</v>
      </c>
    </row>
    <row r="17" spans="1:138" x14ac:dyDescent="0.35">
      <c r="A17" s="60">
        <v>1394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>
        <v>1</v>
      </c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>
        <v>1</v>
      </c>
    </row>
    <row r="18" spans="1:138" x14ac:dyDescent="0.35">
      <c r="A18" s="60">
        <v>1400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>
        <v>8</v>
      </c>
      <c r="AA18" s="61"/>
      <c r="AB18" s="61"/>
      <c r="AC18" s="61"/>
      <c r="AD18" s="61"/>
      <c r="AE18" s="61"/>
      <c r="AF18" s="61"/>
      <c r="AG18" s="61"/>
      <c r="AH18" s="61"/>
      <c r="AI18" s="61">
        <v>5</v>
      </c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>
        <v>4</v>
      </c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>
        <v>17</v>
      </c>
    </row>
    <row r="19" spans="1:138" x14ac:dyDescent="0.35">
      <c r="A19" s="60">
        <v>1435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>
        <v>1</v>
      </c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>
        <v>1</v>
      </c>
    </row>
    <row r="20" spans="1:138" x14ac:dyDescent="0.35">
      <c r="A20" s="60">
        <v>1439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>
        <v>2</v>
      </c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>
        <v>2</v>
      </c>
    </row>
    <row r="21" spans="1:138" x14ac:dyDescent="0.35">
      <c r="A21" s="60">
        <v>1447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>
        <v>4</v>
      </c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>
        <v>4</v>
      </c>
    </row>
    <row r="22" spans="1:138" x14ac:dyDescent="0.35">
      <c r="A22" s="60">
        <v>1479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>
        <v>3</v>
      </c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>
        <v>3</v>
      </c>
    </row>
    <row r="23" spans="1:138" x14ac:dyDescent="0.35">
      <c r="A23" s="60">
        <v>1480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>
        <v>2</v>
      </c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>
        <v>2</v>
      </c>
    </row>
    <row r="24" spans="1:138" x14ac:dyDescent="0.35">
      <c r="A24" s="60">
        <v>1483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>
        <v>1</v>
      </c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>
        <v>1</v>
      </c>
    </row>
    <row r="25" spans="1:138" x14ac:dyDescent="0.35">
      <c r="A25" s="60">
        <v>1503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>
        <v>1</v>
      </c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>
        <v>10</v>
      </c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>
        <v>11</v>
      </c>
    </row>
    <row r="26" spans="1:138" x14ac:dyDescent="0.35">
      <c r="A26" s="60">
        <v>1505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>
        <v>60</v>
      </c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>
        <v>10</v>
      </c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>
        <v>3</v>
      </c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>
        <v>73</v>
      </c>
    </row>
    <row r="27" spans="1:138" x14ac:dyDescent="0.35">
      <c r="A27" s="60">
        <v>1507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>
        <v>10</v>
      </c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>
        <v>10</v>
      </c>
    </row>
    <row r="28" spans="1:138" x14ac:dyDescent="0.35">
      <c r="A28" s="60">
        <v>1513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>
        <v>1</v>
      </c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>
        <v>1</v>
      </c>
    </row>
    <row r="29" spans="1:138" x14ac:dyDescent="0.35">
      <c r="A29" s="60">
        <v>1521</v>
      </c>
      <c r="B29" s="61"/>
      <c r="C29" s="61"/>
      <c r="D29" s="61"/>
      <c r="E29" s="61"/>
      <c r="F29" s="61"/>
      <c r="G29" s="61">
        <v>2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>
        <v>2</v>
      </c>
    </row>
    <row r="30" spans="1:138" x14ac:dyDescent="0.35">
      <c r="A30" s="60">
        <v>1523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>
        <v>2</v>
      </c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>
        <v>8</v>
      </c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>
        <v>10</v>
      </c>
    </row>
    <row r="31" spans="1:138" x14ac:dyDescent="0.35">
      <c r="A31" s="60">
        <v>1525</v>
      </c>
      <c r="B31" s="61"/>
      <c r="C31" s="61"/>
      <c r="D31" s="61">
        <v>1</v>
      </c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>
        <v>5</v>
      </c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>
        <v>6</v>
      </c>
    </row>
    <row r="32" spans="1:138" x14ac:dyDescent="0.35">
      <c r="A32" s="60">
        <v>1526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>
        <v>7</v>
      </c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>
        <v>7</v>
      </c>
    </row>
    <row r="33" spans="1:138" x14ac:dyDescent="0.35">
      <c r="A33" s="60">
        <v>1539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>
        <v>30</v>
      </c>
      <c r="Q33" s="61">
        <v>1</v>
      </c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>
        <v>1</v>
      </c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>
        <v>32</v>
      </c>
    </row>
    <row r="34" spans="1:138" x14ac:dyDescent="0.35">
      <c r="A34" s="60">
        <v>1540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>
        <v>39</v>
      </c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>
        <v>39</v>
      </c>
    </row>
    <row r="35" spans="1:138" x14ac:dyDescent="0.35">
      <c r="A35" s="60">
        <v>1550</v>
      </c>
      <c r="B35" s="61"/>
      <c r="C35" s="61"/>
      <c r="D35" s="61"/>
      <c r="E35" s="61"/>
      <c r="F35" s="61"/>
      <c r="G35" s="61"/>
      <c r="H35" s="61">
        <v>1</v>
      </c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>
        <v>1</v>
      </c>
    </row>
    <row r="36" spans="1:138" x14ac:dyDescent="0.35">
      <c r="A36" s="60">
        <v>1553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>
        <v>1</v>
      </c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>
        <v>1</v>
      </c>
    </row>
    <row r="37" spans="1:138" x14ac:dyDescent="0.35">
      <c r="A37" s="60">
        <v>1566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>
        <v>1</v>
      </c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>
        <v>1</v>
      </c>
    </row>
    <row r="38" spans="1:138" x14ac:dyDescent="0.35">
      <c r="A38" s="60">
        <v>1578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>
        <v>4</v>
      </c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>
        <v>4</v>
      </c>
    </row>
    <row r="39" spans="1:138" x14ac:dyDescent="0.35">
      <c r="A39" s="60">
        <v>1587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>
        <v>2</v>
      </c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>
        <v>1</v>
      </c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>
        <v>3</v>
      </c>
    </row>
    <row r="40" spans="1:138" x14ac:dyDescent="0.35">
      <c r="A40" s="60">
        <v>1597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>
        <v>4</v>
      </c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>
        <v>4</v>
      </c>
    </row>
    <row r="41" spans="1:138" x14ac:dyDescent="0.35">
      <c r="A41" s="60">
        <v>1599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>
        <v>2</v>
      </c>
      <c r="ED41" s="61"/>
      <c r="EE41" s="61"/>
      <c r="EF41" s="61"/>
      <c r="EG41" s="61"/>
      <c r="EH41" s="61">
        <v>2</v>
      </c>
    </row>
    <row r="42" spans="1:138" x14ac:dyDescent="0.35">
      <c r="A42" s="60">
        <v>1638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>
        <v>1</v>
      </c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1"/>
      <c r="DQ42" s="61"/>
      <c r="DR42" s="61"/>
      <c r="DS42" s="61"/>
      <c r="DT42" s="61"/>
      <c r="DU42" s="61"/>
      <c r="DV42" s="61"/>
      <c r="DW42" s="61"/>
      <c r="DX42" s="61"/>
      <c r="DY42" s="61"/>
      <c r="DZ42" s="61"/>
      <c r="EA42" s="61"/>
      <c r="EB42" s="61"/>
      <c r="EC42" s="61"/>
      <c r="ED42" s="61"/>
      <c r="EE42" s="61"/>
      <c r="EF42" s="61"/>
      <c r="EG42" s="61"/>
      <c r="EH42" s="61">
        <v>1</v>
      </c>
    </row>
    <row r="43" spans="1:138" x14ac:dyDescent="0.35">
      <c r="A43" s="60">
        <v>1644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>
        <v>3</v>
      </c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1"/>
      <c r="DQ43" s="61"/>
      <c r="DR43" s="61"/>
      <c r="DS43" s="61"/>
      <c r="DT43" s="61"/>
      <c r="DU43" s="61"/>
      <c r="DV43" s="61"/>
      <c r="DW43" s="61"/>
      <c r="DX43" s="61"/>
      <c r="DY43" s="61"/>
      <c r="DZ43" s="61"/>
      <c r="EA43" s="61"/>
      <c r="EB43" s="61"/>
      <c r="EC43" s="61"/>
      <c r="ED43" s="61"/>
      <c r="EE43" s="61"/>
      <c r="EF43" s="61"/>
      <c r="EG43" s="61"/>
      <c r="EH43" s="61">
        <v>3</v>
      </c>
    </row>
    <row r="44" spans="1:138" x14ac:dyDescent="0.35">
      <c r="A44" s="60">
        <v>1645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>
        <v>2</v>
      </c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1"/>
      <c r="DQ44" s="61"/>
      <c r="DR44" s="61"/>
      <c r="DS44" s="61"/>
      <c r="DT44" s="61"/>
      <c r="DU44" s="61"/>
      <c r="DV44" s="61"/>
      <c r="DW44" s="61"/>
      <c r="DX44" s="61"/>
      <c r="DY44" s="61"/>
      <c r="DZ44" s="61"/>
      <c r="EA44" s="61"/>
      <c r="EB44" s="61"/>
      <c r="EC44" s="61"/>
      <c r="ED44" s="61"/>
      <c r="EE44" s="61"/>
      <c r="EF44" s="61"/>
      <c r="EG44" s="61"/>
      <c r="EH44" s="61">
        <v>2</v>
      </c>
    </row>
    <row r="45" spans="1:138" x14ac:dyDescent="0.35">
      <c r="A45" s="60">
        <v>1648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>
        <v>1</v>
      </c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1"/>
      <c r="DC45" s="61"/>
      <c r="DD45" s="61"/>
      <c r="DE45" s="61"/>
      <c r="DF45" s="61"/>
      <c r="DG45" s="61"/>
      <c r="DH45" s="61"/>
      <c r="DI45" s="61"/>
      <c r="DJ45" s="61"/>
      <c r="DK45" s="61"/>
      <c r="DL45" s="61"/>
      <c r="DM45" s="61"/>
      <c r="DN45" s="61"/>
      <c r="DO45" s="61"/>
      <c r="DP45" s="61"/>
      <c r="DQ45" s="61"/>
      <c r="DR45" s="61"/>
      <c r="DS45" s="61"/>
      <c r="DT45" s="61"/>
      <c r="DU45" s="61"/>
      <c r="DV45" s="61"/>
      <c r="DW45" s="61"/>
      <c r="DX45" s="61"/>
      <c r="DY45" s="61"/>
      <c r="DZ45" s="61"/>
      <c r="EA45" s="61"/>
      <c r="EB45" s="61"/>
      <c r="EC45" s="61"/>
      <c r="ED45" s="61"/>
      <c r="EE45" s="61"/>
      <c r="EF45" s="61"/>
      <c r="EG45" s="61"/>
      <c r="EH45" s="61">
        <v>1</v>
      </c>
    </row>
    <row r="46" spans="1:138" x14ac:dyDescent="0.35">
      <c r="A46" s="60">
        <v>1657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>
        <v>1</v>
      </c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  <c r="CU46" s="61"/>
      <c r="CV46" s="61"/>
      <c r="CW46" s="61"/>
      <c r="CX46" s="61"/>
      <c r="CY46" s="61"/>
      <c r="CZ46" s="61"/>
      <c r="DA46" s="61"/>
      <c r="DB46" s="61"/>
      <c r="DC46" s="61"/>
      <c r="DD46" s="61"/>
      <c r="DE46" s="61"/>
      <c r="DF46" s="61"/>
      <c r="DG46" s="61"/>
      <c r="DH46" s="61"/>
      <c r="DI46" s="61"/>
      <c r="DJ46" s="61"/>
      <c r="DK46" s="61"/>
      <c r="DL46" s="61"/>
      <c r="DM46" s="61"/>
      <c r="DN46" s="61"/>
      <c r="DO46" s="61"/>
      <c r="DP46" s="61"/>
      <c r="DQ46" s="61"/>
      <c r="DR46" s="61"/>
      <c r="DS46" s="61"/>
      <c r="DT46" s="61"/>
      <c r="DU46" s="61"/>
      <c r="DV46" s="61"/>
      <c r="DW46" s="61"/>
      <c r="DX46" s="61"/>
      <c r="DY46" s="61"/>
      <c r="DZ46" s="61"/>
      <c r="EA46" s="61"/>
      <c r="EB46" s="61"/>
      <c r="EC46" s="61"/>
      <c r="ED46" s="61"/>
      <c r="EE46" s="61"/>
      <c r="EF46" s="61"/>
      <c r="EG46" s="61"/>
      <c r="EH46" s="61">
        <v>1</v>
      </c>
    </row>
    <row r="47" spans="1:138" x14ac:dyDescent="0.35">
      <c r="A47" s="60">
        <v>1658</v>
      </c>
      <c r="B47" s="61"/>
      <c r="C47" s="61">
        <v>1</v>
      </c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61"/>
      <c r="CZ47" s="61"/>
      <c r="DA47" s="61"/>
      <c r="DB47" s="61"/>
      <c r="DC47" s="61"/>
      <c r="DD47" s="61"/>
      <c r="DE47" s="61"/>
      <c r="DF47" s="61"/>
      <c r="DG47" s="61"/>
      <c r="DH47" s="61"/>
      <c r="DI47" s="61"/>
      <c r="DJ47" s="61"/>
      <c r="DK47" s="61"/>
      <c r="DL47" s="61"/>
      <c r="DM47" s="61"/>
      <c r="DN47" s="61"/>
      <c r="DO47" s="61"/>
      <c r="DP47" s="61"/>
      <c r="DQ47" s="61"/>
      <c r="DR47" s="61"/>
      <c r="DS47" s="61"/>
      <c r="DT47" s="61"/>
      <c r="DU47" s="61"/>
      <c r="DV47" s="61"/>
      <c r="DW47" s="61"/>
      <c r="DX47" s="61"/>
      <c r="DY47" s="61"/>
      <c r="DZ47" s="61"/>
      <c r="EA47" s="61"/>
      <c r="EB47" s="61"/>
      <c r="EC47" s="61"/>
      <c r="ED47" s="61"/>
      <c r="EE47" s="61"/>
      <c r="EF47" s="61"/>
      <c r="EG47" s="61"/>
      <c r="EH47" s="61">
        <v>1</v>
      </c>
    </row>
    <row r="48" spans="1:138" x14ac:dyDescent="0.35">
      <c r="A48" s="60">
        <v>1662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>
        <v>1</v>
      </c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  <c r="BZ48" s="61"/>
      <c r="CA48" s="61"/>
      <c r="CB48" s="61"/>
      <c r="CC48" s="61"/>
      <c r="CD48" s="61"/>
      <c r="CE48" s="61"/>
      <c r="CF48" s="61"/>
      <c r="CG48" s="61"/>
      <c r="CH48" s="61"/>
      <c r="CI48" s="61"/>
      <c r="CJ48" s="61"/>
      <c r="CK48" s="61"/>
      <c r="CL48" s="61"/>
      <c r="CM48" s="61"/>
      <c r="CN48" s="61"/>
      <c r="CO48" s="61"/>
      <c r="CP48" s="61"/>
      <c r="CQ48" s="61"/>
      <c r="CR48" s="61"/>
      <c r="CS48" s="61"/>
      <c r="CT48" s="61"/>
      <c r="CU48" s="61"/>
      <c r="CV48" s="61"/>
      <c r="CW48" s="61"/>
      <c r="CX48" s="61"/>
      <c r="CY48" s="61"/>
      <c r="CZ48" s="61"/>
      <c r="DA48" s="61"/>
      <c r="DB48" s="61"/>
      <c r="DC48" s="61"/>
      <c r="DD48" s="61"/>
      <c r="DE48" s="61"/>
      <c r="DF48" s="61"/>
      <c r="DG48" s="61"/>
      <c r="DH48" s="61"/>
      <c r="DI48" s="61"/>
      <c r="DJ48" s="61"/>
      <c r="DK48" s="61"/>
      <c r="DL48" s="61"/>
      <c r="DM48" s="61"/>
      <c r="DN48" s="61"/>
      <c r="DO48" s="61"/>
      <c r="DP48" s="61"/>
      <c r="DQ48" s="61"/>
      <c r="DR48" s="61"/>
      <c r="DS48" s="61"/>
      <c r="DT48" s="61"/>
      <c r="DU48" s="61"/>
      <c r="DV48" s="61"/>
      <c r="DW48" s="61"/>
      <c r="DX48" s="61"/>
      <c r="DY48" s="61"/>
      <c r="DZ48" s="61"/>
      <c r="EA48" s="61"/>
      <c r="EB48" s="61"/>
      <c r="EC48" s="61"/>
      <c r="ED48" s="61"/>
      <c r="EE48" s="61"/>
      <c r="EF48" s="61"/>
      <c r="EG48" s="61"/>
      <c r="EH48" s="61">
        <v>1</v>
      </c>
    </row>
    <row r="49" spans="1:138" x14ac:dyDescent="0.35">
      <c r="A49" s="60">
        <v>1663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>
        <v>5</v>
      </c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61"/>
      <c r="BZ49" s="61"/>
      <c r="CA49" s="61"/>
      <c r="CB49" s="61"/>
      <c r="CC49" s="61"/>
      <c r="CD49" s="61"/>
      <c r="CE49" s="61"/>
      <c r="CF49" s="61"/>
      <c r="CG49" s="61"/>
      <c r="CH49" s="61"/>
      <c r="CI49" s="61"/>
      <c r="CJ49" s="61"/>
      <c r="CK49" s="61"/>
      <c r="CL49" s="61"/>
      <c r="CM49" s="61"/>
      <c r="CN49" s="61"/>
      <c r="CO49" s="61"/>
      <c r="CP49" s="61"/>
      <c r="CQ49" s="61"/>
      <c r="CR49" s="61"/>
      <c r="CS49" s="61"/>
      <c r="CT49" s="61"/>
      <c r="CU49" s="61"/>
      <c r="CV49" s="61"/>
      <c r="CW49" s="61"/>
      <c r="CX49" s="61"/>
      <c r="CY49" s="61"/>
      <c r="CZ49" s="61"/>
      <c r="DA49" s="61"/>
      <c r="DB49" s="61"/>
      <c r="DC49" s="61"/>
      <c r="DD49" s="61"/>
      <c r="DE49" s="61"/>
      <c r="DF49" s="61"/>
      <c r="DG49" s="61"/>
      <c r="DH49" s="61"/>
      <c r="DI49" s="61"/>
      <c r="DJ49" s="61"/>
      <c r="DK49" s="61"/>
      <c r="DL49" s="61"/>
      <c r="DM49" s="61"/>
      <c r="DN49" s="61"/>
      <c r="DO49" s="61"/>
      <c r="DP49" s="61"/>
      <c r="DQ49" s="61"/>
      <c r="DR49" s="61"/>
      <c r="DS49" s="61"/>
      <c r="DT49" s="61"/>
      <c r="DU49" s="61"/>
      <c r="DV49" s="61"/>
      <c r="DW49" s="61"/>
      <c r="DX49" s="61"/>
      <c r="DY49" s="61"/>
      <c r="DZ49" s="61"/>
      <c r="EA49" s="61"/>
      <c r="EB49" s="61"/>
      <c r="EC49" s="61"/>
      <c r="ED49" s="61"/>
      <c r="EE49" s="61"/>
      <c r="EF49" s="61"/>
      <c r="EG49" s="61"/>
      <c r="EH49" s="61">
        <v>5</v>
      </c>
    </row>
    <row r="50" spans="1:138" x14ac:dyDescent="0.35">
      <c r="A50" s="60">
        <v>1665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  <c r="BR50" s="61"/>
      <c r="BS50" s="61"/>
      <c r="BT50" s="61"/>
      <c r="BU50" s="61"/>
      <c r="BV50" s="61"/>
      <c r="BW50" s="61"/>
      <c r="BX50" s="61"/>
      <c r="BY50" s="61"/>
      <c r="BZ50" s="61"/>
      <c r="CA50" s="61"/>
      <c r="CB50" s="61"/>
      <c r="CC50" s="61">
        <v>1</v>
      </c>
      <c r="CD50" s="61"/>
      <c r="CE50" s="61"/>
      <c r="CF50" s="61"/>
      <c r="CG50" s="61"/>
      <c r="CH50" s="61"/>
      <c r="CI50" s="61"/>
      <c r="CJ50" s="61"/>
      <c r="CK50" s="61"/>
      <c r="CL50" s="61"/>
      <c r="CM50" s="61"/>
      <c r="CN50" s="61"/>
      <c r="CO50" s="61"/>
      <c r="CP50" s="61"/>
      <c r="CQ50" s="61"/>
      <c r="CR50" s="61"/>
      <c r="CS50" s="61"/>
      <c r="CT50" s="61"/>
      <c r="CU50" s="61"/>
      <c r="CV50" s="61"/>
      <c r="CW50" s="61"/>
      <c r="CX50" s="61"/>
      <c r="CY50" s="61"/>
      <c r="CZ50" s="61"/>
      <c r="DA50" s="61"/>
      <c r="DB50" s="61"/>
      <c r="DC50" s="61"/>
      <c r="DD50" s="61"/>
      <c r="DE50" s="61"/>
      <c r="DF50" s="61"/>
      <c r="DG50" s="61"/>
      <c r="DH50" s="61"/>
      <c r="DI50" s="61"/>
      <c r="DJ50" s="61"/>
      <c r="DK50" s="61"/>
      <c r="DL50" s="61"/>
      <c r="DM50" s="61"/>
      <c r="DN50" s="61"/>
      <c r="DO50" s="61"/>
      <c r="DP50" s="61"/>
      <c r="DQ50" s="61"/>
      <c r="DR50" s="61"/>
      <c r="DS50" s="61"/>
      <c r="DT50" s="61"/>
      <c r="DU50" s="61"/>
      <c r="DV50" s="61"/>
      <c r="DW50" s="61"/>
      <c r="DX50" s="61"/>
      <c r="DY50" s="61"/>
      <c r="DZ50" s="61"/>
      <c r="EA50" s="61"/>
      <c r="EB50" s="61"/>
      <c r="EC50" s="61"/>
      <c r="ED50" s="61"/>
      <c r="EE50" s="61"/>
      <c r="EF50" s="61"/>
      <c r="EG50" s="61"/>
      <c r="EH50" s="61">
        <v>1</v>
      </c>
    </row>
    <row r="51" spans="1:138" x14ac:dyDescent="0.35">
      <c r="A51" s="60">
        <v>1673</v>
      </c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  <c r="BR51" s="61"/>
      <c r="BS51" s="61"/>
      <c r="BT51" s="61"/>
      <c r="BU51" s="61"/>
      <c r="BV51" s="61"/>
      <c r="BW51" s="61"/>
      <c r="BX51" s="61"/>
      <c r="BY51" s="61"/>
      <c r="BZ51" s="61"/>
      <c r="CA51" s="61"/>
      <c r="CB51" s="61"/>
      <c r="CC51" s="61"/>
      <c r="CD51" s="61"/>
      <c r="CE51" s="61"/>
      <c r="CF51" s="61">
        <v>3</v>
      </c>
      <c r="CG51" s="61"/>
      <c r="CH51" s="61"/>
      <c r="CI51" s="61"/>
      <c r="CJ51" s="61"/>
      <c r="CK51" s="61"/>
      <c r="CL51" s="61"/>
      <c r="CM51" s="61"/>
      <c r="CN51" s="61"/>
      <c r="CO51" s="61"/>
      <c r="CP51" s="61"/>
      <c r="CQ51" s="61"/>
      <c r="CR51" s="61"/>
      <c r="CS51" s="61"/>
      <c r="CT51" s="61"/>
      <c r="CU51" s="61"/>
      <c r="CV51" s="61"/>
      <c r="CW51" s="61"/>
      <c r="CX51" s="61"/>
      <c r="CY51" s="61"/>
      <c r="CZ51" s="61"/>
      <c r="DA51" s="61"/>
      <c r="DB51" s="61"/>
      <c r="DC51" s="61"/>
      <c r="DD51" s="61"/>
      <c r="DE51" s="61"/>
      <c r="DF51" s="61"/>
      <c r="DG51" s="61"/>
      <c r="DH51" s="61"/>
      <c r="DI51" s="61"/>
      <c r="DJ51" s="61"/>
      <c r="DK51" s="61"/>
      <c r="DL51" s="61"/>
      <c r="DM51" s="61"/>
      <c r="DN51" s="61"/>
      <c r="DO51" s="61"/>
      <c r="DP51" s="61"/>
      <c r="DQ51" s="61"/>
      <c r="DR51" s="61"/>
      <c r="DS51" s="61"/>
      <c r="DT51" s="61"/>
      <c r="DU51" s="61"/>
      <c r="DV51" s="61"/>
      <c r="DW51" s="61"/>
      <c r="DX51" s="61"/>
      <c r="DY51" s="61"/>
      <c r="DZ51" s="61"/>
      <c r="EA51" s="61"/>
      <c r="EB51" s="61"/>
      <c r="EC51" s="61"/>
      <c r="ED51" s="61"/>
      <c r="EE51" s="61"/>
      <c r="EF51" s="61"/>
      <c r="EG51" s="61"/>
      <c r="EH51" s="61">
        <v>3</v>
      </c>
    </row>
    <row r="52" spans="1:138" x14ac:dyDescent="0.35">
      <c r="A52" s="60">
        <v>1677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  <c r="BZ52" s="61"/>
      <c r="CA52" s="61"/>
      <c r="CB52" s="61"/>
      <c r="CC52" s="61"/>
      <c r="CD52" s="61"/>
      <c r="CE52" s="61"/>
      <c r="CF52" s="61">
        <v>1</v>
      </c>
      <c r="CG52" s="61"/>
      <c r="CH52" s="61"/>
      <c r="CI52" s="61"/>
      <c r="CJ52" s="61"/>
      <c r="CK52" s="61"/>
      <c r="CL52" s="61"/>
      <c r="CM52" s="61"/>
      <c r="CN52" s="61"/>
      <c r="CO52" s="61"/>
      <c r="CP52" s="61"/>
      <c r="CQ52" s="61"/>
      <c r="CR52" s="61"/>
      <c r="CS52" s="61"/>
      <c r="CT52" s="61"/>
      <c r="CU52" s="61"/>
      <c r="CV52" s="61"/>
      <c r="CW52" s="61"/>
      <c r="CX52" s="61"/>
      <c r="CY52" s="61"/>
      <c r="CZ52" s="61"/>
      <c r="DA52" s="61"/>
      <c r="DB52" s="61"/>
      <c r="DC52" s="61"/>
      <c r="DD52" s="61"/>
      <c r="DE52" s="61"/>
      <c r="DF52" s="61"/>
      <c r="DG52" s="61"/>
      <c r="DH52" s="61"/>
      <c r="DI52" s="61"/>
      <c r="DJ52" s="61"/>
      <c r="DK52" s="61"/>
      <c r="DL52" s="61"/>
      <c r="DM52" s="61"/>
      <c r="DN52" s="61"/>
      <c r="DO52" s="61"/>
      <c r="DP52" s="61"/>
      <c r="DQ52" s="61"/>
      <c r="DR52" s="61"/>
      <c r="DS52" s="61"/>
      <c r="DT52" s="61"/>
      <c r="DU52" s="61"/>
      <c r="DV52" s="61"/>
      <c r="DW52" s="61"/>
      <c r="DX52" s="61"/>
      <c r="DY52" s="61"/>
      <c r="DZ52" s="61"/>
      <c r="EA52" s="61"/>
      <c r="EB52" s="61"/>
      <c r="EC52" s="61"/>
      <c r="ED52" s="61"/>
      <c r="EE52" s="61"/>
      <c r="EF52" s="61"/>
      <c r="EG52" s="61"/>
      <c r="EH52" s="61">
        <v>1</v>
      </c>
    </row>
    <row r="53" spans="1:138" x14ac:dyDescent="0.35">
      <c r="A53" s="60">
        <v>1678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61"/>
      <c r="BZ53" s="61"/>
      <c r="CA53" s="61"/>
      <c r="CB53" s="61"/>
      <c r="CC53" s="61"/>
      <c r="CD53" s="61"/>
      <c r="CE53" s="61"/>
      <c r="CF53" s="61">
        <v>1</v>
      </c>
      <c r="CG53" s="61"/>
      <c r="CH53" s="61"/>
      <c r="CI53" s="61"/>
      <c r="CJ53" s="61"/>
      <c r="CK53" s="61"/>
      <c r="CL53" s="61"/>
      <c r="CM53" s="61"/>
      <c r="CN53" s="61"/>
      <c r="CO53" s="61"/>
      <c r="CP53" s="61"/>
      <c r="CQ53" s="61"/>
      <c r="CR53" s="61"/>
      <c r="CS53" s="61"/>
      <c r="CT53" s="61"/>
      <c r="CU53" s="61"/>
      <c r="CV53" s="61"/>
      <c r="CW53" s="61"/>
      <c r="CX53" s="61"/>
      <c r="CY53" s="61"/>
      <c r="CZ53" s="61"/>
      <c r="DA53" s="61"/>
      <c r="DB53" s="61"/>
      <c r="DC53" s="61"/>
      <c r="DD53" s="61"/>
      <c r="DE53" s="61"/>
      <c r="DF53" s="61"/>
      <c r="DG53" s="61"/>
      <c r="DH53" s="61"/>
      <c r="DI53" s="61"/>
      <c r="DJ53" s="61"/>
      <c r="DK53" s="61"/>
      <c r="DL53" s="61"/>
      <c r="DM53" s="61"/>
      <c r="DN53" s="61"/>
      <c r="DO53" s="61"/>
      <c r="DP53" s="61"/>
      <c r="DQ53" s="61"/>
      <c r="DR53" s="61"/>
      <c r="DS53" s="61"/>
      <c r="DT53" s="61"/>
      <c r="DU53" s="61"/>
      <c r="DV53" s="61"/>
      <c r="DW53" s="61"/>
      <c r="DX53" s="61"/>
      <c r="DY53" s="61"/>
      <c r="DZ53" s="61"/>
      <c r="EA53" s="61"/>
      <c r="EB53" s="61"/>
      <c r="EC53" s="61"/>
      <c r="ED53" s="61"/>
      <c r="EE53" s="61"/>
      <c r="EF53" s="61"/>
      <c r="EG53" s="61"/>
      <c r="EH53" s="61">
        <v>1</v>
      </c>
    </row>
    <row r="54" spans="1:138" x14ac:dyDescent="0.35">
      <c r="A54" s="60">
        <v>1679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>
        <v>4</v>
      </c>
      <c r="CH54" s="61"/>
      <c r="CI54" s="61"/>
      <c r="CJ54" s="61"/>
      <c r="CK54" s="61"/>
      <c r="CL54" s="61"/>
      <c r="CM54" s="61"/>
      <c r="CN54" s="61"/>
      <c r="CO54" s="61"/>
      <c r="CP54" s="61"/>
      <c r="CQ54" s="61"/>
      <c r="CR54" s="61"/>
      <c r="CS54" s="61"/>
      <c r="CT54" s="61"/>
      <c r="CU54" s="61"/>
      <c r="CV54" s="61"/>
      <c r="CW54" s="61"/>
      <c r="CX54" s="61"/>
      <c r="CY54" s="61"/>
      <c r="CZ54" s="61"/>
      <c r="DA54" s="61"/>
      <c r="DB54" s="61"/>
      <c r="DC54" s="61"/>
      <c r="DD54" s="61"/>
      <c r="DE54" s="61"/>
      <c r="DF54" s="61"/>
      <c r="DG54" s="61"/>
      <c r="DH54" s="61"/>
      <c r="DI54" s="61"/>
      <c r="DJ54" s="61"/>
      <c r="DK54" s="61"/>
      <c r="DL54" s="61"/>
      <c r="DM54" s="61"/>
      <c r="DN54" s="61"/>
      <c r="DO54" s="61"/>
      <c r="DP54" s="61"/>
      <c r="DQ54" s="61"/>
      <c r="DR54" s="61"/>
      <c r="DS54" s="61"/>
      <c r="DT54" s="61"/>
      <c r="DU54" s="61"/>
      <c r="DV54" s="61"/>
      <c r="DW54" s="61"/>
      <c r="DX54" s="61"/>
      <c r="DY54" s="61"/>
      <c r="DZ54" s="61"/>
      <c r="EA54" s="61"/>
      <c r="EB54" s="61"/>
      <c r="EC54" s="61"/>
      <c r="ED54" s="61"/>
      <c r="EE54" s="61"/>
      <c r="EF54" s="61"/>
      <c r="EG54" s="61"/>
      <c r="EH54" s="61">
        <v>4</v>
      </c>
    </row>
    <row r="55" spans="1:138" x14ac:dyDescent="0.35">
      <c r="A55" s="60">
        <v>1681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>
        <v>2</v>
      </c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  <c r="BZ55" s="61"/>
      <c r="CA55" s="61"/>
      <c r="CB55" s="61"/>
      <c r="CC55" s="61"/>
      <c r="CD55" s="61"/>
      <c r="CE55" s="61"/>
      <c r="CF55" s="61"/>
      <c r="CG55" s="61"/>
      <c r="CH55" s="61"/>
      <c r="CI55" s="61"/>
      <c r="CJ55" s="61"/>
      <c r="CK55" s="61"/>
      <c r="CL55" s="61"/>
      <c r="CM55" s="61"/>
      <c r="CN55" s="61"/>
      <c r="CO55" s="61"/>
      <c r="CP55" s="61"/>
      <c r="CQ55" s="61"/>
      <c r="CR55" s="61"/>
      <c r="CS55" s="61"/>
      <c r="CT55" s="61"/>
      <c r="CU55" s="61"/>
      <c r="CV55" s="61"/>
      <c r="CW55" s="61"/>
      <c r="CX55" s="61"/>
      <c r="CY55" s="61"/>
      <c r="CZ55" s="61"/>
      <c r="DA55" s="61"/>
      <c r="DB55" s="61"/>
      <c r="DC55" s="61"/>
      <c r="DD55" s="61"/>
      <c r="DE55" s="61"/>
      <c r="DF55" s="61"/>
      <c r="DG55" s="61"/>
      <c r="DH55" s="61"/>
      <c r="DI55" s="61"/>
      <c r="DJ55" s="61"/>
      <c r="DK55" s="61"/>
      <c r="DL55" s="61"/>
      <c r="DM55" s="61"/>
      <c r="DN55" s="61"/>
      <c r="DO55" s="61"/>
      <c r="DP55" s="61"/>
      <c r="DQ55" s="61"/>
      <c r="DR55" s="61"/>
      <c r="DS55" s="61"/>
      <c r="DT55" s="61"/>
      <c r="DU55" s="61"/>
      <c r="DV55" s="61"/>
      <c r="DW55" s="61"/>
      <c r="DX55" s="61"/>
      <c r="DY55" s="61"/>
      <c r="DZ55" s="61"/>
      <c r="EA55" s="61"/>
      <c r="EB55" s="61"/>
      <c r="EC55" s="61"/>
      <c r="ED55" s="61"/>
      <c r="EE55" s="61"/>
      <c r="EF55" s="61"/>
      <c r="EG55" s="61"/>
      <c r="EH55" s="61">
        <v>2</v>
      </c>
    </row>
    <row r="56" spans="1:138" x14ac:dyDescent="0.35">
      <c r="A56" s="60">
        <v>1683</v>
      </c>
      <c r="B56" s="61"/>
      <c r="C56" s="61"/>
      <c r="D56" s="61"/>
      <c r="E56" s="61"/>
      <c r="F56" s="61"/>
      <c r="G56" s="61"/>
      <c r="H56" s="61"/>
      <c r="I56" s="61"/>
      <c r="J56" s="61"/>
      <c r="K56" s="61">
        <v>3</v>
      </c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  <c r="CI56" s="61"/>
      <c r="CJ56" s="61"/>
      <c r="CK56" s="61"/>
      <c r="CL56" s="61"/>
      <c r="CM56" s="61"/>
      <c r="CN56" s="61"/>
      <c r="CO56" s="61"/>
      <c r="CP56" s="61"/>
      <c r="CQ56" s="61"/>
      <c r="CR56" s="61"/>
      <c r="CS56" s="61"/>
      <c r="CT56" s="61"/>
      <c r="CU56" s="61"/>
      <c r="CV56" s="61"/>
      <c r="CW56" s="61"/>
      <c r="CX56" s="61"/>
      <c r="CY56" s="61"/>
      <c r="CZ56" s="61"/>
      <c r="DA56" s="61"/>
      <c r="DB56" s="61"/>
      <c r="DC56" s="61"/>
      <c r="DD56" s="61"/>
      <c r="DE56" s="61"/>
      <c r="DF56" s="61"/>
      <c r="DG56" s="61"/>
      <c r="DH56" s="61"/>
      <c r="DI56" s="61"/>
      <c r="DJ56" s="61"/>
      <c r="DK56" s="61"/>
      <c r="DL56" s="61"/>
      <c r="DM56" s="61"/>
      <c r="DN56" s="61"/>
      <c r="DO56" s="61"/>
      <c r="DP56" s="61"/>
      <c r="DQ56" s="61"/>
      <c r="DR56" s="61"/>
      <c r="DS56" s="61"/>
      <c r="DT56" s="61"/>
      <c r="DU56" s="61"/>
      <c r="DV56" s="61"/>
      <c r="DW56" s="61"/>
      <c r="DX56" s="61"/>
      <c r="DY56" s="61"/>
      <c r="DZ56" s="61"/>
      <c r="EA56" s="61"/>
      <c r="EB56" s="61"/>
      <c r="EC56" s="61"/>
      <c r="ED56" s="61"/>
      <c r="EE56" s="61"/>
      <c r="EF56" s="61"/>
      <c r="EG56" s="61"/>
      <c r="EH56" s="61">
        <v>3</v>
      </c>
    </row>
    <row r="57" spans="1:138" x14ac:dyDescent="0.35">
      <c r="A57" s="60">
        <v>1696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  <c r="CI57" s="61"/>
      <c r="CJ57" s="61"/>
      <c r="CK57" s="61"/>
      <c r="CL57" s="61"/>
      <c r="CM57" s="61"/>
      <c r="CN57" s="61"/>
      <c r="CO57" s="61"/>
      <c r="CP57" s="61"/>
      <c r="CQ57" s="61"/>
      <c r="CR57" s="61"/>
      <c r="CS57" s="61"/>
      <c r="CT57" s="61"/>
      <c r="CU57" s="61"/>
      <c r="CV57" s="61">
        <v>1</v>
      </c>
      <c r="CW57" s="61"/>
      <c r="CX57" s="61"/>
      <c r="CY57" s="61"/>
      <c r="CZ57" s="61"/>
      <c r="DA57" s="61"/>
      <c r="DB57" s="61"/>
      <c r="DC57" s="61"/>
      <c r="DD57" s="61"/>
      <c r="DE57" s="61"/>
      <c r="DF57" s="61"/>
      <c r="DG57" s="61"/>
      <c r="DH57" s="61"/>
      <c r="DI57" s="61"/>
      <c r="DJ57" s="61"/>
      <c r="DK57" s="61"/>
      <c r="DL57" s="61"/>
      <c r="DM57" s="61"/>
      <c r="DN57" s="61"/>
      <c r="DO57" s="61"/>
      <c r="DP57" s="61"/>
      <c r="DQ57" s="61"/>
      <c r="DR57" s="61"/>
      <c r="DS57" s="61"/>
      <c r="DT57" s="61"/>
      <c r="DU57" s="61"/>
      <c r="DV57" s="61"/>
      <c r="DW57" s="61"/>
      <c r="DX57" s="61"/>
      <c r="DY57" s="61"/>
      <c r="DZ57" s="61"/>
      <c r="EA57" s="61"/>
      <c r="EB57" s="61"/>
      <c r="EC57" s="61"/>
      <c r="ED57" s="61"/>
      <c r="EE57" s="61"/>
      <c r="EF57" s="61"/>
      <c r="EG57" s="61"/>
      <c r="EH57" s="61">
        <v>1</v>
      </c>
    </row>
    <row r="58" spans="1:138" x14ac:dyDescent="0.35">
      <c r="A58" s="60">
        <v>1708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>
        <v>1</v>
      </c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  <c r="CI58" s="61"/>
      <c r="CJ58" s="61"/>
      <c r="CK58" s="61"/>
      <c r="CL58" s="61"/>
      <c r="CM58" s="61"/>
      <c r="CN58" s="61"/>
      <c r="CO58" s="61"/>
      <c r="CP58" s="61"/>
      <c r="CQ58" s="61"/>
      <c r="CR58" s="61"/>
      <c r="CS58" s="61"/>
      <c r="CT58" s="61"/>
      <c r="CU58" s="61"/>
      <c r="CV58" s="61"/>
      <c r="CW58" s="61"/>
      <c r="CX58" s="61"/>
      <c r="CY58" s="61"/>
      <c r="CZ58" s="61"/>
      <c r="DA58" s="61"/>
      <c r="DB58" s="61"/>
      <c r="DC58" s="61"/>
      <c r="DD58" s="61"/>
      <c r="DE58" s="61"/>
      <c r="DF58" s="61"/>
      <c r="DG58" s="61"/>
      <c r="DH58" s="61"/>
      <c r="DI58" s="61"/>
      <c r="DJ58" s="61"/>
      <c r="DK58" s="61"/>
      <c r="DL58" s="61"/>
      <c r="DM58" s="61"/>
      <c r="DN58" s="61"/>
      <c r="DO58" s="61"/>
      <c r="DP58" s="61"/>
      <c r="DQ58" s="61"/>
      <c r="DR58" s="61"/>
      <c r="DS58" s="61"/>
      <c r="DT58" s="61"/>
      <c r="DU58" s="61"/>
      <c r="DV58" s="61"/>
      <c r="DW58" s="61"/>
      <c r="DX58" s="61"/>
      <c r="DY58" s="61"/>
      <c r="DZ58" s="61"/>
      <c r="EA58" s="61"/>
      <c r="EB58" s="61"/>
      <c r="EC58" s="61"/>
      <c r="ED58" s="61"/>
      <c r="EE58" s="61"/>
      <c r="EF58" s="61"/>
      <c r="EG58" s="61"/>
      <c r="EH58" s="61">
        <v>1</v>
      </c>
    </row>
    <row r="59" spans="1:138" x14ac:dyDescent="0.35">
      <c r="A59" s="60">
        <v>1735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>
        <v>1</v>
      </c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  <c r="CI59" s="61"/>
      <c r="CJ59" s="61"/>
      <c r="CK59" s="61"/>
      <c r="CL59" s="61"/>
      <c r="CM59" s="61"/>
      <c r="CN59" s="61"/>
      <c r="CO59" s="61"/>
      <c r="CP59" s="61"/>
      <c r="CQ59" s="61"/>
      <c r="CR59" s="61"/>
      <c r="CS59" s="61"/>
      <c r="CT59" s="61"/>
      <c r="CU59" s="61"/>
      <c r="CV59" s="61"/>
      <c r="CW59" s="61"/>
      <c r="CX59" s="61"/>
      <c r="CY59" s="61"/>
      <c r="CZ59" s="61"/>
      <c r="DA59" s="61"/>
      <c r="DB59" s="61"/>
      <c r="DC59" s="61"/>
      <c r="DD59" s="61"/>
      <c r="DE59" s="61"/>
      <c r="DF59" s="61"/>
      <c r="DG59" s="61"/>
      <c r="DH59" s="61"/>
      <c r="DI59" s="61"/>
      <c r="DJ59" s="61"/>
      <c r="DK59" s="61"/>
      <c r="DL59" s="61"/>
      <c r="DM59" s="61"/>
      <c r="DN59" s="61"/>
      <c r="DO59" s="61"/>
      <c r="DP59" s="61"/>
      <c r="DQ59" s="61"/>
      <c r="DR59" s="61"/>
      <c r="DS59" s="61"/>
      <c r="DT59" s="61"/>
      <c r="DU59" s="61"/>
      <c r="DV59" s="61"/>
      <c r="DW59" s="61"/>
      <c r="DX59" s="61"/>
      <c r="DY59" s="61"/>
      <c r="DZ59" s="61"/>
      <c r="EA59" s="61"/>
      <c r="EB59" s="61"/>
      <c r="EC59" s="61"/>
      <c r="ED59" s="61"/>
      <c r="EE59" s="61"/>
      <c r="EF59" s="61"/>
      <c r="EG59" s="61"/>
      <c r="EH59" s="61">
        <v>1</v>
      </c>
    </row>
    <row r="60" spans="1:138" x14ac:dyDescent="0.35">
      <c r="A60" s="60">
        <v>1740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  <c r="CI60" s="61"/>
      <c r="CJ60" s="61"/>
      <c r="CK60" s="61"/>
      <c r="CL60" s="61"/>
      <c r="CM60" s="61"/>
      <c r="CN60" s="61"/>
      <c r="CO60" s="61"/>
      <c r="CP60" s="61"/>
      <c r="CQ60" s="61"/>
      <c r="CR60" s="61"/>
      <c r="CS60" s="61"/>
      <c r="CT60" s="61"/>
      <c r="CU60" s="61"/>
      <c r="CV60" s="61"/>
      <c r="CW60" s="61"/>
      <c r="CX60" s="61"/>
      <c r="CY60" s="61"/>
      <c r="CZ60" s="61"/>
      <c r="DA60" s="61">
        <v>1</v>
      </c>
      <c r="DB60" s="61"/>
      <c r="DC60" s="61"/>
      <c r="DD60" s="61"/>
      <c r="DE60" s="61"/>
      <c r="DF60" s="61"/>
      <c r="DG60" s="61"/>
      <c r="DH60" s="61"/>
      <c r="DI60" s="61"/>
      <c r="DJ60" s="61"/>
      <c r="DK60" s="61"/>
      <c r="DL60" s="61"/>
      <c r="DM60" s="61"/>
      <c r="DN60" s="61"/>
      <c r="DO60" s="61"/>
      <c r="DP60" s="61"/>
      <c r="DQ60" s="61"/>
      <c r="DR60" s="61"/>
      <c r="DS60" s="61"/>
      <c r="DT60" s="61"/>
      <c r="DU60" s="61"/>
      <c r="DV60" s="61"/>
      <c r="DW60" s="61"/>
      <c r="DX60" s="61"/>
      <c r="DY60" s="61"/>
      <c r="DZ60" s="61"/>
      <c r="EA60" s="61"/>
      <c r="EB60" s="61"/>
      <c r="EC60" s="61"/>
      <c r="ED60" s="61"/>
      <c r="EE60" s="61"/>
      <c r="EF60" s="61"/>
      <c r="EG60" s="61"/>
      <c r="EH60" s="61">
        <v>1</v>
      </c>
    </row>
    <row r="61" spans="1:138" x14ac:dyDescent="0.35">
      <c r="A61" s="60">
        <v>1741</v>
      </c>
      <c r="B61" s="61"/>
      <c r="C61" s="61"/>
      <c r="D61" s="61"/>
      <c r="E61" s="61"/>
      <c r="F61" s="61"/>
      <c r="G61" s="61"/>
      <c r="H61" s="61"/>
      <c r="I61" s="61"/>
      <c r="J61" s="61">
        <v>1</v>
      </c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>
        <v>4</v>
      </c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  <c r="BZ61" s="61"/>
      <c r="CA61" s="61"/>
      <c r="CB61" s="61"/>
      <c r="CC61" s="61"/>
      <c r="CD61" s="61"/>
      <c r="CE61" s="61"/>
      <c r="CF61" s="61"/>
      <c r="CG61" s="61"/>
      <c r="CH61" s="61"/>
      <c r="CI61" s="61"/>
      <c r="CJ61" s="61"/>
      <c r="CK61" s="61"/>
      <c r="CL61" s="61"/>
      <c r="CM61" s="61"/>
      <c r="CN61" s="61"/>
      <c r="CO61" s="61"/>
      <c r="CP61" s="61"/>
      <c r="CQ61" s="61"/>
      <c r="CR61" s="61"/>
      <c r="CS61" s="61"/>
      <c r="CT61" s="61"/>
      <c r="CU61" s="61"/>
      <c r="CV61" s="61"/>
      <c r="CW61" s="61"/>
      <c r="CX61" s="61"/>
      <c r="CY61" s="61"/>
      <c r="CZ61" s="61"/>
      <c r="DA61" s="61"/>
      <c r="DB61" s="61"/>
      <c r="DC61" s="61"/>
      <c r="DD61" s="61"/>
      <c r="DE61" s="61"/>
      <c r="DF61" s="61"/>
      <c r="DG61" s="61"/>
      <c r="DH61" s="61"/>
      <c r="DI61" s="61"/>
      <c r="DJ61" s="61"/>
      <c r="DK61" s="61"/>
      <c r="DL61" s="61"/>
      <c r="DM61" s="61"/>
      <c r="DN61" s="61"/>
      <c r="DO61" s="61"/>
      <c r="DP61" s="61"/>
      <c r="DQ61" s="61"/>
      <c r="DR61" s="61"/>
      <c r="DS61" s="61"/>
      <c r="DT61" s="61"/>
      <c r="DU61" s="61"/>
      <c r="DV61" s="61"/>
      <c r="DW61" s="61"/>
      <c r="DX61" s="61"/>
      <c r="DY61" s="61"/>
      <c r="DZ61" s="61"/>
      <c r="EA61" s="61"/>
      <c r="EB61" s="61"/>
      <c r="EC61" s="61"/>
      <c r="ED61" s="61"/>
      <c r="EE61" s="61"/>
      <c r="EF61" s="61"/>
      <c r="EG61" s="61"/>
      <c r="EH61" s="61">
        <v>5</v>
      </c>
    </row>
    <row r="62" spans="1:138" x14ac:dyDescent="0.35">
      <c r="A62" s="60">
        <v>1750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>
        <v>10</v>
      </c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  <c r="CI62" s="61"/>
      <c r="CJ62" s="61"/>
      <c r="CK62" s="61"/>
      <c r="CL62" s="61"/>
      <c r="CM62" s="61"/>
      <c r="CN62" s="61"/>
      <c r="CO62" s="61"/>
      <c r="CP62" s="61"/>
      <c r="CQ62" s="61"/>
      <c r="CR62" s="61"/>
      <c r="CS62" s="61"/>
      <c r="CT62" s="61"/>
      <c r="CU62" s="61"/>
      <c r="CV62" s="61"/>
      <c r="CW62" s="61"/>
      <c r="CX62" s="61"/>
      <c r="CY62" s="61"/>
      <c r="CZ62" s="61"/>
      <c r="DA62" s="61"/>
      <c r="DB62" s="61"/>
      <c r="DC62" s="61"/>
      <c r="DD62" s="61"/>
      <c r="DE62" s="61"/>
      <c r="DF62" s="61"/>
      <c r="DG62" s="61"/>
      <c r="DH62" s="61"/>
      <c r="DI62" s="61"/>
      <c r="DJ62" s="61"/>
      <c r="DK62" s="61"/>
      <c r="DL62" s="61"/>
      <c r="DM62" s="61"/>
      <c r="DN62" s="61"/>
      <c r="DO62" s="61"/>
      <c r="DP62" s="61"/>
      <c r="DQ62" s="61"/>
      <c r="DR62" s="61"/>
      <c r="DS62" s="61"/>
      <c r="DT62" s="61"/>
      <c r="DU62" s="61"/>
      <c r="DV62" s="61"/>
      <c r="DW62" s="61"/>
      <c r="DX62" s="61"/>
      <c r="DY62" s="61"/>
      <c r="DZ62" s="61"/>
      <c r="EA62" s="61"/>
      <c r="EB62" s="61"/>
      <c r="EC62" s="61"/>
      <c r="ED62" s="61"/>
      <c r="EE62" s="61"/>
      <c r="EF62" s="61"/>
      <c r="EG62" s="61"/>
      <c r="EH62" s="61">
        <v>10</v>
      </c>
    </row>
    <row r="63" spans="1:138" x14ac:dyDescent="0.35">
      <c r="A63" s="60">
        <v>1751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>
        <v>10</v>
      </c>
      <c r="AT63" s="61">
        <v>45</v>
      </c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  <c r="CI63" s="61"/>
      <c r="CJ63" s="61"/>
      <c r="CK63" s="61"/>
      <c r="CL63" s="61"/>
      <c r="CM63" s="61"/>
      <c r="CN63" s="61"/>
      <c r="CO63" s="61"/>
      <c r="CP63" s="61"/>
      <c r="CQ63" s="61"/>
      <c r="CR63" s="61"/>
      <c r="CS63" s="61"/>
      <c r="CT63" s="61"/>
      <c r="CU63" s="61"/>
      <c r="CV63" s="61"/>
      <c r="CW63" s="61"/>
      <c r="CX63" s="61"/>
      <c r="CY63" s="61"/>
      <c r="CZ63" s="61"/>
      <c r="DA63" s="61"/>
      <c r="DB63" s="61"/>
      <c r="DC63" s="61"/>
      <c r="DD63" s="61"/>
      <c r="DE63" s="61"/>
      <c r="DF63" s="61"/>
      <c r="DG63" s="61"/>
      <c r="DH63" s="61"/>
      <c r="DI63" s="61"/>
      <c r="DJ63" s="61"/>
      <c r="DK63" s="61"/>
      <c r="DL63" s="61"/>
      <c r="DM63" s="61"/>
      <c r="DN63" s="61"/>
      <c r="DO63" s="61"/>
      <c r="DP63" s="61"/>
      <c r="DQ63" s="61"/>
      <c r="DR63" s="61"/>
      <c r="DS63" s="61"/>
      <c r="DT63" s="61"/>
      <c r="DU63" s="61"/>
      <c r="DV63" s="61"/>
      <c r="DW63" s="61"/>
      <c r="DX63" s="61">
        <v>15</v>
      </c>
      <c r="DY63" s="61"/>
      <c r="DZ63" s="61"/>
      <c r="EA63" s="61"/>
      <c r="EB63" s="61"/>
      <c r="EC63" s="61"/>
      <c r="ED63" s="61"/>
      <c r="EE63" s="61"/>
      <c r="EF63" s="61"/>
      <c r="EG63" s="61"/>
      <c r="EH63" s="61">
        <v>70</v>
      </c>
    </row>
    <row r="64" spans="1:138" x14ac:dyDescent="0.35">
      <c r="A64" s="60">
        <v>1754</v>
      </c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>
        <v>1</v>
      </c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61"/>
      <c r="DF64" s="61"/>
      <c r="DG64" s="61"/>
      <c r="DH64" s="61"/>
      <c r="DI64" s="61"/>
      <c r="DJ64" s="61"/>
      <c r="DK64" s="61"/>
      <c r="DL64" s="61"/>
      <c r="DM64" s="61"/>
      <c r="DN64" s="61"/>
      <c r="DO64" s="61"/>
      <c r="DP64" s="61"/>
      <c r="DQ64" s="61"/>
      <c r="DR64" s="61"/>
      <c r="DS64" s="61"/>
      <c r="DT64" s="61"/>
      <c r="DU64" s="61"/>
      <c r="DV64" s="61"/>
      <c r="DW64" s="61"/>
      <c r="DX64" s="61"/>
      <c r="DY64" s="61"/>
      <c r="DZ64" s="61"/>
      <c r="EA64" s="61"/>
      <c r="EB64" s="61"/>
      <c r="EC64" s="61"/>
      <c r="ED64" s="61"/>
      <c r="EE64" s="61"/>
      <c r="EF64" s="61"/>
      <c r="EG64" s="61"/>
      <c r="EH64" s="61">
        <v>1</v>
      </c>
    </row>
    <row r="65" spans="1:138" x14ac:dyDescent="0.35">
      <c r="A65" s="60">
        <v>1781</v>
      </c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>
        <v>14</v>
      </c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>
        <v>1</v>
      </c>
      <c r="DG65" s="61"/>
      <c r="DH65" s="61"/>
      <c r="DI65" s="61"/>
      <c r="DJ65" s="61"/>
      <c r="DK65" s="61"/>
      <c r="DL65" s="61"/>
      <c r="DM65" s="61"/>
      <c r="DN65" s="61"/>
      <c r="DO65" s="61"/>
      <c r="DP65" s="61">
        <v>2</v>
      </c>
      <c r="DQ65" s="61"/>
      <c r="DR65" s="61"/>
      <c r="DS65" s="61"/>
      <c r="DT65" s="61"/>
      <c r="DU65" s="61"/>
      <c r="DV65" s="61"/>
      <c r="DW65" s="61"/>
      <c r="DX65" s="61"/>
      <c r="DY65" s="61"/>
      <c r="DZ65" s="61"/>
      <c r="EA65" s="61"/>
      <c r="EB65" s="61"/>
      <c r="EC65" s="61"/>
      <c r="ED65" s="61"/>
      <c r="EE65" s="61"/>
      <c r="EF65" s="61"/>
      <c r="EG65" s="61"/>
      <c r="EH65" s="61">
        <v>17</v>
      </c>
    </row>
    <row r="66" spans="1:138" x14ac:dyDescent="0.35">
      <c r="A66" s="60">
        <v>1783</v>
      </c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  <c r="BZ66" s="61"/>
      <c r="CA66" s="61"/>
      <c r="CB66" s="61"/>
      <c r="CC66" s="61"/>
      <c r="CD66" s="61"/>
      <c r="CE66" s="61"/>
      <c r="CF66" s="61"/>
      <c r="CG66" s="61"/>
      <c r="CH66" s="61">
        <v>1</v>
      </c>
      <c r="CI66" s="61"/>
      <c r="CJ66" s="61"/>
      <c r="CK66" s="61"/>
      <c r="CL66" s="61"/>
      <c r="CM66" s="61"/>
      <c r="CN66" s="61"/>
      <c r="CO66" s="61"/>
      <c r="CP66" s="61"/>
      <c r="CQ66" s="61"/>
      <c r="CR66" s="61"/>
      <c r="CS66" s="61"/>
      <c r="CT66" s="61"/>
      <c r="CU66" s="61"/>
      <c r="CV66" s="61"/>
      <c r="CW66" s="61"/>
      <c r="CX66" s="61"/>
      <c r="CY66" s="61"/>
      <c r="CZ66" s="61"/>
      <c r="DA66" s="61"/>
      <c r="DB66" s="61"/>
      <c r="DC66" s="61"/>
      <c r="DD66" s="61"/>
      <c r="DE66" s="61"/>
      <c r="DF66" s="61"/>
      <c r="DG66" s="61"/>
      <c r="DH66" s="61"/>
      <c r="DI66" s="61"/>
      <c r="DJ66" s="61"/>
      <c r="DK66" s="61"/>
      <c r="DL66" s="61"/>
      <c r="DM66" s="61"/>
      <c r="DN66" s="61"/>
      <c r="DO66" s="61"/>
      <c r="DP66" s="61"/>
      <c r="DQ66" s="61"/>
      <c r="DR66" s="61"/>
      <c r="DS66" s="61"/>
      <c r="DT66" s="61"/>
      <c r="DU66" s="61"/>
      <c r="DV66" s="61"/>
      <c r="DW66" s="61"/>
      <c r="DX66" s="61">
        <v>6</v>
      </c>
      <c r="DY66" s="61"/>
      <c r="DZ66" s="61"/>
      <c r="EA66" s="61"/>
      <c r="EB66" s="61"/>
      <c r="EC66" s="61"/>
      <c r="ED66" s="61"/>
      <c r="EE66" s="61"/>
      <c r="EF66" s="61"/>
      <c r="EG66" s="61"/>
      <c r="EH66" s="61">
        <v>7</v>
      </c>
    </row>
    <row r="67" spans="1:138" x14ac:dyDescent="0.35">
      <c r="A67" s="60">
        <v>1784</v>
      </c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1"/>
      <c r="CG67" s="61"/>
      <c r="CH67" s="61"/>
      <c r="CI67" s="61"/>
      <c r="CJ67" s="61"/>
      <c r="CK67" s="61"/>
      <c r="CL67" s="61"/>
      <c r="CM67" s="61"/>
      <c r="CN67" s="61"/>
      <c r="CO67" s="61"/>
      <c r="CP67" s="61"/>
      <c r="CQ67" s="61"/>
      <c r="CR67" s="61"/>
      <c r="CS67" s="61"/>
      <c r="CT67" s="61"/>
      <c r="CU67" s="61"/>
      <c r="CV67" s="61"/>
      <c r="CW67" s="61"/>
      <c r="CX67" s="61"/>
      <c r="CY67" s="61"/>
      <c r="CZ67" s="61"/>
      <c r="DA67" s="61"/>
      <c r="DB67" s="61"/>
      <c r="DC67" s="61"/>
      <c r="DD67" s="61"/>
      <c r="DE67" s="61"/>
      <c r="DF67" s="61"/>
      <c r="DG67" s="61"/>
      <c r="DH67" s="61"/>
      <c r="DI67" s="61"/>
      <c r="DJ67" s="61"/>
      <c r="DK67" s="61"/>
      <c r="DL67" s="61"/>
      <c r="DM67" s="61"/>
      <c r="DN67" s="61"/>
      <c r="DO67" s="61"/>
      <c r="DP67" s="61"/>
      <c r="DQ67" s="61"/>
      <c r="DR67" s="61"/>
      <c r="DS67" s="61"/>
      <c r="DT67" s="61"/>
      <c r="DU67" s="61"/>
      <c r="DV67" s="61"/>
      <c r="DW67" s="61"/>
      <c r="DX67" s="61">
        <v>1</v>
      </c>
      <c r="DY67" s="61"/>
      <c r="DZ67" s="61"/>
      <c r="EA67" s="61"/>
      <c r="EB67" s="61"/>
      <c r="EC67" s="61"/>
      <c r="ED67" s="61"/>
      <c r="EE67" s="61"/>
      <c r="EF67" s="61"/>
      <c r="EG67" s="61"/>
      <c r="EH67" s="61">
        <v>1</v>
      </c>
    </row>
    <row r="68" spans="1:138" x14ac:dyDescent="0.35">
      <c r="A68" s="60">
        <v>1785</v>
      </c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>
        <v>3</v>
      </c>
      <c r="BA68" s="61"/>
      <c r="BB68" s="61"/>
      <c r="BC68" s="61">
        <v>1</v>
      </c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  <c r="CI68" s="61"/>
      <c r="CJ68" s="61"/>
      <c r="CK68" s="61"/>
      <c r="CL68" s="61"/>
      <c r="CM68" s="61"/>
      <c r="CN68" s="61"/>
      <c r="CO68" s="61"/>
      <c r="CP68" s="61"/>
      <c r="CQ68" s="61"/>
      <c r="CR68" s="61"/>
      <c r="CS68" s="61"/>
      <c r="CT68" s="61"/>
      <c r="CU68" s="61"/>
      <c r="CV68" s="61"/>
      <c r="CW68" s="61"/>
      <c r="CX68" s="61"/>
      <c r="CY68" s="61"/>
      <c r="CZ68" s="61"/>
      <c r="DA68" s="61"/>
      <c r="DB68" s="61"/>
      <c r="DC68" s="61"/>
      <c r="DD68" s="61"/>
      <c r="DE68" s="61"/>
      <c r="DF68" s="61"/>
      <c r="DG68" s="61"/>
      <c r="DH68" s="61"/>
      <c r="DI68" s="61"/>
      <c r="DJ68" s="61"/>
      <c r="DK68" s="61"/>
      <c r="DL68" s="61"/>
      <c r="DM68" s="61"/>
      <c r="DN68" s="61"/>
      <c r="DO68" s="61"/>
      <c r="DP68" s="61"/>
      <c r="DQ68" s="61"/>
      <c r="DR68" s="61"/>
      <c r="DS68" s="61"/>
      <c r="DT68" s="61"/>
      <c r="DU68" s="61"/>
      <c r="DV68" s="61"/>
      <c r="DW68" s="61"/>
      <c r="DX68" s="61"/>
      <c r="DY68" s="61"/>
      <c r="DZ68" s="61"/>
      <c r="EA68" s="61"/>
      <c r="EB68" s="61"/>
      <c r="EC68" s="61"/>
      <c r="ED68" s="61"/>
      <c r="EE68" s="61"/>
      <c r="EF68" s="61"/>
      <c r="EG68" s="61"/>
      <c r="EH68" s="61">
        <v>4</v>
      </c>
    </row>
    <row r="69" spans="1:138" x14ac:dyDescent="0.35">
      <c r="A69" s="60">
        <v>1786</v>
      </c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>
        <v>2</v>
      </c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61"/>
      <c r="DF69" s="61"/>
      <c r="DG69" s="61"/>
      <c r="DH69" s="61"/>
      <c r="DI69" s="61"/>
      <c r="DJ69" s="61"/>
      <c r="DK69" s="61"/>
      <c r="DL69" s="61"/>
      <c r="DM69" s="61"/>
      <c r="DN69" s="61"/>
      <c r="DO69" s="61"/>
      <c r="DP69" s="61"/>
      <c r="DQ69" s="61"/>
      <c r="DR69" s="61"/>
      <c r="DS69" s="61"/>
      <c r="DT69" s="61"/>
      <c r="DU69" s="61"/>
      <c r="DV69" s="61"/>
      <c r="DW69" s="61"/>
      <c r="DX69" s="61"/>
      <c r="DY69" s="61"/>
      <c r="DZ69" s="61"/>
      <c r="EA69" s="61"/>
      <c r="EB69" s="61"/>
      <c r="EC69" s="61"/>
      <c r="ED69" s="61"/>
      <c r="EE69" s="61"/>
      <c r="EF69" s="61"/>
      <c r="EG69" s="61"/>
      <c r="EH69" s="61">
        <v>2</v>
      </c>
    </row>
    <row r="70" spans="1:138" x14ac:dyDescent="0.35">
      <c r="A70" s="60">
        <v>1795</v>
      </c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>
        <v>1</v>
      </c>
      <c r="BI70" s="61"/>
      <c r="BJ70" s="61"/>
      <c r="BK70" s="61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  <c r="BZ70" s="61"/>
      <c r="CA70" s="61"/>
      <c r="CB70" s="61"/>
      <c r="CC70" s="61"/>
      <c r="CD70" s="61"/>
      <c r="CE70" s="61"/>
      <c r="CF70" s="61"/>
      <c r="CG70" s="61"/>
      <c r="CH70" s="61"/>
      <c r="CI70" s="61"/>
      <c r="CJ70" s="61"/>
      <c r="CK70" s="61"/>
      <c r="CL70" s="61"/>
      <c r="CM70" s="61"/>
      <c r="CN70" s="61"/>
      <c r="CO70" s="61"/>
      <c r="CP70" s="61"/>
      <c r="CQ70" s="61"/>
      <c r="CR70" s="61"/>
      <c r="CS70" s="61"/>
      <c r="CT70" s="61"/>
      <c r="CU70" s="61"/>
      <c r="CV70" s="61"/>
      <c r="CW70" s="61"/>
      <c r="CX70" s="61"/>
      <c r="CY70" s="61"/>
      <c r="CZ70" s="61"/>
      <c r="DA70" s="61"/>
      <c r="DB70" s="61"/>
      <c r="DC70" s="61"/>
      <c r="DD70" s="61"/>
      <c r="DE70" s="61"/>
      <c r="DF70" s="61"/>
      <c r="DG70" s="61"/>
      <c r="DH70" s="61"/>
      <c r="DI70" s="61"/>
      <c r="DJ70" s="61"/>
      <c r="DK70" s="61"/>
      <c r="DL70" s="61"/>
      <c r="DM70" s="61"/>
      <c r="DN70" s="61"/>
      <c r="DO70" s="61"/>
      <c r="DP70" s="61"/>
      <c r="DQ70" s="61"/>
      <c r="DR70" s="61"/>
      <c r="DS70" s="61"/>
      <c r="DT70" s="61"/>
      <c r="DU70" s="61"/>
      <c r="DV70" s="61"/>
      <c r="DW70" s="61"/>
      <c r="DX70" s="61"/>
      <c r="DY70" s="61"/>
      <c r="DZ70" s="61"/>
      <c r="EA70" s="61"/>
      <c r="EB70" s="61"/>
      <c r="EC70" s="61"/>
      <c r="ED70" s="61"/>
      <c r="EE70" s="61"/>
      <c r="EF70" s="61"/>
      <c r="EG70" s="61"/>
      <c r="EH70" s="61">
        <v>1</v>
      </c>
    </row>
    <row r="71" spans="1:138" x14ac:dyDescent="0.35">
      <c r="A71" s="60">
        <v>1810</v>
      </c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>
        <v>18</v>
      </c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  <c r="CN71" s="61"/>
      <c r="CO71" s="61"/>
      <c r="CP71" s="61"/>
      <c r="CQ71" s="61"/>
      <c r="CR71" s="61"/>
      <c r="CS71" s="61"/>
      <c r="CT71" s="61"/>
      <c r="CU71" s="61"/>
      <c r="CV71" s="61"/>
      <c r="CW71" s="61"/>
      <c r="CX71" s="61"/>
      <c r="CY71" s="61"/>
      <c r="CZ71" s="61"/>
      <c r="DA71" s="61"/>
      <c r="DB71" s="61"/>
      <c r="DC71" s="61"/>
      <c r="DD71" s="61"/>
      <c r="DE71" s="61"/>
      <c r="DF71" s="61"/>
      <c r="DG71" s="61"/>
      <c r="DH71" s="61"/>
      <c r="DI71" s="61"/>
      <c r="DJ71" s="61"/>
      <c r="DK71" s="61"/>
      <c r="DL71" s="61"/>
      <c r="DM71" s="61">
        <v>23</v>
      </c>
      <c r="DN71" s="61"/>
      <c r="DO71" s="61"/>
      <c r="DP71" s="61"/>
      <c r="DQ71" s="61"/>
      <c r="DR71" s="61"/>
      <c r="DS71" s="61"/>
      <c r="DT71" s="61"/>
      <c r="DU71" s="61"/>
      <c r="DV71" s="61"/>
      <c r="DW71" s="61"/>
      <c r="DX71" s="61"/>
      <c r="DY71" s="61"/>
      <c r="DZ71" s="61"/>
      <c r="EA71" s="61"/>
      <c r="EB71" s="61"/>
      <c r="EC71" s="61"/>
      <c r="ED71" s="61"/>
      <c r="EE71" s="61"/>
      <c r="EF71" s="61"/>
      <c r="EG71" s="61"/>
      <c r="EH71" s="61">
        <v>41</v>
      </c>
    </row>
    <row r="72" spans="1:138" x14ac:dyDescent="0.35">
      <c r="A72" s="60">
        <v>1811</v>
      </c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>
        <v>6</v>
      </c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  <c r="BZ72" s="61"/>
      <c r="CA72" s="61"/>
      <c r="CB72" s="61"/>
      <c r="CC72" s="61"/>
      <c r="CD72" s="61"/>
      <c r="CE72" s="61"/>
      <c r="CF72" s="61"/>
      <c r="CG72" s="61"/>
      <c r="CH72" s="61"/>
      <c r="CI72" s="61"/>
      <c r="CJ72" s="61"/>
      <c r="CK72" s="61"/>
      <c r="CL72" s="61"/>
      <c r="CM72" s="61"/>
      <c r="CN72" s="61"/>
      <c r="CO72" s="61"/>
      <c r="CP72" s="61"/>
      <c r="CQ72" s="61"/>
      <c r="CR72" s="61"/>
      <c r="CS72" s="61"/>
      <c r="CT72" s="61"/>
      <c r="CU72" s="61"/>
      <c r="CV72" s="61"/>
      <c r="CW72" s="61"/>
      <c r="CX72" s="61"/>
      <c r="CY72" s="61"/>
      <c r="CZ72" s="61"/>
      <c r="DA72" s="61"/>
      <c r="DB72" s="61"/>
      <c r="DC72" s="61"/>
      <c r="DD72" s="61"/>
      <c r="DE72" s="61"/>
      <c r="DF72" s="61"/>
      <c r="DG72" s="61"/>
      <c r="DH72" s="61"/>
      <c r="DI72" s="61"/>
      <c r="DJ72" s="61"/>
      <c r="DK72" s="61"/>
      <c r="DL72" s="61"/>
      <c r="DM72" s="61"/>
      <c r="DN72" s="61"/>
      <c r="DO72" s="61"/>
      <c r="DP72" s="61"/>
      <c r="DQ72" s="61"/>
      <c r="DR72" s="61"/>
      <c r="DS72" s="61"/>
      <c r="DT72" s="61"/>
      <c r="DU72" s="61"/>
      <c r="DV72" s="61"/>
      <c r="DW72" s="61"/>
      <c r="DX72" s="61"/>
      <c r="DY72" s="61"/>
      <c r="DZ72" s="61"/>
      <c r="EA72" s="61"/>
      <c r="EB72" s="61"/>
      <c r="EC72" s="61"/>
      <c r="ED72" s="61"/>
      <c r="EE72" s="61"/>
      <c r="EF72" s="61"/>
      <c r="EG72" s="61"/>
      <c r="EH72" s="61">
        <v>6</v>
      </c>
    </row>
    <row r="73" spans="1:138" x14ac:dyDescent="0.35">
      <c r="A73" s="60">
        <v>1812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>
        <v>20</v>
      </c>
      <c r="BP73" s="61">
        <v>10</v>
      </c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  <c r="CI73" s="61"/>
      <c r="CJ73" s="61"/>
      <c r="CK73" s="61"/>
      <c r="CL73" s="61"/>
      <c r="CM73" s="61"/>
      <c r="CN73" s="61"/>
      <c r="CO73" s="61"/>
      <c r="CP73" s="61"/>
      <c r="CQ73" s="61"/>
      <c r="CR73" s="61"/>
      <c r="CS73" s="61"/>
      <c r="CT73" s="61"/>
      <c r="CU73" s="61"/>
      <c r="CV73" s="61"/>
      <c r="CW73" s="61"/>
      <c r="CX73" s="61"/>
      <c r="CY73" s="61"/>
      <c r="CZ73" s="61"/>
      <c r="DA73" s="61"/>
      <c r="DB73" s="61"/>
      <c r="DC73" s="61"/>
      <c r="DD73" s="61"/>
      <c r="DE73" s="61"/>
      <c r="DF73" s="61"/>
      <c r="DG73" s="61"/>
      <c r="DH73" s="61"/>
      <c r="DI73" s="61"/>
      <c r="DJ73" s="61"/>
      <c r="DK73" s="61"/>
      <c r="DL73" s="61"/>
      <c r="DM73" s="61"/>
      <c r="DN73" s="61"/>
      <c r="DO73" s="61"/>
      <c r="DP73" s="61"/>
      <c r="DQ73" s="61"/>
      <c r="DR73" s="61"/>
      <c r="DS73" s="61"/>
      <c r="DT73" s="61"/>
      <c r="DU73" s="61"/>
      <c r="DV73" s="61"/>
      <c r="DW73" s="61"/>
      <c r="DX73" s="61"/>
      <c r="DY73" s="61"/>
      <c r="DZ73" s="61"/>
      <c r="EA73" s="61"/>
      <c r="EB73" s="61"/>
      <c r="EC73" s="61"/>
      <c r="ED73" s="61"/>
      <c r="EE73" s="61"/>
      <c r="EF73" s="61"/>
      <c r="EG73" s="61"/>
      <c r="EH73" s="61">
        <v>30</v>
      </c>
    </row>
    <row r="74" spans="1:138" x14ac:dyDescent="0.35">
      <c r="A74" s="60">
        <v>1822</v>
      </c>
      <c r="B74" s="61"/>
      <c r="C74" s="61"/>
      <c r="D74" s="61"/>
      <c r="E74" s="61"/>
      <c r="F74" s="61"/>
      <c r="G74" s="61"/>
      <c r="H74" s="61"/>
      <c r="I74" s="61">
        <v>1</v>
      </c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1"/>
      <c r="CI74" s="61"/>
      <c r="CJ74" s="61"/>
      <c r="CK74" s="61"/>
      <c r="CL74" s="61"/>
      <c r="CM74" s="61"/>
      <c r="CN74" s="61"/>
      <c r="CO74" s="61"/>
      <c r="CP74" s="61"/>
      <c r="CQ74" s="61"/>
      <c r="CR74" s="61"/>
      <c r="CS74" s="61"/>
      <c r="CT74" s="61"/>
      <c r="CU74" s="61"/>
      <c r="CV74" s="61"/>
      <c r="CW74" s="61"/>
      <c r="CX74" s="61"/>
      <c r="CY74" s="61"/>
      <c r="CZ74" s="61"/>
      <c r="DA74" s="61"/>
      <c r="DB74" s="61"/>
      <c r="DC74" s="61"/>
      <c r="DD74" s="61"/>
      <c r="DE74" s="61"/>
      <c r="DF74" s="61"/>
      <c r="DG74" s="61"/>
      <c r="DH74" s="61"/>
      <c r="DI74" s="61"/>
      <c r="DJ74" s="61"/>
      <c r="DK74" s="61"/>
      <c r="DL74" s="61"/>
      <c r="DM74" s="61"/>
      <c r="DN74" s="61"/>
      <c r="DO74" s="61"/>
      <c r="DP74" s="61"/>
      <c r="DQ74" s="61"/>
      <c r="DR74" s="61"/>
      <c r="DS74" s="61"/>
      <c r="DT74" s="61"/>
      <c r="DU74" s="61"/>
      <c r="DV74" s="61"/>
      <c r="DW74" s="61"/>
      <c r="DX74" s="61"/>
      <c r="DY74" s="61"/>
      <c r="DZ74" s="61"/>
      <c r="EA74" s="61"/>
      <c r="EB74" s="61"/>
      <c r="EC74" s="61"/>
      <c r="ED74" s="61"/>
      <c r="EE74" s="61"/>
      <c r="EF74" s="61"/>
      <c r="EG74" s="61"/>
      <c r="EH74" s="61">
        <v>1</v>
      </c>
    </row>
    <row r="75" spans="1:138" x14ac:dyDescent="0.35">
      <c r="A75" s="60">
        <v>1839</v>
      </c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>
        <v>1</v>
      </c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  <c r="CI75" s="61"/>
      <c r="CJ75" s="61"/>
      <c r="CK75" s="61"/>
      <c r="CL75" s="61"/>
      <c r="CM75" s="61"/>
      <c r="CN75" s="61"/>
      <c r="CO75" s="61"/>
      <c r="CP75" s="61"/>
      <c r="CQ75" s="61"/>
      <c r="CR75" s="61"/>
      <c r="CS75" s="61"/>
      <c r="CT75" s="61"/>
      <c r="CU75" s="61"/>
      <c r="CV75" s="61"/>
      <c r="CW75" s="61"/>
      <c r="CX75" s="61"/>
      <c r="CY75" s="61"/>
      <c r="CZ75" s="61"/>
      <c r="DA75" s="61"/>
      <c r="DB75" s="61"/>
      <c r="DC75" s="61"/>
      <c r="DD75" s="61"/>
      <c r="DE75" s="61"/>
      <c r="DF75" s="61"/>
      <c r="DG75" s="61"/>
      <c r="DH75" s="61"/>
      <c r="DI75" s="61"/>
      <c r="DJ75" s="61"/>
      <c r="DK75" s="61"/>
      <c r="DL75" s="61"/>
      <c r="DM75" s="61"/>
      <c r="DN75" s="61"/>
      <c r="DO75" s="61"/>
      <c r="DP75" s="61"/>
      <c r="DQ75" s="61"/>
      <c r="DR75" s="61"/>
      <c r="DS75" s="61"/>
      <c r="DT75" s="61"/>
      <c r="DU75" s="61"/>
      <c r="DV75" s="61"/>
      <c r="DW75" s="61"/>
      <c r="DX75" s="61"/>
      <c r="DY75" s="61"/>
      <c r="DZ75" s="61"/>
      <c r="EA75" s="61"/>
      <c r="EB75" s="61"/>
      <c r="EC75" s="61"/>
      <c r="ED75" s="61"/>
      <c r="EE75" s="61"/>
      <c r="EF75" s="61"/>
      <c r="EG75" s="61"/>
      <c r="EH75" s="61">
        <v>1</v>
      </c>
    </row>
    <row r="76" spans="1:138" x14ac:dyDescent="0.35">
      <c r="A76" s="60">
        <v>1841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>
        <v>20</v>
      </c>
      <c r="AO76" s="61">
        <v>60</v>
      </c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/>
      <c r="CB76" s="61"/>
      <c r="CC76" s="61"/>
      <c r="CD76" s="61"/>
      <c r="CE76" s="61"/>
      <c r="CF76" s="61"/>
      <c r="CG76" s="61"/>
      <c r="CH76" s="61"/>
      <c r="CI76" s="61"/>
      <c r="CJ76" s="61"/>
      <c r="CK76" s="61"/>
      <c r="CL76" s="61"/>
      <c r="CM76" s="61"/>
      <c r="CN76" s="61"/>
      <c r="CO76" s="61"/>
      <c r="CP76" s="61"/>
      <c r="CQ76" s="61"/>
      <c r="CR76" s="61"/>
      <c r="CS76" s="61"/>
      <c r="CT76" s="61"/>
      <c r="CU76" s="61"/>
      <c r="CV76" s="61"/>
      <c r="CW76" s="61"/>
      <c r="CX76" s="61"/>
      <c r="CY76" s="61"/>
      <c r="CZ76" s="61"/>
      <c r="DA76" s="61"/>
      <c r="DB76" s="61"/>
      <c r="DC76" s="61"/>
      <c r="DD76" s="61"/>
      <c r="DE76" s="61"/>
      <c r="DF76" s="61"/>
      <c r="DG76" s="61"/>
      <c r="DH76" s="61"/>
      <c r="DI76" s="61"/>
      <c r="DJ76" s="61"/>
      <c r="DK76" s="61"/>
      <c r="DL76" s="61"/>
      <c r="DM76" s="61"/>
      <c r="DN76" s="61"/>
      <c r="DO76" s="61"/>
      <c r="DP76" s="61"/>
      <c r="DQ76" s="61"/>
      <c r="DR76" s="61"/>
      <c r="DS76" s="61"/>
      <c r="DT76" s="61"/>
      <c r="DU76" s="61"/>
      <c r="DV76" s="61"/>
      <c r="DW76" s="61"/>
      <c r="DX76" s="61"/>
      <c r="DY76" s="61"/>
      <c r="DZ76" s="61"/>
      <c r="EA76" s="61"/>
      <c r="EB76" s="61"/>
      <c r="EC76" s="61"/>
      <c r="ED76" s="61"/>
      <c r="EE76" s="61"/>
      <c r="EF76" s="61"/>
      <c r="EG76" s="61"/>
      <c r="EH76" s="61">
        <v>80</v>
      </c>
    </row>
    <row r="77" spans="1:138" x14ac:dyDescent="0.35">
      <c r="A77" s="60">
        <v>1842</v>
      </c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>
        <v>10</v>
      </c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>
        <v>13</v>
      </c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1"/>
      <c r="CG77" s="61"/>
      <c r="CH77" s="61"/>
      <c r="CI77" s="61"/>
      <c r="CJ77" s="61"/>
      <c r="CK77" s="61"/>
      <c r="CL77" s="61"/>
      <c r="CM77" s="61"/>
      <c r="CN77" s="61"/>
      <c r="CO77" s="61"/>
      <c r="CP77" s="61"/>
      <c r="CQ77" s="61"/>
      <c r="CR77" s="61"/>
      <c r="CS77" s="61"/>
      <c r="CT77" s="61"/>
      <c r="CU77" s="61"/>
      <c r="CV77" s="61"/>
      <c r="CW77" s="61"/>
      <c r="CX77" s="61"/>
      <c r="CY77" s="61"/>
      <c r="CZ77" s="61"/>
      <c r="DA77" s="61"/>
      <c r="DB77" s="61"/>
      <c r="DC77" s="61"/>
      <c r="DD77" s="61"/>
      <c r="DE77" s="61"/>
      <c r="DF77" s="61"/>
      <c r="DG77" s="61"/>
      <c r="DH77" s="61"/>
      <c r="DI77" s="61"/>
      <c r="DJ77" s="61"/>
      <c r="DK77" s="61"/>
      <c r="DL77" s="61"/>
      <c r="DM77" s="61"/>
      <c r="DN77" s="61"/>
      <c r="DO77" s="61"/>
      <c r="DP77" s="61"/>
      <c r="DQ77" s="61"/>
      <c r="DR77" s="61"/>
      <c r="DS77" s="61"/>
      <c r="DT77" s="61"/>
      <c r="DU77" s="61"/>
      <c r="DV77" s="61"/>
      <c r="DW77" s="61"/>
      <c r="DX77" s="61"/>
      <c r="DY77" s="61"/>
      <c r="DZ77" s="61"/>
      <c r="EA77" s="61"/>
      <c r="EB77" s="61"/>
      <c r="EC77" s="61"/>
      <c r="ED77" s="61"/>
      <c r="EE77" s="61"/>
      <c r="EF77" s="61"/>
      <c r="EG77" s="61"/>
      <c r="EH77" s="61">
        <v>23</v>
      </c>
    </row>
    <row r="78" spans="1:138" x14ac:dyDescent="0.35">
      <c r="A78" s="60">
        <v>1853</v>
      </c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>
        <v>4</v>
      </c>
      <c r="AX78" s="61"/>
      <c r="AY78" s="61"/>
      <c r="AZ78" s="61"/>
      <c r="BA78" s="61"/>
      <c r="BB78" s="61"/>
      <c r="BC78" s="61"/>
      <c r="BD78" s="61"/>
      <c r="BE78" s="61"/>
      <c r="BF78" s="61"/>
      <c r="BG78" s="61"/>
      <c r="BH78" s="61"/>
      <c r="BI78" s="61"/>
      <c r="BJ78" s="61"/>
      <c r="BK78" s="61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  <c r="BZ78" s="61"/>
      <c r="CA78" s="61"/>
      <c r="CB78" s="61"/>
      <c r="CC78" s="61"/>
      <c r="CD78" s="61"/>
      <c r="CE78" s="61"/>
      <c r="CF78" s="61"/>
      <c r="CG78" s="61"/>
      <c r="CH78" s="61"/>
      <c r="CI78" s="61"/>
      <c r="CJ78" s="61"/>
      <c r="CK78" s="61"/>
      <c r="CL78" s="61"/>
      <c r="CM78" s="61"/>
      <c r="CN78" s="61"/>
      <c r="CO78" s="61"/>
      <c r="CP78" s="61"/>
      <c r="CQ78" s="61"/>
      <c r="CR78" s="61"/>
      <c r="CS78" s="61"/>
      <c r="CT78" s="61"/>
      <c r="CU78" s="61"/>
      <c r="CV78" s="61"/>
      <c r="CW78" s="61"/>
      <c r="CX78" s="61"/>
      <c r="CY78" s="61"/>
      <c r="CZ78" s="61"/>
      <c r="DA78" s="61"/>
      <c r="DB78" s="61"/>
      <c r="DC78" s="61"/>
      <c r="DD78" s="61"/>
      <c r="DE78" s="61"/>
      <c r="DF78" s="61"/>
      <c r="DG78" s="61"/>
      <c r="DH78" s="61"/>
      <c r="DI78" s="61"/>
      <c r="DJ78" s="61"/>
      <c r="DK78" s="61"/>
      <c r="DL78" s="61"/>
      <c r="DM78" s="61"/>
      <c r="DN78" s="61"/>
      <c r="DO78" s="61"/>
      <c r="DP78" s="61"/>
      <c r="DQ78" s="61"/>
      <c r="DR78" s="61"/>
      <c r="DS78" s="61"/>
      <c r="DT78" s="61"/>
      <c r="DU78" s="61"/>
      <c r="DV78" s="61"/>
      <c r="DW78" s="61"/>
      <c r="DX78" s="61"/>
      <c r="DY78" s="61"/>
      <c r="DZ78" s="61"/>
      <c r="EA78" s="61"/>
      <c r="EB78" s="61"/>
      <c r="EC78" s="61"/>
      <c r="ED78" s="61"/>
      <c r="EE78" s="61"/>
      <c r="EF78" s="61"/>
      <c r="EG78" s="61"/>
      <c r="EH78" s="61">
        <v>4</v>
      </c>
    </row>
    <row r="79" spans="1:138" x14ac:dyDescent="0.35">
      <c r="A79" s="60">
        <v>1867</v>
      </c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>
        <v>3</v>
      </c>
      <c r="BC79" s="61"/>
      <c r="BD79" s="61"/>
      <c r="BE79" s="61"/>
      <c r="BF79" s="61"/>
      <c r="BG79" s="61"/>
      <c r="BH79" s="61"/>
      <c r="BI79" s="61"/>
      <c r="BJ79" s="61"/>
      <c r="BK79" s="61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  <c r="BZ79" s="61"/>
      <c r="CA79" s="61"/>
      <c r="CB79" s="61"/>
      <c r="CC79" s="61"/>
      <c r="CD79" s="61"/>
      <c r="CE79" s="61"/>
      <c r="CF79" s="61"/>
      <c r="CG79" s="61"/>
      <c r="CH79" s="61"/>
      <c r="CI79" s="61"/>
      <c r="CJ79" s="61">
        <v>1</v>
      </c>
      <c r="CK79" s="61"/>
      <c r="CL79" s="61"/>
      <c r="CM79" s="61"/>
      <c r="CN79" s="61"/>
      <c r="CO79" s="61"/>
      <c r="CP79" s="61"/>
      <c r="CQ79" s="61"/>
      <c r="CR79" s="61"/>
      <c r="CS79" s="61"/>
      <c r="CT79" s="61"/>
      <c r="CU79" s="61"/>
      <c r="CV79" s="61"/>
      <c r="CW79" s="61"/>
      <c r="CX79" s="61"/>
      <c r="CY79" s="61"/>
      <c r="CZ79" s="61"/>
      <c r="DA79" s="61"/>
      <c r="DB79" s="61"/>
      <c r="DC79" s="61"/>
      <c r="DD79" s="61"/>
      <c r="DE79" s="61"/>
      <c r="DF79" s="61"/>
      <c r="DG79" s="61"/>
      <c r="DH79" s="61"/>
      <c r="DI79" s="61"/>
      <c r="DJ79" s="61"/>
      <c r="DK79" s="61"/>
      <c r="DL79" s="61"/>
      <c r="DM79" s="61"/>
      <c r="DN79" s="61"/>
      <c r="DO79" s="61"/>
      <c r="DP79" s="61"/>
      <c r="DQ79" s="61"/>
      <c r="DR79" s="61"/>
      <c r="DS79" s="61"/>
      <c r="DT79" s="61"/>
      <c r="DU79" s="61"/>
      <c r="DV79" s="61"/>
      <c r="DW79" s="61"/>
      <c r="DX79" s="61"/>
      <c r="DY79" s="61"/>
      <c r="DZ79" s="61"/>
      <c r="EA79" s="61"/>
      <c r="EB79" s="61"/>
      <c r="EC79" s="61"/>
      <c r="ED79" s="61"/>
      <c r="EE79" s="61"/>
      <c r="EF79" s="61"/>
      <c r="EG79" s="61"/>
      <c r="EH79" s="61">
        <v>4</v>
      </c>
    </row>
    <row r="80" spans="1:138" x14ac:dyDescent="0.35">
      <c r="A80" s="60">
        <v>1870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>
        <v>1</v>
      </c>
      <c r="AV80" s="61"/>
      <c r="AW80" s="61"/>
      <c r="AX80" s="61"/>
      <c r="AY80" s="61"/>
      <c r="AZ80" s="61"/>
      <c r="BA80" s="61"/>
      <c r="BB80" s="61"/>
      <c r="BC80" s="61"/>
      <c r="BD80" s="61"/>
      <c r="BE80" s="61"/>
      <c r="BF80" s="61"/>
      <c r="BG80" s="61"/>
      <c r="BH80" s="61"/>
      <c r="BI80" s="61"/>
      <c r="BJ80" s="61"/>
      <c r="BK80" s="61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  <c r="BZ80" s="61"/>
      <c r="CA80" s="61"/>
      <c r="CB80" s="61"/>
      <c r="CC80" s="61"/>
      <c r="CD80" s="61"/>
      <c r="CE80" s="61"/>
      <c r="CF80" s="61"/>
      <c r="CG80" s="61"/>
      <c r="CH80" s="61"/>
      <c r="CI80" s="61"/>
      <c r="CJ80" s="61"/>
      <c r="CK80" s="61"/>
      <c r="CL80" s="61"/>
      <c r="CM80" s="61">
        <v>12</v>
      </c>
      <c r="CN80" s="61"/>
      <c r="CO80" s="61"/>
      <c r="CP80" s="61"/>
      <c r="CQ80" s="61"/>
      <c r="CR80" s="61"/>
      <c r="CS80" s="61"/>
      <c r="CT80" s="61"/>
      <c r="CU80" s="61"/>
      <c r="CV80" s="61"/>
      <c r="CW80" s="61"/>
      <c r="CX80" s="61"/>
      <c r="CY80" s="61"/>
      <c r="CZ80" s="61">
        <v>24</v>
      </c>
      <c r="DA80" s="61"/>
      <c r="DB80" s="61"/>
      <c r="DC80" s="61"/>
      <c r="DD80" s="61"/>
      <c r="DE80" s="61"/>
      <c r="DF80" s="61"/>
      <c r="DG80" s="61"/>
      <c r="DH80" s="61"/>
      <c r="DI80" s="61"/>
      <c r="DJ80" s="61"/>
      <c r="DK80" s="61"/>
      <c r="DL80" s="61"/>
      <c r="DM80" s="61"/>
      <c r="DN80" s="61"/>
      <c r="DO80" s="61"/>
      <c r="DP80" s="61"/>
      <c r="DQ80" s="61"/>
      <c r="DR80" s="61"/>
      <c r="DS80" s="61"/>
      <c r="DT80" s="61"/>
      <c r="DU80" s="61"/>
      <c r="DV80" s="61"/>
      <c r="DW80" s="61"/>
      <c r="DX80" s="61"/>
      <c r="DY80" s="61"/>
      <c r="DZ80" s="61"/>
      <c r="EA80" s="61"/>
      <c r="EB80" s="61"/>
      <c r="EC80" s="61"/>
      <c r="ED80" s="61"/>
      <c r="EE80" s="61"/>
      <c r="EF80" s="61"/>
      <c r="EG80" s="61"/>
      <c r="EH80" s="61">
        <v>37</v>
      </c>
    </row>
    <row r="81" spans="1:138" x14ac:dyDescent="0.35">
      <c r="A81" s="60">
        <v>1881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>
        <v>2</v>
      </c>
      <c r="BL81" s="61">
        <v>3</v>
      </c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  <c r="BZ81" s="61"/>
      <c r="CA81" s="61"/>
      <c r="CB81" s="61"/>
      <c r="CC81" s="61"/>
      <c r="CD81" s="61"/>
      <c r="CE81" s="61"/>
      <c r="CF81" s="61"/>
      <c r="CG81" s="61"/>
      <c r="CH81" s="61"/>
      <c r="CI81" s="61"/>
      <c r="CJ81" s="61"/>
      <c r="CK81" s="61"/>
      <c r="CL81" s="61"/>
      <c r="CM81" s="61"/>
      <c r="CN81" s="61"/>
      <c r="CO81" s="61"/>
      <c r="CP81" s="61"/>
      <c r="CQ81" s="61"/>
      <c r="CR81" s="61"/>
      <c r="CS81" s="61"/>
      <c r="CT81" s="61"/>
      <c r="CU81" s="61"/>
      <c r="CV81" s="61"/>
      <c r="CW81" s="61"/>
      <c r="CX81" s="61"/>
      <c r="CY81" s="61"/>
      <c r="CZ81" s="61"/>
      <c r="DA81" s="61"/>
      <c r="DB81" s="61"/>
      <c r="DC81" s="61"/>
      <c r="DD81" s="61"/>
      <c r="DE81" s="61"/>
      <c r="DF81" s="61"/>
      <c r="DG81" s="61"/>
      <c r="DH81" s="61"/>
      <c r="DI81" s="61"/>
      <c r="DJ81" s="61"/>
      <c r="DK81" s="61"/>
      <c r="DL81" s="61"/>
      <c r="DM81" s="61"/>
      <c r="DN81" s="61"/>
      <c r="DO81" s="61"/>
      <c r="DP81" s="61"/>
      <c r="DQ81" s="61"/>
      <c r="DR81" s="61"/>
      <c r="DS81" s="61"/>
      <c r="DT81" s="61"/>
      <c r="DU81" s="61"/>
      <c r="DV81" s="61"/>
      <c r="DW81" s="61"/>
      <c r="DX81" s="61"/>
      <c r="DY81" s="61"/>
      <c r="DZ81" s="61"/>
      <c r="EA81" s="61"/>
      <c r="EB81" s="61"/>
      <c r="EC81" s="61"/>
      <c r="ED81" s="61"/>
      <c r="EE81" s="61"/>
      <c r="EF81" s="61"/>
      <c r="EG81" s="61"/>
      <c r="EH81" s="61">
        <v>5</v>
      </c>
    </row>
    <row r="82" spans="1:138" x14ac:dyDescent="0.35">
      <c r="A82" s="60">
        <v>1882</v>
      </c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61"/>
      <c r="BF82" s="61"/>
      <c r="BG82" s="61"/>
      <c r="BH82" s="61"/>
      <c r="BI82" s="61"/>
      <c r="BJ82" s="61"/>
      <c r="BK82" s="61">
        <v>4</v>
      </c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  <c r="BZ82" s="61"/>
      <c r="CA82" s="61"/>
      <c r="CB82" s="61"/>
      <c r="CC82" s="61"/>
      <c r="CD82" s="61"/>
      <c r="CE82" s="61"/>
      <c r="CF82" s="61"/>
      <c r="CG82" s="61"/>
      <c r="CH82" s="61"/>
      <c r="CI82" s="61"/>
      <c r="CJ82" s="61"/>
      <c r="CK82" s="61"/>
      <c r="CL82" s="61"/>
      <c r="CM82" s="61"/>
      <c r="CN82" s="61"/>
      <c r="CO82" s="61"/>
      <c r="CP82" s="61"/>
      <c r="CQ82" s="61"/>
      <c r="CR82" s="61"/>
      <c r="CS82" s="61"/>
      <c r="CT82" s="61"/>
      <c r="CU82" s="61"/>
      <c r="CV82" s="61"/>
      <c r="CW82" s="61"/>
      <c r="CX82" s="61"/>
      <c r="CY82" s="61"/>
      <c r="CZ82" s="61"/>
      <c r="DA82" s="61"/>
      <c r="DB82" s="61"/>
      <c r="DC82" s="61"/>
      <c r="DD82" s="61"/>
      <c r="DE82" s="61"/>
      <c r="DF82" s="61"/>
      <c r="DG82" s="61"/>
      <c r="DH82" s="61"/>
      <c r="DI82" s="61"/>
      <c r="DJ82" s="61"/>
      <c r="DK82" s="61"/>
      <c r="DL82" s="61"/>
      <c r="DM82" s="61"/>
      <c r="DN82" s="61"/>
      <c r="DO82" s="61"/>
      <c r="DP82" s="61"/>
      <c r="DQ82" s="61"/>
      <c r="DR82" s="61"/>
      <c r="DS82" s="61"/>
      <c r="DT82" s="61"/>
      <c r="DU82" s="61"/>
      <c r="DV82" s="61"/>
      <c r="DW82" s="61"/>
      <c r="DX82" s="61"/>
      <c r="DY82" s="61"/>
      <c r="DZ82" s="61"/>
      <c r="EA82" s="61"/>
      <c r="EB82" s="61"/>
      <c r="EC82" s="61"/>
      <c r="ED82" s="61"/>
      <c r="EE82" s="61"/>
      <c r="EF82" s="61"/>
      <c r="EG82" s="61"/>
      <c r="EH82" s="61">
        <v>4</v>
      </c>
    </row>
    <row r="83" spans="1:138" x14ac:dyDescent="0.35">
      <c r="A83" s="60">
        <v>1893</v>
      </c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  <c r="BZ83" s="61"/>
      <c r="CA83" s="61"/>
      <c r="CB83" s="61"/>
      <c r="CC83" s="61"/>
      <c r="CD83" s="61"/>
      <c r="CE83" s="61"/>
      <c r="CF83" s="61"/>
      <c r="CG83" s="61"/>
      <c r="CH83" s="61"/>
      <c r="CI83" s="61"/>
      <c r="CJ83" s="61"/>
      <c r="CK83" s="61"/>
      <c r="CL83" s="61"/>
      <c r="CM83" s="61"/>
      <c r="CN83" s="61"/>
      <c r="CO83" s="61"/>
      <c r="CP83" s="61"/>
      <c r="CQ83" s="61"/>
      <c r="CR83" s="61"/>
      <c r="CS83" s="61"/>
      <c r="CT83" s="61"/>
      <c r="CU83" s="61"/>
      <c r="CV83" s="61"/>
      <c r="CW83" s="61"/>
      <c r="CX83" s="61"/>
      <c r="CY83" s="61"/>
      <c r="CZ83" s="61"/>
      <c r="DA83" s="61"/>
      <c r="DB83" s="61"/>
      <c r="DC83" s="61"/>
      <c r="DD83" s="61"/>
      <c r="DE83" s="61"/>
      <c r="DF83" s="61"/>
      <c r="DG83" s="61"/>
      <c r="DH83" s="61"/>
      <c r="DI83" s="61"/>
      <c r="DJ83" s="61"/>
      <c r="DK83" s="61"/>
      <c r="DL83" s="61"/>
      <c r="DM83" s="61"/>
      <c r="DN83" s="61"/>
      <c r="DO83" s="61"/>
      <c r="DP83" s="61"/>
      <c r="DQ83" s="61"/>
      <c r="DR83" s="61"/>
      <c r="DS83" s="61"/>
      <c r="DT83" s="61"/>
      <c r="DU83" s="61"/>
      <c r="DV83" s="61"/>
      <c r="DW83" s="61"/>
      <c r="DX83" s="61"/>
      <c r="DY83" s="61"/>
      <c r="DZ83" s="61"/>
      <c r="EA83" s="61"/>
      <c r="EB83" s="61"/>
      <c r="EC83" s="61">
        <v>1</v>
      </c>
      <c r="ED83" s="61"/>
      <c r="EE83" s="61"/>
      <c r="EF83" s="61"/>
      <c r="EG83" s="61"/>
      <c r="EH83" s="61">
        <v>1</v>
      </c>
    </row>
    <row r="84" spans="1:138" x14ac:dyDescent="0.35">
      <c r="A84" s="60">
        <v>1895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>
        <v>40</v>
      </c>
      <c r="AN84" s="61">
        <v>20</v>
      </c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  <c r="BZ84" s="61"/>
      <c r="CA84" s="61"/>
      <c r="CB84" s="61"/>
      <c r="CC84" s="61"/>
      <c r="CD84" s="61"/>
      <c r="CE84" s="61"/>
      <c r="CF84" s="61"/>
      <c r="CG84" s="61"/>
      <c r="CH84" s="61"/>
      <c r="CI84" s="61"/>
      <c r="CJ84" s="61"/>
      <c r="CK84" s="61"/>
      <c r="CL84" s="61"/>
      <c r="CM84" s="61"/>
      <c r="CN84" s="61"/>
      <c r="CO84" s="61"/>
      <c r="CP84" s="61"/>
      <c r="CQ84" s="61"/>
      <c r="CR84" s="61"/>
      <c r="CS84" s="61"/>
      <c r="CT84" s="61"/>
      <c r="CU84" s="61"/>
      <c r="CV84" s="61"/>
      <c r="CW84" s="61"/>
      <c r="CX84" s="61"/>
      <c r="CY84" s="61"/>
      <c r="CZ84" s="61"/>
      <c r="DA84" s="61"/>
      <c r="DB84" s="61"/>
      <c r="DC84" s="61"/>
      <c r="DD84" s="61"/>
      <c r="DE84" s="61"/>
      <c r="DF84" s="61"/>
      <c r="DG84" s="61"/>
      <c r="DH84" s="61"/>
      <c r="DI84" s="61"/>
      <c r="DJ84" s="61"/>
      <c r="DK84" s="61"/>
      <c r="DL84" s="61"/>
      <c r="DM84" s="61"/>
      <c r="DN84" s="61"/>
      <c r="DO84" s="61"/>
      <c r="DP84" s="61"/>
      <c r="DQ84" s="61"/>
      <c r="DR84" s="61"/>
      <c r="DS84" s="61"/>
      <c r="DT84" s="61"/>
      <c r="DU84" s="61"/>
      <c r="DV84" s="61"/>
      <c r="DW84" s="61"/>
      <c r="DX84" s="61"/>
      <c r="DY84" s="61"/>
      <c r="DZ84" s="61"/>
      <c r="EA84" s="61"/>
      <c r="EB84" s="61"/>
      <c r="EC84" s="61"/>
      <c r="ED84" s="61"/>
      <c r="EE84" s="61"/>
      <c r="EF84" s="61"/>
      <c r="EG84" s="61"/>
      <c r="EH84" s="61">
        <v>60</v>
      </c>
    </row>
    <row r="85" spans="1:138" x14ac:dyDescent="0.35">
      <c r="A85" s="60">
        <v>1897</v>
      </c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>
        <v>3</v>
      </c>
      <c r="AS85" s="61"/>
      <c r="AT85" s="61"/>
      <c r="AU85" s="61"/>
      <c r="AV85" s="61"/>
      <c r="AW85" s="61"/>
      <c r="AX85" s="61"/>
      <c r="AY85" s="61"/>
      <c r="AZ85" s="61"/>
      <c r="BA85" s="61">
        <v>1</v>
      </c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1"/>
      <c r="BM85" s="61"/>
      <c r="BN85" s="61"/>
      <c r="BO85" s="61"/>
      <c r="BP85" s="61"/>
      <c r="BQ85" s="61"/>
      <c r="BR85" s="61"/>
      <c r="BS85" s="61"/>
      <c r="BT85" s="61"/>
      <c r="BU85" s="61"/>
      <c r="BV85" s="61"/>
      <c r="BW85" s="61"/>
      <c r="BX85" s="61"/>
      <c r="BY85" s="61"/>
      <c r="BZ85" s="61"/>
      <c r="CA85" s="61"/>
      <c r="CB85" s="61"/>
      <c r="CC85" s="61"/>
      <c r="CD85" s="61"/>
      <c r="CE85" s="61"/>
      <c r="CF85" s="61"/>
      <c r="CG85" s="61"/>
      <c r="CH85" s="61"/>
      <c r="CI85" s="61"/>
      <c r="CJ85" s="61"/>
      <c r="CK85" s="61"/>
      <c r="CL85" s="61"/>
      <c r="CM85" s="61"/>
      <c r="CN85" s="61"/>
      <c r="CO85" s="61"/>
      <c r="CP85" s="61"/>
      <c r="CQ85" s="61"/>
      <c r="CR85" s="61"/>
      <c r="CS85" s="61"/>
      <c r="CT85" s="61"/>
      <c r="CU85" s="61"/>
      <c r="CV85" s="61"/>
      <c r="CW85" s="61"/>
      <c r="CX85" s="61"/>
      <c r="CY85" s="61"/>
      <c r="CZ85" s="61"/>
      <c r="DA85" s="61"/>
      <c r="DB85" s="61"/>
      <c r="DC85" s="61"/>
      <c r="DD85" s="61"/>
      <c r="DE85" s="61"/>
      <c r="DF85" s="61"/>
      <c r="DG85" s="61"/>
      <c r="DH85" s="61"/>
      <c r="DI85" s="61"/>
      <c r="DJ85" s="61"/>
      <c r="DK85" s="61"/>
      <c r="DL85" s="61"/>
      <c r="DM85" s="61"/>
      <c r="DN85" s="61"/>
      <c r="DO85" s="61"/>
      <c r="DP85" s="61"/>
      <c r="DQ85" s="61"/>
      <c r="DR85" s="61"/>
      <c r="DS85" s="61"/>
      <c r="DT85" s="61"/>
      <c r="DU85" s="61"/>
      <c r="DV85" s="61"/>
      <c r="DW85" s="61"/>
      <c r="DX85" s="61"/>
      <c r="DY85" s="61"/>
      <c r="DZ85" s="61"/>
      <c r="EA85" s="61"/>
      <c r="EB85" s="61"/>
      <c r="EC85" s="61"/>
      <c r="ED85" s="61"/>
      <c r="EE85" s="61"/>
      <c r="EF85" s="61"/>
      <c r="EG85" s="61"/>
      <c r="EH85" s="61">
        <v>4</v>
      </c>
    </row>
    <row r="86" spans="1:138" x14ac:dyDescent="0.35">
      <c r="A86" s="60">
        <v>1903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  <c r="BZ86" s="61"/>
      <c r="CA86" s="61"/>
      <c r="CB86" s="61"/>
      <c r="CC86" s="61"/>
      <c r="CD86" s="61"/>
      <c r="CE86" s="61"/>
      <c r="CF86" s="61"/>
      <c r="CG86" s="61"/>
      <c r="CH86" s="61"/>
      <c r="CI86" s="61"/>
      <c r="CJ86" s="61"/>
      <c r="CK86" s="61"/>
      <c r="CL86" s="61"/>
      <c r="CM86" s="61"/>
      <c r="CN86" s="61"/>
      <c r="CO86" s="61"/>
      <c r="CP86" s="61"/>
      <c r="CQ86" s="61"/>
      <c r="CR86" s="61"/>
      <c r="CS86" s="61"/>
      <c r="CT86" s="61"/>
      <c r="CU86" s="61"/>
      <c r="CV86" s="61"/>
      <c r="CW86" s="61"/>
      <c r="CX86" s="61"/>
      <c r="CY86" s="61">
        <v>10</v>
      </c>
      <c r="CZ86" s="61"/>
      <c r="DA86" s="61"/>
      <c r="DB86" s="61"/>
      <c r="DC86" s="61"/>
      <c r="DD86" s="61"/>
      <c r="DE86" s="61"/>
      <c r="DF86" s="61"/>
      <c r="DG86" s="61"/>
      <c r="DH86" s="61"/>
      <c r="DI86" s="61"/>
      <c r="DJ86" s="61"/>
      <c r="DK86" s="61"/>
      <c r="DL86" s="61"/>
      <c r="DM86" s="61"/>
      <c r="DN86" s="61"/>
      <c r="DO86" s="61"/>
      <c r="DP86" s="61"/>
      <c r="DQ86" s="61"/>
      <c r="DR86" s="61"/>
      <c r="DS86" s="61"/>
      <c r="DT86" s="61"/>
      <c r="DU86" s="61"/>
      <c r="DV86" s="61"/>
      <c r="DW86" s="61"/>
      <c r="DX86" s="61"/>
      <c r="DY86" s="61"/>
      <c r="DZ86" s="61"/>
      <c r="EA86" s="61"/>
      <c r="EB86" s="61"/>
      <c r="EC86" s="61"/>
      <c r="ED86" s="61"/>
      <c r="EE86" s="61"/>
      <c r="EF86" s="61"/>
      <c r="EG86" s="61"/>
      <c r="EH86" s="61">
        <v>10</v>
      </c>
    </row>
    <row r="87" spans="1:138" x14ac:dyDescent="0.35">
      <c r="A87" s="60">
        <v>1908</v>
      </c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>
        <v>20</v>
      </c>
      <c r="AY87" s="61"/>
      <c r="AZ87" s="61">
        <v>60</v>
      </c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  <c r="BZ87" s="61"/>
      <c r="CA87" s="61"/>
      <c r="CB87" s="61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61"/>
      <c r="CN87" s="61"/>
      <c r="CO87" s="61"/>
      <c r="CP87" s="61"/>
      <c r="CQ87" s="61"/>
      <c r="CR87" s="61"/>
      <c r="CS87" s="61"/>
      <c r="CT87" s="61"/>
      <c r="CU87" s="61"/>
      <c r="CV87" s="61"/>
      <c r="CW87" s="61"/>
      <c r="CX87" s="61"/>
      <c r="CY87" s="61"/>
      <c r="CZ87" s="61"/>
      <c r="DA87" s="61"/>
      <c r="DB87" s="61"/>
      <c r="DC87" s="61"/>
      <c r="DD87" s="61"/>
      <c r="DE87" s="61"/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61"/>
      <c r="DS87" s="61"/>
      <c r="DT87" s="61"/>
      <c r="DU87" s="61"/>
      <c r="DV87" s="61"/>
      <c r="DW87" s="61"/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>
        <v>80</v>
      </c>
    </row>
    <row r="88" spans="1:138" x14ac:dyDescent="0.35">
      <c r="A88" s="60">
        <v>1911</v>
      </c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>
        <v>3</v>
      </c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61"/>
      <c r="CD88" s="61"/>
      <c r="CE88" s="61"/>
      <c r="CF88" s="61"/>
      <c r="CG88" s="61"/>
      <c r="CH88" s="61"/>
      <c r="CI88" s="61"/>
      <c r="CJ88" s="61"/>
      <c r="CK88" s="61"/>
      <c r="CL88" s="61"/>
      <c r="CM88" s="61"/>
      <c r="CN88" s="61"/>
      <c r="CO88" s="61"/>
      <c r="CP88" s="61"/>
      <c r="CQ88" s="61"/>
      <c r="CR88" s="61"/>
      <c r="CS88" s="61"/>
      <c r="CT88" s="61"/>
      <c r="CU88" s="61"/>
      <c r="CV88" s="61"/>
      <c r="CW88" s="61"/>
      <c r="CX88" s="61"/>
      <c r="CY88" s="61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1"/>
      <c r="DQ88" s="61"/>
      <c r="DR88" s="61"/>
      <c r="DS88" s="61"/>
      <c r="DT88" s="61"/>
      <c r="DU88" s="61"/>
      <c r="DV88" s="61"/>
      <c r="DW88" s="61"/>
      <c r="DX88" s="61"/>
      <c r="DY88" s="61"/>
      <c r="DZ88" s="61"/>
      <c r="EA88" s="61"/>
      <c r="EB88" s="61"/>
      <c r="EC88" s="61"/>
      <c r="ED88" s="61"/>
      <c r="EE88" s="61"/>
      <c r="EF88" s="61"/>
      <c r="EG88" s="61"/>
      <c r="EH88" s="61">
        <v>3</v>
      </c>
    </row>
    <row r="89" spans="1:138" x14ac:dyDescent="0.35">
      <c r="A89" s="60">
        <v>1917</v>
      </c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>
        <v>2</v>
      </c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61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61"/>
      <c r="DS89" s="61"/>
      <c r="DT89" s="61"/>
      <c r="DU89" s="61"/>
      <c r="DV89" s="61"/>
      <c r="DW89" s="61"/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>
        <v>2</v>
      </c>
    </row>
    <row r="90" spans="1:138" x14ac:dyDescent="0.35">
      <c r="A90" s="60">
        <v>1918</v>
      </c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>
        <v>4</v>
      </c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>
        <v>1</v>
      </c>
      <c r="CC90" s="61"/>
      <c r="CD90" s="61"/>
      <c r="CE90" s="61"/>
      <c r="CF90" s="61"/>
      <c r="CG90" s="61"/>
      <c r="CH90" s="61"/>
      <c r="CI90" s="61"/>
      <c r="CJ90" s="61">
        <v>2</v>
      </c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61"/>
      <c r="CY90" s="61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61"/>
      <c r="DS90" s="61"/>
      <c r="DT90" s="61"/>
      <c r="DU90" s="61"/>
      <c r="DV90" s="61"/>
      <c r="DW90" s="61"/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>
        <v>7</v>
      </c>
    </row>
    <row r="91" spans="1:138" x14ac:dyDescent="0.35">
      <c r="A91" s="60">
        <v>1919</v>
      </c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1"/>
      <c r="CI91" s="61"/>
      <c r="CJ91" s="61">
        <v>1</v>
      </c>
      <c r="CK91" s="61">
        <v>3</v>
      </c>
      <c r="CL91" s="61"/>
      <c r="CM91" s="61"/>
      <c r="CN91" s="61"/>
      <c r="CO91" s="61"/>
      <c r="CP91" s="61"/>
      <c r="CQ91" s="61"/>
      <c r="CR91" s="61"/>
      <c r="CS91" s="61"/>
      <c r="CT91" s="61"/>
      <c r="CU91" s="61"/>
      <c r="CV91" s="61"/>
      <c r="CW91" s="61"/>
      <c r="CX91" s="61"/>
      <c r="CY91" s="61"/>
      <c r="CZ91" s="61"/>
      <c r="DA91" s="61"/>
      <c r="DB91" s="61"/>
      <c r="DC91" s="61"/>
      <c r="DD91" s="61"/>
      <c r="DE91" s="61"/>
      <c r="DF91" s="61"/>
      <c r="DG91" s="61"/>
      <c r="DH91" s="61"/>
      <c r="DI91" s="61"/>
      <c r="DJ91" s="61"/>
      <c r="DK91" s="61"/>
      <c r="DL91" s="61"/>
      <c r="DM91" s="61"/>
      <c r="DN91" s="61"/>
      <c r="DO91" s="61"/>
      <c r="DP91" s="61"/>
      <c r="DQ91" s="61"/>
      <c r="DR91" s="61"/>
      <c r="DS91" s="61"/>
      <c r="DT91" s="61"/>
      <c r="DU91" s="61"/>
      <c r="DV91" s="61"/>
      <c r="DW91" s="61"/>
      <c r="DX91" s="61"/>
      <c r="DY91" s="61"/>
      <c r="DZ91" s="61"/>
      <c r="EA91" s="61"/>
      <c r="EB91" s="61"/>
      <c r="EC91" s="61"/>
      <c r="ED91" s="61"/>
      <c r="EE91" s="61"/>
      <c r="EF91" s="61"/>
      <c r="EG91" s="61"/>
      <c r="EH91" s="61">
        <v>4</v>
      </c>
    </row>
    <row r="92" spans="1:138" x14ac:dyDescent="0.35">
      <c r="A92" s="60">
        <v>1926</v>
      </c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61"/>
      <c r="BF92" s="61"/>
      <c r="BG92" s="61"/>
      <c r="BH92" s="61"/>
      <c r="BI92" s="61"/>
      <c r="BJ92" s="61"/>
      <c r="BK92" s="61"/>
      <c r="BL92" s="61"/>
      <c r="BM92" s="61"/>
      <c r="BN92" s="61"/>
      <c r="BO92" s="61"/>
      <c r="BP92" s="61"/>
      <c r="BQ92" s="61"/>
      <c r="BR92" s="61"/>
      <c r="BS92" s="61"/>
      <c r="BT92" s="61"/>
      <c r="BU92" s="61"/>
      <c r="BV92" s="61"/>
      <c r="BW92" s="61"/>
      <c r="BX92" s="61"/>
      <c r="BY92" s="61"/>
      <c r="BZ92" s="61"/>
      <c r="CA92" s="61"/>
      <c r="CB92" s="61"/>
      <c r="CC92" s="61"/>
      <c r="CD92" s="61"/>
      <c r="CE92" s="61"/>
      <c r="CF92" s="61"/>
      <c r="CG92" s="61"/>
      <c r="CH92" s="61"/>
      <c r="CI92" s="61"/>
      <c r="CJ92" s="61"/>
      <c r="CK92" s="61"/>
      <c r="CL92" s="61"/>
      <c r="CM92" s="61"/>
      <c r="CN92" s="61"/>
      <c r="CO92" s="61"/>
      <c r="CP92" s="61"/>
      <c r="CQ92" s="61"/>
      <c r="CR92" s="61"/>
      <c r="CS92" s="61"/>
      <c r="CT92" s="61"/>
      <c r="CU92" s="61"/>
      <c r="CV92" s="61"/>
      <c r="CW92" s="61"/>
      <c r="CX92" s="61"/>
      <c r="CY92" s="61"/>
      <c r="CZ92" s="61"/>
      <c r="DA92" s="61"/>
      <c r="DB92" s="61"/>
      <c r="DC92" s="61"/>
      <c r="DD92" s="61"/>
      <c r="DE92" s="61"/>
      <c r="DF92" s="61"/>
      <c r="DG92" s="61">
        <v>3</v>
      </c>
      <c r="DH92" s="61"/>
      <c r="DI92" s="61"/>
      <c r="DJ92" s="61">
        <v>10</v>
      </c>
      <c r="DK92" s="61"/>
      <c r="DL92" s="61"/>
      <c r="DM92" s="61"/>
      <c r="DN92" s="61"/>
      <c r="DO92" s="61"/>
      <c r="DP92" s="61"/>
      <c r="DQ92" s="61"/>
      <c r="DR92" s="61"/>
      <c r="DS92" s="61"/>
      <c r="DT92" s="61"/>
      <c r="DU92" s="61"/>
      <c r="DV92" s="61"/>
      <c r="DW92" s="61"/>
      <c r="DX92" s="61"/>
      <c r="DY92" s="61"/>
      <c r="DZ92" s="61"/>
      <c r="EA92" s="61"/>
      <c r="EB92" s="61"/>
      <c r="EC92" s="61"/>
      <c r="ED92" s="61"/>
      <c r="EE92" s="61"/>
      <c r="EF92" s="61"/>
      <c r="EG92" s="61"/>
      <c r="EH92" s="61">
        <v>13</v>
      </c>
    </row>
    <row r="93" spans="1:138" x14ac:dyDescent="0.35">
      <c r="A93" s="60">
        <v>1947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  <c r="BX93" s="61"/>
      <c r="BY93" s="61"/>
      <c r="BZ93" s="61"/>
      <c r="CA93" s="61"/>
      <c r="CB93" s="61"/>
      <c r="CC93" s="61"/>
      <c r="CD93" s="61"/>
      <c r="CE93" s="61"/>
      <c r="CF93" s="61"/>
      <c r="CG93" s="61"/>
      <c r="CH93" s="61"/>
      <c r="CI93" s="61">
        <v>1</v>
      </c>
      <c r="CJ93" s="61"/>
      <c r="CK93" s="61"/>
      <c r="CL93" s="61"/>
      <c r="CM93" s="61"/>
      <c r="CN93" s="61"/>
      <c r="CO93" s="61"/>
      <c r="CP93" s="61"/>
      <c r="CQ93" s="61"/>
      <c r="CR93" s="61"/>
      <c r="CS93" s="61"/>
      <c r="CT93" s="61"/>
      <c r="CU93" s="61"/>
      <c r="CV93" s="61"/>
      <c r="CW93" s="61"/>
      <c r="CX93" s="61"/>
      <c r="CY93" s="61"/>
      <c r="CZ93" s="61"/>
      <c r="DA93" s="61"/>
      <c r="DB93" s="61"/>
      <c r="DC93" s="61"/>
      <c r="DD93" s="61"/>
      <c r="DE93" s="61"/>
      <c r="DF93" s="61"/>
      <c r="DG93" s="61"/>
      <c r="DH93" s="61"/>
      <c r="DI93" s="61"/>
      <c r="DJ93" s="61"/>
      <c r="DK93" s="61"/>
      <c r="DL93" s="61"/>
      <c r="DM93" s="61"/>
      <c r="DN93" s="61"/>
      <c r="DO93" s="61"/>
      <c r="DP93" s="61"/>
      <c r="DQ93" s="61"/>
      <c r="DR93" s="61"/>
      <c r="DS93" s="61"/>
      <c r="DT93" s="61"/>
      <c r="DU93" s="61"/>
      <c r="DV93" s="61"/>
      <c r="DW93" s="61"/>
      <c r="DX93" s="61"/>
      <c r="DY93" s="61"/>
      <c r="DZ93" s="61"/>
      <c r="EA93" s="61"/>
      <c r="EB93" s="61"/>
      <c r="EC93" s="61"/>
      <c r="ED93" s="61"/>
      <c r="EE93" s="61"/>
      <c r="EF93" s="61"/>
      <c r="EG93" s="61"/>
      <c r="EH93" s="61">
        <v>1</v>
      </c>
    </row>
    <row r="94" spans="1:138" x14ac:dyDescent="0.35">
      <c r="A94" s="60">
        <v>1952</v>
      </c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61"/>
      <c r="BF94" s="61"/>
      <c r="BG94" s="61"/>
      <c r="BH94" s="61"/>
      <c r="BI94" s="61"/>
      <c r="BJ94" s="61"/>
      <c r="BK94" s="61"/>
      <c r="BL94" s="61"/>
      <c r="BM94" s="61"/>
      <c r="BN94" s="61"/>
      <c r="BO94" s="61">
        <v>10</v>
      </c>
      <c r="BP94" s="61"/>
      <c r="BQ94" s="61"/>
      <c r="BR94" s="61"/>
      <c r="BS94" s="61"/>
      <c r="BT94" s="61"/>
      <c r="BU94" s="61"/>
      <c r="BV94" s="61"/>
      <c r="BW94" s="61"/>
      <c r="BX94" s="61"/>
      <c r="BY94" s="61"/>
      <c r="BZ94" s="61"/>
      <c r="CA94" s="61"/>
      <c r="CB94" s="61"/>
      <c r="CC94" s="61"/>
      <c r="CD94" s="61"/>
      <c r="CE94" s="61"/>
      <c r="CF94" s="61"/>
      <c r="CG94" s="61"/>
      <c r="CH94" s="61"/>
      <c r="CI94" s="61"/>
      <c r="CJ94" s="61"/>
      <c r="CK94" s="61"/>
      <c r="CL94" s="61"/>
      <c r="CM94" s="61"/>
      <c r="CN94" s="61"/>
      <c r="CO94" s="61"/>
      <c r="CP94" s="61"/>
      <c r="CQ94" s="61"/>
      <c r="CR94" s="61"/>
      <c r="CS94" s="61"/>
      <c r="CT94" s="61"/>
      <c r="CU94" s="61"/>
      <c r="CV94" s="61"/>
      <c r="CW94" s="61"/>
      <c r="CX94" s="61"/>
      <c r="CY94" s="61"/>
      <c r="CZ94" s="61"/>
      <c r="DA94" s="61"/>
      <c r="DB94" s="61"/>
      <c r="DC94" s="61"/>
      <c r="DD94" s="61"/>
      <c r="DE94" s="61"/>
      <c r="DF94" s="61"/>
      <c r="DG94" s="61"/>
      <c r="DH94" s="61"/>
      <c r="DI94" s="61"/>
      <c r="DJ94" s="61"/>
      <c r="DK94" s="61"/>
      <c r="DL94" s="61"/>
      <c r="DM94" s="61"/>
      <c r="DN94" s="61"/>
      <c r="DO94" s="61"/>
      <c r="DP94" s="61"/>
      <c r="DQ94" s="61"/>
      <c r="DR94" s="61"/>
      <c r="DS94" s="61"/>
      <c r="DT94" s="61"/>
      <c r="DU94" s="61"/>
      <c r="DV94" s="61"/>
      <c r="DW94" s="61"/>
      <c r="DX94" s="61"/>
      <c r="DY94" s="61"/>
      <c r="DZ94" s="61"/>
      <c r="EA94" s="61"/>
      <c r="EB94" s="61"/>
      <c r="EC94" s="61"/>
      <c r="ED94" s="61"/>
      <c r="EE94" s="61"/>
      <c r="EF94" s="61"/>
      <c r="EG94" s="61"/>
      <c r="EH94" s="61">
        <v>10</v>
      </c>
    </row>
    <row r="95" spans="1:138" x14ac:dyDescent="0.35">
      <c r="A95" s="60">
        <v>1953</v>
      </c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>
        <v>1</v>
      </c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>
        <v>1</v>
      </c>
      <c r="BD95" s="61"/>
      <c r="BE95" s="61"/>
      <c r="BF95" s="61"/>
      <c r="BG95" s="61"/>
      <c r="BH95" s="61"/>
      <c r="BI95" s="61"/>
      <c r="BJ95" s="61"/>
      <c r="BK95" s="61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61"/>
      <c r="BX95" s="61"/>
      <c r="BY95" s="61"/>
      <c r="BZ95" s="61"/>
      <c r="CA95" s="61"/>
      <c r="CB95" s="61"/>
      <c r="CC95" s="61"/>
      <c r="CD95" s="61"/>
      <c r="CE95" s="61"/>
      <c r="CF95" s="61"/>
      <c r="CG95" s="61"/>
      <c r="CH95" s="61"/>
      <c r="CI95" s="61"/>
      <c r="CJ95" s="61"/>
      <c r="CK95" s="61"/>
      <c r="CL95" s="61"/>
      <c r="CM95" s="61"/>
      <c r="CN95" s="61"/>
      <c r="CO95" s="61"/>
      <c r="CP95" s="61"/>
      <c r="CQ95" s="61"/>
      <c r="CR95" s="61"/>
      <c r="CS95" s="61"/>
      <c r="CT95" s="61"/>
      <c r="CU95" s="61"/>
      <c r="CV95" s="61"/>
      <c r="CW95" s="61"/>
      <c r="CX95" s="61"/>
      <c r="CY95" s="61"/>
      <c r="CZ95" s="61"/>
      <c r="DA95" s="61"/>
      <c r="DB95" s="61"/>
      <c r="DC95" s="61"/>
      <c r="DD95" s="61"/>
      <c r="DE95" s="61"/>
      <c r="DF95" s="61"/>
      <c r="DG95" s="61"/>
      <c r="DH95" s="61"/>
      <c r="DI95" s="61"/>
      <c r="DJ95" s="61"/>
      <c r="DK95" s="61"/>
      <c r="DL95" s="61"/>
      <c r="DM95" s="61"/>
      <c r="DN95" s="61"/>
      <c r="DO95" s="61"/>
      <c r="DP95" s="61"/>
      <c r="DQ95" s="61"/>
      <c r="DR95" s="61"/>
      <c r="DS95" s="61"/>
      <c r="DT95" s="61"/>
      <c r="DU95" s="61"/>
      <c r="DV95" s="61"/>
      <c r="DW95" s="61"/>
      <c r="DX95" s="61"/>
      <c r="DY95" s="61"/>
      <c r="DZ95" s="61"/>
      <c r="EA95" s="61"/>
      <c r="EB95" s="61"/>
      <c r="EC95" s="61"/>
      <c r="ED95" s="61"/>
      <c r="EE95" s="61"/>
      <c r="EF95" s="61"/>
      <c r="EG95" s="61"/>
      <c r="EH95" s="61">
        <v>2</v>
      </c>
    </row>
    <row r="96" spans="1:138" x14ac:dyDescent="0.35">
      <c r="A96" s="60">
        <v>1965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  <c r="BZ96" s="61"/>
      <c r="CA96" s="61"/>
      <c r="CB96" s="61"/>
      <c r="CC96" s="61"/>
      <c r="CD96" s="61"/>
      <c r="CE96" s="61"/>
      <c r="CF96" s="61"/>
      <c r="CG96" s="61"/>
      <c r="CH96" s="61"/>
      <c r="CI96" s="61"/>
      <c r="CJ96" s="61"/>
      <c r="CK96" s="61"/>
      <c r="CL96" s="61"/>
      <c r="CM96" s="61"/>
      <c r="CN96" s="61">
        <v>1</v>
      </c>
      <c r="CO96" s="61"/>
      <c r="CP96" s="61"/>
      <c r="CQ96" s="61"/>
      <c r="CR96" s="61"/>
      <c r="CS96" s="61"/>
      <c r="CT96" s="61"/>
      <c r="CU96" s="61"/>
      <c r="CV96" s="61"/>
      <c r="CW96" s="61"/>
      <c r="CX96" s="61"/>
      <c r="CY96" s="61"/>
      <c r="CZ96" s="61"/>
      <c r="DA96" s="61"/>
      <c r="DB96" s="61"/>
      <c r="DC96" s="61"/>
      <c r="DD96" s="61"/>
      <c r="DE96" s="61"/>
      <c r="DF96" s="61"/>
      <c r="DG96" s="61"/>
      <c r="DH96" s="61"/>
      <c r="DI96" s="61"/>
      <c r="DJ96" s="61"/>
      <c r="DK96" s="61"/>
      <c r="DL96" s="61"/>
      <c r="DM96" s="61"/>
      <c r="DN96" s="61"/>
      <c r="DO96" s="61"/>
      <c r="DP96" s="61"/>
      <c r="DQ96" s="61"/>
      <c r="DR96" s="61"/>
      <c r="DS96" s="61"/>
      <c r="DT96" s="61"/>
      <c r="DU96" s="61"/>
      <c r="DV96" s="61"/>
      <c r="DW96" s="61"/>
      <c r="DX96" s="61"/>
      <c r="DY96" s="61"/>
      <c r="DZ96" s="61"/>
      <c r="EA96" s="61"/>
      <c r="EB96" s="61"/>
      <c r="EC96" s="61"/>
      <c r="ED96" s="61"/>
      <c r="EE96" s="61"/>
      <c r="EF96" s="61"/>
      <c r="EG96" s="61"/>
      <c r="EH96" s="61">
        <v>1</v>
      </c>
    </row>
    <row r="97" spans="1:138" x14ac:dyDescent="0.35">
      <c r="A97" s="60">
        <v>1971</v>
      </c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>
        <v>1</v>
      </c>
      <c r="BF97" s="61"/>
      <c r="BG97" s="61"/>
      <c r="BH97" s="61"/>
      <c r="BI97" s="61"/>
      <c r="BJ97" s="61"/>
      <c r="BK97" s="61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  <c r="BZ97" s="61"/>
      <c r="CA97" s="61"/>
      <c r="CB97" s="61"/>
      <c r="CC97" s="61"/>
      <c r="CD97" s="61"/>
      <c r="CE97" s="61"/>
      <c r="CF97" s="61"/>
      <c r="CG97" s="61"/>
      <c r="CH97" s="61"/>
      <c r="CI97" s="61"/>
      <c r="CJ97" s="61"/>
      <c r="CK97" s="61"/>
      <c r="CL97" s="61"/>
      <c r="CM97" s="61"/>
      <c r="CN97" s="61"/>
      <c r="CO97" s="61"/>
      <c r="CP97" s="61"/>
      <c r="CQ97" s="61"/>
      <c r="CR97" s="61"/>
      <c r="CS97" s="61"/>
      <c r="CT97" s="61"/>
      <c r="CU97" s="61"/>
      <c r="CV97" s="61"/>
      <c r="CW97" s="61"/>
      <c r="CX97" s="61"/>
      <c r="CY97" s="61"/>
      <c r="CZ97" s="61"/>
      <c r="DA97" s="61"/>
      <c r="DB97" s="61"/>
      <c r="DC97" s="61"/>
      <c r="DD97" s="61"/>
      <c r="DE97" s="61"/>
      <c r="DF97" s="61"/>
      <c r="DG97" s="61"/>
      <c r="DH97" s="61"/>
      <c r="DI97" s="61"/>
      <c r="DJ97" s="61"/>
      <c r="DK97" s="61"/>
      <c r="DL97" s="61"/>
      <c r="DM97" s="61"/>
      <c r="DN97" s="61"/>
      <c r="DO97" s="61"/>
      <c r="DP97" s="61"/>
      <c r="DQ97" s="61"/>
      <c r="DR97" s="61"/>
      <c r="DS97" s="61"/>
      <c r="DT97" s="61"/>
      <c r="DU97" s="61"/>
      <c r="DV97" s="61"/>
      <c r="DW97" s="61"/>
      <c r="DX97" s="61"/>
      <c r="DY97" s="61"/>
      <c r="DZ97" s="61"/>
      <c r="EA97" s="61"/>
      <c r="EB97" s="61"/>
      <c r="EC97" s="61"/>
      <c r="ED97" s="61"/>
      <c r="EE97" s="61"/>
      <c r="EF97" s="61"/>
      <c r="EG97" s="61"/>
      <c r="EH97" s="61">
        <v>1</v>
      </c>
    </row>
    <row r="98" spans="1:138" x14ac:dyDescent="0.35">
      <c r="A98" s="60">
        <v>1994</v>
      </c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>
        <v>10</v>
      </c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61"/>
      <c r="BF98" s="61"/>
      <c r="BG98" s="61"/>
      <c r="BH98" s="61"/>
      <c r="BI98" s="61"/>
      <c r="BJ98" s="61"/>
      <c r="BK98" s="61"/>
      <c r="BL98" s="61"/>
      <c r="BM98" s="61"/>
      <c r="BN98" s="61"/>
      <c r="BO98" s="61"/>
      <c r="BP98" s="61"/>
      <c r="BQ98" s="61"/>
      <c r="BR98" s="61"/>
      <c r="BS98" s="61"/>
      <c r="BT98" s="61">
        <v>11</v>
      </c>
      <c r="BU98" s="61">
        <v>10</v>
      </c>
      <c r="BV98" s="61"/>
      <c r="BW98" s="61"/>
      <c r="BX98" s="61"/>
      <c r="BY98" s="61"/>
      <c r="BZ98" s="61"/>
      <c r="CA98" s="61"/>
      <c r="CB98" s="61"/>
      <c r="CC98" s="61"/>
      <c r="CD98" s="61"/>
      <c r="CE98" s="61"/>
      <c r="CF98" s="61"/>
      <c r="CG98" s="61"/>
      <c r="CH98" s="61"/>
      <c r="CI98" s="61"/>
      <c r="CJ98" s="61"/>
      <c r="CK98" s="61"/>
      <c r="CL98" s="61"/>
      <c r="CM98" s="61"/>
      <c r="CN98" s="61"/>
      <c r="CO98" s="61"/>
      <c r="CP98" s="61"/>
      <c r="CQ98" s="61"/>
      <c r="CR98" s="61"/>
      <c r="CS98" s="61"/>
      <c r="CT98" s="61"/>
      <c r="CU98" s="61"/>
      <c r="CV98" s="61"/>
      <c r="CW98" s="61"/>
      <c r="CX98" s="61"/>
      <c r="CY98" s="61"/>
      <c r="CZ98" s="61"/>
      <c r="DA98" s="61"/>
      <c r="DB98" s="61"/>
      <c r="DC98" s="61"/>
      <c r="DD98" s="61"/>
      <c r="DE98" s="61"/>
      <c r="DF98" s="61"/>
      <c r="DG98" s="61"/>
      <c r="DH98" s="61"/>
      <c r="DI98" s="61"/>
      <c r="DJ98" s="61"/>
      <c r="DK98" s="61"/>
      <c r="DL98" s="61"/>
      <c r="DM98" s="61"/>
      <c r="DN98" s="61"/>
      <c r="DO98" s="61"/>
      <c r="DP98" s="61"/>
      <c r="DQ98" s="61"/>
      <c r="DR98" s="61"/>
      <c r="DS98" s="61"/>
      <c r="DT98" s="61"/>
      <c r="DU98" s="61"/>
      <c r="DV98" s="61"/>
      <c r="DW98" s="61"/>
      <c r="DX98" s="61"/>
      <c r="DY98" s="61"/>
      <c r="DZ98" s="61"/>
      <c r="EA98" s="61"/>
      <c r="EB98" s="61"/>
      <c r="EC98" s="61"/>
      <c r="ED98" s="61"/>
      <c r="EE98" s="61"/>
      <c r="EF98" s="61"/>
      <c r="EG98" s="61"/>
      <c r="EH98" s="61">
        <v>31</v>
      </c>
    </row>
    <row r="99" spans="1:138" x14ac:dyDescent="0.35">
      <c r="A99" s="60">
        <v>1995</v>
      </c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/>
      <c r="BB99" s="61"/>
      <c r="BC99" s="61"/>
      <c r="BD99" s="61"/>
      <c r="BE99" s="61"/>
      <c r="BF99" s="61"/>
      <c r="BG99" s="61"/>
      <c r="BH99" s="61"/>
      <c r="BI99" s="61"/>
      <c r="BJ99" s="61"/>
      <c r="BK99" s="61"/>
      <c r="BL99" s="61"/>
      <c r="BM99" s="61"/>
      <c r="BN99" s="61"/>
      <c r="BO99" s="61"/>
      <c r="BP99" s="61"/>
      <c r="BQ99" s="61"/>
      <c r="BR99" s="61"/>
      <c r="BS99" s="61"/>
      <c r="BT99" s="61">
        <v>74</v>
      </c>
      <c r="BU99" s="61"/>
      <c r="BV99" s="61"/>
      <c r="BW99" s="61"/>
      <c r="BX99" s="61"/>
      <c r="BY99" s="61"/>
      <c r="BZ99" s="61"/>
      <c r="CA99" s="61"/>
      <c r="CB99" s="61"/>
      <c r="CC99" s="61"/>
      <c r="CD99" s="61"/>
      <c r="CE99" s="61"/>
      <c r="CF99" s="61"/>
      <c r="CG99" s="61"/>
      <c r="CH99" s="61"/>
      <c r="CI99" s="61"/>
      <c r="CJ99" s="61"/>
      <c r="CK99" s="61"/>
      <c r="CL99" s="61"/>
      <c r="CM99" s="61"/>
      <c r="CN99" s="61"/>
      <c r="CO99" s="61"/>
      <c r="CP99" s="61"/>
      <c r="CQ99" s="61"/>
      <c r="CR99" s="61"/>
      <c r="CS99" s="61"/>
      <c r="CT99" s="61"/>
      <c r="CU99" s="61"/>
      <c r="CV99" s="61"/>
      <c r="CW99" s="61"/>
      <c r="CX99" s="61"/>
      <c r="CY99" s="61"/>
      <c r="CZ99" s="61"/>
      <c r="DA99" s="61"/>
      <c r="DB99" s="61"/>
      <c r="DC99" s="61"/>
      <c r="DD99" s="61"/>
      <c r="DE99" s="61"/>
      <c r="DF99" s="61"/>
      <c r="DG99" s="61"/>
      <c r="DH99" s="61"/>
      <c r="DI99" s="61"/>
      <c r="DJ99" s="61"/>
      <c r="DK99" s="61"/>
      <c r="DL99" s="61"/>
      <c r="DM99" s="61"/>
      <c r="DN99" s="61"/>
      <c r="DO99" s="61"/>
      <c r="DP99" s="61"/>
      <c r="DQ99" s="61"/>
      <c r="DR99" s="61"/>
      <c r="DS99" s="61"/>
      <c r="DT99" s="61"/>
      <c r="DU99" s="61"/>
      <c r="DV99" s="61"/>
      <c r="DW99" s="61"/>
      <c r="DX99" s="61"/>
      <c r="DY99" s="61"/>
      <c r="DZ99" s="61"/>
      <c r="EA99" s="61"/>
      <c r="EB99" s="61"/>
      <c r="EC99" s="61"/>
      <c r="ED99" s="61"/>
      <c r="EE99" s="61"/>
      <c r="EF99" s="61"/>
      <c r="EG99" s="61"/>
      <c r="EH99" s="61">
        <v>74</v>
      </c>
    </row>
    <row r="100" spans="1:138" x14ac:dyDescent="0.35">
      <c r="A100" s="60">
        <v>1997</v>
      </c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61"/>
      <c r="BF100" s="61">
        <v>2</v>
      </c>
      <c r="BG100" s="61">
        <v>1</v>
      </c>
      <c r="BH100" s="61"/>
      <c r="BI100" s="61"/>
      <c r="BJ100" s="61"/>
      <c r="BK100" s="61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  <c r="BZ100" s="61"/>
      <c r="CA100" s="61"/>
      <c r="CB100" s="61"/>
      <c r="CC100" s="61"/>
      <c r="CD100" s="61"/>
      <c r="CE100" s="61"/>
      <c r="CF100" s="61"/>
      <c r="CG100" s="61"/>
      <c r="CH100" s="61"/>
      <c r="CI100" s="61"/>
      <c r="CJ100" s="61"/>
      <c r="CK100" s="61"/>
      <c r="CL100" s="61"/>
      <c r="CM100" s="61"/>
      <c r="CN100" s="61"/>
      <c r="CO100" s="61"/>
      <c r="CP100" s="61"/>
      <c r="CQ100" s="61"/>
      <c r="CR100" s="61"/>
      <c r="CS100" s="61"/>
      <c r="CT100" s="61"/>
      <c r="CU100" s="61"/>
      <c r="CV100" s="61"/>
      <c r="CW100" s="61"/>
      <c r="CX100" s="61"/>
      <c r="CY100" s="61"/>
      <c r="CZ100" s="61"/>
      <c r="DA100" s="61"/>
      <c r="DB100" s="61"/>
      <c r="DC100" s="61"/>
      <c r="DD100" s="61"/>
      <c r="DE100" s="61"/>
      <c r="DF100" s="61"/>
      <c r="DG100" s="61"/>
      <c r="DH100" s="61"/>
      <c r="DI100" s="61"/>
      <c r="DJ100" s="61"/>
      <c r="DK100" s="61"/>
      <c r="DL100" s="61"/>
      <c r="DM100" s="61"/>
      <c r="DN100" s="61"/>
      <c r="DO100" s="61"/>
      <c r="DP100" s="61"/>
      <c r="DQ100" s="61"/>
      <c r="DR100" s="61"/>
      <c r="DS100" s="61"/>
      <c r="DT100" s="61"/>
      <c r="DU100" s="61"/>
      <c r="DV100" s="61"/>
      <c r="DW100" s="61"/>
      <c r="DX100" s="61"/>
      <c r="DY100" s="61"/>
      <c r="DZ100" s="61"/>
      <c r="EA100" s="61"/>
      <c r="EB100" s="61"/>
      <c r="EC100" s="61"/>
      <c r="ED100" s="61"/>
      <c r="EE100" s="61"/>
      <c r="EF100" s="61"/>
      <c r="EG100" s="61"/>
      <c r="EH100" s="61">
        <v>3</v>
      </c>
    </row>
    <row r="101" spans="1:138" x14ac:dyDescent="0.35">
      <c r="A101" s="60">
        <v>1998</v>
      </c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61"/>
      <c r="BN101" s="61"/>
      <c r="BO101" s="61"/>
      <c r="BP101" s="61"/>
      <c r="BQ101" s="61">
        <v>1</v>
      </c>
      <c r="BR101" s="61"/>
      <c r="BS101" s="61"/>
      <c r="BT101" s="61"/>
      <c r="BU101" s="61"/>
      <c r="BV101" s="61"/>
      <c r="BW101" s="61"/>
      <c r="BX101" s="61"/>
      <c r="BY101" s="61"/>
      <c r="BZ101" s="61"/>
      <c r="CA101" s="61"/>
      <c r="CB101" s="61"/>
      <c r="CC101" s="61"/>
      <c r="CD101" s="61"/>
      <c r="CE101" s="61"/>
      <c r="CF101" s="61"/>
      <c r="CG101" s="61"/>
      <c r="CH101" s="61"/>
      <c r="CI101" s="61"/>
      <c r="CJ101" s="61"/>
      <c r="CK101" s="61"/>
      <c r="CL101" s="61"/>
      <c r="CM101" s="61"/>
      <c r="CN101" s="61"/>
      <c r="CO101" s="61"/>
      <c r="CP101" s="61"/>
      <c r="CQ101" s="61"/>
      <c r="CR101" s="61"/>
      <c r="CS101" s="61"/>
      <c r="CT101" s="61"/>
      <c r="CU101" s="61"/>
      <c r="CV101" s="61"/>
      <c r="CW101" s="61"/>
      <c r="CX101" s="61"/>
      <c r="CY101" s="61"/>
      <c r="CZ101" s="61"/>
      <c r="DA101" s="61"/>
      <c r="DB101" s="61"/>
      <c r="DC101" s="61"/>
      <c r="DD101" s="61"/>
      <c r="DE101" s="61"/>
      <c r="DF101" s="61"/>
      <c r="DG101" s="61"/>
      <c r="DH101" s="61"/>
      <c r="DI101" s="61"/>
      <c r="DJ101" s="61"/>
      <c r="DK101" s="61"/>
      <c r="DL101" s="61"/>
      <c r="DM101" s="61"/>
      <c r="DN101" s="61"/>
      <c r="DO101" s="61"/>
      <c r="DP101" s="61"/>
      <c r="DQ101" s="61"/>
      <c r="DR101" s="61"/>
      <c r="DS101" s="61"/>
      <c r="DT101" s="61"/>
      <c r="DU101" s="61"/>
      <c r="DV101" s="61"/>
      <c r="DW101" s="61"/>
      <c r="DX101" s="61"/>
      <c r="DY101" s="61"/>
      <c r="DZ101" s="61"/>
      <c r="EA101" s="61"/>
      <c r="EB101" s="61"/>
      <c r="EC101" s="61"/>
      <c r="ED101" s="61"/>
      <c r="EE101" s="61"/>
      <c r="EF101" s="61"/>
      <c r="EG101" s="61"/>
      <c r="EH101" s="61">
        <v>1</v>
      </c>
    </row>
    <row r="102" spans="1:138" x14ac:dyDescent="0.35">
      <c r="A102" s="60">
        <v>1999</v>
      </c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>
        <v>4</v>
      </c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61"/>
      <c r="BF102" s="61"/>
      <c r="BG102" s="61"/>
      <c r="BH102" s="61"/>
      <c r="BI102" s="61"/>
      <c r="BJ102" s="61"/>
      <c r="BK102" s="61"/>
      <c r="BL102" s="61"/>
      <c r="BM102" s="61"/>
      <c r="BN102" s="61"/>
      <c r="BO102" s="61"/>
      <c r="BP102" s="61"/>
      <c r="BQ102" s="61"/>
      <c r="BR102" s="61"/>
      <c r="BS102" s="61"/>
      <c r="BT102" s="61"/>
      <c r="BU102" s="61"/>
      <c r="BV102" s="61">
        <v>10</v>
      </c>
      <c r="BW102" s="61"/>
      <c r="BX102" s="61"/>
      <c r="BY102" s="61"/>
      <c r="BZ102" s="61"/>
      <c r="CA102" s="61"/>
      <c r="CB102" s="61"/>
      <c r="CC102" s="61"/>
      <c r="CD102" s="61"/>
      <c r="CE102" s="61"/>
      <c r="CF102" s="61"/>
      <c r="CG102" s="61"/>
      <c r="CH102" s="61"/>
      <c r="CI102" s="61"/>
      <c r="CJ102" s="61"/>
      <c r="CK102" s="61"/>
      <c r="CL102" s="61"/>
      <c r="CM102" s="61"/>
      <c r="CN102" s="61"/>
      <c r="CO102" s="61"/>
      <c r="CP102" s="61"/>
      <c r="CQ102" s="61"/>
      <c r="CR102" s="61"/>
      <c r="CS102" s="61"/>
      <c r="CT102" s="61"/>
      <c r="CU102" s="61"/>
      <c r="CV102" s="61"/>
      <c r="CW102" s="61"/>
      <c r="CX102" s="61"/>
      <c r="CY102" s="61"/>
      <c r="CZ102" s="61"/>
      <c r="DA102" s="61"/>
      <c r="DB102" s="61"/>
      <c r="DC102" s="61"/>
      <c r="DD102" s="61"/>
      <c r="DE102" s="61"/>
      <c r="DF102" s="61"/>
      <c r="DG102" s="61"/>
      <c r="DH102" s="61"/>
      <c r="DI102" s="61"/>
      <c r="DJ102" s="61"/>
      <c r="DK102" s="61"/>
      <c r="DL102" s="61"/>
      <c r="DM102" s="61"/>
      <c r="DN102" s="61"/>
      <c r="DO102" s="61"/>
      <c r="DP102" s="61"/>
      <c r="DQ102" s="61"/>
      <c r="DR102" s="61"/>
      <c r="DS102" s="61"/>
      <c r="DT102" s="61"/>
      <c r="DU102" s="61"/>
      <c r="DV102" s="61"/>
      <c r="DW102" s="61"/>
      <c r="DX102" s="61"/>
      <c r="DY102" s="61"/>
      <c r="DZ102" s="61"/>
      <c r="EA102" s="61"/>
      <c r="EB102" s="61"/>
      <c r="EC102" s="61"/>
      <c r="ED102" s="61"/>
      <c r="EE102" s="61"/>
      <c r="EF102" s="61"/>
      <c r="EG102" s="61"/>
      <c r="EH102" s="61">
        <v>14</v>
      </c>
    </row>
    <row r="103" spans="1:138" x14ac:dyDescent="0.35">
      <c r="A103" s="60">
        <v>2003</v>
      </c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61"/>
      <c r="BF103" s="61"/>
      <c r="BG103" s="61"/>
      <c r="BH103" s="61"/>
      <c r="BI103" s="61"/>
      <c r="BJ103" s="61"/>
      <c r="BK103" s="61"/>
      <c r="BL103" s="61"/>
      <c r="BM103" s="61"/>
      <c r="BN103" s="61"/>
      <c r="BO103" s="61"/>
      <c r="BP103" s="61"/>
      <c r="BQ103" s="61"/>
      <c r="BR103" s="61"/>
      <c r="BS103" s="61"/>
      <c r="BT103" s="61"/>
      <c r="BU103" s="61"/>
      <c r="BV103" s="61"/>
      <c r="BW103" s="61"/>
      <c r="BX103" s="61"/>
      <c r="BY103" s="61"/>
      <c r="BZ103" s="61"/>
      <c r="CA103" s="61"/>
      <c r="CB103" s="61"/>
      <c r="CC103" s="61"/>
      <c r="CD103" s="61"/>
      <c r="CE103" s="61"/>
      <c r="CF103" s="61"/>
      <c r="CG103" s="61"/>
      <c r="CH103" s="61">
        <v>2</v>
      </c>
      <c r="CI103" s="61"/>
      <c r="CJ103" s="61"/>
      <c r="CK103" s="61"/>
      <c r="CL103" s="61"/>
      <c r="CM103" s="61"/>
      <c r="CN103" s="61"/>
      <c r="CO103" s="61"/>
      <c r="CP103" s="61"/>
      <c r="CQ103" s="61">
        <v>1</v>
      </c>
      <c r="CR103" s="61"/>
      <c r="CS103" s="61"/>
      <c r="CT103" s="61"/>
      <c r="CU103" s="61"/>
      <c r="CV103" s="61"/>
      <c r="CW103" s="61"/>
      <c r="CX103" s="61"/>
      <c r="CY103" s="61"/>
      <c r="CZ103" s="61"/>
      <c r="DA103" s="61"/>
      <c r="DB103" s="61"/>
      <c r="DC103" s="61"/>
      <c r="DD103" s="61"/>
      <c r="DE103" s="61"/>
      <c r="DF103" s="61"/>
      <c r="DG103" s="61"/>
      <c r="DH103" s="61"/>
      <c r="DI103" s="61"/>
      <c r="DJ103" s="61"/>
      <c r="DK103" s="61"/>
      <c r="DL103" s="61"/>
      <c r="DM103" s="61"/>
      <c r="DN103" s="61"/>
      <c r="DO103" s="61"/>
      <c r="DP103" s="61"/>
      <c r="DQ103" s="61"/>
      <c r="DR103" s="61"/>
      <c r="DS103" s="61"/>
      <c r="DT103" s="61"/>
      <c r="DU103" s="61"/>
      <c r="DV103" s="61"/>
      <c r="DW103" s="61"/>
      <c r="DX103" s="61"/>
      <c r="DY103" s="61"/>
      <c r="DZ103" s="61"/>
      <c r="EA103" s="61"/>
      <c r="EB103" s="61"/>
      <c r="EC103" s="61"/>
      <c r="ED103" s="61"/>
      <c r="EE103" s="61"/>
      <c r="EF103" s="61"/>
      <c r="EG103" s="61"/>
      <c r="EH103" s="61">
        <v>3</v>
      </c>
    </row>
    <row r="104" spans="1:138" x14ac:dyDescent="0.35">
      <c r="A104" s="60">
        <v>2014</v>
      </c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61"/>
      <c r="BF104" s="61"/>
      <c r="BG104" s="61"/>
      <c r="BH104" s="61"/>
      <c r="BI104" s="61"/>
      <c r="BJ104" s="61"/>
      <c r="BK104" s="61"/>
      <c r="BL104" s="61"/>
      <c r="BM104" s="61"/>
      <c r="BN104" s="61"/>
      <c r="BO104" s="61"/>
      <c r="BP104" s="61"/>
      <c r="BQ104" s="61"/>
      <c r="BR104" s="61"/>
      <c r="BS104" s="61"/>
      <c r="BT104" s="61"/>
      <c r="BU104" s="61"/>
      <c r="BV104" s="61"/>
      <c r="BW104" s="61"/>
      <c r="BX104" s="61"/>
      <c r="BY104" s="61"/>
      <c r="BZ104" s="61"/>
      <c r="CA104" s="61">
        <v>3</v>
      </c>
      <c r="CB104" s="61"/>
      <c r="CC104" s="61"/>
      <c r="CD104" s="61"/>
      <c r="CE104" s="61"/>
      <c r="CF104" s="61"/>
      <c r="CG104" s="61"/>
      <c r="CH104" s="61"/>
      <c r="CI104" s="61"/>
      <c r="CJ104" s="61"/>
      <c r="CK104" s="61"/>
      <c r="CL104" s="61"/>
      <c r="CM104" s="61"/>
      <c r="CN104" s="61"/>
      <c r="CO104" s="61"/>
      <c r="CP104" s="61"/>
      <c r="CQ104" s="61"/>
      <c r="CR104" s="61"/>
      <c r="CS104" s="61"/>
      <c r="CT104" s="61"/>
      <c r="CU104" s="61"/>
      <c r="CV104" s="61"/>
      <c r="CW104" s="61"/>
      <c r="CX104" s="61"/>
      <c r="CY104" s="61"/>
      <c r="CZ104" s="61"/>
      <c r="DA104" s="61"/>
      <c r="DB104" s="61"/>
      <c r="DC104" s="61"/>
      <c r="DD104" s="61"/>
      <c r="DE104" s="61"/>
      <c r="DF104" s="61"/>
      <c r="DG104" s="61"/>
      <c r="DH104" s="61"/>
      <c r="DI104" s="61"/>
      <c r="DJ104" s="61"/>
      <c r="DK104" s="61"/>
      <c r="DL104" s="61"/>
      <c r="DM104" s="61"/>
      <c r="DN104" s="61"/>
      <c r="DO104" s="61"/>
      <c r="DP104" s="61"/>
      <c r="DQ104" s="61"/>
      <c r="DR104" s="61"/>
      <c r="DS104" s="61"/>
      <c r="DT104" s="61"/>
      <c r="DU104" s="61"/>
      <c r="DV104" s="61"/>
      <c r="DW104" s="61"/>
      <c r="DX104" s="61"/>
      <c r="DY104" s="61"/>
      <c r="DZ104" s="61"/>
      <c r="EA104" s="61"/>
      <c r="EB104" s="61"/>
      <c r="EC104" s="61"/>
      <c r="ED104" s="61"/>
      <c r="EE104" s="61"/>
      <c r="EF104" s="61"/>
      <c r="EG104" s="61"/>
      <c r="EH104" s="61">
        <v>3</v>
      </c>
    </row>
    <row r="105" spans="1:138" x14ac:dyDescent="0.35">
      <c r="A105" s="60">
        <v>2017</v>
      </c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61"/>
      <c r="BF105" s="61"/>
      <c r="BG105" s="61"/>
      <c r="BH105" s="61"/>
      <c r="BI105" s="61"/>
      <c r="BJ105" s="61"/>
      <c r="BK105" s="61"/>
      <c r="BL105" s="61"/>
      <c r="BM105" s="61"/>
      <c r="BN105" s="61"/>
      <c r="BO105" s="61"/>
      <c r="BP105" s="61"/>
      <c r="BQ105" s="61"/>
      <c r="BR105" s="61"/>
      <c r="BS105" s="61"/>
      <c r="BT105" s="61"/>
      <c r="BU105" s="61"/>
      <c r="BV105" s="61"/>
      <c r="BW105" s="61"/>
      <c r="BX105" s="61"/>
      <c r="BY105" s="61"/>
      <c r="BZ105" s="61"/>
      <c r="CA105" s="61"/>
      <c r="CB105" s="61"/>
      <c r="CC105" s="61"/>
      <c r="CD105" s="61"/>
      <c r="CE105" s="61"/>
      <c r="CF105" s="61"/>
      <c r="CG105" s="61"/>
      <c r="CH105" s="61"/>
      <c r="CI105" s="61"/>
      <c r="CJ105" s="61"/>
      <c r="CK105" s="61"/>
      <c r="CL105" s="61"/>
      <c r="CM105" s="61"/>
      <c r="CN105" s="61"/>
      <c r="CO105" s="61"/>
      <c r="CP105" s="61"/>
      <c r="CQ105" s="61"/>
      <c r="CR105" s="61"/>
      <c r="CS105" s="61"/>
      <c r="CT105" s="61"/>
      <c r="CU105" s="61"/>
      <c r="CV105" s="61"/>
      <c r="CW105" s="61"/>
      <c r="CX105" s="61"/>
      <c r="CY105" s="61"/>
      <c r="CZ105" s="61"/>
      <c r="DA105" s="61"/>
      <c r="DB105" s="61"/>
      <c r="DC105" s="61"/>
      <c r="DD105" s="61"/>
      <c r="DE105" s="61"/>
      <c r="DF105" s="61"/>
      <c r="DG105" s="61"/>
      <c r="DH105" s="61"/>
      <c r="DI105" s="61"/>
      <c r="DJ105" s="61"/>
      <c r="DK105" s="61"/>
      <c r="DL105" s="61"/>
      <c r="DM105" s="61"/>
      <c r="DN105" s="61"/>
      <c r="DO105" s="61"/>
      <c r="DP105" s="61"/>
      <c r="DQ105" s="61"/>
      <c r="DR105" s="61"/>
      <c r="DS105" s="61">
        <v>1</v>
      </c>
      <c r="DT105" s="61"/>
      <c r="DU105" s="61"/>
      <c r="DV105" s="61"/>
      <c r="DW105" s="61"/>
      <c r="DX105" s="61"/>
      <c r="DY105" s="61"/>
      <c r="DZ105" s="61"/>
      <c r="EA105" s="61"/>
      <c r="EB105" s="61"/>
      <c r="EC105" s="61"/>
      <c r="ED105" s="61"/>
      <c r="EE105" s="61"/>
      <c r="EF105" s="61"/>
      <c r="EG105" s="61"/>
      <c r="EH105" s="61">
        <v>1</v>
      </c>
    </row>
    <row r="106" spans="1:138" x14ac:dyDescent="0.35">
      <c r="A106" s="60">
        <v>2034</v>
      </c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61"/>
      <c r="BF106" s="61"/>
      <c r="BG106" s="61"/>
      <c r="BH106" s="61"/>
      <c r="BI106" s="61"/>
      <c r="BJ106" s="61"/>
      <c r="BK106" s="61"/>
      <c r="BL106" s="61"/>
      <c r="BM106" s="61"/>
      <c r="BN106" s="61"/>
      <c r="BO106" s="61"/>
      <c r="BP106" s="61"/>
      <c r="BQ106" s="61"/>
      <c r="BR106" s="61"/>
      <c r="BS106" s="61"/>
      <c r="BT106" s="61"/>
      <c r="BU106" s="61"/>
      <c r="BV106" s="61"/>
      <c r="BW106" s="61"/>
      <c r="BX106" s="61"/>
      <c r="BY106" s="61"/>
      <c r="BZ106" s="61"/>
      <c r="CA106" s="61"/>
      <c r="CB106" s="61"/>
      <c r="CC106" s="61"/>
      <c r="CD106" s="61"/>
      <c r="CE106" s="61"/>
      <c r="CF106" s="61"/>
      <c r="CG106" s="61"/>
      <c r="CH106" s="61"/>
      <c r="CI106" s="61"/>
      <c r="CJ106" s="61"/>
      <c r="CK106" s="61"/>
      <c r="CL106" s="61"/>
      <c r="CM106" s="61"/>
      <c r="CN106" s="61"/>
      <c r="CO106" s="61"/>
      <c r="CP106" s="61"/>
      <c r="CQ106" s="61"/>
      <c r="CR106" s="61"/>
      <c r="CS106" s="61"/>
      <c r="CT106" s="61"/>
      <c r="CU106" s="61"/>
      <c r="CV106" s="61"/>
      <c r="CW106" s="61"/>
      <c r="CX106" s="61"/>
      <c r="CY106" s="61"/>
      <c r="CZ106" s="61"/>
      <c r="DA106" s="61"/>
      <c r="DB106" s="61"/>
      <c r="DC106" s="61"/>
      <c r="DD106" s="61"/>
      <c r="DE106" s="61"/>
      <c r="DF106" s="61"/>
      <c r="DG106" s="61"/>
      <c r="DH106" s="61"/>
      <c r="DI106" s="61">
        <v>1</v>
      </c>
      <c r="DJ106" s="61"/>
      <c r="DK106" s="61"/>
      <c r="DL106" s="61">
        <v>1</v>
      </c>
      <c r="DM106" s="61"/>
      <c r="DN106" s="61"/>
      <c r="DO106" s="61"/>
      <c r="DP106" s="61"/>
      <c r="DQ106" s="61"/>
      <c r="DR106" s="61"/>
      <c r="DS106" s="61"/>
      <c r="DT106" s="61"/>
      <c r="DU106" s="61"/>
      <c r="DV106" s="61"/>
      <c r="DW106" s="61">
        <v>1</v>
      </c>
      <c r="DX106" s="61"/>
      <c r="DY106" s="61"/>
      <c r="DZ106" s="61"/>
      <c r="EA106" s="61"/>
      <c r="EB106" s="61"/>
      <c r="EC106" s="61"/>
      <c r="ED106" s="61"/>
      <c r="EE106" s="61"/>
      <c r="EF106" s="61"/>
      <c r="EG106" s="61"/>
      <c r="EH106" s="61">
        <v>3</v>
      </c>
    </row>
    <row r="107" spans="1:138" x14ac:dyDescent="0.35">
      <c r="A107" s="60">
        <v>2036</v>
      </c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61"/>
      <c r="BN107" s="61"/>
      <c r="BO107" s="61">
        <v>50</v>
      </c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  <c r="BZ107" s="61"/>
      <c r="CA107" s="61"/>
      <c r="CB107" s="61"/>
      <c r="CC107" s="61"/>
      <c r="CD107" s="61"/>
      <c r="CE107" s="61"/>
      <c r="CF107" s="61"/>
      <c r="CG107" s="61"/>
      <c r="CH107" s="61"/>
      <c r="CI107" s="61"/>
      <c r="CJ107" s="61"/>
      <c r="CK107" s="61"/>
      <c r="CL107" s="61"/>
      <c r="CM107" s="61"/>
      <c r="CN107" s="61"/>
      <c r="CO107" s="61"/>
      <c r="CP107" s="61"/>
      <c r="CQ107" s="61"/>
      <c r="CR107" s="61"/>
      <c r="CS107" s="61"/>
      <c r="CT107" s="61"/>
      <c r="CU107" s="61"/>
      <c r="CV107" s="61"/>
      <c r="CW107" s="61"/>
      <c r="CX107" s="61"/>
      <c r="CY107" s="61"/>
      <c r="CZ107" s="61"/>
      <c r="DA107" s="61"/>
      <c r="DB107" s="61"/>
      <c r="DC107" s="61"/>
      <c r="DD107" s="61"/>
      <c r="DE107" s="61"/>
      <c r="DF107" s="61"/>
      <c r="DG107" s="61"/>
      <c r="DH107" s="61"/>
      <c r="DI107" s="61"/>
      <c r="DJ107" s="61"/>
      <c r="DK107" s="61"/>
      <c r="DL107" s="61"/>
      <c r="DM107" s="61"/>
      <c r="DN107" s="61"/>
      <c r="DO107" s="61"/>
      <c r="DP107" s="61"/>
      <c r="DQ107" s="61"/>
      <c r="DR107" s="61"/>
      <c r="DS107" s="61"/>
      <c r="DT107" s="61"/>
      <c r="DU107" s="61"/>
      <c r="DV107" s="61"/>
      <c r="DW107" s="61"/>
      <c r="DX107" s="61"/>
      <c r="DY107" s="61"/>
      <c r="DZ107" s="61"/>
      <c r="EA107" s="61"/>
      <c r="EB107" s="61"/>
      <c r="EC107" s="61"/>
      <c r="ED107" s="61"/>
      <c r="EE107" s="61"/>
      <c r="EF107" s="61"/>
      <c r="EG107" s="61"/>
      <c r="EH107" s="61">
        <v>50</v>
      </c>
    </row>
    <row r="108" spans="1:138" x14ac:dyDescent="0.35">
      <c r="A108" s="60">
        <v>2037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61"/>
      <c r="BM108" s="61"/>
      <c r="BN108" s="61"/>
      <c r="BO108" s="61"/>
      <c r="BP108" s="61">
        <v>30</v>
      </c>
      <c r="BQ108" s="61"/>
      <c r="BR108" s="61"/>
      <c r="BS108" s="61"/>
      <c r="BT108" s="61"/>
      <c r="BU108" s="61"/>
      <c r="BV108" s="61"/>
      <c r="BW108" s="61"/>
      <c r="BX108" s="61"/>
      <c r="BY108" s="61"/>
      <c r="BZ108" s="61"/>
      <c r="CA108" s="61"/>
      <c r="CB108" s="61"/>
      <c r="CC108" s="61">
        <v>2</v>
      </c>
      <c r="CD108" s="61"/>
      <c r="CE108" s="61"/>
      <c r="CF108" s="61"/>
      <c r="CG108" s="61"/>
      <c r="CH108" s="61"/>
      <c r="CI108" s="61"/>
      <c r="CJ108" s="61"/>
      <c r="CK108" s="61"/>
      <c r="CL108" s="61"/>
      <c r="CM108" s="61"/>
      <c r="CN108" s="61"/>
      <c r="CO108" s="61"/>
      <c r="CP108" s="61"/>
      <c r="CQ108" s="61"/>
      <c r="CR108" s="61"/>
      <c r="CS108" s="61"/>
      <c r="CT108" s="61"/>
      <c r="CU108" s="61"/>
      <c r="CV108" s="61"/>
      <c r="CW108" s="61"/>
      <c r="CX108" s="61"/>
      <c r="CY108" s="61"/>
      <c r="CZ108" s="61"/>
      <c r="DA108" s="61"/>
      <c r="DB108" s="61"/>
      <c r="DC108" s="61"/>
      <c r="DD108" s="61"/>
      <c r="DE108" s="61"/>
      <c r="DF108" s="61"/>
      <c r="DG108" s="61"/>
      <c r="DH108" s="61"/>
      <c r="DI108" s="61"/>
      <c r="DJ108" s="61"/>
      <c r="DK108" s="61"/>
      <c r="DL108" s="61"/>
      <c r="DM108" s="61"/>
      <c r="DN108" s="61"/>
      <c r="DO108" s="61"/>
      <c r="DP108" s="61"/>
      <c r="DQ108" s="61"/>
      <c r="DR108" s="61"/>
      <c r="DS108" s="61"/>
      <c r="DT108" s="61"/>
      <c r="DU108" s="61"/>
      <c r="DV108" s="61"/>
      <c r="DW108" s="61"/>
      <c r="DX108" s="61"/>
      <c r="DY108" s="61"/>
      <c r="DZ108" s="61"/>
      <c r="EA108" s="61"/>
      <c r="EB108" s="61"/>
      <c r="EC108" s="61"/>
      <c r="ED108" s="61"/>
      <c r="EE108" s="61"/>
      <c r="EF108" s="61"/>
      <c r="EG108" s="61"/>
      <c r="EH108" s="61">
        <v>32</v>
      </c>
    </row>
    <row r="109" spans="1:138" x14ac:dyDescent="0.35">
      <c r="A109" s="60">
        <v>2038</v>
      </c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61"/>
      <c r="BF109" s="61"/>
      <c r="BG109" s="61"/>
      <c r="BH109" s="61"/>
      <c r="BI109" s="61"/>
      <c r="BJ109" s="61"/>
      <c r="BK109" s="61"/>
      <c r="BL109" s="61"/>
      <c r="BM109" s="61"/>
      <c r="BN109" s="61"/>
      <c r="BO109" s="61"/>
      <c r="BP109" s="61">
        <v>1</v>
      </c>
      <c r="BQ109" s="61"/>
      <c r="BR109" s="61"/>
      <c r="BS109" s="61"/>
      <c r="BT109" s="61"/>
      <c r="BU109" s="61"/>
      <c r="BV109" s="61"/>
      <c r="BW109" s="61"/>
      <c r="BX109" s="61"/>
      <c r="BY109" s="61"/>
      <c r="BZ109" s="61"/>
      <c r="CA109" s="61"/>
      <c r="CB109" s="61"/>
      <c r="CC109" s="61"/>
      <c r="CD109" s="61"/>
      <c r="CE109" s="61"/>
      <c r="CF109" s="61"/>
      <c r="CG109" s="61"/>
      <c r="CH109" s="61"/>
      <c r="CI109" s="61"/>
      <c r="CJ109" s="61"/>
      <c r="CK109" s="61"/>
      <c r="CL109" s="61"/>
      <c r="CM109" s="61"/>
      <c r="CN109" s="61"/>
      <c r="CO109" s="61"/>
      <c r="CP109" s="61"/>
      <c r="CQ109" s="61"/>
      <c r="CR109" s="61"/>
      <c r="CS109" s="61"/>
      <c r="CT109" s="61"/>
      <c r="CU109" s="61"/>
      <c r="CV109" s="61"/>
      <c r="CW109" s="61"/>
      <c r="CX109" s="61"/>
      <c r="CY109" s="61"/>
      <c r="CZ109" s="61"/>
      <c r="DA109" s="61"/>
      <c r="DB109" s="61"/>
      <c r="DC109" s="61"/>
      <c r="DD109" s="61"/>
      <c r="DE109" s="61"/>
      <c r="DF109" s="61"/>
      <c r="DG109" s="61"/>
      <c r="DH109" s="61"/>
      <c r="DI109" s="61"/>
      <c r="DJ109" s="61"/>
      <c r="DK109" s="61"/>
      <c r="DL109" s="61"/>
      <c r="DM109" s="61"/>
      <c r="DN109" s="61"/>
      <c r="DO109" s="61"/>
      <c r="DP109" s="61"/>
      <c r="DQ109" s="61"/>
      <c r="DR109" s="61"/>
      <c r="DS109" s="61"/>
      <c r="DT109" s="61"/>
      <c r="DU109" s="61"/>
      <c r="DV109" s="61"/>
      <c r="DW109" s="61"/>
      <c r="DX109" s="61"/>
      <c r="DY109" s="61"/>
      <c r="DZ109" s="61"/>
      <c r="EA109" s="61"/>
      <c r="EB109" s="61"/>
      <c r="EC109" s="61"/>
      <c r="ED109" s="61"/>
      <c r="EE109" s="61"/>
      <c r="EF109" s="61"/>
      <c r="EG109" s="61"/>
      <c r="EH109" s="61">
        <v>1</v>
      </c>
    </row>
    <row r="110" spans="1:138" x14ac:dyDescent="0.35">
      <c r="A110" s="60">
        <v>2044</v>
      </c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61"/>
      <c r="BF110" s="61"/>
      <c r="BG110" s="61"/>
      <c r="BH110" s="61"/>
      <c r="BI110" s="61"/>
      <c r="BJ110" s="61"/>
      <c r="BK110" s="61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  <c r="BZ110" s="61"/>
      <c r="CA110" s="61"/>
      <c r="CB110" s="61"/>
      <c r="CC110" s="61"/>
      <c r="CD110" s="61"/>
      <c r="CE110" s="61"/>
      <c r="CF110" s="61"/>
      <c r="CG110" s="61"/>
      <c r="CH110" s="61"/>
      <c r="CI110" s="61"/>
      <c r="CJ110" s="61"/>
      <c r="CK110" s="61"/>
      <c r="CL110" s="61"/>
      <c r="CM110" s="61"/>
      <c r="CN110" s="61"/>
      <c r="CO110" s="61"/>
      <c r="CP110" s="61"/>
      <c r="CQ110" s="61"/>
      <c r="CR110" s="61"/>
      <c r="CS110" s="61"/>
      <c r="CT110" s="61"/>
      <c r="CU110" s="61"/>
      <c r="CV110" s="61"/>
      <c r="CW110" s="61"/>
      <c r="CX110" s="61"/>
      <c r="CY110" s="61"/>
      <c r="CZ110" s="61"/>
      <c r="DA110" s="61"/>
      <c r="DB110" s="61"/>
      <c r="DC110" s="61">
        <v>20</v>
      </c>
      <c r="DD110" s="61">
        <v>60</v>
      </c>
      <c r="DE110" s="61"/>
      <c r="DF110" s="61"/>
      <c r="DG110" s="61"/>
      <c r="DH110" s="61"/>
      <c r="DI110" s="61"/>
      <c r="DJ110" s="61"/>
      <c r="DK110" s="61"/>
      <c r="DL110" s="61"/>
      <c r="DM110" s="61"/>
      <c r="DN110" s="61"/>
      <c r="DO110" s="61"/>
      <c r="DP110" s="61"/>
      <c r="DQ110" s="61"/>
      <c r="DR110" s="61"/>
      <c r="DS110" s="61"/>
      <c r="DT110" s="61"/>
      <c r="DU110" s="61"/>
      <c r="DV110" s="61"/>
      <c r="DW110" s="61"/>
      <c r="DX110" s="61"/>
      <c r="DY110" s="61"/>
      <c r="DZ110" s="61"/>
      <c r="EA110" s="61"/>
      <c r="EB110" s="61"/>
      <c r="EC110" s="61"/>
      <c r="ED110" s="61"/>
      <c r="EE110" s="61"/>
      <c r="EF110" s="61"/>
      <c r="EG110" s="61"/>
      <c r="EH110" s="61">
        <v>80</v>
      </c>
    </row>
    <row r="111" spans="1:138" x14ac:dyDescent="0.35">
      <c r="A111" s="60">
        <v>2048</v>
      </c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61"/>
      <c r="BF111" s="61"/>
      <c r="BG111" s="61"/>
      <c r="BH111" s="61"/>
      <c r="BI111" s="61"/>
      <c r="BJ111" s="61"/>
      <c r="BK111" s="61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61"/>
      <c r="BW111" s="61"/>
      <c r="BX111" s="61"/>
      <c r="BY111" s="61"/>
      <c r="BZ111" s="61"/>
      <c r="CA111" s="61"/>
      <c r="CB111" s="61"/>
      <c r="CC111" s="61"/>
      <c r="CD111" s="61"/>
      <c r="CE111" s="61"/>
      <c r="CF111" s="61"/>
      <c r="CG111" s="61"/>
      <c r="CH111" s="61"/>
      <c r="CI111" s="61"/>
      <c r="CJ111" s="61"/>
      <c r="CK111" s="61"/>
      <c r="CL111" s="61"/>
      <c r="CM111" s="61"/>
      <c r="CN111" s="61"/>
      <c r="CO111" s="61"/>
      <c r="CP111" s="61"/>
      <c r="CQ111" s="61"/>
      <c r="CR111" s="61"/>
      <c r="CS111" s="61"/>
      <c r="CT111" s="61"/>
      <c r="CU111" s="61"/>
      <c r="CV111" s="61"/>
      <c r="CW111" s="61"/>
      <c r="CX111" s="61"/>
      <c r="CY111" s="61"/>
      <c r="CZ111" s="61"/>
      <c r="DA111" s="61"/>
      <c r="DB111" s="61">
        <v>20</v>
      </c>
      <c r="DC111" s="61"/>
      <c r="DD111" s="61"/>
      <c r="DE111" s="61"/>
      <c r="DF111" s="61"/>
      <c r="DG111" s="61"/>
      <c r="DH111" s="61"/>
      <c r="DI111" s="61"/>
      <c r="DJ111" s="61"/>
      <c r="DK111" s="61"/>
      <c r="DL111" s="61"/>
      <c r="DM111" s="61"/>
      <c r="DN111" s="61"/>
      <c r="DO111" s="61"/>
      <c r="DP111" s="61"/>
      <c r="DQ111" s="61"/>
      <c r="DR111" s="61"/>
      <c r="DS111" s="61"/>
      <c r="DT111" s="61"/>
      <c r="DU111" s="61"/>
      <c r="DV111" s="61"/>
      <c r="DW111" s="61"/>
      <c r="DX111" s="61"/>
      <c r="DY111" s="61"/>
      <c r="DZ111" s="61"/>
      <c r="EA111" s="61"/>
      <c r="EB111" s="61"/>
      <c r="EC111" s="61"/>
      <c r="ED111" s="61"/>
      <c r="EE111" s="61"/>
      <c r="EF111" s="61"/>
      <c r="EG111" s="61"/>
      <c r="EH111" s="61">
        <v>20</v>
      </c>
    </row>
    <row r="112" spans="1:138" x14ac:dyDescent="0.35">
      <c r="A112" s="60">
        <v>2049</v>
      </c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61"/>
      <c r="BF112" s="61"/>
      <c r="BG112" s="61"/>
      <c r="BH112" s="61"/>
      <c r="BI112" s="61"/>
      <c r="BJ112" s="61"/>
      <c r="BK112" s="61"/>
      <c r="BL112" s="61"/>
      <c r="BM112" s="61"/>
      <c r="BN112" s="61"/>
      <c r="BO112" s="61"/>
      <c r="BP112" s="61"/>
      <c r="BQ112" s="61"/>
      <c r="BR112" s="61"/>
      <c r="BS112" s="61"/>
      <c r="BT112" s="61"/>
      <c r="BU112" s="61"/>
      <c r="BV112" s="61"/>
      <c r="BW112" s="61"/>
      <c r="BX112" s="61"/>
      <c r="BY112" s="61">
        <v>1</v>
      </c>
      <c r="BZ112" s="61"/>
      <c r="CA112" s="61"/>
      <c r="CB112" s="61"/>
      <c r="CC112" s="61"/>
      <c r="CD112" s="61"/>
      <c r="CE112" s="61"/>
      <c r="CF112" s="61"/>
      <c r="CG112" s="61"/>
      <c r="CH112" s="61"/>
      <c r="CI112" s="61"/>
      <c r="CJ112" s="61"/>
      <c r="CK112" s="61"/>
      <c r="CL112" s="61"/>
      <c r="CM112" s="61"/>
      <c r="CN112" s="61"/>
      <c r="CO112" s="61"/>
      <c r="CP112" s="61"/>
      <c r="CQ112" s="61"/>
      <c r="CR112" s="61"/>
      <c r="CS112" s="61"/>
      <c r="CT112" s="61"/>
      <c r="CU112" s="61"/>
      <c r="CV112" s="61"/>
      <c r="CW112" s="61"/>
      <c r="CX112" s="61"/>
      <c r="CY112" s="61"/>
      <c r="CZ112" s="61"/>
      <c r="DA112" s="61"/>
      <c r="DB112" s="61"/>
      <c r="DC112" s="61"/>
      <c r="DD112" s="61"/>
      <c r="DE112" s="61"/>
      <c r="DF112" s="61"/>
      <c r="DG112" s="61"/>
      <c r="DH112" s="61"/>
      <c r="DI112" s="61"/>
      <c r="DJ112" s="61"/>
      <c r="DK112" s="61"/>
      <c r="DL112" s="61"/>
      <c r="DM112" s="61"/>
      <c r="DN112" s="61"/>
      <c r="DO112" s="61"/>
      <c r="DP112" s="61"/>
      <c r="DQ112" s="61"/>
      <c r="DR112" s="61"/>
      <c r="DS112" s="61"/>
      <c r="DT112" s="61"/>
      <c r="DU112" s="61"/>
      <c r="DV112" s="61"/>
      <c r="DW112" s="61"/>
      <c r="DX112" s="61"/>
      <c r="DY112" s="61"/>
      <c r="DZ112" s="61"/>
      <c r="EA112" s="61"/>
      <c r="EB112" s="61"/>
      <c r="EC112" s="61"/>
      <c r="ED112" s="61"/>
      <c r="EE112" s="61"/>
      <c r="EF112" s="61"/>
      <c r="EG112" s="61"/>
      <c r="EH112" s="61">
        <v>1</v>
      </c>
    </row>
    <row r="113" spans="1:138" x14ac:dyDescent="0.35">
      <c r="A113" s="60">
        <v>2053</v>
      </c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61"/>
      <c r="BF113" s="61"/>
      <c r="BG113" s="61"/>
      <c r="BH113" s="61"/>
      <c r="BI113" s="61"/>
      <c r="BJ113" s="61"/>
      <c r="BK113" s="61"/>
      <c r="BL113" s="61"/>
      <c r="BM113" s="61"/>
      <c r="BN113" s="61"/>
      <c r="BO113" s="61"/>
      <c r="BP113" s="61"/>
      <c r="BQ113" s="61"/>
      <c r="BR113" s="61"/>
      <c r="BS113" s="61"/>
      <c r="BT113" s="61"/>
      <c r="BU113" s="61"/>
      <c r="BV113" s="61"/>
      <c r="BW113" s="61"/>
      <c r="BX113" s="61"/>
      <c r="BY113" s="61"/>
      <c r="BZ113" s="61"/>
      <c r="CA113" s="61"/>
      <c r="CB113" s="61"/>
      <c r="CC113" s="61"/>
      <c r="CD113" s="61"/>
      <c r="CE113" s="61"/>
      <c r="CF113" s="61"/>
      <c r="CG113" s="61"/>
      <c r="CH113" s="61"/>
      <c r="CI113" s="61"/>
      <c r="CJ113" s="61"/>
      <c r="CK113" s="61"/>
      <c r="CL113" s="61"/>
      <c r="CM113" s="61"/>
      <c r="CN113" s="61"/>
      <c r="CO113" s="61"/>
      <c r="CP113" s="61"/>
      <c r="CQ113" s="61"/>
      <c r="CR113" s="61"/>
      <c r="CS113" s="61"/>
      <c r="CT113" s="61"/>
      <c r="CU113" s="61"/>
      <c r="CV113" s="61"/>
      <c r="CW113" s="61"/>
      <c r="CX113" s="61"/>
      <c r="CY113" s="61"/>
      <c r="CZ113" s="61"/>
      <c r="DA113" s="61"/>
      <c r="DB113" s="61"/>
      <c r="DC113" s="61"/>
      <c r="DD113" s="61"/>
      <c r="DE113" s="61"/>
      <c r="DF113" s="61"/>
      <c r="DG113" s="61"/>
      <c r="DH113" s="61"/>
      <c r="DI113" s="61"/>
      <c r="DJ113" s="61"/>
      <c r="DK113" s="61"/>
      <c r="DL113" s="61"/>
      <c r="DM113" s="61"/>
      <c r="DN113" s="61"/>
      <c r="DO113" s="61"/>
      <c r="DP113" s="61"/>
      <c r="DQ113" s="61"/>
      <c r="DR113" s="61"/>
      <c r="DS113" s="61"/>
      <c r="DT113" s="61"/>
      <c r="DU113" s="61"/>
      <c r="DV113" s="61"/>
      <c r="DW113" s="61"/>
      <c r="DX113" s="61"/>
      <c r="DY113" s="61"/>
      <c r="DZ113" s="61"/>
      <c r="EA113" s="61"/>
      <c r="EB113" s="61"/>
      <c r="EC113" s="61"/>
      <c r="ED113" s="61"/>
      <c r="EE113" s="61">
        <v>1</v>
      </c>
      <c r="EF113" s="61"/>
      <c r="EG113" s="61"/>
      <c r="EH113" s="61">
        <v>1</v>
      </c>
    </row>
    <row r="114" spans="1:138" x14ac:dyDescent="0.35">
      <c r="A114" s="60">
        <v>2055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61"/>
      <c r="BF114" s="61"/>
      <c r="BG114" s="61"/>
      <c r="BH114" s="61"/>
      <c r="BI114" s="61"/>
      <c r="BJ114" s="61"/>
      <c r="BK114" s="61"/>
      <c r="BL114" s="61"/>
      <c r="BM114" s="61"/>
      <c r="BN114" s="61"/>
      <c r="BO114" s="61"/>
      <c r="BP114" s="61"/>
      <c r="BQ114" s="61"/>
      <c r="BR114" s="61"/>
      <c r="BS114" s="61"/>
      <c r="BT114" s="61"/>
      <c r="BU114" s="61"/>
      <c r="BV114" s="61"/>
      <c r="BW114" s="61"/>
      <c r="BX114" s="61"/>
      <c r="BY114" s="61"/>
      <c r="BZ114" s="61"/>
      <c r="CA114" s="61"/>
      <c r="CB114" s="61"/>
      <c r="CC114" s="61"/>
      <c r="CD114" s="61"/>
      <c r="CE114" s="61"/>
      <c r="CF114" s="61"/>
      <c r="CG114" s="61"/>
      <c r="CH114" s="61"/>
      <c r="CI114" s="61"/>
      <c r="CJ114" s="61"/>
      <c r="CK114" s="61"/>
      <c r="CL114" s="61"/>
      <c r="CM114" s="61"/>
      <c r="CN114" s="61"/>
      <c r="CO114" s="61"/>
      <c r="CP114" s="61"/>
      <c r="CQ114" s="61"/>
      <c r="CR114" s="61"/>
      <c r="CS114" s="61"/>
      <c r="CT114" s="61"/>
      <c r="CU114" s="61"/>
      <c r="CV114" s="61"/>
      <c r="CW114" s="61"/>
      <c r="CX114" s="61"/>
      <c r="CY114" s="61"/>
      <c r="CZ114" s="61"/>
      <c r="DA114" s="61"/>
      <c r="DB114" s="61"/>
      <c r="DC114" s="61"/>
      <c r="DD114" s="61"/>
      <c r="DE114" s="61"/>
      <c r="DF114" s="61"/>
      <c r="DG114" s="61"/>
      <c r="DH114" s="61"/>
      <c r="DI114" s="61"/>
      <c r="DJ114" s="61"/>
      <c r="DK114" s="61"/>
      <c r="DL114" s="61"/>
      <c r="DM114" s="61"/>
      <c r="DN114" s="61"/>
      <c r="DO114" s="61"/>
      <c r="DP114" s="61"/>
      <c r="DQ114" s="61"/>
      <c r="DR114" s="61"/>
      <c r="DS114" s="61"/>
      <c r="DT114" s="61"/>
      <c r="DU114" s="61"/>
      <c r="DV114" s="61"/>
      <c r="DW114" s="61"/>
      <c r="DX114" s="61"/>
      <c r="DY114" s="61"/>
      <c r="DZ114" s="61"/>
      <c r="EA114" s="61"/>
      <c r="EB114" s="61"/>
      <c r="EC114" s="61"/>
      <c r="ED114" s="61"/>
      <c r="EE114" s="61"/>
      <c r="EF114" s="61">
        <v>3</v>
      </c>
      <c r="EG114" s="61"/>
      <c r="EH114" s="61">
        <v>3</v>
      </c>
    </row>
    <row r="115" spans="1:138" x14ac:dyDescent="0.35">
      <c r="A115" s="60">
        <v>2083</v>
      </c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>
        <v>8</v>
      </c>
      <c r="AD115" s="61"/>
      <c r="AE115" s="61"/>
      <c r="AF115" s="61"/>
      <c r="AG115" s="61"/>
      <c r="AH115" s="61"/>
      <c r="AI115" s="61"/>
      <c r="AJ115" s="61">
        <v>4</v>
      </c>
      <c r="AK115" s="61"/>
      <c r="AL115" s="61"/>
      <c r="AM115" s="61"/>
      <c r="AN115" s="61"/>
      <c r="AO115" s="61"/>
      <c r="AP115" s="61"/>
      <c r="AQ115" s="61">
        <v>1</v>
      </c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>
        <v>4</v>
      </c>
      <c r="BE115" s="61"/>
      <c r="BF115" s="61"/>
      <c r="BG115" s="61"/>
      <c r="BH115" s="61"/>
      <c r="BI115" s="61"/>
      <c r="BJ115" s="61"/>
      <c r="BK115" s="61"/>
      <c r="BL115" s="61"/>
      <c r="BM115" s="61"/>
      <c r="BN115" s="61"/>
      <c r="BO115" s="61"/>
      <c r="BP115" s="61"/>
      <c r="BQ115" s="61"/>
      <c r="BR115" s="61"/>
      <c r="BS115" s="61"/>
      <c r="BT115" s="61"/>
      <c r="BU115" s="61"/>
      <c r="BV115" s="61"/>
      <c r="BW115" s="61"/>
      <c r="BX115" s="61"/>
      <c r="BY115" s="61"/>
      <c r="BZ115" s="61"/>
      <c r="CA115" s="61"/>
      <c r="CB115" s="61"/>
      <c r="CC115" s="61"/>
      <c r="CD115" s="61"/>
      <c r="CE115" s="61"/>
      <c r="CF115" s="61"/>
      <c r="CG115" s="61"/>
      <c r="CH115" s="61"/>
      <c r="CI115" s="61"/>
      <c r="CJ115" s="61"/>
      <c r="CK115" s="61"/>
      <c r="CL115" s="61"/>
      <c r="CM115" s="61"/>
      <c r="CN115" s="61"/>
      <c r="CO115" s="61"/>
      <c r="CP115" s="61"/>
      <c r="CQ115" s="61"/>
      <c r="CR115" s="61">
        <v>1</v>
      </c>
      <c r="CS115" s="61"/>
      <c r="CT115" s="61"/>
      <c r="CU115" s="61"/>
      <c r="CV115" s="61"/>
      <c r="CW115" s="61"/>
      <c r="CX115" s="61"/>
      <c r="CY115" s="61"/>
      <c r="CZ115" s="61"/>
      <c r="DA115" s="61"/>
      <c r="DB115" s="61"/>
      <c r="DC115" s="61"/>
      <c r="DD115" s="61"/>
      <c r="DE115" s="61"/>
      <c r="DF115" s="61"/>
      <c r="DG115" s="61"/>
      <c r="DH115" s="61"/>
      <c r="DI115" s="61"/>
      <c r="DJ115" s="61"/>
      <c r="DK115" s="61"/>
      <c r="DL115" s="61"/>
      <c r="DM115" s="61"/>
      <c r="DN115" s="61"/>
      <c r="DO115" s="61"/>
      <c r="DP115" s="61"/>
      <c r="DQ115" s="61"/>
      <c r="DR115" s="61"/>
      <c r="DS115" s="61"/>
      <c r="DT115" s="61"/>
      <c r="DU115" s="61">
        <v>3</v>
      </c>
      <c r="DV115" s="61"/>
      <c r="DW115" s="61"/>
      <c r="DX115" s="61"/>
      <c r="DY115" s="61"/>
      <c r="DZ115" s="61"/>
      <c r="EA115" s="61"/>
      <c r="EB115" s="61"/>
      <c r="EC115" s="61"/>
      <c r="ED115" s="61"/>
      <c r="EE115" s="61"/>
      <c r="EF115" s="61"/>
      <c r="EG115" s="61"/>
      <c r="EH115" s="61">
        <v>21</v>
      </c>
    </row>
    <row r="116" spans="1:138" x14ac:dyDescent="0.35">
      <c r="A116" s="60">
        <v>2084</v>
      </c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61"/>
      <c r="BF116" s="61"/>
      <c r="BG116" s="61"/>
      <c r="BH116" s="61"/>
      <c r="BI116" s="61"/>
      <c r="BJ116" s="61"/>
      <c r="BK116" s="61"/>
      <c r="BL116" s="61"/>
      <c r="BM116" s="61"/>
      <c r="BN116" s="61"/>
      <c r="BO116" s="61"/>
      <c r="BP116" s="61"/>
      <c r="BQ116" s="61">
        <v>1</v>
      </c>
      <c r="BR116" s="61"/>
      <c r="BS116" s="61"/>
      <c r="BT116" s="61"/>
      <c r="BU116" s="61"/>
      <c r="BV116" s="61"/>
      <c r="BW116" s="61"/>
      <c r="BX116" s="61"/>
      <c r="BY116" s="61"/>
      <c r="BZ116" s="61"/>
      <c r="CA116" s="61"/>
      <c r="CB116" s="61"/>
      <c r="CC116" s="61"/>
      <c r="CD116" s="61"/>
      <c r="CE116" s="61"/>
      <c r="CF116" s="61"/>
      <c r="CG116" s="61"/>
      <c r="CH116" s="61"/>
      <c r="CI116" s="61"/>
      <c r="CJ116" s="61"/>
      <c r="CK116" s="61"/>
      <c r="CL116" s="61"/>
      <c r="CM116" s="61"/>
      <c r="CN116" s="61"/>
      <c r="CO116" s="61"/>
      <c r="CP116" s="61"/>
      <c r="CQ116" s="61"/>
      <c r="CR116" s="61"/>
      <c r="CS116" s="61"/>
      <c r="CT116" s="61"/>
      <c r="CU116" s="61"/>
      <c r="CV116" s="61"/>
      <c r="CW116" s="61"/>
      <c r="CX116" s="61"/>
      <c r="CY116" s="61"/>
      <c r="CZ116" s="61"/>
      <c r="DA116" s="61"/>
      <c r="DB116" s="61"/>
      <c r="DC116" s="61"/>
      <c r="DD116" s="61"/>
      <c r="DE116" s="61"/>
      <c r="DF116" s="61"/>
      <c r="DG116" s="61"/>
      <c r="DH116" s="61"/>
      <c r="DI116" s="61"/>
      <c r="DJ116" s="61"/>
      <c r="DK116" s="61"/>
      <c r="DL116" s="61"/>
      <c r="DM116" s="61"/>
      <c r="DN116" s="61"/>
      <c r="DO116" s="61"/>
      <c r="DP116" s="61"/>
      <c r="DQ116" s="61"/>
      <c r="DR116" s="61"/>
      <c r="DS116" s="61"/>
      <c r="DT116" s="61"/>
      <c r="DU116" s="61"/>
      <c r="DV116" s="61"/>
      <c r="DW116" s="61"/>
      <c r="DX116" s="61"/>
      <c r="DY116" s="61"/>
      <c r="DZ116" s="61"/>
      <c r="EA116" s="61"/>
      <c r="EB116" s="61"/>
      <c r="EC116" s="61"/>
      <c r="ED116" s="61"/>
      <c r="EE116" s="61"/>
      <c r="EF116" s="61"/>
      <c r="EG116" s="61"/>
      <c r="EH116" s="61">
        <v>1</v>
      </c>
    </row>
    <row r="117" spans="1:138" x14ac:dyDescent="0.35">
      <c r="A117" s="60">
        <v>2099</v>
      </c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>
        <v>4</v>
      </c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61"/>
      <c r="BF117" s="61"/>
      <c r="BG117" s="61"/>
      <c r="BH117" s="61"/>
      <c r="BI117" s="61"/>
      <c r="BJ117" s="61"/>
      <c r="BK117" s="61"/>
      <c r="BL117" s="61"/>
      <c r="BM117" s="61"/>
      <c r="BN117" s="61"/>
      <c r="BO117" s="61"/>
      <c r="BP117" s="61"/>
      <c r="BQ117" s="61"/>
      <c r="BR117" s="61"/>
      <c r="BS117" s="61"/>
      <c r="BT117" s="61"/>
      <c r="BU117" s="61"/>
      <c r="BV117" s="61"/>
      <c r="BW117" s="61"/>
      <c r="BX117" s="61"/>
      <c r="BY117" s="61"/>
      <c r="BZ117" s="61"/>
      <c r="CA117" s="61"/>
      <c r="CB117" s="61"/>
      <c r="CC117" s="61"/>
      <c r="CD117" s="61"/>
      <c r="CE117" s="61"/>
      <c r="CF117" s="61"/>
      <c r="CG117" s="61"/>
      <c r="CH117" s="61"/>
      <c r="CI117" s="61"/>
      <c r="CJ117" s="61"/>
      <c r="CK117" s="61"/>
      <c r="CL117" s="61"/>
      <c r="CM117" s="61"/>
      <c r="CN117" s="61"/>
      <c r="CO117" s="61"/>
      <c r="CP117" s="61"/>
      <c r="CQ117" s="61"/>
      <c r="CR117" s="61"/>
      <c r="CS117" s="61"/>
      <c r="CT117" s="61"/>
      <c r="CU117" s="61"/>
      <c r="CV117" s="61"/>
      <c r="CW117" s="61"/>
      <c r="CX117" s="61"/>
      <c r="CY117" s="61"/>
      <c r="CZ117" s="61"/>
      <c r="DA117" s="61"/>
      <c r="DB117" s="61"/>
      <c r="DC117" s="61"/>
      <c r="DD117" s="61"/>
      <c r="DE117" s="61"/>
      <c r="DF117" s="61"/>
      <c r="DG117" s="61"/>
      <c r="DH117" s="61"/>
      <c r="DI117" s="61"/>
      <c r="DJ117" s="61"/>
      <c r="DK117" s="61"/>
      <c r="DL117" s="61"/>
      <c r="DM117" s="61"/>
      <c r="DN117" s="61"/>
      <c r="DO117" s="61"/>
      <c r="DP117" s="61"/>
      <c r="DQ117" s="61"/>
      <c r="DR117" s="61"/>
      <c r="DS117" s="61"/>
      <c r="DT117" s="61"/>
      <c r="DU117" s="61"/>
      <c r="DV117" s="61"/>
      <c r="DW117" s="61"/>
      <c r="DX117" s="61"/>
      <c r="DY117" s="61"/>
      <c r="DZ117" s="61"/>
      <c r="EA117" s="61"/>
      <c r="EB117" s="61"/>
      <c r="EC117" s="61"/>
      <c r="ED117" s="61"/>
      <c r="EE117" s="61"/>
      <c r="EF117" s="61"/>
      <c r="EG117" s="61"/>
      <c r="EH117" s="61">
        <v>4</v>
      </c>
    </row>
    <row r="118" spans="1:138" x14ac:dyDescent="0.35">
      <c r="A118" s="60">
        <v>2107</v>
      </c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61"/>
      <c r="BF118" s="61"/>
      <c r="BG118" s="61"/>
      <c r="BH118" s="61"/>
      <c r="BI118" s="61"/>
      <c r="BJ118" s="61"/>
      <c r="BK118" s="61"/>
      <c r="BL118" s="61">
        <v>2</v>
      </c>
      <c r="BM118" s="61"/>
      <c r="BN118" s="61"/>
      <c r="BO118" s="61"/>
      <c r="BP118" s="61"/>
      <c r="BQ118" s="61"/>
      <c r="BR118" s="61"/>
      <c r="BS118" s="61"/>
      <c r="BT118" s="61"/>
      <c r="BU118" s="61"/>
      <c r="BV118" s="61"/>
      <c r="BW118" s="61"/>
      <c r="BX118" s="61"/>
      <c r="BY118" s="61"/>
      <c r="BZ118" s="61"/>
      <c r="CA118" s="61"/>
      <c r="CB118" s="61"/>
      <c r="CC118" s="61"/>
      <c r="CD118" s="61"/>
      <c r="CE118" s="61"/>
      <c r="CF118" s="61"/>
      <c r="CG118" s="61"/>
      <c r="CH118" s="61"/>
      <c r="CI118" s="61"/>
      <c r="CJ118" s="61"/>
      <c r="CK118" s="61"/>
      <c r="CL118" s="61"/>
      <c r="CM118" s="61"/>
      <c r="CN118" s="61"/>
      <c r="CO118" s="61"/>
      <c r="CP118" s="61"/>
      <c r="CQ118" s="61"/>
      <c r="CR118" s="61"/>
      <c r="CS118" s="61"/>
      <c r="CT118" s="61"/>
      <c r="CU118" s="61"/>
      <c r="CV118" s="61"/>
      <c r="CW118" s="61"/>
      <c r="CX118" s="61"/>
      <c r="CY118" s="61"/>
      <c r="CZ118" s="61"/>
      <c r="DA118" s="61"/>
      <c r="DB118" s="61"/>
      <c r="DC118" s="61"/>
      <c r="DD118" s="61"/>
      <c r="DE118" s="61"/>
      <c r="DF118" s="61"/>
      <c r="DG118" s="61"/>
      <c r="DH118" s="61"/>
      <c r="DI118" s="61"/>
      <c r="DJ118" s="61"/>
      <c r="DK118" s="61"/>
      <c r="DL118" s="61"/>
      <c r="DM118" s="61"/>
      <c r="DN118" s="61"/>
      <c r="DO118" s="61"/>
      <c r="DP118" s="61"/>
      <c r="DQ118" s="61"/>
      <c r="DR118" s="61"/>
      <c r="DS118" s="61"/>
      <c r="DT118" s="61"/>
      <c r="DU118" s="61"/>
      <c r="DV118" s="61"/>
      <c r="DW118" s="61"/>
      <c r="DX118" s="61"/>
      <c r="DY118" s="61"/>
      <c r="DZ118" s="61"/>
      <c r="EA118" s="61"/>
      <c r="EB118" s="61"/>
      <c r="EC118" s="61"/>
      <c r="ED118" s="61"/>
      <c r="EE118" s="61"/>
      <c r="EF118" s="61"/>
      <c r="EG118" s="61"/>
      <c r="EH118" s="61">
        <v>2</v>
      </c>
    </row>
    <row r="119" spans="1:138" x14ac:dyDescent="0.35">
      <c r="A119" s="60">
        <v>2113</v>
      </c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61"/>
      <c r="BF119" s="61"/>
      <c r="BG119" s="61"/>
      <c r="BH119" s="61"/>
      <c r="BI119" s="61"/>
      <c r="BJ119" s="61"/>
      <c r="BK119" s="61"/>
      <c r="BL119" s="61"/>
      <c r="BM119" s="61"/>
      <c r="BN119" s="61"/>
      <c r="BO119" s="61"/>
      <c r="BP119" s="61"/>
      <c r="BQ119" s="61"/>
      <c r="BR119" s="61"/>
      <c r="BS119" s="61"/>
      <c r="BT119" s="61"/>
      <c r="BU119" s="61"/>
      <c r="BV119" s="61"/>
      <c r="BW119" s="61"/>
      <c r="BX119" s="61"/>
      <c r="BY119" s="61"/>
      <c r="BZ119" s="61"/>
      <c r="CA119" s="61"/>
      <c r="CB119" s="61"/>
      <c r="CC119" s="61"/>
      <c r="CD119" s="61"/>
      <c r="CE119" s="61"/>
      <c r="CF119" s="61"/>
      <c r="CG119" s="61"/>
      <c r="CH119" s="61"/>
      <c r="CI119" s="61"/>
      <c r="CJ119" s="61"/>
      <c r="CK119" s="61"/>
      <c r="CL119" s="61"/>
      <c r="CM119" s="61"/>
      <c r="CN119" s="61"/>
      <c r="CO119" s="61"/>
      <c r="CP119" s="61"/>
      <c r="CQ119" s="61"/>
      <c r="CR119" s="61"/>
      <c r="CS119" s="61">
        <v>10</v>
      </c>
      <c r="CT119" s="61"/>
      <c r="CU119" s="61"/>
      <c r="CV119" s="61"/>
      <c r="CW119" s="61"/>
      <c r="CX119" s="61"/>
      <c r="CY119" s="61"/>
      <c r="CZ119" s="61"/>
      <c r="DA119" s="61"/>
      <c r="DB119" s="61"/>
      <c r="DC119" s="61"/>
      <c r="DD119" s="61"/>
      <c r="DE119" s="61"/>
      <c r="DF119" s="61"/>
      <c r="DG119" s="61"/>
      <c r="DH119" s="61"/>
      <c r="DI119" s="61"/>
      <c r="DJ119" s="61"/>
      <c r="DK119" s="61"/>
      <c r="DL119" s="61"/>
      <c r="DM119" s="61"/>
      <c r="DN119" s="61"/>
      <c r="DO119" s="61"/>
      <c r="DP119" s="61"/>
      <c r="DQ119" s="61"/>
      <c r="DR119" s="61"/>
      <c r="DS119" s="61"/>
      <c r="DT119" s="61"/>
      <c r="DU119" s="61"/>
      <c r="DV119" s="61"/>
      <c r="DW119" s="61"/>
      <c r="DX119" s="61"/>
      <c r="DY119" s="61"/>
      <c r="DZ119" s="61"/>
      <c r="EA119" s="61"/>
      <c r="EB119" s="61"/>
      <c r="EC119" s="61"/>
      <c r="ED119" s="61"/>
      <c r="EE119" s="61"/>
      <c r="EF119" s="61"/>
      <c r="EG119" s="61"/>
      <c r="EH119" s="61">
        <v>10</v>
      </c>
    </row>
    <row r="120" spans="1:138" x14ac:dyDescent="0.35">
      <c r="A120" s="60">
        <v>2132</v>
      </c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61"/>
      <c r="BF120" s="61"/>
      <c r="BG120" s="61"/>
      <c r="BH120" s="61"/>
      <c r="BI120" s="61"/>
      <c r="BJ120" s="61"/>
      <c r="BK120" s="61"/>
      <c r="BL120" s="61"/>
      <c r="BM120" s="61"/>
      <c r="BN120" s="61"/>
      <c r="BO120" s="61"/>
      <c r="BP120" s="61"/>
      <c r="BQ120" s="61"/>
      <c r="BR120" s="61"/>
      <c r="BS120" s="61">
        <v>1</v>
      </c>
      <c r="BT120" s="61"/>
      <c r="BU120" s="61"/>
      <c r="BV120" s="61"/>
      <c r="BW120" s="61"/>
      <c r="BX120" s="61"/>
      <c r="BY120" s="61"/>
      <c r="BZ120" s="61"/>
      <c r="CA120" s="61"/>
      <c r="CB120" s="61"/>
      <c r="CC120" s="61"/>
      <c r="CD120" s="61"/>
      <c r="CE120" s="61"/>
      <c r="CF120" s="61"/>
      <c r="CG120" s="61"/>
      <c r="CH120" s="61"/>
      <c r="CI120" s="61"/>
      <c r="CJ120" s="61"/>
      <c r="CK120" s="61"/>
      <c r="CL120" s="61"/>
      <c r="CM120" s="61"/>
      <c r="CN120" s="61"/>
      <c r="CO120" s="61"/>
      <c r="CP120" s="61"/>
      <c r="CQ120" s="61"/>
      <c r="CR120" s="61"/>
      <c r="CS120" s="61"/>
      <c r="CT120" s="61"/>
      <c r="CU120" s="61"/>
      <c r="CV120" s="61"/>
      <c r="CW120" s="61"/>
      <c r="CX120" s="61"/>
      <c r="CY120" s="61"/>
      <c r="CZ120" s="61"/>
      <c r="DA120" s="61"/>
      <c r="DB120" s="61"/>
      <c r="DC120" s="61"/>
      <c r="DD120" s="61"/>
      <c r="DE120" s="61"/>
      <c r="DF120" s="61"/>
      <c r="DG120" s="61"/>
      <c r="DH120" s="61"/>
      <c r="DI120" s="61"/>
      <c r="DJ120" s="61"/>
      <c r="DK120" s="61"/>
      <c r="DL120" s="61"/>
      <c r="DM120" s="61"/>
      <c r="DN120" s="61"/>
      <c r="DO120" s="61"/>
      <c r="DP120" s="61"/>
      <c r="DQ120" s="61"/>
      <c r="DR120" s="61"/>
      <c r="DS120" s="61"/>
      <c r="DT120" s="61"/>
      <c r="DU120" s="61"/>
      <c r="DV120" s="61"/>
      <c r="DW120" s="61"/>
      <c r="DX120" s="61"/>
      <c r="DY120" s="61"/>
      <c r="DZ120" s="61"/>
      <c r="EA120" s="61"/>
      <c r="EB120" s="61"/>
      <c r="EC120" s="61"/>
      <c r="ED120" s="61"/>
      <c r="EE120" s="61"/>
      <c r="EF120" s="61"/>
      <c r="EG120" s="61"/>
      <c r="EH120" s="61">
        <v>1</v>
      </c>
    </row>
    <row r="121" spans="1:138" x14ac:dyDescent="0.35">
      <c r="A121" s="60">
        <v>2140</v>
      </c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61"/>
      <c r="BF121" s="61"/>
      <c r="BG121" s="61"/>
      <c r="BH121" s="61"/>
      <c r="BI121" s="61">
        <v>1</v>
      </c>
      <c r="BJ121" s="61"/>
      <c r="BK121" s="61"/>
      <c r="BL121" s="61"/>
      <c r="BM121" s="61"/>
      <c r="BN121" s="61"/>
      <c r="BO121" s="61"/>
      <c r="BP121" s="61"/>
      <c r="BQ121" s="61"/>
      <c r="BR121" s="61"/>
      <c r="BS121" s="61"/>
      <c r="BT121" s="61"/>
      <c r="BU121" s="61"/>
      <c r="BV121" s="61"/>
      <c r="BW121" s="61"/>
      <c r="BX121" s="61"/>
      <c r="BY121" s="61"/>
      <c r="BZ121" s="61"/>
      <c r="CA121" s="61"/>
      <c r="CB121" s="61"/>
      <c r="CC121" s="61"/>
      <c r="CD121" s="61"/>
      <c r="CE121" s="61"/>
      <c r="CF121" s="61"/>
      <c r="CG121" s="61"/>
      <c r="CH121" s="61"/>
      <c r="CI121" s="61"/>
      <c r="CJ121" s="61"/>
      <c r="CK121" s="61"/>
      <c r="CL121" s="61"/>
      <c r="CM121" s="61"/>
      <c r="CN121" s="61"/>
      <c r="CO121" s="61"/>
      <c r="CP121" s="61"/>
      <c r="CQ121" s="61"/>
      <c r="CR121" s="61"/>
      <c r="CS121" s="61"/>
      <c r="CT121" s="61"/>
      <c r="CU121" s="61"/>
      <c r="CV121" s="61"/>
      <c r="CW121" s="61"/>
      <c r="CX121" s="61"/>
      <c r="CY121" s="61"/>
      <c r="CZ121" s="61"/>
      <c r="DA121" s="61"/>
      <c r="DB121" s="61"/>
      <c r="DC121" s="61"/>
      <c r="DD121" s="61"/>
      <c r="DE121" s="61"/>
      <c r="DF121" s="61"/>
      <c r="DG121" s="61"/>
      <c r="DH121" s="61"/>
      <c r="DI121" s="61"/>
      <c r="DJ121" s="61"/>
      <c r="DK121" s="61"/>
      <c r="DL121" s="61"/>
      <c r="DM121" s="61"/>
      <c r="DN121" s="61"/>
      <c r="DO121" s="61"/>
      <c r="DP121" s="61"/>
      <c r="DQ121" s="61"/>
      <c r="DR121" s="61"/>
      <c r="DS121" s="61"/>
      <c r="DT121" s="61"/>
      <c r="DU121" s="61"/>
      <c r="DV121" s="61"/>
      <c r="DW121" s="61"/>
      <c r="DX121" s="61"/>
      <c r="DY121" s="61"/>
      <c r="DZ121" s="61"/>
      <c r="EA121" s="61"/>
      <c r="EB121" s="61"/>
      <c r="EC121" s="61"/>
      <c r="ED121" s="61"/>
      <c r="EE121" s="61"/>
      <c r="EF121" s="61"/>
      <c r="EG121" s="61"/>
      <c r="EH121" s="61">
        <v>1</v>
      </c>
    </row>
    <row r="122" spans="1:138" x14ac:dyDescent="0.35">
      <c r="A122" s="60">
        <v>2143</v>
      </c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61"/>
      <c r="BF122" s="61"/>
      <c r="BG122" s="61"/>
      <c r="BH122" s="61"/>
      <c r="BI122" s="61"/>
      <c r="BJ122" s="61"/>
      <c r="BK122" s="61"/>
      <c r="BL122" s="61"/>
      <c r="BM122" s="61"/>
      <c r="BN122" s="61"/>
      <c r="BO122" s="61"/>
      <c r="BP122" s="61"/>
      <c r="BQ122" s="61"/>
      <c r="BR122" s="61"/>
      <c r="BS122" s="61"/>
      <c r="BT122" s="61"/>
      <c r="BU122" s="61"/>
      <c r="BV122" s="61"/>
      <c r="BW122" s="61">
        <v>2</v>
      </c>
      <c r="BX122" s="61"/>
      <c r="BY122" s="61"/>
      <c r="BZ122" s="61"/>
      <c r="CA122" s="61"/>
      <c r="CB122" s="61"/>
      <c r="CC122" s="61"/>
      <c r="CD122" s="61"/>
      <c r="CE122" s="61"/>
      <c r="CF122" s="61"/>
      <c r="CG122" s="61"/>
      <c r="CH122" s="61"/>
      <c r="CI122" s="61"/>
      <c r="CJ122" s="61"/>
      <c r="CK122" s="61"/>
      <c r="CL122" s="61"/>
      <c r="CM122" s="61"/>
      <c r="CN122" s="61"/>
      <c r="CO122" s="61"/>
      <c r="CP122" s="61"/>
      <c r="CQ122" s="61"/>
      <c r="CR122" s="61"/>
      <c r="CS122" s="61"/>
      <c r="CT122" s="61"/>
      <c r="CU122" s="61"/>
      <c r="CV122" s="61"/>
      <c r="CW122" s="61"/>
      <c r="CX122" s="61"/>
      <c r="CY122" s="61"/>
      <c r="CZ122" s="61"/>
      <c r="DA122" s="61"/>
      <c r="DB122" s="61"/>
      <c r="DC122" s="61"/>
      <c r="DD122" s="61"/>
      <c r="DE122" s="61"/>
      <c r="DF122" s="61"/>
      <c r="DG122" s="61"/>
      <c r="DH122" s="61"/>
      <c r="DI122" s="61"/>
      <c r="DJ122" s="61"/>
      <c r="DK122" s="61"/>
      <c r="DL122" s="61"/>
      <c r="DM122" s="61"/>
      <c r="DN122" s="61"/>
      <c r="DO122" s="61"/>
      <c r="DP122" s="61"/>
      <c r="DQ122" s="61"/>
      <c r="DR122" s="61"/>
      <c r="DS122" s="61"/>
      <c r="DT122" s="61"/>
      <c r="DU122" s="61"/>
      <c r="DV122" s="61"/>
      <c r="DW122" s="61"/>
      <c r="DX122" s="61"/>
      <c r="DY122" s="61"/>
      <c r="DZ122" s="61"/>
      <c r="EA122" s="61"/>
      <c r="EB122" s="61"/>
      <c r="EC122" s="61"/>
      <c r="ED122" s="61"/>
      <c r="EE122" s="61"/>
      <c r="EF122" s="61"/>
      <c r="EG122" s="61"/>
      <c r="EH122" s="61">
        <v>2</v>
      </c>
    </row>
    <row r="123" spans="1:138" x14ac:dyDescent="0.35">
      <c r="A123" s="60">
        <v>2153</v>
      </c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>
        <v>2</v>
      </c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61"/>
      <c r="BF123" s="61"/>
      <c r="BG123" s="61"/>
      <c r="BH123" s="61"/>
      <c r="BI123" s="61"/>
      <c r="BJ123" s="61"/>
      <c r="BK123" s="61"/>
      <c r="BL123" s="61"/>
      <c r="BM123" s="61"/>
      <c r="BN123" s="61"/>
      <c r="BO123" s="61"/>
      <c r="BP123" s="61"/>
      <c r="BQ123" s="61"/>
      <c r="BR123" s="61"/>
      <c r="BS123" s="61"/>
      <c r="BT123" s="61"/>
      <c r="BU123" s="61"/>
      <c r="BV123" s="61"/>
      <c r="BW123" s="61"/>
      <c r="BX123" s="61"/>
      <c r="BY123" s="61"/>
      <c r="BZ123" s="61"/>
      <c r="CA123" s="61"/>
      <c r="CB123" s="61"/>
      <c r="CC123" s="61"/>
      <c r="CD123" s="61"/>
      <c r="CE123" s="61"/>
      <c r="CF123" s="61"/>
      <c r="CG123" s="61"/>
      <c r="CH123" s="61"/>
      <c r="CI123" s="61"/>
      <c r="CJ123" s="61"/>
      <c r="CK123" s="61"/>
      <c r="CL123" s="61"/>
      <c r="CM123" s="61"/>
      <c r="CN123" s="61"/>
      <c r="CO123" s="61"/>
      <c r="CP123" s="61"/>
      <c r="CQ123" s="61"/>
      <c r="CR123" s="61"/>
      <c r="CS123" s="61"/>
      <c r="CT123" s="61"/>
      <c r="CU123" s="61"/>
      <c r="CV123" s="61"/>
      <c r="CW123" s="61"/>
      <c r="CX123" s="61"/>
      <c r="CY123" s="61"/>
      <c r="CZ123" s="61"/>
      <c r="DA123" s="61"/>
      <c r="DB123" s="61"/>
      <c r="DC123" s="61"/>
      <c r="DD123" s="61"/>
      <c r="DE123" s="61"/>
      <c r="DF123" s="61"/>
      <c r="DG123" s="61"/>
      <c r="DH123" s="61"/>
      <c r="DI123" s="61"/>
      <c r="DJ123" s="61"/>
      <c r="DK123" s="61"/>
      <c r="DL123" s="61"/>
      <c r="DM123" s="61"/>
      <c r="DN123" s="61"/>
      <c r="DO123" s="61"/>
      <c r="DP123" s="61"/>
      <c r="DQ123" s="61"/>
      <c r="DR123" s="61"/>
      <c r="DS123" s="61"/>
      <c r="DT123" s="61"/>
      <c r="DU123" s="61"/>
      <c r="DV123" s="61"/>
      <c r="DW123" s="61"/>
      <c r="DX123" s="61"/>
      <c r="DY123" s="61"/>
      <c r="DZ123" s="61"/>
      <c r="EA123" s="61"/>
      <c r="EB123" s="61"/>
      <c r="EC123" s="61"/>
      <c r="ED123" s="61"/>
      <c r="EE123" s="61"/>
      <c r="EF123" s="61"/>
      <c r="EG123" s="61"/>
      <c r="EH123" s="61">
        <v>2</v>
      </c>
    </row>
    <row r="124" spans="1:138" x14ac:dyDescent="0.35">
      <c r="A124" s="60">
        <v>2158</v>
      </c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/>
      <c r="BB124" s="61"/>
      <c r="BC124" s="61"/>
      <c r="BD124" s="61"/>
      <c r="BE124" s="61"/>
      <c r="BF124" s="61"/>
      <c r="BG124" s="61"/>
      <c r="BH124" s="61"/>
      <c r="BI124" s="61"/>
      <c r="BJ124" s="61"/>
      <c r="BK124" s="61"/>
      <c r="BL124" s="61"/>
      <c r="BM124" s="61"/>
      <c r="BN124" s="61"/>
      <c r="BO124" s="61"/>
      <c r="BP124" s="61"/>
      <c r="BQ124" s="61"/>
      <c r="BR124" s="61"/>
      <c r="BS124" s="61"/>
      <c r="BT124" s="61"/>
      <c r="BU124" s="61"/>
      <c r="BV124" s="61"/>
      <c r="BW124" s="61"/>
      <c r="BX124" s="61"/>
      <c r="BY124" s="61"/>
      <c r="BZ124" s="61"/>
      <c r="CA124" s="61"/>
      <c r="CB124" s="61"/>
      <c r="CC124" s="61"/>
      <c r="CD124" s="61"/>
      <c r="CE124" s="61"/>
      <c r="CF124" s="61"/>
      <c r="CG124" s="61"/>
      <c r="CH124" s="61"/>
      <c r="CI124" s="61"/>
      <c r="CJ124" s="61"/>
      <c r="CK124" s="61"/>
      <c r="CL124" s="61"/>
      <c r="CM124" s="61"/>
      <c r="CN124" s="61"/>
      <c r="CO124" s="61"/>
      <c r="CP124" s="61"/>
      <c r="CQ124" s="61"/>
      <c r="CR124" s="61"/>
      <c r="CS124" s="61"/>
      <c r="CT124" s="61"/>
      <c r="CU124" s="61"/>
      <c r="CV124" s="61"/>
      <c r="CW124" s="61"/>
      <c r="CX124" s="61"/>
      <c r="CY124" s="61"/>
      <c r="CZ124" s="61"/>
      <c r="DA124" s="61"/>
      <c r="DB124" s="61"/>
      <c r="DC124" s="61"/>
      <c r="DD124" s="61"/>
      <c r="DE124" s="61"/>
      <c r="DF124" s="61"/>
      <c r="DG124" s="61"/>
      <c r="DH124" s="61"/>
      <c r="DI124" s="61"/>
      <c r="DJ124" s="61"/>
      <c r="DK124" s="61">
        <v>5</v>
      </c>
      <c r="DL124" s="61"/>
      <c r="DM124" s="61"/>
      <c r="DN124" s="61"/>
      <c r="DO124" s="61"/>
      <c r="DP124" s="61"/>
      <c r="DQ124" s="61"/>
      <c r="DR124" s="61"/>
      <c r="DS124" s="61"/>
      <c r="DT124" s="61"/>
      <c r="DU124" s="61"/>
      <c r="DV124" s="61"/>
      <c r="DW124" s="61"/>
      <c r="DX124" s="61"/>
      <c r="DY124" s="61"/>
      <c r="DZ124" s="61"/>
      <c r="EA124" s="61"/>
      <c r="EB124" s="61"/>
      <c r="EC124" s="61"/>
      <c r="ED124" s="61"/>
      <c r="EE124" s="61"/>
      <c r="EF124" s="61"/>
      <c r="EG124" s="61"/>
      <c r="EH124" s="61">
        <v>5</v>
      </c>
    </row>
    <row r="125" spans="1:138" x14ac:dyDescent="0.35">
      <c r="A125" s="60">
        <v>2175</v>
      </c>
      <c r="B125" s="61"/>
      <c r="C125" s="61"/>
      <c r="D125" s="61"/>
      <c r="E125" s="61">
        <v>1</v>
      </c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61"/>
      <c r="BF125" s="61"/>
      <c r="BG125" s="61"/>
      <c r="BH125" s="61"/>
      <c r="BI125" s="61"/>
      <c r="BJ125" s="61"/>
      <c r="BK125" s="61"/>
      <c r="BL125" s="61"/>
      <c r="BM125" s="61"/>
      <c r="BN125" s="61"/>
      <c r="BO125" s="61"/>
      <c r="BP125" s="61"/>
      <c r="BQ125" s="61"/>
      <c r="BR125" s="61"/>
      <c r="BS125" s="61"/>
      <c r="BT125" s="61"/>
      <c r="BU125" s="61"/>
      <c r="BV125" s="61"/>
      <c r="BW125" s="61"/>
      <c r="BX125" s="61"/>
      <c r="BY125" s="61"/>
      <c r="BZ125" s="61"/>
      <c r="CA125" s="61"/>
      <c r="CB125" s="61"/>
      <c r="CC125" s="61"/>
      <c r="CD125" s="61"/>
      <c r="CE125" s="61"/>
      <c r="CF125" s="61"/>
      <c r="CG125" s="61"/>
      <c r="CH125" s="61"/>
      <c r="CI125" s="61"/>
      <c r="CJ125" s="61"/>
      <c r="CK125" s="61"/>
      <c r="CL125" s="61"/>
      <c r="CM125" s="61"/>
      <c r="CN125" s="61"/>
      <c r="CO125" s="61"/>
      <c r="CP125" s="61"/>
      <c r="CQ125" s="61"/>
      <c r="CR125" s="61"/>
      <c r="CS125" s="61"/>
      <c r="CT125" s="61"/>
      <c r="CU125" s="61"/>
      <c r="CV125" s="61"/>
      <c r="CW125" s="61"/>
      <c r="CX125" s="61"/>
      <c r="CY125" s="61"/>
      <c r="CZ125" s="61"/>
      <c r="DA125" s="61"/>
      <c r="DB125" s="61"/>
      <c r="DC125" s="61"/>
      <c r="DD125" s="61"/>
      <c r="DE125" s="61"/>
      <c r="DF125" s="61"/>
      <c r="DG125" s="61">
        <v>2</v>
      </c>
      <c r="DH125" s="61"/>
      <c r="DI125" s="61"/>
      <c r="DJ125" s="61"/>
      <c r="DK125" s="61"/>
      <c r="DL125" s="61"/>
      <c r="DM125" s="61"/>
      <c r="DN125" s="61"/>
      <c r="DO125" s="61"/>
      <c r="DP125" s="61"/>
      <c r="DQ125" s="61"/>
      <c r="DR125" s="61"/>
      <c r="DS125" s="61"/>
      <c r="DT125" s="61"/>
      <c r="DU125" s="61"/>
      <c r="DV125" s="61"/>
      <c r="DW125" s="61"/>
      <c r="DX125" s="61"/>
      <c r="DY125" s="61"/>
      <c r="DZ125" s="61"/>
      <c r="EA125" s="61"/>
      <c r="EB125" s="61"/>
      <c r="EC125" s="61"/>
      <c r="ED125" s="61"/>
      <c r="EE125" s="61"/>
      <c r="EF125" s="61"/>
      <c r="EG125" s="61"/>
      <c r="EH125" s="61">
        <v>3</v>
      </c>
    </row>
    <row r="126" spans="1:138" x14ac:dyDescent="0.35">
      <c r="A126" s="60">
        <v>2181</v>
      </c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61"/>
      <c r="BF126" s="61"/>
      <c r="BG126" s="61"/>
      <c r="BH126" s="61"/>
      <c r="BI126" s="61"/>
      <c r="BJ126" s="61"/>
      <c r="BK126" s="61"/>
      <c r="BL126" s="61">
        <v>1</v>
      </c>
      <c r="BM126" s="61"/>
      <c r="BN126" s="61"/>
      <c r="BO126" s="61"/>
      <c r="BP126" s="61"/>
      <c r="BQ126" s="61"/>
      <c r="BR126" s="61"/>
      <c r="BS126" s="61"/>
      <c r="BT126" s="61"/>
      <c r="BU126" s="61"/>
      <c r="BV126" s="61"/>
      <c r="BW126" s="61"/>
      <c r="BX126" s="61"/>
      <c r="BY126" s="61"/>
      <c r="BZ126" s="61"/>
      <c r="CA126" s="61"/>
      <c r="CB126" s="61"/>
      <c r="CC126" s="61"/>
      <c r="CD126" s="61"/>
      <c r="CE126" s="61"/>
      <c r="CF126" s="61"/>
      <c r="CG126" s="61"/>
      <c r="CH126" s="61"/>
      <c r="CI126" s="61"/>
      <c r="CJ126" s="61"/>
      <c r="CK126" s="61"/>
      <c r="CL126" s="61"/>
      <c r="CM126" s="61"/>
      <c r="CN126" s="61"/>
      <c r="CO126" s="61"/>
      <c r="CP126" s="61"/>
      <c r="CQ126" s="61"/>
      <c r="CR126" s="61"/>
      <c r="CS126" s="61"/>
      <c r="CT126" s="61"/>
      <c r="CU126" s="61"/>
      <c r="CV126" s="61"/>
      <c r="CW126" s="61"/>
      <c r="CX126" s="61"/>
      <c r="CY126" s="61"/>
      <c r="CZ126" s="61"/>
      <c r="DA126" s="61"/>
      <c r="DB126" s="61"/>
      <c r="DC126" s="61"/>
      <c r="DD126" s="61"/>
      <c r="DE126" s="61"/>
      <c r="DF126" s="61"/>
      <c r="DG126" s="61"/>
      <c r="DH126" s="61"/>
      <c r="DI126" s="61"/>
      <c r="DJ126" s="61"/>
      <c r="DK126" s="61"/>
      <c r="DL126" s="61"/>
      <c r="DM126" s="61"/>
      <c r="DN126" s="61"/>
      <c r="DO126" s="61"/>
      <c r="DP126" s="61"/>
      <c r="DQ126" s="61"/>
      <c r="DR126" s="61"/>
      <c r="DS126" s="61"/>
      <c r="DT126" s="61"/>
      <c r="DU126" s="61"/>
      <c r="DV126" s="61"/>
      <c r="DW126" s="61"/>
      <c r="DX126" s="61"/>
      <c r="DY126" s="61"/>
      <c r="DZ126" s="61"/>
      <c r="EA126" s="61"/>
      <c r="EB126" s="61"/>
      <c r="EC126" s="61"/>
      <c r="ED126" s="61"/>
      <c r="EE126" s="61"/>
      <c r="EF126" s="61"/>
      <c r="EG126" s="61"/>
      <c r="EH126" s="61">
        <v>1</v>
      </c>
    </row>
    <row r="127" spans="1:138" x14ac:dyDescent="0.35">
      <c r="A127" s="60">
        <v>2183</v>
      </c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61"/>
      <c r="BF127" s="61"/>
      <c r="BG127" s="61"/>
      <c r="BH127" s="61"/>
      <c r="BI127" s="61"/>
      <c r="BJ127" s="61"/>
      <c r="BK127" s="61"/>
      <c r="BL127" s="61"/>
      <c r="BM127" s="61">
        <v>3</v>
      </c>
      <c r="BN127" s="61"/>
      <c r="BO127" s="61"/>
      <c r="BP127" s="61"/>
      <c r="BQ127" s="61"/>
      <c r="BR127" s="61"/>
      <c r="BS127" s="61"/>
      <c r="BT127" s="61"/>
      <c r="BU127" s="61"/>
      <c r="BV127" s="61"/>
      <c r="BW127" s="61"/>
      <c r="BX127" s="61"/>
      <c r="BY127" s="61"/>
      <c r="BZ127" s="61"/>
      <c r="CA127" s="61"/>
      <c r="CB127" s="61"/>
      <c r="CC127" s="61"/>
      <c r="CD127" s="61"/>
      <c r="CE127" s="61"/>
      <c r="CF127" s="61"/>
      <c r="CG127" s="61"/>
      <c r="CH127" s="61"/>
      <c r="CI127" s="61"/>
      <c r="CJ127" s="61"/>
      <c r="CK127" s="61"/>
      <c r="CL127" s="61"/>
      <c r="CM127" s="61"/>
      <c r="CN127" s="61"/>
      <c r="CO127" s="61"/>
      <c r="CP127" s="61"/>
      <c r="CQ127" s="61"/>
      <c r="CR127" s="61"/>
      <c r="CS127" s="61"/>
      <c r="CT127" s="61"/>
      <c r="CU127" s="61"/>
      <c r="CV127" s="61"/>
      <c r="CW127" s="61"/>
      <c r="CX127" s="61"/>
      <c r="CY127" s="61"/>
      <c r="CZ127" s="61"/>
      <c r="DA127" s="61"/>
      <c r="DB127" s="61"/>
      <c r="DC127" s="61"/>
      <c r="DD127" s="61"/>
      <c r="DE127" s="61"/>
      <c r="DF127" s="61"/>
      <c r="DG127" s="61"/>
      <c r="DH127" s="61"/>
      <c r="DI127" s="61"/>
      <c r="DJ127" s="61"/>
      <c r="DK127" s="61"/>
      <c r="DL127" s="61"/>
      <c r="DM127" s="61"/>
      <c r="DN127" s="61"/>
      <c r="DO127" s="61"/>
      <c r="DP127" s="61"/>
      <c r="DQ127" s="61"/>
      <c r="DR127" s="61"/>
      <c r="DS127" s="61"/>
      <c r="DT127" s="61"/>
      <c r="DU127" s="61"/>
      <c r="DV127" s="61"/>
      <c r="DW127" s="61"/>
      <c r="DX127" s="61"/>
      <c r="DY127" s="61"/>
      <c r="DZ127" s="61"/>
      <c r="EA127" s="61"/>
      <c r="EB127" s="61"/>
      <c r="EC127" s="61"/>
      <c r="ED127" s="61"/>
      <c r="EE127" s="61"/>
      <c r="EF127" s="61"/>
      <c r="EG127" s="61"/>
      <c r="EH127" s="61">
        <v>3</v>
      </c>
    </row>
    <row r="128" spans="1:138" x14ac:dyDescent="0.35">
      <c r="A128" s="60">
        <v>2185</v>
      </c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61"/>
      <c r="BF128" s="61"/>
      <c r="BG128" s="61"/>
      <c r="BH128" s="61"/>
      <c r="BI128" s="61"/>
      <c r="BJ128" s="61"/>
      <c r="BK128" s="61"/>
      <c r="BL128" s="61"/>
      <c r="BM128" s="61"/>
      <c r="BN128" s="61"/>
      <c r="BO128" s="61"/>
      <c r="BP128" s="61"/>
      <c r="BQ128" s="61">
        <v>8</v>
      </c>
      <c r="BR128" s="61"/>
      <c r="BS128" s="61"/>
      <c r="BT128" s="61"/>
      <c r="BU128" s="61"/>
      <c r="BV128" s="61"/>
      <c r="BW128" s="61"/>
      <c r="BX128" s="61"/>
      <c r="BY128" s="61"/>
      <c r="BZ128" s="61"/>
      <c r="CA128" s="61"/>
      <c r="CB128" s="61"/>
      <c r="CC128" s="61"/>
      <c r="CD128" s="61"/>
      <c r="CE128" s="61"/>
      <c r="CF128" s="61"/>
      <c r="CG128" s="61"/>
      <c r="CH128" s="61"/>
      <c r="CI128" s="61"/>
      <c r="CJ128" s="61"/>
      <c r="CK128" s="61"/>
      <c r="CL128" s="61"/>
      <c r="CM128" s="61"/>
      <c r="CN128" s="61"/>
      <c r="CO128" s="61"/>
      <c r="CP128" s="61"/>
      <c r="CQ128" s="61"/>
      <c r="CR128" s="61"/>
      <c r="CS128" s="61"/>
      <c r="CT128" s="61"/>
      <c r="CU128" s="61"/>
      <c r="CV128" s="61"/>
      <c r="CW128" s="61"/>
      <c r="CX128" s="61"/>
      <c r="CY128" s="61"/>
      <c r="CZ128" s="61"/>
      <c r="DA128" s="61"/>
      <c r="DB128" s="61"/>
      <c r="DC128" s="61"/>
      <c r="DD128" s="61"/>
      <c r="DE128" s="61"/>
      <c r="DF128" s="61"/>
      <c r="DG128" s="61"/>
      <c r="DH128" s="61"/>
      <c r="DI128" s="61"/>
      <c r="DJ128" s="61"/>
      <c r="DK128" s="61"/>
      <c r="DL128" s="61"/>
      <c r="DM128" s="61"/>
      <c r="DN128" s="61"/>
      <c r="DO128" s="61"/>
      <c r="DP128" s="61"/>
      <c r="DQ128" s="61"/>
      <c r="DR128" s="61"/>
      <c r="DS128" s="61"/>
      <c r="DT128" s="61"/>
      <c r="DU128" s="61"/>
      <c r="DV128" s="61"/>
      <c r="DW128" s="61"/>
      <c r="DX128" s="61"/>
      <c r="DY128" s="61"/>
      <c r="DZ128" s="61"/>
      <c r="EA128" s="61"/>
      <c r="EB128" s="61"/>
      <c r="EC128" s="61"/>
      <c r="ED128" s="61"/>
      <c r="EE128" s="61"/>
      <c r="EF128" s="61"/>
      <c r="EG128" s="61"/>
      <c r="EH128" s="61">
        <v>8</v>
      </c>
    </row>
    <row r="129" spans="1:138" x14ac:dyDescent="0.35">
      <c r="A129" s="60">
        <v>2197</v>
      </c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>
        <v>5</v>
      </c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61"/>
      <c r="BF129" s="61"/>
      <c r="BG129" s="61"/>
      <c r="BH129" s="61"/>
      <c r="BI129" s="61"/>
      <c r="BJ129" s="61"/>
      <c r="BK129" s="61"/>
      <c r="BL129" s="61"/>
      <c r="BM129" s="61"/>
      <c r="BN129" s="61"/>
      <c r="BO129" s="61"/>
      <c r="BP129" s="61"/>
      <c r="BQ129" s="61"/>
      <c r="BR129" s="61"/>
      <c r="BS129" s="61"/>
      <c r="BT129" s="61"/>
      <c r="BU129" s="61"/>
      <c r="BV129" s="61"/>
      <c r="BW129" s="61"/>
      <c r="BX129" s="61"/>
      <c r="BY129" s="61"/>
      <c r="BZ129" s="61"/>
      <c r="CA129" s="61"/>
      <c r="CB129" s="61"/>
      <c r="CC129" s="61"/>
      <c r="CD129" s="61"/>
      <c r="CE129" s="61"/>
      <c r="CF129" s="61"/>
      <c r="CG129" s="61"/>
      <c r="CH129" s="61"/>
      <c r="CI129" s="61"/>
      <c r="CJ129" s="61"/>
      <c r="CK129" s="61"/>
      <c r="CL129" s="61"/>
      <c r="CM129" s="61"/>
      <c r="CN129" s="61"/>
      <c r="CO129" s="61"/>
      <c r="CP129" s="61"/>
      <c r="CQ129" s="61"/>
      <c r="CR129" s="61"/>
      <c r="CS129" s="61"/>
      <c r="CT129" s="61"/>
      <c r="CU129" s="61"/>
      <c r="CV129" s="61"/>
      <c r="CW129" s="61"/>
      <c r="CX129" s="61"/>
      <c r="CY129" s="61"/>
      <c r="CZ129" s="61"/>
      <c r="DA129" s="61"/>
      <c r="DB129" s="61"/>
      <c r="DC129" s="61"/>
      <c r="DD129" s="61"/>
      <c r="DE129" s="61"/>
      <c r="DF129" s="61"/>
      <c r="DG129" s="61"/>
      <c r="DH129" s="61"/>
      <c r="DI129" s="61"/>
      <c r="DJ129" s="61"/>
      <c r="DK129" s="61"/>
      <c r="DL129" s="61"/>
      <c r="DM129" s="61"/>
      <c r="DN129" s="61"/>
      <c r="DO129" s="61"/>
      <c r="DP129" s="61"/>
      <c r="DQ129" s="61"/>
      <c r="DR129" s="61"/>
      <c r="DS129" s="61"/>
      <c r="DT129" s="61"/>
      <c r="DU129" s="61"/>
      <c r="DV129" s="61"/>
      <c r="DW129" s="61"/>
      <c r="DX129" s="61"/>
      <c r="DY129" s="61"/>
      <c r="DZ129" s="61"/>
      <c r="EA129" s="61"/>
      <c r="EB129" s="61"/>
      <c r="EC129" s="61"/>
      <c r="ED129" s="61"/>
      <c r="EE129" s="61"/>
      <c r="EF129" s="61"/>
      <c r="EG129" s="61"/>
      <c r="EH129" s="61">
        <v>5</v>
      </c>
    </row>
    <row r="130" spans="1:138" x14ac:dyDescent="0.35">
      <c r="A130" s="60">
        <v>2200</v>
      </c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61"/>
      <c r="BF130" s="61"/>
      <c r="BG130" s="61"/>
      <c r="BH130" s="61"/>
      <c r="BI130" s="61"/>
      <c r="BJ130" s="61"/>
      <c r="BK130" s="61"/>
      <c r="BL130" s="61"/>
      <c r="BM130" s="61"/>
      <c r="BN130" s="61"/>
      <c r="BO130" s="61"/>
      <c r="BP130" s="61"/>
      <c r="BQ130" s="61"/>
      <c r="BR130" s="61"/>
      <c r="BS130" s="61"/>
      <c r="BT130" s="61"/>
      <c r="BU130" s="61"/>
      <c r="BV130" s="61"/>
      <c r="BW130" s="61"/>
      <c r="BX130" s="61"/>
      <c r="BY130" s="61"/>
      <c r="BZ130" s="61">
        <v>1</v>
      </c>
      <c r="CA130" s="61"/>
      <c r="CB130" s="61"/>
      <c r="CC130" s="61"/>
      <c r="CD130" s="61"/>
      <c r="CE130" s="61"/>
      <c r="CF130" s="61"/>
      <c r="CG130" s="61"/>
      <c r="CH130" s="61"/>
      <c r="CI130" s="61"/>
      <c r="CJ130" s="61"/>
      <c r="CK130" s="61"/>
      <c r="CL130" s="61"/>
      <c r="CM130" s="61"/>
      <c r="CN130" s="61"/>
      <c r="CO130" s="61"/>
      <c r="CP130" s="61"/>
      <c r="CQ130" s="61"/>
      <c r="CR130" s="61"/>
      <c r="CS130" s="61"/>
      <c r="CT130" s="61"/>
      <c r="CU130" s="61"/>
      <c r="CV130" s="61"/>
      <c r="CW130" s="61"/>
      <c r="CX130" s="61"/>
      <c r="CY130" s="61"/>
      <c r="CZ130" s="61"/>
      <c r="DA130" s="61"/>
      <c r="DB130" s="61"/>
      <c r="DC130" s="61"/>
      <c r="DD130" s="61"/>
      <c r="DE130" s="61"/>
      <c r="DF130" s="61"/>
      <c r="DG130" s="61"/>
      <c r="DH130" s="61"/>
      <c r="DI130" s="61"/>
      <c r="DJ130" s="61"/>
      <c r="DK130" s="61"/>
      <c r="DL130" s="61"/>
      <c r="DM130" s="61"/>
      <c r="DN130" s="61"/>
      <c r="DO130" s="61"/>
      <c r="DP130" s="61"/>
      <c r="DQ130" s="61"/>
      <c r="DR130" s="61"/>
      <c r="DS130" s="61"/>
      <c r="DT130" s="61"/>
      <c r="DU130" s="61"/>
      <c r="DV130" s="61"/>
      <c r="DW130" s="61"/>
      <c r="DX130" s="61"/>
      <c r="DY130" s="61"/>
      <c r="DZ130" s="61"/>
      <c r="EA130" s="61"/>
      <c r="EB130" s="61"/>
      <c r="EC130" s="61"/>
      <c r="ED130" s="61"/>
      <c r="EE130" s="61"/>
      <c r="EF130" s="61"/>
      <c r="EG130" s="61"/>
      <c r="EH130" s="61">
        <v>1</v>
      </c>
    </row>
    <row r="131" spans="1:138" x14ac:dyDescent="0.35">
      <c r="A131" s="60">
        <v>2203</v>
      </c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61"/>
      <c r="BF131" s="61"/>
      <c r="BG131" s="61"/>
      <c r="BH131" s="61"/>
      <c r="BI131" s="61"/>
      <c r="BJ131" s="61"/>
      <c r="BK131" s="61"/>
      <c r="BL131" s="61"/>
      <c r="BM131" s="61"/>
      <c r="BN131" s="61"/>
      <c r="BO131" s="61"/>
      <c r="BP131" s="61"/>
      <c r="BQ131" s="61">
        <v>3</v>
      </c>
      <c r="BR131" s="61"/>
      <c r="BS131" s="61"/>
      <c r="BT131" s="61"/>
      <c r="BU131" s="61"/>
      <c r="BV131" s="61"/>
      <c r="BW131" s="61"/>
      <c r="BX131" s="61"/>
      <c r="BY131" s="61"/>
      <c r="BZ131" s="61"/>
      <c r="CA131" s="61"/>
      <c r="CB131" s="61"/>
      <c r="CC131" s="61"/>
      <c r="CD131" s="61"/>
      <c r="CE131" s="61"/>
      <c r="CF131" s="61"/>
      <c r="CG131" s="61"/>
      <c r="CH131" s="61"/>
      <c r="CI131" s="61"/>
      <c r="CJ131" s="61"/>
      <c r="CK131" s="61"/>
      <c r="CL131" s="61"/>
      <c r="CM131" s="61"/>
      <c r="CN131" s="61"/>
      <c r="CO131" s="61"/>
      <c r="CP131" s="61"/>
      <c r="CQ131" s="61"/>
      <c r="CR131" s="61"/>
      <c r="CS131" s="61"/>
      <c r="CT131" s="61"/>
      <c r="CU131" s="61"/>
      <c r="CV131" s="61"/>
      <c r="CW131" s="61"/>
      <c r="CX131" s="61"/>
      <c r="CY131" s="61"/>
      <c r="CZ131" s="61"/>
      <c r="DA131" s="61"/>
      <c r="DB131" s="61"/>
      <c r="DC131" s="61"/>
      <c r="DD131" s="61"/>
      <c r="DE131" s="61"/>
      <c r="DF131" s="61"/>
      <c r="DG131" s="61"/>
      <c r="DH131" s="61"/>
      <c r="DI131" s="61"/>
      <c r="DJ131" s="61"/>
      <c r="DK131" s="61"/>
      <c r="DL131" s="61"/>
      <c r="DM131" s="61"/>
      <c r="DN131" s="61"/>
      <c r="DO131" s="61"/>
      <c r="DP131" s="61"/>
      <c r="DQ131" s="61"/>
      <c r="DR131" s="61"/>
      <c r="DS131" s="61"/>
      <c r="DT131" s="61"/>
      <c r="DU131" s="61"/>
      <c r="DV131" s="61"/>
      <c r="DW131" s="61"/>
      <c r="DX131" s="61"/>
      <c r="DY131" s="61"/>
      <c r="DZ131" s="61"/>
      <c r="EA131" s="61"/>
      <c r="EB131" s="61"/>
      <c r="EC131" s="61"/>
      <c r="ED131" s="61"/>
      <c r="EE131" s="61"/>
      <c r="EF131" s="61"/>
      <c r="EG131" s="61"/>
      <c r="EH131" s="61">
        <v>3</v>
      </c>
    </row>
    <row r="132" spans="1:138" x14ac:dyDescent="0.35">
      <c r="A132" s="60">
        <v>2204</v>
      </c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61"/>
      <c r="BF132" s="61"/>
      <c r="BG132" s="61"/>
      <c r="BH132" s="61"/>
      <c r="BI132" s="61"/>
      <c r="BJ132" s="61"/>
      <c r="BK132" s="61"/>
      <c r="BL132" s="61"/>
      <c r="BM132" s="61"/>
      <c r="BN132" s="61"/>
      <c r="BO132" s="61"/>
      <c r="BP132" s="61"/>
      <c r="BQ132" s="61"/>
      <c r="BR132" s="61"/>
      <c r="BS132" s="61"/>
      <c r="BT132" s="61"/>
      <c r="BU132" s="61"/>
      <c r="BV132" s="61"/>
      <c r="BW132" s="61"/>
      <c r="BX132" s="61"/>
      <c r="BY132" s="61"/>
      <c r="BZ132" s="61">
        <v>1</v>
      </c>
      <c r="CA132" s="61"/>
      <c r="CB132" s="61"/>
      <c r="CC132" s="61"/>
      <c r="CD132" s="61"/>
      <c r="CE132" s="61"/>
      <c r="CF132" s="61"/>
      <c r="CG132" s="61"/>
      <c r="CH132" s="61"/>
      <c r="CI132" s="61"/>
      <c r="CJ132" s="61"/>
      <c r="CK132" s="61"/>
      <c r="CL132" s="61"/>
      <c r="CM132" s="61"/>
      <c r="CN132" s="61"/>
      <c r="CO132" s="61"/>
      <c r="CP132" s="61"/>
      <c r="CQ132" s="61"/>
      <c r="CR132" s="61"/>
      <c r="CS132" s="61"/>
      <c r="CT132" s="61"/>
      <c r="CU132" s="61"/>
      <c r="CV132" s="61"/>
      <c r="CW132" s="61"/>
      <c r="CX132" s="61"/>
      <c r="CY132" s="61"/>
      <c r="CZ132" s="61"/>
      <c r="DA132" s="61"/>
      <c r="DB132" s="61"/>
      <c r="DC132" s="61"/>
      <c r="DD132" s="61"/>
      <c r="DE132" s="61"/>
      <c r="DF132" s="61"/>
      <c r="DG132" s="61"/>
      <c r="DH132" s="61"/>
      <c r="DI132" s="61"/>
      <c r="DJ132" s="61"/>
      <c r="DK132" s="61"/>
      <c r="DL132" s="61"/>
      <c r="DM132" s="61"/>
      <c r="DN132" s="61"/>
      <c r="DO132" s="61"/>
      <c r="DP132" s="61"/>
      <c r="DQ132" s="61"/>
      <c r="DR132" s="61"/>
      <c r="DS132" s="61"/>
      <c r="DT132" s="61"/>
      <c r="DU132" s="61"/>
      <c r="DV132" s="61"/>
      <c r="DW132" s="61"/>
      <c r="DX132" s="61"/>
      <c r="DY132" s="61"/>
      <c r="DZ132" s="61"/>
      <c r="EA132" s="61"/>
      <c r="EB132" s="61"/>
      <c r="EC132" s="61"/>
      <c r="ED132" s="61"/>
      <c r="EE132" s="61"/>
      <c r="EF132" s="61"/>
      <c r="EG132" s="61"/>
      <c r="EH132" s="61">
        <v>1</v>
      </c>
    </row>
    <row r="133" spans="1:138" x14ac:dyDescent="0.35">
      <c r="A133" s="60">
        <v>2224</v>
      </c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61"/>
      <c r="BF133" s="61"/>
      <c r="BG133" s="61"/>
      <c r="BH133" s="61"/>
      <c r="BI133" s="61"/>
      <c r="BJ133" s="61"/>
      <c r="BK133" s="61"/>
      <c r="BL133" s="61"/>
      <c r="BM133" s="61"/>
      <c r="BN133" s="61"/>
      <c r="BO133" s="61"/>
      <c r="BP133" s="61"/>
      <c r="BQ133" s="61"/>
      <c r="BR133" s="61"/>
      <c r="BS133" s="61"/>
      <c r="BT133" s="61"/>
      <c r="BU133" s="61"/>
      <c r="BV133" s="61"/>
      <c r="BW133" s="61"/>
      <c r="BX133" s="61"/>
      <c r="BY133" s="61"/>
      <c r="BZ133" s="61"/>
      <c r="CA133" s="61"/>
      <c r="CB133" s="61"/>
      <c r="CC133" s="61"/>
      <c r="CD133" s="61"/>
      <c r="CE133" s="61"/>
      <c r="CF133" s="61"/>
      <c r="CG133" s="61"/>
      <c r="CH133" s="61"/>
      <c r="CI133" s="61"/>
      <c r="CJ133" s="61"/>
      <c r="CK133" s="61"/>
      <c r="CL133" s="61"/>
      <c r="CM133" s="61"/>
      <c r="CN133" s="61"/>
      <c r="CO133" s="61"/>
      <c r="CP133" s="61"/>
      <c r="CQ133" s="61"/>
      <c r="CR133" s="61"/>
      <c r="CS133" s="61"/>
      <c r="CT133" s="61"/>
      <c r="CU133" s="61"/>
      <c r="CV133" s="61"/>
      <c r="CW133" s="61"/>
      <c r="CX133" s="61"/>
      <c r="CY133" s="61"/>
      <c r="CZ133" s="61"/>
      <c r="DA133" s="61"/>
      <c r="DB133" s="61"/>
      <c r="DC133" s="61"/>
      <c r="DD133" s="61"/>
      <c r="DE133" s="61"/>
      <c r="DF133" s="61"/>
      <c r="DG133" s="61"/>
      <c r="DH133" s="61"/>
      <c r="DI133" s="61"/>
      <c r="DJ133" s="61"/>
      <c r="DK133" s="61"/>
      <c r="DL133" s="61"/>
      <c r="DM133" s="61"/>
      <c r="DN133" s="61"/>
      <c r="DO133" s="61"/>
      <c r="DP133" s="61"/>
      <c r="DQ133" s="61">
        <v>1</v>
      </c>
      <c r="DR133" s="61"/>
      <c r="DS133" s="61"/>
      <c r="DT133" s="61"/>
      <c r="DU133" s="61"/>
      <c r="DV133" s="61"/>
      <c r="DW133" s="61"/>
      <c r="DX133" s="61"/>
      <c r="DY133" s="61"/>
      <c r="DZ133" s="61"/>
      <c r="EA133" s="61"/>
      <c r="EB133" s="61"/>
      <c r="EC133" s="61"/>
      <c r="ED133" s="61"/>
      <c r="EE133" s="61"/>
      <c r="EF133" s="61"/>
      <c r="EG133" s="61"/>
      <c r="EH133" s="61">
        <v>1</v>
      </c>
    </row>
    <row r="134" spans="1:138" x14ac:dyDescent="0.35">
      <c r="A134" s="60">
        <v>2268</v>
      </c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61"/>
      <c r="BF134" s="61"/>
      <c r="BG134" s="61"/>
      <c r="BH134" s="61"/>
      <c r="BI134" s="61"/>
      <c r="BJ134" s="61"/>
      <c r="BK134" s="61"/>
      <c r="BL134" s="61"/>
      <c r="BM134" s="61"/>
      <c r="BN134" s="61"/>
      <c r="BO134" s="61"/>
      <c r="BP134" s="61"/>
      <c r="BQ134" s="61"/>
      <c r="BR134" s="61"/>
      <c r="BS134" s="61"/>
      <c r="BT134" s="61"/>
      <c r="BU134" s="61"/>
      <c r="BV134" s="61"/>
      <c r="BW134" s="61"/>
      <c r="BX134" s="61"/>
      <c r="BY134" s="61"/>
      <c r="BZ134" s="61"/>
      <c r="CA134" s="61"/>
      <c r="CB134" s="61"/>
      <c r="CC134" s="61"/>
      <c r="CD134" s="61"/>
      <c r="CE134" s="61"/>
      <c r="CF134" s="61"/>
      <c r="CG134" s="61"/>
      <c r="CH134" s="61"/>
      <c r="CI134" s="61"/>
      <c r="CJ134" s="61"/>
      <c r="CK134" s="61"/>
      <c r="CL134" s="61"/>
      <c r="CM134" s="61"/>
      <c r="CN134" s="61"/>
      <c r="CO134" s="61"/>
      <c r="CP134" s="61"/>
      <c r="CQ134" s="61"/>
      <c r="CR134" s="61"/>
      <c r="CS134" s="61"/>
      <c r="CT134" s="61"/>
      <c r="CU134" s="61"/>
      <c r="CV134" s="61"/>
      <c r="CW134" s="61"/>
      <c r="CX134" s="61"/>
      <c r="CY134" s="61"/>
      <c r="CZ134" s="61"/>
      <c r="DA134" s="61"/>
      <c r="DB134" s="61"/>
      <c r="DC134" s="61"/>
      <c r="DD134" s="61"/>
      <c r="DE134" s="61"/>
      <c r="DF134" s="61"/>
      <c r="DG134" s="61"/>
      <c r="DH134" s="61"/>
      <c r="DI134" s="61"/>
      <c r="DJ134" s="61"/>
      <c r="DK134" s="61"/>
      <c r="DL134" s="61"/>
      <c r="DM134" s="61"/>
      <c r="DN134" s="61"/>
      <c r="DO134" s="61"/>
      <c r="DP134" s="61"/>
      <c r="DQ134" s="61"/>
      <c r="DR134" s="61"/>
      <c r="DS134" s="61"/>
      <c r="DT134" s="61"/>
      <c r="DU134" s="61"/>
      <c r="DV134" s="61"/>
      <c r="DW134" s="61"/>
      <c r="DX134" s="61">
        <v>1</v>
      </c>
      <c r="DY134" s="61"/>
      <c r="DZ134" s="61"/>
      <c r="EA134" s="61"/>
      <c r="EB134" s="61"/>
      <c r="EC134" s="61"/>
      <c r="ED134" s="61"/>
      <c r="EE134" s="61"/>
      <c r="EF134" s="61"/>
      <c r="EG134" s="61"/>
      <c r="EH134" s="61">
        <v>1</v>
      </c>
    </row>
    <row r="135" spans="1:138" x14ac:dyDescent="0.35">
      <c r="A135" s="60">
        <v>2271</v>
      </c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61"/>
      <c r="BF135" s="61"/>
      <c r="BG135" s="61"/>
      <c r="BH135" s="61"/>
      <c r="BI135" s="61"/>
      <c r="BJ135" s="61"/>
      <c r="BK135" s="61"/>
      <c r="BL135" s="61"/>
      <c r="BM135" s="61"/>
      <c r="BN135" s="61"/>
      <c r="BO135" s="61"/>
      <c r="BP135" s="61"/>
      <c r="BQ135" s="61">
        <v>3</v>
      </c>
      <c r="BR135" s="61"/>
      <c r="BS135" s="61"/>
      <c r="BT135" s="61"/>
      <c r="BU135" s="61"/>
      <c r="BV135" s="61"/>
      <c r="BW135" s="61"/>
      <c r="BX135" s="61"/>
      <c r="BY135" s="61"/>
      <c r="BZ135" s="61"/>
      <c r="CA135" s="61"/>
      <c r="CB135" s="61"/>
      <c r="CC135" s="61"/>
      <c r="CD135" s="61"/>
      <c r="CE135" s="61"/>
      <c r="CF135" s="61"/>
      <c r="CG135" s="61"/>
      <c r="CH135" s="61"/>
      <c r="CI135" s="61"/>
      <c r="CJ135" s="61"/>
      <c r="CK135" s="61"/>
      <c r="CL135" s="61"/>
      <c r="CM135" s="61"/>
      <c r="CN135" s="61"/>
      <c r="CO135" s="61"/>
      <c r="CP135" s="61"/>
      <c r="CQ135" s="61"/>
      <c r="CR135" s="61"/>
      <c r="CS135" s="61"/>
      <c r="CT135" s="61"/>
      <c r="CU135" s="61"/>
      <c r="CV135" s="61"/>
      <c r="CW135" s="61"/>
      <c r="CX135" s="61"/>
      <c r="CY135" s="61"/>
      <c r="CZ135" s="61"/>
      <c r="DA135" s="61"/>
      <c r="DB135" s="61"/>
      <c r="DC135" s="61"/>
      <c r="DD135" s="61"/>
      <c r="DE135" s="61"/>
      <c r="DF135" s="61"/>
      <c r="DG135" s="61"/>
      <c r="DH135" s="61"/>
      <c r="DI135" s="61"/>
      <c r="DJ135" s="61"/>
      <c r="DK135" s="61"/>
      <c r="DL135" s="61"/>
      <c r="DM135" s="61"/>
      <c r="DN135" s="61"/>
      <c r="DO135" s="61"/>
      <c r="DP135" s="61"/>
      <c r="DQ135" s="61"/>
      <c r="DR135" s="61"/>
      <c r="DS135" s="61"/>
      <c r="DT135" s="61"/>
      <c r="DU135" s="61"/>
      <c r="DV135" s="61"/>
      <c r="DW135" s="61"/>
      <c r="DX135" s="61"/>
      <c r="DY135" s="61"/>
      <c r="DZ135" s="61"/>
      <c r="EA135" s="61"/>
      <c r="EB135" s="61"/>
      <c r="EC135" s="61"/>
      <c r="ED135" s="61"/>
      <c r="EE135" s="61"/>
      <c r="EF135" s="61"/>
      <c r="EG135" s="61"/>
      <c r="EH135" s="61">
        <v>3</v>
      </c>
    </row>
    <row r="136" spans="1:138" x14ac:dyDescent="0.35">
      <c r="A136" s="60">
        <v>2283</v>
      </c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61"/>
      <c r="BF136" s="61"/>
      <c r="BG136" s="61"/>
      <c r="BH136" s="61"/>
      <c r="BI136" s="61"/>
      <c r="BJ136" s="61"/>
      <c r="BK136" s="61"/>
      <c r="BL136" s="61"/>
      <c r="BM136" s="61"/>
      <c r="BN136" s="61"/>
      <c r="BO136" s="61"/>
      <c r="BP136" s="61"/>
      <c r="BQ136" s="61"/>
      <c r="BR136" s="61"/>
      <c r="BS136" s="61"/>
      <c r="BT136" s="61"/>
      <c r="BU136" s="61"/>
      <c r="BV136" s="61"/>
      <c r="BW136" s="61"/>
      <c r="BX136" s="61"/>
      <c r="BY136" s="61"/>
      <c r="BZ136" s="61"/>
      <c r="CA136" s="61"/>
      <c r="CB136" s="61"/>
      <c r="CC136" s="61"/>
      <c r="CD136" s="61"/>
      <c r="CE136" s="61"/>
      <c r="CF136" s="61"/>
      <c r="CG136" s="61"/>
      <c r="CH136" s="61"/>
      <c r="CI136" s="61"/>
      <c r="CJ136" s="61"/>
      <c r="CK136" s="61"/>
      <c r="CL136" s="61"/>
      <c r="CM136" s="61"/>
      <c r="CN136" s="61"/>
      <c r="CO136" s="61">
        <v>3</v>
      </c>
      <c r="CP136" s="61"/>
      <c r="CQ136" s="61"/>
      <c r="CR136" s="61"/>
      <c r="CS136" s="61"/>
      <c r="CT136" s="61"/>
      <c r="CU136" s="61"/>
      <c r="CV136" s="61"/>
      <c r="CW136" s="61"/>
      <c r="CX136" s="61"/>
      <c r="CY136" s="61"/>
      <c r="CZ136" s="61"/>
      <c r="DA136" s="61"/>
      <c r="DB136" s="61"/>
      <c r="DC136" s="61"/>
      <c r="DD136" s="61"/>
      <c r="DE136" s="61"/>
      <c r="DF136" s="61"/>
      <c r="DG136" s="61"/>
      <c r="DH136" s="61"/>
      <c r="DI136" s="61"/>
      <c r="DJ136" s="61"/>
      <c r="DK136" s="61"/>
      <c r="DL136" s="61"/>
      <c r="DM136" s="61"/>
      <c r="DN136" s="61"/>
      <c r="DO136" s="61"/>
      <c r="DP136" s="61"/>
      <c r="DQ136" s="61"/>
      <c r="DR136" s="61"/>
      <c r="DS136" s="61"/>
      <c r="DT136" s="61"/>
      <c r="DU136" s="61"/>
      <c r="DV136" s="61"/>
      <c r="DW136" s="61"/>
      <c r="DX136" s="61"/>
      <c r="DY136" s="61"/>
      <c r="DZ136" s="61"/>
      <c r="EA136" s="61"/>
      <c r="EB136" s="61"/>
      <c r="EC136" s="61"/>
      <c r="ED136" s="61"/>
      <c r="EE136" s="61"/>
      <c r="EF136" s="61"/>
      <c r="EG136" s="61"/>
      <c r="EH136" s="61">
        <v>3</v>
      </c>
    </row>
    <row r="137" spans="1:138" x14ac:dyDescent="0.35">
      <c r="A137" s="60">
        <v>2296</v>
      </c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61"/>
      <c r="BF137" s="61"/>
      <c r="BG137" s="61"/>
      <c r="BH137" s="61"/>
      <c r="BI137" s="61"/>
      <c r="BJ137" s="61"/>
      <c r="BK137" s="61"/>
      <c r="BL137" s="61"/>
      <c r="BM137" s="61"/>
      <c r="BN137" s="61"/>
      <c r="BO137" s="61"/>
      <c r="BP137" s="61"/>
      <c r="BQ137" s="61"/>
      <c r="BR137" s="61"/>
      <c r="BS137" s="61"/>
      <c r="BT137" s="61"/>
      <c r="BU137" s="61"/>
      <c r="BV137" s="61"/>
      <c r="BW137" s="61"/>
      <c r="BX137" s="61"/>
      <c r="BY137" s="61"/>
      <c r="BZ137" s="61"/>
      <c r="CA137" s="61"/>
      <c r="CB137" s="61"/>
      <c r="CC137" s="61"/>
      <c r="CD137" s="61"/>
      <c r="CE137" s="61"/>
      <c r="CF137" s="61"/>
      <c r="CG137" s="61"/>
      <c r="CH137" s="61"/>
      <c r="CI137" s="61"/>
      <c r="CJ137" s="61"/>
      <c r="CK137" s="61"/>
      <c r="CL137" s="61"/>
      <c r="CM137" s="61"/>
      <c r="CN137" s="61"/>
      <c r="CO137" s="61"/>
      <c r="CP137" s="61"/>
      <c r="CQ137" s="61"/>
      <c r="CR137" s="61"/>
      <c r="CS137" s="61"/>
      <c r="CT137" s="61"/>
      <c r="CU137" s="61"/>
      <c r="CV137" s="61"/>
      <c r="CW137" s="61"/>
      <c r="CX137" s="61"/>
      <c r="CY137" s="61"/>
      <c r="CZ137" s="61"/>
      <c r="DA137" s="61"/>
      <c r="DB137" s="61"/>
      <c r="DC137" s="61"/>
      <c r="DD137" s="61"/>
      <c r="DE137" s="61"/>
      <c r="DF137" s="61"/>
      <c r="DG137" s="61"/>
      <c r="DH137" s="61"/>
      <c r="DI137" s="61"/>
      <c r="DJ137" s="61"/>
      <c r="DK137" s="61"/>
      <c r="DL137" s="61"/>
      <c r="DM137" s="61"/>
      <c r="DN137" s="61"/>
      <c r="DO137" s="61"/>
      <c r="DP137" s="61"/>
      <c r="DQ137" s="61"/>
      <c r="DR137" s="61"/>
      <c r="DS137" s="61"/>
      <c r="DT137" s="61"/>
      <c r="DU137" s="61"/>
      <c r="DV137" s="61"/>
      <c r="DW137" s="61"/>
      <c r="DX137" s="61"/>
      <c r="DY137" s="61"/>
      <c r="DZ137" s="61"/>
      <c r="EA137" s="61">
        <v>1</v>
      </c>
      <c r="EB137" s="61"/>
      <c r="EC137" s="61"/>
      <c r="ED137" s="61"/>
      <c r="EE137" s="61"/>
      <c r="EF137" s="61"/>
      <c r="EG137" s="61"/>
      <c r="EH137" s="61">
        <v>1</v>
      </c>
    </row>
    <row r="138" spans="1:138" x14ac:dyDescent="0.35">
      <c r="A138" s="60">
        <v>2310</v>
      </c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61"/>
      <c r="BF138" s="61"/>
      <c r="BG138" s="61"/>
      <c r="BH138" s="61"/>
      <c r="BI138" s="61"/>
      <c r="BJ138" s="61"/>
      <c r="BK138" s="61"/>
      <c r="BL138" s="61"/>
      <c r="BM138" s="61"/>
      <c r="BN138" s="61"/>
      <c r="BO138" s="61"/>
      <c r="BP138" s="61"/>
      <c r="BQ138" s="61"/>
      <c r="BR138" s="61"/>
      <c r="BS138" s="61"/>
      <c r="BT138" s="61"/>
      <c r="BU138" s="61"/>
      <c r="BV138" s="61"/>
      <c r="BW138" s="61"/>
      <c r="BX138" s="61"/>
      <c r="BY138" s="61"/>
      <c r="BZ138" s="61"/>
      <c r="CA138" s="61"/>
      <c r="CB138" s="61"/>
      <c r="CC138" s="61"/>
      <c r="CD138" s="61"/>
      <c r="CE138" s="61"/>
      <c r="CF138" s="61"/>
      <c r="CG138" s="61"/>
      <c r="CH138" s="61"/>
      <c r="CI138" s="61"/>
      <c r="CJ138" s="61"/>
      <c r="CK138" s="61"/>
      <c r="CL138" s="61"/>
      <c r="CM138" s="61"/>
      <c r="CN138" s="61"/>
      <c r="CO138" s="61"/>
      <c r="CP138" s="61"/>
      <c r="CQ138" s="61"/>
      <c r="CR138" s="61"/>
      <c r="CS138" s="61"/>
      <c r="CT138" s="61"/>
      <c r="CU138" s="61"/>
      <c r="CV138" s="61"/>
      <c r="CW138" s="61"/>
      <c r="CX138" s="61"/>
      <c r="CY138" s="61"/>
      <c r="CZ138" s="61"/>
      <c r="DA138" s="61"/>
      <c r="DB138" s="61"/>
      <c r="DC138" s="61"/>
      <c r="DD138" s="61"/>
      <c r="DE138" s="61"/>
      <c r="DF138" s="61"/>
      <c r="DG138" s="61"/>
      <c r="DH138" s="61"/>
      <c r="DI138" s="61"/>
      <c r="DJ138" s="61"/>
      <c r="DK138" s="61"/>
      <c r="DL138" s="61"/>
      <c r="DM138" s="61"/>
      <c r="DN138" s="61"/>
      <c r="DO138" s="61"/>
      <c r="DP138" s="61"/>
      <c r="DQ138" s="61"/>
      <c r="DR138" s="61"/>
      <c r="DS138" s="61"/>
      <c r="DT138" s="61"/>
      <c r="DU138" s="61"/>
      <c r="DV138" s="61"/>
      <c r="DW138" s="61"/>
      <c r="DX138" s="61"/>
      <c r="DY138" s="61">
        <v>1</v>
      </c>
      <c r="DZ138" s="61"/>
      <c r="EA138" s="61"/>
      <c r="EB138" s="61"/>
      <c r="EC138" s="61"/>
      <c r="ED138" s="61"/>
      <c r="EE138" s="61"/>
      <c r="EF138" s="61"/>
      <c r="EG138" s="61"/>
      <c r="EH138" s="61">
        <v>1</v>
      </c>
    </row>
    <row r="139" spans="1:138" x14ac:dyDescent="0.35">
      <c r="A139" s="60">
        <v>2357</v>
      </c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61"/>
      <c r="BF139" s="61"/>
      <c r="BG139" s="61"/>
      <c r="BH139" s="61"/>
      <c r="BI139" s="61"/>
      <c r="BJ139" s="61"/>
      <c r="BK139" s="61"/>
      <c r="BL139" s="61"/>
      <c r="BM139" s="61"/>
      <c r="BN139" s="61"/>
      <c r="BO139" s="61"/>
      <c r="BP139" s="61"/>
      <c r="BQ139" s="61"/>
      <c r="BR139" s="61"/>
      <c r="BS139" s="61"/>
      <c r="BT139" s="61"/>
      <c r="BU139" s="61"/>
      <c r="BV139" s="61"/>
      <c r="BW139" s="61"/>
      <c r="BX139" s="61"/>
      <c r="BY139" s="61"/>
      <c r="BZ139" s="61"/>
      <c r="CA139" s="61"/>
      <c r="CB139" s="61"/>
      <c r="CC139" s="61"/>
      <c r="CD139" s="61"/>
      <c r="CE139" s="61"/>
      <c r="CF139" s="61"/>
      <c r="CG139" s="61"/>
      <c r="CH139" s="61"/>
      <c r="CI139" s="61"/>
      <c r="CJ139" s="61"/>
      <c r="CK139" s="61"/>
      <c r="CL139" s="61"/>
      <c r="CM139" s="61"/>
      <c r="CN139" s="61"/>
      <c r="CO139" s="61"/>
      <c r="CP139" s="61"/>
      <c r="CQ139" s="61"/>
      <c r="CR139" s="61">
        <v>3</v>
      </c>
      <c r="CS139" s="61"/>
      <c r="CT139" s="61"/>
      <c r="CU139" s="61"/>
      <c r="CV139" s="61"/>
      <c r="CW139" s="61"/>
      <c r="CX139" s="61"/>
      <c r="CY139" s="61"/>
      <c r="CZ139" s="61"/>
      <c r="DA139" s="61"/>
      <c r="DB139" s="61"/>
      <c r="DC139" s="61"/>
      <c r="DD139" s="61"/>
      <c r="DE139" s="61"/>
      <c r="DF139" s="61"/>
      <c r="DG139" s="61"/>
      <c r="DH139" s="61"/>
      <c r="DI139" s="61"/>
      <c r="DJ139" s="61"/>
      <c r="DK139" s="61"/>
      <c r="DL139" s="61"/>
      <c r="DM139" s="61"/>
      <c r="DN139" s="61"/>
      <c r="DO139" s="61"/>
      <c r="DP139" s="61"/>
      <c r="DQ139" s="61"/>
      <c r="DR139" s="61"/>
      <c r="DS139" s="61"/>
      <c r="DT139" s="61"/>
      <c r="DU139" s="61"/>
      <c r="DV139" s="61"/>
      <c r="DW139" s="61"/>
      <c r="DX139" s="61"/>
      <c r="DY139" s="61"/>
      <c r="DZ139" s="61"/>
      <c r="EA139" s="61"/>
      <c r="EB139" s="61"/>
      <c r="EC139" s="61"/>
      <c r="ED139" s="61"/>
      <c r="EE139" s="61"/>
      <c r="EF139" s="61"/>
      <c r="EG139" s="61"/>
      <c r="EH139" s="61">
        <v>3</v>
      </c>
    </row>
    <row r="140" spans="1:138" x14ac:dyDescent="0.35">
      <c r="A140" s="60">
        <v>2361</v>
      </c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  <c r="AC140" s="61"/>
      <c r="AD140" s="61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61"/>
      <c r="BF140" s="61"/>
      <c r="BG140" s="61"/>
      <c r="BH140" s="61"/>
      <c r="BI140" s="61"/>
      <c r="BJ140" s="61"/>
      <c r="BK140" s="61"/>
      <c r="BL140" s="61"/>
      <c r="BM140" s="61"/>
      <c r="BN140" s="61"/>
      <c r="BO140" s="61"/>
      <c r="BP140" s="61"/>
      <c r="BQ140" s="61"/>
      <c r="BR140" s="61"/>
      <c r="BS140" s="61"/>
      <c r="BT140" s="61"/>
      <c r="BU140" s="61"/>
      <c r="BV140" s="61"/>
      <c r="BW140" s="61"/>
      <c r="BX140" s="61"/>
      <c r="BY140" s="61"/>
      <c r="BZ140" s="61"/>
      <c r="CA140" s="61"/>
      <c r="CB140" s="61"/>
      <c r="CC140" s="61"/>
      <c r="CD140" s="61"/>
      <c r="CE140" s="61"/>
      <c r="CF140" s="61"/>
      <c r="CG140" s="61"/>
      <c r="CH140" s="61"/>
      <c r="CI140" s="61"/>
      <c r="CJ140" s="61"/>
      <c r="CK140" s="61"/>
      <c r="CL140" s="61"/>
      <c r="CM140" s="61"/>
      <c r="CN140" s="61"/>
      <c r="CO140" s="61"/>
      <c r="CP140" s="61">
        <v>2</v>
      </c>
      <c r="CQ140" s="61"/>
      <c r="CR140" s="61"/>
      <c r="CS140" s="61"/>
      <c r="CT140" s="61"/>
      <c r="CU140" s="61"/>
      <c r="CV140" s="61"/>
      <c r="CW140" s="61"/>
      <c r="CX140" s="61"/>
      <c r="CY140" s="61"/>
      <c r="CZ140" s="61"/>
      <c r="DA140" s="61"/>
      <c r="DB140" s="61"/>
      <c r="DC140" s="61"/>
      <c r="DD140" s="61"/>
      <c r="DE140" s="61"/>
      <c r="DF140" s="61"/>
      <c r="DG140" s="61"/>
      <c r="DH140" s="61"/>
      <c r="DI140" s="61"/>
      <c r="DJ140" s="61"/>
      <c r="DK140" s="61"/>
      <c r="DL140" s="61"/>
      <c r="DM140" s="61"/>
      <c r="DN140" s="61"/>
      <c r="DO140" s="61"/>
      <c r="DP140" s="61"/>
      <c r="DQ140" s="61"/>
      <c r="DR140" s="61"/>
      <c r="DS140" s="61"/>
      <c r="DT140" s="61"/>
      <c r="DU140" s="61"/>
      <c r="DV140" s="61"/>
      <c r="DW140" s="61"/>
      <c r="DX140" s="61"/>
      <c r="DY140" s="61"/>
      <c r="DZ140" s="61"/>
      <c r="EA140" s="61"/>
      <c r="EB140" s="61"/>
      <c r="EC140" s="61"/>
      <c r="ED140" s="61"/>
      <c r="EE140" s="61"/>
      <c r="EF140" s="61"/>
      <c r="EG140" s="61"/>
      <c r="EH140" s="61">
        <v>2</v>
      </c>
    </row>
    <row r="141" spans="1:138" x14ac:dyDescent="0.35">
      <c r="A141" s="60">
        <v>2364</v>
      </c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61"/>
      <c r="AD141" s="61"/>
      <c r="AE141" s="61"/>
      <c r="AF141" s="61"/>
      <c r="AG141" s="61"/>
      <c r="AH141" s="61"/>
      <c r="AI141" s="61"/>
      <c r="AJ141" s="61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61"/>
      <c r="BF141" s="61"/>
      <c r="BG141" s="61"/>
      <c r="BH141" s="61"/>
      <c r="BI141" s="61"/>
      <c r="BJ141" s="61"/>
      <c r="BK141" s="61"/>
      <c r="BL141" s="61"/>
      <c r="BM141" s="61"/>
      <c r="BN141" s="61"/>
      <c r="BO141" s="61"/>
      <c r="BP141" s="61"/>
      <c r="BQ141" s="61"/>
      <c r="BR141" s="61"/>
      <c r="BS141" s="61"/>
      <c r="BT141" s="61"/>
      <c r="BU141" s="61"/>
      <c r="BV141" s="61"/>
      <c r="BW141" s="61"/>
      <c r="BX141" s="61"/>
      <c r="BY141" s="61"/>
      <c r="BZ141" s="61"/>
      <c r="CA141" s="61"/>
      <c r="CB141" s="61"/>
      <c r="CC141" s="61"/>
      <c r="CD141" s="61"/>
      <c r="CE141" s="61"/>
      <c r="CF141" s="61">
        <v>2</v>
      </c>
      <c r="CG141" s="61"/>
      <c r="CH141" s="61"/>
      <c r="CI141" s="61"/>
      <c r="CJ141" s="61"/>
      <c r="CK141" s="61"/>
      <c r="CL141" s="61"/>
      <c r="CM141" s="61"/>
      <c r="CN141" s="61"/>
      <c r="CO141" s="61"/>
      <c r="CP141" s="61"/>
      <c r="CQ141" s="61"/>
      <c r="CR141" s="61"/>
      <c r="CS141" s="61"/>
      <c r="CT141" s="61"/>
      <c r="CU141" s="61"/>
      <c r="CV141" s="61"/>
      <c r="CW141" s="61"/>
      <c r="CX141" s="61"/>
      <c r="CY141" s="61"/>
      <c r="CZ141" s="61"/>
      <c r="DA141" s="61"/>
      <c r="DB141" s="61"/>
      <c r="DC141" s="61"/>
      <c r="DD141" s="61"/>
      <c r="DE141" s="61"/>
      <c r="DF141" s="61"/>
      <c r="DG141" s="61"/>
      <c r="DH141" s="61"/>
      <c r="DI141" s="61"/>
      <c r="DJ141" s="61"/>
      <c r="DK141" s="61"/>
      <c r="DL141" s="61"/>
      <c r="DM141" s="61"/>
      <c r="DN141" s="61"/>
      <c r="DO141" s="61"/>
      <c r="DP141" s="61"/>
      <c r="DQ141" s="61"/>
      <c r="DR141" s="61"/>
      <c r="DS141" s="61"/>
      <c r="DT141" s="61"/>
      <c r="DU141" s="61"/>
      <c r="DV141" s="61"/>
      <c r="DW141" s="61"/>
      <c r="DX141" s="61"/>
      <c r="DY141" s="61"/>
      <c r="DZ141" s="61"/>
      <c r="EA141" s="61"/>
      <c r="EB141" s="61"/>
      <c r="EC141" s="61"/>
      <c r="ED141" s="61"/>
      <c r="EE141" s="61"/>
      <c r="EF141" s="61"/>
      <c r="EG141" s="61"/>
      <c r="EH141" s="61">
        <v>2</v>
      </c>
    </row>
    <row r="142" spans="1:138" x14ac:dyDescent="0.35">
      <c r="A142" s="60">
        <v>2367</v>
      </c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61"/>
      <c r="BF142" s="61"/>
      <c r="BG142" s="61"/>
      <c r="BH142" s="61"/>
      <c r="BI142" s="61"/>
      <c r="BJ142" s="61"/>
      <c r="BK142" s="61"/>
      <c r="BL142" s="61"/>
      <c r="BM142" s="61"/>
      <c r="BN142" s="61"/>
      <c r="BO142" s="61"/>
      <c r="BP142" s="61"/>
      <c r="BQ142" s="61"/>
      <c r="BR142" s="61"/>
      <c r="BS142" s="61"/>
      <c r="BT142" s="61"/>
      <c r="BU142" s="61"/>
      <c r="BV142" s="61"/>
      <c r="BW142" s="61"/>
      <c r="BX142" s="61"/>
      <c r="BY142" s="61"/>
      <c r="BZ142" s="61"/>
      <c r="CA142" s="61"/>
      <c r="CB142" s="61"/>
      <c r="CC142" s="61"/>
      <c r="CD142" s="61"/>
      <c r="CE142" s="61"/>
      <c r="CF142" s="61"/>
      <c r="CG142" s="61"/>
      <c r="CH142" s="61"/>
      <c r="CI142" s="61"/>
      <c r="CJ142" s="61"/>
      <c r="CK142" s="61"/>
      <c r="CL142" s="61"/>
      <c r="CM142" s="61"/>
      <c r="CN142" s="61"/>
      <c r="CO142" s="61"/>
      <c r="CP142" s="61"/>
      <c r="CQ142" s="61"/>
      <c r="CR142" s="61"/>
      <c r="CS142" s="61"/>
      <c r="CT142" s="61"/>
      <c r="CU142" s="61"/>
      <c r="CV142" s="61"/>
      <c r="CW142" s="61"/>
      <c r="CX142" s="61"/>
      <c r="CY142" s="61"/>
      <c r="CZ142" s="61"/>
      <c r="DA142" s="61"/>
      <c r="DB142" s="61"/>
      <c r="DC142" s="61"/>
      <c r="DD142" s="61"/>
      <c r="DE142" s="61"/>
      <c r="DF142" s="61"/>
      <c r="DG142" s="61"/>
      <c r="DH142" s="61"/>
      <c r="DI142" s="61"/>
      <c r="DJ142" s="61"/>
      <c r="DK142" s="61"/>
      <c r="DL142" s="61"/>
      <c r="DM142" s="61"/>
      <c r="DN142" s="61"/>
      <c r="DO142" s="61">
        <v>1</v>
      </c>
      <c r="DP142" s="61"/>
      <c r="DQ142" s="61"/>
      <c r="DR142" s="61"/>
      <c r="DS142" s="61"/>
      <c r="DT142" s="61"/>
      <c r="DU142" s="61"/>
      <c r="DV142" s="61"/>
      <c r="DW142" s="61"/>
      <c r="DX142" s="61"/>
      <c r="DY142" s="61"/>
      <c r="DZ142" s="61"/>
      <c r="EA142" s="61"/>
      <c r="EB142" s="61"/>
      <c r="EC142" s="61"/>
      <c r="ED142" s="61"/>
      <c r="EE142" s="61"/>
      <c r="EF142" s="61"/>
      <c r="EG142" s="61"/>
      <c r="EH142" s="61">
        <v>1</v>
      </c>
    </row>
    <row r="143" spans="1:138" x14ac:dyDescent="0.35">
      <c r="A143" s="60">
        <v>2373</v>
      </c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1"/>
      <c r="BF143" s="61"/>
      <c r="BG143" s="61"/>
      <c r="BH143" s="61"/>
      <c r="BI143" s="61"/>
      <c r="BJ143" s="61"/>
      <c r="BK143" s="61"/>
      <c r="BL143" s="61"/>
      <c r="BM143" s="61"/>
      <c r="BN143" s="61"/>
      <c r="BO143" s="61"/>
      <c r="BP143" s="61"/>
      <c r="BQ143" s="61"/>
      <c r="BR143" s="61"/>
      <c r="BS143" s="61"/>
      <c r="BT143" s="61"/>
      <c r="BU143" s="61"/>
      <c r="BV143" s="61"/>
      <c r="BW143" s="61"/>
      <c r="BX143" s="61"/>
      <c r="BY143" s="61"/>
      <c r="BZ143" s="61"/>
      <c r="CA143" s="61"/>
      <c r="CB143" s="61"/>
      <c r="CC143" s="61"/>
      <c r="CD143" s="61"/>
      <c r="CE143" s="61"/>
      <c r="CF143" s="61">
        <v>3</v>
      </c>
      <c r="CG143" s="61"/>
      <c r="CH143" s="61"/>
      <c r="CI143" s="61"/>
      <c r="CJ143" s="61"/>
      <c r="CK143" s="61"/>
      <c r="CL143" s="61"/>
      <c r="CM143" s="61"/>
      <c r="CN143" s="61"/>
      <c r="CO143" s="61"/>
      <c r="CP143" s="61"/>
      <c r="CQ143" s="61"/>
      <c r="CR143" s="61"/>
      <c r="CS143" s="61"/>
      <c r="CT143" s="61"/>
      <c r="CU143" s="61"/>
      <c r="CV143" s="61"/>
      <c r="CW143" s="61"/>
      <c r="CX143" s="61"/>
      <c r="CY143" s="61"/>
      <c r="CZ143" s="61"/>
      <c r="DA143" s="61"/>
      <c r="DB143" s="61"/>
      <c r="DC143" s="61"/>
      <c r="DD143" s="61"/>
      <c r="DE143" s="61"/>
      <c r="DF143" s="61"/>
      <c r="DG143" s="61"/>
      <c r="DH143" s="61"/>
      <c r="DI143" s="61"/>
      <c r="DJ143" s="61"/>
      <c r="DK143" s="61"/>
      <c r="DL143" s="61"/>
      <c r="DM143" s="61"/>
      <c r="DN143" s="61"/>
      <c r="DO143" s="61"/>
      <c r="DP143" s="61"/>
      <c r="DQ143" s="61"/>
      <c r="DR143" s="61"/>
      <c r="DS143" s="61"/>
      <c r="DT143" s="61"/>
      <c r="DU143" s="61"/>
      <c r="DV143" s="61"/>
      <c r="DW143" s="61"/>
      <c r="DX143" s="61"/>
      <c r="DY143" s="61"/>
      <c r="DZ143" s="61"/>
      <c r="EA143" s="61"/>
      <c r="EB143" s="61"/>
      <c r="EC143" s="61"/>
      <c r="ED143" s="61"/>
      <c r="EE143" s="61"/>
      <c r="EF143" s="61"/>
      <c r="EG143" s="61"/>
      <c r="EH143" s="61">
        <v>3</v>
      </c>
    </row>
    <row r="144" spans="1:138" x14ac:dyDescent="0.35">
      <c r="A144" s="60">
        <v>2379</v>
      </c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  <c r="AC144" s="61"/>
      <c r="AD144" s="61"/>
      <c r="AE144" s="61"/>
      <c r="AF144" s="61"/>
      <c r="AG144" s="61"/>
      <c r="AH144" s="61"/>
      <c r="AI144" s="61"/>
      <c r="AJ144" s="61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61"/>
      <c r="BF144" s="61"/>
      <c r="BG144" s="61"/>
      <c r="BH144" s="61"/>
      <c r="BI144" s="61"/>
      <c r="BJ144" s="61"/>
      <c r="BK144" s="61"/>
      <c r="BL144" s="61"/>
      <c r="BM144" s="61"/>
      <c r="BN144" s="61"/>
      <c r="BO144" s="61"/>
      <c r="BP144" s="61"/>
      <c r="BQ144" s="61"/>
      <c r="BR144" s="61"/>
      <c r="BS144" s="61"/>
      <c r="BT144" s="61"/>
      <c r="BU144" s="61"/>
      <c r="BV144" s="61"/>
      <c r="BW144" s="61"/>
      <c r="BX144" s="61"/>
      <c r="BY144" s="61"/>
      <c r="BZ144" s="61"/>
      <c r="CA144" s="61"/>
      <c r="CB144" s="61"/>
      <c r="CC144" s="61"/>
      <c r="CD144" s="61"/>
      <c r="CE144" s="61"/>
      <c r="CF144" s="61"/>
      <c r="CG144" s="61"/>
      <c r="CH144" s="61"/>
      <c r="CI144" s="61"/>
      <c r="CJ144" s="61"/>
      <c r="CK144" s="61"/>
      <c r="CL144" s="61"/>
      <c r="CM144" s="61"/>
      <c r="CN144" s="61"/>
      <c r="CO144" s="61"/>
      <c r="CP144" s="61"/>
      <c r="CQ144" s="61"/>
      <c r="CR144" s="61"/>
      <c r="CS144" s="61"/>
      <c r="CT144" s="61">
        <v>1</v>
      </c>
      <c r="CU144" s="61"/>
      <c r="CV144" s="61"/>
      <c r="CW144" s="61"/>
      <c r="CX144" s="61"/>
      <c r="CY144" s="61"/>
      <c r="CZ144" s="61"/>
      <c r="DA144" s="61"/>
      <c r="DB144" s="61"/>
      <c r="DC144" s="61"/>
      <c r="DD144" s="61"/>
      <c r="DE144" s="61"/>
      <c r="DF144" s="61"/>
      <c r="DG144" s="61"/>
      <c r="DH144" s="61"/>
      <c r="DI144" s="61"/>
      <c r="DJ144" s="61"/>
      <c r="DK144" s="61"/>
      <c r="DL144" s="61"/>
      <c r="DM144" s="61"/>
      <c r="DN144" s="61"/>
      <c r="DO144" s="61"/>
      <c r="DP144" s="61"/>
      <c r="DQ144" s="61"/>
      <c r="DR144" s="61"/>
      <c r="DS144" s="61"/>
      <c r="DT144" s="61"/>
      <c r="DU144" s="61"/>
      <c r="DV144" s="61"/>
      <c r="DW144" s="61"/>
      <c r="DX144" s="61"/>
      <c r="DY144" s="61"/>
      <c r="DZ144" s="61"/>
      <c r="EA144" s="61"/>
      <c r="EB144" s="61"/>
      <c r="EC144" s="61"/>
      <c r="ED144" s="61"/>
      <c r="EE144" s="61"/>
      <c r="EF144" s="61"/>
      <c r="EG144" s="61"/>
      <c r="EH144" s="61">
        <v>1</v>
      </c>
    </row>
    <row r="145" spans="1:138" x14ac:dyDescent="0.35">
      <c r="A145" s="60">
        <v>2401</v>
      </c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61"/>
      <c r="AD145" s="61"/>
      <c r="AE145" s="61"/>
      <c r="AF145" s="61"/>
      <c r="AG145" s="61"/>
      <c r="AH145" s="61"/>
      <c r="AI145" s="61"/>
      <c r="AJ145" s="61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/>
      <c r="BD145" s="61"/>
      <c r="BE145" s="61"/>
      <c r="BF145" s="61"/>
      <c r="BG145" s="61"/>
      <c r="BH145" s="61"/>
      <c r="BI145" s="61"/>
      <c r="BJ145" s="61"/>
      <c r="BK145" s="61"/>
      <c r="BL145" s="61"/>
      <c r="BM145" s="61"/>
      <c r="BN145" s="61"/>
      <c r="BO145" s="61"/>
      <c r="BP145" s="61"/>
      <c r="BQ145" s="61"/>
      <c r="BR145" s="61"/>
      <c r="BS145" s="61"/>
      <c r="BT145" s="61"/>
      <c r="BU145" s="61"/>
      <c r="BV145" s="61"/>
      <c r="BW145" s="61"/>
      <c r="BX145" s="61"/>
      <c r="BY145" s="61"/>
      <c r="BZ145" s="61"/>
      <c r="CA145" s="61"/>
      <c r="CB145" s="61"/>
      <c r="CC145" s="61"/>
      <c r="CD145" s="61"/>
      <c r="CE145" s="61"/>
      <c r="CF145" s="61"/>
      <c r="CG145" s="61"/>
      <c r="CH145" s="61"/>
      <c r="CI145" s="61"/>
      <c r="CJ145" s="61"/>
      <c r="CK145" s="61"/>
      <c r="CL145" s="61"/>
      <c r="CM145" s="61"/>
      <c r="CN145" s="61"/>
      <c r="CO145" s="61"/>
      <c r="CP145" s="61"/>
      <c r="CQ145" s="61"/>
      <c r="CR145" s="61">
        <v>2</v>
      </c>
      <c r="CS145" s="61"/>
      <c r="CT145" s="61"/>
      <c r="CU145" s="61"/>
      <c r="CV145" s="61"/>
      <c r="CW145" s="61"/>
      <c r="CX145" s="61"/>
      <c r="CY145" s="61"/>
      <c r="CZ145" s="61"/>
      <c r="DA145" s="61"/>
      <c r="DB145" s="61"/>
      <c r="DC145" s="61"/>
      <c r="DD145" s="61"/>
      <c r="DE145" s="61"/>
      <c r="DF145" s="61"/>
      <c r="DG145" s="61"/>
      <c r="DH145" s="61"/>
      <c r="DI145" s="61"/>
      <c r="DJ145" s="61"/>
      <c r="DK145" s="61"/>
      <c r="DL145" s="61"/>
      <c r="DM145" s="61"/>
      <c r="DN145" s="61"/>
      <c r="DO145" s="61"/>
      <c r="DP145" s="61"/>
      <c r="DQ145" s="61"/>
      <c r="DR145" s="61"/>
      <c r="DS145" s="61"/>
      <c r="DT145" s="61"/>
      <c r="DU145" s="61"/>
      <c r="DV145" s="61"/>
      <c r="DW145" s="61"/>
      <c r="DX145" s="61"/>
      <c r="DY145" s="61"/>
      <c r="DZ145" s="61"/>
      <c r="EA145" s="61"/>
      <c r="EB145" s="61"/>
      <c r="EC145" s="61"/>
      <c r="ED145" s="61"/>
      <c r="EE145" s="61"/>
      <c r="EF145" s="61"/>
      <c r="EG145" s="61"/>
      <c r="EH145" s="61">
        <v>2</v>
      </c>
    </row>
    <row r="146" spans="1:138" x14ac:dyDescent="0.35">
      <c r="A146" s="60">
        <v>2403</v>
      </c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  <c r="AC146" s="61"/>
      <c r="AD146" s="61"/>
      <c r="AE146" s="61"/>
      <c r="AF146" s="61"/>
      <c r="AG146" s="61"/>
      <c r="AH146" s="61"/>
      <c r="AI146" s="61"/>
      <c r="AJ146" s="61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61"/>
      <c r="BF146" s="61"/>
      <c r="BG146" s="61"/>
      <c r="BH146" s="61"/>
      <c r="BI146" s="61"/>
      <c r="BJ146" s="61"/>
      <c r="BK146" s="61"/>
      <c r="BL146" s="61"/>
      <c r="BM146" s="61"/>
      <c r="BN146" s="61"/>
      <c r="BO146" s="61"/>
      <c r="BP146" s="61"/>
      <c r="BQ146" s="61"/>
      <c r="BR146" s="61"/>
      <c r="BS146" s="61"/>
      <c r="BT146" s="61"/>
      <c r="BU146" s="61"/>
      <c r="BV146" s="61"/>
      <c r="BW146" s="61"/>
      <c r="BX146" s="61"/>
      <c r="BY146" s="61"/>
      <c r="BZ146" s="61"/>
      <c r="CA146" s="61"/>
      <c r="CB146" s="61"/>
      <c r="CC146" s="61"/>
      <c r="CD146" s="61"/>
      <c r="CE146" s="61"/>
      <c r="CF146" s="61"/>
      <c r="CG146" s="61"/>
      <c r="CH146" s="61"/>
      <c r="CI146" s="61"/>
      <c r="CJ146" s="61">
        <v>1</v>
      </c>
      <c r="CK146" s="61"/>
      <c r="CL146" s="61"/>
      <c r="CM146" s="61"/>
      <c r="CN146" s="61"/>
      <c r="CO146" s="61"/>
      <c r="CP146" s="61"/>
      <c r="CQ146" s="61"/>
      <c r="CR146" s="61"/>
      <c r="CS146" s="61"/>
      <c r="CT146" s="61"/>
      <c r="CU146" s="61"/>
      <c r="CV146" s="61"/>
      <c r="CW146" s="61"/>
      <c r="CX146" s="61"/>
      <c r="CY146" s="61"/>
      <c r="CZ146" s="61"/>
      <c r="DA146" s="61"/>
      <c r="DB146" s="61"/>
      <c r="DC146" s="61"/>
      <c r="DD146" s="61"/>
      <c r="DE146" s="61"/>
      <c r="DF146" s="61"/>
      <c r="DG146" s="61"/>
      <c r="DH146" s="61"/>
      <c r="DI146" s="61"/>
      <c r="DJ146" s="61"/>
      <c r="DK146" s="61"/>
      <c r="DL146" s="61"/>
      <c r="DM146" s="61"/>
      <c r="DN146" s="61"/>
      <c r="DO146" s="61"/>
      <c r="DP146" s="61"/>
      <c r="DQ146" s="61"/>
      <c r="DR146" s="61"/>
      <c r="DS146" s="61"/>
      <c r="DT146" s="61"/>
      <c r="DU146" s="61"/>
      <c r="DV146" s="61"/>
      <c r="DW146" s="61"/>
      <c r="DX146" s="61"/>
      <c r="DY146" s="61"/>
      <c r="DZ146" s="61"/>
      <c r="EA146" s="61"/>
      <c r="EB146" s="61"/>
      <c r="EC146" s="61"/>
      <c r="ED146" s="61"/>
      <c r="EE146" s="61"/>
      <c r="EF146" s="61"/>
      <c r="EG146" s="61"/>
      <c r="EH146" s="61">
        <v>1</v>
      </c>
    </row>
    <row r="147" spans="1:138" x14ac:dyDescent="0.35">
      <c r="A147" s="60">
        <v>2453</v>
      </c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61"/>
      <c r="BF147" s="61"/>
      <c r="BG147" s="61"/>
      <c r="BH147" s="61"/>
      <c r="BI147" s="61"/>
      <c r="BJ147" s="61"/>
      <c r="BK147" s="61"/>
      <c r="BL147" s="61"/>
      <c r="BM147" s="61"/>
      <c r="BN147" s="61"/>
      <c r="BO147" s="61"/>
      <c r="BP147" s="61"/>
      <c r="BQ147" s="61"/>
      <c r="BR147" s="61"/>
      <c r="BS147" s="61"/>
      <c r="BT147" s="61"/>
      <c r="BU147" s="61"/>
      <c r="BV147" s="61"/>
      <c r="BW147" s="61"/>
      <c r="BX147" s="61"/>
      <c r="BY147" s="61"/>
      <c r="BZ147" s="61"/>
      <c r="CA147" s="61"/>
      <c r="CB147" s="61"/>
      <c r="CC147" s="61"/>
      <c r="CD147" s="61"/>
      <c r="CE147" s="61"/>
      <c r="CF147" s="61"/>
      <c r="CG147" s="61"/>
      <c r="CH147" s="61"/>
      <c r="CI147" s="61"/>
      <c r="CJ147" s="61"/>
      <c r="CK147" s="61"/>
      <c r="CL147" s="61">
        <v>2</v>
      </c>
      <c r="CM147" s="61"/>
      <c r="CN147" s="61"/>
      <c r="CO147" s="61"/>
      <c r="CP147" s="61"/>
      <c r="CQ147" s="61"/>
      <c r="CR147" s="61"/>
      <c r="CS147" s="61"/>
      <c r="CT147" s="61"/>
      <c r="CU147" s="61"/>
      <c r="CV147" s="61"/>
      <c r="CW147" s="61"/>
      <c r="CX147" s="61"/>
      <c r="CY147" s="61"/>
      <c r="CZ147" s="61"/>
      <c r="DA147" s="61"/>
      <c r="DB147" s="61"/>
      <c r="DC147" s="61"/>
      <c r="DD147" s="61"/>
      <c r="DE147" s="61"/>
      <c r="DF147" s="61"/>
      <c r="DG147" s="61"/>
      <c r="DH147" s="61"/>
      <c r="DI147" s="61"/>
      <c r="DJ147" s="61"/>
      <c r="DK147" s="61"/>
      <c r="DL147" s="61"/>
      <c r="DM147" s="61"/>
      <c r="DN147" s="61"/>
      <c r="DO147" s="61"/>
      <c r="DP147" s="61"/>
      <c r="DQ147" s="61"/>
      <c r="DR147" s="61"/>
      <c r="DS147" s="61"/>
      <c r="DT147" s="61"/>
      <c r="DU147" s="61"/>
      <c r="DV147" s="61"/>
      <c r="DW147" s="61"/>
      <c r="DX147" s="61"/>
      <c r="DY147" s="61">
        <v>2</v>
      </c>
      <c r="DZ147" s="61">
        <v>1</v>
      </c>
      <c r="EA147" s="61"/>
      <c r="EB147" s="61"/>
      <c r="EC147" s="61"/>
      <c r="ED147" s="61"/>
      <c r="EE147" s="61"/>
      <c r="EF147" s="61"/>
      <c r="EG147" s="61"/>
      <c r="EH147" s="61">
        <v>5</v>
      </c>
    </row>
    <row r="148" spans="1:138" x14ac:dyDescent="0.35">
      <c r="A148" s="60">
        <v>2460</v>
      </c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61"/>
      <c r="BF148" s="61"/>
      <c r="BG148" s="61"/>
      <c r="BH148" s="61"/>
      <c r="BI148" s="61"/>
      <c r="BJ148" s="61"/>
      <c r="BK148" s="61"/>
      <c r="BL148" s="61"/>
      <c r="BM148" s="61"/>
      <c r="BN148" s="61"/>
      <c r="BO148" s="61"/>
      <c r="BP148" s="61"/>
      <c r="BQ148" s="61"/>
      <c r="BR148" s="61"/>
      <c r="BS148" s="61"/>
      <c r="BT148" s="61"/>
      <c r="BU148" s="61"/>
      <c r="BV148" s="61"/>
      <c r="BW148" s="61"/>
      <c r="BX148" s="61"/>
      <c r="BY148" s="61"/>
      <c r="BZ148" s="61"/>
      <c r="CA148" s="61"/>
      <c r="CB148" s="61"/>
      <c r="CC148" s="61"/>
      <c r="CD148" s="61"/>
      <c r="CE148" s="61"/>
      <c r="CF148" s="61"/>
      <c r="CG148" s="61"/>
      <c r="CH148" s="61"/>
      <c r="CI148" s="61"/>
      <c r="CJ148" s="61"/>
      <c r="CK148" s="61"/>
      <c r="CL148" s="61"/>
      <c r="CM148" s="61"/>
      <c r="CN148" s="61"/>
      <c r="CO148" s="61"/>
      <c r="CP148" s="61"/>
      <c r="CQ148" s="61"/>
      <c r="CR148" s="61"/>
      <c r="CS148" s="61"/>
      <c r="CT148" s="61"/>
      <c r="CU148" s="61"/>
      <c r="CV148" s="61"/>
      <c r="CW148" s="61"/>
      <c r="CX148" s="61"/>
      <c r="CY148" s="61"/>
      <c r="CZ148" s="61"/>
      <c r="DA148" s="61"/>
      <c r="DB148" s="61"/>
      <c r="DC148" s="61"/>
      <c r="DD148" s="61"/>
      <c r="DE148" s="61"/>
      <c r="DF148" s="61"/>
      <c r="DG148" s="61"/>
      <c r="DH148" s="61"/>
      <c r="DI148" s="61"/>
      <c r="DJ148" s="61"/>
      <c r="DK148" s="61"/>
      <c r="DL148" s="61"/>
      <c r="DM148" s="61"/>
      <c r="DN148" s="61"/>
      <c r="DO148" s="61"/>
      <c r="DP148" s="61"/>
      <c r="DQ148" s="61"/>
      <c r="DR148" s="61"/>
      <c r="DS148" s="61"/>
      <c r="DT148" s="61"/>
      <c r="DU148" s="61"/>
      <c r="DV148" s="61"/>
      <c r="DW148" s="61"/>
      <c r="DX148" s="61"/>
      <c r="DY148" s="61"/>
      <c r="DZ148" s="61"/>
      <c r="EA148" s="61"/>
      <c r="EB148" s="61"/>
      <c r="EC148" s="61"/>
      <c r="ED148" s="61">
        <v>1</v>
      </c>
      <c r="EE148" s="61"/>
      <c r="EF148" s="61"/>
      <c r="EG148" s="61"/>
      <c r="EH148" s="61">
        <v>1</v>
      </c>
    </row>
    <row r="149" spans="1:138" x14ac:dyDescent="0.35">
      <c r="A149" s="60">
        <v>2499</v>
      </c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  <c r="AA149" s="61"/>
      <c r="AB149" s="61"/>
      <c r="AC149" s="61"/>
      <c r="AD149" s="61"/>
      <c r="AE149" s="61"/>
      <c r="AF149" s="61"/>
      <c r="AG149" s="61"/>
      <c r="AH149" s="61"/>
      <c r="AI149" s="61"/>
      <c r="AJ149" s="61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61"/>
      <c r="BF149" s="61"/>
      <c r="BG149" s="61"/>
      <c r="BH149" s="61"/>
      <c r="BI149" s="61"/>
      <c r="BJ149" s="61"/>
      <c r="BK149" s="61"/>
      <c r="BL149" s="61"/>
      <c r="BM149" s="61"/>
      <c r="BN149" s="61"/>
      <c r="BO149" s="61"/>
      <c r="BP149" s="61"/>
      <c r="BQ149" s="61"/>
      <c r="BR149" s="61"/>
      <c r="BS149" s="61"/>
      <c r="BT149" s="61"/>
      <c r="BU149" s="61"/>
      <c r="BV149" s="61"/>
      <c r="BW149" s="61"/>
      <c r="BX149" s="61"/>
      <c r="BY149" s="61"/>
      <c r="BZ149" s="61"/>
      <c r="CA149" s="61"/>
      <c r="CB149" s="61"/>
      <c r="CC149" s="61"/>
      <c r="CD149" s="61"/>
      <c r="CE149" s="61">
        <v>1</v>
      </c>
      <c r="CF149" s="61"/>
      <c r="CG149" s="61"/>
      <c r="CH149" s="61"/>
      <c r="CI149" s="61"/>
      <c r="CJ149" s="61"/>
      <c r="CK149" s="61"/>
      <c r="CL149" s="61"/>
      <c r="CM149" s="61"/>
      <c r="CN149" s="61"/>
      <c r="CO149" s="61"/>
      <c r="CP149" s="61"/>
      <c r="CQ149" s="61"/>
      <c r="CR149" s="61"/>
      <c r="CS149" s="61"/>
      <c r="CT149" s="61"/>
      <c r="CU149" s="61"/>
      <c r="CV149" s="61"/>
      <c r="CW149" s="61"/>
      <c r="CX149" s="61"/>
      <c r="CY149" s="61"/>
      <c r="CZ149" s="61"/>
      <c r="DA149" s="61"/>
      <c r="DB149" s="61"/>
      <c r="DC149" s="61"/>
      <c r="DD149" s="61"/>
      <c r="DE149" s="61"/>
      <c r="DF149" s="61"/>
      <c r="DG149" s="61"/>
      <c r="DH149" s="61">
        <v>1</v>
      </c>
      <c r="DI149" s="61"/>
      <c r="DJ149" s="61"/>
      <c r="DK149" s="61"/>
      <c r="DL149" s="61"/>
      <c r="DM149" s="61"/>
      <c r="DN149" s="61"/>
      <c r="DO149" s="61"/>
      <c r="DP149" s="61"/>
      <c r="DQ149" s="61"/>
      <c r="DR149" s="61"/>
      <c r="DS149" s="61"/>
      <c r="DT149" s="61"/>
      <c r="DU149" s="61"/>
      <c r="DV149" s="61"/>
      <c r="DW149" s="61"/>
      <c r="DX149" s="61"/>
      <c r="DY149" s="61"/>
      <c r="DZ149" s="61"/>
      <c r="EA149" s="61"/>
      <c r="EB149" s="61">
        <v>4</v>
      </c>
      <c r="EC149" s="61">
        <v>6</v>
      </c>
      <c r="ED149" s="61"/>
      <c r="EE149" s="61"/>
      <c r="EF149" s="61"/>
      <c r="EG149" s="61"/>
      <c r="EH149" s="61">
        <v>12</v>
      </c>
    </row>
    <row r="150" spans="1:138" x14ac:dyDescent="0.35">
      <c r="A150" s="60">
        <v>2500</v>
      </c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  <c r="AA150" s="61"/>
      <c r="AB150" s="61"/>
      <c r="AC150" s="61"/>
      <c r="AD150" s="61"/>
      <c r="AE150" s="61"/>
      <c r="AF150" s="61"/>
      <c r="AG150" s="61"/>
      <c r="AH150" s="61"/>
      <c r="AI150" s="61"/>
      <c r="AJ150" s="61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61"/>
      <c r="BF150" s="61"/>
      <c r="BG150" s="61"/>
      <c r="BH150" s="61"/>
      <c r="BI150" s="61"/>
      <c r="BJ150" s="61"/>
      <c r="BK150" s="61"/>
      <c r="BL150" s="61"/>
      <c r="BM150" s="61"/>
      <c r="BN150" s="61"/>
      <c r="BO150" s="61"/>
      <c r="BP150" s="61"/>
      <c r="BQ150" s="61"/>
      <c r="BR150" s="61"/>
      <c r="BS150" s="61"/>
      <c r="BT150" s="61"/>
      <c r="BU150" s="61"/>
      <c r="BV150" s="61"/>
      <c r="BW150" s="61"/>
      <c r="BX150" s="61"/>
      <c r="BY150" s="61"/>
      <c r="BZ150" s="61"/>
      <c r="CA150" s="61"/>
      <c r="CB150" s="61"/>
      <c r="CC150" s="61"/>
      <c r="CD150" s="61"/>
      <c r="CE150" s="61"/>
      <c r="CF150" s="61"/>
      <c r="CG150" s="61"/>
      <c r="CH150" s="61"/>
      <c r="CI150" s="61"/>
      <c r="CJ150" s="61"/>
      <c r="CK150" s="61"/>
      <c r="CL150" s="61"/>
      <c r="CM150" s="61"/>
      <c r="CN150" s="61"/>
      <c r="CO150" s="61"/>
      <c r="CP150" s="61"/>
      <c r="CQ150" s="61"/>
      <c r="CR150" s="61"/>
      <c r="CS150" s="61"/>
      <c r="CT150" s="61"/>
      <c r="CU150" s="61"/>
      <c r="CV150" s="61"/>
      <c r="CW150" s="61"/>
      <c r="CX150" s="61"/>
      <c r="CY150" s="61"/>
      <c r="CZ150" s="61"/>
      <c r="DA150" s="61"/>
      <c r="DB150" s="61"/>
      <c r="DC150" s="61"/>
      <c r="DD150" s="61"/>
      <c r="DE150" s="61"/>
      <c r="DF150" s="61"/>
      <c r="DG150" s="61"/>
      <c r="DH150" s="61"/>
      <c r="DI150" s="61"/>
      <c r="DJ150" s="61"/>
      <c r="DK150" s="61"/>
      <c r="DL150" s="61"/>
      <c r="DM150" s="61"/>
      <c r="DN150" s="61"/>
      <c r="DO150" s="61"/>
      <c r="DP150" s="61"/>
      <c r="DQ150" s="61"/>
      <c r="DR150" s="61"/>
      <c r="DS150" s="61"/>
      <c r="DT150" s="61"/>
      <c r="DU150" s="61"/>
      <c r="DV150" s="61"/>
      <c r="DW150" s="61"/>
      <c r="DX150" s="61"/>
      <c r="DY150" s="61"/>
      <c r="DZ150" s="61"/>
      <c r="EA150" s="61"/>
      <c r="EB150" s="61"/>
      <c r="EC150" s="61"/>
      <c r="ED150" s="61">
        <v>1</v>
      </c>
      <c r="EE150" s="61"/>
      <c r="EF150" s="61"/>
      <c r="EG150" s="61"/>
      <c r="EH150" s="61">
        <v>1</v>
      </c>
    </row>
    <row r="151" spans="1:138" x14ac:dyDescent="0.35">
      <c r="A151" s="60">
        <v>2503</v>
      </c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  <c r="AA151" s="61"/>
      <c r="AB151" s="61"/>
      <c r="AC151" s="61"/>
      <c r="AD151" s="61"/>
      <c r="AE151" s="61"/>
      <c r="AF151" s="61"/>
      <c r="AG151" s="61"/>
      <c r="AH151" s="61"/>
      <c r="AI151" s="61"/>
      <c r="AJ151" s="61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61"/>
      <c r="BF151" s="61"/>
      <c r="BG151" s="61"/>
      <c r="BH151" s="61"/>
      <c r="BI151" s="61"/>
      <c r="BJ151" s="61"/>
      <c r="BK151" s="61"/>
      <c r="BL151" s="61"/>
      <c r="BM151" s="61"/>
      <c r="BN151" s="61"/>
      <c r="BO151" s="61"/>
      <c r="BP151" s="61"/>
      <c r="BQ151" s="61"/>
      <c r="BR151" s="61"/>
      <c r="BS151" s="61"/>
      <c r="BT151" s="61"/>
      <c r="BU151" s="61"/>
      <c r="BV151" s="61"/>
      <c r="BW151" s="61"/>
      <c r="BX151" s="61"/>
      <c r="BY151" s="61"/>
      <c r="BZ151" s="61"/>
      <c r="CA151" s="61"/>
      <c r="CB151" s="61"/>
      <c r="CC151" s="61"/>
      <c r="CD151" s="61"/>
      <c r="CE151" s="61"/>
      <c r="CF151" s="61"/>
      <c r="CG151" s="61"/>
      <c r="CH151" s="61"/>
      <c r="CI151" s="61"/>
      <c r="CJ151" s="61"/>
      <c r="CK151" s="61"/>
      <c r="CL151" s="61"/>
      <c r="CM151" s="61"/>
      <c r="CN151" s="61"/>
      <c r="CO151" s="61"/>
      <c r="CP151" s="61"/>
      <c r="CQ151" s="61"/>
      <c r="CR151" s="61"/>
      <c r="CS151" s="61"/>
      <c r="CT151" s="61"/>
      <c r="CU151" s="61"/>
      <c r="CV151" s="61"/>
      <c r="CW151" s="61"/>
      <c r="CX151" s="61"/>
      <c r="CY151" s="61"/>
      <c r="CZ151" s="61"/>
      <c r="DA151" s="61"/>
      <c r="DB151" s="61"/>
      <c r="DC151" s="61"/>
      <c r="DD151" s="61"/>
      <c r="DE151" s="61"/>
      <c r="DF151" s="61"/>
      <c r="DG151" s="61"/>
      <c r="DH151" s="61"/>
      <c r="DI151" s="61"/>
      <c r="DJ151" s="61"/>
      <c r="DK151" s="61"/>
      <c r="DL151" s="61"/>
      <c r="DM151" s="61"/>
      <c r="DN151" s="61"/>
      <c r="DO151" s="61"/>
      <c r="DP151" s="61"/>
      <c r="DQ151" s="61"/>
      <c r="DR151" s="61"/>
      <c r="DS151" s="61"/>
      <c r="DT151" s="61"/>
      <c r="DU151" s="61"/>
      <c r="DV151" s="61"/>
      <c r="DW151" s="61"/>
      <c r="DX151" s="61"/>
      <c r="DY151" s="61"/>
      <c r="DZ151" s="61"/>
      <c r="EA151" s="61"/>
      <c r="EB151" s="61"/>
      <c r="EC151" s="61"/>
      <c r="ED151" s="61"/>
      <c r="EE151" s="61">
        <v>3</v>
      </c>
      <c r="EF151" s="61"/>
      <c r="EG151" s="61"/>
      <c r="EH151" s="61">
        <v>3</v>
      </c>
    </row>
    <row r="152" spans="1:138" x14ac:dyDescent="0.35">
      <c r="A152" s="59" t="s">
        <v>274</v>
      </c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/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61"/>
      <c r="BO152" s="61"/>
      <c r="BP152" s="61"/>
      <c r="BQ152" s="61"/>
      <c r="BR152" s="61"/>
      <c r="BS152" s="61"/>
      <c r="BT152" s="61"/>
      <c r="BU152" s="61"/>
      <c r="BV152" s="61"/>
      <c r="BW152" s="61"/>
      <c r="BX152" s="61"/>
      <c r="BY152" s="61"/>
      <c r="BZ152" s="61"/>
      <c r="CA152" s="61"/>
      <c r="CB152" s="61"/>
      <c r="CC152" s="61"/>
      <c r="CD152" s="61"/>
      <c r="CE152" s="61"/>
      <c r="CF152" s="61"/>
      <c r="CG152" s="61"/>
      <c r="CH152" s="61"/>
      <c r="CI152" s="61"/>
      <c r="CJ152" s="61"/>
      <c r="CK152" s="61"/>
      <c r="CL152" s="61"/>
      <c r="CM152" s="61"/>
      <c r="CN152" s="61"/>
      <c r="CO152" s="61"/>
      <c r="CP152" s="61"/>
      <c r="CQ152" s="61"/>
      <c r="CR152" s="61"/>
      <c r="CS152" s="61"/>
      <c r="CT152" s="61"/>
      <c r="CU152" s="61"/>
      <c r="CV152" s="61"/>
      <c r="CW152" s="61"/>
      <c r="CX152" s="61"/>
      <c r="CY152" s="61"/>
      <c r="CZ152" s="61"/>
      <c r="DA152" s="61"/>
      <c r="DB152" s="61"/>
      <c r="DC152" s="61"/>
      <c r="DD152" s="61"/>
      <c r="DE152" s="61"/>
      <c r="DF152" s="61"/>
      <c r="DG152" s="61"/>
      <c r="DH152" s="61"/>
      <c r="DI152" s="61"/>
      <c r="DJ152" s="61"/>
      <c r="DK152" s="61"/>
      <c r="DL152" s="61"/>
      <c r="DM152" s="61"/>
      <c r="DN152" s="61"/>
      <c r="DO152" s="61"/>
      <c r="DP152" s="61"/>
      <c r="DQ152" s="61"/>
      <c r="DR152" s="61"/>
      <c r="DS152" s="61"/>
      <c r="DT152" s="61"/>
      <c r="DU152" s="61"/>
      <c r="DV152" s="61"/>
      <c r="DW152" s="61"/>
      <c r="DX152" s="61"/>
      <c r="DY152" s="61"/>
      <c r="DZ152" s="61"/>
      <c r="EA152" s="61"/>
      <c r="EB152" s="61"/>
      <c r="EC152" s="61"/>
      <c r="ED152" s="61"/>
      <c r="EE152" s="61"/>
      <c r="EF152" s="61"/>
      <c r="EG152" s="61">
        <v>0</v>
      </c>
      <c r="EH152" s="61">
        <v>0</v>
      </c>
    </row>
    <row r="153" spans="1:138" x14ac:dyDescent="0.35">
      <c r="A153" s="60" t="s">
        <v>274</v>
      </c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61"/>
      <c r="BO153" s="61"/>
      <c r="BP153" s="61"/>
      <c r="BQ153" s="61"/>
      <c r="BR153" s="61"/>
      <c r="BS153" s="61"/>
      <c r="BT153" s="61"/>
      <c r="BU153" s="61"/>
      <c r="BV153" s="61"/>
      <c r="BW153" s="61"/>
      <c r="BX153" s="61"/>
      <c r="BY153" s="61"/>
      <c r="BZ153" s="61"/>
      <c r="CA153" s="61"/>
      <c r="CB153" s="61"/>
      <c r="CC153" s="61"/>
      <c r="CD153" s="61"/>
      <c r="CE153" s="61"/>
      <c r="CF153" s="61"/>
      <c r="CG153" s="61"/>
      <c r="CH153" s="61"/>
      <c r="CI153" s="61"/>
      <c r="CJ153" s="61"/>
      <c r="CK153" s="61"/>
      <c r="CL153" s="61"/>
      <c r="CM153" s="61"/>
      <c r="CN153" s="61"/>
      <c r="CO153" s="61"/>
      <c r="CP153" s="61"/>
      <c r="CQ153" s="61"/>
      <c r="CR153" s="61"/>
      <c r="CS153" s="61"/>
      <c r="CT153" s="61"/>
      <c r="CU153" s="61"/>
      <c r="CV153" s="61"/>
      <c r="CW153" s="61"/>
      <c r="CX153" s="61"/>
      <c r="CY153" s="61"/>
      <c r="CZ153" s="61"/>
      <c r="DA153" s="61"/>
      <c r="DB153" s="61"/>
      <c r="DC153" s="61"/>
      <c r="DD153" s="61"/>
      <c r="DE153" s="61"/>
      <c r="DF153" s="61"/>
      <c r="DG153" s="61"/>
      <c r="DH153" s="61"/>
      <c r="DI153" s="61"/>
      <c r="DJ153" s="61"/>
      <c r="DK153" s="61"/>
      <c r="DL153" s="61"/>
      <c r="DM153" s="61"/>
      <c r="DN153" s="61"/>
      <c r="DO153" s="61"/>
      <c r="DP153" s="61"/>
      <c r="DQ153" s="61"/>
      <c r="DR153" s="61"/>
      <c r="DS153" s="61"/>
      <c r="DT153" s="61"/>
      <c r="DU153" s="61"/>
      <c r="DV153" s="61"/>
      <c r="DW153" s="61"/>
      <c r="DX153" s="61"/>
      <c r="DY153" s="61"/>
      <c r="DZ153" s="61"/>
      <c r="EA153" s="61"/>
      <c r="EB153" s="61"/>
      <c r="EC153" s="61"/>
      <c r="ED153" s="61"/>
      <c r="EE153" s="61"/>
      <c r="EF153" s="61"/>
      <c r="EG153" s="61">
        <v>0</v>
      </c>
      <c r="EH153" s="61">
        <v>0</v>
      </c>
    </row>
    <row r="154" spans="1:138" x14ac:dyDescent="0.35">
      <c r="A154" s="59" t="s">
        <v>19</v>
      </c>
      <c r="B154" s="61">
        <v>1</v>
      </c>
      <c r="C154" s="61">
        <v>1</v>
      </c>
      <c r="D154" s="61">
        <v>1</v>
      </c>
      <c r="E154" s="61">
        <v>1</v>
      </c>
      <c r="F154" s="61">
        <v>1</v>
      </c>
      <c r="G154" s="61">
        <v>2</v>
      </c>
      <c r="H154" s="61">
        <v>1</v>
      </c>
      <c r="I154" s="61">
        <v>1</v>
      </c>
      <c r="J154" s="61">
        <v>1</v>
      </c>
      <c r="K154" s="61">
        <v>3</v>
      </c>
      <c r="L154" s="61">
        <v>2</v>
      </c>
      <c r="M154" s="61">
        <v>10</v>
      </c>
      <c r="N154" s="61">
        <v>1</v>
      </c>
      <c r="O154" s="61">
        <v>1</v>
      </c>
      <c r="P154" s="61">
        <v>30</v>
      </c>
      <c r="Q154" s="61">
        <v>40</v>
      </c>
      <c r="R154" s="61">
        <v>51</v>
      </c>
      <c r="S154" s="61">
        <v>52</v>
      </c>
      <c r="T154" s="61">
        <v>1</v>
      </c>
      <c r="U154" s="61">
        <v>4</v>
      </c>
      <c r="V154" s="61">
        <v>5</v>
      </c>
      <c r="W154" s="61">
        <v>61</v>
      </c>
      <c r="X154" s="61">
        <v>1</v>
      </c>
      <c r="Y154" s="61">
        <v>4</v>
      </c>
      <c r="Z154" s="61">
        <v>9</v>
      </c>
      <c r="AA154" s="61">
        <v>5</v>
      </c>
      <c r="AB154" s="61">
        <v>2</v>
      </c>
      <c r="AC154" s="61">
        <v>12</v>
      </c>
      <c r="AD154" s="61">
        <v>5</v>
      </c>
      <c r="AE154" s="61">
        <v>7</v>
      </c>
      <c r="AF154" s="61">
        <v>3</v>
      </c>
      <c r="AG154" s="61">
        <v>6</v>
      </c>
      <c r="AH154" s="61">
        <v>2</v>
      </c>
      <c r="AI154" s="61">
        <v>5</v>
      </c>
      <c r="AJ154" s="61">
        <v>4</v>
      </c>
      <c r="AK154" s="61">
        <v>4</v>
      </c>
      <c r="AL154" s="61">
        <v>1</v>
      </c>
      <c r="AM154" s="61">
        <v>50</v>
      </c>
      <c r="AN154" s="61">
        <v>50</v>
      </c>
      <c r="AO154" s="61">
        <v>79</v>
      </c>
      <c r="AP154" s="61">
        <v>18</v>
      </c>
      <c r="AQ154" s="61">
        <v>1</v>
      </c>
      <c r="AR154" s="61">
        <v>3</v>
      </c>
      <c r="AS154" s="61">
        <v>10</v>
      </c>
      <c r="AT154" s="61">
        <v>55</v>
      </c>
      <c r="AU154" s="61">
        <v>2</v>
      </c>
      <c r="AV154" s="61">
        <v>2</v>
      </c>
      <c r="AW154" s="61">
        <v>4</v>
      </c>
      <c r="AX154" s="61">
        <v>22</v>
      </c>
      <c r="AY154" s="61">
        <v>2</v>
      </c>
      <c r="AZ154" s="61">
        <v>63</v>
      </c>
      <c r="BA154" s="61">
        <v>1</v>
      </c>
      <c r="BB154" s="61">
        <v>3</v>
      </c>
      <c r="BC154" s="61">
        <v>13</v>
      </c>
      <c r="BD154" s="61">
        <v>4</v>
      </c>
      <c r="BE154" s="61">
        <v>1</v>
      </c>
      <c r="BF154" s="61">
        <v>2</v>
      </c>
      <c r="BG154" s="61">
        <v>1</v>
      </c>
      <c r="BH154" s="61">
        <v>1</v>
      </c>
      <c r="BI154" s="61">
        <v>5</v>
      </c>
      <c r="BJ154" s="61">
        <v>1</v>
      </c>
      <c r="BK154" s="61">
        <v>6</v>
      </c>
      <c r="BL154" s="61">
        <v>6</v>
      </c>
      <c r="BM154" s="61">
        <v>3</v>
      </c>
      <c r="BN154" s="61">
        <v>3</v>
      </c>
      <c r="BO154" s="61">
        <v>112</v>
      </c>
      <c r="BP154" s="61">
        <v>86</v>
      </c>
      <c r="BQ154" s="61">
        <v>16</v>
      </c>
      <c r="BR154" s="61">
        <v>1</v>
      </c>
      <c r="BS154" s="61">
        <v>1</v>
      </c>
      <c r="BT154" s="61">
        <v>85</v>
      </c>
      <c r="BU154" s="61">
        <v>10</v>
      </c>
      <c r="BV154" s="61">
        <v>10</v>
      </c>
      <c r="BW154" s="61">
        <v>2</v>
      </c>
      <c r="BX154" s="61">
        <v>5</v>
      </c>
      <c r="BY154" s="61">
        <v>1</v>
      </c>
      <c r="BZ154" s="61">
        <v>2</v>
      </c>
      <c r="CA154" s="61">
        <v>3</v>
      </c>
      <c r="CB154" s="61">
        <v>1</v>
      </c>
      <c r="CC154" s="61">
        <v>7</v>
      </c>
      <c r="CD154" s="61">
        <v>12</v>
      </c>
      <c r="CE154" s="61">
        <v>1</v>
      </c>
      <c r="CF154" s="61">
        <v>25</v>
      </c>
      <c r="CG154" s="61">
        <v>5</v>
      </c>
      <c r="CH154" s="61">
        <v>3</v>
      </c>
      <c r="CI154" s="61">
        <v>3</v>
      </c>
      <c r="CJ154" s="61">
        <v>5</v>
      </c>
      <c r="CK154" s="61">
        <v>3</v>
      </c>
      <c r="CL154" s="61">
        <v>2</v>
      </c>
      <c r="CM154" s="61">
        <v>14</v>
      </c>
      <c r="CN154" s="61">
        <v>1</v>
      </c>
      <c r="CO154" s="61">
        <v>3</v>
      </c>
      <c r="CP154" s="61">
        <v>2</v>
      </c>
      <c r="CQ154" s="61">
        <v>1</v>
      </c>
      <c r="CR154" s="61">
        <v>6</v>
      </c>
      <c r="CS154" s="61">
        <v>11</v>
      </c>
      <c r="CT154" s="61">
        <v>1</v>
      </c>
      <c r="CU154" s="61">
        <v>7</v>
      </c>
      <c r="CV154" s="61">
        <v>1</v>
      </c>
      <c r="CW154" s="61">
        <v>2</v>
      </c>
      <c r="CX154" s="61">
        <v>1</v>
      </c>
      <c r="CY154" s="61">
        <v>10</v>
      </c>
      <c r="CZ154" s="61">
        <v>24</v>
      </c>
      <c r="DA154" s="61">
        <v>1</v>
      </c>
      <c r="DB154" s="61">
        <v>20</v>
      </c>
      <c r="DC154" s="61">
        <v>20</v>
      </c>
      <c r="DD154" s="61">
        <v>60</v>
      </c>
      <c r="DE154" s="61">
        <v>10</v>
      </c>
      <c r="DF154" s="61">
        <v>1</v>
      </c>
      <c r="DG154" s="61">
        <v>5</v>
      </c>
      <c r="DH154" s="61">
        <v>3</v>
      </c>
      <c r="DI154" s="61">
        <v>1</v>
      </c>
      <c r="DJ154" s="61">
        <v>10</v>
      </c>
      <c r="DK154" s="61">
        <v>15</v>
      </c>
      <c r="DL154" s="61">
        <v>1</v>
      </c>
      <c r="DM154" s="61">
        <v>23</v>
      </c>
      <c r="DN154" s="61">
        <v>1</v>
      </c>
      <c r="DO154" s="61">
        <v>1</v>
      </c>
      <c r="DP154" s="61">
        <v>2</v>
      </c>
      <c r="DQ154" s="61">
        <v>1</v>
      </c>
      <c r="DR154" s="61">
        <v>8</v>
      </c>
      <c r="DS154" s="61">
        <v>1</v>
      </c>
      <c r="DT154" s="61">
        <v>8</v>
      </c>
      <c r="DU154" s="61">
        <v>3</v>
      </c>
      <c r="DV154" s="61">
        <v>6</v>
      </c>
      <c r="DW154" s="61">
        <v>1</v>
      </c>
      <c r="DX154" s="61">
        <v>23</v>
      </c>
      <c r="DY154" s="61">
        <v>3</v>
      </c>
      <c r="DZ154" s="61">
        <v>1</v>
      </c>
      <c r="EA154" s="61">
        <v>1</v>
      </c>
      <c r="EB154" s="61">
        <v>4</v>
      </c>
      <c r="EC154" s="61">
        <v>9</v>
      </c>
      <c r="ED154" s="61">
        <v>2</v>
      </c>
      <c r="EE154" s="61">
        <v>4</v>
      </c>
      <c r="EF154" s="61">
        <v>3</v>
      </c>
      <c r="EG154" s="61">
        <v>0</v>
      </c>
      <c r="EH154" s="61">
        <v>1489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A8BB8-0FE9-4B6B-97C6-E10422300278}">
  <dimension ref="A1:AH295"/>
  <sheetViews>
    <sheetView topLeftCell="C1" zoomScale="80" zoomScaleNormal="80" workbookViewId="0">
      <pane xSplit="7" ySplit="6" topLeftCell="J257" activePane="bottomRight" state="frozen"/>
      <selection activeCell="C1" sqref="C1"/>
      <selection pane="topRight" activeCell="J1" sqref="J1"/>
      <selection pane="bottomLeft" activeCell="C7" sqref="C7"/>
      <selection pane="bottomRight" activeCell="G278" sqref="C7:G278"/>
    </sheetView>
  </sheetViews>
  <sheetFormatPr baseColWidth="10" defaultRowHeight="14.5" x14ac:dyDescent="0.35"/>
  <cols>
    <col min="1" max="1" width="5.453125" hidden="1" customWidth="1"/>
    <col min="2" max="2" width="0" style="21" hidden="1" customWidth="1"/>
    <col min="3" max="4" width="6.453125" customWidth="1"/>
    <col min="6" max="6" width="10.81640625" style="30"/>
    <col min="10" max="16" width="9.54296875" customWidth="1"/>
    <col min="17" max="17" width="6.81640625" style="21" customWidth="1"/>
    <col min="18" max="18" width="11.36328125" style="21" customWidth="1"/>
    <col min="19" max="26" width="9.54296875" customWidth="1"/>
    <col min="27" max="28" width="9.54296875" style="21" customWidth="1"/>
    <col min="29" max="29" width="8" style="21" customWidth="1"/>
    <col min="30" max="34" width="10.1796875" customWidth="1"/>
  </cols>
  <sheetData>
    <row r="1" spans="1:34" x14ac:dyDescent="0.35">
      <c r="B1" s="21" t="s">
        <v>23</v>
      </c>
      <c r="Y1" s="54">
        <f>+AB283</f>
        <v>-0.11982436518785455</v>
      </c>
      <c r="AD1" s="19" t="s">
        <v>4</v>
      </c>
    </row>
    <row r="2" spans="1:34" x14ac:dyDescent="0.35">
      <c r="J2" s="16"/>
      <c r="K2" s="17"/>
      <c r="L2" s="46" t="s">
        <v>3</v>
      </c>
      <c r="M2" s="16"/>
      <c r="N2" s="17"/>
      <c r="O2" s="46"/>
      <c r="P2" s="16"/>
      <c r="R2" s="16" t="s">
        <v>4</v>
      </c>
      <c r="S2" s="16" t="s">
        <v>18</v>
      </c>
      <c r="T2" s="16"/>
      <c r="U2" s="17"/>
      <c r="V2" s="16"/>
      <c r="W2" s="17"/>
      <c r="X2" s="16"/>
      <c r="Y2" s="16"/>
      <c r="Z2" s="17"/>
      <c r="AA2" s="17"/>
      <c r="AB2" s="24"/>
      <c r="AD2">
        <v>1</v>
      </c>
      <c r="AE2">
        <v>1</v>
      </c>
      <c r="AF2">
        <v>1</v>
      </c>
      <c r="AG2">
        <v>1.2</v>
      </c>
      <c r="AH2">
        <v>1.2</v>
      </c>
    </row>
    <row r="3" spans="1:34" x14ac:dyDescent="0.35">
      <c r="B3" s="21" t="s">
        <v>24</v>
      </c>
      <c r="C3" t="s">
        <v>25</v>
      </c>
      <c r="H3" s="33" t="s">
        <v>155</v>
      </c>
      <c r="I3" s="33"/>
      <c r="J3" s="25" t="s">
        <v>8</v>
      </c>
      <c r="K3" s="18" t="s">
        <v>168</v>
      </c>
      <c r="L3" s="25" t="s">
        <v>58</v>
      </c>
      <c r="M3" s="7" t="s">
        <v>9</v>
      </c>
      <c r="N3" s="18" t="s">
        <v>257</v>
      </c>
      <c r="O3" s="25" t="s">
        <v>127</v>
      </c>
      <c r="P3" s="7" t="s">
        <v>10</v>
      </c>
      <c r="R3" s="7" t="s">
        <v>169</v>
      </c>
      <c r="S3" s="7" t="s">
        <v>2</v>
      </c>
      <c r="T3" s="7" t="s">
        <v>11</v>
      </c>
      <c r="U3" s="18" t="s">
        <v>272</v>
      </c>
      <c r="V3" s="25" t="s">
        <v>1</v>
      </c>
      <c r="W3" s="56" t="s">
        <v>260</v>
      </c>
      <c r="X3" s="56" t="s">
        <v>12</v>
      </c>
      <c r="Y3" s="25" t="s">
        <v>13</v>
      </c>
      <c r="Z3" s="55" t="s">
        <v>259</v>
      </c>
      <c r="AA3" s="56" t="s">
        <v>171</v>
      </c>
      <c r="AD3" s="7" t="s">
        <v>33</v>
      </c>
      <c r="AE3" s="7" t="s">
        <v>1</v>
      </c>
      <c r="AF3" s="7" t="s">
        <v>234</v>
      </c>
      <c r="AG3" s="7" t="s">
        <v>2</v>
      </c>
      <c r="AH3" s="18" t="s">
        <v>139</v>
      </c>
    </row>
    <row r="4" spans="1:34" x14ac:dyDescent="0.35">
      <c r="E4" s="33" t="s">
        <v>162</v>
      </c>
      <c r="F4" s="31">
        <v>3</v>
      </c>
      <c r="G4" t="s">
        <v>163</v>
      </c>
      <c r="H4" s="33" t="s">
        <v>156</v>
      </c>
      <c r="I4" s="33"/>
      <c r="J4" s="25">
        <f>LEFT(J3,4)*1</f>
        <v>2100</v>
      </c>
      <c r="K4" s="18">
        <f>LEFT(K3,4)*1</f>
        <v>2050</v>
      </c>
      <c r="L4" s="25">
        <f t="shared" ref="L4:Y4" si="0">LEFT(L3,4)*1</f>
        <v>2500</v>
      </c>
      <c r="M4" s="7">
        <f t="shared" si="0"/>
        <v>2200</v>
      </c>
      <c r="N4" s="18">
        <f t="shared" si="0"/>
        <v>2050</v>
      </c>
      <c r="O4" s="25">
        <f t="shared" si="0"/>
        <v>2000</v>
      </c>
      <c r="P4" s="7">
        <f t="shared" si="0"/>
        <v>1800</v>
      </c>
      <c r="R4" s="7">
        <f t="shared" ref="R4" si="1">LEFT(R3,4)*1</f>
        <v>3000</v>
      </c>
      <c r="S4" s="7">
        <f t="shared" si="0"/>
        <v>2500</v>
      </c>
      <c r="T4" s="7">
        <f t="shared" si="0"/>
        <v>1600</v>
      </c>
      <c r="U4" s="18">
        <f t="shared" si="0"/>
        <v>2120</v>
      </c>
      <c r="V4" s="25">
        <f t="shared" si="0"/>
        <v>2000</v>
      </c>
      <c r="W4" s="18">
        <f t="shared" ref="W4" si="2">LEFT(W3,4)*1</f>
        <v>1400</v>
      </c>
      <c r="X4" s="7">
        <f t="shared" si="0"/>
        <v>2000</v>
      </c>
      <c r="Y4" s="25">
        <f t="shared" si="0"/>
        <v>1700</v>
      </c>
      <c r="Z4" s="18">
        <f>LEFT(Z3,4)*1</f>
        <v>1900</v>
      </c>
      <c r="AA4" s="18">
        <f t="shared" ref="AA4" si="3">LEFT(AA3,4)*1</f>
        <v>1550</v>
      </c>
      <c r="AD4" s="7">
        <f t="shared" ref="AD4:AG4" si="4">LEFT(AD3,4)*1</f>
        <v>2500</v>
      </c>
      <c r="AE4" s="7">
        <f t="shared" si="4"/>
        <v>2000</v>
      </c>
      <c r="AF4" s="7">
        <f t="shared" si="4"/>
        <v>1500</v>
      </c>
      <c r="AG4" s="7">
        <f t="shared" si="4"/>
        <v>2500</v>
      </c>
      <c r="AH4" s="18"/>
    </row>
    <row r="5" spans="1:34" x14ac:dyDescent="0.35">
      <c r="F5" s="30" t="s">
        <v>18</v>
      </c>
      <c r="H5" s="33" t="s">
        <v>157</v>
      </c>
      <c r="I5" s="33"/>
      <c r="J5" s="25">
        <f t="shared" ref="J5:P5" si="5">RIGHT(J3,LEN(J3)-SEARCH("x",J3))*1</f>
        <v>1270</v>
      </c>
      <c r="K5" s="18">
        <f t="shared" si="5"/>
        <v>1150</v>
      </c>
      <c r="L5" s="25">
        <f t="shared" si="5"/>
        <v>1250</v>
      </c>
      <c r="M5" s="7">
        <f t="shared" si="5"/>
        <v>1000</v>
      </c>
      <c r="N5" s="18">
        <f t="shared" si="5"/>
        <v>950</v>
      </c>
      <c r="O5" s="25">
        <f t="shared" si="5"/>
        <v>850</v>
      </c>
      <c r="P5" s="7">
        <f t="shared" si="5"/>
        <v>850</v>
      </c>
      <c r="R5" s="7">
        <f t="shared" ref="R5" si="6">RIGHT(R3,LEN(R3)-SEARCH("x",R3))*1</f>
        <v>1500</v>
      </c>
      <c r="S5" s="7">
        <f t="shared" ref="S5:AH5" si="7">RIGHT(S3,LEN(S3)-SEARCH("x",S3))*1</f>
        <v>1250</v>
      </c>
      <c r="T5" s="7">
        <f t="shared" si="7"/>
        <v>1250</v>
      </c>
      <c r="U5" s="18">
        <f>RIGHT(U3,LEN(U3)-SEARCH("x",U3))*1</f>
        <v>1100</v>
      </c>
      <c r="V5" s="25">
        <f t="shared" si="7"/>
        <v>1000</v>
      </c>
      <c r="W5" s="18">
        <f t="shared" ref="W5" si="8">RIGHT(W3,LEN(W3)-SEARCH("x",W3))*1</f>
        <v>900</v>
      </c>
      <c r="X5" s="7">
        <f t="shared" si="7"/>
        <v>850</v>
      </c>
      <c r="Y5" s="25">
        <f t="shared" si="7"/>
        <v>850</v>
      </c>
      <c r="Z5" s="18">
        <f>RIGHT(Z3,LEN(Z3)-SEARCH("x",Z3))*1</f>
        <v>800</v>
      </c>
      <c r="AA5" s="18">
        <f t="shared" ref="AA5" si="9">RIGHT(AA3,LEN(AA3)-SEARCH("x",AA3))*1</f>
        <v>700</v>
      </c>
      <c r="AD5" s="7">
        <f t="shared" ref="AD5:AG5" si="10">RIGHT(AD3,LEN(AD3)-SEARCH("x",AD3))*1</f>
        <v>1250</v>
      </c>
      <c r="AE5" s="7">
        <f t="shared" si="10"/>
        <v>1000</v>
      </c>
      <c r="AF5" s="7">
        <f t="shared" si="10"/>
        <v>1250</v>
      </c>
      <c r="AG5" s="7">
        <f t="shared" si="10"/>
        <v>1250</v>
      </c>
      <c r="AH5" s="18">
        <f t="shared" si="7"/>
        <v>1000</v>
      </c>
    </row>
    <row r="6" spans="1:34" s="38" customFormat="1" x14ac:dyDescent="0.35">
      <c r="A6" s="38" t="s">
        <v>231</v>
      </c>
      <c r="B6" s="37" t="s">
        <v>232</v>
      </c>
      <c r="C6" s="38" t="s">
        <v>229</v>
      </c>
      <c r="D6" s="38" t="s">
        <v>261</v>
      </c>
      <c r="E6" s="38" t="s">
        <v>230</v>
      </c>
      <c r="F6" s="38" t="s">
        <v>150</v>
      </c>
      <c r="G6" s="38" t="s">
        <v>151</v>
      </c>
      <c r="H6" s="38" t="s">
        <v>149</v>
      </c>
      <c r="I6" s="38" t="s">
        <v>256</v>
      </c>
      <c r="J6" s="39">
        <f>+J4*J5/1000000</f>
        <v>2.6669999999999998</v>
      </c>
      <c r="K6" s="45">
        <f t="shared" ref="K6:AH6" si="11">+K4*K5/1000000</f>
        <v>2.3574999999999999</v>
      </c>
      <c r="L6" s="40">
        <f t="shared" si="11"/>
        <v>3.125</v>
      </c>
      <c r="M6" s="39">
        <f t="shared" si="11"/>
        <v>2.2000000000000002</v>
      </c>
      <c r="N6" s="45">
        <f t="shared" si="11"/>
        <v>1.9475</v>
      </c>
      <c r="O6" s="40">
        <f t="shared" si="11"/>
        <v>1.7</v>
      </c>
      <c r="P6" s="39">
        <f t="shared" si="11"/>
        <v>1.53</v>
      </c>
      <c r="Q6" s="37"/>
      <c r="R6" s="39">
        <f t="shared" ref="R6" si="12">+R4*R5/1000000</f>
        <v>4.5</v>
      </c>
      <c r="S6" s="39">
        <f t="shared" si="11"/>
        <v>3.125</v>
      </c>
      <c r="T6" s="39">
        <f t="shared" si="11"/>
        <v>2</v>
      </c>
      <c r="U6" s="45">
        <f t="shared" si="11"/>
        <v>2.3319999999999999</v>
      </c>
      <c r="V6" s="40">
        <f t="shared" si="11"/>
        <v>2</v>
      </c>
      <c r="W6" s="45">
        <f t="shared" ref="W6" si="13">+W4*W5/1000000</f>
        <v>1.26</v>
      </c>
      <c r="X6" s="39">
        <f t="shared" si="11"/>
        <v>1.7</v>
      </c>
      <c r="Y6" s="40">
        <f t="shared" si="11"/>
        <v>1.4450000000000001</v>
      </c>
      <c r="Z6" s="45">
        <f>+Z4*Z5/1000000</f>
        <v>1.52</v>
      </c>
      <c r="AA6" s="45">
        <f t="shared" ref="AA6" si="14">+AA4*AA5/1000000</f>
        <v>1.085</v>
      </c>
      <c r="AB6" s="37"/>
      <c r="AC6" s="37"/>
      <c r="AD6" s="39">
        <f t="shared" si="11"/>
        <v>3.125</v>
      </c>
      <c r="AE6" s="39">
        <f t="shared" si="11"/>
        <v>2</v>
      </c>
      <c r="AF6" s="39">
        <f t="shared" ref="AF6" si="15">+AF4*AF5/1000000</f>
        <v>1.875</v>
      </c>
      <c r="AG6" s="39">
        <f t="shared" si="11"/>
        <v>3.125</v>
      </c>
      <c r="AH6" s="45">
        <f t="shared" si="11"/>
        <v>0</v>
      </c>
    </row>
    <row r="7" spans="1:34" x14ac:dyDescent="0.35">
      <c r="A7">
        <v>215</v>
      </c>
      <c r="B7" s="20">
        <v>43591</v>
      </c>
      <c r="C7" s="30">
        <f t="shared" ref="C7:C70" si="16">SUMIF(J7:AH7,"&gt;0")</f>
        <v>0</v>
      </c>
      <c r="D7" s="30" t="str">
        <f t="shared" ref="D7:D70" si="17">IF(COUNTA(J7:P7)&gt;=1,"BR",IF(COUNTA(S7:Y7)&gt;=1,"2B",""))</f>
        <v/>
      </c>
      <c r="F7" s="30" t="e">
        <f t="shared" ref="F7:F70" si="18">LEFT(E7,4)*1+$F$4</f>
        <v>#VALUE!</v>
      </c>
      <c r="G7" t="e">
        <f>RIGHT(E7,SEARCH(" x ",E7)-1)*1+$F$4</f>
        <v>#VALUE!</v>
      </c>
      <c r="H7" s="5" t="e">
        <f t="shared" ref="H7:H70" si="19">+G7*F7/1000000</f>
        <v>#VALUE!</v>
      </c>
      <c r="I7" s="5">
        <f t="shared" ref="I7:I70" si="20">IF(SUM(J7:AH7)=0,0,1)</f>
        <v>0</v>
      </c>
    </row>
    <row r="8" spans="1:34" x14ac:dyDescent="0.35">
      <c r="A8">
        <v>208</v>
      </c>
      <c r="B8" s="20">
        <v>43580</v>
      </c>
      <c r="C8" s="30">
        <f t="shared" si="16"/>
        <v>60</v>
      </c>
      <c r="D8" s="30" t="str">
        <f t="shared" si="17"/>
        <v>BR</v>
      </c>
      <c r="E8" t="s">
        <v>134</v>
      </c>
      <c r="F8" s="30">
        <f t="shared" si="18"/>
        <v>1995</v>
      </c>
      <c r="G8" s="21">
        <f>RIGHT(E8,LEN(E8)-SEARCH("x",E8)-1)*1+$F$4</f>
        <v>926</v>
      </c>
      <c r="H8" s="5">
        <f t="shared" si="19"/>
        <v>1.84737</v>
      </c>
      <c r="I8" s="5">
        <f t="shared" si="20"/>
        <v>0</v>
      </c>
      <c r="M8">
        <v>-60</v>
      </c>
      <c r="N8">
        <v>60</v>
      </c>
    </row>
    <row r="9" spans="1:34" x14ac:dyDescent="0.35">
      <c r="A9">
        <v>188</v>
      </c>
      <c r="B9" s="20">
        <v>43573</v>
      </c>
      <c r="C9" s="30">
        <f t="shared" si="16"/>
        <v>45</v>
      </c>
      <c r="D9" s="30" t="str">
        <f t="shared" si="17"/>
        <v>BR</v>
      </c>
      <c r="E9" t="s">
        <v>207</v>
      </c>
      <c r="F9" s="30">
        <f t="shared" si="18"/>
        <v>1751</v>
      </c>
      <c r="G9" s="21">
        <f>RIGHT(E9,LEN(E9)-SEARCH("x",E9)-1)*1+$F$4</f>
        <v>803</v>
      </c>
      <c r="H9" s="5">
        <f t="shared" si="19"/>
        <v>1.406053</v>
      </c>
      <c r="I9" s="5">
        <f t="shared" si="20"/>
        <v>1</v>
      </c>
      <c r="P9">
        <v>45</v>
      </c>
    </row>
    <row r="10" spans="1:34" x14ac:dyDescent="0.35">
      <c r="A10">
        <v>215</v>
      </c>
      <c r="B10" s="20">
        <v>43584</v>
      </c>
      <c r="C10" s="30">
        <f t="shared" si="16"/>
        <v>0</v>
      </c>
      <c r="D10" s="30" t="str">
        <f t="shared" si="17"/>
        <v/>
      </c>
      <c r="F10" s="30" t="e">
        <f t="shared" si="18"/>
        <v>#VALUE!</v>
      </c>
      <c r="G10" t="e">
        <f>RIGHT(E10,SEARCH(" x ",E10)-1)*1+$F$4</f>
        <v>#VALUE!</v>
      </c>
      <c r="H10" s="5" t="e">
        <f t="shared" si="19"/>
        <v>#VALUE!</v>
      </c>
      <c r="I10" s="5">
        <f t="shared" si="20"/>
        <v>0</v>
      </c>
    </row>
    <row r="11" spans="1:34" x14ac:dyDescent="0.35">
      <c r="A11">
        <v>128</v>
      </c>
      <c r="B11" s="20">
        <v>43563</v>
      </c>
      <c r="C11" s="30">
        <f t="shared" si="16"/>
        <v>40</v>
      </c>
      <c r="D11" s="30" t="str">
        <f t="shared" si="17"/>
        <v>BR</v>
      </c>
      <c r="E11" t="s">
        <v>115</v>
      </c>
      <c r="F11" s="30">
        <f t="shared" si="18"/>
        <v>2044</v>
      </c>
      <c r="G11" s="21">
        <f>RIGHT(E11,LEN(E11)-SEARCH("x",E11)-1)*1+$F$4</f>
        <v>1128</v>
      </c>
      <c r="H11" s="5">
        <f t="shared" si="19"/>
        <v>2.3056320000000001</v>
      </c>
      <c r="I11" s="5">
        <f t="shared" si="20"/>
        <v>0</v>
      </c>
      <c r="J11">
        <v>-40</v>
      </c>
      <c r="K11">
        <v>40</v>
      </c>
    </row>
    <row r="12" spans="1:34" x14ac:dyDescent="0.35">
      <c r="A12">
        <v>215</v>
      </c>
      <c r="B12" s="20">
        <v>43584</v>
      </c>
      <c r="C12" s="30">
        <f t="shared" si="16"/>
        <v>0</v>
      </c>
      <c r="D12" s="30" t="str">
        <f t="shared" si="17"/>
        <v/>
      </c>
      <c r="F12" s="30" t="e">
        <f t="shared" si="18"/>
        <v>#VALUE!</v>
      </c>
      <c r="G12" t="e">
        <f t="shared" ref="G12:G19" si="21">RIGHT(E12,SEARCH(" x ",E12)-1)*1+$F$4</f>
        <v>#VALUE!</v>
      </c>
      <c r="H12" s="5" t="e">
        <f t="shared" si="19"/>
        <v>#VALUE!</v>
      </c>
      <c r="I12" s="5">
        <f t="shared" si="20"/>
        <v>0</v>
      </c>
    </row>
    <row r="13" spans="1:34" x14ac:dyDescent="0.35">
      <c r="A13">
        <v>215</v>
      </c>
      <c r="B13" s="20">
        <v>43584</v>
      </c>
      <c r="C13" s="30">
        <f t="shared" si="16"/>
        <v>0</v>
      </c>
      <c r="D13" s="30" t="str">
        <f t="shared" si="17"/>
        <v/>
      </c>
      <c r="F13" s="30" t="e">
        <f t="shared" si="18"/>
        <v>#VALUE!</v>
      </c>
      <c r="G13" t="e">
        <f t="shared" si="21"/>
        <v>#VALUE!</v>
      </c>
      <c r="H13" s="5" t="e">
        <f t="shared" si="19"/>
        <v>#VALUE!</v>
      </c>
      <c r="I13" s="5">
        <f t="shared" si="20"/>
        <v>0</v>
      </c>
    </row>
    <row r="14" spans="1:34" x14ac:dyDescent="0.35">
      <c r="A14">
        <v>215</v>
      </c>
      <c r="B14" s="20">
        <v>43584</v>
      </c>
      <c r="C14" s="30">
        <f t="shared" si="16"/>
        <v>0</v>
      </c>
      <c r="D14" s="30" t="str">
        <f t="shared" si="17"/>
        <v/>
      </c>
      <c r="F14" s="30" t="e">
        <f t="shared" si="18"/>
        <v>#VALUE!</v>
      </c>
      <c r="G14" t="e">
        <f t="shared" si="21"/>
        <v>#VALUE!</v>
      </c>
      <c r="H14" s="5" t="e">
        <f t="shared" si="19"/>
        <v>#VALUE!</v>
      </c>
      <c r="I14" s="5">
        <f t="shared" si="20"/>
        <v>0</v>
      </c>
    </row>
    <row r="15" spans="1:34" x14ac:dyDescent="0.35">
      <c r="A15">
        <v>215</v>
      </c>
      <c r="B15" s="20">
        <v>43584</v>
      </c>
      <c r="C15" s="30">
        <f t="shared" si="16"/>
        <v>0</v>
      </c>
      <c r="D15" s="30" t="str">
        <f t="shared" si="17"/>
        <v/>
      </c>
      <c r="F15" s="30" t="e">
        <f t="shared" si="18"/>
        <v>#VALUE!</v>
      </c>
      <c r="G15" t="e">
        <f t="shared" si="21"/>
        <v>#VALUE!</v>
      </c>
      <c r="H15" s="5" t="e">
        <f t="shared" si="19"/>
        <v>#VALUE!</v>
      </c>
      <c r="I15" s="5">
        <f t="shared" si="20"/>
        <v>0</v>
      </c>
    </row>
    <row r="16" spans="1:34" x14ac:dyDescent="0.35">
      <c r="A16">
        <v>215</v>
      </c>
      <c r="B16" s="20">
        <v>43584</v>
      </c>
      <c r="C16" s="30">
        <f t="shared" si="16"/>
        <v>0</v>
      </c>
      <c r="D16" s="30" t="str">
        <f t="shared" si="17"/>
        <v/>
      </c>
      <c r="F16" s="30" t="e">
        <f t="shared" si="18"/>
        <v>#VALUE!</v>
      </c>
      <c r="G16" t="e">
        <f t="shared" si="21"/>
        <v>#VALUE!</v>
      </c>
      <c r="H16" s="5" t="e">
        <f t="shared" si="19"/>
        <v>#VALUE!</v>
      </c>
      <c r="I16" s="5">
        <f t="shared" si="20"/>
        <v>0</v>
      </c>
    </row>
    <row r="17" spans="1:14" x14ac:dyDescent="0.35">
      <c r="A17">
        <v>215</v>
      </c>
      <c r="B17" s="20">
        <v>43584</v>
      </c>
      <c r="C17" s="30">
        <f t="shared" si="16"/>
        <v>0</v>
      </c>
      <c r="D17" s="30" t="str">
        <f t="shared" si="17"/>
        <v/>
      </c>
      <c r="F17" s="30" t="e">
        <f t="shared" si="18"/>
        <v>#VALUE!</v>
      </c>
      <c r="G17" t="e">
        <f t="shared" si="21"/>
        <v>#VALUE!</v>
      </c>
      <c r="H17" s="5" t="e">
        <f t="shared" si="19"/>
        <v>#VALUE!</v>
      </c>
      <c r="I17" s="5">
        <f t="shared" si="20"/>
        <v>0</v>
      </c>
    </row>
    <row r="18" spans="1:14" x14ac:dyDescent="0.35">
      <c r="A18">
        <v>215</v>
      </c>
      <c r="B18" s="20">
        <v>43584</v>
      </c>
      <c r="C18" s="30">
        <f t="shared" si="16"/>
        <v>0</v>
      </c>
      <c r="D18" s="30" t="str">
        <f t="shared" si="17"/>
        <v/>
      </c>
      <c r="F18" s="30" t="e">
        <f t="shared" si="18"/>
        <v>#VALUE!</v>
      </c>
      <c r="G18" t="e">
        <f t="shared" si="21"/>
        <v>#VALUE!</v>
      </c>
      <c r="H18" s="5" t="e">
        <f t="shared" si="19"/>
        <v>#VALUE!</v>
      </c>
      <c r="I18" s="5">
        <f t="shared" si="20"/>
        <v>0</v>
      </c>
    </row>
    <row r="19" spans="1:14" x14ac:dyDescent="0.35">
      <c r="A19">
        <v>215</v>
      </c>
      <c r="B19" s="20">
        <v>43584</v>
      </c>
      <c r="C19" s="30">
        <f t="shared" si="16"/>
        <v>0</v>
      </c>
      <c r="D19" s="30" t="str">
        <f t="shared" si="17"/>
        <v/>
      </c>
      <c r="F19" s="30" t="e">
        <f t="shared" si="18"/>
        <v>#VALUE!</v>
      </c>
      <c r="G19" t="e">
        <f t="shared" si="21"/>
        <v>#VALUE!</v>
      </c>
      <c r="H19" s="5" t="e">
        <f t="shared" si="19"/>
        <v>#VALUE!</v>
      </c>
      <c r="I19" s="5">
        <f t="shared" si="20"/>
        <v>0</v>
      </c>
    </row>
    <row r="20" spans="1:14" x14ac:dyDescent="0.35">
      <c r="A20">
        <v>150</v>
      </c>
      <c r="B20" s="20">
        <v>43572</v>
      </c>
      <c r="C20" s="30">
        <f t="shared" si="16"/>
        <v>30</v>
      </c>
      <c r="D20" s="30" t="str">
        <f t="shared" si="17"/>
        <v>BR</v>
      </c>
      <c r="E20" t="s">
        <v>159</v>
      </c>
      <c r="F20" s="30">
        <f t="shared" si="18"/>
        <v>2037</v>
      </c>
      <c r="G20" s="21">
        <f>RIGHT(E20,LEN(E20)-SEARCH("x",E20)-1)*1+$F$4</f>
        <v>893</v>
      </c>
      <c r="H20" s="5">
        <f t="shared" si="19"/>
        <v>1.8190409999999999</v>
      </c>
      <c r="I20" s="5">
        <f t="shared" si="20"/>
        <v>0</v>
      </c>
      <c r="M20">
        <v>-30</v>
      </c>
      <c r="N20">
        <v>30</v>
      </c>
    </row>
    <row r="21" spans="1:14" x14ac:dyDescent="0.35">
      <c r="A21">
        <v>147</v>
      </c>
      <c r="B21" s="20">
        <v>43572</v>
      </c>
      <c r="C21" s="30">
        <f t="shared" si="16"/>
        <v>30</v>
      </c>
      <c r="D21" s="30" t="str">
        <f t="shared" si="17"/>
        <v>BR</v>
      </c>
      <c r="E21" t="s">
        <v>123</v>
      </c>
      <c r="F21" s="30">
        <f t="shared" si="18"/>
        <v>2036</v>
      </c>
      <c r="G21" s="21">
        <f>RIGHT(E21,LEN(E21)-SEARCH("x",E21)-1)*1+$F$4</f>
        <v>892</v>
      </c>
      <c r="H21" s="5">
        <f t="shared" si="19"/>
        <v>1.8161119999999999</v>
      </c>
      <c r="I21" s="5">
        <f t="shared" si="20"/>
        <v>0</v>
      </c>
      <c r="M21">
        <v>-30</v>
      </c>
      <c r="N21">
        <v>30</v>
      </c>
    </row>
    <row r="22" spans="1:14" x14ac:dyDescent="0.35">
      <c r="A22">
        <v>155</v>
      </c>
      <c r="B22" s="20">
        <v>43570</v>
      </c>
      <c r="C22" s="30">
        <f t="shared" si="16"/>
        <v>24</v>
      </c>
      <c r="D22" s="30" t="str">
        <f t="shared" si="17"/>
        <v>BR</v>
      </c>
      <c r="E22" t="s">
        <v>179</v>
      </c>
      <c r="F22" s="30">
        <f t="shared" si="18"/>
        <v>1870</v>
      </c>
      <c r="G22" s="21">
        <f>RIGHT(E22,LEN(E22)-SEARCH("x",E22)-1)*1+$F$4</f>
        <v>1103</v>
      </c>
      <c r="H22" s="5">
        <f t="shared" si="19"/>
        <v>2.0626099999999998</v>
      </c>
      <c r="I22" s="5">
        <f t="shared" si="20"/>
        <v>0</v>
      </c>
      <c r="K22">
        <v>24</v>
      </c>
      <c r="L22">
        <v>-24</v>
      </c>
    </row>
    <row r="23" spans="1:14" x14ac:dyDescent="0.35">
      <c r="A23">
        <v>157</v>
      </c>
      <c r="B23" s="20">
        <v>43570</v>
      </c>
      <c r="C23" s="30">
        <f t="shared" si="16"/>
        <v>23</v>
      </c>
      <c r="D23" s="30" t="str">
        <f t="shared" si="17"/>
        <v>BR</v>
      </c>
      <c r="E23" t="s">
        <v>181</v>
      </c>
      <c r="F23" s="30">
        <f t="shared" si="18"/>
        <v>1810</v>
      </c>
      <c r="G23" s="21">
        <f>RIGHT(E23,LEN(E23)-SEARCH("x",E23)-1)*1+$F$4</f>
        <v>1187</v>
      </c>
      <c r="H23" s="5">
        <f t="shared" si="19"/>
        <v>2.1484700000000001</v>
      </c>
      <c r="I23" s="5">
        <f t="shared" si="20"/>
        <v>0</v>
      </c>
      <c r="J23">
        <v>23</v>
      </c>
      <c r="L23">
        <v>-23</v>
      </c>
    </row>
    <row r="24" spans="1:14" x14ac:dyDescent="0.35">
      <c r="A24">
        <v>215</v>
      </c>
      <c r="B24" s="20">
        <v>43584</v>
      </c>
      <c r="C24" s="30">
        <f t="shared" si="16"/>
        <v>0</v>
      </c>
      <c r="D24" s="30" t="str">
        <f t="shared" si="17"/>
        <v/>
      </c>
      <c r="F24" s="30" t="e">
        <f t="shared" si="18"/>
        <v>#VALUE!</v>
      </c>
      <c r="G24" t="e">
        <f t="shared" ref="G24:G30" si="22">RIGHT(E24,SEARCH(" x ",E24)-1)*1+$F$4</f>
        <v>#VALUE!</v>
      </c>
      <c r="H24" s="5" t="e">
        <f t="shared" si="19"/>
        <v>#VALUE!</v>
      </c>
      <c r="I24" s="5">
        <f t="shared" si="20"/>
        <v>0</v>
      </c>
    </row>
    <row r="25" spans="1:14" x14ac:dyDescent="0.35">
      <c r="A25">
        <v>215</v>
      </c>
      <c r="B25" s="20">
        <v>43584</v>
      </c>
      <c r="C25" s="30">
        <f t="shared" si="16"/>
        <v>0</v>
      </c>
      <c r="D25" s="30" t="str">
        <f t="shared" si="17"/>
        <v/>
      </c>
      <c r="F25" s="30" t="e">
        <f t="shared" si="18"/>
        <v>#VALUE!</v>
      </c>
      <c r="G25" t="e">
        <f t="shared" si="22"/>
        <v>#VALUE!</v>
      </c>
      <c r="H25" s="5" t="e">
        <f t="shared" si="19"/>
        <v>#VALUE!</v>
      </c>
      <c r="I25" s="5">
        <f t="shared" si="20"/>
        <v>0</v>
      </c>
    </row>
    <row r="26" spans="1:14" x14ac:dyDescent="0.35">
      <c r="A26">
        <v>215</v>
      </c>
      <c r="B26" s="20">
        <v>43584</v>
      </c>
      <c r="C26" s="30">
        <f t="shared" si="16"/>
        <v>0</v>
      </c>
      <c r="D26" s="30" t="str">
        <f t="shared" si="17"/>
        <v/>
      </c>
      <c r="F26" s="30" t="e">
        <f t="shared" si="18"/>
        <v>#VALUE!</v>
      </c>
      <c r="G26" t="e">
        <f t="shared" si="22"/>
        <v>#VALUE!</v>
      </c>
      <c r="H26" s="5" t="e">
        <f t="shared" si="19"/>
        <v>#VALUE!</v>
      </c>
      <c r="I26" s="5">
        <f t="shared" si="20"/>
        <v>0</v>
      </c>
    </row>
    <row r="27" spans="1:14" x14ac:dyDescent="0.35">
      <c r="A27">
        <v>215</v>
      </c>
      <c r="B27" s="20">
        <v>43584</v>
      </c>
      <c r="C27" s="30">
        <f t="shared" si="16"/>
        <v>0</v>
      </c>
      <c r="D27" s="30" t="str">
        <f t="shared" si="17"/>
        <v/>
      </c>
      <c r="F27" s="30" t="e">
        <f t="shared" si="18"/>
        <v>#VALUE!</v>
      </c>
      <c r="G27" t="e">
        <f t="shared" si="22"/>
        <v>#VALUE!</v>
      </c>
      <c r="H27" s="5" t="e">
        <f t="shared" si="19"/>
        <v>#VALUE!</v>
      </c>
      <c r="I27" s="5">
        <f t="shared" si="20"/>
        <v>0</v>
      </c>
    </row>
    <row r="28" spans="1:14" x14ac:dyDescent="0.35">
      <c r="A28">
        <v>215</v>
      </c>
      <c r="B28" s="20">
        <v>43584</v>
      </c>
      <c r="C28" s="30">
        <f t="shared" si="16"/>
        <v>0</v>
      </c>
      <c r="D28" s="30" t="str">
        <f t="shared" si="17"/>
        <v/>
      </c>
      <c r="F28" s="30" t="e">
        <f t="shared" si="18"/>
        <v>#VALUE!</v>
      </c>
      <c r="G28" t="e">
        <f t="shared" si="22"/>
        <v>#VALUE!</v>
      </c>
      <c r="H28" s="5" t="e">
        <f t="shared" si="19"/>
        <v>#VALUE!</v>
      </c>
      <c r="I28" s="5">
        <f t="shared" si="20"/>
        <v>0</v>
      </c>
    </row>
    <row r="29" spans="1:14" x14ac:dyDescent="0.35">
      <c r="A29">
        <v>215</v>
      </c>
      <c r="B29" s="20">
        <v>43584</v>
      </c>
      <c r="C29" s="30">
        <f t="shared" si="16"/>
        <v>0</v>
      </c>
      <c r="D29" s="30" t="str">
        <f t="shared" si="17"/>
        <v/>
      </c>
      <c r="F29" s="30" t="e">
        <f t="shared" si="18"/>
        <v>#VALUE!</v>
      </c>
      <c r="G29" t="e">
        <f t="shared" si="22"/>
        <v>#VALUE!</v>
      </c>
      <c r="H29" s="5" t="e">
        <f t="shared" si="19"/>
        <v>#VALUE!</v>
      </c>
      <c r="I29" s="5">
        <f t="shared" si="20"/>
        <v>0</v>
      </c>
    </row>
    <row r="30" spans="1:14" x14ac:dyDescent="0.35">
      <c r="A30">
        <v>215</v>
      </c>
      <c r="B30" s="20">
        <v>43584</v>
      </c>
      <c r="C30" s="30">
        <f t="shared" si="16"/>
        <v>0</v>
      </c>
      <c r="D30" s="30" t="str">
        <f t="shared" si="17"/>
        <v/>
      </c>
      <c r="F30" s="30" t="e">
        <f t="shared" si="18"/>
        <v>#VALUE!</v>
      </c>
      <c r="G30" t="e">
        <f t="shared" si="22"/>
        <v>#VALUE!</v>
      </c>
      <c r="H30" s="5" t="e">
        <f t="shared" si="19"/>
        <v>#VALUE!</v>
      </c>
      <c r="I30" s="5">
        <f t="shared" si="20"/>
        <v>0</v>
      </c>
    </row>
    <row r="31" spans="1:14" x14ac:dyDescent="0.35">
      <c r="A31">
        <v>204</v>
      </c>
      <c r="B31" s="20">
        <v>43579</v>
      </c>
      <c r="C31" s="30">
        <f t="shared" si="16"/>
        <v>20</v>
      </c>
      <c r="D31" s="30" t="str">
        <f t="shared" si="17"/>
        <v>BR</v>
      </c>
      <c r="E31" t="s">
        <v>115</v>
      </c>
      <c r="F31" s="30">
        <f t="shared" si="18"/>
        <v>2044</v>
      </c>
      <c r="G31" s="21">
        <f>RIGHT(E31,LEN(E31)-SEARCH("x",E31)-1)*1+$F$4</f>
        <v>1128</v>
      </c>
      <c r="H31" s="5">
        <f t="shared" si="19"/>
        <v>2.3056320000000001</v>
      </c>
      <c r="I31" s="5">
        <f t="shared" si="20"/>
        <v>0</v>
      </c>
      <c r="K31">
        <v>20</v>
      </c>
      <c r="L31">
        <v>-20</v>
      </c>
    </row>
    <row r="32" spans="1:14" x14ac:dyDescent="0.35">
      <c r="A32">
        <v>203</v>
      </c>
      <c r="B32" s="20">
        <v>43579</v>
      </c>
      <c r="C32" s="30">
        <f t="shared" si="16"/>
        <v>20</v>
      </c>
      <c r="D32" s="30" t="str">
        <f t="shared" si="17"/>
        <v>BR</v>
      </c>
      <c r="E32" t="s">
        <v>220</v>
      </c>
      <c r="F32" s="30">
        <f t="shared" si="18"/>
        <v>2044</v>
      </c>
      <c r="G32" s="21">
        <f>RIGHT(E32,LEN(E32)-SEARCH("x",E32)-1)*1+$F$4</f>
        <v>1127</v>
      </c>
      <c r="H32" s="5">
        <f t="shared" si="19"/>
        <v>2.303588</v>
      </c>
      <c r="I32" s="5">
        <f t="shared" si="20"/>
        <v>0</v>
      </c>
      <c r="K32">
        <v>20</v>
      </c>
      <c r="L32">
        <v>-20</v>
      </c>
    </row>
    <row r="33" spans="1:14" x14ac:dyDescent="0.35">
      <c r="A33">
        <v>143</v>
      </c>
      <c r="B33" s="20">
        <v>43564</v>
      </c>
      <c r="C33" s="30">
        <f t="shared" si="16"/>
        <v>20</v>
      </c>
      <c r="D33" s="30" t="str">
        <f t="shared" si="17"/>
        <v>BR</v>
      </c>
      <c r="E33" t="s">
        <v>123</v>
      </c>
      <c r="F33" s="30">
        <f t="shared" si="18"/>
        <v>2036</v>
      </c>
      <c r="G33" s="21">
        <f>RIGHT(E33,LEN(E33)-SEARCH("x",E33)-1)*1+$F$4</f>
        <v>892</v>
      </c>
      <c r="H33" s="5">
        <f t="shared" si="19"/>
        <v>1.8161119999999999</v>
      </c>
      <c r="I33" s="5">
        <f t="shared" si="20"/>
        <v>0</v>
      </c>
      <c r="M33">
        <v>-20</v>
      </c>
      <c r="N33">
        <v>20</v>
      </c>
    </row>
    <row r="34" spans="1:14" x14ac:dyDescent="0.35">
      <c r="A34">
        <v>215</v>
      </c>
      <c r="B34" s="20">
        <v>43584</v>
      </c>
      <c r="C34" s="30">
        <f t="shared" si="16"/>
        <v>0</v>
      </c>
      <c r="D34" s="30" t="str">
        <f t="shared" si="17"/>
        <v/>
      </c>
      <c r="F34" s="30" t="e">
        <f t="shared" si="18"/>
        <v>#VALUE!</v>
      </c>
      <c r="G34" t="e">
        <f>RIGHT(E34,SEARCH(" x ",E34)-1)*1+$F$4</f>
        <v>#VALUE!</v>
      </c>
      <c r="H34" s="5" t="e">
        <f t="shared" si="19"/>
        <v>#VALUE!</v>
      </c>
      <c r="I34" s="5">
        <f t="shared" si="20"/>
        <v>0</v>
      </c>
    </row>
    <row r="35" spans="1:14" x14ac:dyDescent="0.35">
      <c r="A35">
        <v>189</v>
      </c>
      <c r="B35" s="20">
        <v>43573</v>
      </c>
      <c r="C35" s="30">
        <f t="shared" si="16"/>
        <v>15</v>
      </c>
      <c r="D35" s="30" t="str">
        <f t="shared" si="17"/>
        <v>BR</v>
      </c>
      <c r="E35" t="s">
        <v>208</v>
      </c>
      <c r="F35" s="30">
        <f t="shared" si="18"/>
        <v>1751</v>
      </c>
      <c r="G35" s="21">
        <f>RIGHT(E35,LEN(E35)-SEARCH("x",E35)-1)*1+$F$4</f>
        <v>1225</v>
      </c>
      <c r="H35" s="5">
        <f t="shared" si="19"/>
        <v>2.1449750000000001</v>
      </c>
      <c r="I35" s="5">
        <f t="shared" si="20"/>
        <v>1</v>
      </c>
      <c r="J35">
        <v>15</v>
      </c>
    </row>
    <row r="36" spans="1:14" x14ac:dyDescent="0.35">
      <c r="A36">
        <v>215</v>
      </c>
      <c r="B36" s="20">
        <v>43584</v>
      </c>
      <c r="C36" s="30">
        <f t="shared" si="16"/>
        <v>0</v>
      </c>
      <c r="D36" s="30" t="str">
        <f t="shared" si="17"/>
        <v/>
      </c>
      <c r="F36" s="30" t="e">
        <f t="shared" si="18"/>
        <v>#VALUE!</v>
      </c>
      <c r="G36" t="e">
        <f>RIGHT(E36,SEARCH(" x ",E36)-1)*1+$F$4</f>
        <v>#VALUE!</v>
      </c>
      <c r="H36" s="5" t="e">
        <f t="shared" si="19"/>
        <v>#VALUE!</v>
      </c>
      <c r="I36" s="5">
        <f t="shared" si="20"/>
        <v>0</v>
      </c>
    </row>
    <row r="37" spans="1:14" x14ac:dyDescent="0.35">
      <c r="A37">
        <v>215</v>
      </c>
      <c r="B37" s="20">
        <v>43584</v>
      </c>
      <c r="C37" s="30">
        <f t="shared" si="16"/>
        <v>0</v>
      </c>
      <c r="D37" s="30" t="str">
        <f t="shared" si="17"/>
        <v/>
      </c>
      <c r="F37" s="30" t="e">
        <f t="shared" si="18"/>
        <v>#VALUE!</v>
      </c>
      <c r="G37" t="e">
        <f>RIGHT(E37,SEARCH(" x ",E37)-1)*1+$F$4</f>
        <v>#VALUE!</v>
      </c>
      <c r="H37" s="5" t="e">
        <f t="shared" si="19"/>
        <v>#VALUE!</v>
      </c>
      <c r="I37" s="5">
        <f t="shared" si="20"/>
        <v>0</v>
      </c>
    </row>
    <row r="38" spans="1:14" x14ac:dyDescent="0.35">
      <c r="A38">
        <v>156</v>
      </c>
      <c r="B38" s="20">
        <v>43570</v>
      </c>
      <c r="C38" s="30">
        <f t="shared" si="16"/>
        <v>12</v>
      </c>
      <c r="D38" s="30" t="str">
        <f t="shared" si="17"/>
        <v>BR</v>
      </c>
      <c r="E38" t="s">
        <v>180</v>
      </c>
      <c r="F38" s="30">
        <f t="shared" si="18"/>
        <v>1870</v>
      </c>
      <c r="G38" s="21">
        <f>RIGHT(E38,LEN(E38)-SEARCH("x",E38)-1)*1+$F$4</f>
        <v>1053</v>
      </c>
      <c r="H38" s="5">
        <f t="shared" si="19"/>
        <v>1.9691099999999999</v>
      </c>
      <c r="I38" s="5">
        <f t="shared" si="20"/>
        <v>0</v>
      </c>
      <c r="K38">
        <v>12</v>
      </c>
      <c r="L38">
        <v>-12</v>
      </c>
    </row>
    <row r="39" spans="1:14" x14ac:dyDescent="0.35">
      <c r="A39">
        <v>215</v>
      </c>
      <c r="B39" s="20">
        <v>43584</v>
      </c>
      <c r="C39" s="30">
        <f t="shared" si="16"/>
        <v>0</v>
      </c>
      <c r="D39" s="30" t="str">
        <f t="shared" si="17"/>
        <v/>
      </c>
      <c r="F39" s="30" t="e">
        <f t="shared" si="18"/>
        <v>#VALUE!</v>
      </c>
      <c r="G39" t="e">
        <f t="shared" ref="G39:G50" si="23">RIGHT(E39,SEARCH(" x ",E39)-1)*1+$F$4</f>
        <v>#VALUE!</v>
      </c>
      <c r="H39" s="5" t="e">
        <f t="shared" si="19"/>
        <v>#VALUE!</v>
      </c>
      <c r="I39" s="5">
        <f t="shared" si="20"/>
        <v>0</v>
      </c>
    </row>
    <row r="40" spans="1:14" x14ac:dyDescent="0.35">
      <c r="A40">
        <v>215</v>
      </c>
      <c r="B40" s="20">
        <v>43584</v>
      </c>
      <c r="C40" s="30">
        <f t="shared" si="16"/>
        <v>0</v>
      </c>
      <c r="D40" s="30" t="str">
        <f t="shared" si="17"/>
        <v/>
      </c>
      <c r="F40" s="30" t="e">
        <f t="shared" si="18"/>
        <v>#VALUE!</v>
      </c>
      <c r="G40" t="e">
        <f t="shared" si="23"/>
        <v>#VALUE!</v>
      </c>
      <c r="H40" s="5" t="e">
        <f t="shared" si="19"/>
        <v>#VALUE!</v>
      </c>
      <c r="I40" s="5">
        <f t="shared" si="20"/>
        <v>0</v>
      </c>
    </row>
    <row r="41" spans="1:14" x14ac:dyDescent="0.35">
      <c r="A41">
        <v>215</v>
      </c>
      <c r="B41" s="20">
        <v>43584</v>
      </c>
      <c r="C41" s="30">
        <f t="shared" si="16"/>
        <v>0</v>
      </c>
      <c r="D41" s="30" t="str">
        <f t="shared" si="17"/>
        <v/>
      </c>
      <c r="F41" s="30" t="e">
        <f t="shared" si="18"/>
        <v>#VALUE!</v>
      </c>
      <c r="G41" t="e">
        <f t="shared" si="23"/>
        <v>#VALUE!</v>
      </c>
      <c r="H41" s="5" t="e">
        <f t="shared" si="19"/>
        <v>#VALUE!</v>
      </c>
      <c r="I41" s="5">
        <f t="shared" si="20"/>
        <v>0</v>
      </c>
    </row>
    <row r="42" spans="1:14" x14ac:dyDescent="0.35">
      <c r="A42">
        <v>215</v>
      </c>
      <c r="B42" s="20">
        <v>43584</v>
      </c>
      <c r="C42" s="30">
        <f t="shared" si="16"/>
        <v>0</v>
      </c>
      <c r="D42" s="30" t="str">
        <f t="shared" si="17"/>
        <v/>
      </c>
      <c r="F42" s="30" t="e">
        <f t="shared" si="18"/>
        <v>#VALUE!</v>
      </c>
      <c r="G42" t="e">
        <f t="shared" si="23"/>
        <v>#VALUE!</v>
      </c>
      <c r="H42" s="5" t="e">
        <f t="shared" si="19"/>
        <v>#VALUE!</v>
      </c>
      <c r="I42" s="5">
        <f t="shared" si="20"/>
        <v>0</v>
      </c>
    </row>
    <row r="43" spans="1:14" x14ac:dyDescent="0.35">
      <c r="A43">
        <v>215</v>
      </c>
      <c r="B43" s="20">
        <v>43584</v>
      </c>
      <c r="C43" s="30">
        <f t="shared" si="16"/>
        <v>0</v>
      </c>
      <c r="D43" s="30" t="str">
        <f t="shared" si="17"/>
        <v/>
      </c>
      <c r="F43" s="30" t="e">
        <f t="shared" si="18"/>
        <v>#VALUE!</v>
      </c>
      <c r="G43" t="e">
        <f t="shared" si="23"/>
        <v>#VALUE!</v>
      </c>
      <c r="H43" s="5" t="e">
        <f t="shared" si="19"/>
        <v>#VALUE!</v>
      </c>
      <c r="I43" s="5">
        <f t="shared" si="20"/>
        <v>0</v>
      </c>
    </row>
    <row r="44" spans="1:14" x14ac:dyDescent="0.35">
      <c r="A44">
        <v>215</v>
      </c>
      <c r="B44" s="20">
        <v>43584</v>
      </c>
      <c r="C44" s="30">
        <f t="shared" si="16"/>
        <v>0</v>
      </c>
      <c r="D44" s="30" t="str">
        <f t="shared" si="17"/>
        <v/>
      </c>
      <c r="F44" s="30" t="e">
        <f t="shared" si="18"/>
        <v>#VALUE!</v>
      </c>
      <c r="G44" t="e">
        <f t="shared" si="23"/>
        <v>#VALUE!</v>
      </c>
      <c r="H44" s="5" t="e">
        <f t="shared" si="19"/>
        <v>#VALUE!</v>
      </c>
      <c r="I44" s="5">
        <f t="shared" si="20"/>
        <v>0</v>
      </c>
    </row>
    <row r="45" spans="1:14" x14ac:dyDescent="0.35">
      <c r="A45">
        <v>215</v>
      </c>
      <c r="B45" s="20">
        <v>43584</v>
      </c>
      <c r="C45" s="30">
        <f t="shared" si="16"/>
        <v>0</v>
      </c>
      <c r="D45" s="30" t="str">
        <f t="shared" si="17"/>
        <v/>
      </c>
      <c r="F45" s="30" t="e">
        <f t="shared" si="18"/>
        <v>#VALUE!</v>
      </c>
      <c r="G45" t="e">
        <f t="shared" si="23"/>
        <v>#VALUE!</v>
      </c>
      <c r="H45" s="5" t="e">
        <f t="shared" si="19"/>
        <v>#VALUE!</v>
      </c>
      <c r="I45" s="5">
        <f t="shared" si="20"/>
        <v>0</v>
      </c>
    </row>
    <row r="46" spans="1:14" x14ac:dyDescent="0.35">
      <c r="A46">
        <v>215</v>
      </c>
      <c r="B46" s="20">
        <v>43584</v>
      </c>
      <c r="C46" s="30">
        <f t="shared" si="16"/>
        <v>0</v>
      </c>
      <c r="D46" s="30" t="str">
        <f t="shared" si="17"/>
        <v/>
      </c>
      <c r="F46" s="30" t="e">
        <f t="shared" si="18"/>
        <v>#VALUE!</v>
      </c>
      <c r="G46" t="e">
        <f t="shared" si="23"/>
        <v>#VALUE!</v>
      </c>
      <c r="H46" s="5" t="e">
        <f t="shared" si="19"/>
        <v>#VALUE!</v>
      </c>
      <c r="I46" s="5">
        <f t="shared" si="20"/>
        <v>0</v>
      </c>
    </row>
    <row r="47" spans="1:14" x14ac:dyDescent="0.35">
      <c r="A47">
        <v>216</v>
      </c>
      <c r="B47" s="20">
        <v>43584</v>
      </c>
      <c r="C47" s="30">
        <f t="shared" si="16"/>
        <v>0</v>
      </c>
      <c r="D47" s="30" t="str">
        <f t="shared" si="17"/>
        <v/>
      </c>
      <c r="F47" s="30" t="e">
        <f t="shared" si="18"/>
        <v>#VALUE!</v>
      </c>
      <c r="G47" t="e">
        <f t="shared" si="23"/>
        <v>#VALUE!</v>
      </c>
      <c r="H47" s="5" t="e">
        <f t="shared" si="19"/>
        <v>#VALUE!</v>
      </c>
      <c r="I47" s="5">
        <f t="shared" si="20"/>
        <v>0</v>
      </c>
    </row>
    <row r="48" spans="1:14" x14ac:dyDescent="0.35">
      <c r="A48">
        <v>217</v>
      </c>
      <c r="B48" s="20">
        <v>43584</v>
      </c>
      <c r="C48" s="30">
        <f t="shared" si="16"/>
        <v>0</v>
      </c>
      <c r="D48" s="30" t="str">
        <f t="shared" si="17"/>
        <v/>
      </c>
      <c r="F48" s="30" t="e">
        <f t="shared" si="18"/>
        <v>#VALUE!</v>
      </c>
      <c r="G48" t="e">
        <f t="shared" si="23"/>
        <v>#VALUE!</v>
      </c>
      <c r="H48" s="5" t="e">
        <f t="shared" si="19"/>
        <v>#VALUE!</v>
      </c>
      <c r="I48" s="5">
        <f t="shared" si="20"/>
        <v>0</v>
      </c>
    </row>
    <row r="49" spans="1:33" x14ac:dyDescent="0.35">
      <c r="A49">
        <v>218</v>
      </c>
      <c r="B49" s="20">
        <v>43584</v>
      </c>
      <c r="C49" s="30">
        <f t="shared" si="16"/>
        <v>0</v>
      </c>
      <c r="D49" s="30" t="str">
        <f t="shared" si="17"/>
        <v/>
      </c>
      <c r="F49" s="30" t="e">
        <f t="shared" si="18"/>
        <v>#VALUE!</v>
      </c>
      <c r="G49" t="e">
        <f t="shared" si="23"/>
        <v>#VALUE!</v>
      </c>
      <c r="H49" s="5" t="e">
        <f t="shared" si="19"/>
        <v>#VALUE!</v>
      </c>
      <c r="I49" s="5">
        <f t="shared" si="20"/>
        <v>0</v>
      </c>
    </row>
    <row r="50" spans="1:33" x14ac:dyDescent="0.35">
      <c r="A50">
        <v>219</v>
      </c>
      <c r="B50" s="20">
        <v>43584</v>
      </c>
      <c r="C50" s="30">
        <f t="shared" si="16"/>
        <v>0</v>
      </c>
      <c r="D50" s="30" t="str">
        <f t="shared" si="17"/>
        <v/>
      </c>
      <c r="F50" s="30" t="e">
        <f t="shared" si="18"/>
        <v>#VALUE!</v>
      </c>
      <c r="G50" t="e">
        <f t="shared" si="23"/>
        <v>#VALUE!</v>
      </c>
      <c r="H50" s="5" t="e">
        <f t="shared" si="19"/>
        <v>#VALUE!</v>
      </c>
      <c r="I50" s="5">
        <f t="shared" si="20"/>
        <v>0</v>
      </c>
    </row>
    <row r="51" spans="1:33" x14ac:dyDescent="0.35">
      <c r="A51">
        <v>148</v>
      </c>
      <c r="B51" s="20">
        <v>43572</v>
      </c>
      <c r="C51" s="30">
        <f t="shared" si="16"/>
        <v>10</v>
      </c>
      <c r="D51" s="30" t="str">
        <f t="shared" si="17"/>
        <v>BR</v>
      </c>
      <c r="E51" t="s">
        <v>137</v>
      </c>
      <c r="F51" s="30">
        <f t="shared" si="18"/>
        <v>1926</v>
      </c>
      <c r="G51" s="21">
        <f t="shared" ref="G51:G59" si="24">RIGHT(E51,LEN(E51)-SEARCH("x",E51)-1)*1+$F$4</f>
        <v>1158</v>
      </c>
      <c r="H51" s="5">
        <f t="shared" si="19"/>
        <v>2.230308</v>
      </c>
      <c r="I51" s="5">
        <f t="shared" si="20"/>
        <v>1</v>
      </c>
      <c r="J51">
        <v>10</v>
      </c>
    </row>
    <row r="52" spans="1:33" x14ac:dyDescent="0.35">
      <c r="A52">
        <v>9</v>
      </c>
      <c r="B52" s="20">
        <v>43545</v>
      </c>
      <c r="C52" s="30">
        <f t="shared" si="16"/>
        <v>10</v>
      </c>
      <c r="D52" s="30" t="str">
        <f t="shared" si="17"/>
        <v>BR</v>
      </c>
      <c r="E52" t="s">
        <v>233</v>
      </c>
      <c r="F52" s="30">
        <f t="shared" si="18"/>
        <v>1999</v>
      </c>
      <c r="G52" s="21">
        <f t="shared" si="24"/>
        <v>933</v>
      </c>
      <c r="H52" s="5">
        <f t="shared" si="19"/>
        <v>1.865067</v>
      </c>
      <c r="I52" s="5">
        <f t="shared" si="20"/>
        <v>0</v>
      </c>
      <c r="M52">
        <v>-10</v>
      </c>
      <c r="N52">
        <v>10</v>
      </c>
    </row>
    <row r="53" spans="1:33" x14ac:dyDescent="0.35">
      <c r="A53">
        <v>82</v>
      </c>
      <c r="B53" s="20">
        <v>43556</v>
      </c>
      <c r="C53" s="30">
        <f t="shared" si="16"/>
        <v>10</v>
      </c>
      <c r="D53" s="30" t="str">
        <f t="shared" si="17"/>
        <v>BR</v>
      </c>
      <c r="E53" t="s">
        <v>76</v>
      </c>
      <c r="F53" s="30">
        <f t="shared" si="18"/>
        <v>1994</v>
      </c>
      <c r="G53" s="21">
        <f t="shared" si="24"/>
        <v>927</v>
      </c>
      <c r="H53" s="5">
        <f t="shared" si="19"/>
        <v>1.848438</v>
      </c>
      <c r="I53" s="5">
        <f t="shared" si="20"/>
        <v>0</v>
      </c>
      <c r="M53">
        <v>-10</v>
      </c>
      <c r="N53">
        <v>10</v>
      </c>
    </row>
    <row r="54" spans="1:33" x14ac:dyDescent="0.35">
      <c r="A54">
        <v>81</v>
      </c>
      <c r="B54" s="20">
        <v>43556</v>
      </c>
      <c r="C54" s="30">
        <f t="shared" si="16"/>
        <v>10</v>
      </c>
      <c r="D54" s="30" t="str">
        <f t="shared" si="17"/>
        <v>BR</v>
      </c>
      <c r="E54" t="s">
        <v>80</v>
      </c>
      <c r="F54" s="30">
        <f t="shared" si="18"/>
        <v>1994</v>
      </c>
      <c r="G54" s="21">
        <f t="shared" si="24"/>
        <v>926</v>
      </c>
      <c r="H54" s="5">
        <f t="shared" si="19"/>
        <v>1.846444</v>
      </c>
      <c r="I54" s="5">
        <f t="shared" si="20"/>
        <v>0</v>
      </c>
      <c r="M54">
        <v>-10</v>
      </c>
      <c r="N54">
        <v>10</v>
      </c>
    </row>
    <row r="55" spans="1:33" x14ac:dyDescent="0.35">
      <c r="A55">
        <v>142</v>
      </c>
      <c r="B55" s="20">
        <v>43564</v>
      </c>
      <c r="C55" s="30">
        <f t="shared" si="16"/>
        <v>10</v>
      </c>
      <c r="D55" s="30" t="str">
        <f t="shared" si="17"/>
        <v>BR</v>
      </c>
      <c r="E55" t="s">
        <v>134</v>
      </c>
      <c r="F55" s="30">
        <f t="shared" si="18"/>
        <v>1995</v>
      </c>
      <c r="G55" s="21">
        <f t="shared" si="24"/>
        <v>926</v>
      </c>
      <c r="H55" s="5">
        <f t="shared" si="19"/>
        <v>1.84737</v>
      </c>
      <c r="I55" s="5">
        <f t="shared" si="20"/>
        <v>0</v>
      </c>
      <c r="M55">
        <v>-10</v>
      </c>
      <c r="N55">
        <v>10</v>
      </c>
    </row>
    <row r="56" spans="1:33" x14ac:dyDescent="0.35">
      <c r="A56">
        <v>215</v>
      </c>
      <c r="B56" s="20">
        <v>43584</v>
      </c>
      <c r="C56" s="30">
        <f t="shared" si="16"/>
        <v>10</v>
      </c>
      <c r="D56" s="30" t="str">
        <f t="shared" si="17"/>
        <v>BR</v>
      </c>
      <c r="E56" t="s">
        <v>235</v>
      </c>
      <c r="F56" s="30">
        <f t="shared" si="18"/>
        <v>1952</v>
      </c>
      <c r="G56" s="21">
        <f t="shared" si="24"/>
        <v>892</v>
      </c>
      <c r="H56" s="5">
        <f t="shared" si="19"/>
        <v>1.7411840000000001</v>
      </c>
      <c r="I56" s="5">
        <f t="shared" si="20"/>
        <v>0</v>
      </c>
      <c r="M56">
        <v>-10</v>
      </c>
      <c r="N56">
        <v>10</v>
      </c>
    </row>
    <row r="57" spans="1:33" x14ac:dyDescent="0.35">
      <c r="A57">
        <v>138</v>
      </c>
      <c r="B57" s="20">
        <v>43564</v>
      </c>
      <c r="C57" s="30">
        <f t="shared" si="16"/>
        <v>10</v>
      </c>
      <c r="D57" s="30" t="str">
        <f t="shared" si="17"/>
        <v>BR</v>
      </c>
      <c r="E57" t="s">
        <v>132</v>
      </c>
      <c r="F57" s="30">
        <f t="shared" si="18"/>
        <v>1750</v>
      </c>
      <c r="G57" s="21">
        <f t="shared" si="24"/>
        <v>803</v>
      </c>
      <c r="H57" s="5">
        <f t="shared" si="19"/>
        <v>1.4052500000000001</v>
      </c>
      <c r="I57" s="5">
        <f t="shared" si="20"/>
        <v>1</v>
      </c>
      <c r="P57">
        <v>10</v>
      </c>
    </row>
    <row r="58" spans="1:33" x14ac:dyDescent="0.35">
      <c r="A58">
        <v>139</v>
      </c>
      <c r="B58" s="20">
        <v>43564</v>
      </c>
      <c r="C58" s="30">
        <f t="shared" si="16"/>
        <v>10</v>
      </c>
      <c r="D58" s="30" t="str">
        <f t="shared" si="17"/>
        <v>BR</v>
      </c>
      <c r="E58" t="s">
        <v>133</v>
      </c>
      <c r="F58" s="30">
        <f t="shared" si="18"/>
        <v>1751</v>
      </c>
      <c r="G58" s="21">
        <f t="shared" si="24"/>
        <v>801</v>
      </c>
      <c r="H58" s="5">
        <f t="shared" si="19"/>
        <v>1.4025510000000001</v>
      </c>
      <c r="I58" s="5">
        <f t="shared" si="20"/>
        <v>1</v>
      </c>
      <c r="P58">
        <v>10</v>
      </c>
    </row>
    <row r="59" spans="1:33" x14ac:dyDescent="0.35">
      <c r="A59">
        <v>141</v>
      </c>
      <c r="B59" s="20">
        <v>43564</v>
      </c>
      <c r="C59" s="30">
        <f t="shared" si="16"/>
        <v>10</v>
      </c>
      <c r="D59" s="30" t="str">
        <f t="shared" si="17"/>
        <v>BR</v>
      </c>
      <c r="E59" t="s">
        <v>135</v>
      </c>
      <c r="F59" s="30">
        <f t="shared" si="18"/>
        <v>1994</v>
      </c>
      <c r="G59" s="21">
        <f t="shared" si="24"/>
        <v>775</v>
      </c>
      <c r="H59" s="5">
        <f t="shared" si="19"/>
        <v>1.54535</v>
      </c>
      <c r="I59" s="5">
        <f t="shared" si="20"/>
        <v>0</v>
      </c>
      <c r="M59">
        <v>-10</v>
      </c>
      <c r="N59">
        <v>10</v>
      </c>
    </row>
    <row r="60" spans="1:33" x14ac:dyDescent="0.35">
      <c r="A60">
        <v>220</v>
      </c>
      <c r="B60" s="20"/>
      <c r="C60" s="30">
        <f t="shared" si="16"/>
        <v>0</v>
      </c>
      <c r="D60" s="30" t="str">
        <f t="shared" si="17"/>
        <v/>
      </c>
      <c r="F60" s="30" t="e">
        <f t="shared" si="18"/>
        <v>#VALUE!</v>
      </c>
      <c r="G60" t="e">
        <f>RIGHT(E60,SEARCH(" x ",E60)-1)*1+$F$4</f>
        <v>#VALUE!</v>
      </c>
      <c r="H60" s="5" t="e">
        <f t="shared" si="19"/>
        <v>#VALUE!</v>
      </c>
      <c r="I60" s="5">
        <f t="shared" si="20"/>
        <v>0</v>
      </c>
    </row>
    <row r="61" spans="1:33" x14ac:dyDescent="0.35">
      <c r="A61">
        <v>221</v>
      </c>
      <c r="B61" s="20"/>
      <c r="C61" s="30">
        <f t="shared" si="16"/>
        <v>0</v>
      </c>
      <c r="D61" s="30" t="str">
        <f t="shared" si="17"/>
        <v/>
      </c>
      <c r="F61" s="30" t="e">
        <f t="shared" si="18"/>
        <v>#VALUE!</v>
      </c>
      <c r="G61" t="e">
        <f>RIGHT(E61,SEARCH(" x ",E61)-1)*1+$F$4</f>
        <v>#VALUE!</v>
      </c>
      <c r="H61" s="5" t="e">
        <f t="shared" si="19"/>
        <v>#VALUE!</v>
      </c>
      <c r="I61" s="5">
        <f t="shared" si="20"/>
        <v>0</v>
      </c>
    </row>
    <row r="62" spans="1:33" x14ac:dyDescent="0.35">
      <c r="A62">
        <v>12</v>
      </c>
      <c r="B62" s="20">
        <v>43549</v>
      </c>
      <c r="C62" s="30">
        <f t="shared" si="16"/>
        <v>3</v>
      </c>
      <c r="D62" s="30" t="str">
        <f t="shared" si="17"/>
        <v/>
      </c>
      <c r="E62" t="s">
        <v>33</v>
      </c>
      <c r="F62" s="30">
        <f t="shared" si="18"/>
        <v>2503</v>
      </c>
      <c r="G62">
        <f>RIGHT(E62,SEARCH(" x ",E62)-1)*1+$F$4</f>
        <v>1253</v>
      </c>
      <c r="H62" s="5">
        <f t="shared" si="19"/>
        <v>3.1362589999999999</v>
      </c>
      <c r="I62" s="5">
        <f t="shared" si="20"/>
        <v>1</v>
      </c>
      <c r="AG62">
        <v>3</v>
      </c>
    </row>
    <row r="63" spans="1:33" x14ac:dyDescent="0.35">
      <c r="A63">
        <v>207</v>
      </c>
      <c r="B63" s="20">
        <v>43580</v>
      </c>
      <c r="C63" s="30">
        <f t="shared" si="16"/>
        <v>60</v>
      </c>
      <c r="D63" s="30" t="str">
        <f t="shared" si="17"/>
        <v>2B</v>
      </c>
      <c r="E63" t="s">
        <v>223</v>
      </c>
      <c r="F63" s="30">
        <f t="shared" si="18"/>
        <v>1841</v>
      </c>
      <c r="G63" s="21">
        <f t="shared" ref="G63:G73" si="25">RIGHT(E63,LEN(E63)-SEARCH("x",E63)-1)*1+$F$4</f>
        <v>777</v>
      </c>
      <c r="H63" s="5">
        <f t="shared" si="19"/>
        <v>1.4304570000000001</v>
      </c>
      <c r="I63" s="5">
        <f t="shared" si="20"/>
        <v>0</v>
      </c>
      <c r="X63">
        <v>-60</v>
      </c>
      <c r="Z63">
        <v>60</v>
      </c>
    </row>
    <row r="64" spans="1:33" x14ac:dyDescent="0.35">
      <c r="A64">
        <v>113</v>
      </c>
      <c r="B64" s="20">
        <v>43563</v>
      </c>
      <c r="C64" s="30">
        <f t="shared" si="16"/>
        <v>40</v>
      </c>
      <c r="D64" s="30" t="str">
        <f t="shared" si="17"/>
        <v>2B</v>
      </c>
      <c r="E64" t="s">
        <v>116</v>
      </c>
      <c r="F64" s="30">
        <f t="shared" si="18"/>
        <v>1908</v>
      </c>
      <c r="G64" s="21">
        <f t="shared" si="25"/>
        <v>827</v>
      </c>
      <c r="H64" s="5">
        <f t="shared" si="19"/>
        <v>1.5779160000000001</v>
      </c>
      <c r="I64" s="5">
        <f t="shared" si="20"/>
        <v>0</v>
      </c>
      <c r="V64">
        <v>-40</v>
      </c>
      <c r="X64">
        <v>40</v>
      </c>
    </row>
    <row r="65" spans="1:33" x14ac:dyDescent="0.35">
      <c r="A65">
        <v>152</v>
      </c>
      <c r="B65" s="20">
        <v>43573</v>
      </c>
      <c r="C65" s="30">
        <f t="shared" si="16"/>
        <v>30</v>
      </c>
      <c r="D65" s="30" t="str">
        <f t="shared" si="17"/>
        <v>2B</v>
      </c>
      <c r="E65" t="s">
        <v>160</v>
      </c>
      <c r="F65" s="30">
        <f t="shared" si="18"/>
        <v>1505</v>
      </c>
      <c r="G65" s="21">
        <f t="shared" si="25"/>
        <v>675</v>
      </c>
      <c r="H65" s="5">
        <f t="shared" si="19"/>
        <v>1.0158750000000001</v>
      </c>
      <c r="I65" s="5">
        <f t="shared" si="20"/>
        <v>0</v>
      </c>
      <c r="Y65">
        <v>-30</v>
      </c>
      <c r="AA65" s="21">
        <v>30</v>
      </c>
    </row>
    <row r="66" spans="1:33" x14ac:dyDescent="0.35">
      <c r="A66">
        <v>151</v>
      </c>
      <c r="B66" s="20">
        <v>43573</v>
      </c>
      <c r="C66" s="30">
        <f t="shared" si="16"/>
        <v>30</v>
      </c>
      <c r="D66" s="30" t="str">
        <f t="shared" si="17"/>
        <v>2B</v>
      </c>
      <c r="E66" t="s">
        <v>160</v>
      </c>
      <c r="F66" s="30">
        <f t="shared" si="18"/>
        <v>1505</v>
      </c>
      <c r="G66" s="21">
        <f t="shared" si="25"/>
        <v>675</v>
      </c>
      <c r="H66" s="5">
        <f t="shared" si="19"/>
        <v>1.0158750000000001</v>
      </c>
      <c r="I66" s="5">
        <f t="shared" si="20"/>
        <v>0</v>
      </c>
      <c r="Y66">
        <v>-30</v>
      </c>
      <c r="AA66" s="21">
        <v>30</v>
      </c>
    </row>
    <row r="67" spans="1:33" x14ac:dyDescent="0.35">
      <c r="A67">
        <v>144</v>
      </c>
      <c r="B67" s="20">
        <v>43572</v>
      </c>
      <c r="C67" s="30">
        <f t="shared" si="16"/>
        <v>30</v>
      </c>
      <c r="D67" s="30" t="str">
        <f t="shared" si="17"/>
        <v>2B</v>
      </c>
      <c r="E67" t="s">
        <v>83</v>
      </c>
      <c r="F67" s="30">
        <f t="shared" si="18"/>
        <v>1325</v>
      </c>
      <c r="G67" s="21">
        <f t="shared" si="25"/>
        <v>656</v>
      </c>
      <c r="H67" s="5">
        <f t="shared" si="19"/>
        <v>0.86919999999999997</v>
      </c>
      <c r="I67" s="5">
        <f t="shared" si="20"/>
        <v>0</v>
      </c>
      <c r="Y67">
        <v>-30</v>
      </c>
      <c r="AA67" s="21">
        <v>30</v>
      </c>
    </row>
    <row r="68" spans="1:33" x14ac:dyDescent="0.35">
      <c r="A68">
        <v>154</v>
      </c>
      <c r="B68" s="20">
        <v>43573</v>
      </c>
      <c r="C68" s="30">
        <f t="shared" si="16"/>
        <v>30</v>
      </c>
      <c r="D68" s="30" t="str">
        <f t="shared" si="17"/>
        <v>2B</v>
      </c>
      <c r="E68" t="s">
        <v>124</v>
      </c>
      <c r="F68" s="30">
        <f t="shared" si="18"/>
        <v>1325</v>
      </c>
      <c r="G68" s="21">
        <f t="shared" si="25"/>
        <v>655</v>
      </c>
      <c r="H68" s="5">
        <f t="shared" si="19"/>
        <v>0.86787499999999995</v>
      </c>
      <c r="I68" s="5">
        <f t="shared" si="20"/>
        <v>0</v>
      </c>
      <c r="Y68">
        <v>-30</v>
      </c>
      <c r="AA68" s="21">
        <v>30</v>
      </c>
    </row>
    <row r="69" spans="1:33" x14ac:dyDescent="0.35">
      <c r="A69">
        <v>149</v>
      </c>
      <c r="B69" s="20">
        <v>43572</v>
      </c>
      <c r="C69" s="30">
        <f t="shared" si="16"/>
        <v>30</v>
      </c>
      <c r="D69" s="30" t="str">
        <f t="shared" si="17"/>
        <v>2B</v>
      </c>
      <c r="E69" t="s">
        <v>158</v>
      </c>
      <c r="F69" s="30">
        <f t="shared" si="18"/>
        <v>1540</v>
      </c>
      <c r="G69" s="21">
        <f t="shared" si="25"/>
        <v>650</v>
      </c>
      <c r="H69" s="5">
        <f t="shared" si="19"/>
        <v>1.0009999999999999</v>
      </c>
      <c r="I69" s="5">
        <f t="shared" si="20"/>
        <v>0</v>
      </c>
      <c r="Y69">
        <v>-30</v>
      </c>
      <c r="AA69" s="21">
        <v>30</v>
      </c>
    </row>
    <row r="70" spans="1:33" x14ac:dyDescent="0.35">
      <c r="A70">
        <v>145</v>
      </c>
      <c r="B70" s="20">
        <v>43572</v>
      </c>
      <c r="C70" s="30">
        <f t="shared" si="16"/>
        <v>30</v>
      </c>
      <c r="D70" s="30" t="str">
        <f t="shared" si="17"/>
        <v>2B</v>
      </c>
      <c r="E70" t="s">
        <v>138</v>
      </c>
      <c r="F70" s="30">
        <f t="shared" si="18"/>
        <v>1539</v>
      </c>
      <c r="G70" s="21">
        <f t="shared" si="25"/>
        <v>649</v>
      </c>
      <c r="H70" s="5">
        <f t="shared" si="19"/>
        <v>0.998811</v>
      </c>
      <c r="I70" s="5">
        <f t="shared" si="20"/>
        <v>0</v>
      </c>
      <c r="Y70">
        <v>-30</v>
      </c>
      <c r="AA70" s="21">
        <v>30</v>
      </c>
    </row>
    <row r="71" spans="1:33" x14ac:dyDescent="0.35">
      <c r="A71">
        <v>146</v>
      </c>
      <c r="B71" s="20">
        <v>43572</v>
      </c>
      <c r="C71" s="30">
        <f t="shared" ref="C71:C134" si="26">SUMIF(J71:AH71,"&gt;0")</f>
        <v>30</v>
      </c>
      <c r="D71" s="30" t="str">
        <f t="shared" ref="D71:D134" si="27">IF(COUNTA(J71:P71)&gt;=1,"BR",IF(COUNTA(S71:Y71)&gt;=1,"2B",""))</f>
        <v>2B</v>
      </c>
      <c r="E71" t="s">
        <v>122</v>
      </c>
      <c r="F71" s="30">
        <f t="shared" ref="F71:F134" si="28">LEFT(E71,4)*1+$F$4</f>
        <v>1325</v>
      </c>
      <c r="G71" s="21">
        <f t="shared" si="25"/>
        <v>893</v>
      </c>
      <c r="H71" s="5">
        <f t="shared" ref="H71:H134" si="29">+G71*F71/1000000</f>
        <v>1.183225</v>
      </c>
      <c r="I71" s="5">
        <f t="shared" ref="I71:I134" si="30">IF(SUM(J71:AH71)=0,0,1)</f>
        <v>0</v>
      </c>
      <c r="V71" s="18">
        <v>-30</v>
      </c>
      <c r="W71">
        <v>30</v>
      </c>
    </row>
    <row r="72" spans="1:33" x14ac:dyDescent="0.35">
      <c r="A72">
        <v>153</v>
      </c>
      <c r="B72" s="20">
        <v>43573</v>
      </c>
      <c r="C72" s="30">
        <f t="shared" si="26"/>
        <v>30</v>
      </c>
      <c r="D72" s="30" t="str">
        <f t="shared" si="27"/>
        <v>2B</v>
      </c>
      <c r="E72" t="s">
        <v>161</v>
      </c>
      <c r="F72" s="30">
        <f t="shared" si="28"/>
        <v>1325</v>
      </c>
      <c r="G72" s="21">
        <f t="shared" si="25"/>
        <v>892</v>
      </c>
      <c r="H72" s="5">
        <f t="shared" si="29"/>
        <v>1.1819</v>
      </c>
      <c r="I72" s="5">
        <f t="shared" si="30"/>
        <v>0</v>
      </c>
      <c r="V72">
        <v>-30</v>
      </c>
      <c r="W72">
        <v>30</v>
      </c>
    </row>
    <row r="73" spans="1:33" x14ac:dyDescent="0.35">
      <c r="A73">
        <v>129</v>
      </c>
      <c r="B73" s="20">
        <v>43564</v>
      </c>
      <c r="C73" s="30">
        <f t="shared" si="26"/>
        <v>20</v>
      </c>
      <c r="D73" s="30" t="str">
        <f t="shared" si="27"/>
        <v>2B</v>
      </c>
      <c r="E73" t="s">
        <v>124</v>
      </c>
      <c r="F73" s="30">
        <f t="shared" si="28"/>
        <v>1325</v>
      </c>
      <c r="G73" s="21">
        <f t="shared" si="25"/>
        <v>655</v>
      </c>
      <c r="H73" s="5">
        <f t="shared" si="29"/>
        <v>0.86787499999999995</v>
      </c>
      <c r="I73" s="5">
        <f t="shared" si="30"/>
        <v>0</v>
      </c>
      <c r="Y73">
        <v>-20</v>
      </c>
      <c r="AA73" s="21">
        <v>20</v>
      </c>
    </row>
    <row r="74" spans="1:33" x14ac:dyDescent="0.35">
      <c r="A74">
        <v>91</v>
      </c>
      <c r="B74" s="20">
        <v>43559</v>
      </c>
      <c r="C74" s="30">
        <f t="shared" si="26"/>
        <v>2</v>
      </c>
      <c r="D74" s="30" t="str">
        <f t="shared" si="27"/>
        <v/>
      </c>
      <c r="E74" t="s">
        <v>96</v>
      </c>
      <c r="F74" s="30">
        <f t="shared" si="28"/>
        <v>2453</v>
      </c>
      <c r="G74">
        <f>RIGHT(E74,SEARCH(" x ",E74)-1)*1+$F$4</f>
        <v>1226</v>
      </c>
      <c r="H74" s="5">
        <f t="shared" si="29"/>
        <v>3.0073780000000001</v>
      </c>
      <c r="I74" s="5">
        <f t="shared" si="30"/>
        <v>1</v>
      </c>
      <c r="AG74">
        <v>2</v>
      </c>
    </row>
    <row r="75" spans="1:33" x14ac:dyDescent="0.35">
      <c r="A75">
        <v>90</v>
      </c>
      <c r="B75" s="20">
        <v>43559</v>
      </c>
      <c r="C75" s="30">
        <f t="shared" si="26"/>
        <v>1</v>
      </c>
      <c r="D75" s="30" t="str">
        <f t="shared" si="27"/>
        <v/>
      </c>
      <c r="E75" t="s">
        <v>95</v>
      </c>
      <c r="F75" s="30">
        <f t="shared" si="28"/>
        <v>2310</v>
      </c>
      <c r="G75">
        <f>RIGHT(E75,SEARCH(" x ",E75)-1)*1+$F$4</f>
        <v>1226</v>
      </c>
      <c r="H75" s="5">
        <f t="shared" si="29"/>
        <v>2.8320599999999998</v>
      </c>
      <c r="I75" s="5">
        <f t="shared" si="30"/>
        <v>1</v>
      </c>
      <c r="AG75">
        <v>1</v>
      </c>
    </row>
    <row r="76" spans="1:33" x14ac:dyDescent="0.35">
      <c r="A76">
        <v>205</v>
      </c>
      <c r="B76" s="20">
        <v>43580</v>
      </c>
      <c r="C76" s="30">
        <f t="shared" si="26"/>
        <v>20</v>
      </c>
      <c r="D76" s="30" t="str">
        <f t="shared" si="27"/>
        <v>2B</v>
      </c>
      <c r="E76" t="s">
        <v>221</v>
      </c>
      <c r="F76" s="30">
        <f t="shared" si="28"/>
        <v>2048</v>
      </c>
      <c r="G76" s="21">
        <f>RIGHT(E76,LEN(E76)-SEARCH("x",E76)-1)*1+$F$4</f>
        <v>1117</v>
      </c>
      <c r="H76" s="5">
        <f t="shared" si="29"/>
        <v>2.2876159999999999</v>
      </c>
      <c r="I76" s="5">
        <f t="shared" si="30"/>
        <v>1</v>
      </c>
      <c r="S76">
        <v>20</v>
      </c>
    </row>
    <row r="77" spans="1:33" x14ac:dyDescent="0.35">
      <c r="A77">
        <v>87</v>
      </c>
      <c r="B77" s="20">
        <v>43559</v>
      </c>
      <c r="C77" s="30">
        <f t="shared" si="26"/>
        <v>1</v>
      </c>
      <c r="D77" s="30" t="str">
        <f t="shared" si="27"/>
        <v/>
      </c>
      <c r="E77" t="s">
        <v>98</v>
      </c>
      <c r="F77" s="30">
        <f t="shared" si="28"/>
        <v>1784</v>
      </c>
      <c r="G77">
        <f>RIGHT(E77,SEARCH(" x ",E77)-1)*1+$F$4</f>
        <v>1225</v>
      </c>
      <c r="H77" s="5">
        <f t="shared" si="29"/>
        <v>2.1854</v>
      </c>
      <c r="I77" s="5">
        <f t="shared" si="30"/>
        <v>1</v>
      </c>
      <c r="AG77">
        <v>1</v>
      </c>
    </row>
    <row r="78" spans="1:33" x14ac:dyDescent="0.35">
      <c r="A78">
        <v>89</v>
      </c>
      <c r="B78" s="20">
        <v>43559</v>
      </c>
      <c r="C78" s="30">
        <f t="shared" si="26"/>
        <v>1</v>
      </c>
      <c r="D78" s="30" t="str">
        <f t="shared" si="27"/>
        <v/>
      </c>
      <c r="E78" t="s">
        <v>97</v>
      </c>
      <c r="F78" s="30">
        <f t="shared" si="28"/>
        <v>2268</v>
      </c>
      <c r="G78">
        <f>RIGHT(E78,SEARCH(" x ",E78)-1)*1+$F$4</f>
        <v>1225</v>
      </c>
      <c r="H78" s="5">
        <f t="shared" si="29"/>
        <v>2.7783000000000002</v>
      </c>
      <c r="I78" s="5">
        <f t="shared" si="30"/>
        <v>1</v>
      </c>
      <c r="AG78">
        <v>1</v>
      </c>
    </row>
    <row r="79" spans="1:33" x14ac:dyDescent="0.35">
      <c r="A79">
        <v>137</v>
      </c>
      <c r="B79" s="20">
        <v>43564</v>
      </c>
      <c r="C79" s="30">
        <f t="shared" si="26"/>
        <v>10</v>
      </c>
      <c r="D79" s="30" t="str">
        <f t="shared" si="27"/>
        <v>2B</v>
      </c>
      <c r="E79" t="s">
        <v>136</v>
      </c>
      <c r="F79" s="30">
        <f t="shared" si="28"/>
        <v>2113</v>
      </c>
      <c r="G79" s="21">
        <f t="shared" ref="G79:G88" si="31">RIGHT(E79,LEN(E79)-SEARCH("x",E79)-1)*1+$F$4</f>
        <v>1074</v>
      </c>
      <c r="H79" s="5">
        <f t="shared" si="29"/>
        <v>2.2693620000000001</v>
      </c>
      <c r="I79" s="5">
        <f t="shared" si="30"/>
        <v>0</v>
      </c>
      <c r="S79">
        <v>-10</v>
      </c>
      <c r="U79">
        <v>10</v>
      </c>
    </row>
    <row r="80" spans="1:33" x14ac:dyDescent="0.35">
      <c r="A80">
        <v>202</v>
      </c>
      <c r="B80" s="20">
        <v>43579</v>
      </c>
      <c r="C80" s="30">
        <f t="shared" si="26"/>
        <v>20</v>
      </c>
      <c r="D80" s="30" t="str">
        <f t="shared" si="27"/>
        <v>2B</v>
      </c>
      <c r="E80" t="s">
        <v>116</v>
      </c>
      <c r="F80" s="30">
        <f t="shared" si="28"/>
        <v>1908</v>
      </c>
      <c r="G80" s="21">
        <f t="shared" si="31"/>
        <v>827</v>
      </c>
      <c r="H80" s="5">
        <f t="shared" si="29"/>
        <v>1.5779160000000001</v>
      </c>
      <c r="I80" s="5">
        <f t="shared" si="30"/>
        <v>0</v>
      </c>
      <c r="V80">
        <v>-20</v>
      </c>
      <c r="X80">
        <v>20</v>
      </c>
    </row>
    <row r="81" spans="1:33" x14ac:dyDescent="0.35">
      <c r="A81">
        <v>206</v>
      </c>
      <c r="B81" s="20">
        <v>43580</v>
      </c>
      <c r="C81" s="30">
        <f t="shared" si="26"/>
        <v>20</v>
      </c>
      <c r="D81" s="30" t="str">
        <f t="shared" si="27"/>
        <v>2B</v>
      </c>
      <c r="E81" t="s">
        <v>222</v>
      </c>
      <c r="F81" s="30">
        <f t="shared" si="28"/>
        <v>1908</v>
      </c>
      <c r="G81" s="21">
        <f t="shared" si="31"/>
        <v>823</v>
      </c>
      <c r="H81" s="5">
        <f t="shared" si="29"/>
        <v>1.570284</v>
      </c>
      <c r="I81" s="5">
        <f t="shared" si="30"/>
        <v>1</v>
      </c>
      <c r="X81">
        <v>20</v>
      </c>
    </row>
    <row r="82" spans="1:33" x14ac:dyDescent="0.35">
      <c r="A82">
        <v>215</v>
      </c>
      <c r="B82" s="20">
        <v>43584</v>
      </c>
      <c r="C82" s="30">
        <f t="shared" si="26"/>
        <v>20</v>
      </c>
      <c r="D82" s="30" t="str">
        <f t="shared" si="27"/>
        <v>2B</v>
      </c>
      <c r="E82" t="s">
        <v>243</v>
      </c>
      <c r="F82" s="30">
        <f t="shared" si="28"/>
        <v>1895</v>
      </c>
      <c r="G82" s="21">
        <f t="shared" si="31"/>
        <v>776</v>
      </c>
      <c r="H82" s="5">
        <f t="shared" si="29"/>
        <v>1.47052</v>
      </c>
      <c r="I82" s="5">
        <f t="shared" si="30"/>
        <v>0</v>
      </c>
      <c r="X82">
        <v>-20</v>
      </c>
      <c r="Z82">
        <v>20</v>
      </c>
    </row>
    <row r="83" spans="1:33" x14ac:dyDescent="0.35">
      <c r="A83">
        <v>131</v>
      </c>
      <c r="B83" s="20">
        <v>43564</v>
      </c>
      <c r="C83" s="30">
        <f t="shared" si="26"/>
        <v>20</v>
      </c>
      <c r="D83" s="30" t="str">
        <f t="shared" si="27"/>
        <v>2B</v>
      </c>
      <c r="E83" t="s">
        <v>128</v>
      </c>
      <c r="F83" s="30">
        <f t="shared" si="28"/>
        <v>1895</v>
      </c>
      <c r="G83" s="21">
        <f t="shared" si="31"/>
        <v>775</v>
      </c>
      <c r="H83" s="5">
        <f t="shared" si="29"/>
        <v>1.4686250000000001</v>
      </c>
      <c r="I83" s="5">
        <f t="shared" si="30"/>
        <v>0</v>
      </c>
      <c r="X83">
        <v>-20</v>
      </c>
      <c r="Z83">
        <v>20</v>
      </c>
    </row>
    <row r="84" spans="1:33" x14ac:dyDescent="0.35">
      <c r="A84">
        <v>215</v>
      </c>
      <c r="B84" s="20">
        <v>43584</v>
      </c>
      <c r="C84" s="30">
        <f t="shared" si="26"/>
        <v>12</v>
      </c>
      <c r="D84" s="30" t="str">
        <f t="shared" si="27"/>
        <v>2B</v>
      </c>
      <c r="E84" t="s">
        <v>239</v>
      </c>
      <c r="F84" s="30">
        <f t="shared" si="28"/>
        <v>1303</v>
      </c>
      <c r="G84" s="21">
        <f t="shared" si="31"/>
        <v>988</v>
      </c>
      <c r="H84" s="5">
        <f t="shared" si="29"/>
        <v>1.287364</v>
      </c>
      <c r="I84" s="5">
        <f t="shared" si="30"/>
        <v>1</v>
      </c>
      <c r="T84">
        <v>12</v>
      </c>
    </row>
    <row r="85" spans="1:33" x14ac:dyDescent="0.35">
      <c r="A85">
        <v>171</v>
      </c>
      <c r="B85" s="20">
        <v>43570</v>
      </c>
      <c r="C85" s="30">
        <f t="shared" si="26"/>
        <v>12</v>
      </c>
      <c r="D85" s="30" t="str">
        <f t="shared" si="27"/>
        <v>2B</v>
      </c>
      <c r="E85" t="s">
        <v>188</v>
      </c>
      <c r="F85" s="30">
        <f t="shared" si="28"/>
        <v>1810</v>
      </c>
      <c r="G85" s="21">
        <f t="shared" si="31"/>
        <v>779</v>
      </c>
      <c r="H85" s="5">
        <f t="shared" si="29"/>
        <v>1.4099900000000001</v>
      </c>
      <c r="I85" s="5">
        <f t="shared" si="30"/>
        <v>0</v>
      </c>
      <c r="X85">
        <v>-12</v>
      </c>
      <c r="Z85">
        <v>12</v>
      </c>
    </row>
    <row r="86" spans="1:33" x14ac:dyDescent="0.35">
      <c r="A86">
        <v>215</v>
      </c>
      <c r="B86" s="20">
        <v>43584</v>
      </c>
      <c r="C86" s="30">
        <f t="shared" si="26"/>
        <v>11</v>
      </c>
      <c r="D86" s="30" t="str">
        <f t="shared" si="27"/>
        <v>2B</v>
      </c>
      <c r="E86" t="s">
        <v>83</v>
      </c>
      <c r="F86" s="30">
        <f t="shared" si="28"/>
        <v>1325</v>
      </c>
      <c r="G86" s="21">
        <f t="shared" si="31"/>
        <v>656</v>
      </c>
      <c r="H86" s="5">
        <f t="shared" si="29"/>
        <v>0.86919999999999997</v>
      </c>
      <c r="I86" s="5">
        <f t="shared" si="30"/>
        <v>0</v>
      </c>
      <c r="Y86">
        <v>-11</v>
      </c>
      <c r="AA86" s="21">
        <v>11</v>
      </c>
    </row>
    <row r="87" spans="1:33" x14ac:dyDescent="0.35">
      <c r="A87">
        <v>63</v>
      </c>
      <c r="B87" s="20">
        <v>43556</v>
      </c>
      <c r="C87" s="30">
        <f t="shared" si="26"/>
        <v>10</v>
      </c>
      <c r="D87" s="30" t="str">
        <f t="shared" si="27"/>
        <v>2B</v>
      </c>
      <c r="E87" t="s">
        <v>83</v>
      </c>
      <c r="F87" s="30">
        <f t="shared" si="28"/>
        <v>1325</v>
      </c>
      <c r="G87" s="21">
        <f t="shared" si="31"/>
        <v>656</v>
      </c>
      <c r="H87" s="5">
        <f t="shared" si="29"/>
        <v>0.86919999999999997</v>
      </c>
      <c r="I87" s="5">
        <f t="shared" si="30"/>
        <v>0</v>
      </c>
      <c r="Y87">
        <v>-10</v>
      </c>
      <c r="AA87" s="21">
        <v>10</v>
      </c>
    </row>
    <row r="88" spans="1:33" x14ac:dyDescent="0.35">
      <c r="A88">
        <v>135</v>
      </c>
      <c r="B88" s="20">
        <v>43564</v>
      </c>
      <c r="C88" s="30">
        <f t="shared" si="26"/>
        <v>10</v>
      </c>
      <c r="D88" s="30" t="str">
        <f t="shared" si="27"/>
        <v>2B</v>
      </c>
      <c r="E88" t="s">
        <v>131</v>
      </c>
      <c r="F88" s="30">
        <f t="shared" si="28"/>
        <v>1503</v>
      </c>
      <c r="G88" s="21">
        <f t="shared" si="31"/>
        <v>1159</v>
      </c>
      <c r="H88" s="5">
        <f t="shared" si="29"/>
        <v>1.7419770000000001</v>
      </c>
      <c r="I88" s="5">
        <f t="shared" si="30"/>
        <v>1</v>
      </c>
      <c r="T88">
        <v>10</v>
      </c>
    </row>
    <row r="89" spans="1:33" x14ac:dyDescent="0.35">
      <c r="A89">
        <v>215</v>
      </c>
      <c r="B89" s="20">
        <v>43591</v>
      </c>
      <c r="C89" s="30">
        <f t="shared" si="26"/>
        <v>2</v>
      </c>
      <c r="D89" s="30" t="str">
        <f t="shared" si="27"/>
        <v/>
      </c>
      <c r="E89" t="s">
        <v>249</v>
      </c>
      <c r="F89" s="30">
        <f t="shared" si="28"/>
        <v>1781</v>
      </c>
      <c r="G89">
        <f>RIGHT(E89,SEARCH(" x ",E89)-1)*1+$F$4</f>
        <v>1195</v>
      </c>
      <c r="H89" s="5">
        <f t="shared" si="29"/>
        <v>2.128295</v>
      </c>
      <c r="I89" s="5">
        <f t="shared" si="30"/>
        <v>1</v>
      </c>
      <c r="AG89">
        <v>2</v>
      </c>
    </row>
    <row r="90" spans="1:33" x14ac:dyDescent="0.35">
      <c r="A90">
        <v>215</v>
      </c>
      <c r="B90" s="20">
        <v>43591</v>
      </c>
      <c r="C90" s="30">
        <f t="shared" si="26"/>
        <v>1</v>
      </c>
      <c r="D90" s="30" t="str">
        <f t="shared" si="27"/>
        <v/>
      </c>
      <c r="E90" t="s">
        <v>251</v>
      </c>
      <c r="F90" s="30">
        <f t="shared" si="28"/>
        <v>2367</v>
      </c>
      <c r="G90">
        <f>RIGHT(E90,SEARCH(" x ",E90)-1)*1+$F$4</f>
        <v>1194</v>
      </c>
      <c r="H90" s="5">
        <f t="shared" si="29"/>
        <v>2.8261980000000002</v>
      </c>
      <c r="I90" s="5">
        <f t="shared" si="30"/>
        <v>1</v>
      </c>
      <c r="AG90">
        <v>1</v>
      </c>
    </row>
    <row r="91" spans="1:33" x14ac:dyDescent="0.35">
      <c r="A91">
        <v>136</v>
      </c>
      <c r="B91" s="20">
        <v>43564</v>
      </c>
      <c r="C91" s="30">
        <f t="shared" si="26"/>
        <v>10</v>
      </c>
      <c r="D91" s="30" t="str">
        <f t="shared" si="27"/>
        <v>2B</v>
      </c>
      <c r="E91" t="s">
        <v>130</v>
      </c>
      <c r="F91" s="30">
        <f t="shared" si="28"/>
        <v>1507</v>
      </c>
      <c r="G91" s="21">
        <f>RIGHT(E91,LEN(E91)-SEARCH("x",E91)-1)*1+$F$4</f>
        <v>1131</v>
      </c>
      <c r="H91" s="5">
        <f t="shared" si="29"/>
        <v>1.7044170000000001</v>
      </c>
      <c r="I91" s="5">
        <f t="shared" si="30"/>
        <v>1</v>
      </c>
      <c r="T91">
        <v>10</v>
      </c>
    </row>
    <row r="92" spans="1:33" x14ac:dyDescent="0.35">
      <c r="A92">
        <v>5</v>
      </c>
      <c r="B92" s="20">
        <v>43545</v>
      </c>
      <c r="C92" s="30">
        <f t="shared" si="26"/>
        <v>4</v>
      </c>
      <c r="D92" s="30" t="str">
        <f t="shared" si="27"/>
        <v>2B</v>
      </c>
      <c r="E92" t="s">
        <v>36</v>
      </c>
      <c r="F92" s="30">
        <f t="shared" si="28"/>
        <v>2083</v>
      </c>
      <c r="G92" s="21">
        <f>RIGHT(E92,LEN(E92)-SEARCH("x",E92)-1)*1+$F$4</f>
        <v>703</v>
      </c>
      <c r="H92" s="5">
        <f t="shared" si="29"/>
        <v>1.4643489999999999</v>
      </c>
      <c r="I92" s="5">
        <f t="shared" si="30"/>
        <v>0</v>
      </c>
      <c r="S92">
        <v>-4</v>
      </c>
      <c r="U92">
        <v>4</v>
      </c>
    </row>
    <row r="93" spans="1:33" x14ac:dyDescent="0.35">
      <c r="A93">
        <v>6</v>
      </c>
      <c r="B93" s="20">
        <v>43545</v>
      </c>
      <c r="C93" s="30">
        <f t="shared" si="26"/>
        <v>4</v>
      </c>
      <c r="D93" s="30" t="str">
        <f t="shared" si="27"/>
        <v>2B</v>
      </c>
      <c r="E93" t="s">
        <v>36</v>
      </c>
      <c r="F93" s="30">
        <f t="shared" si="28"/>
        <v>2083</v>
      </c>
      <c r="G93" s="21">
        <f>RIGHT(E93,LEN(E93)-SEARCH("x",E93)-1)*1+$F$4</f>
        <v>703</v>
      </c>
      <c r="H93" s="5">
        <f t="shared" si="29"/>
        <v>1.4643489999999999</v>
      </c>
      <c r="I93" s="5">
        <f t="shared" si="30"/>
        <v>0</v>
      </c>
      <c r="S93">
        <v>-4</v>
      </c>
      <c r="U93">
        <v>4</v>
      </c>
    </row>
    <row r="94" spans="1:33" x14ac:dyDescent="0.35">
      <c r="A94">
        <v>20</v>
      </c>
      <c r="B94" s="20">
        <v>43549</v>
      </c>
      <c r="C94" s="30">
        <f t="shared" si="26"/>
        <v>1</v>
      </c>
      <c r="D94" s="30" t="str">
        <f t="shared" si="27"/>
        <v>2B</v>
      </c>
      <c r="E94" t="s">
        <v>35</v>
      </c>
      <c r="F94" s="30">
        <f t="shared" si="28"/>
        <v>2083</v>
      </c>
      <c r="G94" s="21">
        <f>RIGHT(E94,LEN(E94)-SEARCH("x",E94)-1)*1+$F$4</f>
        <v>1073</v>
      </c>
      <c r="H94" s="5">
        <f t="shared" si="29"/>
        <v>2.2350590000000001</v>
      </c>
      <c r="I94" s="5">
        <f t="shared" si="30"/>
        <v>0</v>
      </c>
      <c r="S94">
        <v>-1</v>
      </c>
      <c r="U94">
        <v>1</v>
      </c>
    </row>
    <row r="95" spans="1:33" x14ac:dyDescent="0.35">
      <c r="A95">
        <v>193</v>
      </c>
      <c r="B95" s="20">
        <v>43579</v>
      </c>
      <c r="C95" s="30">
        <f t="shared" si="26"/>
        <v>4</v>
      </c>
      <c r="D95" s="30" t="str">
        <f t="shared" si="27"/>
        <v>BR</v>
      </c>
      <c r="E95" t="s">
        <v>134</v>
      </c>
      <c r="F95" s="30">
        <f t="shared" si="28"/>
        <v>1995</v>
      </c>
      <c r="G95">
        <f>RIGHT(E95,SEARCH(" x ",E95)-1)*1+$F$4</f>
        <v>926</v>
      </c>
      <c r="H95" s="5">
        <f t="shared" si="29"/>
        <v>1.84737</v>
      </c>
      <c r="I95" s="5">
        <f t="shared" si="30"/>
        <v>0</v>
      </c>
      <c r="J95">
        <v>-4</v>
      </c>
      <c r="K95">
        <v>4</v>
      </c>
    </row>
    <row r="96" spans="1:33" x14ac:dyDescent="0.35">
      <c r="A96">
        <v>10</v>
      </c>
      <c r="B96" s="20">
        <v>43545</v>
      </c>
      <c r="C96" s="30">
        <f t="shared" si="26"/>
        <v>4</v>
      </c>
      <c r="D96" s="30" t="str">
        <f t="shared" si="27"/>
        <v>BR</v>
      </c>
      <c r="E96" t="s">
        <v>40</v>
      </c>
      <c r="F96" s="30">
        <f t="shared" si="28"/>
        <v>2083</v>
      </c>
      <c r="G96">
        <f>RIGHT(E96,SEARCH(" x ",E96)-1)*1+$F$4</f>
        <v>834</v>
      </c>
      <c r="H96" s="5">
        <f t="shared" si="29"/>
        <v>1.737222</v>
      </c>
      <c r="I96" s="5">
        <f t="shared" si="30"/>
        <v>0</v>
      </c>
      <c r="J96">
        <v>4</v>
      </c>
      <c r="M96">
        <v>-4</v>
      </c>
    </row>
    <row r="97" spans="1:33" x14ac:dyDescent="0.35">
      <c r="A97">
        <v>132</v>
      </c>
      <c r="B97" s="20">
        <v>43564</v>
      </c>
      <c r="C97" s="30">
        <f t="shared" si="26"/>
        <v>10</v>
      </c>
      <c r="D97" s="30" t="str">
        <f t="shared" si="27"/>
        <v>2B</v>
      </c>
      <c r="E97" t="s">
        <v>122</v>
      </c>
      <c r="F97" s="30">
        <f t="shared" si="28"/>
        <v>1325</v>
      </c>
      <c r="G97" s="21">
        <f>RIGHT(E97,LEN(E97)-SEARCH("x",E97)-1)*1+$F$4</f>
        <v>893</v>
      </c>
      <c r="H97" s="5">
        <f t="shared" si="29"/>
        <v>1.183225</v>
      </c>
      <c r="I97" s="5">
        <f t="shared" si="30"/>
        <v>0</v>
      </c>
      <c r="V97">
        <v>-10</v>
      </c>
      <c r="W97">
        <v>10</v>
      </c>
    </row>
    <row r="98" spans="1:33" x14ac:dyDescent="0.35">
      <c r="A98">
        <v>215</v>
      </c>
      <c r="B98" s="20">
        <v>43584</v>
      </c>
      <c r="C98" s="30">
        <f t="shared" si="26"/>
        <v>4</v>
      </c>
      <c r="D98" s="30" t="str">
        <f t="shared" si="27"/>
        <v>BR</v>
      </c>
      <c r="E98" t="s">
        <v>255</v>
      </c>
      <c r="F98" s="30">
        <f t="shared" si="28"/>
        <v>2099</v>
      </c>
      <c r="G98">
        <f>RIGHT(E98,SEARCH(" x ",E98)-1)*1+$F$4</f>
        <v>683</v>
      </c>
      <c r="H98" s="5">
        <f t="shared" si="29"/>
        <v>1.4336169999999999</v>
      </c>
      <c r="I98" s="5">
        <f t="shared" si="30"/>
        <v>0</v>
      </c>
      <c r="J98">
        <v>4</v>
      </c>
      <c r="L98">
        <v>-4</v>
      </c>
    </row>
    <row r="99" spans="1:33" x14ac:dyDescent="0.35">
      <c r="A99">
        <v>85</v>
      </c>
      <c r="B99" s="20">
        <v>43556</v>
      </c>
      <c r="C99" s="30">
        <f t="shared" si="26"/>
        <v>3</v>
      </c>
      <c r="D99" s="30" t="str">
        <f t="shared" si="27"/>
        <v>BR</v>
      </c>
      <c r="E99" t="s">
        <v>79</v>
      </c>
      <c r="F99" s="30">
        <f t="shared" si="28"/>
        <v>2055</v>
      </c>
      <c r="G99">
        <f>RIGHT(E99,SEARCH(" x ",E99)-1)*1+$F$4</f>
        <v>1263</v>
      </c>
      <c r="H99" s="5">
        <f t="shared" si="29"/>
        <v>2.5954649999999999</v>
      </c>
      <c r="I99" s="5">
        <f t="shared" si="30"/>
        <v>1</v>
      </c>
      <c r="J99" s="18">
        <v>3</v>
      </c>
      <c r="K99" s="18"/>
    </row>
    <row r="100" spans="1:33" x14ac:dyDescent="0.35">
      <c r="A100">
        <v>68</v>
      </c>
      <c r="B100" s="20">
        <v>43556</v>
      </c>
      <c r="C100" s="30">
        <f t="shared" si="26"/>
        <v>10</v>
      </c>
      <c r="D100" s="30" t="str">
        <f t="shared" si="27"/>
        <v>2B</v>
      </c>
      <c r="E100" t="s">
        <v>81</v>
      </c>
      <c r="F100" s="30">
        <f t="shared" si="28"/>
        <v>1841</v>
      </c>
      <c r="G100" s="21">
        <f>RIGHT(E100,LEN(E100)-SEARCH("x",E100)-1)*1+$F$4</f>
        <v>776</v>
      </c>
      <c r="H100" s="5">
        <f t="shared" si="29"/>
        <v>1.4286160000000001</v>
      </c>
      <c r="I100" s="5">
        <f t="shared" si="30"/>
        <v>0</v>
      </c>
      <c r="X100">
        <v>-10</v>
      </c>
      <c r="Z100">
        <v>10</v>
      </c>
    </row>
    <row r="101" spans="1:33" x14ac:dyDescent="0.35">
      <c r="A101">
        <v>215</v>
      </c>
      <c r="B101" s="20">
        <v>43584</v>
      </c>
      <c r="C101" s="30">
        <f t="shared" si="26"/>
        <v>3</v>
      </c>
      <c r="D101" s="30" t="str">
        <f t="shared" si="27"/>
        <v>BR</v>
      </c>
      <c r="E101" t="s">
        <v>238</v>
      </c>
      <c r="F101" s="30">
        <f t="shared" si="28"/>
        <v>2083</v>
      </c>
      <c r="G101">
        <f>RIGHT(E101,SEARCH(" x ",E101)-1)*1+$F$4</f>
        <v>1213</v>
      </c>
      <c r="H101" s="5">
        <f t="shared" si="29"/>
        <v>2.5266790000000001</v>
      </c>
      <c r="I101" s="5">
        <f t="shared" si="30"/>
        <v>0</v>
      </c>
      <c r="J101">
        <v>3</v>
      </c>
      <c r="L101">
        <v>-3</v>
      </c>
    </row>
    <row r="102" spans="1:33" x14ac:dyDescent="0.35">
      <c r="A102">
        <v>194</v>
      </c>
      <c r="B102" s="20">
        <v>43579</v>
      </c>
      <c r="C102" s="30">
        <f t="shared" si="26"/>
        <v>3</v>
      </c>
      <c r="D102" s="30" t="str">
        <f t="shared" si="27"/>
        <v>BR</v>
      </c>
      <c r="E102" t="s">
        <v>212</v>
      </c>
      <c r="F102" s="30">
        <f t="shared" si="28"/>
        <v>1919</v>
      </c>
      <c r="G102">
        <f>RIGHT(E102,SEARCH(" x ",E102)-1)*1+$F$4</f>
        <v>1014</v>
      </c>
      <c r="H102" s="5">
        <f t="shared" si="29"/>
        <v>1.9458660000000001</v>
      </c>
      <c r="I102" s="5">
        <f t="shared" si="30"/>
        <v>1</v>
      </c>
      <c r="K102">
        <v>3</v>
      </c>
    </row>
    <row r="103" spans="1:33" x14ac:dyDescent="0.35">
      <c r="A103">
        <v>60</v>
      </c>
      <c r="B103" s="20">
        <v>43552</v>
      </c>
      <c r="C103" s="30">
        <f t="shared" si="26"/>
        <v>2</v>
      </c>
      <c r="D103" s="30" t="str">
        <f t="shared" si="27"/>
        <v/>
      </c>
      <c r="E103" t="s">
        <v>62</v>
      </c>
      <c r="F103" s="30">
        <f t="shared" si="28"/>
        <v>2175</v>
      </c>
      <c r="G103">
        <f>RIGHT(E103,SEARCH(" x ",E103)-1)*1+$F$4</f>
        <v>1150</v>
      </c>
      <c r="H103" s="5">
        <f t="shared" si="29"/>
        <v>2.5012500000000002</v>
      </c>
      <c r="I103" s="5">
        <f t="shared" si="30"/>
        <v>1</v>
      </c>
      <c r="AD103">
        <v>2</v>
      </c>
      <c r="AG103" t="s">
        <v>18</v>
      </c>
    </row>
    <row r="104" spans="1:33" x14ac:dyDescent="0.35">
      <c r="A104">
        <v>215</v>
      </c>
      <c r="B104" s="20">
        <v>43591</v>
      </c>
      <c r="C104" s="30">
        <f t="shared" si="26"/>
        <v>1</v>
      </c>
      <c r="D104" s="30" t="str">
        <f t="shared" si="27"/>
        <v/>
      </c>
      <c r="E104" t="s">
        <v>250</v>
      </c>
      <c r="F104" s="30">
        <f t="shared" si="28"/>
        <v>1781</v>
      </c>
      <c r="G104">
        <f>RIGHT(E104,SEARCH(" x ",E104)-1)*1+$F$4</f>
        <v>1135</v>
      </c>
      <c r="H104" s="5">
        <f t="shared" si="29"/>
        <v>2.0214349999999999</v>
      </c>
      <c r="I104" s="5">
        <f t="shared" si="30"/>
        <v>1</v>
      </c>
      <c r="AG104">
        <v>1</v>
      </c>
    </row>
    <row r="105" spans="1:33" x14ac:dyDescent="0.35">
      <c r="A105">
        <v>140</v>
      </c>
      <c r="B105" s="20">
        <v>43564</v>
      </c>
      <c r="C105" s="30">
        <f t="shared" si="26"/>
        <v>10</v>
      </c>
      <c r="D105" s="30" t="str">
        <f t="shared" si="27"/>
        <v>2B</v>
      </c>
      <c r="E105" t="s">
        <v>81</v>
      </c>
      <c r="F105" s="30">
        <f t="shared" si="28"/>
        <v>1841</v>
      </c>
      <c r="G105" s="21">
        <f>RIGHT(E105,LEN(E105)-SEARCH("x",E105)-1)*1+$F$4</f>
        <v>776</v>
      </c>
      <c r="H105" s="5">
        <f t="shared" si="29"/>
        <v>1.4286160000000001</v>
      </c>
      <c r="I105" s="5">
        <f t="shared" si="30"/>
        <v>0</v>
      </c>
      <c r="X105">
        <v>-10</v>
      </c>
      <c r="Z105">
        <v>10</v>
      </c>
    </row>
    <row r="106" spans="1:33" x14ac:dyDescent="0.35">
      <c r="A106">
        <v>134</v>
      </c>
      <c r="B106" s="20">
        <v>43564</v>
      </c>
      <c r="C106" s="30">
        <f t="shared" si="26"/>
        <v>10</v>
      </c>
      <c r="D106" s="30" t="str">
        <f t="shared" si="27"/>
        <v>2B</v>
      </c>
      <c r="E106" t="s">
        <v>129</v>
      </c>
      <c r="F106" s="30">
        <f t="shared" si="28"/>
        <v>1842</v>
      </c>
      <c r="G106" s="21">
        <f>RIGHT(E106,LEN(E106)-SEARCH("x",E106)-1)*1+$F$4</f>
        <v>627</v>
      </c>
      <c r="H106" s="5">
        <f t="shared" si="29"/>
        <v>1.1549339999999999</v>
      </c>
      <c r="I106" s="5">
        <f t="shared" si="30"/>
        <v>1</v>
      </c>
      <c r="X106">
        <v>10</v>
      </c>
    </row>
    <row r="107" spans="1:33" x14ac:dyDescent="0.35">
      <c r="A107">
        <v>65</v>
      </c>
      <c r="B107" s="20">
        <v>43556</v>
      </c>
      <c r="C107" s="30">
        <f t="shared" si="26"/>
        <v>10</v>
      </c>
      <c r="D107" s="30" t="str">
        <f t="shared" si="27"/>
        <v>2B</v>
      </c>
      <c r="E107" t="s">
        <v>82</v>
      </c>
      <c r="F107" s="30">
        <f t="shared" si="28"/>
        <v>1505</v>
      </c>
      <c r="G107" s="21">
        <f>RIGHT(E107,LEN(E107)-SEARCH("x",E107)-1)*1+$F$4</f>
        <v>776</v>
      </c>
      <c r="H107" s="5">
        <f t="shared" si="29"/>
        <v>1.16788</v>
      </c>
      <c r="I107" s="5">
        <f t="shared" si="30"/>
        <v>0</v>
      </c>
      <c r="Y107">
        <v>-10</v>
      </c>
      <c r="Z107">
        <v>10</v>
      </c>
    </row>
    <row r="108" spans="1:33" x14ac:dyDescent="0.35">
      <c r="A108">
        <v>66</v>
      </c>
      <c r="B108" s="20">
        <v>43556</v>
      </c>
      <c r="C108" s="30">
        <f t="shared" si="26"/>
        <v>9</v>
      </c>
      <c r="D108" s="30" t="str">
        <f t="shared" si="27"/>
        <v>2B</v>
      </c>
      <c r="E108" t="s">
        <v>65</v>
      </c>
      <c r="F108" s="30">
        <f t="shared" si="28"/>
        <v>1540</v>
      </c>
      <c r="G108" s="21">
        <f>RIGHT(E108,LEN(E108)-SEARCH("x",E108)-1)*1+$F$4</f>
        <v>650</v>
      </c>
      <c r="H108" s="5">
        <f t="shared" si="29"/>
        <v>1.0009999999999999</v>
      </c>
      <c r="I108" s="5">
        <f t="shared" si="30"/>
        <v>0</v>
      </c>
      <c r="Y108">
        <v>-9</v>
      </c>
      <c r="AA108" s="21">
        <v>9</v>
      </c>
    </row>
    <row r="109" spans="1:33" x14ac:dyDescent="0.35">
      <c r="A109">
        <v>59</v>
      </c>
      <c r="B109" s="20">
        <v>43552</v>
      </c>
      <c r="C109" s="30">
        <f t="shared" si="26"/>
        <v>1</v>
      </c>
      <c r="D109" s="30" t="str">
        <f t="shared" si="27"/>
        <v/>
      </c>
      <c r="E109" t="s">
        <v>61</v>
      </c>
      <c r="F109" s="30">
        <f t="shared" si="28"/>
        <v>1696</v>
      </c>
      <c r="G109">
        <f>RIGHT(E109,SEARCH(" x ",E109)-1)*1+$F$4</f>
        <v>1089</v>
      </c>
      <c r="H109" s="5">
        <f t="shared" si="29"/>
        <v>1.8469439999999999</v>
      </c>
      <c r="I109" s="5">
        <f t="shared" si="30"/>
        <v>1</v>
      </c>
      <c r="AD109">
        <v>1</v>
      </c>
      <c r="AG109" t="s">
        <v>18</v>
      </c>
    </row>
    <row r="110" spans="1:33" x14ac:dyDescent="0.35">
      <c r="A110">
        <v>69</v>
      </c>
      <c r="B110" s="20">
        <v>43556</v>
      </c>
      <c r="C110" s="30">
        <f t="shared" si="26"/>
        <v>9</v>
      </c>
      <c r="D110" s="30" t="str">
        <f t="shared" si="27"/>
        <v>2B</v>
      </c>
      <c r="E110" t="s">
        <v>67</v>
      </c>
      <c r="F110" s="30">
        <f t="shared" si="28"/>
        <v>1842</v>
      </c>
      <c r="G110" s="21">
        <f t="shared" ref="G110:G115" si="32">RIGHT(E110,LEN(E110)-SEARCH("x",E110)-1)*1+$F$4</f>
        <v>777</v>
      </c>
      <c r="H110" s="5">
        <f t="shared" si="29"/>
        <v>1.4312339999999999</v>
      </c>
      <c r="I110" s="5">
        <f t="shared" si="30"/>
        <v>0</v>
      </c>
      <c r="X110">
        <v>-9</v>
      </c>
      <c r="Z110">
        <v>9</v>
      </c>
    </row>
    <row r="111" spans="1:33" x14ac:dyDescent="0.35">
      <c r="A111">
        <v>34</v>
      </c>
      <c r="B111" s="20">
        <v>43550</v>
      </c>
      <c r="C111" s="30">
        <f t="shared" si="26"/>
        <v>8</v>
      </c>
      <c r="D111" s="30" t="str">
        <f t="shared" si="27"/>
        <v>2B</v>
      </c>
      <c r="E111" t="s">
        <v>262</v>
      </c>
      <c r="F111" s="30">
        <f t="shared" si="28"/>
        <v>1400</v>
      </c>
      <c r="G111" s="21">
        <f t="shared" si="32"/>
        <v>695</v>
      </c>
      <c r="H111" s="5">
        <f t="shared" si="29"/>
        <v>0.97299999999999998</v>
      </c>
      <c r="I111" s="5">
        <f t="shared" si="30"/>
        <v>0</v>
      </c>
      <c r="Y111">
        <v>-8</v>
      </c>
      <c r="AA111" s="21">
        <v>8</v>
      </c>
    </row>
    <row r="112" spans="1:33" x14ac:dyDescent="0.35">
      <c r="A112">
        <v>215</v>
      </c>
      <c r="B112" s="20">
        <v>43584</v>
      </c>
      <c r="C112" s="30">
        <f t="shared" si="26"/>
        <v>8</v>
      </c>
      <c r="D112" s="30" t="str">
        <f t="shared" si="27"/>
        <v>2B</v>
      </c>
      <c r="E112" t="s">
        <v>241</v>
      </c>
      <c r="F112" s="30">
        <f t="shared" si="28"/>
        <v>1325</v>
      </c>
      <c r="G112" s="21">
        <f t="shared" si="32"/>
        <v>1205</v>
      </c>
      <c r="H112" s="5">
        <f t="shared" si="29"/>
        <v>1.596625</v>
      </c>
      <c r="I112" s="5">
        <f t="shared" si="30"/>
        <v>1</v>
      </c>
      <c r="T112">
        <v>8</v>
      </c>
    </row>
    <row r="113" spans="1:34" x14ac:dyDescent="0.35">
      <c r="A113">
        <v>190</v>
      </c>
      <c r="B113" s="20">
        <v>43573</v>
      </c>
      <c r="C113" s="30">
        <f t="shared" si="26"/>
        <v>7</v>
      </c>
      <c r="D113" s="30" t="str">
        <f t="shared" si="27"/>
        <v>2B</v>
      </c>
      <c r="E113" t="s">
        <v>209</v>
      </c>
      <c r="F113" s="30">
        <f t="shared" si="28"/>
        <v>1526</v>
      </c>
      <c r="G113" s="21">
        <f t="shared" si="32"/>
        <v>1087</v>
      </c>
      <c r="H113" s="5">
        <f t="shared" si="29"/>
        <v>1.6587620000000001</v>
      </c>
      <c r="I113" s="5">
        <f t="shared" si="30"/>
        <v>1</v>
      </c>
      <c r="T113">
        <v>7</v>
      </c>
    </row>
    <row r="114" spans="1:34" x14ac:dyDescent="0.35">
      <c r="A114">
        <v>14</v>
      </c>
      <c r="B114" s="20">
        <v>43549</v>
      </c>
      <c r="C114" s="30">
        <f t="shared" si="26"/>
        <v>6</v>
      </c>
      <c r="D114" s="30" t="str">
        <f t="shared" si="27"/>
        <v>2B</v>
      </c>
      <c r="E114" t="s">
        <v>152</v>
      </c>
      <c r="F114" s="30">
        <f t="shared" si="28"/>
        <v>1783</v>
      </c>
      <c r="G114" s="21">
        <f t="shared" si="32"/>
        <v>1225</v>
      </c>
      <c r="H114" s="5">
        <f t="shared" si="29"/>
        <v>2.1841750000000002</v>
      </c>
      <c r="I114" s="5">
        <f t="shared" si="30"/>
        <v>1</v>
      </c>
      <c r="S114">
        <v>6</v>
      </c>
    </row>
    <row r="115" spans="1:34" x14ac:dyDescent="0.35">
      <c r="A115">
        <v>114</v>
      </c>
      <c r="B115" s="20">
        <v>43563</v>
      </c>
      <c r="C115" s="30">
        <f t="shared" si="26"/>
        <v>6</v>
      </c>
      <c r="D115" s="30" t="str">
        <f t="shared" si="27"/>
        <v>2B</v>
      </c>
      <c r="E115" t="s">
        <v>114</v>
      </c>
      <c r="F115" s="30">
        <f t="shared" si="28"/>
        <v>1781</v>
      </c>
      <c r="G115" s="21">
        <f t="shared" si="32"/>
        <v>1000</v>
      </c>
      <c r="H115" s="5">
        <f t="shared" si="29"/>
        <v>1.7809999999999999</v>
      </c>
      <c r="I115" s="5">
        <f t="shared" si="30"/>
        <v>1</v>
      </c>
      <c r="S115">
        <v>6</v>
      </c>
    </row>
    <row r="116" spans="1:34" x14ac:dyDescent="0.35">
      <c r="A116">
        <v>108</v>
      </c>
      <c r="B116" s="20">
        <v>43563</v>
      </c>
      <c r="C116" s="30">
        <f t="shared" si="26"/>
        <v>1</v>
      </c>
      <c r="D116" s="30" t="str">
        <f t="shared" si="27"/>
        <v/>
      </c>
      <c r="E116" t="s">
        <v>121</v>
      </c>
      <c r="F116" s="30">
        <f t="shared" si="28"/>
        <v>2003</v>
      </c>
      <c r="G116">
        <f>RIGHT(E116,SEARCH(" x ",E116)-1)*1+$F$4</f>
        <v>1068</v>
      </c>
      <c r="H116" s="5">
        <f t="shared" si="29"/>
        <v>2.1392039999999999</v>
      </c>
      <c r="I116" s="5">
        <f t="shared" si="30"/>
        <v>1</v>
      </c>
      <c r="AD116">
        <v>1</v>
      </c>
    </row>
    <row r="117" spans="1:34" x14ac:dyDescent="0.35">
      <c r="A117">
        <v>167</v>
      </c>
      <c r="B117" s="20">
        <v>43570</v>
      </c>
      <c r="C117" s="30">
        <f t="shared" si="26"/>
        <v>6</v>
      </c>
      <c r="D117" s="30" t="str">
        <f t="shared" si="27"/>
        <v>2B</v>
      </c>
      <c r="E117" t="s">
        <v>191</v>
      </c>
      <c r="F117" s="30">
        <f t="shared" si="28"/>
        <v>1811</v>
      </c>
      <c r="G117" s="21">
        <f>RIGHT(E117,LEN(E117)-SEARCH("x",E117)-1)*1+$F$4</f>
        <v>777</v>
      </c>
      <c r="H117" s="5">
        <f t="shared" si="29"/>
        <v>1.4071469999999999</v>
      </c>
      <c r="I117" s="5">
        <f t="shared" si="30"/>
        <v>0</v>
      </c>
      <c r="X117">
        <v>-6</v>
      </c>
      <c r="Z117">
        <v>6</v>
      </c>
    </row>
    <row r="118" spans="1:34" x14ac:dyDescent="0.35">
      <c r="A118">
        <v>83</v>
      </c>
      <c r="B118" s="20">
        <v>43556</v>
      </c>
      <c r="C118" s="30">
        <f t="shared" si="26"/>
        <v>3</v>
      </c>
      <c r="D118" s="30" t="str">
        <f t="shared" si="27"/>
        <v>BR</v>
      </c>
      <c r="E118" t="s">
        <v>77</v>
      </c>
      <c r="F118" s="30">
        <f t="shared" si="28"/>
        <v>2014</v>
      </c>
      <c r="G118">
        <f>RIGHT(E118,SEARCH(" x ",E118)-1)*1+$F$4</f>
        <v>969</v>
      </c>
      <c r="H118" s="5">
        <f t="shared" si="29"/>
        <v>1.9515659999999999</v>
      </c>
      <c r="I118" s="5">
        <f t="shared" si="30"/>
        <v>0</v>
      </c>
      <c r="K118">
        <v>3</v>
      </c>
      <c r="M118">
        <v>-3</v>
      </c>
    </row>
    <row r="119" spans="1:34" x14ac:dyDescent="0.35">
      <c r="A119">
        <v>209</v>
      </c>
      <c r="B119" s="20">
        <v>43584</v>
      </c>
      <c r="C119" s="30">
        <f t="shared" si="26"/>
        <v>3</v>
      </c>
      <c r="D119" s="30" t="str">
        <f t="shared" si="27"/>
        <v>BR</v>
      </c>
      <c r="E119" t="s">
        <v>224</v>
      </c>
      <c r="F119" s="30">
        <f t="shared" si="28"/>
        <v>1505</v>
      </c>
      <c r="G119">
        <f>RIGHT(E119,SEARCH(" x ",E119)-1)*1+$F$4</f>
        <v>877</v>
      </c>
      <c r="H119" s="5">
        <f t="shared" si="29"/>
        <v>1.319885</v>
      </c>
      <c r="I119" s="5">
        <f t="shared" si="30"/>
        <v>1</v>
      </c>
      <c r="N119">
        <v>3</v>
      </c>
    </row>
    <row r="120" spans="1:34" x14ac:dyDescent="0.35">
      <c r="A120">
        <v>64</v>
      </c>
      <c r="B120" s="20">
        <v>43556</v>
      </c>
      <c r="C120" s="30">
        <f t="shared" si="26"/>
        <v>6</v>
      </c>
      <c r="D120" s="30" t="str">
        <f t="shared" si="27"/>
        <v>2B</v>
      </c>
      <c r="E120" t="s">
        <v>66</v>
      </c>
      <c r="F120" s="30">
        <f t="shared" si="28"/>
        <v>1352</v>
      </c>
      <c r="G120" s="21">
        <f>RIGHT(E120,LEN(E120)-SEARCH("x",E120)-1)*1+$F$4</f>
        <v>721</v>
      </c>
      <c r="H120" s="5">
        <f t="shared" si="29"/>
        <v>0.97479199999999999</v>
      </c>
      <c r="I120" s="5">
        <f t="shared" si="30"/>
        <v>0</v>
      </c>
      <c r="W120">
        <v>6</v>
      </c>
      <c r="Y120">
        <v>-6</v>
      </c>
    </row>
    <row r="121" spans="1:34" x14ac:dyDescent="0.35">
      <c r="A121">
        <v>164</v>
      </c>
      <c r="B121" s="20">
        <v>43570</v>
      </c>
      <c r="C121" s="30">
        <f t="shared" si="26"/>
        <v>6</v>
      </c>
      <c r="D121" s="30" t="str">
        <f t="shared" si="27"/>
        <v>2B</v>
      </c>
      <c r="E121" t="s">
        <v>188</v>
      </c>
      <c r="F121" s="30">
        <f t="shared" si="28"/>
        <v>1810</v>
      </c>
      <c r="G121" s="21">
        <f>RIGHT(E121,LEN(E121)-SEARCH("x",E121)-1)*1+$F$4</f>
        <v>779</v>
      </c>
      <c r="H121" s="5">
        <f t="shared" si="29"/>
        <v>1.4099900000000001</v>
      </c>
      <c r="I121" s="5">
        <f t="shared" si="30"/>
        <v>0</v>
      </c>
      <c r="X121">
        <v>-6</v>
      </c>
      <c r="Z121">
        <v>6</v>
      </c>
    </row>
    <row r="122" spans="1:34" x14ac:dyDescent="0.35">
      <c r="A122">
        <v>215</v>
      </c>
      <c r="B122" s="20">
        <v>43585</v>
      </c>
      <c r="C122" s="30">
        <f t="shared" si="26"/>
        <v>2</v>
      </c>
      <c r="D122" s="30" t="str">
        <f t="shared" si="27"/>
        <v/>
      </c>
      <c r="E122" t="s">
        <v>247</v>
      </c>
      <c r="F122" s="30">
        <f t="shared" si="28"/>
        <v>1253</v>
      </c>
      <c r="G122">
        <f>RIGHT(E122,SEARCH(" x ",E122)-1)*1+$F$4</f>
        <v>1053</v>
      </c>
      <c r="H122" s="5">
        <f t="shared" si="29"/>
        <v>1.3194090000000001</v>
      </c>
      <c r="I122" s="5">
        <f t="shared" si="30"/>
        <v>1</v>
      </c>
      <c r="AD122">
        <v>2</v>
      </c>
    </row>
    <row r="123" spans="1:34" x14ac:dyDescent="0.35">
      <c r="A123">
        <v>77</v>
      </c>
      <c r="B123" s="20">
        <v>43556</v>
      </c>
      <c r="C123" s="30">
        <f t="shared" si="26"/>
        <v>5</v>
      </c>
      <c r="D123" s="30" t="str">
        <f t="shared" si="27"/>
        <v>2B</v>
      </c>
      <c r="E123" t="s">
        <v>85</v>
      </c>
      <c r="F123" s="30">
        <f t="shared" si="28"/>
        <v>2158</v>
      </c>
      <c r="G123" s="21">
        <f>RIGHT(E123,LEN(E123)-SEARCH("x",E123)-1)*1+$F$4</f>
        <v>1159</v>
      </c>
      <c r="H123" s="5">
        <f t="shared" si="29"/>
        <v>2.5011220000000001</v>
      </c>
      <c r="I123" s="5">
        <f t="shared" si="30"/>
        <v>1</v>
      </c>
      <c r="S123">
        <v>5</v>
      </c>
    </row>
    <row r="124" spans="1:34" x14ac:dyDescent="0.35">
      <c r="A124">
        <v>122</v>
      </c>
      <c r="B124" s="20">
        <v>43563</v>
      </c>
      <c r="C124" s="30">
        <f t="shared" si="26"/>
        <v>2</v>
      </c>
      <c r="D124" s="30" t="str">
        <f t="shared" si="27"/>
        <v>BR</v>
      </c>
      <c r="E124" t="s">
        <v>111</v>
      </c>
      <c r="F124" s="30">
        <f t="shared" si="28"/>
        <v>1221</v>
      </c>
      <c r="G124">
        <f>RIGHT(E124,SEARCH(" x ",E124)-1)*1+$F$4</f>
        <v>1012</v>
      </c>
      <c r="H124" s="5">
        <f t="shared" si="29"/>
        <v>1.235652</v>
      </c>
      <c r="I124" s="5">
        <f t="shared" si="30"/>
        <v>0</v>
      </c>
      <c r="J124">
        <v>-2</v>
      </c>
      <c r="K124">
        <v>2</v>
      </c>
    </row>
    <row r="125" spans="1:34" x14ac:dyDescent="0.35">
      <c r="A125">
        <v>19</v>
      </c>
      <c r="B125" s="20">
        <v>43549</v>
      </c>
      <c r="C125" s="30">
        <f t="shared" si="26"/>
        <v>2</v>
      </c>
      <c r="D125" s="30" t="str">
        <f t="shared" si="27"/>
        <v>2B</v>
      </c>
      <c r="E125" t="s">
        <v>34</v>
      </c>
      <c r="F125" s="30">
        <f t="shared" si="28"/>
        <v>2037</v>
      </c>
      <c r="G125" s="21">
        <f>RIGHT(E125,LEN(E125)-SEARCH("x",E125)-1)*1+$F$4</f>
        <v>987</v>
      </c>
      <c r="H125" s="5">
        <f t="shared" si="29"/>
        <v>2.0105189999999999</v>
      </c>
      <c r="I125" s="5">
        <f t="shared" si="30"/>
        <v>0</v>
      </c>
      <c r="S125">
        <v>-2</v>
      </c>
      <c r="U125">
        <v>2</v>
      </c>
    </row>
    <row r="126" spans="1:34" x14ac:dyDescent="0.35">
      <c r="A126">
        <v>117</v>
      </c>
      <c r="B126" s="20">
        <v>43563</v>
      </c>
      <c r="C126" s="30">
        <f t="shared" si="26"/>
        <v>5</v>
      </c>
      <c r="D126" s="30" t="str">
        <f t="shared" si="27"/>
        <v>2B</v>
      </c>
      <c r="E126" t="s">
        <v>117</v>
      </c>
      <c r="F126" s="30">
        <f t="shared" si="28"/>
        <v>2185</v>
      </c>
      <c r="G126" s="21">
        <f>RIGHT(E126,LEN(E126)-SEARCH("x",E126)-1)*1+$F$4</f>
        <v>913</v>
      </c>
      <c r="H126" s="5">
        <f t="shared" si="29"/>
        <v>1.9949049999999999</v>
      </c>
      <c r="I126" s="5">
        <f t="shared" si="30"/>
        <v>1</v>
      </c>
      <c r="S126">
        <v>5</v>
      </c>
    </row>
    <row r="127" spans="1:34" x14ac:dyDescent="0.35">
      <c r="A127">
        <v>2</v>
      </c>
      <c r="B127" s="20">
        <v>43545</v>
      </c>
      <c r="C127" s="30">
        <f t="shared" si="26"/>
        <v>1</v>
      </c>
      <c r="D127" s="30" t="str">
        <f t="shared" si="27"/>
        <v/>
      </c>
      <c r="E127" t="s">
        <v>39</v>
      </c>
      <c r="F127" s="30">
        <f t="shared" si="28"/>
        <v>1783</v>
      </c>
      <c r="G127">
        <f>RIGHT(E127,SEARCH(" x ",E127)-1)*1+$F$4</f>
        <v>1003</v>
      </c>
      <c r="H127" s="5">
        <f t="shared" si="29"/>
        <v>1.788349</v>
      </c>
      <c r="I127" s="5">
        <f t="shared" si="30"/>
        <v>0</v>
      </c>
      <c r="AG127">
        <v>-1</v>
      </c>
      <c r="AH127">
        <v>1</v>
      </c>
    </row>
    <row r="128" spans="1:34" x14ac:dyDescent="0.35">
      <c r="A128">
        <v>13</v>
      </c>
      <c r="B128" s="20">
        <v>43549</v>
      </c>
      <c r="C128" s="30">
        <f t="shared" si="26"/>
        <v>1</v>
      </c>
      <c r="D128" s="30" t="str">
        <f t="shared" si="27"/>
        <v/>
      </c>
      <c r="E128" t="s">
        <v>31</v>
      </c>
      <c r="F128" s="30">
        <f t="shared" si="28"/>
        <v>2003</v>
      </c>
      <c r="G128">
        <f>RIGHT(E128,SEARCH(" x ",E128)-1)*1+$F$4</f>
        <v>1003</v>
      </c>
      <c r="H128" s="5">
        <f t="shared" si="29"/>
        <v>2.0090089999999998</v>
      </c>
      <c r="I128" s="5">
        <f t="shared" si="30"/>
        <v>1</v>
      </c>
      <c r="AE128">
        <v>1</v>
      </c>
    </row>
    <row r="129" spans="1:34" x14ac:dyDescent="0.35">
      <c r="A129">
        <v>15</v>
      </c>
      <c r="B129" s="20">
        <v>43549</v>
      </c>
      <c r="C129" s="30">
        <f t="shared" si="26"/>
        <v>1</v>
      </c>
      <c r="D129" s="30" t="str">
        <f t="shared" si="27"/>
        <v/>
      </c>
      <c r="E129" t="s">
        <v>31</v>
      </c>
      <c r="F129" s="30">
        <f t="shared" si="28"/>
        <v>2003</v>
      </c>
      <c r="G129">
        <f>RIGHT(E129,SEARCH(" x ",E129)-1)*1+$F$4</f>
        <v>1003</v>
      </c>
      <c r="H129" s="5">
        <f t="shared" si="29"/>
        <v>2.0090089999999998</v>
      </c>
      <c r="I129" s="5">
        <f t="shared" si="30"/>
        <v>1</v>
      </c>
      <c r="AE129">
        <v>1</v>
      </c>
    </row>
    <row r="130" spans="1:34" x14ac:dyDescent="0.35">
      <c r="A130">
        <v>201</v>
      </c>
      <c r="B130" s="20">
        <v>43579</v>
      </c>
      <c r="C130" s="30">
        <f t="shared" si="26"/>
        <v>4</v>
      </c>
      <c r="D130" s="30" t="str">
        <f t="shared" si="27"/>
        <v/>
      </c>
      <c r="E130" t="s">
        <v>219</v>
      </c>
      <c r="F130" s="30">
        <f t="shared" si="28"/>
        <v>1679</v>
      </c>
      <c r="G130">
        <f>RIGHT(E130,SEARCH(" x ",E130)-1)*1+$F$4</f>
        <v>1001</v>
      </c>
      <c r="H130" s="5">
        <f t="shared" si="29"/>
        <v>1.680679</v>
      </c>
      <c r="I130" s="5">
        <f t="shared" si="30"/>
        <v>1</v>
      </c>
      <c r="AG130">
        <v>4</v>
      </c>
    </row>
    <row r="131" spans="1:34" x14ac:dyDescent="0.35">
      <c r="A131">
        <v>211</v>
      </c>
      <c r="B131" s="20">
        <v>43584</v>
      </c>
      <c r="C131" s="30">
        <f t="shared" si="26"/>
        <v>1</v>
      </c>
      <c r="D131" s="30" t="str">
        <f t="shared" si="27"/>
        <v/>
      </c>
      <c r="E131" t="s">
        <v>225</v>
      </c>
      <c r="F131" s="30">
        <f t="shared" si="28"/>
        <v>840</v>
      </c>
      <c r="G131">
        <f>RIGHT(E131,SEARCH(" x ",E131)-1)*1+$F$4</f>
        <v>1001</v>
      </c>
      <c r="H131" s="5">
        <f t="shared" si="29"/>
        <v>0.84084000000000003</v>
      </c>
      <c r="I131" s="5">
        <f t="shared" si="30"/>
        <v>1</v>
      </c>
      <c r="AG131">
        <v>1</v>
      </c>
    </row>
    <row r="132" spans="1:34" x14ac:dyDescent="0.35">
      <c r="A132">
        <v>210</v>
      </c>
      <c r="B132" s="20">
        <v>43584</v>
      </c>
      <c r="C132" s="30">
        <f t="shared" si="26"/>
        <v>8</v>
      </c>
      <c r="D132" s="30" t="str">
        <f t="shared" si="27"/>
        <v/>
      </c>
      <c r="E132" t="s">
        <v>114</v>
      </c>
      <c r="F132" s="30">
        <f t="shared" si="28"/>
        <v>1781</v>
      </c>
      <c r="G132" s="21">
        <f>RIGHT(E132,LEN(E132)-SEARCH("x",E132)-1)*1+$F$4</f>
        <v>1000</v>
      </c>
      <c r="H132" s="5">
        <f t="shared" si="29"/>
        <v>1.7809999999999999</v>
      </c>
      <c r="I132" s="5">
        <f t="shared" si="30"/>
        <v>1</v>
      </c>
      <c r="AG132">
        <v>8</v>
      </c>
    </row>
    <row r="133" spans="1:34" x14ac:dyDescent="0.35">
      <c r="A133">
        <v>41</v>
      </c>
      <c r="B133" s="20">
        <v>43550</v>
      </c>
      <c r="C133" s="30">
        <f t="shared" si="26"/>
        <v>5</v>
      </c>
      <c r="D133" s="30" t="str">
        <f t="shared" si="27"/>
        <v>2B</v>
      </c>
      <c r="E133" t="s">
        <v>47</v>
      </c>
      <c r="F133" s="30">
        <f t="shared" si="28"/>
        <v>1325</v>
      </c>
      <c r="G133" s="21">
        <f>RIGHT(E133,LEN(E133)-SEARCH("x",E133)-1)*1+$F$4</f>
        <v>893</v>
      </c>
      <c r="H133" s="5">
        <f t="shared" si="29"/>
        <v>1.183225</v>
      </c>
      <c r="I133" s="5">
        <f t="shared" si="30"/>
        <v>0</v>
      </c>
      <c r="V133">
        <v>-5</v>
      </c>
      <c r="W133">
        <v>5</v>
      </c>
    </row>
    <row r="134" spans="1:34" x14ac:dyDescent="0.35">
      <c r="A134">
        <v>104</v>
      </c>
      <c r="B134" s="20">
        <v>43563</v>
      </c>
      <c r="C134" s="30">
        <f t="shared" si="26"/>
        <v>3</v>
      </c>
      <c r="D134" s="30" t="str">
        <f t="shared" si="27"/>
        <v/>
      </c>
      <c r="E134" t="s">
        <v>119</v>
      </c>
      <c r="F134" s="30">
        <f t="shared" si="28"/>
        <v>1673</v>
      </c>
      <c r="G134">
        <f t="shared" ref="G134:G139" si="33">RIGHT(E134,SEARCH(" x ",E134)-1)*1+$F$4</f>
        <v>1000</v>
      </c>
      <c r="H134" s="5">
        <f t="shared" si="29"/>
        <v>1.673</v>
      </c>
      <c r="I134" s="5">
        <f t="shared" si="30"/>
        <v>1</v>
      </c>
      <c r="AG134">
        <v>3</v>
      </c>
    </row>
    <row r="135" spans="1:34" x14ac:dyDescent="0.35">
      <c r="A135">
        <v>106</v>
      </c>
      <c r="B135" s="20">
        <v>43563</v>
      </c>
      <c r="C135" s="30">
        <f t="shared" ref="C135:C198" si="34">SUMIF(J135:AH135,"&gt;0")</f>
        <v>3</v>
      </c>
      <c r="D135" s="30" t="str">
        <f t="shared" ref="D135:D198" si="35">IF(COUNTA(J135:P135)&gt;=1,"BR",IF(COUNTA(S135:Y135)&gt;=1,"2B",""))</f>
        <v/>
      </c>
      <c r="E135" t="s">
        <v>118</v>
      </c>
      <c r="F135" s="30">
        <f t="shared" ref="F135:F198" si="36">LEFT(E135,4)*1+$F$4</f>
        <v>2373</v>
      </c>
      <c r="G135">
        <f t="shared" si="33"/>
        <v>1000</v>
      </c>
      <c r="H135" s="5">
        <f t="shared" ref="H135:H198" si="37">+G135*F135/1000000</f>
        <v>2.3730000000000002</v>
      </c>
      <c r="I135" s="5">
        <f t="shared" ref="I135:I198" si="38">IF(SUM(J135:AH135)=0,0,1)</f>
        <v>0</v>
      </c>
      <c r="AG135">
        <v>-3</v>
      </c>
      <c r="AH135">
        <v>3</v>
      </c>
    </row>
    <row r="136" spans="1:34" x14ac:dyDescent="0.35">
      <c r="A136">
        <v>215</v>
      </c>
      <c r="B136" s="20">
        <v>43591</v>
      </c>
      <c r="C136" s="30">
        <f t="shared" si="34"/>
        <v>2</v>
      </c>
      <c r="D136" s="30" t="str">
        <f t="shared" si="35"/>
        <v/>
      </c>
      <c r="E136" t="s">
        <v>252</v>
      </c>
      <c r="F136" s="30">
        <f t="shared" si="36"/>
        <v>2364</v>
      </c>
      <c r="G136">
        <f t="shared" si="33"/>
        <v>1000</v>
      </c>
      <c r="H136" s="5">
        <f t="shared" si="37"/>
        <v>2.3639999999999999</v>
      </c>
      <c r="I136" s="5">
        <f t="shared" si="38"/>
        <v>1</v>
      </c>
      <c r="AG136">
        <v>2</v>
      </c>
    </row>
    <row r="137" spans="1:34" x14ac:dyDescent="0.35">
      <c r="A137">
        <v>107</v>
      </c>
      <c r="B137" s="20">
        <v>43563</v>
      </c>
      <c r="C137" s="30">
        <f t="shared" si="34"/>
        <v>1</v>
      </c>
      <c r="D137" s="30" t="str">
        <f t="shared" si="35"/>
        <v/>
      </c>
      <c r="E137" s="15" t="s">
        <v>120</v>
      </c>
      <c r="F137" s="30">
        <f t="shared" si="36"/>
        <v>840</v>
      </c>
      <c r="G137">
        <f t="shared" si="33"/>
        <v>1000</v>
      </c>
      <c r="H137" s="5">
        <f t="shared" si="37"/>
        <v>0.84</v>
      </c>
      <c r="I137" s="5">
        <f t="shared" si="38"/>
        <v>1</v>
      </c>
      <c r="AG137">
        <v>1</v>
      </c>
    </row>
    <row r="138" spans="1:34" x14ac:dyDescent="0.35">
      <c r="A138">
        <v>212</v>
      </c>
      <c r="B138" s="20">
        <v>43584</v>
      </c>
      <c r="C138" s="30">
        <f t="shared" si="34"/>
        <v>1</v>
      </c>
      <c r="D138" s="30" t="str">
        <f t="shared" si="35"/>
        <v/>
      </c>
      <c r="E138" t="s">
        <v>226</v>
      </c>
      <c r="F138" s="30">
        <f t="shared" si="36"/>
        <v>1678</v>
      </c>
      <c r="G138">
        <f t="shared" si="33"/>
        <v>1000</v>
      </c>
      <c r="H138" s="5">
        <f t="shared" si="37"/>
        <v>1.6779999999999999</v>
      </c>
      <c r="I138" s="5">
        <f t="shared" si="38"/>
        <v>1</v>
      </c>
      <c r="AG138">
        <v>1</v>
      </c>
    </row>
    <row r="139" spans="1:34" x14ac:dyDescent="0.35">
      <c r="A139">
        <v>215</v>
      </c>
      <c r="B139" s="20">
        <v>43591</v>
      </c>
      <c r="C139" s="30">
        <f t="shared" si="34"/>
        <v>1</v>
      </c>
      <c r="D139" s="30" t="str">
        <f t="shared" si="35"/>
        <v/>
      </c>
      <c r="E139" t="s">
        <v>253</v>
      </c>
      <c r="F139" s="30">
        <f t="shared" si="36"/>
        <v>1677</v>
      </c>
      <c r="G139">
        <f t="shared" si="33"/>
        <v>1000</v>
      </c>
      <c r="H139" s="5">
        <f t="shared" si="37"/>
        <v>1.677</v>
      </c>
      <c r="I139" s="5">
        <f t="shared" si="38"/>
        <v>1</v>
      </c>
      <c r="AG139">
        <v>1</v>
      </c>
    </row>
    <row r="140" spans="1:34" x14ac:dyDescent="0.35">
      <c r="A140">
        <v>130</v>
      </c>
      <c r="B140" s="20">
        <v>43564</v>
      </c>
      <c r="C140" s="30">
        <f t="shared" si="34"/>
        <v>5</v>
      </c>
      <c r="D140" s="30" t="str">
        <f t="shared" si="35"/>
        <v>2B</v>
      </c>
      <c r="E140" t="s">
        <v>126</v>
      </c>
      <c r="F140" s="30">
        <f t="shared" si="36"/>
        <v>1663</v>
      </c>
      <c r="G140" s="21">
        <f>RIGHT(E140,LEN(E140)-SEARCH("x",E140)-1)*1+$F$4</f>
        <v>833</v>
      </c>
      <c r="H140" s="5">
        <f t="shared" si="37"/>
        <v>1.3852789999999999</v>
      </c>
      <c r="I140" s="5">
        <f t="shared" si="38"/>
        <v>1</v>
      </c>
      <c r="Y140">
        <v>5</v>
      </c>
    </row>
    <row r="141" spans="1:34" x14ac:dyDescent="0.35">
      <c r="A141">
        <v>35</v>
      </c>
      <c r="B141" s="20">
        <v>43550</v>
      </c>
      <c r="C141" s="30">
        <f t="shared" si="34"/>
        <v>5</v>
      </c>
      <c r="D141" s="30" t="str">
        <f t="shared" si="35"/>
        <v>2B</v>
      </c>
      <c r="E141" t="s">
        <v>270</v>
      </c>
      <c r="F141" s="30">
        <f t="shared" si="36"/>
        <v>1400</v>
      </c>
      <c r="G141" s="21">
        <f>RIGHT(E141,LEN(E141)-SEARCH("x",E141)-1)*1+$F$4</f>
        <v>724</v>
      </c>
      <c r="H141" s="5">
        <f t="shared" si="37"/>
        <v>1.0136000000000001</v>
      </c>
      <c r="I141" s="5">
        <f t="shared" si="38"/>
        <v>0</v>
      </c>
      <c r="W141">
        <v>5</v>
      </c>
      <c r="Y141">
        <v>-5</v>
      </c>
    </row>
    <row r="142" spans="1:34" x14ac:dyDescent="0.35">
      <c r="A142">
        <v>56</v>
      </c>
      <c r="B142" s="20">
        <v>43551</v>
      </c>
      <c r="C142" s="30">
        <f t="shared" si="34"/>
        <v>5</v>
      </c>
      <c r="D142" s="30" t="str">
        <f t="shared" si="35"/>
        <v>2B</v>
      </c>
      <c r="E142" s="15" t="s">
        <v>56</v>
      </c>
      <c r="F142" s="30">
        <f t="shared" si="36"/>
        <v>2197</v>
      </c>
      <c r="G142" s="21">
        <f>RIGHT(E142,LEN(E142)-SEARCH("x",E142)-1)*1+$F$4</f>
        <v>696</v>
      </c>
      <c r="H142" s="5">
        <f t="shared" si="37"/>
        <v>1.529112</v>
      </c>
      <c r="I142" s="5">
        <f t="shared" si="38"/>
        <v>1</v>
      </c>
      <c r="S142">
        <v>5</v>
      </c>
    </row>
    <row r="143" spans="1:34" x14ac:dyDescent="0.35">
      <c r="A143">
        <v>162</v>
      </c>
      <c r="B143" s="20">
        <v>43570</v>
      </c>
      <c r="C143" s="30">
        <f t="shared" si="34"/>
        <v>4</v>
      </c>
      <c r="D143" s="30" t="str">
        <f t="shared" si="35"/>
        <v>2B</v>
      </c>
      <c r="E143" t="s">
        <v>186</v>
      </c>
      <c r="F143" s="30">
        <f t="shared" si="36"/>
        <v>1303</v>
      </c>
      <c r="G143" s="21">
        <f>RIGHT(E143,LEN(E143)-SEARCH("x",E143)-1)*1+$F$4</f>
        <v>673</v>
      </c>
      <c r="H143" s="5">
        <f t="shared" si="37"/>
        <v>0.876919</v>
      </c>
      <c r="I143" s="5">
        <f t="shared" si="38"/>
        <v>0</v>
      </c>
      <c r="X143">
        <v>-4</v>
      </c>
      <c r="AA143" s="21">
        <v>4</v>
      </c>
    </row>
    <row r="144" spans="1:34" x14ac:dyDescent="0.35">
      <c r="A144">
        <v>32</v>
      </c>
      <c r="B144" s="20">
        <v>43549</v>
      </c>
      <c r="C144" s="30">
        <f t="shared" si="34"/>
        <v>2</v>
      </c>
      <c r="D144" s="30" t="str">
        <f t="shared" si="35"/>
        <v>BR</v>
      </c>
      <c r="E144" t="s">
        <v>140</v>
      </c>
      <c r="F144" s="30">
        <f t="shared" si="36"/>
        <v>2107</v>
      </c>
      <c r="G144">
        <f>RIGHT(E144,SEARCH(" x ",E144)-1)*1+$F$4</f>
        <v>873</v>
      </c>
      <c r="H144" s="5">
        <f t="shared" si="37"/>
        <v>1.8394109999999999</v>
      </c>
      <c r="I144" s="5">
        <f t="shared" si="38"/>
        <v>1</v>
      </c>
      <c r="M144">
        <v>2</v>
      </c>
      <c r="N144" t="s">
        <v>18</v>
      </c>
    </row>
    <row r="145" spans="1:33" x14ac:dyDescent="0.35">
      <c r="A145">
        <v>186</v>
      </c>
      <c r="B145" s="20">
        <v>43571</v>
      </c>
      <c r="C145" s="30">
        <f t="shared" si="34"/>
        <v>4</v>
      </c>
      <c r="D145" s="30" t="str">
        <f t="shared" si="35"/>
        <v>2B</v>
      </c>
      <c r="E145" t="s">
        <v>205</v>
      </c>
      <c r="F145" s="30">
        <f t="shared" si="36"/>
        <v>2499</v>
      </c>
      <c r="G145" s="21">
        <f>RIGHT(E145,LEN(E145)-SEARCH("x",E145)-1)*1+$F$4</f>
        <v>1248</v>
      </c>
      <c r="H145" s="5">
        <f t="shared" si="37"/>
        <v>3.1187520000000002</v>
      </c>
      <c r="I145" s="5">
        <f t="shared" si="38"/>
        <v>1</v>
      </c>
      <c r="S145">
        <v>4</v>
      </c>
    </row>
    <row r="146" spans="1:33" x14ac:dyDescent="0.35">
      <c r="A146">
        <v>192</v>
      </c>
      <c r="B146" s="20">
        <v>43579</v>
      </c>
      <c r="C146" s="30">
        <f t="shared" si="34"/>
        <v>2</v>
      </c>
      <c r="D146" s="30" t="str">
        <f t="shared" si="35"/>
        <v>BR</v>
      </c>
      <c r="E146" t="s">
        <v>211</v>
      </c>
      <c r="F146" s="30">
        <f t="shared" si="36"/>
        <v>1681</v>
      </c>
      <c r="G146">
        <f>RIGHT(E146,SEARCH(" x ",E146)-1)*1+$F$4</f>
        <v>623</v>
      </c>
      <c r="H146" s="5">
        <f t="shared" si="37"/>
        <v>1.0472630000000001</v>
      </c>
      <c r="I146" s="5">
        <f t="shared" si="38"/>
        <v>1</v>
      </c>
      <c r="P146">
        <v>2</v>
      </c>
    </row>
    <row r="147" spans="1:33" x14ac:dyDescent="0.35">
      <c r="A147">
        <v>160</v>
      </c>
      <c r="B147" s="20">
        <v>43570</v>
      </c>
      <c r="C147" s="30">
        <f t="shared" si="34"/>
        <v>4</v>
      </c>
      <c r="D147" s="30" t="str">
        <f t="shared" si="35"/>
        <v>2B</v>
      </c>
      <c r="E147" t="s">
        <v>184</v>
      </c>
      <c r="F147" s="30">
        <f t="shared" si="36"/>
        <v>1523</v>
      </c>
      <c r="G147" s="21">
        <f>RIGHT(E147,LEN(E147)-SEARCH("x",E147)-1)*1+$F$4</f>
        <v>1211</v>
      </c>
      <c r="H147" s="5">
        <f t="shared" si="37"/>
        <v>1.8443529999999999</v>
      </c>
      <c r="I147" s="5">
        <f t="shared" si="38"/>
        <v>1</v>
      </c>
      <c r="T147">
        <v>4</v>
      </c>
    </row>
    <row r="148" spans="1:33" x14ac:dyDescent="0.35">
      <c r="A148">
        <v>185</v>
      </c>
      <c r="B148" s="20">
        <v>43571</v>
      </c>
      <c r="C148" s="30">
        <f t="shared" si="34"/>
        <v>4</v>
      </c>
      <c r="D148" s="30" t="str">
        <f t="shared" si="35"/>
        <v>2B</v>
      </c>
      <c r="E148" t="s">
        <v>184</v>
      </c>
      <c r="F148" s="30">
        <f t="shared" si="36"/>
        <v>1523</v>
      </c>
      <c r="G148" s="21">
        <f>RIGHT(E148,LEN(E148)-SEARCH("x",E148)-1)*1+$F$4</f>
        <v>1211</v>
      </c>
      <c r="H148" s="5">
        <f t="shared" si="37"/>
        <v>1.8443529999999999</v>
      </c>
      <c r="I148" s="5">
        <f t="shared" si="38"/>
        <v>1</v>
      </c>
      <c r="T148">
        <v>4</v>
      </c>
    </row>
    <row r="149" spans="1:33" x14ac:dyDescent="0.35">
      <c r="A149">
        <v>11</v>
      </c>
      <c r="B149" s="20">
        <v>43549</v>
      </c>
      <c r="C149" s="30">
        <f t="shared" si="34"/>
        <v>2</v>
      </c>
      <c r="D149" s="30" t="str">
        <f t="shared" si="35"/>
        <v/>
      </c>
      <c r="E149" t="s">
        <v>32</v>
      </c>
      <c r="F149" s="30">
        <f t="shared" si="36"/>
        <v>2143</v>
      </c>
      <c r="G149">
        <f>RIGHT(E149,SEARCH(" x ",E149)-1)*1+$F$4</f>
        <v>939</v>
      </c>
      <c r="H149" s="5">
        <f t="shared" si="37"/>
        <v>2.0122770000000001</v>
      </c>
      <c r="I149" s="5">
        <f t="shared" si="38"/>
        <v>1</v>
      </c>
      <c r="AG149">
        <v>2</v>
      </c>
    </row>
    <row r="150" spans="1:33" x14ac:dyDescent="0.35">
      <c r="A150">
        <v>215</v>
      </c>
      <c r="B150" s="20">
        <v>43584</v>
      </c>
      <c r="C150" s="30">
        <f t="shared" si="34"/>
        <v>4</v>
      </c>
      <c r="D150" s="30" t="str">
        <f t="shared" si="35"/>
        <v>2B</v>
      </c>
      <c r="E150" t="s">
        <v>240</v>
      </c>
      <c r="F150" s="30">
        <f t="shared" si="36"/>
        <v>1447</v>
      </c>
      <c r="G150" s="21">
        <f>RIGHT(E150,LEN(E150)-SEARCH("x",E150)-1)*1+$F$4</f>
        <v>987</v>
      </c>
      <c r="H150" s="5">
        <f t="shared" si="37"/>
        <v>1.4281889999999999</v>
      </c>
      <c r="I150" s="5">
        <f t="shared" si="38"/>
        <v>1</v>
      </c>
      <c r="T150">
        <v>4</v>
      </c>
    </row>
    <row r="151" spans="1:33" x14ac:dyDescent="0.35">
      <c r="A151">
        <v>50</v>
      </c>
      <c r="B151" s="20">
        <v>43550</v>
      </c>
      <c r="C151" s="30">
        <f t="shared" si="34"/>
        <v>1</v>
      </c>
      <c r="D151" s="30" t="str">
        <f t="shared" si="35"/>
        <v>BR</v>
      </c>
      <c r="E151" t="s">
        <v>49</v>
      </c>
      <c r="F151" s="30">
        <f t="shared" si="36"/>
        <v>2053</v>
      </c>
      <c r="G151">
        <f>RIGHT(E151,SEARCH(" x ",E151)-1)*1+$F$4</f>
        <v>1253</v>
      </c>
      <c r="H151" s="5">
        <f t="shared" si="37"/>
        <v>2.5724089999999999</v>
      </c>
      <c r="I151" s="5">
        <f t="shared" si="38"/>
        <v>1</v>
      </c>
      <c r="J151">
        <v>1</v>
      </c>
    </row>
    <row r="152" spans="1:33" x14ac:dyDescent="0.35">
      <c r="A152">
        <v>115</v>
      </c>
      <c r="B152" s="20">
        <v>43563</v>
      </c>
      <c r="C152" s="30">
        <f t="shared" si="34"/>
        <v>1</v>
      </c>
      <c r="D152" s="30" t="str">
        <f t="shared" si="35"/>
        <v>2B</v>
      </c>
      <c r="E152" t="s">
        <v>102</v>
      </c>
      <c r="F152" s="30">
        <f t="shared" si="36"/>
        <v>1965</v>
      </c>
      <c r="G152" s="21">
        <f>RIGHT(E152,LEN(E152)-SEARCH("x",E152)-1)*1+$F$4</f>
        <v>1061</v>
      </c>
      <c r="H152" s="5">
        <f t="shared" si="37"/>
        <v>2.0848650000000002</v>
      </c>
      <c r="I152" s="5">
        <f t="shared" si="38"/>
        <v>0</v>
      </c>
      <c r="S152">
        <v>-1</v>
      </c>
      <c r="U152">
        <v>1</v>
      </c>
    </row>
    <row r="153" spans="1:33" x14ac:dyDescent="0.35">
      <c r="A153">
        <v>215</v>
      </c>
      <c r="B153" s="20">
        <v>43584</v>
      </c>
      <c r="C153" s="30">
        <f t="shared" si="34"/>
        <v>4</v>
      </c>
      <c r="D153" s="30" t="str">
        <f t="shared" si="35"/>
        <v>2B</v>
      </c>
      <c r="E153" t="s">
        <v>236</v>
      </c>
      <c r="F153" s="30">
        <f t="shared" si="36"/>
        <v>1578</v>
      </c>
      <c r="G153" s="21">
        <f>RIGHT(E153,LEN(E153)-SEARCH("x",E153)-1)*1+$F$4</f>
        <v>863</v>
      </c>
      <c r="H153" s="5">
        <f t="shared" si="37"/>
        <v>1.3618140000000001</v>
      </c>
      <c r="I153" s="5">
        <f t="shared" si="38"/>
        <v>0</v>
      </c>
      <c r="T153">
        <v>4</v>
      </c>
      <c r="V153" s="47">
        <v>-4</v>
      </c>
    </row>
    <row r="154" spans="1:33" x14ac:dyDescent="0.35">
      <c r="A154">
        <v>127</v>
      </c>
      <c r="B154" s="20">
        <v>43563</v>
      </c>
      <c r="C154" s="30">
        <f t="shared" si="34"/>
        <v>1</v>
      </c>
      <c r="D154" s="30" t="str">
        <f t="shared" si="35"/>
        <v>BR</v>
      </c>
      <c r="E154" t="s">
        <v>109</v>
      </c>
      <c r="F154" s="30">
        <f t="shared" si="36"/>
        <v>2034</v>
      </c>
      <c r="G154">
        <f>RIGHT(E154,SEARCH(" x ",E154)-1)*1+$F$4</f>
        <v>1218</v>
      </c>
      <c r="H154" s="5">
        <f t="shared" si="37"/>
        <v>2.4774120000000002</v>
      </c>
      <c r="I154" s="5">
        <f t="shared" si="38"/>
        <v>1</v>
      </c>
      <c r="J154">
        <v>1</v>
      </c>
    </row>
    <row r="155" spans="1:33" x14ac:dyDescent="0.35">
      <c r="A155">
        <v>126</v>
      </c>
      <c r="B155" s="20">
        <v>43563</v>
      </c>
      <c r="C155" s="30">
        <f t="shared" si="34"/>
        <v>1</v>
      </c>
      <c r="D155" s="30" t="str">
        <f t="shared" si="35"/>
        <v>BR</v>
      </c>
      <c r="E155" t="s">
        <v>107</v>
      </c>
      <c r="F155" s="30">
        <f t="shared" si="36"/>
        <v>2034</v>
      </c>
      <c r="G155">
        <f>RIGHT(E155,SEARCH(" x ",E155)-1)*1+$F$4</f>
        <v>1173</v>
      </c>
      <c r="H155" s="5">
        <f t="shared" si="37"/>
        <v>2.3858820000000001</v>
      </c>
      <c r="I155" s="5">
        <f t="shared" si="38"/>
        <v>1</v>
      </c>
      <c r="J155">
        <v>1</v>
      </c>
    </row>
    <row r="156" spans="1:33" x14ac:dyDescent="0.35">
      <c r="A156">
        <v>125</v>
      </c>
      <c r="B156" s="20">
        <v>43563</v>
      </c>
      <c r="C156" s="30">
        <f t="shared" si="34"/>
        <v>1</v>
      </c>
      <c r="D156" s="30" t="str">
        <f t="shared" si="35"/>
        <v>BR</v>
      </c>
      <c r="E156" t="s">
        <v>108</v>
      </c>
      <c r="F156" s="30">
        <f t="shared" si="36"/>
        <v>2034</v>
      </c>
      <c r="G156">
        <f>RIGHT(E156,SEARCH(" x ",E156)-1)*1+$F$4</f>
        <v>1155</v>
      </c>
      <c r="H156" s="5">
        <f t="shared" si="37"/>
        <v>2.3492700000000002</v>
      </c>
      <c r="I156" s="5">
        <f t="shared" si="38"/>
        <v>1</v>
      </c>
      <c r="J156">
        <v>1</v>
      </c>
    </row>
    <row r="157" spans="1:33" x14ac:dyDescent="0.35">
      <c r="A157">
        <v>42</v>
      </c>
      <c r="B157" s="20">
        <v>43550</v>
      </c>
      <c r="C157" s="30">
        <f t="shared" si="34"/>
        <v>4</v>
      </c>
      <c r="D157" s="30" t="str">
        <f t="shared" si="35"/>
        <v>2B</v>
      </c>
      <c r="E157" t="s">
        <v>271</v>
      </c>
      <c r="F157" s="30">
        <f t="shared" si="36"/>
        <v>1400</v>
      </c>
      <c r="G157" s="21">
        <f>RIGHT(E157,LEN(E157)-SEARCH("x",E157)-1)*1+$F$4</f>
        <v>833</v>
      </c>
      <c r="H157" s="5">
        <f t="shared" si="37"/>
        <v>1.1661999999999999</v>
      </c>
      <c r="I157" s="5">
        <f t="shared" si="38"/>
        <v>1</v>
      </c>
      <c r="V157">
        <v>-4</v>
      </c>
      <c r="W157">
        <v>4</v>
      </c>
      <c r="Y157">
        <v>-4</v>
      </c>
    </row>
    <row r="158" spans="1:33" x14ac:dyDescent="0.35">
      <c r="A158">
        <v>215</v>
      </c>
      <c r="B158" s="20">
        <v>43585</v>
      </c>
      <c r="C158" s="30">
        <f t="shared" si="34"/>
        <v>3</v>
      </c>
      <c r="D158" s="30" t="str">
        <f t="shared" si="35"/>
        <v/>
      </c>
      <c r="E158" t="s">
        <v>248</v>
      </c>
      <c r="F158" s="30">
        <f t="shared" si="36"/>
        <v>2271</v>
      </c>
      <c r="G158">
        <f>RIGHT(E158,SEARCH(" x ",E158)-1)*1+$F$4</f>
        <v>913</v>
      </c>
      <c r="H158" s="5">
        <f t="shared" si="37"/>
        <v>2.073423</v>
      </c>
      <c r="I158" s="5">
        <f t="shared" si="38"/>
        <v>1</v>
      </c>
      <c r="AD158">
        <v>3</v>
      </c>
    </row>
    <row r="159" spans="1:33" x14ac:dyDescent="0.35">
      <c r="A159">
        <v>103</v>
      </c>
      <c r="B159" s="20">
        <v>43559</v>
      </c>
      <c r="C159" s="30">
        <f t="shared" si="34"/>
        <v>1</v>
      </c>
      <c r="D159" s="30" t="str">
        <f t="shared" si="35"/>
        <v>BR</v>
      </c>
      <c r="E159" t="s">
        <v>91</v>
      </c>
      <c r="F159" s="30">
        <f t="shared" si="36"/>
        <v>1740</v>
      </c>
      <c r="G159">
        <f>RIGHT(E159,SEARCH(" x ",E159)-1)*1+$F$4</f>
        <v>1116</v>
      </c>
      <c r="H159" s="5">
        <f t="shared" si="37"/>
        <v>1.94184</v>
      </c>
      <c r="I159" s="5">
        <f t="shared" si="38"/>
        <v>0</v>
      </c>
      <c r="J159">
        <v>-1</v>
      </c>
      <c r="K159">
        <v>1</v>
      </c>
    </row>
    <row r="160" spans="1:33" x14ac:dyDescent="0.35">
      <c r="A160">
        <v>102</v>
      </c>
      <c r="B160" s="20">
        <v>43559</v>
      </c>
      <c r="C160" s="30">
        <f t="shared" si="34"/>
        <v>1</v>
      </c>
      <c r="D160" s="30" t="str">
        <f t="shared" si="35"/>
        <v>BR</v>
      </c>
      <c r="E160" t="s">
        <v>92</v>
      </c>
      <c r="F160" s="30">
        <f t="shared" si="36"/>
        <v>1394</v>
      </c>
      <c r="G160">
        <f>RIGHT(E160,SEARCH(" x ",E160)-1)*1+$F$4</f>
        <v>1095</v>
      </c>
      <c r="H160" s="5">
        <f t="shared" si="37"/>
        <v>1.52643</v>
      </c>
      <c r="I160" s="5">
        <f t="shared" si="38"/>
        <v>0</v>
      </c>
      <c r="J160">
        <v>-1</v>
      </c>
      <c r="K160">
        <v>1</v>
      </c>
    </row>
    <row r="161" spans="1:24" x14ac:dyDescent="0.35">
      <c r="A161">
        <v>123</v>
      </c>
      <c r="B161" s="20">
        <v>43563</v>
      </c>
      <c r="C161" s="30">
        <f t="shared" si="34"/>
        <v>1</v>
      </c>
      <c r="D161" s="30" t="str">
        <f t="shared" si="35"/>
        <v>BR</v>
      </c>
      <c r="E161" t="s">
        <v>110</v>
      </c>
      <c r="F161" s="30">
        <f t="shared" si="36"/>
        <v>1587</v>
      </c>
      <c r="G161">
        <f>RIGHT(E161,SEARCH(" x ",E161)-1)*1+$F$4</f>
        <v>1074</v>
      </c>
      <c r="H161" s="5">
        <f t="shared" si="37"/>
        <v>1.7044379999999999</v>
      </c>
      <c r="I161" s="5">
        <f t="shared" si="38"/>
        <v>0</v>
      </c>
      <c r="J161">
        <v>-1</v>
      </c>
      <c r="K161">
        <v>1</v>
      </c>
    </row>
    <row r="162" spans="1:24" x14ac:dyDescent="0.35">
      <c r="A162">
        <v>49</v>
      </c>
      <c r="B162" s="20">
        <v>43550</v>
      </c>
      <c r="C162" s="30">
        <f t="shared" si="34"/>
        <v>1</v>
      </c>
      <c r="D162" s="30" t="str">
        <f t="shared" si="35"/>
        <v>BR</v>
      </c>
      <c r="E162" t="s">
        <v>141</v>
      </c>
      <c r="F162" s="30">
        <f t="shared" si="36"/>
        <v>1919</v>
      </c>
      <c r="G162">
        <f>RIGHT(E162,SEARCH(" x ",E162)-1)*1+$F$4</f>
        <v>1013</v>
      </c>
      <c r="H162" s="5">
        <f t="shared" si="37"/>
        <v>1.9439470000000001</v>
      </c>
      <c r="I162" s="5">
        <f t="shared" si="38"/>
        <v>0</v>
      </c>
      <c r="J162">
        <v>-1</v>
      </c>
      <c r="K162">
        <v>1</v>
      </c>
    </row>
    <row r="163" spans="1:24" x14ac:dyDescent="0.35">
      <c r="A163">
        <v>93</v>
      </c>
      <c r="B163" s="20">
        <v>43559</v>
      </c>
      <c r="C163" s="30">
        <f t="shared" si="34"/>
        <v>4</v>
      </c>
      <c r="D163" s="30" t="str">
        <f t="shared" si="35"/>
        <v>2B</v>
      </c>
      <c r="E163" t="s">
        <v>99</v>
      </c>
      <c r="F163" s="30">
        <f t="shared" si="36"/>
        <v>1853</v>
      </c>
      <c r="G163" s="21">
        <f>RIGHT(E163,LEN(E163)-SEARCH("x",E163)-1)*1+$F$4</f>
        <v>820</v>
      </c>
      <c r="H163" s="5">
        <f t="shared" si="37"/>
        <v>1.51946</v>
      </c>
      <c r="I163" s="5">
        <f t="shared" si="38"/>
        <v>1</v>
      </c>
      <c r="X163">
        <v>4</v>
      </c>
    </row>
    <row r="164" spans="1:24" x14ac:dyDescent="0.35">
      <c r="A164">
        <v>199</v>
      </c>
      <c r="B164" s="20">
        <v>43579</v>
      </c>
      <c r="C164" s="30">
        <f t="shared" si="34"/>
        <v>4</v>
      </c>
      <c r="D164" s="30" t="str">
        <f t="shared" si="35"/>
        <v>2B</v>
      </c>
      <c r="E164" t="s">
        <v>217</v>
      </c>
      <c r="F164" s="30">
        <f t="shared" si="36"/>
        <v>1842</v>
      </c>
      <c r="G164" s="21">
        <f>RIGHT(E164,LEN(E164)-SEARCH("x",E164)-1)*1+$F$4</f>
        <v>777</v>
      </c>
      <c r="H164" s="5">
        <f t="shared" si="37"/>
        <v>1.4312339999999999</v>
      </c>
      <c r="I164" s="5">
        <f t="shared" si="38"/>
        <v>1</v>
      </c>
      <c r="X164">
        <v>4</v>
      </c>
    </row>
    <row r="165" spans="1:24" x14ac:dyDescent="0.35">
      <c r="A165">
        <v>7</v>
      </c>
      <c r="B165" s="20">
        <v>43545</v>
      </c>
      <c r="C165" s="30">
        <f t="shared" si="34"/>
        <v>4</v>
      </c>
      <c r="D165" s="30" t="str">
        <f t="shared" si="35"/>
        <v>2B</v>
      </c>
      <c r="E165" t="s">
        <v>38</v>
      </c>
      <c r="F165" s="30">
        <f t="shared" si="36"/>
        <v>2083</v>
      </c>
      <c r="G165" s="21">
        <f>RIGHT(E165,LEN(E165)-SEARCH("x",E165)-1)*1+$F$4</f>
        <v>733</v>
      </c>
      <c r="H165" s="5">
        <f t="shared" si="37"/>
        <v>1.5268390000000001</v>
      </c>
      <c r="I165" s="5">
        <f t="shared" si="38"/>
        <v>1</v>
      </c>
      <c r="S165">
        <v>4</v>
      </c>
    </row>
    <row r="166" spans="1:24" x14ac:dyDescent="0.35">
      <c r="A166">
        <v>195</v>
      </c>
      <c r="B166" s="20">
        <v>43579</v>
      </c>
      <c r="C166" s="30">
        <f t="shared" si="34"/>
        <v>1</v>
      </c>
      <c r="D166" s="30" t="str">
        <f t="shared" si="35"/>
        <v>BR</v>
      </c>
      <c r="E166" t="s">
        <v>213</v>
      </c>
      <c r="F166" s="30">
        <f t="shared" si="36"/>
        <v>1867</v>
      </c>
      <c r="G166">
        <f>RIGHT(E166,SEARCH(" x ",E166)-1)*1+$F$4</f>
        <v>1013</v>
      </c>
      <c r="H166" s="5">
        <f t="shared" si="37"/>
        <v>1.8912709999999999</v>
      </c>
      <c r="I166" s="5">
        <f t="shared" si="38"/>
        <v>0</v>
      </c>
      <c r="J166">
        <v>-1</v>
      </c>
      <c r="K166">
        <v>1</v>
      </c>
    </row>
    <row r="167" spans="1:24" x14ac:dyDescent="0.35">
      <c r="A167">
        <v>124</v>
      </c>
      <c r="B167" s="20">
        <v>43563</v>
      </c>
      <c r="C167" s="30">
        <f t="shared" si="34"/>
        <v>1</v>
      </c>
      <c r="D167" s="30" t="str">
        <f t="shared" si="35"/>
        <v>BR</v>
      </c>
      <c r="E167" t="s">
        <v>112</v>
      </c>
      <c r="F167" s="30">
        <f t="shared" si="36"/>
        <v>1947</v>
      </c>
      <c r="G167">
        <f>RIGHT(E167,SEARCH(" x ",E167)-1)*1+$F$4</f>
        <v>1012</v>
      </c>
      <c r="H167" s="5">
        <f t="shared" si="37"/>
        <v>1.970364</v>
      </c>
      <c r="I167" s="5">
        <f t="shared" si="38"/>
        <v>0</v>
      </c>
      <c r="J167">
        <v>-1</v>
      </c>
      <c r="K167">
        <v>1</v>
      </c>
    </row>
    <row r="168" spans="1:24" x14ac:dyDescent="0.35">
      <c r="A168">
        <v>54</v>
      </c>
      <c r="B168" s="20">
        <v>43551</v>
      </c>
      <c r="C168" s="30">
        <f t="shared" si="34"/>
        <v>4</v>
      </c>
      <c r="D168" s="30" t="str">
        <f t="shared" si="35"/>
        <v>2B</v>
      </c>
      <c r="E168" t="s">
        <v>57</v>
      </c>
      <c r="F168" s="30">
        <f t="shared" si="36"/>
        <v>1918</v>
      </c>
      <c r="G168" s="21">
        <f>RIGHT(E168,LEN(E168)-SEARCH("x",E168)-1)*1+$F$4</f>
        <v>710</v>
      </c>
      <c r="H168" s="5">
        <f t="shared" si="37"/>
        <v>1.36178</v>
      </c>
      <c r="I168" s="5">
        <f t="shared" si="38"/>
        <v>0</v>
      </c>
      <c r="V168">
        <v>-4</v>
      </c>
      <c r="X168">
        <v>4</v>
      </c>
    </row>
    <row r="169" spans="1:24" x14ac:dyDescent="0.35">
      <c r="A169">
        <v>196</v>
      </c>
      <c r="B169" s="20">
        <v>43579</v>
      </c>
      <c r="C169" s="30">
        <f t="shared" si="34"/>
        <v>2</v>
      </c>
      <c r="D169" s="30" t="str">
        <f t="shared" si="35"/>
        <v>2B</v>
      </c>
      <c r="E169" t="s">
        <v>214</v>
      </c>
      <c r="F169" s="30">
        <f t="shared" si="36"/>
        <v>1918</v>
      </c>
      <c r="G169" s="21">
        <f>RIGHT(E169,LEN(E169)-SEARCH("x",E169)-1)*1+$F$4</f>
        <v>1013</v>
      </c>
      <c r="H169" s="5">
        <f t="shared" si="37"/>
        <v>1.9429339999999999</v>
      </c>
      <c r="I169" s="5">
        <f t="shared" si="38"/>
        <v>0</v>
      </c>
      <c r="S169">
        <v>-2</v>
      </c>
      <c r="U169">
        <v>2</v>
      </c>
    </row>
    <row r="170" spans="1:24" x14ac:dyDescent="0.35">
      <c r="A170">
        <v>121</v>
      </c>
      <c r="B170" s="20">
        <v>43563</v>
      </c>
      <c r="C170" s="30">
        <f t="shared" si="34"/>
        <v>1</v>
      </c>
      <c r="D170" s="30" t="str">
        <f t="shared" si="35"/>
        <v>BR</v>
      </c>
      <c r="E170" t="s">
        <v>106</v>
      </c>
      <c r="F170" s="30">
        <f t="shared" si="36"/>
        <v>1665</v>
      </c>
      <c r="G170">
        <f t="shared" ref="G170:G177" si="39">RIGHT(E170,SEARCH(" x ",E170)-1)*1+$F$4</f>
        <v>987</v>
      </c>
      <c r="H170" s="5">
        <f t="shared" si="37"/>
        <v>1.6433549999999999</v>
      </c>
      <c r="I170" s="5">
        <f t="shared" si="38"/>
        <v>0</v>
      </c>
      <c r="K170">
        <v>1</v>
      </c>
      <c r="M170">
        <v>-1</v>
      </c>
    </row>
    <row r="171" spans="1:24" x14ac:dyDescent="0.35">
      <c r="A171">
        <v>86</v>
      </c>
      <c r="B171" s="20">
        <v>43556</v>
      </c>
      <c r="C171" s="30">
        <f t="shared" si="34"/>
        <v>1</v>
      </c>
      <c r="D171" s="30" t="str">
        <f t="shared" si="35"/>
        <v>BR</v>
      </c>
      <c r="E171" t="s">
        <v>165</v>
      </c>
      <c r="F171" s="30">
        <f t="shared" si="36"/>
        <v>2200</v>
      </c>
      <c r="G171">
        <f t="shared" si="39"/>
        <v>967</v>
      </c>
      <c r="H171" s="5">
        <f t="shared" si="37"/>
        <v>2.1274000000000002</v>
      </c>
      <c r="I171" s="5">
        <f t="shared" si="38"/>
        <v>0</v>
      </c>
      <c r="L171">
        <v>-1</v>
      </c>
      <c r="M171">
        <v>1</v>
      </c>
    </row>
    <row r="172" spans="1:24" x14ac:dyDescent="0.35">
      <c r="A172">
        <v>30</v>
      </c>
      <c r="B172" s="20">
        <v>43549</v>
      </c>
      <c r="C172" s="30">
        <f t="shared" si="34"/>
        <v>1</v>
      </c>
      <c r="D172" s="30" t="str">
        <f t="shared" si="35"/>
        <v>BR</v>
      </c>
      <c r="E172" t="s">
        <v>254</v>
      </c>
      <c r="F172" s="30">
        <f t="shared" si="36"/>
        <v>2049</v>
      </c>
      <c r="G172">
        <f t="shared" si="39"/>
        <v>953</v>
      </c>
      <c r="H172" s="5">
        <f t="shared" si="37"/>
        <v>1.9526969999999999</v>
      </c>
      <c r="I172" s="5">
        <f t="shared" si="38"/>
        <v>0</v>
      </c>
      <c r="K172">
        <v>1</v>
      </c>
      <c r="M172">
        <v>-1</v>
      </c>
    </row>
    <row r="173" spans="1:24" x14ac:dyDescent="0.35">
      <c r="A173">
        <v>28</v>
      </c>
      <c r="B173" s="20">
        <v>43549</v>
      </c>
      <c r="C173" s="30">
        <f t="shared" si="34"/>
        <v>1</v>
      </c>
      <c r="D173" s="30" t="str">
        <f t="shared" si="35"/>
        <v>BR</v>
      </c>
      <c r="E173" t="s">
        <v>27</v>
      </c>
      <c r="F173" s="30">
        <f t="shared" si="36"/>
        <v>1994</v>
      </c>
      <c r="G173">
        <f t="shared" si="39"/>
        <v>926</v>
      </c>
      <c r="H173" s="5">
        <f t="shared" si="37"/>
        <v>1.846444</v>
      </c>
      <c r="I173" s="5">
        <f t="shared" si="38"/>
        <v>0</v>
      </c>
      <c r="M173">
        <v>-1</v>
      </c>
      <c r="N173">
        <v>1</v>
      </c>
    </row>
    <row r="174" spans="1:24" x14ac:dyDescent="0.35">
      <c r="A174">
        <v>84</v>
      </c>
      <c r="B174" s="20">
        <v>43556</v>
      </c>
      <c r="C174" s="30">
        <f t="shared" si="34"/>
        <v>1</v>
      </c>
      <c r="D174" s="30" t="str">
        <f t="shared" si="35"/>
        <v>BR</v>
      </c>
      <c r="E174" t="s">
        <v>74</v>
      </c>
      <c r="F174" s="30">
        <f t="shared" si="36"/>
        <v>2132</v>
      </c>
      <c r="G174">
        <f t="shared" si="39"/>
        <v>923</v>
      </c>
      <c r="H174" s="5">
        <f t="shared" si="37"/>
        <v>1.9678359999999999</v>
      </c>
      <c r="I174" s="5">
        <f t="shared" si="38"/>
        <v>1</v>
      </c>
      <c r="M174">
        <v>1</v>
      </c>
    </row>
    <row r="175" spans="1:24" x14ac:dyDescent="0.35">
      <c r="A175">
        <v>29</v>
      </c>
      <c r="B175" s="20">
        <v>43549</v>
      </c>
      <c r="C175" s="30">
        <f t="shared" si="34"/>
        <v>1</v>
      </c>
      <c r="D175" s="30" t="str">
        <f t="shared" si="35"/>
        <v>BR</v>
      </c>
      <c r="E175" t="s">
        <v>30</v>
      </c>
      <c r="F175" s="30">
        <f t="shared" si="36"/>
        <v>1998</v>
      </c>
      <c r="G175">
        <f t="shared" si="39"/>
        <v>913</v>
      </c>
      <c r="H175" s="5">
        <f t="shared" si="37"/>
        <v>1.824174</v>
      </c>
      <c r="I175" s="5">
        <f t="shared" si="38"/>
        <v>0</v>
      </c>
      <c r="M175">
        <v>-1</v>
      </c>
      <c r="N175">
        <v>1</v>
      </c>
    </row>
    <row r="176" spans="1:24" x14ac:dyDescent="0.35">
      <c r="A176">
        <v>31</v>
      </c>
      <c r="B176" s="20">
        <v>43549</v>
      </c>
      <c r="C176" s="30">
        <f t="shared" si="34"/>
        <v>1</v>
      </c>
      <c r="D176" s="30" t="str">
        <f t="shared" si="35"/>
        <v>BR</v>
      </c>
      <c r="E176" t="s">
        <v>28</v>
      </c>
      <c r="F176" s="30">
        <f t="shared" si="36"/>
        <v>2084</v>
      </c>
      <c r="G176">
        <f t="shared" si="39"/>
        <v>913</v>
      </c>
      <c r="H176" s="5">
        <f t="shared" si="37"/>
        <v>1.902692</v>
      </c>
      <c r="I176" s="5">
        <f t="shared" si="38"/>
        <v>1</v>
      </c>
      <c r="M176">
        <v>1</v>
      </c>
    </row>
    <row r="177" spans="1:33" x14ac:dyDescent="0.35">
      <c r="A177">
        <v>48</v>
      </c>
      <c r="B177" s="20">
        <v>43550</v>
      </c>
      <c r="C177" s="30">
        <f t="shared" si="34"/>
        <v>1</v>
      </c>
      <c r="D177" s="30" t="str">
        <f t="shared" si="35"/>
        <v>BR</v>
      </c>
      <c r="E177" t="s">
        <v>48</v>
      </c>
      <c r="F177" s="30">
        <f t="shared" si="36"/>
        <v>2038</v>
      </c>
      <c r="G177">
        <f t="shared" si="39"/>
        <v>893</v>
      </c>
      <c r="H177" s="5">
        <f t="shared" si="37"/>
        <v>1.8199339999999999</v>
      </c>
      <c r="I177" s="5">
        <f t="shared" si="38"/>
        <v>0</v>
      </c>
      <c r="M177">
        <v>-1</v>
      </c>
      <c r="N177">
        <v>1</v>
      </c>
    </row>
    <row r="178" spans="1:33" x14ac:dyDescent="0.35">
      <c r="A178">
        <v>45</v>
      </c>
      <c r="B178" s="20">
        <v>43550</v>
      </c>
      <c r="C178" s="30">
        <f t="shared" si="34"/>
        <v>1</v>
      </c>
      <c r="D178" s="30" t="str">
        <f t="shared" si="35"/>
        <v>2B</v>
      </c>
      <c r="E178" t="s">
        <v>45</v>
      </c>
      <c r="F178" s="30">
        <f t="shared" si="36"/>
        <v>1918</v>
      </c>
      <c r="G178" s="21">
        <f t="shared" ref="G178:G187" si="40">RIGHT(E178,LEN(E178)-SEARCH("x",E178)-1)*1+$F$4</f>
        <v>973</v>
      </c>
      <c r="H178" s="5">
        <f t="shared" si="37"/>
        <v>1.866214</v>
      </c>
      <c r="I178" s="5">
        <f t="shared" si="38"/>
        <v>0</v>
      </c>
      <c r="U178">
        <v>1</v>
      </c>
      <c r="V178">
        <v>-1</v>
      </c>
    </row>
    <row r="179" spans="1:33" x14ac:dyDescent="0.35">
      <c r="A179">
        <v>40</v>
      </c>
      <c r="B179" s="20">
        <v>43550</v>
      </c>
      <c r="C179" s="30">
        <f t="shared" si="34"/>
        <v>4</v>
      </c>
      <c r="D179" s="30" t="str">
        <f t="shared" si="35"/>
        <v>2B</v>
      </c>
      <c r="E179" t="s">
        <v>172</v>
      </c>
      <c r="F179" s="30">
        <f t="shared" si="36"/>
        <v>1999</v>
      </c>
      <c r="G179" s="21">
        <f t="shared" si="40"/>
        <v>703</v>
      </c>
      <c r="H179" s="5">
        <f t="shared" si="37"/>
        <v>1.405297</v>
      </c>
      <c r="I179" s="5">
        <f t="shared" si="38"/>
        <v>1</v>
      </c>
      <c r="X179">
        <v>4</v>
      </c>
    </row>
    <row r="180" spans="1:33" x14ac:dyDescent="0.35">
      <c r="A180">
        <v>53</v>
      </c>
      <c r="B180" s="20">
        <v>43551</v>
      </c>
      <c r="C180" s="30">
        <f t="shared" si="34"/>
        <v>4</v>
      </c>
      <c r="D180" s="30" t="str">
        <f t="shared" si="35"/>
        <v>2B</v>
      </c>
      <c r="E180" t="s">
        <v>265</v>
      </c>
      <c r="F180" s="30">
        <f t="shared" si="36"/>
        <v>1741</v>
      </c>
      <c r="G180" s="21">
        <f t="shared" si="40"/>
        <v>750</v>
      </c>
      <c r="H180" s="5">
        <f t="shared" si="37"/>
        <v>1.30575</v>
      </c>
      <c r="I180" s="5">
        <f t="shared" si="38"/>
        <v>0</v>
      </c>
      <c r="V180">
        <v>-4</v>
      </c>
      <c r="Z180">
        <v>4</v>
      </c>
    </row>
    <row r="181" spans="1:33" x14ac:dyDescent="0.35">
      <c r="A181">
        <v>215</v>
      </c>
      <c r="B181" s="20">
        <v>43584</v>
      </c>
      <c r="C181" s="30">
        <f t="shared" si="34"/>
        <v>4</v>
      </c>
      <c r="D181" s="30" t="str">
        <f t="shared" si="35"/>
        <v>2B</v>
      </c>
      <c r="E181" t="s">
        <v>244</v>
      </c>
      <c r="F181" s="30">
        <f t="shared" si="36"/>
        <v>1597</v>
      </c>
      <c r="G181" s="21">
        <f t="shared" si="40"/>
        <v>659</v>
      </c>
      <c r="H181" s="5">
        <f t="shared" si="37"/>
        <v>1.0524230000000001</v>
      </c>
      <c r="I181" s="5">
        <f t="shared" si="38"/>
        <v>0</v>
      </c>
      <c r="Y181">
        <v>-4</v>
      </c>
      <c r="Z181">
        <v>4</v>
      </c>
    </row>
    <row r="182" spans="1:33" x14ac:dyDescent="0.35">
      <c r="A182">
        <v>109</v>
      </c>
      <c r="B182" s="20">
        <v>43563</v>
      </c>
      <c r="C182" s="30">
        <f t="shared" si="34"/>
        <v>3</v>
      </c>
      <c r="D182" s="30" t="str">
        <f t="shared" si="35"/>
        <v>2B</v>
      </c>
      <c r="E182" t="s">
        <v>267</v>
      </c>
      <c r="F182" s="30">
        <f t="shared" si="36"/>
        <v>1897</v>
      </c>
      <c r="G182" s="21">
        <f t="shared" si="40"/>
        <v>800</v>
      </c>
      <c r="H182" s="5">
        <f t="shared" si="37"/>
        <v>1.5176000000000001</v>
      </c>
      <c r="I182" s="5">
        <f t="shared" si="38"/>
        <v>0</v>
      </c>
      <c r="X182">
        <v>-3</v>
      </c>
      <c r="Z182">
        <v>3</v>
      </c>
    </row>
    <row r="183" spans="1:33" x14ac:dyDescent="0.35">
      <c r="A183">
        <v>25</v>
      </c>
      <c r="B183" s="20">
        <v>43549</v>
      </c>
      <c r="C183" s="30">
        <f t="shared" si="34"/>
        <v>3</v>
      </c>
      <c r="D183" s="30" t="str">
        <f t="shared" si="35"/>
        <v>2B</v>
      </c>
      <c r="E183" t="s">
        <v>174</v>
      </c>
      <c r="F183" s="30">
        <f t="shared" si="36"/>
        <v>2499</v>
      </c>
      <c r="G183" s="21">
        <f t="shared" si="40"/>
        <v>1249</v>
      </c>
      <c r="H183" s="5">
        <f t="shared" si="37"/>
        <v>3.121251</v>
      </c>
      <c r="I183" s="5">
        <f t="shared" si="38"/>
        <v>1</v>
      </c>
      <c r="S183">
        <v>3</v>
      </c>
    </row>
    <row r="184" spans="1:33" x14ac:dyDescent="0.35">
      <c r="A184">
        <v>98</v>
      </c>
      <c r="B184" s="20">
        <v>43559</v>
      </c>
      <c r="C184" s="30">
        <f t="shared" si="34"/>
        <v>3</v>
      </c>
      <c r="D184" s="30" t="str">
        <f t="shared" si="35"/>
        <v>2B</v>
      </c>
      <c r="E184" t="s">
        <v>266</v>
      </c>
      <c r="F184" s="30">
        <f t="shared" si="36"/>
        <v>1926</v>
      </c>
      <c r="G184" s="21">
        <f t="shared" si="40"/>
        <v>1150</v>
      </c>
      <c r="H184" s="5">
        <f t="shared" si="37"/>
        <v>2.2149000000000001</v>
      </c>
      <c r="I184" s="5">
        <f t="shared" si="38"/>
        <v>1</v>
      </c>
      <c r="S184">
        <v>3</v>
      </c>
    </row>
    <row r="185" spans="1:33" x14ac:dyDescent="0.35">
      <c r="A185">
        <v>99</v>
      </c>
      <c r="B185" s="20">
        <v>43559</v>
      </c>
      <c r="C185" s="30">
        <f t="shared" si="34"/>
        <v>3</v>
      </c>
      <c r="D185" s="30" t="str">
        <f t="shared" si="35"/>
        <v>2B</v>
      </c>
      <c r="E185" t="s">
        <v>94</v>
      </c>
      <c r="F185" s="30">
        <f t="shared" si="36"/>
        <v>2357</v>
      </c>
      <c r="G185" s="21">
        <f t="shared" si="40"/>
        <v>1073</v>
      </c>
      <c r="H185" s="5">
        <f t="shared" si="37"/>
        <v>2.529061</v>
      </c>
      <c r="I185" s="5">
        <f t="shared" si="38"/>
        <v>1</v>
      </c>
      <c r="S185">
        <v>3</v>
      </c>
    </row>
    <row r="186" spans="1:33" x14ac:dyDescent="0.35">
      <c r="A186">
        <v>118</v>
      </c>
      <c r="B186" s="20">
        <v>43563</v>
      </c>
      <c r="C186" s="30">
        <f t="shared" si="34"/>
        <v>3</v>
      </c>
      <c r="D186" s="30" t="str">
        <f t="shared" si="35"/>
        <v>2B</v>
      </c>
      <c r="E186" t="s">
        <v>154</v>
      </c>
      <c r="F186" s="30">
        <f t="shared" si="36"/>
        <v>2283</v>
      </c>
      <c r="G186" s="21">
        <f t="shared" si="40"/>
        <v>1063</v>
      </c>
      <c r="H186" s="5">
        <f t="shared" si="37"/>
        <v>2.4268290000000001</v>
      </c>
      <c r="I186" s="5">
        <f t="shared" si="38"/>
        <v>1</v>
      </c>
      <c r="S186">
        <v>3</v>
      </c>
    </row>
    <row r="187" spans="1:33" x14ac:dyDescent="0.35">
      <c r="A187">
        <v>21</v>
      </c>
      <c r="B187" s="20">
        <v>43549</v>
      </c>
      <c r="C187" s="30">
        <f t="shared" si="34"/>
        <v>3</v>
      </c>
      <c r="D187" s="30" t="str">
        <f t="shared" si="35"/>
        <v>2B</v>
      </c>
      <c r="E187" t="s">
        <v>29</v>
      </c>
      <c r="F187" s="30">
        <f t="shared" si="36"/>
        <v>2203</v>
      </c>
      <c r="G187" s="21">
        <f t="shared" si="40"/>
        <v>913</v>
      </c>
      <c r="H187" s="5">
        <f t="shared" si="37"/>
        <v>2.011339</v>
      </c>
      <c r="I187" s="5">
        <f t="shared" si="38"/>
        <v>1</v>
      </c>
      <c r="S187">
        <v>3</v>
      </c>
    </row>
    <row r="188" spans="1:33" x14ac:dyDescent="0.35">
      <c r="A188">
        <v>200</v>
      </c>
      <c r="B188" s="20">
        <v>43579</v>
      </c>
      <c r="C188" s="30">
        <f t="shared" si="34"/>
        <v>2</v>
      </c>
      <c r="D188" s="30" t="str">
        <f t="shared" si="35"/>
        <v/>
      </c>
      <c r="E188" t="s">
        <v>218</v>
      </c>
      <c r="F188" s="30">
        <f t="shared" si="36"/>
        <v>1997</v>
      </c>
      <c r="G188">
        <f>RIGHT(E188,SEARCH(" x ",E188)-1)*1+$F$4</f>
        <v>840</v>
      </c>
      <c r="H188" s="5">
        <f t="shared" si="37"/>
        <v>1.6774800000000001</v>
      </c>
      <c r="I188" s="5">
        <f t="shared" si="38"/>
        <v>1</v>
      </c>
      <c r="AG188">
        <v>2</v>
      </c>
    </row>
    <row r="189" spans="1:33" x14ac:dyDescent="0.35">
      <c r="A189">
        <v>27</v>
      </c>
      <c r="B189" s="20">
        <v>43549</v>
      </c>
      <c r="C189" s="30">
        <f t="shared" si="34"/>
        <v>3</v>
      </c>
      <c r="D189" s="30" t="str">
        <f t="shared" si="35"/>
        <v>2B</v>
      </c>
      <c r="E189" t="s">
        <v>153</v>
      </c>
      <c r="F189" s="30">
        <f t="shared" si="36"/>
        <v>2185</v>
      </c>
      <c r="G189" s="21">
        <f t="shared" ref="G189:G211" si="41">RIGHT(E189,LEN(E189)-SEARCH("x",E189)-1)*1+$F$4</f>
        <v>913</v>
      </c>
      <c r="H189" s="5">
        <f t="shared" si="37"/>
        <v>1.9949049999999999</v>
      </c>
      <c r="I189" s="5">
        <f t="shared" si="38"/>
        <v>1</v>
      </c>
      <c r="S189">
        <v>3</v>
      </c>
    </row>
    <row r="190" spans="1:33" x14ac:dyDescent="0.35">
      <c r="A190">
        <v>214</v>
      </c>
      <c r="B190" s="20">
        <v>43584</v>
      </c>
      <c r="C190" s="30">
        <f t="shared" si="34"/>
        <v>3</v>
      </c>
      <c r="D190" s="30" t="str">
        <f t="shared" si="35"/>
        <v>2B</v>
      </c>
      <c r="E190" t="s">
        <v>228</v>
      </c>
      <c r="F190" s="30">
        <f t="shared" si="36"/>
        <v>2183</v>
      </c>
      <c r="G190" s="21">
        <f t="shared" si="41"/>
        <v>876</v>
      </c>
      <c r="H190" s="5">
        <f t="shared" si="37"/>
        <v>1.9123079999999999</v>
      </c>
      <c r="I190" s="5">
        <f t="shared" si="38"/>
        <v>1</v>
      </c>
      <c r="S190">
        <v>3</v>
      </c>
    </row>
    <row r="191" spans="1:33" x14ac:dyDescent="0.35">
      <c r="A191">
        <v>97</v>
      </c>
      <c r="B191" s="20">
        <v>43559</v>
      </c>
      <c r="C191" s="30">
        <f t="shared" si="34"/>
        <v>10</v>
      </c>
      <c r="D191" s="30" t="str">
        <f t="shared" si="35"/>
        <v>2B</v>
      </c>
      <c r="E191" t="s">
        <v>166</v>
      </c>
      <c r="F191" s="30">
        <f t="shared" si="36"/>
        <v>1903</v>
      </c>
      <c r="G191" s="21">
        <f t="shared" si="41"/>
        <v>1100</v>
      </c>
      <c r="H191" s="5">
        <f t="shared" si="37"/>
        <v>2.0933000000000002</v>
      </c>
      <c r="I191" s="5">
        <f t="shared" si="38"/>
        <v>0</v>
      </c>
      <c r="S191">
        <v>-10</v>
      </c>
      <c r="U191">
        <v>10</v>
      </c>
    </row>
    <row r="192" spans="1:33" x14ac:dyDescent="0.35">
      <c r="A192">
        <v>73</v>
      </c>
      <c r="B192" s="20">
        <v>43556</v>
      </c>
      <c r="C192" s="30">
        <f t="shared" si="34"/>
        <v>3</v>
      </c>
      <c r="D192" s="30" t="str">
        <f t="shared" si="35"/>
        <v>2B</v>
      </c>
      <c r="E192" t="s">
        <v>78</v>
      </c>
      <c r="F192" s="30">
        <f t="shared" si="36"/>
        <v>1867</v>
      </c>
      <c r="G192" s="21">
        <f t="shared" si="41"/>
        <v>832</v>
      </c>
      <c r="H192" s="5">
        <f t="shared" si="37"/>
        <v>1.5533440000000001</v>
      </c>
      <c r="I192" s="5">
        <f t="shared" si="38"/>
        <v>0</v>
      </c>
      <c r="V192">
        <v>-3</v>
      </c>
      <c r="X192">
        <v>3</v>
      </c>
    </row>
    <row r="193" spans="1:33" x14ac:dyDescent="0.35">
      <c r="A193">
        <v>182</v>
      </c>
      <c r="B193" s="20">
        <v>43570</v>
      </c>
      <c r="C193" s="30">
        <f t="shared" si="34"/>
        <v>3</v>
      </c>
      <c r="D193" s="30" t="str">
        <f t="shared" si="35"/>
        <v>2B</v>
      </c>
      <c r="E193" t="s">
        <v>202</v>
      </c>
      <c r="F193" s="30">
        <f t="shared" si="36"/>
        <v>1785</v>
      </c>
      <c r="G193" s="21">
        <f t="shared" si="41"/>
        <v>827</v>
      </c>
      <c r="H193" s="5">
        <f t="shared" si="37"/>
        <v>1.4761949999999999</v>
      </c>
      <c r="I193" s="5">
        <f t="shared" si="38"/>
        <v>0</v>
      </c>
      <c r="V193">
        <v>-3</v>
      </c>
      <c r="X193">
        <v>3</v>
      </c>
    </row>
    <row r="194" spans="1:33" x14ac:dyDescent="0.35">
      <c r="A194">
        <v>213</v>
      </c>
      <c r="B194" s="20">
        <v>43584</v>
      </c>
      <c r="C194" s="30">
        <f t="shared" si="34"/>
        <v>3</v>
      </c>
      <c r="D194" s="30" t="str">
        <f t="shared" si="35"/>
        <v>2B</v>
      </c>
      <c r="E194" t="s">
        <v>227</v>
      </c>
      <c r="F194" s="30">
        <f t="shared" si="36"/>
        <v>1683</v>
      </c>
      <c r="G194" s="21">
        <f t="shared" si="41"/>
        <v>622</v>
      </c>
      <c r="H194" s="5">
        <f t="shared" si="37"/>
        <v>1.046826</v>
      </c>
      <c r="I194" s="5">
        <f t="shared" si="38"/>
        <v>1</v>
      </c>
      <c r="V194">
        <v>-1</v>
      </c>
      <c r="X194">
        <v>1</v>
      </c>
      <c r="AG194">
        <v>2</v>
      </c>
    </row>
    <row r="195" spans="1:33" x14ac:dyDescent="0.35">
      <c r="A195">
        <v>52</v>
      </c>
      <c r="B195" s="20">
        <v>43551</v>
      </c>
      <c r="C195" s="30">
        <f t="shared" si="34"/>
        <v>3</v>
      </c>
      <c r="D195" s="30" t="str">
        <f t="shared" si="35"/>
        <v>2B</v>
      </c>
      <c r="E195" t="s">
        <v>53</v>
      </c>
      <c r="F195" s="30">
        <f t="shared" si="36"/>
        <v>1644</v>
      </c>
      <c r="G195" s="21">
        <f t="shared" si="41"/>
        <v>709</v>
      </c>
      <c r="H195" s="5">
        <f t="shared" si="37"/>
        <v>1.1655960000000001</v>
      </c>
      <c r="I195" s="5">
        <f t="shared" si="38"/>
        <v>0</v>
      </c>
      <c r="Y195">
        <v>-3</v>
      </c>
      <c r="Z195">
        <v>3</v>
      </c>
    </row>
    <row r="196" spans="1:33" x14ac:dyDescent="0.35">
      <c r="A196">
        <v>55</v>
      </c>
      <c r="B196" s="20">
        <v>43551</v>
      </c>
      <c r="C196" s="30">
        <f t="shared" si="34"/>
        <v>2</v>
      </c>
      <c r="D196" s="30" t="str">
        <f t="shared" si="35"/>
        <v>2B</v>
      </c>
      <c r="E196" t="s">
        <v>55</v>
      </c>
      <c r="F196" s="30">
        <f t="shared" si="36"/>
        <v>1521</v>
      </c>
      <c r="G196" s="21">
        <f t="shared" si="41"/>
        <v>577</v>
      </c>
      <c r="H196" s="5">
        <f t="shared" si="37"/>
        <v>0.87761699999999998</v>
      </c>
      <c r="I196" s="5">
        <f t="shared" si="38"/>
        <v>0</v>
      </c>
      <c r="T196">
        <v>-2</v>
      </c>
      <c r="AA196" s="21">
        <v>2</v>
      </c>
    </row>
    <row r="197" spans="1:33" x14ac:dyDescent="0.35">
      <c r="A197">
        <v>23</v>
      </c>
      <c r="B197" s="20">
        <v>43549</v>
      </c>
      <c r="C197" s="30">
        <f t="shared" si="34"/>
        <v>2</v>
      </c>
      <c r="D197" s="30" t="str">
        <f t="shared" si="35"/>
        <v>2B</v>
      </c>
      <c r="E197" t="s">
        <v>174</v>
      </c>
      <c r="F197" s="30">
        <f t="shared" si="36"/>
        <v>2499</v>
      </c>
      <c r="G197" s="21">
        <f t="shared" si="41"/>
        <v>1249</v>
      </c>
      <c r="H197" s="5">
        <f t="shared" si="37"/>
        <v>3.121251</v>
      </c>
      <c r="I197" s="5">
        <f t="shared" si="38"/>
        <v>1</v>
      </c>
      <c r="S197">
        <v>2</v>
      </c>
    </row>
    <row r="198" spans="1:33" x14ac:dyDescent="0.35">
      <c r="A198">
        <v>170</v>
      </c>
      <c r="B198" s="20">
        <v>43570</v>
      </c>
      <c r="C198" s="30">
        <f t="shared" si="34"/>
        <v>2</v>
      </c>
      <c r="D198" s="30" t="str">
        <f t="shared" si="35"/>
        <v>2B</v>
      </c>
      <c r="E198" t="s">
        <v>190</v>
      </c>
      <c r="F198" s="30">
        <f t="shared" si="36"/>
        <v>1479</v>
      </c>
      <c r="G198" s="21">
        <f t="shared" si="41"/>
        <v>1217</v>
      </c>
      <c r="H198" s="5">
        <f t="shared" si="37"/>
        <v>1.7999430000000001</v>
      </c>
      <c r="I198" s="5">
        <f t="shared" si="38"/>
        <v>1</v>
      </c>
      <c r="T198">
        <v>2</v>
      </c>
    </row>
    <row r="199" spans="1:33" x14ac:dyDescent="0.35">
      <c r="A199">
        <v>96</v>
      </c>
      <c r="B199" s="20">
        <v>43559</v>
      </c>
      <c r="C199" s="30">
        <f t="shared" ref="C199:C262" si="42">SUMIF(J199:AH199,"&gt;0")</f>
        <v>2</v>
      </c>
      <c r="D199" s="30" t="str">
        <f t="shared" ref="D199:D262" si="43">IF(COUNTA(J199:P199)&gt;=1,"BR",IF(COUNTA(S199:Y199)&gt;=1,"2B",""))</f>
        <v>2B</v>
      </c>
      <c r="E199" t="s">
        <v>88</v>
      </c>
      <c r="F199" s="30">
        <f t="shared" ref="F199:F262" si="44">LEFT(E199,4)*1+$F$4</f>
        <v>1523</v>
      </c>
      <c r="G199" s="21">
        <f t="shared" si="41"/>
        <v>1153</v>
      </c>
      <c r="H199" s="5">
        <f t="shared" ref="H199:H262" si="45">+G199*F199/1000000</f>
        <v>1.756019</v>
      </c>
      <c r="I199" s="5">
        <f t="shared" ref="I199:I262" si="46">IF(SUM(J199:AH199)=0,0,1)</f>
        <v>1</v>
      </c>
      <c r="T199">
        <v>2</v>
      </c>
    </row>
    <row r="200" spans="1:33" x14ac:dyDescent="0.35">
      <c r="A200">
        <v>95</v>
      </c>
      <c r="B200" s="20">
        <v>43559</v>
      </c>
      <c r="C200" s="30">
        <f t="shared" si="42"/>
        <v>2</v>
      </c>
      <c r="D200" s="30" t="str">
        <f t="shared" si="43"/>
        <v>2B</v>
      </c>
      <c r="E200" t="s">
        <v>89</v>
      </c>
      <c r="F200" s="30">
        <f t="shared" si="44"/>
        <v>1439</v>
      </c>
      <c r="G200" s="21">
        <f t="shared" si="41"/>
        <v>1091</v>
      </c>
      <c r="H200" s="5">
        <f t="shared" si="45"/>
        <v>1.569949</v>
      </c>
      <c r="I200" s="5">
        <f t="shared" si="46"/>
        <v>1</v>
      </c>
      <c r="T200">
        <v>2</v>
      </c>
    </row>
    <row r="201" spans="1:33" x14ac:dyDescent="0.35">
      <c r="A201">
        <v>100</v>
      </c>
      <c r="B201" s="20">
        <v>43559</v>
      </c>
      <c r="C201" s="30">
        <f t="shared" si="42"/>
        <v>2</v>
      </c>
      <c r="D201" s="30" t="str">
        <f t="shared" si="43"/>
        <v>2B</v>
      </c>
      <c r="E201" t="s">
        <v>93</v>
      </c>
      <c r="F201" s="30">
        <f t="shared" si="44"/>
        <v>2401</v>
      </c>
      <c r="G201" s="21">
        <f t="shared" si="41"/>
        <v>1073</v>
      </c>
      <c r="H201" s="5">
        <f t="shared" si="45"/>
        <v>2.576273</v>
      </c>
      <c r="I201" s="5">
        <f t="shared" si="46"/>
        <v>1</v>
      </c>
      <c r="S201">
        <v>2</v>
      </c>
    </row>
    <row r="202" spans="1:33" x14ac:dyDescent="0.35">
      <c r="A202">
        <v>215</v>
      </c>
      <c r="B202" s="20">
        <v>43584</v>
      </c>
      <c r="C202" s="30">
        <f t="shared" si="42"/>
        <v>2</v>
      </c>
      <c r="D202" s="30" t="str">
        <f t="shared" si="43"/>
        <v>2B</v>
      </c>
      <c r="E202" t="s">
        <v>245</v>
      </c>
      <c r="F202" s="30">
        <f t="shared" si="44"/>
        <v>2361</v>
      </c>
      <c r="G202" s="21">
        <f t="shared" si="41"/>
        <v>1065</v>
      </c>
      <c r="H202" s="5">
        <f t="shared" si="45"/>
        <v>2.514465</v>
      </c>
      <c r="I202" s="5">
        <f t="shared" si="46"/>
        <v>1</v>
      </c>
      <c r="S202">
        <v>2</v>
      </c>
    </row>
    <row r="203" spans="1:33" x14ac:dyDescent="0.35">
      <c r="A203">
        <v>62</v>
      </c>
      <c r="B203" s="20">
        <v>43552</v>
      </c>
      <c r="C203" s="30">
        <f t="shared" si="42"/>
        <v>2</v>
      </c>
      <c r="D203" s="30" t="str">
        <f t="shared" si="43"/>
        <v>2B</v>
      </c>
      <c r="E203" t="s">
        <v>64</v>
      </c>
      <c r="F203" s="30">
        <f t="shared" si="44"/>
        <v>2453</v>
      </c>
      <c r="G203" s="21">
        <f t="shared" si="41"/>
        <v>1026</v>
      </c>
      <c r="H203" s="5">
        <f t="shared" si="45"/>
        <v>2.516778</v>
      </c>
      <c r="I203" s="5">
        <f t="shared" si="46"/>
        <v>1</v>
      </c>
      <c r="S203">
        <v>2</v>
      </c>
    </row>
    <row r="204" spans="1:33" x14ac:dyDescent="0.35">
      <c r="A204">
        <v>74</v>
      </c>
      <c r="B204" s="20">
        <v>43556</v>
      </c>
      <c r="C204" s="30">
        <f t="shared" si="42"/>
        <v>4</v>
      </c>
      <c r="D204" s="30" t="str">
        <f t="shared" si="43"/>
        <v>2B</v>
      </c>
      <c r="E204" t="s">
        <v>73</v>
      </c>
      <c r="F204" s="30">
        <f t="shared" si="44"/>
        <v>1882</v>
      </c>
      <c r="G204" s="21">
        <f t="shared" si="41"/>
        <v>872</v>
      </c>
      <c r="H204" s="5">
        <f t="shared" si="45"/>
        <v>1.6411039999999999</v>
      </c>
      <c r="I204" s="5">
        <f t="shared" si="46"/>
        <v>0</v>
      </c>
      <c r="U204">
        <v>4</v>
      </c>
      <c r="V204">
        <v>-4</v>
      </c>
    </row>
    <row r="205" spans="1:33" x14ac:dyDescent="0.35">
      <c r="A205">
        <v>112</v>
      </c>
      <c r="B205" s="20">
        <v>43563</v>
      </c>
      <c r="C205" s="30">
        <f t="shared" si="42"/>
        <v>3</v>
      </c>
      <c r="D205" s="30" t="str">
        <f t="shared" si="43"/>
        <v>2B</v>
      </c>
      <c r="E205" t="s">
        <v>104</v>
      </c>
      <c r="F205" s="30">
        <f t="shared" si="44"/>
        <v>1881</v>
      </c>
      <c r="G205" s="21">
        <f t="shared" si="41"/>
        <v>873</v>
      </c>
      <c r="H205" s="5">
        <f t="shared" si="45"/>
        <v>1.6421129999999999</v>
      </c>
      <c r="I205" s="5">
        <f t="shared" si="46"/>
        <v>0</v>
      </c>
      <c r="U205">
        <v>3</v>
      </c>
      <c r="V205">
        <v>-3</v>
      </c>
    </row>
    <row r="206" spans="1:33" x14ac:dyDescent="0.35">
      <c r="A206">
        <v>215</v>
      </c>
      <c r="B206" s="20">
        <v>43584</v>
      </c>
      <c r="C206" s="30">
        <f t="shared" si="42"/>
        <v>2</v>
      </c>
      <c r="D206" s="30" t="str">
        <f t="shared" si="43"/>
        <v>2B</v>
      </c>
      <c r="E206" t="s">
        <v>161</v>
      </c>
      <c r="F206" s="30">
        <f t="shared" si="44"/>
        <v>1325</v>
      </c>
      <c r="G206" s="21">
        <f t="shared" si="41"/>
        <v>892</v>
      </c>
      <c r="H206" s="5">
        <f t="shared" si="45"/>
        <v>1.1819</v>
      </c>
      <c r="I206" s="5">
        <f t="shared" si="46"/>
        <v>0</v>
      </c>
      <c r="V206">
        <v>-2</v>
      </c>
      <c r="W206">
        <v>2</v>
      </c>
    </row>
    <row r="207" spans="1:33" x14ac:dyDescent="0.35">
      <c r="A207">
        <v>111</v>
      </c>
      <c r="B207" s="20">
        <v>43563</v>
      </c>
      <c r="C207" s="30">
        <f t="shared" si="42"/>
        <v>2</v>
      </c>
      <c r="D207" s="30" t="str">
        <f t="shared" si="43"/>
        <v>2B</v>
      </c>
      <c r="E207" t="s">
        <v>105</v>
      </c>
      <c r="F207" s="30">
        <f t="shared" si="44"/>
        <v>1881</v>
      </c>
      <c r="G207" s="21">
        <f t="shared" si="41"/>
        <v>872</v>
      </c>
      <c r="H207" s="5">
        <f t="shared" si="45"/>
        <v>1.6402319999999999</v>
      </c>
      <c r="I207" s="5">
        <f t="shared" si="46"/>
        <v>0</v>
      </c>
      <c r="U207">
        <v>2</v>
      </c>
      <c r="V207">
        <v>-2</v>
      </c>
    </row>
    <row r="208" spans="1:33" x14ac:dyDescent="0.35">
      <c r="A208">
        <v>88</v>
      </c>
      <c r="B208" s="20">
        <v>43559</v>
      </c>
      <c r="C208" s="30">
        <f t="shared" si="42"/>
        <v>2</v>
      </c>
      <c r="D208" s="30" t="str">
        <f t="shared" si="43"/>
        <v>2B</v>
      </c>
      <c r="E208" t="s">
        <v>145</v>
      </c>
      <c r="F208" s="30">
        <f t="shared" si="44"/>
        <v>1587</v>
      </c>
      <c r="G208" s="21">
        <f t="shared" si="41"/>
        <v>833</v>
      </c>
      <c r="H208" s="5">
        <f t="shared" si="45"/>
        <v>1.321971</v>
      </c>
      <c r="I208" s="5">
        <f t="shared" si="46"/>
        <v>0</v>
      </c>
      <c r="X208">
        <v>2</v>
      </c>
      <c r="Y208">
        <v>-2</v>
      </c>
    </row>
    <row r="209" spans="1:27" x14ac:dyDescent="0.35">
      <c r="A209">
        <v>161</v>
      </c>
      <c r="B209" s="20">
        <v>43570</v>
      </c>
      <c r="C209" s="30">
        <f t="shared" si="42"/>
        <v>2</v>
      </c>
      <c r="D209" s="30" t="str">
        <f t="shared" si="43"/>
        <v>2B</v>
      </c>
      <c r="E209" t="s">
        <v>185</v>
      </c>
      <c r="F209" s="30">
        <f t="shared" si="44"/>
        <v>1786</v>
      </c>
      <c r="G209" s="21">
        <f t="shared" si="41"/>
        <v>825</v>
      </c>
      <c r="H209" s="5">
        <f t="shared" si="45"/>
        <v>1.4734499999999999</v>
      </c>
      <c r="I209" s="5">
        <f t="shared" si="46"/>
        <v>0</v>
      </c>
      <c r="V209">
        <v>-2</v>
      </c>
      <c r="X209">
        <v>2</v>
      </c>
    </row>
    <row r="210" spans="1:27" x14ac:dyDescent="0.35">
      <c r="A210">
        <v>215</v>
      </c>
      <c r="B210" s="20">
        <v>43584</v>
      </c>
      <c r="C210" s="30">
        <f t="shared" si="42"/>
        <v>2</v>
      </c>
      <c r="D210" s="30" t="str">
        <f t="shared" si="43"/>
        <v>2B</v>
      </c>
      <c r="E210" t="s">
        <v>128</v>
      </c>
      <c r="F210" s="30">
        <f t="shared" si="44"/>
        <v>1895</v>
      </c>
      <c r="G210" s="21">
        <f t="shared" si="41"/>
        <v>775</v>
      </c>
      <c r="H210" s="5">
        <f t="shared" si="45"/>
        <v>1.4686250000000001</v>
      </c>
      <c r="I210" s="5">
        <f t="shared" si="46"/>
        <v>0</v>
      </c>
      <c r="V210">
        <v>-2</v>
      </c>
      <c r="X210">
        <v>2</v>
      </c>
    </row>
    <row r="211" spans="1:27" x14ac:dyDescent="0.35">
      <c r="A211">
        <v>8</v>
      </c>
      <c r="B211" s="20">
        <v>43545</v>
      </c>
      <c r="C211" s="30">
        <f t="shared" si="42"/>
        <v>2</v>
      </c>
      <c r="D211" s="30" t="str">
        <f t="shared" si="43"/>
        <v>2B</v>
      </c>
      <c r="E211" t="s">
        <v>37</v>
      </c>
      <c r="F211" s="30">
        <f t="shared" si="44"/>
        <v>2153</v>
      </c>
      <c r="G211" s="21">
        <f t="shared" si="41"/>
        <v>723</v>
      </c>
      <c r="H211" s="5">
        <f t="shared" si="45"/>
        <v>1.556619</v>
      </c>
      <c r="I211" s="5">
        <f t="shared" si="46"/>
        <v>1</v>
      </c>
      <c r="S211">
        <v>2</v>
      </c>
    </row>
    <row r="212" spans="1:27" x14ac:dyDescent="0.35">
      <c r="A212">
        <v>58</v>
      </c>
      <c r="B212" s="20">
        <v>43551</v>
      </c>
      <c r="C212" s="30">
        <f t="shared" si="42"/>
        <v>1</v>
      </c>
      <c r="D212" s="30" t="str">
        <f t="shared" si="43"/>
        <v>BR</v>
      </c>
      <c r="E212" t="s">
        <v>59</v>
      </c>
      <c r="F212" s="30">
        <f t="shared" si="44"/>
        <v>2181</v>
      </c>
      <c r="G212">
        <f>RIGHT(E212,SEARCH(" x ",E212)-1)*1+$F$4</f>
        <v>873</v>
      </c>
      <c r="H212" s="5">
        <f t="shared" si="45"/>
        <v>1.904013</v>
      </c>
      <c r="I212" s="5">
        <f t="shared" si="46"/>
        <v>0</v>
      </c>
      <c r="L212">
        <v>-1</v>
      </c>
      <c r="M212">
        <v>1</v>
      </c>
    </row>
    <row r="213" spans="1:27" x14ac:dyDescent="0.35">
      <c r="A213">
        <v>57</v>
      </c>
      <c r="B213" s="20">
        <v>43551</v>
      </c>
      <c r="C213" s="30">
        <f t="shared" si="42"/>
        <v>1</v>
      </c>
      <c r="D213" s="30" t="str">
        <f t="shared" si="43"/>
        <v>BR</v>
      </c>
      <c r="E213" t="s">
        <v>60</v>
      </c>
      <c r="F213" s="30">
        <f t="shared" si="44"/>
        <v>2140</v>
      </c>
      <c r="G213">
        <f>RIGHT(E213,SEARCH(" x ",E213)-1)*1+$F$4</f>
        <v>863</v>
      </c>
      <c r="H213" s="5">
        <f t="shared" si="45"/>
        <v>1.8468199999999999</v>
      </c>
      <c r="I213" s="5">
        <f t="shared" si="46"/>
        <v>1</v>
      </c>
      <c r="M213">
        <v>1</v>
      </c>
    </row>
    <row r="214" spans="1:27" x14ac:dyDescent="0.35">
      <c r="A214">
        <v>105</v>
      </c>
      <c r="B214" s="20">
        <v>43563</v>
      </c>
      <c r="C214" s="30">
        <f t="shared" si="42"/>
        <v>1</v>
      </c>
      <c r="D214" s="30" t="str">
        <f t="shared" si="43"/>
        <v>BR</v>
      </c>
      <c r="E214" s="14" t="s">
        <v>146</v>
      </c>
      <c r="F214" s="30">
        <f t="shared" si="44"/>
        <v>1971</v>
      </c>
      <c r="G214">
        <f>RIGHT(E214,SEARCH(" x ",E214)-1)*1+$F$4</f>
        <v>835</v>
      </c>
      <c r="H214" s="5">
        <f t="shared" si="45"/>
        <v>1.6457850000000001</v>
      </c>
      <c r="I214" s="5">
        <f t="shared" si="46"/>
        <v>0</v>
      </c>
      <c r="M214">
        <v>-1</v>
      </c>
      <c r="N214">
        <v>1</v>
      </c>
    </row>
    <row r="215" spans="1:27" x14ac:dyDescent="0.35">
      <c r="A215">
        <v>173</v>
      </c>
      <c r="B215" s="20">
        <v>43570</v>
      </c>
      <c r="C215" s="30">
        <f t="shared" si="42"/>
        <v>2</v>
      </c>
      <c r="D215" s="30" t="str">
        <f t="shared" si="43"/>
        <v>2B</v>
      </c>
      <c r="E215" t="s">
        <v>194</v>
      </c>
      <c r="F215" s="30">
        <f t="shared" si="44"/>
        <v>1911</v>
      </c>
      <c r="G215" s="21">
        <f t="shared" ref="G215:G222" si="47">RIGHT(E215,LEN(E215)-SEARCH("x",E215)-1)*1+$F$4</f>
        <v>719</v>
      </c>
      <c r="H215" s="5">
        <f t="shared" si="45"/>
        <v>1.374009</v>
      </c>
      <c r="I215" s="5">
        <f t="shared" si="46"/>
        <v>1</v>
      </c>
      <c r="X215">
        <v>2</v>
      </c>
    </row>
    <row r="216" spans="1:27" x14ac:dyDescent="0.35">
      <c r="A216">
        <v>44</v>
      </c>
      <c r="B216" s="20">
        <v>43550</v>
      </c>
      <c r="C216" s="30">
        <f t="shared" si="42"/>
        <v>2</v>
      </c>
      <c r="D216" s="30" t="str">
        <f t="shared" si="43"/>
        <v>2B</v>
      </c>
      <c r="E216" t="s">
        <v>46</v>
      </c>
      <c r="F216" s="30">
        <f t="shared" si="44"/>
        <v>1917</v>
      </c>
      <c r="G216" s="21">
        <f t="shared" si="47"/>
        <v>710</v>
      </c>
      <c r="H216" s="5">
        <f t="shared" si="45"/>
        <v>1.36107</v>
      </c>
      <c r="I216" s="5">
        <f t="shared" si="46"/>
        <v>0</v>
      </c>
      <c r="V216">
        <v>-2</v>
      </c>
      <c r="X216">
        <v>2</v>
      </c>
    </row>
    <row r="217" spans="1:27" x14ac:dyDescent="0.35">
      <c r="A217">
        <v>37</v>
      </c>
      <c r="B217" s="20">
        <v>43550</v>
      </c>
      <c r="C217" s="30">
        <f t="shared" si="42"/>
        <v>2</v>
      </c>
      <c r="D217" s="30" t="str">
        <f t="shared" si="43"/>
        <v>2B</v>
      </c>
      <c r="E217" t="s">
        <v>42</v>
      </c>
      <c r="F217" s="30">
        <f t="shared" si="44"/>
        <v>1645</v>
      </c>
      <c r="G217" s="21">
        <f t="shared" si="47"/>
        <v>709</v>
      </c>
      <c r="H217" s="5">
        <f t="shared" si="45"/>
        <v>1.1663049999999999</v>
      </c>
      <c r="I217" s="5">
        <f t="shared" si="46"/>
        <v>0</v>
      </c>
      <c r="Y217">
        <v>-2</v>
      </c>
      <c r="Z217">
        <v>2</v>
      </c>
    </row>
    <row r="218" spans="1:27" x14ac:dyDescent="0.35">
      <c r="A218">
        <v>16</v>
      </c>
      <c r="B218" s="20">
        <v>43549</v>
      </c>
      <c r="C218" s="30">
        <f t="shared" si="42"/>
        <v>1</v>
      </c>
      <c r="D218" s="30" t="str">
        <f t="shared" si="43"/>
        <v>2B</v>
      </c>
      <c r="E218" t="s">
        <v>268</v>
      </c>
      <c r="F218" s="30">
        <f t="shared" si="44"/>
        <v>1503</v>
      </c>
      <c r="G218" s="21">
        <f t="shared" si="47"/>
        <v>700</v>
      </c>
      <c r="H218" s="5">
        <f t="shared" si="45"/>
        <v>1.0521</v>
      </c>
      <c r="I218" s="5">
        <f t="shared" si="46"/>
        <v>0</v>
      </c>
      <c r="V218">
        <v>-1</v>
      </c>
      <c r="AA218" s="21">
        <v>1</v>
      </c>
    </row>
    <row r="219" spans="1:27" x14ac:dyDescent="0.35">
      <c r="A219">
        <v>43</v>
      </c>
      <c r="B219" s="20">
        <v>43550</v>
      </c>
      <c r="C219" s="30">
        <f t="shared" si="42"/>
        <v>1</v>
      </c>
      <c r="D219" s="30" t="str">
        <f t="shared" si="43"/>
        <v>2B</v>
      </c>
      <c r="E219" t="s">
        <v>269</v>
      </c>
      <c r="F219" s="30">
        <f t="shared" si="44"/>
        <v>1483</v>
      </c>
      <c r="G219" s="21">
        <f t="shared" si="47"/>
        <v>700</v>
      </c>
      <c r="H219" s="5">
        <f t="shared" si="45"/>
        <v>1.0381</v>
      </c>
      <c r="I219" s="5">
        <f t="shared" si="46"/>
        <v>0</v>
      </c>
      <c r="V219">
        <v>-1</v>
      </c>
      <c r="AA219" s="21">
        <v>1</v>
      </c>
    </row>
    <row r="220" spans="1:27" x14ac:dyDescent="0.35">
      <c r="A220">
        <v>92</v>
      </c>
      <c r="B220" s="20">
        <v>43559</v>
      </c>
      <c r="C220" s="30">
        <f t="shared" si="42"/>
        <v>1</v>
      </c>
      <c r="D220" s="30" t="str">
        <f t="shared" si="43"/>
        <v>2B</v>
      </c>
      <c r="E220" t="s">
        <v>86</v>
      </c>
      <c r="F220" s="30">
        <f t="shared" si="44"/>
        <v>1513</v>
      </c>
      <c r="G220" s="21">
        <f t="shared" si="47"/>
        <v>695</v>
      </c>
      <c r="H220" s="5">
        <f t="shared" si="45"/>
        <v>1.0515350000000001</v>
      </c>
      <c r="I220" s="5">
        <f t="shared" si="46"/>
        <v>0</v>
      </c>
      <c r="Y220">
        <v>-1</v>
      </c>
      <c r="AA220" s="21">
        <v>1</v>
      </c>
    </row>
    <row r="221" spans="1:27" x14ac:dyDescent="0.35">
      <c r="A221">
        <v>158</v>
      </c>
      <c r="B221" s="20">
        <v>43570</v>
      </c>
      <c r="C221" s="30">
        <f t="shared" si="42"/>
        <v>1</v>
      </c>
      <c r="D221" s="30" t="str">
        <f t="shared" si="43"/>
        <v>2B</v>
      </c>
      <c r="E221" t="s">
        <v>182</v>
      </c>
      <c r="F221" s="30">
        <f t="shared" si="44"/>
        <v>1233</v>
      </c>
      <c r="G221" s="21">
        <f t="shared" si="47"/>
        <v>657</v>
      </c>
      <c r="H221" s="5">
        <f t="shared" si="45"/>
        <v>0.81008100000000005</v>
      </c>
      <c r="I221" s="5">
        <f t="shared" si="46"/>
        <v>0</v>
      </c>
      <c r="Y221">
        <v>-1</v>
      </c>
      <c r="AA221" s="21">
        <v>1</v>
      </c>
    </row>
    <row r="222" spans="1:27" x14ac:dyDescent="0.35">
      <c r="A222">
        <v>33</v>
      </c>
      <c r="B222" s="20">
        <v>43550</v>
      </c>
      <c r="C222" s="30">
        <f t="shared" si="42"/>
        <v>1</v>
      </c>
      <c r="D222" s="30" t="str">
        <f t="shared" si="43"/>
        <v>2B</v>
      </c>
      <c r="E222" t="s">
        <v>43</v>
      </c>
      <c r="F222" s="30">
        <f t="shared" si="44"/>
        <v>1325</v>
      </c>
      <c r="G222" s="21">
        <f t="shared" si="47"/>
        <v>655</v>
      </c>
      <c r="H222" s="5">
        <f t="shared" si="45"/>
        <v>0.86787499999999995</v>
      </c>
      <c r="I222" s="5">
        <f t="shared" si="46"/>
        <v>0</v>
      </c>
      <c r="Y222">
        <v>-1</v>
      </c>
      <c r="AA222" s="21">
        <v>1</v>
      </c>
    </row>
    <row r="223" spans="1:27" x14ac:dyDescent="0.35">
      <c r="A223">
        <v>215</v>
      </c>
      <c r="B223" s="20">
        <v>43584</v>
      </c>
      <c r="C223" s="30">
        <f t="shared" si="42"/>
        <v>1</v>
      </c>
      <c r="D223" s="30" t="str">
        <f t="shared" si="43"/>
        <v>BR</v>
      </c>
      <c r="E223" t="s">
        <v>237</v>
      </c>
      <c r="F223" s="30">
        <f t="shared" si="44"/>
        <v>2083</v>
      </c>
      <c r="G223">
        <f>RIGHT(E223,SEARCH(" x ",E223)-1)*1+$F$4</f>
        <v>784</v>
      </c>
      <c r="H223" s="5">
        <f t="shared" si="45"/>
        <v>1.6330720000000001</v>
      </c>
      <c r="I223" s="5">
        <f t="shared" si="46"/>
        <v>0</v>
      </c>
      <c r="J223">
        <v>1</v>
      </c>
      <c r="L223">
        <v>-1</v>
      </c>
    </row>
    <row r="224" spans="1:27" x14ac:dyDescent="0.35">
      <c r="A224">
        <v>215</v>
      </c>
      <c r="B224" s="20">
        <v>43584</v>
      </c>
      <c r="C224" s="30">
        <f t="shared" si="42"/>
        <v>18</v>
      </c>
      <c r="D224" s="30" t="str">
        <f t="shared" si="43"/>
        <v/>
      </c>
      <c r="E224" t="s">
        <v>128</v>
      </c>
      <c r="F224" s="30">
        <f t="shared" si="44"/>
        <v>1895</v>
      </c>
      <c r="G224" s="21">
        <f t="shared" ref="G224:G229" si="48">RIGHT(E224,LEN(E224)-SEARCH("x",E224)-1)*1+$F$4</f>
        <v>775</v>
      </c>
      <c r="H224" s="5">
        <f t="shared" si="45"/>
        <v>1.4686250000000001</v>
      </c>
      <c r="I224" s="5">
        <f t="shared" si="46"/>
        <v>1</v>
      </c>
      <c r="Z224">
        <v>18</v>
      </c>
    </row>
    <row r="225" spans="1:27" x14ac:dyDescent="0.35">
      <c r="A225">
        <v>36</v>
      </c>
      <c r="B225" s="20">
        <v>43550</v>
      </c>
      <c r="C225" s="30">
        <f t="shared" si="42"/>
        <v>1</v>
      </c>
      <c r="D225" s="30" t="str">
        <f t="shared" si="43"/>
        <v>2B</v>
      </c>
      <c r="E225" t="s">
        <v>44</v>
      </c>
      <c r="F225" s="30">
        <f t="shared" si="44"/>
        <v>1539</v>
      </c>
      <c r="G225" s="21">
        <f t="shared" si="48"/>
        <v>650</v>
      </c>
      <c r="H225" s="5">
        <f t="shared" si="45"/>
        <v>1.0003500000000001</v>
      </c>
      <c r="I225" s="5">
        <f t="shared" si="46"/>
        <v>0</v>
      </c>
      <c r="Y225">
        <v>-1</v>
      </c>
      <c r="AA225" s="21">
        <v>1</v>
      </c>
    </row>
    <row r="226" spans="1:27" x14ac:dyDescent="0.35">
      <c r="A226">
        <v>168</v>
      </c>
      <c r="B226" s="20">
        <v>43570</v>
      </c>
      <c r="C226" s="30">
        <f t="shared" si="42"/>
        <v>1</v>
      </c>
      <c r="D226" s="30" t="str">
        <f t="shared" si="43"/>
        <v>2B</v>
      </c>
      <c r="E226" t="s">
        <v>192</v>
      </c>
      <c r="F226" s="30">
        <f t="shared" si="44"/>
        <v>1324</v>
      </c>
      <c r="G226" s="21">
        <f t="shared" si="48"/>
        <v>642</v>
      </c>
      <c r="H226" s="5">
        <f t="shared" si="45"/>
        <v>0.85000799999999999</v>
      </c>
      <c r="I226" s="5">
        <f t="shared" si="46"/>
        <v>0</v>
      </c>
      <c r="Y226">
        <v>-1</v>
      </c>
      <c r="AA226" s="21">
        <v>1</v>
      </c>
    </row>
    <row r="227" spans="1:27" x14ac:dyDescent="0.35">
      <c r="A227">
        <v>165</v>
      </c>
      <c r="B227" s="20">
        <v>43570</v>
      </c>
      <c r="C227" s="30">
        <f t="shared" si="42"/>
        <v>1</v>
      </c>
      <c r="D227" s="30" t="str">
        <f t="shared" si="43"/>
        <v>2B</v>
      </c>
      <c r="E227" t="s">
        <v>189</v>
      </c>
      <c r="F227" s="30">
        <f t="shared" si="44"/>
        <v>1324</v>
      </c>
      <c r="G227" s="21">
        <f t="shared" si="48"/>
        <v>639</v>
      </c>
      <c r="H227" s="5">
        <f t="shared" si="45"/>
        <v>0.84603600000000001</v>
      </c>
      <c r="I227" s="5">
        <f t="shared" si="46"/>
        <v>0</v>
      </c>
      <c r="Y227">
        <v>-1</v>
      </c>
      <c r="AA227" s="21">
        <v>1</v>
      </c>
    </row>
    <row r="228" spans="1:27" x14ac:dyDescent="0.35">
      <c r="A228">
        <v>3</v>
      </c>
      <c r="B228" s="20">
        <v>43545</v>
      </c>
      <c r="C228" s="30">
        <f t="shared" si="42"/>
        <v>1</v>
      </c>
      <c r="D228" s="30" t="str">
        <f t="shared" si="43"/>
        <v>2B</v>
      </c>
      <c r="E228" t="s">
        <v>177</v>
      </c>
      <c r="F228" s="30">
        <f t="shared" si="44"/>
        <v>1550</v>
      </c>
      <c r="G228" s="21">
        <f t="shared" si="48"/>
        <v>593</v>
      </c>
      <c r="H228" s="5">
        <f t="shared" si="45"/>
        <v>0.91915000000000002</v>
      </c>
      <c r="I228" s="5">
        <f t="shared" si="46"/>
        <v>0</v>
      </c>
      <c r="Y228">
        <v>-1</v>
      </c>
      <c r="AA228" s="21">
        <v>1</v>
      </c>
    </row>
    <row r="229" spans="1:27" x14ac:dyDescent="0.35">
      <c r="A229">
        <v>39</v>
      </c>
      <c r="B229" s="20">
        <v>43550</v>
      </c>
      <c r="C229" s="30">
        <f t="shared" si="42"/>
        <v>1</v>
      </c>
      <c r="D229" s="30" t="str">
        <f t="shared" si="43"/>
        <v>2B</v>
      </c>
      <c r="E229" s="15" t="s">
        <v>52</v>
      </c>
      <c r="F229" s="30">
        <f t="shared" si="44"/>
        <v>563</v>
      </c>
      <c r="G229" s="21">
        <f t="shared" si="48"/>
        <v>559</v>
      </c>
      <c r="H229" s="5">
        <f t="shared" si="45"/>
        <v>0.31471700000000002</v>
      </c>
      <c r="I229" s="5">
        <f t="shared" si="46"/>
        <v>0</v>
      </c>
      <c r="Y229">
        <v>-1</v>
      </c>
      <c r="AA229" s="21">
        <v>1</v>
      </c>
    </row>
    <row r="230" spans="1:27" x14ac:dyDescent="0.35">
      <c r="A230">
        <v>79</v>
      </c>
      <c r="B230" s="20">
        <v>43556</v>
      </c>
      <c r="C230" s="30">
        <f t="shared" si="42"/>
        <v>1</v>
      </c>
      <c r="D230" s="30" t="str">
        <f t="shared" si="43"/>
        <v>BR</v>
      </c>
      <c r="E230" t="s">
        <v>71</v>
      </c>
      <c r="F230" s="30">
        <f t="shared" si="44"/>
        <v>1658</v>
      </c>
      <c r="G230">
        <f>RIGHT(E230,SEARCH(" x ",E230)-1)*1+$F$4</f>
        <v>485</v>
      </c>
      <c r="H230" s="5">
        <f t="shared" si="45"/>
        <v>0.80413000000000001</v>
      </c>
      <c r="I230" s="5">
        <f t="shared" si="46"/>
        <v>1</v>
      </c>
      <c r="P230">
        <v>1</v>
      </c>
    </row>
    <row r="231" spans="1:27" x14ac:dyDescent="0.35">
      <c r="A231">
        <v>191</v>
      </c>
      <c r="B231" s="20">
        <v>43573</v>
      </c>
      <c r="C231" s="30">
        <f t="shared" si="42"/>
        <v>1</v>
      </c>
      <c r="D231" s="30" t="str">
        <f t="shared" si="43"/>
        <v>2B</v>
      </c>
      <c r="E231" t="s">
        <v>210</v>
      </c>
      <c r="F231" s="30">
        <f t="shared" si="44"/>
        <v>1525</v>
      </c>
      <c r="G231" s="21">
        <f t="shared" ref="G231:G275" si="49">RIGHT(E231,LEN(E231)-SEARCH("x",E231)-1)*1+$F$4</f>
        <v>545</v>
      </c>
      <c r="H231" s="5">
        <f t="shared" si="45"/>
        <v>0.831125</v>
      </c>
      <c r="I231" s="5">
        <f t="shared" si="46"/>
        <v>0</v>
      </c>
      <c r="Y231">
        <v>-1</v>
      </c>
      <c r="AA231" s="21">
        <v>1</v>
      </c>
    </row>
    <row r="232" spans="1:27" x14ac:dyDescent="0.35">
      <c r="A232">
        <v>177</v>
      </c>
      <c r="B232" s="20">
        <v>43570</v>
      </c>
      <c r="C232" s="30">
        <f t="shared" si="42"/>
        <v>1</v>
      </c>
      <c r="D232" s="30" t="str">
        <f t="shared" si="43"/>
        <v>2B</v>
      </c>
      <c r="E232" t="s">
        <v>198</v>
      </c>
      <c r="F232" s="30">
        <f t="shared" si="44"/>
        <v>1359</v>
      </c>
      <c r="G232" s="21">
        <f t="shared" si="49"/>
        <v>342</v>
      </c>
      <c r="H232" s="5">
        <f t="shared" si="45"/>
        <v>0.46477800000000002</v>
      </c>
      <c r="I232" s="5">
        <f t="shared" si="46"/>
        <v>0</v>
      </c>
      <c r="Y232">
        <v>-1</v>
      </c>
      <c r="AA232" s="21">
        <v>1</v>
      </c>
    </row>
    <row r="233" spans="1:27" x14ac:dyDescent="0.35">
      <c r="A233">
        <v>183</v>
      </c>
      <c r="B233" s="20">
        <v>43570</v>
      </c>
      <c r="C233" s="30">
        <f t="shared" si="42"/>
        <v>1</v>
      </c>
      <c r="D233" s="30" t="str">
        <f t="shared" si="43"/>
        <v>2B</v>
      </c>
      <c r="E233" t="s">
        <v>203</v>
      </c>
      <c r="F233" s="30">
        <f t="shared" si="44"/>
        <v>1822</v>
      </c>
      <c r="G233" s="21">
        <f t="shared" si="49"/>
        <v>609</v>
      </c>
      <c r="H233" s="5">
        <f t="shared" si="45"/>
        <v>1.1095980000000001</v>
      </c>
      <c r="I233" s="5">
        <f t="shared" si="46"/>
        <v>0</v>
      </c>
      <c r="V233">
        <v>-1</v>
      </c>
      <c r="Z233">
        <v>1</v>
      </c>
    </row>
    <row r="234" spans="1:27" x14ac:dyDescent="0.35">
      <c r="A234">
        <v>184</v>
      </c>
      <c r="B234" s="20">
        <v>43571</v>
      </c>
      <c r="C234" s="30">
        <f t="shared" si="42"/>
        <v>1</v>
      </c>
      <c r="D234" s="30" t="str">
        <f t="shared" si="43"/>
        <v>2B</v>
      </c>
      <c r="E234" t="s">
        <v>204</v>
      </c>
      <c r="F234" s="30">
        <f t="shared" si="44"/>
        <v>1741</v>
      </c>
      <c r="G234" s="21">
        <f t="shared" si="49"/>
        <v>611</v>
      </c>
      <c r="H234" s="5">
        <f t="shared" si="45"/>
        <v>1.0637509999999999</v>
      </c>
      <c r="I234" s="5">
        <f t="shared" si="46"/>
        <v>0</v>
      </c>
      <c r="V234">
        <v>-1</v>
      </c>
      <c r="Z234">
        <v>1</v>
      </c>
    </row>
    <row r="235" spans="1:27" x14ac:dyDescent="0.35">
      <c r="A235">
        <v>67</v>
      </c>
      <c r="B235" s="20">
        <v>43556</v>
      </c>
      <c r="C235" s="30">
        <f t="shared" si="42"/>
        <v>1</v>
      </c>
      <c r="D235" s="30" t="str">
        <f t="shared" si="43"/>
        <v>2B</v>
      </c>
      <c r="E235" t="s">
        <v>68</v>
      </c>
      <c r="F235" s="30">
        <f t="shared" si="44"/>
        <v>1735</v>
      </c>
      <c r="G235" s="21">
        <f t="shared" si="49"/>
        <v>681</v>
      </c>
      <c r="H235" s="5">
        <f t="shared" si="45"/>
        <v>1.181535</v>
      </c>
      <c r="I235" s="5">
        <f t="shared" si="46"/>
        <v>0</v>
      </c>
      <c r="X235">
        <v>-1</v>
      </c>
      <c r="Z235">
        <v>1</v>
      </c>
    </row>
    <row r="236" spans="1:27" x14ac:dyDescent="0.35">
      <c r="A236">
        <v>47</v>
      </c>
      <c r="B236" s="20">
        <v>43550</v>
      </c>
      <c r="C236" s="30">
        <f t="shared" si="42"/>
        <v>1</v>
      </c>
      <c r="D236" s="30" t="str">
        <f t="shared" si="43"/>
        <v>2B</v>
      </c>
      <c r="E236" t="s">
        <v>164</v>
      </c>
      <c r="F236" s="30">
        <f t="shared" si="44"/>
        <v>2460</v>
      </c>
      <c r="G236" s="21">
        <f t="shared" si="49"/>
        <v>1250</v>
      </c>
      <c r="H236" s="5">
        <f t="shared" si="45"/>
        <v>3.0750000000000002</v>
      </c>
      <c r="I236" s="5">
        <f t="shared" si="46"/>
        <v>1</v>
      </c>
      <c r="S236">
        <v>1</v>
      </c>
    </row>
    <row r="237" spans="1:27" x14ac:dyDescent="0.35">
      <c r="A237">
        <v>215</v>
      </c>
      <c r="B237" s="20">
        <v>43584</v>
      </c>
      <c r="C237" s="30">
        <f t="shared" si="42"/>
        <v>1</v>
      </c>
      <c r="D237" s="30" t="str">
        <f t="shared" si="43"/>
        <v>2B</v>
      </c>
      <c r="E237" t="s">
        <v>246</v>
      </c>
      <c r="F237" s="30">
        <f t="shared" si="44"/>
        <v>2500</v>
      </c>
      <c r="G237" s="21">
        <f t="shared" si="49"/>
        <v>1250</v>
      </c>
      <c r="H237" s="5">
        <f t="shared" si="45"/>
        <v>3.125</v>
      </c>
      <c r="I237" s="5">
        <f t="shared" si="46"/>
        <v>1</v>
      </c>
      <c r="S237">
        <v>1</v>
      </c>
    </row>
    <row r="238" spans="1:27" x14ac:dyDescent="0.35">
      <c r="A238">
        <v>4</v>
      </c>
      <c r="B238" s="20">
        <v>43545</v>
      </c>
      <c r="C238" s="30">
        <f t="shared" si="42"/>
        <v>1</v>
      </c>
      <c r="D238" s="30" t="str">
        <f t="shared" si="43"/>
        <v>2B</v>
      </c>
      <c r="E238" t="s">
        <v>176</v>
      </c>
      <c r="F238" s="30">
        <f t="shared" si="44"/>
        <v>1599</v>
      </c>
      <c r="G238" s="21">
        <f t="shared" si="49"/>
        <v>1249</v>
      </c>
      <c r="H238" s="5">
        <f t="shared" si="45"/>
        <v>1.9971509999999999</v>
      </c>
      <c r="I238" s="5">
        <f t="shared" si="46"/>
        <v>1</v>
      </c>
      <c r="T238">
        <v>1</v>
      </c>
    </row>
    <row r="239" spans="1:27" x14ac:dyDescent="0.35">
      <c r="A239">
        <v>18</v>
      </c>
      <c r="B239" s="20">
        <v>43549</v>
      </c>
      <c r="C239" s="30">
        <f t="shared" si="42"/>
        <v>1</v>
      </c>
      <c r="D239" s="30" t="str">
        <f t="shared" si="43"/>
        <v>2B</v>
      </c>
      <c r="E239" t="s">
        <v>176</v>
      </c>
      <c r="F239" s="30">
        <f t="shared" si="44"/>
        <v>1599</v>
      </c>
      <c r="G239" s="21">
        <f t="shared" si="49"/>
        <v>1249</v>
      </c>
      <c r="H239" s="5">
        <f t="shared" si="45"/>
        <v>1.9971509999999999</v>
      </c>
      <c r="I239" s="5">
        <f t="shared" si="46"/>
        <v>1</v>
      </c>
      <c r="T239">
        <v>1</v>
      </c>
    </row>
    <row r="240" spans="1:27" x14ac:dyDescent="0.35">
      <c r="A240">
        <v>24</v>
      </c>
      <c r="B240" s="20">
        <v>43549</v>
      </c>
      <c r="C240" s="30">
        <f t="shared" si="42"/>
        <v>1</v>
      </c>
      <c r="D240" s="30" t="str">
        <f t="shared" si="43"/>
        <v>2B</v>
      </c>
      <c r="E240" t="s">
        <v>174</v>
      </c>
      <c r="F240" s="30">
        <f t="shared" si="44"/>
        <v>2499</v>
      </c>
      <c r="G240" s="21">
        <f t="shared" si="49"/>
        <v>1249</v>
      </c>
      <c r="H240" s="5">
        <f t="shared" si="45"/>
        <v>3.121251</v>
      </c>
      <c r="I240" s="5">
        <f t="shared" si="46"/>
        <v>1</v>
      </c>
      <c r="S240">
        <v>1</v>
      </c>
    </row>
    <row r="241" spans="1:22" x14ac:dyDescent="0.35">
      <c r="A241">
        <v>187</v>
      </c>
      <c r="B241" s="20">
        <v>43571</v>
      </c>
      <c r="C241" s="30">
        <f t="shared" si="42"/>
        <v>1</v>
      </c>
      <c r="D241" s="30" t="str">
        <f t="shared" si="43"/>
        <v>2B</v>
      </c>
      <c r="E241" t="s">
        <v>206</v>
      </c>
      <c r="F241" s="30">
        <f t="shared" si="44"/>
        <v>1893</v>
      </c>
      <c r="G241" s="21">
        <f t="shared" si="49"/>
        <v>1249</v>
      </c>
      <c r="H241" s="5">
        <f t="shared" si="45"/>
        <v>2.364357</v>
      </c>
      <c r="I241" s="5">
        <f t="shared" si="46"/>
        <v>1</v>
      </c>
      <c r="S241">
        <v>1</v>
      </c>
    </row>
    <row r="242" spans="1:22" x14ac:dyDescent="0.35">
      <c r="A242">
        <v>119</v>
      </c>
      <c r="B242" s="20">
        <v>43563</v>
      </c>
      <c r="C242" s="30">
        <f t="shared" si="42"/>
        <v>1</v>
      </c>
      <c r="D242" s="30" t="str">
        <f t="shared" si="43"/>
        <v>2B</v>
      </c>
      <c r="E242" t="s">
        <v>101</v>
      </c>
      <c r="F242" s="30">
        <f t="shared" si="44"/>
        <v>2296</v>
      </c>
      <c r="G242" s="21">
        <f t="shared" si="49"/>
        <v>1243</v>
      </c>
      <c r="H242" s="5">
        <f t="shared" si="45"/>
        <v>2.8539279999999998</v>
      </c>
      <c r="I242" s="5">
        <f t="shared" si="46"/>
        <v>1</v>
      </c>
      <c r="S242">
        <v>1</v>
      </c>
    </row>
    <row r="243" spans="1:22" x14ac:dyDescent="0.35">
      <c r="A243">
        <v>101</v>
      </c>
      <c r="B243" s="20">
        <v>43559</v>
      </c>
      <c r="C243" s="30">
        <f t="shared" si="42"/>
        <v>1</v>
      </c>
      <c r="D243" s="30" t="str">
        <f t="shared" si="43"/>
        <v>2B</v>
      </c>
      <c r="E243" t="s">
        <v>90</v>
      </c>
      <c r="F243" s="30">
        <f t="shared" si="44"/>
        <v>2453</v>
      </c>
      <c r="G243" s="21">
        <f t="shared" si="49"/>
        <v>1233</v>
      </c>
      <c r="H243" s="5">
        <f t="shared" si="45"/>
        <v>3.0245489999999999</v>
      </c>
      <c r="I243" s="5">
        <f t="shared" si="46"/>
        <v>1</v>
      </c>
      <c r="S243">
        <v>1</v>
      </c>
    </row>
    <row r="244" spans="1:22" x14ac:dyDescent="0.35">
      <c r="A244">
        <v>163</v>
      </c>
      <c r="B244" s="20">
        <v>43570</v>
      </c>
      <c r="C244" s="30">
        <f t="shared" si="42"/>
        <v>1</v>
      </c>
      <c r="D244" s="30" t="str">
        <f t="shared" si="43"/>
        <v>2B</v>
      </c>
      <c r="E244" t="s">
        <v>187</v>
      </c>
      <c r="F244" s="30">
        <f t="shared" si="44"/>
        <v>1480</v>
      </c>
      <c r="G244" s="21">
        <f t="shared" si="49"/>
        <v>1217</v>
      </c>
      <c r="H244" s="5">
        <f t="shared" si="45"/>
        <v>1.8011600000000001</v>
      </c>
      <c r="I244" s="5">
        <f t="shared" si="46"/>
        <v>1</v>
      </c>
      <c r="T244">
        <v>1</v>
      </c>
    </row>
    <row r="245" spans="1:22" x14ac:dyDescent="0.35">
      <c r="A245">
        <v>166</v>
      </c>
      <c r="B245" s="20">
        <v>43570</v>
      </c>
      <c r="C245" s="30">
        <f t="shared" si="42"/>
        <v>1</v>
      </c>
      <c r="D245" s="30" t="str">
        <f t="shared" si="43"/>
        <v>2B</v>
      </c>
      <c r="E245" t="s">
        <v>190</v>
      </c>
      <c r="F245" s="30">
        <f t="shared" si="44"/>
        <v>1479</v>
      </c>
      <c r="G245" s="21">
        <f t="shared" si="49"/>
        <v>1217</v>
      </c>
      <c r="H245" s="5">
        <f t="shared" si="45"/>
        <v>1.7999430000000001</v>
      </c>
      <c r="I245" s="5">
        <f t="shared" si="46"/>
        <v>1</v>
      </c>
      <c r="T245">
        <v>1</v>
      </c>
    </row>
    <row r="246" spans="1:22" x14ac:dyDescent="0.35">
      <c r="A246">
        <v>169</v>
      </c>
      <c r="B246" s="20">
        <v>43570</v>
      </c>
      <c r="C246" s="30">
        <f t="shared" si="42"/>
        <v>1</v>
      </c>
      <c r="D246" s="30" t="str">
        <f t="shared" si="43"/>
        <v>2B</v>
      </c>
      <c r="E246" t="s">
        <v>193</v>
      </c>
      <c r="F246" s="30">
        <f t="shared" si="44"/>
        <v>1324</v>
      </c>
      <c r="G246" s="21">
        <f t="shared" si="49"/>
        <v>1217</v>
      </c>
      <c r="H246" s="5">
        <f t="shared" si="45"/>
        <v>1.611308</v>
      </c>
      <c r="I246" s="5">
        <f t="shared" si="46"/>
        <v>1</v>
      </c>
      <c r="T246">
        <v>1</v>
      </c>
    </row>
    <row r="247" spans="1:22" x14ac:dyDescent="0.35">
      <c r="A247">
        <v>180</v>
      </c>
      <c r="B247" s="20">
        <v>43570</v>
      </c>
      <c r="C247" s="30">
        <f t="shared" si="42"/>
        <v>1</v>
      </c>
      <c r="D247" s="30" t="str">
        <f t="shared" si="43"/>
        <v>2B</v>
      </c>
      <c r="E247" t="s">
        <v>187</v>
      </c>
      <c r="F247" s="30">
        <f t="shared" si="44"/>
        <v>1480</v>
      </c>
      <c r="G247" s="21">
        <f t="shared" si="49"/>
        <v>1217</v>
      </c>
      <c r="H247" s="5">
        <f t="shared" si="45"/>
        <v>1.8011600000000001</v>
      </c>
      <c r="I247" s="5">
        <f t="shared" si="46"/>
        <v>1</v>
      </c>
      <c r="T247">
        <v>1</v>
      </c>
    </row>
    <row r="248" spans="1:22" x14ac:dyDescent="0.35">
      <c r="A248">
        <v>116</v>
      </c>
      <c r="B248" s="20">
        <v>43563</v>
      </c>
      <c r="C248" s="30">
        <f t="shared" si="42"/>
        <v>1</v>
      </c>
      <c r="D248" s="30" t="str">
        <f t="shared" si="43"/>
        <v>2B</v>
      </c>
      <c r="E248" t="s">
        <v>103</v>
      </c>
      <c r="F248" s="30">
        <f t="shared" si="44"/>
        <v>2017</v>
      </c>
      <c r="G248" s="21">
        <f t="shared" si="49"/>
        <v>1208</v>
      </c>
      <c r="H248" s="5">
        <f t="shared" si="45"/>
        <v>2.4365359999999998</v>
      </c>
      <c r="I248" s="5">
        <f t="shared" si="46"/>
        <v>1</v>
      </c>
      <c r="S248">
        <v>1</v>
      </c>
    </row>
    <row r="249" spans="1:22" x14ac:dyDescent="0.35">
      <c r="A249">
        <v>78</v>
      </c>
      <c r="B249" s="20">
        <v>43556</v>
      </c>
      <c r="C249" s="30">
        <f t="shared" si="42"/>
        <v>1</v>
      </c>
      <c r="D249" s="30" t="str">
        <f t="shared" si="43"/>
        <v>2B</v>
      </c>
      <c r="E249" t="s">
        <v>70</v>
      </c>
      <c r="F249" s="30">
        <f t="shared" si="44"/>
        <v>2224</v>
      </c>
      <c r="G249" s="21">
        <f t="shared" si="49"/>
        <v>1203</v>
      </c>
      <c r="H249" s="5">
        <f t="shared" si="45"/>
        <v>2.6754720000000001</v>
      </c>
      <c r="I249" s="5">
        <f t="shared" si="46"/>
        <v>1</v>
      </c>
      <c r="S249">
        <v>1</v>
      </c>
    </row>
    <row r="250" spans="1:22" x14ac:dyDescent="0.35">
      <c r="A250">
        <v>76</v>
      </c>
      <c r="B250" s="20">
        <v>43556</v>
      </c>
      <c r="C250" s="30">
        <f t="shared" si="42"/>
        <v>1</v>
      </c>
      <c r="D250" s="30" t="str">
        <f t="shared" si="43"/>
        <v>2B</v>
      </c>
      <c r="E250" t="s">
        <v>69</v>
      </c>
      <c r="F250" s="30">
        <f t="shared" si="44"/>
        <v>1539</v>
      </c>
      <c r="G250" s="21">
        <f t="shared" si="49"/>
        <v>1193</v>
      </c>
      <c r="H250" s="5">
        <f t="shared" si="45"/>
        <v>1.8360270000000001</v>
      </c>
      <c r="I250" s="5">
        <f t="shared" si="46"/>
        <v>1</v>
      </c>
      <c r="T250">
        <v>1</v>
      </c>
    </row>
    <row r="251" spans="1:22" x14ac:dyDescent="0.35">
      <c r="A251">
        <v>22</v>
      </c>
      <c r="B251" s="20">
        <v>43549</v>
      </c>
      <c r="C251" s="30">
        <f t="shared" si="42"/>
        <v>1</v>
      </c>
      <c r="D251" s="30" t="str">
        <f t="shared" si="43"/>
        <v>2B</v>
      </c>
      <c r="E251" t="s">
        <v>173</v>
      </c>
      <c r="F251" s="30">
        <f t="shared" si="44"/>
        <v>2499</v>
      </c>
      <c r="G251" s="21">
        <f t="shared" si="49"/>
        <v>1153</v>
      </c>
      <c r="H251" s="5">
        <f t="shared" si="45"/>
        <v>2.8813469999999999</v>
      </c>
      <c r="I251" s="5">
        <f t="shared" si="46"/>
        <v>1</v>
      </c>
      <c r="S251">
        <v>1</v>
      </c>
    </row>
    <row r="252" spans="1:22" x14ac:dyDescent="0.35">
      <c r="A252">
        <v>120</v>
      </c>
      <c r="B252" s="20">
        <v>43563</v>
      </c>
      <c r="C252" s="30">
        <f t="shared" si="42"/>
        <v>1</v>
      </c>
      <c r="D252" s="30" t="str">
        <f t="shared" si="43"/>
        <v>2B</v>
      </c>
      <c r="E252" t="s">
        <v>113</v>
      </c>
      <c r="F252" s="30">
        <f t="shared" si="44"/>
        <v>2379</v>
      </c>
      <c r="G252" s="21">
        <f t="shared" si="49"/>
        <v>1075</v>
      </c>
      <c r="H252" s="5">
        <f t="shared" si="45"/>
        <v>2.5574249999999998</v>
      </c>
      <c r="I252" s="5">
        <f t="shared" si="46"/>
        <v>1</v>
      </c>
      <c r="S252">
        <v>1</v>
      </c>
    </row>
    <row r="253" spans="1:22" x14ac:dyDescent="0.35">
      <c r="A253">
        <v>133</v>
      </c>
      <c r="B253" s="20">
        <v>43564</v>
      </c>
      <c r="C253" s="30">
        <f t="shared" si="42"/>
        <v>20</v>
      </c>
      <c r="D253" s="30" t="str">
        <f t="shared" si="43"/>
        <v>2B</v>
      </c>
      <c r="E253" t="s">
        <v>125</v>
      </c>
      <c r="F253" s="30">
        <f t="shared" si="44"/>
        <v>1812</v>
      </c>
      <c r="G253" s="21">
        <f t="shared" si="49"/>
        <v>892</v>
      </c>
      <c r="H253" s="5">
        <f t="shared" si="45"/>
        <v>1.616304</v>
      </c>
      <c r="I253" s="5">
        <f t="shared" si="46"/>
        <v>0</v>
      </c>
      <c r="U253">
        <v>20</v>
      </c>
      <c r="V253">
        <v>-20</v>
      </c>
    </row>
    <row r="254" spans="1:22" x14ac:dyDescent="0.35">
      <c r="A254">
        <v>72</v>
      </c>
      <c r="B254" s="20">
        <v>43556</v>
      </c>
      <c r="C254" s="30">
        <f t="shared" si="42"/>
        <v>10</v>
      </c>
      <c r="D254" s="30" t="str">
        <f t="shared" si="43"/>
        <v>2B</v>
      </c>
      <c r="E254" t="s">
        <v>72</v>
      </c>
      <c r="F254" s="30">
        <f t="shared" si="44"/>
        <v>1812</v>
      </c>
      <c r="G254" s="21">
        <f t="shared" si="49"/>
        <v>893</v>
      </c>
      <c r="H254" s="5">
        <f t="shared" si="45"/>
        <v>1.6181160000000001</v>
      </c>
      <c r="I254" s="5">
        <f t="shared" si="46"/>
        <v>0</v>
      </c>
      <c r="U254">
        <v>10</v>
      </c>
      <c r="V254">
        <v>-10</v>
      </c>
    </row>
    <row r="255" spans="1:22" x14ac:dyDescent="0.35">
      <c r="A255">
        <v>46</v>
      </c>
      <c r="B255" s="20">
        <v>43550</v>
      </c>
      <c r="C255" s="30">
        <f t="shared" si="42"/>
        <v>1</v>
      </c>
      <c r="D255" s="30" t="str">
        <f t="shared" si="43"/>
        <v>2B</v>
      </c>
      <c r="E255" t="s">
        <v>50</v>
      </c>
      <c r="F255" s="30">
        <f t="shared" si="44"/>
        <v>2403</v>
      </c>
      <c r="G255" s="21">
        <f t="shared" si="49"/>
        <v>1013</v>
      </c>
      <c r="H255" s="5">
        <f t="shared" si="45"/>
        <v>2.4342389999999998</v>
      </c>
      <c r="I255" s="5">
        <f t="shared" si="46"/>
        <v>1</v>
      </c>
      <c r="S255">
        <v>1</v>
      </c>
    </row>
    <row r="256" spans="1:22" x14ac:dyDescent="0.35">
      <c r="A256">
        <v>26</v>
      </c>
      <c r="B256" s="20">
        <v>43549</v>
      </c>
      <c r="C256" s="30">
        <f t="shared" si="42"/>
        <v>1</v>
      </c>
      <c r="D256" s="30" t="str">
        <f t="shared" si="43"/>
        <v>2B</v>
      </c>
      <c r="E256" t="s">
        <v>175</v>
      </c>
      <c r="F256" s="30">
        <f t="shared" si="44"/>
        <v>2499</v>
      </c>
      <c r="G256" s="21">
        <f t="shared" si="49"/>
        <v>989</v>
      </c>
      <c r="H256" s="5">
        <f t="shared" si="45"/>
        <v>2.471511</v>
      </c>
      <c r="I256" s="5">
        <f t="shared" si="46"/>
        <v>1</v>
      </c>
      <c r="S256">
        <v>1</v>
      </c>
    </row>
    <row r="257" spans="1:25" x14ac:dyDescent="0.35">
      <c r="A257">
        <v>175</v>
      </c>
      <c r="B257" s="20">
        <v>43570</v>
      </c>
      <c r="C257" s="30">
        <f t="shared" si="42"/>
        <v>1</v>
      </c>
      <c r="D257" s="30" t="str">
        <f t="shared" si="43"/>
        <v>2B</v>
      </c>
      <c r="E257" t="s">
        <v>196</v>
      </c>
      <c r="F257" s="30">
        <f t="shared" si="44"/>
        <v>1795</v>
      </c>
      <c r="G257" s="21">
        <f t="shared" si="49"/>
        <v>855</v>
      </c>
      <c r="H257" s="5">
        <f t="shared" si="45"/>
        <v>1.5347249999999999</v>
      </c>
      <c r="I257" s="5">
        <f t="shared" si="46"/>
        <v>0</v>
      </c>
      <c r="U257">
        <v>1</v>
      </c>
      <c r="V257">
        <v>-1</v>
      </c>
    </row>
    <row r="258" spans="1:25" x14ac:dyDescent="0.35">
      <c r="A258">
        <v>80</v>
      </c>
      <c r="B258" s="20">
        <v>43556</v>
      </c>
      <c r="C258" s="30">
        <f t="shared" si="42"/>
        <v>1</v>
      </c>
      <c r="D258" s="30" t="str">
        <f t="shared" si="43"/>
        <v>2B</v>
      </c>
      <c r="E258" t="s">
        <v>143</v>
      </c>
      <c r="F258" s="30">
        <f t="shared" si="44"/>
        <v>2204</v>
      </c>
      <c r="G258" s="21">
        <f t="shared" si="49"/>
        <v>967</v>
      </c>
      <c r="H258" s="5">
        <f t="shared" si="45"/>
        <v>2.1312679999999999</v>
      </c>
      <c r="I258" s="5">
        <f t="shared" si="46"/>
        <v>1</v>
      </c>
      <c r="S258">
        <v>1</v>
      </c>
    </row>
    <row r="259" spans="1:25" x14ac:dyDescent="0.35">
      <c r="A259">
        <v>71</v>
      </c>
      <c r="B259" s="20">
        <v>43556</v>
      </c>
      <c r="C259" s="30">
        <f t="shared" si="42"/>
        <v>1</v>
      </c>
      <c r="D259" s="30" t="str">
        <f t="shared" si="43"/>
        <v>2B</v>
      </c>
      <c r="E259" t="s">
        <v>75</v>
      </c>
      <c r="F259" s="30">
        <f t="shared" si="44"/>
        <v>1638</v>
      </c>
      <c r="G259" s="21">
        <f t="shared" si="49"/>
        <v>871</v>
      </c>
      <c r="H259" s="5">
        <f t="shared" si="45"/>
        <v>1.426698</v>
      </c>
      <c r="I259" s="5">
        <f t="shared" si="46"/>
        <v>0</v>
      </c>
      <c r="U259">
        <v>1</v>
      </c>
      <c r="V259">
        <v>-1</v>
      </c>
    </row>
    <row r="260" spans="1:25" x14ac:dyDescent="0.35">
      <c r="A260">
        <v>17</v>
      </c>
      <c r="B260" s="20">
        <v>43549</v>
      </c>
      <c r="C260" s="30">
        <f t="shared" si="42"/>
        <v>1</v>
      </c>
      <c r="D260" s="30" t="str">
        <f t="shared" si="43"/>
        <v>2B</v>
      </c>
      <c r="E260" t="s">
        <v>26</v>
      </c>
      <c r="F260" s="30">
        <f t="shared" si="44"/>
        <v>1553</v>
      </c>
      <c r="G260" s="21">
        <f t="shared" si="49"/>
        <v>914</v>
      </c>
      <c r="H260" s="5">
        <f t="shared" si="45"/>
        <v>1.4194420000000001</v>
      </c>
      <c r="I260" s="5">
        <f t="shared" si="46"/>
        <v>0</v>
      </c>
      <c r="U260">
        <v>1</v>
      </c>
      <c r="V260">
        <v>-1</v>
      </c>
    </row>
    <row r="261" spans="1:25" x14ac:dyDescent="0.35">
      <c r="A261">
        <v>70</v>
      </c>
      <c r="B261" s="20">
        <v>43556</v>
      </c>
      <c r="C261" s="30">
        <f t="shared" si="42"/>
        <v>5</v>
      </c>
      <c r="D261" s="30" t="str">
        <f t="shared" si="43"/>
        <v>2B</v>
      </c>
      <c r="E261" t="s">
        <v>84</v>
      </c>
      <c r="F261" s="30">
        <f t="shared" si="44"/>
        <v>1525</v>
      </c>
      <c r="G261" s="21">
        <f t="shared" si="49"/>
        <v>945</v>
      </c>
      <c r="H261" s="5">
        <f t="shared" si="45"/>
        <v>1.441125</v>
      </c>
      <c r="I261" s="5">
        <f t="shared" si="46"/>
        <v>0</v>
      </c>
      <c r="U261">
        <v>5</v>
      </c>
      <c r="V261">
        <v>-5</v>
      </c>
    </row>
    <row r="262" spans="1:25" x14ac:dyDescent="0.35">
      <c r="A262">
        <v>179</v>
      </c>
      <c r="B262" s="20">
        <v>43570</v>
      </c>
      <c r="C262" s="30">
        <f t="shared" si="42"/>
        <v>1</v>
      </c>
      <c r="D262" s="30" t="str">
        <f t="shared" si="43"/>
        <v>2B</v>
      </c>
      <c r="E262" t="s">
        <v>200</v>
      </c>
      <c r="F262" s="30">
        <f t="shared" si="44"/>
        <v>1997</v>
      </c>
      <c r="G262" s="21">
        <f t="shared" si="49"/>
        <v>848</v>
      </c>
      <c r="H262" s="5">
        <f t="shared" si="45"/>
        <v>1.6934560000000001</v>
      </c>
      <c r="I262" s="5">
        <f t="shared" si="46"/>
        <v>1</v>
      </c>
      <c r="X262">
        <v>1</v>
      </c>
    </row>
    <row r="263" spans="1:25" x14ac:dyDescent="0.35">
      <c r="A263">
        <v>94</v>
      </c>
      <c r="B263" s="20">
        <v>43559</v>
      </c>
      <c r="C263" s="30">
        <f t="shared" ref="C263:C278" si="50">SUMIF(J263:AH263,"&gt;0")</f>
        <v>1</v>
      </c>
      <c r="D263" s="30" t="str">
        <f t="shared" ref="D263:D278" si="51">IF(COUNTA(J263:P263)&gt;=1,"BR",IF(COUNTA(S263:Y263)&gt;=1,"2B",""))</f>
        <v>2B</v>
      </c>
      <c r="E263" t="s">
        <v>87</v>
      </c>
      <c r="F263" s="30">
        <f t="shared" ref="F263:F326" si="52">LEFT(E263,4)*1+$F$4</f>
        <v>1953</v>
      </c>
      <c r="G263" s="21">
        <f t="shared" si="49"/>
        <v>833</v>
      </c>
      <c r="H263" s="5">
        <f t="shared" ref="H263:H326" si="53">+G263*F263/1000000</f>
        <v>1.626849</v>
      </c>
      <c r="I263" s="5">
        <f t="shared" ref="I263:I326" si="54">IF(SUM(J263:AH263)=0,0,1)</f>
        <v>1</v>
      </c>
      <c r="X263">
        <v>1</v>
      </c>
    </row>
    <row r="264" spans="1:25" x14ac:dyDescent="0.35">
      <c r="A264">
        <v>181</v>
      </c>
      <c r="B264" s="20">
        <v>43570</v>
      </c>
      <c r="C264" s="30">
        <f t="shared" si="50"/>
        <v>1</v>
      </c>
      <c r="D264" s="30" t="str">
        <f t="shared" si="51"/>
        <v>2B</v>
      </c>
      <c r="E264" t="s">
        <v>201</v>
      </c>
      <c r="F264" s="30">
        <f t="shared" si="52"/>
        <v>1785</v>
      </c>
      <c r="G264" s="21">
        <f t="shared" si="49"/>
        <v>833</v>
      </c>
      <c r="H264" s="5">
        <f t="shared" si="53"/>
        <v>1.4869049999999999</v>
      </c>
      <c r="I264" s="5">
        <f t="shared" si="54"/>
        <v>0</v>
      </c>
      <c r="V264">
        <v>-1</v>
      </c>
      <c r="X264">
        <v>1</v>
      </c>
    </row>
    <row r="265" spans="1:25" x14ac:dyDescent="0.35">
      <c r="A265">
        <v>110</v>
      </c>
      <c r="B265" s="20">
        <v>43563</v>
      </c>
      <c r="C265" s="30">
        <f t="shared" si="50"/>
        <v>1</v>
      </c>
      <c r="D265" s="30" t="str">
        <f t="shared" si="51"/>
        <v>2B</v>
      </c>
      <c r="E265" t="s">
        <v>100</v>
      </c>
      <c r="F265" s="30">
        <f t="shared" si="52"/>
        <v>1897</v>
      </c>
      <c r="G265" s="21">
        <f t="shared" si="49"/>
        <v>831</v>
      </c>
      <c r="H265" s="5">
        <f t="shared" si="53"/>
        <v>1.5764069999999999</v>
      </c>
      <c r="I265" s="5">
        <f t="shared" si="54"/>
        <v>1</v>
      </c>
      <c r="X265">
        <v>1</v>
      </c>
    </row>
    <row r="266" spans="1:25" x14ac:dyDescent="0.35">
      <c r="A266">
        <v>75</v>
      </c>
      <c r="B266" s="20">
        <v>43556</v>
      </c>
      <c r="C266" s="30">
        <f t="shared" si="50"/>
        <v>1</v>
      </c>
      <c r="D266" s="30" t="str">
        <f t="shared" si="51"/>
        <v>2B</v>
      </c>
      <c r="E266" t="s">
        <v>144</v>
      </c>
      <c r="F266" s="30">
        <f t="shared" si="52"/>
        <v>1657</v>
      </c>
      <c r="G266" s="21">
        <f t="shared" si="49"/>
        <v>823</v>
      </c>
      <c r="H266" s="5">
        <f t="shared" si="53"/>
        <v>1.3637109999999999</v>
      </c>
      <c r="I266" s="5">
        <f t="shared" si="54"/>
        <v>1</v>
      </c>
      <c r="V266">
        <v>-1</v>
      </c>
      <c r="X266">
        <v>1</v>
      </c>
      <c r="Y266">
        <v>-1</v>
      </c>
    </row>
    <row r="267" spans="1:25" x14ac:dyDescent="0.35">
      <c r="A267">
        <v>159</v>
      </c>
      <c r="B267" s="20">
        <v>43570</v>
      </c>
      <c r="C267" s="30">
        <f t="shared" si="50"/>
        <v>1</v>
      </c>
      <c r="D267" s="30" t="str">
        <f t="shared" si="51"/>
        <v>2B</v>
      </c>
      <c r="E267" t="s">
        <v>183</v>
      </c>
      <c r="F267" s="30">
        <f t="shared" si="52"/>
        <v>1662</v>
      </c>
      <c r="G267" s="21">
        <f t="shared" si="49"/>
        <v>823</v>
      </c>
      <c r="H267" s="5">
        <f t="shared" si="53"/>
        <v>1.367826</v>
      </c>
      <c r="I267" s="5">
        <f t="shared" si="54"/>
        <v>0</v>
      </c>
      <c r="X267">
        <v>1</v>
      </c>
      <c r="Y267">
        <v>-1</v>
      </c>
    </row>
    <row r="268" spans="1:25" x14ac:dyDescent="0.35">
      <c r="A268">
        <v>38</v>
      </c>
      <c r="B268" s="20">
        <v>43550</v>
      </c>
      <c r="C268" s="30">
        <f t="shared" si="50"/>
        <v>1</v>
      </c>
      <c r="D268" s="30" t="str">
        <f t="shared" si="51"/>
        <v>2B</v>
      </c>
      <c r="E268" t="s">
        <v>51</v>
      </c>
      <c r="F268" s="30">
        <f t="shared" si="52"/>
        <v>1648</v>
      </c>
      <c r="G268" s="21">
        <f t="shared" si="49"/>
        <v>818</v>
      </c>
      <c r="H268" s="5">
        <f t="shared" si="53"/>
        <v>1.3480639999999999</v>
      </c>
      <c r="I268" s="5">
        <f t="shared" si="54"/>
        <v>0</v>
      </c>
      <c r="X268">
        <v>1</v>
      </c>
      <c r="Y268">
        <v>-1</v>
      </c>
    </row>
    <row r="269" spans="1:25" x14ac:dyDescent="0.35">
      <c r="A269">
        <v>198</v>
      </c>
      <c r="B269" s="20">
        <v>43579</v>
      </c>
      <c r="C269" s="30">
        <f t="shared" si="50"/>
        <v>1</v>
      </c>
      <c r="D269" s="30" t="str">
        <f t="shared" si="51"/>
        <v>2B</v>
      </c>
      <c r="E269" t="s">
        <v>216</v>
      </c>
      <c r="F269" s="30">
        <f t="shared" si="52"/>
        <v>1435</v>
      </c>
      <c r="G269" s="21">
        <f t="shared" si="49"/>
        <v>818</v>
      </c>
      <c r="H269" s="5">
        <f t="shared" si="53"/>
        <v>1.1738299999999999</v>
      </c>
      <c r="I269" s="5">
        <f t="shared" si="54"/>
        <v>0</v>
      </c>
      <c r="X269">
        <v>1</v>
      </c>
      <c r="Y269">
        <v>-1</v>
      </c>
    </row>
    <row r="270" spans="1:25" x14ac:dyDescent="0.35">
      <c r="A270">
        <v>1</v>
      </c>
      <c r="B270" s="20">
        <v>43543</v>
      </c>
      <c r="C270" s="30">
        <f t="shared" si="50"/>
        <v>1</v>
      </c>
      <c r="D270" s="30" t="str">
        <f t="shared" si="51"/>
        <v>2B</v>
      </c>
      <c r="E270" t="s">
        <v>41</v>
      </c>
      <c r="F270" s="30">
        <f t="shared" si="52"/>
        <v>1870</v>
      </c>
      <c r="G270" s="21">
        <f t="shared" si="49"/>
        <v>817</v>
      </c>
      <c r="H270" s="5">
        <f t="shared" si="53"/>
        <v>1.52779</v>
      </c>
      <c r="I270" s="5">
        <f t="shared" si="54"/>
        <v>0</v>
      </c>
      <c r="J270" s="30"/>
      <c r="K270" s="30"/>
      <c r="V270">
        <v>-1</v>
      </c>
      <c r="X270">
        <v>1</v>
      </c>
    </row>
    <row r="271" spans="1:25" x14ac:dyDescent="0.35">
      <c r="A271">
        <v>197</v>
      </c>
      <c r="B271" s="20">
        <v>43579</v>
      </c>
      <c r="C271" s="30">
        <f t="shared" si="50"/>
        <v>1</v>
      </c>
      <c r="D271" s="30" t="str">
        <f t="shared" si="51"/>
        <v>2B</v>
      </c>
      <c r="E271" t="s">
        <v>215</v>
      </c>
      <c r="F271" s="30">
        <f t="shared" si="52"/>
        <v>1566</v>
      </c>
      <c r="G271" s="21">
        <f t="shared" si="49"/>
        <v>817</v>
      </c>
      <c r="H271" s="5">
        <f t="shared" si="53"/>
        <v>1.2794220000000001</v>
      </c>
      <c r="I271" s="5">
        <f t="shared" si="54"/>
        <v>0</v>
      </c>
      <c r="X271">
        <v>1</v>
      </c>
      <c r="Y271">
        <v>-1</v>
      </c>
    </row>
    <row r="272" spans="1:25" x14ac:dyDescent="0.35">
      <c r="A272">
        <v>178</v>
      </c>
      <c r="B272" s="20">
        <v>43570</v>
      </c>
      <c r="C272" s="30">
        <f t="shared" si="50"/>
        <v>1</v>
      </c>
      <c r="D272" s="30" t="str">
        <f t="shared" si="51"/>
        <v>2B</v>
      </c>
      <c r="E272" t="s">
        <v>199</v>
      </c>
      <c r="F272" s="30">
        <f t="shared" si="52"/>
        <v>1839</v>
      </c>
      <c r="G272" s="21">
        <f t="shared" si="49"/>
        <v>769</v>
      </c>
      <c r="H272" s="5">
        <f t="shared" si="53"/>
        <v>1.414191</v>
      </c>
      <c r="I272" s="5">
        <f t="shared" si="54"/>
        <v>1</v>
      </c>
      <c r="X272">
        <v>1</v>
      </c>
    </row>
    <row r="273" spans="1:34" x14ac:dyDescent="0.35">
      <c r="A273">
        <v>172</v>
      </c>
      <c r="B273" s="20">
        <v>43570</v>
      </c>
      <c r="C273" s="30">
        <f t="shared" si="50"/>
        <v>1</v>
      </c>
      <c r="D273" s="30" t="str">
        <f t="shared" si="51"/>
        <v>2B</v>
      </c>
      <c r="E273" t="s">
        <v>194</v>
      </c>
      <c r="F273" s="30">
        <f t="shared" si="52"/>
        <v>1911</v>
      </c>
      <c r="G273" s="21">
        <f t="shared" si="49"/>
        <v>719</v>
      </c>
      <c r="H273" s="5">
        <f t="shared" si="53"/>
        <v>1.374009</v>
      </c>
      <c r="I273" s="5">
        <f t="shared" si="54"/>
        <v>1</v>
      </c>
      <c r="X273">
        <v>1</v>
      </c>
    </row>
    <row r="274" spans="1:34" x14ac:dyDescent="0.35">
      <c r="A274">
        <v>176</v>
      </c>
      <c r="B274" s="20">
        <v>43570</v>
      </c>
      <c r="C274" s="30">
        <f t="shared" si="50"/>
        <v>1</v>
      </c>
      <c r="D274" s="30" t="str">
        <f t="shared" si="51"/>
        <v>2B</v>
      </c>
      <c r="E274" t="s">
        <v>197</v>
      </c>
      <c r="F274" s="30">
        <f t="shared" si="52"/>
        <v>1708</v>
      </c>
      <c r="G274" s="21">
        <f t="shared" si="49"/>
        <v>675</v>
      </c>
      <c r="H274" s="5">
        <f t="shared" si="53"/>
        <v>1.1529</v>
      </c>
      <c r="I274" s="5">
        <f t="shared" si="54"/>
        <v>1</v>
      </c>
      <c r="X274">
        <v>1</v>
      </c>
    </row>
    <row r="275" spans="1:34" x14ac:dyDescent="0.35">
      <c r="A275">
        <v>174</v>
      </c>
      <c r="B275" s="20">
        <v>43570</v>
      </c>
      <c r="C275" s="30">
        <f t="shared" si="50"/>
        <v>1</v>
      </c>
      <c r="D275" s="30" t="str">
        <f t="shared" si="51"/>
        <v>2B</v>
      </c>
      <c r="E275" t="s">
        <v>195</v>
      </c>
      <c r="F275" s="30">
        <f t="shared" si="52"/>
        <v>1953</v>
      </c>
      <c r="G275" s="21">
        <f t="shared" si="49"/>
        <v>673</v>
      </c>
      <c r="H275" s="5">
        <f t="shared" si="53"/>
        <v>1.3143689999999999</v>
      </c>
      <c r="I275" s="5">
        <f t="shared" si="54"/>
        <v>1</v>
      </c>
      <c r="X275">
        <v>1</v>
      </c>
    </row>
    <row r="276" spans="1:34" x14ac:dyDescent="0.35">
      <c r="A276">
        <v>61</v>
      </c>
      <c r="B276" s="20">
        <v>43552</v>
      </c>
      <c r="C276" s="30">
        <f t="shared" si="50"/>
        <v>1</v>
      </c>
      <c r="D276" s="30" t="str">
        <f t="shared" si="51"/>
        <v/>
      </c>
      <c r="E276" t="s">
        <v>63</v>
      </c>
      <c r="F276" s="30">
        <f t="shared" si="52"/>
        <v>2175</v>
      </c>
      <c r="G276">
        <f>RIGHT(E276,SEARCH(" x ",E276)-1)*1+$F$4</f>
        <v>546</v>
      </c>
      <c r="H276" s="5">
        <f t="shared" si="53"/>
        <v>1.1875500000000001</v>
      </c>
      <c r="I276" s="5">
        <f t="shared" si="54"/>
        <v>1</v>
      </c>
      <c r="AG276">
        <v>1</v>
      </c>
    </row>
    <row r="277" spans="1:34" x14ac:dyDescent="0.35">
      <c r="A277">
        <v>215</v>
      </c>
      <c r="B277" s="20">
        <v>43584</v>
      </c>
      <c r="C277" s="30">
        <f t="shared" si="50"/>
        <v>1</v>
      </c>
      <c r="D277" s="30" t="str">
        <f t="shared" si="51"/>
        <v>2B</v>
      </c>
      <c r="E277" t="s">
        <v>242</v>
      </c>
      <c r="F277" s="30">
        <f t="shared" si="52"/>
        <v>1754</v>
      </c>
      <c r="G277" s="21">
        <f>RIGHT(E277,LEN(E277)-SEARCH("x",E277)-1)*1+$F$4</f>
        <v>656</v>
      </c>
      <c r="H277" s="5">
        <f t="shared" si="53"/>
        <v>1.1506240000000001</v>
      </c>
      <c r="I277" s="5">
        <f t="shared" si="54"/>
        <v>1</v>
      </c>
      <c r="X277">
        <v>1</v>
      </c>
    </row>
    <row r="278" spans="1:34" x14ac:dyDescent="0.35">
      <c r="A278">
        <v>51</v>
      </c>
      <c r="B278" s="20">
        <v>43551</v>
      </c>
      <c r="C278" s="30">
        <f t="shared" si="50"/>
        <v>1</v>
      </c>
      <c r="D278" s="30" t="str">
        <f t="shared" si="51"/>
        <v>2B</v>
      </c>
      <c r="E278" t="s">
        <v>54</v>
      </c>
      <c r="F278" s="30">
        <f t="shared" si="52"/>
        <v>1207</v>
      </c>
      <c r="G278" s="21">
        <f>RIGHT(E278,LEN(E278)-SEARCH("x",E278)-1)*1+$F$4</f>
        <v>710</v>
      </c>
      <c r="H278" s="5">
        <f t="shared" si="53"/>
        <v>0.85697000000000001</v>
      </c>
      <c r="I278" s="5">
        <f t="shared" si="54"/>
        <v>0</v>
      </c>
      <c r="Y278">
        <v>-1</v>
      </c>
      <c r="Z278">
        <v>1</v>
      </c>
    </row>
    <row r="279" spans="1:34" x14ac:dyDescent="0.35">
      <c r="B279" s="20"/>
      <c r="C279" s="30"/>
      <c r="D279" s="30"/>
      <c r="H279" s="5"/>
      <c r="I279" s="5"/>
    </row>
    <row r="280" spans="1:34" x14ac:dyDescent="0.35">
      <c r="A280" s="6" t="s">
        <v>178</v>
      </c>
      <c r="B280" s="20"/>
      <c r="C280" s="30" t="e">
        <f>SUMIF(J280:AH280,"&gt;0")-#REF!-#REF!</f>
        <v>#REF!</v>
      </c>
      <c r="D280" s="30" t="str">
        <f>IF(SUM(J280:P280)&gt;0,"BR","2B")</f>
        <v>2B</v>
      </c>
      <c r="F280" s="30" t="e">
        <f>LEFT(E280,4)*1+$F$4</f>
        <v>#VALUE!</v>
      </c>
      <c r="G280" t="e">
        <f>RIGHT(E280,SEARCH(" x ",E280)-1)*1+$F$4</f>
        <v>#VALUE!</v>
      </c>
      <c r="H280" s="5" t="e">
        <f>+G280*F280/1000000</f>
        <v>#VALUE!</v>
      </c>
      <c r="I280" s="5"/>
    </row>
    <row r="281" spans="1:34" x14ac:dyDescent="0.35">
      <c r="B281" s="7" t="s">
        <v>167</v>
      </c>
      <c r="C281" s="7"/>
      <c r="D281" s="30" t="str">
        <f>IF(SUM(J281:P281)&gt;0,"BR","2B")</f>
        <v>BR</v>
      </c>
      <c r="E281" s="7"/>
      <c r="F281" s="30" t="e">
        <f>LEFT(E281,4)*1+$F$4</f>
        <v>#VALUE!</v>
      </c>
      <c r="G281" t="e">
        <f>RIGHT(E281,SEARCH(" x ",E281)-1)*1+$F$4</f>
        <v>#VALUE!</v>
      </c>
      <c r="H281" s="5" t="e">
        <f>+G281*F281/1000000</f>
        <v>#VALUE!</v>
      </c>
      <c r="I281" s="5"/>
      <c r="J281" s="34">
        <f t="shared" ref="J281:P281" si="55">SUMIF(J7:J278,"&gt;0")</f>
        <v>67</v>
      </c>
      <c r="K281" s="34">
        <f t="shared" si="55"/>
        <v>136</v>
      </c>
      <c r="L281" s="34">
        <f t="shared" si="55"/>
        <v>0</v>
      </c>
      <c r="M281" s="34">
        <f t="shared" si="55"/>
        <v>7</v>
      </c>
      <c r="N281" s="34">
        <f t="shared" si="55"/>
        <v>207</v>
      </c>
      <c r="O281" s="34">
        <f t="shared" si="55"/>
        <v>0</v>
      </c>
      <c r="P281" s="34">
        <f t="shared" si="55"/>
        <v>68</v>
      </c>
      <c r="Q281" s="34">
        <f>SUM(J281:P281)</f>
        <v>485</v>
      </c>
      <c r="R281" s="34">
        <f t="shared" ref="R281" si="56">SUMIF(R7:R278,"&gt;0")</f>
        <v>0</v>
      </c>
      <c r="S281" s="34">
        <f t="shared" ref="S281:Y281" si="57">SUMIF(S7:S278,"&gt;0")</f>
        <v>99</v>
      </c>
      <c r="T281" s="34">
        <f t="shared" si="57"/>
        <v>76</v>
      </c>
      <c r="U281" s="34">
        <f t="shared" si="57"/>
        <v>82</v>
      </c>
      <c r="V281" s="34">
        <f t="shared" si="57"/>
        <v>0</v>
      </c>
      <c r="W281" s="34">
        <f t="shared" si="57"/>
        <v>92</v>
      </c>
      <c r="X281" s="34">
        <f t="shared" si="57"/>
        <v>138</v>
      </c>
      <c r="Y281" s="34">
        <f t="shared" si="57"/>
        <v>5</v>
      </c>
      <c r="Z281" s="34">
        <f>SUMIF(Z7:Z278,"&gt;0")</f>
        <v>201</v>
      </c>
      <c r="AA281" s="34">
        <f t="shared" ref="AA281" si="58">SUMIF(AA7:AA278,"&gt;0")</f>
        <v>256</v>
      </c>
      <c r="AB281" s="35">
        <f>SUM(S281:AA281)</f>
        <v>949</v>
      </c>
      <c r="AC281" s="35"/>
      <c r="AD281" s="34">
        <f>SUMIF(AD7:AD278,"&gt;0")</f>
        <v>9</v>
      </c>
      <c r="AE281" s="34">
        <f>SUMIF(AE7:AE278,"&gt;0")</f>
        <v>2</v>
      </c>
      <c r="AF281" s="34"/>
      <c r="AG281" s="34">
        <f>SUMIF(AG7:AG278,"&gt;0")</f>
        <v>40</v>
      </c>
      <c r="AH281" s="34">
        <f>SUMIF(AH7:AH278,"&gt;0")</f>
        <v>4</v>
      </c>
    </row>
    <row r="282" spans="1:34" x14ac:dyDescent="0.35">
      <c r="A282" s="27"/>
      <c r="B282" s="29"/>
      <c r="C282" s="29"/>
      <c r="D282" s="30" t="str">
        <f>IF(SUM(J282:P282)&gt;0,"BR","2B")</f>
        <v>BR</v>
      </c>
      <c r="E282" s="29" t="s">
        <v>149</v>
      </c>
      <c r="F282" s="30" t="e">
        <f>LEFT(E282,4)*1+$F$4</f>
        <v>#VALUE!</v>
      </c>
      <c r="G282" t="e">
        <f>RIGHT(E282,SEARCH(" x ",E282)-1)*1+$F$4</f>
        <v>#VALUE!</v>
      </c>
      <c r="H282" s="5" t="e">
        <f>+G282*F282/1000000</f>
        <v>#VALUE!</v>
      </c>
      <c r="I282" s="5"/>
      <c r="J282" s="29">
        <f t="shared" ref="J282:P282" si="59">+J281*J6</f>
        <v>178.68899999999999</v>
      </c>
      <c r="K282" s="29">
        <f t="shared" si="59"/>
        <v>320.62</v>
      </c>
      <c r="L282" s="29">
        <f t="shared" si="59"/>
        <v>0</v>
      </c>
      <c r="M282" s="29">
        <f t="shared" si="59"/>
        <v>15.400000000000002</v>
      </c>
      <c r="N282" s="29">
        <f t="shared" si="59"/>
        <v>403.13249999999999</v>
      </c>
      <c r="O282" s="29">
        <f t="shared" si="59"/>
        <v>0</v>
      </c>
      <c r="P282" s="29">
        <f t="shared" si="59"/>
        <v>104.04</v>
      </c>
      <c r="Q282" s="34">
        <f>SUM(J282:P282)</f>
        <v>1021.8815</v>
      </c>
      <c r="R282" s="29">
        <f t="shared" ref="R282" si="60">+R281*R6</f>
        <v>0</v>
      </c>
      <c r="S282" s="29">
        <f t="shared" ref="S282:Y282" si="61">+S281*S6</f>
        <v>309.375</v>
      </c>
      <c r="T282" s="29">
        <f t="shared" si="61"/>
        <v>152</v>
      </c>
      <c r="U282" s="29">
        <f t="shared" si="61"/>
        <v>191.22399999999999</v>
      </c>
      <c r="V282" s="29">
        <f t="shared" si="61"/>
        <v>0</v>
      </c>
      <c r="W282" s="29">
        <f t="shared" si="61"/>
        <v>115.92</v>
      </c>
      <c r="X282" s="29">
        <f t="shared" si="61"/>
        <v>234.6</v>
      </c>
      <c r="Y282" s="29">
        <f t="shared" si="61"/>
        <v>7.2250000000000005</v>
      </c>
      <c r="Z282" s="29">
        <f>+Z281*Z6</f>
        <v>305.52</v>
      </c>
      <c r="AA282" s="29">
        <f t="shared" ref="AA282" si="62">+AA281*AA6</f>
        <v>277.76</v>
      </c>
      <c r="AB282" s="35">
        <f>SUM(S282:AA282)</f>
        <v>1593.624</v>
      </c>
      <c r="AC282" s="26"/>
      <c r="AD282" s="29">
        <f>+AD281*AD6</f>
        <v>28.125</v>
      </c>
      <c r="AE282" s="29">
        <f>+AE281*AE6</f>
        <v>4</v>
      </c>
      <c r="AF282" s="29"/>
      <c r="AG282" s="29">
        <f>+AG281*AG6</f>
        <v>125</v>
      </c>
      <c r="AH282" s="29">
        <f>+AH281*AH6</f>
        <v>0</v>
      </c>
    </row>
    <row r="283" spans="1:34" s="26" customFormat="1" x14ac:dyDescent="0.35">
      <c r="A283" s="21"/>
      <c r="B283" s="21"/>
      <c r="C283" s="21"/>
      <c r="D283" s="35" t="str">
        <f>IF(SUM(J283:P283)&gt;0,"BR","2B")</f>
        <v>2B</v>
      </c>
      <c r="E283" s="21"/>
      <c r="F283" s="35" t="e">
        <f>LEFT(E283,4)*1+$F$4</f>
        <v>#VALUE!</v>
      </c>
      <c r="G283" s="21" t="e">
        <f>RIGHT(E283,SEARCH(" x ",E283)-1)*1+$F$4</f>
        <v>#VALUE!</v>
      </c>
      <c r="H283" s="49" t="e">
        <f>+G283*F283/1000000</f>
        <v>#VALUE!</v>
      </c>
      <c r="I283" s="49"/>
      <c r="J283" s="21"/>
      <c r="K283" s="21"/>
      <c r="L283" s="21"/>
      <c r="M283" s="21"/>
      <c r="N283" s="21"/>
      <c r="O283" s="21"/>
      <c r="Q283" s="43">
        <f>+Q282/Q287-1</f>
        <v>-0.11998410276195126</v>
      </c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53">
        <f>+AB282/AB287-1</f>
        <v>-0.11982436518785455</v>
      </c>
      <c r="AC283" s="21"/>
      <c r="AD283" s="21"/>
      <c r="AE283" s="21"/>
      <c r="AF283" s="21"/>
      <c r="AG283" s="21"/>
      <c r="AH283" s="21"/>
    </row>
    <row r="284" spans="1:34" s="21" customFormat="1" x14ac:dyDescent="0.35">
      <c r="D284" s="35"/>
      <c r="F284" s="35"/>
      <c r="H284" s="49"/>
      <c r="I284" s="49"/>
    </row>
    <row r="285" spans="1:34" s="21" customFormat="1" x14ac:dyDescent="0.35">
      <c r="D285" s="35"/>
      <c r="F285" s="35"/>
      <c r="H285" s="50"/>
      <c r="I285" s="50"/>
      <c r="K285" s="44"/>
      <c r="L285" s="44"/>
      <c r="M285" s="44"/>
      <c r="N285" s="44"/>
      <c r="O285" s="44"/>
      <c r="P285" s="44"/>
      <c r="Q285" s="36"/>
      <c r="R285" s="44"/>
      <c r="S285" s="44"/>
      <c r="T285" s="44"/>
      <c r="U285" s="44"/>
      <c r="V285" s="44"/>
      <c r="W285" s="44"/>
      <c r="X285" s="44"/>
      <c r="Y285" s="44"/>
      <c r="Z285" s="44"/>
      <c r="AA285" s="44"/>
      <c r="AB285" s="35"/>
    </row>
    <row r="286" spans="1:34" s="23" customFormat="1" x14ac:dyDescent="0.35">
      <c r="B286" s="42" t="s">
        <v>148</v>
      </c>
      <c r="C286" s="42"/>
      <c r="D286" s="30" t="str">
        <f>IF(SUM(J286:P286)&gt;0,"BR","2B")</f>
        <v>BR</v>
      </c>
      <c r="E286" s="42" t="s">
        <v>20</v>
      </c>
      <c r="F286" s="32"/>
      <c r="G286" s="22"/>
      <c r="H286" s="22"/>
      <c r="I286" s="22"/>
      <c r="J286" s="48">
        <f>-SUMIF(J7:J279,"&lt;0")+SUMPRODUCT(J7:J279,$I$7:$I$279)</f>
        <v>84</v>
      </c>
      <c r="K286" s="48">
        <f t="shared" ref="K286:P286" si="63">-SUMIF(K7:K279,"&lt;0")+SUMPRODUCT(K7:K279,$I$7:$I$279)</f>
        <v>3</v>
      </c>
      <c r="L286" s="48">
        <f t="shared" si="63"/>
        <v>109</v>
      </c>
      <c r="M286" s="48">
        <f t="shared" si="63"/>
        <v>218</v>
      </c>
      <c r="N286" s="48">
        <f t="shared" si="63"/>
        <v>3</v>
      </c>
      <c r="O286" s="48">
        <f t="shared" si="63"/>
        <v>0</v>
      </c>
      <c r="P286" s="48">
        <f t="shared" si="63"/>
        <v>68</v>
      </c>
      <c r="Q286" s="35">
        <f>SUM(J286:P286)</f>
        <v>485</v>
      </c>
      <c r="R286" s="48">
        <f t="shared" ref="R286" si="64">-SUMIF(R7:R279,"&lt;0")+SUMPRODUCT(R7:R279,$I$7:$I$279)</f>
        <v>0</v>
      </c>
      <c r="S286" s="48">
        <f t="shared" ref="S286:Y286" si="65">-SUMIF(S7:S279,"&lt;0")+SUMPRODUCT(S7:S279,$I$7:$I$279)</f>
        <v>133</v>
      </c>
      <c r="T286" s="48">
        <f t="shared" si="65"/>
        <v>74</v>
      </c>
      <c r="U286" s="48">
        <f t="shared" si="65"/>
        <v>0</v>
      </c>
      <c r="V286" s="48">
        <f t="shared" si="65"/>
        <v>215</v>
      </c>
      <c r="W286" s="48">
        <f t="shared" si="65"/>
        <v>4</v>
      </c>
      <c r="X286" s="48">
        <f t="shared" si="65"/>
        <v>215</v>
      </c>
      <c r="Y286" s="48">
        <f t="shared" si="65"/>
        <v>290</v>
      </c>
      <c r="Z286" s="48">
        <f>-SUMIF(Z7:Z279,"&lt;0")+SUMPRODUCT(Z7:Z279,$I$7:$I$279)</f>
        <v>18</v>
      </c>
      <c r="AA286" s="48">
        <f t="shared" ref="AA286" si="66">-SUMIF(AA7:AA279,"&lt;0")+SUMPRODUCT(AA7:AA279,$I$7:$I$279)</f>
        <v>0</v>
      </c>
      <c r="AB286" s="35">
        <f>SUM(S286:AA286)</f>
        <v>949</v>
      </c>
      <c r="AC286" s="44"/>
      <c r="AD286" s="22">
        <f t="array" ref="AD286">SUM(ABS(AD8:AD281))</f>
        <v>18</v>
      </c>
      <c r="AE286" s="22">
        <f t="array" ref="AE286">SUM(ABS(AE8:AE281))</f>
        <v>4</v>
      </c>
      <c r="AF286" s="22"/>
      <c r="AG286" s="22" t="e">
        <f t="array" ref="AG286">SUM(ABS(AG8:AG281))</f>
        <v>#VALUE!</v>
      </c>
      <c r="AH286" s="22">
        <f t="array" ref="AH286">SUM(ABS(AH8:AH281))</f>
        <v>8</v>
      </c>
    </row>
    <row r="287" spans="1:34" s="27" customFormat="1" x14ac:dyDescent="0.35">
      <c r="B287" s="28"/>
      <c r="C287" s="28"/>
      <c r="D287" s="51" t="str">
        <f>IF(SUM(J287:P287)&gt;0,"BR","2B")</f>
        <v>BR</v>
      </c>
      <c r="E287" s="28" t="s">
        <v>149</v>
      </c>
      <c r="F287" s="51"/>
      <c r="G287" s="28"/>
      <c r="H287" s="28"/>
      <c r="J287" s="28">
        <f t="shared" ref="J287" si="67">+J286*J6</f>
        <v>224.02799999999999</v>
      </c>
      <c r="K287" s="28">
        <f t="shared" ref="K287:P287" si="68">+K286*K6</f>
        <v>7.0724999999999998</v>
      </c>
      <c r="L287" s="28">
        <f t="shared" si="68"/>
        <v>340.625</v>
      </c>
      <c r="M287" s="28">
        <f t="shared" si="68"/>
        <v>479.6</v>
      </c>
      <c r="N287" s="28">
        <f t="shared" si="68"/>
        <v>5.8425000000000002</v>
      </c>
      <c r="O287" s="28">
        <f t="shared" si="68"/>
        <v>0</v>
      </c>
      <c r="P287" s="28">
        <f t="shared" si="68"/>
        <v>104.04</v>
      </c>
      <c r="Q287" s="35">
        <f>SUM(J287:P287)</f>
        <v>1161.2079999999999</v>
      </c>
      <c r="R287" s="28">
        <f t="shared" ref="R287" si="69">+R286*R6</f>
        <v>0</v>
      </c>
      <c r="S287" s="28">
        <f t="shared" ref="S287:Y287" si="70">+S286*S6</f>
        <v>415.625</v>
      </c>
      <c r="T287" s="28">
        <f t="shared" si="70"/>
        <v>148</v>
      </c>
      <c r="U287" s="28">
        <f t="shared" si="70"/>
        <v>0</v>
      </c>
      <c r="V287" s="28">
        <f t="shared" si="70"/>
        <v>430</v>
      </c>
      <c r="W287" s="28">
        <f t="shared" si="70"/>
        <v>5.04</v>
      </c>
      <c r="X287" s="28">
        <f t="shared" si="70"/>
        <v>365.5</v>
      </c>
      <c r="Y287" s="28">
        <f t="shared" si="70"/>
        <v>419.05</v>
      </c>
      <c r="Z287" s="28">
        <f>+Z286*Z6</f>
        <v>27.36</v>
      </c>
      <c r="AA287" s="28">
        <f t="shared" ref="AA287" si="71">+AA286*AA6</f>
        <v>0</v>
      </c>
      <c r="AB287" s="35">
        <f>SUM(S287:AA287)</f>
        <v>1810.5749999999998</v>
      </c>
      <c r="AC287" s="26" t="e">
        <f>SUM(#REF!)</f>
        <v>#REF!</v>
      </c>
      <c r="AD287" s="41">
        <f>+AD286+AD282</f>
        <v>46.125</v>
      </c>
      <c r="AE287" s="41">
        <f>+AE286+AE282</f>
        <v>8</v>
      </c>
      <c r="AF287" s="41"/>
      <c r="AG287" s="41" t="e">
        <f>+AG286+AG282</f>
        <v>#VALUE!</v>
      </c>
      <c r="AH287" s="41">
        <f>+AH286+AH282</f>
        <v>8</v>
      </c>
    </row>
    <row r="288" spans="1:34" x14ac:dyDescent="0.35">
      <c r="P288" s="26">
        <f>SUM(J287:P287)</f>
        <v>1161.2079999999999</v>
      </c>
      <c r="AC288" s="26"/>
      <c r="AD288" s="28">
        <f>+AD286*AD7</f>
        <v>0</v>
      </c>
      <c r="AE288" s="28">
        <f>+AE286*AE7</f>
        <v>0</v>
      </c>
      <c r="AF288" s="28"/>
      <c r="AG288" s="28" t="e">
        <f>+AG286*AG7</f>
        <v>#VALUE!</v>
      </c>
      <c r="AH288" s="28">
        <f>+AH286*AH7</f>
        <v>0</v>
      </c>
    </row>
    <row r="291" spans="18:28" x14ac:dyDescent="0.35">
      <c r="R291" s="17"/>
      <c r="S291" s="17"/>
      <c r="T291" s="17"/>
      <c r="U291" s="17"/>
      <c r="V291" s="17"/>
      <c r="W291" s="16"/>
      <c r="Y291">
        <f>230/652</f>
        <v>0.35276073619631904</v>
      </c>
      <c r="AB291" s="52">
        <v>0.16</v>
      </c>
    </row>
    <row r="292" spans="18:28" x14ac:dyDescent="0.35">
      <c r="R292" s="18" t="s">
        <v>142</v>
      </c>
      <c r="S292" s="18" t="s">
        <v>168</v>
      </c>
      <c r="T292" s="18" t="s">
        <v>258</v>
      </c>
      <c r="U292" s="18" t="s">
        <v>147</v>
      </c>
      <c r="V292" s="18" t="s">
        <v>264</v>
      </c>
      <c r="W292" s="7" t="s">
        <v>263</v>
      </c>
      <c r="X292" s="18" t="s">
        <v>170</v>
      </c>
    </row>
    <row r="293" spans="18:28" x14ac:dyDescent="0.35">
      <c r="R293" s="18">
        <f>LEFT(R292,4)*1</f>
        <v>1900</v>
      </c>
      <c r="S293" s="18">
        <f t="shared" ref="S293" si="72">LEFT(S292,4)*1</f>
        <v>2050</v>
      </c>
      <c r="T293" s="18">
        <f t="shared" ref="T293" si="73">LEFT(T292,4)*1</f>
        <v>1400</v>
      </c>
      <c r="U293" s="18">
        <f>LEFT(U292,4)*1</f>
        <v>2000</v>
      </c>
      <c r="V293" s="18">
        <f>LEFT(V292,4)*1</f>
        <v>2100</v>
      </c>
      <c r="W293" s="7">
        <f t="shared" ref="W293" si="74">LEFT(W292,4)*1</f>
        <v>1900</v>
      </c>
      <c r="X293" s="18">
        <f>LEFT(X292,4)*1</f>
        <v>1550</v>
      </c>
    </row>
    <row r="294" spans="18:28" x14ac:dyDescent="0.35">
      <c r="R294" s="18">
        <f>RIGHT(R292,LEN(R292)-SEARCH("x",R292))*1</f>
        <v>900</v>
      </c>
      <c r="S294" s="18">
        <f t="shared" ref="S294" si="75">RIGHT(S292,LEN(S292)-SEARCH("x",S292))*1</f>
        <v>1150</v>
      </c>
      <c r="T294" s="18">
        <f t="shared" ref="T294" si="76">RIGHT(T292,LEN(T292)-SEARCH("x",T292))*1</f>
        <v>700</v>
      </c>
      <c r="U294" s="18">
        <f>RIGHT(U292,LEN(U292)-SEARCH("x",U292))*1</f>
        <v>900</v>
      </c>
      <c r="V294" s="18">
        <f>RIGHT(V292,LEN(V292)-SEARCH("x",V292))*1</f>
        <v>750</v>
      </c>
      <c r="W294" s="7">
        <f t="shared" ref="W294" si="77">RIGHT(W292,LEN(W292)-SEARCH("x",W292))*1</f>
        <v>700</v>
      </c>
      <c r="X294" s="18">
        <f>RIGHT(X292,LEN(X292)-SEARCH("x",X292))*1</f>
        <v>850</v>
      </c>
    </row>
    <row r="295" spans="18:28" x14ac:dyDescent="0.35">
      <c r="R295" s="45">
        <f>+R293*R294/1000000</f>
        <v>1.71</v>
      </c>
      <c r="S295" s="45">
        <f t="shared" ref="S295" si="78">+S293*S294/1000000</f>
        <v>2.3574999999999999</v>
      </c>
      <c r="T295" s="45">
        <f t="shared" ref="T295" si="79">+T293*T294/1000000</f>
        <v>0.98</v>
      </c>
      <c r="U295" s="45">
        <f>+U293*U294/1000000</f>
        <v>1.8</v>
      </c>
      <c r="V295" s="45">
        <f>+V293*V294/1000000</f>
        <v>1.575</v>
      </c>
      <c r="W295" s="39">
        <f t="shared" ref="W295" si="80">+W293*W294/1000000</f>
        <v>1.33</v>
      </c>
      <c r="X295" s="45">
        <f>+X293*X294/1000000</f>
        <v>1.3174999999999999</v>
      </c>
    </row>
  </sheetData>
  <conditionalFormatting sqref="J7:AH279">
    <cfRule type="expression" dxfId="6" priority="22">
      <formula>+J7&lt;0</formula>
    </cfRule>
    <cfRule type="containsBlanks" dxfId="5" priority="23">
      <formula>LEN(TRIM(J7))=0</formula>
    </cfRule>
    <cfRule type="expression" dxfId="4" priority="24">
      <formula>$G7/J$5&gt;1</formula>
    </cfRule>
    <cfRule type="expression" dxfId="3" priority="28">
      <formula>$F7/J$4&gt;1</formula>
    </cfRule>
    <cfRule type="expression" dxfId="2" priority="29">
      <formula>$H7/J$6&gt;=0.9</formula>
    </cfRule>
    <cfRule type="expression" dxfId="1" priority="30">
      <formula>AND($H7/J$6&gt;=0.8,$H7/J$6&lt;0.9)</formula>
    </cfRule>
    <cfRule type="expression" dxfId="0" priority="31">
      <formula>$H7/J$6&lt;0.8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Relevé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GIRAUD</dc:creator>
  <cp:lastModifiedBy>Hervé GIRAUD</cp:lastModifiedBy>
  <dcterms:created xsi:type="dcterms:W3CDTF">2018-12-18T10:13:49Z</dcterms:created>
  <dcterms:modified xsi:type="dcterms:W3CDTF">2019-05-10T18:12:32Z</dcterms:modified>
</cp:coreProperties>
</file>