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240" windowWidth="15480" windowHeight="11520"/>
  </bookViews>
  <sheets>
    <sheet name="10 2012" sheetId="1" r:id="rId1"/>
    <sheet name="Fériés" sheetId="4" r:id="rId2"/>
    <sheet name="Feuil2" sheetId="2" r:id="rId3"/>
    <sheet name="Feuil3" sheetId="3" r:id="rId4"/>
  </sheets>
  <definedNames>
    <definedName name="An">Fériés!$B$1</definedName>
    <definedName name="annee">Fériés!$K$1:$K$16</definedName>
    <definedName name="Fériés">Fériés!$D$4:$D$16</definedName>
  </definedNames>
  <calcPr calcId="145621"/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5" i="1"/>
  <c r="J46" i="1"/>
  <c r="F18" i="1" l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6" i="1"/>
  <c r="F12" i="1" l="1"/>
  <c r="F13" i="1"/>
  <c r="F14" i="1"/>
  <c r="F15" i="1"/>
  <c r="F16" i="1"/>
  <c r="I46" i="1"/>
  <c r="H46" i="1"/>
  <c r="G46" i="1"/>
  <c r="F11" i="1"/>
  <c r="F5" i="1"/>
  <c r="F35" i="1" s="1"/>
  <c r="F8" i="1"/>
  <c r="F9" i="1"/>
  <c r="F10" i="1"/>
  <c r="F7" i="1"/>
  <c r="F17" i="1"/>
  <c r="A5" i="1" l="1"/>
  <c r="G5" i="1" s="1"/>
  <c r="D4" i="4"/>
  <c r="D5" i="4"/>
  <c r="D6" i="4" s="1"/>
  <c r="D7" i="4"/>
  <c r="D8" i="4"/>
  <c r="D12" i="4"/>
  <c r="D13" i="4"/>
  <c r="D14" i="4"/>
  <c r="D15" i="4"/>
  <c r="D16" i="4"/>
  <c r="B41" i="1" l="1"/>
  <c r="A44" i="1"/>
  <c r="A42" i="1"/>
  <c r="A45" i="1"/>
  <c r="A43" i="1"/>
  <c r="A41" i="1"/>
  <c r="B5" i="1"/>
  <c r="D10" i="4"/>
  <c r="D11" i="4" s="1"/>
  <c r="D9" i="4"/>
  <c r="A6" i="1"/>
  <c r="B42" i="1" l="1"/>
  <c r="B6" i="1"/>
  <c r="G6" i="1"/>
  <c r="I5" i="1"/>
  <c r="A7" i="1"/>
  <c r="B43" i="1" l="1"/>
  <c r="B7" i="1"/>
  <c r="G7" i="1"/>
  <c r="I6" i="1"/>
  <c r="A8" i="1"/>
  <c r="B44" i="1" l="1"/>
  <c r="G8" i="1"/>
  <c r="I7" i="1"/>
  <c r="B8" i="1"/>
  <c r="A9" i="1"/>
  <c r="B45" i="1" l="1"/>
  <c r="G9" i="1"/>
  <c r="I8" i="1"/>
  <c r="B9" i="1"/>
  <c r="A10" i="1"/>
  <c r="I9" i="1" l="1"/>
  <c r="G10" i="1"/>
  <c r="B10" i="1"/>
  <c r="A11" i="1"/>
  <c r="G11" i="1" l="1"/>
  <c r="I10" i="1"/>
  <c r="B11" i="1"/>
  <c r="A12" i="1"/>
  <c r="G12" i="1" l="1"/>
  <c r="I11" i="1"/>
  <c r="B12" i="1"/>
  <c r="A13" i="1"/>
  <c r="G13" i="1" l="1"/>
  <c r="I12" i="1"/>
  <c r="B13" i="1"/>
  <c r="A14" i="1"/>
  <c r="I13" i="1" l="1"/>
  <c r="G14" i="1"/>
  <c r="B14" i="1"/>
  <c r="A15" i="1"/>
  <c r="G15" i="1" l="1"/>
  <c r="I15" i="1" s="1"/>
  <c r="I14" i="1"/>
  <c r="B15" i="1"/>
  <c r="A16" i="1"/>
  <c r="G16" i="1" l="1"/>
  <c r="I16" i="1" s="1"/>
  <c r="B16" i="1"/>
  <c r="A17" i="1"/>
  <c r="G17" i="1" l="1"/>
  <c r="I17" i="1" s="1"/>
  <c r="B17" i="1"/>
  <c r="A18" i="1"/>
  <c r="G18" i="1" l="1"/>
  <c r="B18" i="1"/>
  <c r="A19" i="1"/>
  <c r="I18" i="1" l="1"/>
  <c r="G19" i="1"/>
  <c r="I19" i="1" s="1"/>
  <c r="B19" i="1"/>
  <c r="A20" i="1"/>
  <c r="G20" i="1" l="1"/>
  <c r="I20" i="1" s="1"/>
  <c r="B20" i="1"/>
  <c r="A21" i="1"/>
  <c r="G21" i="1" l="1"/>
  <c r="I21" i="1" s="1"/>
  <c r="B21" i="1"/>
  <c r="A22" i="1"/>
  <c r="G22" i="1" l="1"/>
  <c r="I22" i="1" s="1"/>
  <c r="B22" i="1"/>
  <c r="A23" i="1"/>
  <c r="G23" i="1" l="1"/>
  <c r="I23" i="1" s="1"/>
  <c r="B23" i="1"/>
  <c r="A24" i="1"/>
  <c r="G24" i="1" l="1"/>
  <c r="I24" i="1" s="1"/>
  <c r="B24" i="1"/>
  <c r="A25" i="1"/>
  <c r="G25" i="1" l="1"/>
  <c r="I25" i="1" s="1"/>
  <c r="B25" i="1"/>
  <c r="A26" i="1"/>
  <c r="G26" i="1" l="1"/>
  <c r="I26" i="1" s="1"/>
  <c r="B26" i="1"/>
  <c r="A27" i="1"/>
  <c r="G27" i="1" l="1"/>
  <c r="I27" i="1" s="1"/>
  <c r="B27" i="1"/>
  <c r="A28" i="1"/>
  <c r="G28" i="1" l="1"/>
  <c r="I28" i="1" s="1"/>
  <c r="B28" i="1"/>
  <c r="A29" i="1"/>
  <c r="G29" i="1" l="1"/>
  <c r="I29" i="1" s="1"/>
  <c r="B29" i="1"/>
  <c r="A30" i="1"/>
  <c r="G30" i="1" l="1"/>
  <c r="I30" i="1" s="1"/>
  <c r="B30" i="1"/>
  <c r="A31" i="1"/>
  <c r="G31" i="1" l="1"/>
  <c r="I31" i="1" s="1"/>
  <c r="B31" i="1"/>
  <c r="A32" i="1"/>
  <c r="G32" i="1" l="1"/>
  <c r="I32" i="1" s="1"/>
  <c r="B32" i="1"/>
  <c r="A33" i="1"/>
  <c r="A34" i="1"/>
  <c r="H35" i="1" l="1"/>
  <c r="G34" i="1"/>
  <c r="G33" i="1"/>
  <c r="I33" i="1" s="1"/>
  <c r="B34" i="1"/>
  <c r="B33" i="1"/>
  <c r="G35" i="1" l="1"/>
  <c r="F41" i="1"/>
  <c r="D41" i="1"/>
  <c r="D42" i="1"/>
  <c r="F42" i="1"/>
  <c r="E41" i="1"/>
  <c r="F44" i="1"/>
  <c r="C42" i="1"/>
  <c r="F43" i="1"/>
  <c r="C41" i="1"/>
  <c r="E43" i="1"/>
  <c r="D43" i="1"/>
  <c r="D44" i="1"/>
  <c r="C44" i="1"/>
  <c r="C43" i="1"/>
  <c r="E44" i="1"/>
  <c r="C45" i="1"/>
  <c r="F45" i="1"/>
  <c r="E45" i="1"/>
  <c r="D45" i="1"/>
  <c r="E42" i="1"/>
  <c r="I34" i="1"/>
  <c r="I36" i="1" s="1"/>
  <c r="C46" i="1" l="1"/>
  <c r="E46" i="1"/>
  <c r="F46" i="1"/>
  <c r="D46" i="1"/>
</calcChain>
</file>

<file path=xl/sharedStrings.xml><?xml version="1.0" encoding="utf-8"?>
<sst xmlns="http://schemas.openxmlformats.org/spreadsheetml/2006/main" count="52" uniqueCount="40">
  <si>
    <t>Nbre heures</t>
  </si>
  <si>
    <t>P/A</t>
  </si>
  <si>
    <t>Mois de: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</si>
  <si>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</si>
  <si>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</si>
  <si>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</si>
  <si>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</si>
  <si>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</si>
  <si>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</si>
  <si>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</si>
  <si>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</si>
  <si>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</si>
  <si>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</si>
  <si>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</si>
  <si>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</si>
  <si>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</si>
  <si>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heures normales</t>
  </si>
  <si>
    <t>h. fériés</t>
  </si>
  <si>
    <t>h. dimanche</t>
  </si>
  <si>
    <t>A</t>
  </si>
  <si>
    <t>H Arrivée</t>
  </si>
  <si>
    <t>H. départ</t>
  </si>
  <si>
    <t>Total heure</t>
  </si>
  <si>
    <t>Salarié 1</t>
  </si>
  <si>
    <t>semaine</t>
  </si>
  <si>
    <t>heures supplémentaires</t>
  </si>
  <si>
    <t>M</t>
  </si>
  <si>
    <t>CP</t>
  </si>
  <si>
    <t>Maladie</t>
  </si>
  <si>
    <t>Congés payés</t>
  </si>
  <si>
    <t>nbre jour maladie</t>
  </si>
  <si>
    <t>Semaine</t>
  </si>
  <si>
    <t>total</t>
  </si>
  <si>
    <t>nbre jour de congés payés</t>
  </si>
  <si>
    <t>nbre jour d'absence</t>
  </si>
  <si>
    <t>Total</t>
  </si>
  <si>
    <t>Novembre</t>
  </si>
  <si>
    <t>R</t>
  </si>
  <si>
    <t>Repos</t>
  </si>
  <si>
    <t>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</si>
</sst>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d\ d\ mmmm\ "/>
    <numFmt numFmtId="165" formatCode="dddd\ dd\ mmmm\ yyyy"/>
    <numFmt numFmtId="166" formatCode="yyyy"/>
    <numFmt numFmtId="167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omic Sans MS"/>
      <family val="4"/>
    </font>
    <font>
      <sz val="8"/>
      <color indexed="8"/>
      <name val="Comic Sans MS"/>
      <family val="4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sz val="8"/>
      <name val="Calibri"/>
      <family val="2"/>
    </font>
    <font>
      <b/>
      <i/>
      <sz val="11"/>
      <color indexed="8"/>
      <name val="Comic Sans MS"/>
      <family val="4"/>
    </font>
    <font>
      <sz val="7"/>
      <color indexed="8"/>
      <name val="Comic Sans MS"/>
      <family val="4"/>
    </font>
    <font>
      <sz val="20"/>
      <color indexed="8"/>
      <name val="Comic Sans MS"/>
      <family val="4"/>
    </font>
    <font>
      <i/>
      <sz val="8"/>
      <color indexed="8"/>
      <name val="Comic Sans MS"/>
      <family val="4"/>
    </font>
    <font>
      <sz val="10"/>
      <color indexed="8"/>
      <name val="Comic Sans MS"/>
      <family val="4"/>
    </font>
    <font>
      <sz val="6"/>
      <color indexed="8"/>
      <name val="Comic Sans MS"/>
      <family val="4"/>
    </font>
    <font>
      <b/>
      <sz val="8"/>
      <color indexed="8"/>
      <name val="Comic Sans MS"/>
      <family val="4"/>
    </font>
    <font>
      <b/>
      <i/>
      <sz val="8"/>
      <color indexed="8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5" fillId="2" borderId="0" xfId="1" applyNumberFormat="1" applyFont="1" applyFill="1" applyBorder="1" applyAlignment="1">
      <alignment horizontal="center" wrapText="1"/>
    </xf>
    <xf numFmtId="166" fontId="3" fillId="0" borderId="0" xfId="1" applyNumberFormat="1" applyBorder="1" applyAlignment="1">
      <alignment horizontal="center" wrapText="1"/>
    </xf>
    <xf numFmtId="0" fontId="6" fillId="0" borderId="0" xfId="1" applyFont="1" applyAlignment="1">
      <alignment horizontal="center"/>
    </xf>
    <xf numFmtId="0" fontId="3" fillId="0" borderId="0" xfId="1"/>
    <xf numFmtId="0" fontId="3" fillId="0" borderId="0" xfId="1" applyNumberFormat="1" applyBorder="1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Border="1"/>
    <xf numFmtId="0" fontId="3" fillId="0" borderId="0" xfId="1" applyBorder="1" applyAlignment="1">
      <alignment horizontal="center"/>
    </xf>
    <xf numFmtId="0" fontId="7" fillId="3" borderId="0" xfId="1" applyFont="1" applyFill="1" applyBorder="1"/>
    <xf numFmtId="0" fontId="8" fillId="3" borderId="0" xfId="1" applyFont="1" applyFill="1" applyBorder="1"/>
    <xf numFmtId="165" fontId="7" fillId="3" borderId="0" xfId="1" applyNumberFormat="1" applyFont="1" applyFill="1" applyBorder="1" applyAlignment="1">
      <alignment horizontal="center"/>
    </xf>
    <xf numFmtId="14" fontId="3" fillId="0" borderId="0" xfId="1" applyNumberFormat="1"/>
    <xf numFmtId="167" fontId="7" fillId="3" borderId="0" xfId="1" applyNumberFormat="1" applyFont="1" applyFill="1" applyBorder="1" applyAlignment="1">
      <alignment horizontal="center"/>
    </xf>
    <xf numFmtId="2" fontId="3" fillId="0" borderId="0" xfId="1" applyNumberFormat="1"/>
    <xf numFmtId="164" fontId="2" fillId="0" borderId="2" xfId="0" applyNumberFormat="1" applyFont="1" applyBorder="1"/>
    <xf numFmtId="0" fontId="1" fillId="0" borderId="0" xfId="0" applyFont="1" applyFill="1" applyBorder="1" applyAlignment="1">
      <alignment horizontal="centerContinuous"/>
    </xf>
    <xf numFmtId="0" fontId="1" fillId="0" borderId="0" xfId="0" applyFont="1" applyFill="1" applyBorder="1"/>
    <xf numFmtId="0" fontId="10" fillId="0" borderId="6" xfId="0" applyFont="1" applyBorder="1" applyAlignment="1">
      <alignment horizontal="centerContinuous"/>
    </xf>
    <xf numFmtId="0" fontId="10" fillId="0" borderId="7" xfId="0" applyFont="1" applyBorder="1" applyAlignment="1">
      <alignment horizontal="centerContinuous"/>
    </xf>
    <xf numFmtId="0" fontId="10" fillId="0" borderId="8" xfId="0" applyFont="1" applyBorder="1" applyAlignment="1">
      <alignment horizontal="centerContinuous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right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1" fillId="0" borderId="0" xfId="0" applyFont="1"/>
    <xf numFmtId="0" fontId="11" fillId="0" borderId="5" xfId="0" applyFont="1" applyBorder="1" applyAlignment="1">
      <alignment horizontal="center"/>
    </xf>
    <xf numFmtId="0" fontId="14" fillId="0" borderId="6" xfId="0" applyFont="1" applyBorder="1"/>
    <xf numFmtId="0" fontId="13" fillId="0" borderId="2" xfId="0" applyFont="1" applyBorder="1" applyAlignment="1">
      <alignment horizontal="right"/>
    </xf>
    <xf numFmtId="0" fontId="11" fillId="0" borderId="5" xfId="0" applyFont="1" applyBorder="1" applyAlignment="1">
      <alignment horizontal="center" textRotation="90"/>
    </xf>
    <xf numFmtId="0" fontId="11" fillId="4" borderId="5" xfId="0" applyFont="1" applyFill="1" applyBorder="1" applyAlignment="1">
      <alignment horizontal="center" textRotation="90" wrapText="1"/>
    </xf>
    <xf numFmtId="0" fontId="11" fillId="5" borderId="5" xfId="0" applyFont="1" applyFill="1" applyBorder="1" applyAlignment="1">
      <alignment horizontal="center" textRotation="90" wrapText="1"/>
    </xf>
    <xf numFmtId="0" fontId="15" fillId="0" borderId="2" xfId="0" applyNumberFormat="1" applyFont="1" applyBorder="1"/>
    <xf numFmtId="0" fontId="11" fillId="0" borderId="1" xfId="0" applyFont="1" applyBorder="1" applyAlignment="1">
      <alignment textRotation="90"/>
    </xf>
    <xf numFmtId="0" fontId="2" fillId="0" borderId="0" xfId="0" applyFont="1" applyAlignment="1">
      <alignment horizontal="right"/>
    </xf>
    <xf numFmtId="2" fontId="2" fillId="0" borderId="1" xfId="0" applyNumberFormat="1" applyFont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16" fillId="0" borderId="0" xfId="0" applyFont="1" applyAlignment="1">
      <alignment horizontal="right"/>
    </xf>
    <xf numFmtId="0" fontId="2" fillId="0" borderId="9" xfId="0" applyFont="1" applyBorder="1"/>
    <xf numFmtId="0" fontId="1" fillId="10" borderId="9" xfId="0" applyFont="1" applyFill="1" applyBorder="1" applyAlignment="1">
      <alignment horizontal="center"/>
    </xf>
    <xf numFmtId="0" fontId="2" fillId="0" borderId="10" xfId="0" applyFont="1" applyBorder="1"/>
    <xf numFmtId="0" fontId="2" fillId="10" borderId="10" xfId="0" applyFont="1" applyFill="1" applyBorder="1" applyAlignment="1">
      <alignment horizontal="center"/>
    </xf>
    <xf numFmtId="0" fontId="2" fillId="0" borderId="11" xfId="0" applyFont="1" applyBorder="1"/>
    <xf numFmtId="0" fontId="2" fillId="10" borderId="11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7" xfId="0" applyFont="1" applyBorder="1"/>
    <xf numFmtId="0" fontId="10" fillId="0" borderId="0" xfId="0" applyFont="1" applyFill="1" applyBorder="1" applyAlignment="1">
      <alignment horizontal="centerContinuous"/>
    </xf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10" fillId="0" borderId="0" xfId="0" applyFont="1" applyFill="1" applyBorder="1" applyAlignment="1"/>
    <xf numFmtId="0" fontId="11" fillId="0" borderId="15" xfId="0" applyFont="1" applyBorder="1" applyAlignment="1">
      <alignment horizontal="center" textRotation="90" wrapText="1"/>
    </xf>
    <xf numFmtId="2" fontId="2" fillId="0" borderId="16" xfId="0" applyNumberFormat="1" applyFont="1" applyBorder="1" applyAlignment="1">
      <alignment horizontal="right"/>
    </xf>
    <xf numFmtId="2" fontId="2" fillId="8" borderId="15" xfId="0" applyNumberFormat="1" applyFont="1" applyFill="1" applyBorder="1"/>
    <xf numFmtId="164" fontId="17" fillId="0" borderId="2" xfId="0" applyNumberFormat="1" applyFont="1" applyBorder="1" applyAlignment="1">
      <alignment horizontal="right"/>
    </xf>
    <xf numFmtId="0" fontId="11" fillId="0" borderId="1" xfId="0" applyFont="1" applyBorder="1" applyAlignment="1">
      <alignment horizontal="center" vertical="center" textRotation="90" wrapText="1"/>
    </xf>
    <xf numFmtId="0" fontId="11" fillId="4" borderId="1" xfId="0" applyFont="1" applyFill="1" applyBorder="1" applyAlignment="1">
      <alignment horizontal="center" vertical="center" textRotation="90" wrapText="1"/>
    </xf>
    <xf numFmtId="0" fontId="11" fillId="5" borderId="1" xfId="0" applyFont="1" applyFill="1" applyBorder="1" applyAlignment="1">
      <alignment horizontal="center" vertical="center" textRotation="90" wrapText="1"/>
    </xf>
    <xf numFmtId="0" fontId="11" fillId="9" borderId="1" xfId="0" applyFont="1" applyFill="1" applyBorder="1" applyAlignment="1">
      <alignment horizontal="center" vertical="center" textRotation="90" wrapText="1"/>
    </xf>
    <xf numFmtId="0" fontId="11" fillId="11" borderId="1" xfId="0" applyFont="1" applyFill="1" applyBorder="1" applyAlignment="1">
      <alignment horizontal="center" vertical="center" textRotation="90" wrapText="1"/>
    </xf>
    <xf numFmtId="0" fontId="11" fillId="12" borderId="1" xfId="0" applyFont="1" applyFill="1" applyBorder="1" applyAlignment="1">
      <alignment horizontal="center" vertical="center" textRotation="90" wrapText="1"/>
    </xf>
    <xf numFmtId="2" fontId="2" fillId="10" borderId="16" xfId="0" applyNumberFormat="1" applyFont="1" applyFill="1" applyBorder="1" applyAlignment="1">
      <alignment horizontal="center"/>
    </xf>
    <xf numFmtId="0" fontId="2" fillId="10" borderId="12" xfId="0" applyFont="1" applyFill="1" applyBorder="1"/>
    <xf numFmtId="0" fontId="2" fillId="13" borderId="1" xfId="0" applyFont="1" applyFill="1" applyBorder="1" applyAlignment="1">
      <alignment horizontal="center"/>
    </xf>
    <xf numFmtId="0" fontId="11" fillId="13" borderId="1" xfId="0" applyFont="1" applyFill="1" applyBorder="1" applyAlignment="1">
      <alignment horizontal="center" vertical="center" textRotation="90" wrapText="1"/>
    </xf>
    <xf numFmtId="14" fontId="12" fillId="7" borderId="0" xfId="0" applyNumberFormat="1" applyFont="1" applyFill="1" applyBorder="1" applyAlignment="1">
      <alignment horizontal="center"/>
    </xf>
    <xf numFmtId="0" fontId="0" fillId="0" borderId="0" xfId="0" applyAlignment="1"/>
  </cellXfs>
  <cellStyles count="2">
    <cellStyle name="Normal" xfId="0" builtinId="0"/>
    <cellStyle name="Normal_feries" xfId="1"/>
  </cellStyles>
  <dxfs count="11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indexed="57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colors>
    <mruColors>
      <color rgb="FFFF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66675</xdr:colOff>
      <xdr:row>49</xdr:row>
      <xdr:rowOff>0</xdr:rowOff>
    </xdr:from>
    <xdr:to>
      <xdr:col>9</xdr:col>
      <xdr:colOff>142875</xdr:colOff>
      <xdr:row>50</xdr:row>
      <xdr:rowOff>16852</xdr:rowOff>
    </xdr:to>
    <xdr:sp macro="" textlink="">
      <xdr:nvSpPr>
        <xdr:cNvPr id="1042" name="Text Box 10"/>
        <xdr:cNvSpPr txBox="1">
          <a:spLocks noChangeArrowheads="1"/>
        </xdr:cNvSpPr>
      </xdr:nvSpPr>
      <xdr:spPr bwMode="auto">
        <a:xfrm>
          <a:off x="2847975" y="9220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9"/>
  <sheetViews>
    <sheetView tabSelected="1" zoomScale="160" zoomScaleNormal="16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G10" sqref="G10"/>
    </sheetView>
  </sheetViews>
  <sheetFormatPr baseColWidth="10" defaultRowHeight="16.5" x14ac:dyDescent="0.3"/>
  <cols>
    <col min="1" max="1" width="22.42578125" style="1" customWidth="1"/>
    <col min="2" max="2" width="3.85546875" style="1" customWidth="1"/>
    <col min="3" max="3" width="7.42578125" style="2" customWidth="1"/>
    <col min="4" max="4" width="5.7109375" style="2" customWidth="1"/>
    <col min="5" max="5" width="5.140625" style="2" customWidth="1"/>
    <col min="6" max="6" width="6" style="2" customWidth="1"/>
    <col min="7" max="7" width="7" style="2" customWidth="1"/>
    <col min="8" max="8" width="5.7109375" style="2" customWidth="1"/>
    <col min="9" max="9" width="6.42578125" style="1" customWidth="1"/>
    <col min="10" max="10" width="2.85546875" style="1" customWidth="1"/>
    <col min="11" max="11" width="6.85546875" style="1" customWidth="1"/>
    <col min="12" max="12" width="6" style="1" customWidth="1"/>
    <col min="13" max="13" width="7.7109375" style="1" customWidth="1"/>
    <col min="14" max="14" width="3.28515625" style="1" customWidth="1"/>
    <col min="15" max="17" width="6.85546875" style="1" customWidth="1"/>
    <col min="18" max="18" width="3.7109375" style="1" customWidth="1"/>
    <col min="19" max="21" width="6.85546875" style="1" customWidth="1"/>
    <col min="22" max="22" width="4.28515625" style="1" customWidth="1"/>
    <col min="23" max="25" width="6.85546875" style="1" customWidth="1"/>
    <col min="26" max="16384" width="11.42578125" style="1"/>
  </cols>
  <sheetData>
    <row r="1" spans="1:25" ht="33" thickTop="1" thickBot="1" x14ac:dyDescent="0.65">
      <c r="H1" s="32" t="s">
        <v>2</v>
      </c>
      <c r="I1" s="51"/>
      <c r="J1" s="72" t="s">
        <v>36</v>
      </c>
      <c r="K1" s="73"/>
      <c r="L1" s="73"/>
      <c r="M1" s="73"/>
      <c r="N1" s="73"/>
      <c r="O1" s="18"/>
      <c r="P1" s="18"/>
      <c r="R1" s="18"/>
      <c r="S1" s="18"/>
      <c r="T1" s="18"/>
      <c r="V1" s="18"/>
      <c r="W1" s="18"/>
      <c r="X1" s="18"/>
    </row>
    <row r="2" spans="1:25" ht="6" customHeight="1" thickTop="1" thickBot="1" x14ac:dyDescent="0.35">
      <c r="K2" s="19"/>
      <c r="L2" s="19"/>
      <c r="M2" s="19"/>
      <c r="N2" s="19"/>
      <c r="O2" s="19"/>
      <c r="P2" s="19"/>
      <c r="R2" s="19"/>
      <c r="S2" s="19"/>
      <c r="T2" s="19"/>
      <c r="V2" s="19"/>
      <c r="W2" s="19"/>
      <c r="X2" s="19"/>
    </row>
    <row r="3" spans="1:25" ht="19.5" thickTop="1" thickBot="1" x14ac:dyDescent="0.4">
      <c r="C3" s="20" t="s">
        <v>23</v>
      </c>
      <c r="D3" s="21"/>
      <c r="E3" s="21"/>
      <c r="F3" s="21"/>
      <c r="G3" s="21"/>
      <c r="H3" s="21"/>
      <c r="I3" s="22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2"/>
      <c r="Y3" s="52"/>
    </row>
    <row r="4" spans="1:25" s="30" customFormat="1" ht="63" customHeight="1" thickTop="1" x14ac:dyDescent="0.15">
      <c r="B4" s="38" t="s">
        <v>24</v>
      </c>
      <c r="C4" s="31" t="s">
        <v>1</v>
      </c>
      <c r="D4" s="34" t="s">
        <v>20</v>
      </c>
      <c r="E4" s="34" t="s">
        <v>21</v>
      </c>
      <c r="F4" s="34" t="s">
        <v>22</v>
      </c>
      <c r="G4" s="35" t="s">
        <v>18</v>
      </c>
      <c r="H4" s="36" t="s">
        <v>17</v>
      </c>
      <c r="I4" s="58" t="s">
        <v>16</v>
      </c>
      <c r="J4" s="53"/>
      <c r="K4" s="54"/>
      <c r="L4" s="54"/>
      <c r="M4" s="54"/>
      <c r="N4" s="53"/>
      <c r="O4" s="54"/>
      <c r="P4" s="54"/>
      <c r="Q4" s="54"/>
      <c r="R4" s="53"/>
      <c r="S4" s="54"/>
      <c r="T4" s="54"/>
      <c r="U4" s="54"/>
      <c r="V4" s="53"/>
      <c r="W4" s="54"/>
      <c r="X4" s="54"/>
      <c r="Y4" s="54"/>
    </row>
    <row r="5" spans="1:25" ht="12.2" customHeight="1" x14ac:dyDescent="0.3">
      <c r="A5" s="17">
        <f>DATE(An,MONTH("1/"&amp;J1),1)</f>
        <v>41214</v>
      </c>
      <c r="B5" s="37">
        <f>WEEKNUM(A5)</f>
        <v>44</v>
      </c>
      <c r="C5" s="24"/>
      <c r="D5" s="40">
        <v>8.25</v>
      </c>
      <c r="E5" s="40">
        <v>12</v>
      </c>
      <c r="F5" s="40">
        <f t="shared" ref="F5:F6" si="0">E5-D5</f>
        <v>3.75</v>
      </c>
      <c r="G5" s="40" t="str">
        <f>IF(WEEKDAY(A5)=1,F5,"0")</f>
        <v>0</v>
      </c>
      <c r="H5" s="40">
        <f>IF(AND(COUNTIF(Fériés,A5),WEEKDAY(A5)&lt;&gt;1),F5,0)</f>
        <v>3.75</v>
      </c>
      <c r="I5" s="59">
        <f>F5-G5-H5</f>
        <v>0</v>
      </c>
      <c r="J5" s="55"/>
      <c r="K5" s="55"/>
      <c r="L5" s="55"/>
      <c r="M5" s="56"/>
      <c r="N5" s="55"/>
      <c r="O5" s="55"/>
      <c r="P5" s="55"/>
      <c r="Q5" s="56"/>
      <c r="R5" s="55"/>
      <c r="S5" s="55"/>
      <c r="T5" s="55"/>
      <c r="U5" s="56"/>
      <c r="V5" s="55"/>
      <c r="W5" s="55"/>
      <c r="X5" s="55"/>
      <c r="Y5" s="56"/>
    </row>
    <row r="6" spans="1:25" ht="12.2" customHeight="1" x14ac:dyDescent="0.3">
      <c r="A6" s="17">
        <f>A5+1</f>
        <v>41215</v>
      </c>
      <c r="B6" s="37">
        <f t="shared" ref="B6:B34" si="1">WEEKNUM(A6)</f>
        <v>44</v>
      </c>
      <c r="C6" s="24" t="s">
        <v>26</v>
      </c>
      <c r="D6" s="40">
        <v>8</v>
      </c>
      <c r="E6" s="40">
        <v>12</v>
      </c>
      <c r="F6" s="40">
        <f t="shared" si="0"/>
        <v>4</v>
      </c>
      <c r="G6" s="40" t="str">
        <f t="shared" ref="G6:G34" si="2">IF(WEEKDAY(A6)=1,F6,"0")</f>
        <v>0</v>
      </c>
      <c r="H6" s="40">
        <f>IF(AND(COUNTIF(Fériés,A6),WEEKDAY(A6)&lt;&gt;1),F6,0)</f>
        <v>0</v>
      </c>
      <c r="I6" s="59">
        <f t="shared" ref="I6:I34" si="3">F6-G6-H6</f>
        <v>4</v>
      </c>
      <c r="J6" s="55"/>
      <c r="K6" s="55"/>
      <c r="L6" s="55"/>
      <c r="M6" s="56"/>
      <c r="N6" s="55"/>
      <c r="O6" s="55"/>
      <c r="P6" s="55"/>
      <c r="Q6" s="56"/>
      <c r="R6" s="55"/>
      <c r="S6" s="55"/>
      <c r="T6" s="55"/>
      <c r="U6" s="56"/>
      <c r="V6" s="55"/>
      <c r="W6" s="55"/>
      <c r="X6" s="55"/>
      <c r="Y6" s="56"/>
    </row>
    <row r="7" spans="1:25" ht="12.2" customHeight="1" x14ac:dyDescent="0.3">
      <c r="A7" s="17">
        <f t="shared" ref="A7:A32" si="4">A6+1</f>
        <v>41216</v>
      </c>
      <c r="B7" s="37">
        <f t="shared" si="1"/>
        <v>44</v>
      </c>
      <c r="C7" s="24"/>
      <c r="D7" s="40">
        <v>8</v>
      </c>
      <c r="E7" s="40">
        <v>20</v>
      </c>
      <c r="F7" s="40">
        <f t="shared" ref="F7" si="5">E7-D7</f>
        <v>12</v>
      </c>
      <c r="G7" s="40" t="str">
        <f t="shared" si="2"/>
        <v>0</v>
      </c>
      <c r="H7" s="40">
        <f>IF(AND(COUNTIF(Fériés,A7),WEEKDAY(A7)&lt;&gt;1),F7,0)</f>
        <v>0</v>
      </c>
      <c r="I7" s="59">
        <f t="shared" si="3"/>
        <v>12</v>
      </c>
      <c r="J7" s="55"/>
      <c r="K7" s="55"/>
      <c r="L7" s="55"/>
      <c r="M7" s="56"/>
      <c r="N7" s="55"/>
      <c r="O7" s="55"/>
      <c r="P7" s="55"/>
      <c r="Q7" s="56"/>
      <c r="R7" s="55"/>
      <c r="S7" s="55"/>
      <c r="T7" s="55"/>
      <c r="U7" s="56"/>
      <c r="V7" s="55"/>
      <c r="W7" s="55"/>
      <c r="X7" s="55"/>
      <c r="Y7" s="56"/>
    </row>
    <row r="8" spans="1:25" ht="12.2" customHeight="1" x14ac:dyDescent="0.3">
      <c r="A8" s="17">
        <f t="shared" si="4"/>
        <v>41217</v>
      </c>
      <c r="B8" s="37">
        <f t="shared" si="1"/>
        <v>45</v>
      </c>
      <c r="C8" s="24"/>
      <c r="D8" s="40">
        <v>8</v>
      </c>
      <c r="E8" s="40">
        <v>20</v>
      </c>
      <c r="F8" s="40">
        <f t="shared" ref="F8:F16" si="6">E8-D8</f>
        <v>12</v>
      </c>
      <c r="G8" s="40">
        <f t="shared" si="2"/>
        <v>12</v>
      </c>
      <c r="H8" s="40">
        <f>IF(AND(COUNTIF(Fériés,A8),WEEKDAY(A8)&lt;&gt;1),F8,0)</f>
        <v>0</v>
      </c>
      <c r="I8" s="59">
        <f t="shared" si="3"/>
        <v>0</v>
      </c>
      <c r="J8" s="55"/>
      <c r="K8" s="55"/>
      <c r="L8" s="55"/>
      <c r="M8" s="56"/>
      <c r="N8" s="55"/>
      <c r="O8" s="55"/>
      <c r="P8" s="55"/>
      <c r="Q8" s="56"/>
      <c r="R8" s="55"/>
      <c r="S8" s="55"/>
      <c r="T8" s="55"/>
      <c r="U8" s="56"/>
      <c r="V8" s="55"/>
      <c r="W8" s="55"/>
      <c r="X8" s="55"/>
      <c r="Y8" s="56"/>
    </row>
    <row r="9" spans="1:25" ht="12.2" customHeight="1" x14ac:dyDescent="0.3">
      <c r="A9" s="17">
        <f t="shared" si="4"/>
        <v>41218</v>
      </c>
      <c r="B9" s="37">
        <f t="shared" si="1"/>
        <v>45</v>
      </c>
      <c r="C9" s="24"/>
      <c r="D9" s="40">
        <v>8</v>
      </c>
      <c r="E9" s="40">
        <v>12</v>
      </c>
      <c r="F9" s="40">
        <f t="shared" si="6"/>
        <v>4</v>
      </c>
      <c r="G9" s="40" t="str">
        <f t="shared" si="2"/>
        <v>0</v>
      </c>
      <c r="H9" s="40">
        <f>IF(AND(COUNTIF(Fériés,A9),WEEKDAY(A9)&lt;&gt;1),F9,0)</f>
        <v>0</v>
      </c>
      <c r="I9" s="59">
        <f t="shared" si="3"/>
        <v>4</v>
      </c>
      <c r="J9" s="55"/>
      <c r="K9" s="55"/>
      <c r="L9" s="55"/>
      <c r="M9" s="56"/>
      <c r="N9" s="55"/>
      <c r="O9" s="55"/>
      <c r="P9" s="55"/>
      <c r="Q9" s="56"/>
      <c r="R9" s="55"/>
      <c r="S9" s="55"/>
      <c r="T9" s="55"/>
      <c r="U9" s="56"/>
      <c r="V9" s="55"/>
      <c r="W9" s="55"/>
      <c r="X9" s="55"/>
      <c r="Y9" s="56"/>
    </row>
    <row r="10" spans="1:25" ht="12.2" customHeight="1" x14ac:dyDescent="0.3">
      <c r="A10" s="17">
        <f t="shared" si="4"/>
        <v>41219</v>
      </c>
      <c r="B10" s="37">
        <f t="shared" si="1"/>
        <v>45</v>
      </c>
      <c r="C10" s="24"/>
      <c r="D10" s="40">
        <v>8</v>
      </c>
      <c r="E10" s="40">
        <v>12</v>
      </c>
      <c r="F10" s="40">
        <f t="shared" si="6"/>
        <v>4</v>
      </c>
      <c r="G10" s="40" t="str">
        <f t="shared" si="2"/>
        <v>0</v>
      </c>
      <c r="H10" s="40">
        <f>IF(AND(COUNTIF(Fériés,A10),WEEKDAY(A10)&lt;&gt;1),F10,0)</f>
        <v>0</v>
      </c>
      <c r="I10" s="59">
        <f t="shared" si="3"/>
        <v>4</v>
      </c>
      <c r="J10" s="55"/>
      <c r="K10" s="55"/>
      <c r="L10" s="55"/>
      <c r="M10" s="56"/>
      <c r="N10" s="55"/>
      <c r="O10" s="55"/>
      <c r="P10" s="55"/>
      <c r="Q10" s="56"/>
      <c r="R10" s="55"/>
      <c r="S10" s="55"/>
      <c r="T10" s="55"/>
      <c r="U10" s="56"/>
      <c r="V10" s="55"/>
      <c r="W10" s="55"/>
      <c r="X10" s="55"/>
      <c r="Y10" s="56"/>
    </row>
    <row r="11" spans="1:25" ht="12.2" customHeight="1" x14ac:dyDescent="0.3">
      <c r="A11" s="17">
        <f t="shared" si="4"/>
        <v>41220</v>
      </c>
      <c r="B11" s="37">
        <f t="shared" si="1"/>
        <v>45</v>
      </c>
      <c r="C11" s="24"/>
      <c r="D11" s="40">
        <v>9</v>
      </c>
      <c r="E11" s="40">
        <v>12</v>
      </c>
      <c r="F11" s="40">
        <f t="shared" si="6"/>
        <v>3</v>
      </c>
      <c r="G11" s="40" t="str">
        <f t="shared" si="2"/>
        <v>0</v>
      </c>
      <c r="H11" s="40">
        <f>IF(AND(COUNTIF(Fériés,A11),WEEKDAY(A11)&lt;&gt;1),F11,0)</f>
        <v>0</v>
      </c>
      <c r="I11" s="59">
        <f t="shared" si="3"/>
        <v>3</v>
      </c>
      <c r="J11" s="55"/>
      <c r="K11" s="55"/>
      <c r="L11" s="55"/>
      <c r="M11" s="56"/>
      <c r="N11" s="55"/>
      <c r="O11" s="55"/>
      <c r="P11" s="55"/>
      <c r="Q11" s="56"/>
      <c r="R11" s="55"/>
      <c r="S11" s="55"/>
      <c r="T11" s="55"/>
      <c r="U11" s="56"/>
      <c r="V11" s="55"/>
      <c r="W11" s="55"/>
      <c r="X11" s="55"/>
      <c r="Y11" s="56"/>
    </row>
    <row r="12" spans="1:25" ht="12.2" customHeight="1" x14ac:dyDescent="0.3">
      <c r="A12" s="17">
        <f t="shared" si="4"/>
        <v>41221</v>
      </c>
      <c r="B12" s="37">
        <f t="shared" si="1"/>
        <v>45</v>
      </c>
      <c r="C12" s="24"/>
      <c r="D12" s="40">
        <v>9</v>
      </c>
      <c r="E12" s="40">
        <v>16</v>
      </c>
      <c r="F12" s="40">
        <f t="shared" si="6"/>
        <v>7</v>
      </c>
      <c r="G12" s="40" t="str">
        <f t="shared" si="2"/>
        <v>0</v>
      </c>
      <c r="H12" s="40">
        <f>IF(AND(COUNTIF(Fériés,A12),WEEKDAY(A12)&lt;&gt;1),F12,0)</f>
        <v>0</v>
      </c>
      <c r="I12" s="59">
        <f t="shared" si="3"/>
        <v>7</v>
      </c>
      <c r="J12" s="55"/>
      <c r="K12" s="55"/>
      <c r="L12" s="55"/>
      <c r="M12" s="56"/>
      <c r="N12" s="55"/>
      <c r="O12" s="55"/>
      <c r="P12" s="55"/>
      <c r="Q12" s="56"/>
      <c r="R12" s="55"/>
      <c r="S12" s="55"/>
      <c r="T12" s="55"/>
      <c r="U12" s="56"/>
      <c r="V12" s="55"/>
      <c r="W12" s="55"/>
      <c r="X12" s="55"/>
      <c r="Y12" s="56"/>
    </row>
    <row r="13" spans="1:25" ht="12.2" customHeight="1" x14ac:dyDescent="0.3">
      <c r="A13" s="17">
        <f t="shared" si="4"/>
        <v>41222</v>
      </c>
      <c r="B13" s="37">
        <f t="shared" si="1"/>
        <v>45</v>
      </c>
      <c r="C13" s="24" t="s">
        <v>37</v>
      </c>
      <c r="D13" s="40">
        <v>9</v>
      </c>
      <c r="E13" s="40">
        <v>16</v>
      </c>
      <c r="F13" s="40">
        <f t="shared" si="6"/>
        <v>7</v>
      </c>
      <c r="G13" s="40" t="str">
        <f t="shared" si="2"/>
        <v>0</v>
      </c>
      <c r="H13" s="40">
        <f>IF(AND(COUNTIF(Fériés,A13),WEEKDAY(A13)&lt;&gt;1),F13,0)</f>
        <v>0</v>
      </c>
      <c r="I13" s="59">
        <f t="shared" si="3"/>
        <v>7</v>
      </c>
      <c r="J13" s="55"/>
      <c r="K13" s="55"/>
      <c r="L13" s="55"/>
      <c r="M13" s="56"/>
      <c r="N13" s="55"/>
      <c r="O13" s="55"/>
      <c r="P13" s="55"/>
      <c r="Q13" s="56"/>
      <c r="R13" s="55"/>
      <c r="S13" s="55"/>
      <c r="T13" s="55"/>
      <c r="U13" s="56"/>
      <c r="V13" s="55"/>
      <c r="W13" s="55"/>
      <c r="X13" s="55"/>
      <c r="Y13" s="56"/>
    </row>
    <row r="14" spans="1:25" ht="12.2" customHeight="1" x14ac:dyDescent="0.3">
      <c r="A14" s="17">
        <f t="shared" si="4"/>
        <v>41223</v>
      </c>
      <c r="B14" s="37">
        <f t="shared" si="1"/>
        <v>45</v>
      </c>
      <c r="C14" s="24"/>
      <c r="D14" s="40">
        <v>9</v>
      </c>
      <c r="E14" s="40">
        <v>16</v>
      </c>
      <c r="F14" s="40">
        <f t="shared" si="6"/>
        <v>7</v>
      </c>
      <c r="G14" s="40" t="str">
        <f t="shared" si="2"/>
        <v>0</v>
      </c>
      <c r="H14" s="40">
        <f>IF(AND(COUNTIF(Fériés,A14),WEEKDAY(A14)&lt;&gt;1),F14,0)</f>
        <v>0</v>
      </c>
      <c r="I14" s="59">
        <f t="shared" si="3"/>
        <v>7</v>
      </c>
      <c r="J14" s="55"/>
      <c r="K14" s="55"/>
      <c r="L14" s="55"/>
      <c r="M14" s="56"/>
      <c r="N14" s="55"/>
      <c r="O14" s="55"/>
      <c r="P14" s="55"/>
      <c r="Q14" s="56"/>
      <c r="R14" s="55"/>
      <c r="S14" s="55"/>
      <c r="T14" s="55"/>
      <c r="U14" s="56"/>
      <c r="V14" s="55"/>
      <c r="W14" s="55"/>
      <c r="X14" s="55"/>
      <c r="Y14" s="56"/>
    </row>
    <row r="15" spans="1:25" ht="12.2" customHeight="1" x14ac:dyDescent="0.3">
      <c r="A15" s="17">
        <f t="shared" si="4"/>
        <v>41224</v>
      </c>
      <c r="B15" s="37">
        <f t="shared" si="1"/>
        <v>46</v>
      </c>
      <c r="C15" s="24"/>
      <c r="D15" s="40">
        <v>7</v>
      </c>
      <c r="E15" s="40">
        <v>16</v>
      </c>
      <c r="F15" s="40">
        <f t="shared" si="6"/>
        <v>9</v>
      </c>
      <c r="G15" s="40">
        <f t="shared" si="2"/>
        <v>9</v>
      </c>
      <c r="H15" s="40">
        <f>IF(AND(COUNTIF(Fériés,A15),WEEKDAY(A15)&lt;&gt;1),F15,0)</f>
        <v>0</v>
      </c>
      <c r="I15" s="59">
        <f t="shared" si="3"/>
        <v>0</v>
      </c>
      <c r="J15" s="55"/>
      <c r="K15" s="55"/>
      <c r="L15" s="55"/>
      <c r="M15" s="56"/>
      <c r="N15" s="55"/>
      <c r="O15" s="55"/>
      <c r="P15" s="55"/>
      <c r="Q15" s="56"/>
      <c r="R15" s="55"/>
      <c r="S15" s="55"/>
      <c r="T15" s="55"/>
      <c r="U15" s="56"/>
      <c r="V15" s="55"/>
      <c r="W15" s="55"/>
      <c r="X15" s="55"/>
      <c r="Y15" s="56"/>
    </row>
    <row r="16" spans="1:25" ht="12.2" customHeight="1" x14ac:dyDescent="0.3">
      <c r="A16" s="17">
        <f t="shared" si="4"/>
        <v>41225</v>
      </c>
      <c r="B16" s="37">
        <f t="shared" si="1"/>
        <v>46</v>
      </c>
      <c r="C16" s="24" t="s">
        <v>27</v>
      </c>
      <c r="D16" s="40"/>
      <c r="E16" s="40"/>
      <c r="F16" s="40">
        <f t="shared" si="6"/>
        <v>0</v>
      </c>
      <c r="G16" s="40" t="str">
        <f t="shared" si="2"/>
        <v>0</v>
      </c>
      <c r="H16" s="40">
        <f>IF(AND(COUNTIF(Fériés,A16),WEEKDAY(A16)&lt;&gt;1),F16,0)</f>
        <v>0</v>
      </c>
      <c r="I16" s="59">
        <f t="shared" si="3"/>
        <v>0</v>
      </c>
      <c r="J16" s="55"/>
      <c r="K16" s="55"/>
      <c r="L16" s="55"/>
      <c r="M16" s="56"/>
      <c r="N16" s="55"/>
      <c r="O16" s="55"/>
      <c r="P16" s="55"/>
      <c r="Q16" s="56"/>
      <c r="R16" s="55"/>
      <c r="S16" s="55"/>
      <c r="T16" s="55"/>
      <c r="U16" s="56"/>
      <c r="V16" s="55"/>
      <c r="W16" s="55"/>
      <c r="X16" s="55"/>
      <c r="Y16" s="56"/>
    </row>
    <row r="17" spans="1:25" ht="12.2" customHeight="1" x14ac:dyDescent="0.3">
      <c r="A17" s="17">
        <f t="shared" si="4"/>
        <v>41226</v>
      </c>
      <c r="B17" s="37">
        <f t="shared" si="1"/>
        <v>46</v>
      </c>
      <c r="C17" s="24"/>
      <c r="D17" s="40">
        <v>8</v>
      </c>
      <c r="E17" s="40">
        <v>12</v>
      </c>
      <c r="F17" s="40">
        <f>E17-D17</f>
        <v>4</v>
      </c>
      <c r="G17" s="40" t="str">
        <f t="shared" si="2"/>
        <v>0</v>
      </c>
      <c r="H17" s="40">
        <f>IF(AND(COUNTIF(Fériés,A17),WEEKDAY(A17)&lt;&gt;1),F17,0)</f>
        <v>0</v>
      </c>
      <c r="I17" s="59">
        <f t="shared" si="3"/>
        <v>4</v>
      </c>
      <c r="J17" s="55"/>
      <c r="K17" s="55"/>
      <c r="L17" s="55"/>
      <c r="M17" s="56"/>
      <c r="N17" s="55"/>
      <c r="O17" s="55"/>
      <c r="P17" s="55"/>
      <c r="Q17" s="56"/>
      <c r="R17" s="55"/>
      <c r="S17" s="55"/>
      <c r="T17" s="55"/>
      <c r="U17" s="56"/>
      <c r="V17" s="55"/>
      <c r="W17" s="55"/>
      <c r="X17" s="55"/>
      <c r="Y17" s="56"/>
    </row>
    <row r="18" spans="1:25" ht="12.2" customHeight="1" x14ac:dyDescent="0.3">
      <c r="A18" s="17">
        <f t="shared" si="4"/>
        <v>41227</v>
      </c>
      <c r="B18" s="37">
        <f t="shared" si="1"/>
        <v>46</v>
      </c>
      <c r="C18" s="24" t="s">
        <v>27</v>
      </c>
      <c r="D18" s="40"/>
      <c r="E18" s="40"/>
      <c r="F18" s="40">
        <f t="shared" ref="F18:F34" si="7">E18-D18</f>
        <v>0</v>
      </c>
      <c r="G18" s="40" t="str">
        <f t="shared" si="2"/>
        <v>0</v>
      </c>
      <c r="H18" s="40">
        <f>IF(AND(COUNTIF(Fériés,A18),WEEKDAY(A18)&lt;&gt;1),F18,0)</f>
        <v>0</v>
      </c>
      <c r="I18" s="59">
        <f t="shared" si="3"/>
        <v>0</v>
      </c>
      <c r="J18" s="55"/>
      <c r="K18" s="55"/>
      <c r="L18" s="55"/>
      <c r="M18" s="56"/>
      <c r="N18" s="55"/>
      <c r="O18" s="55"/>
      <c r="P18" s="55"/>
      <c r="Q18" s="56"/>
      <c r="R18" s="55"/>
      <c r="S18" s="55"/>
      <c r="T18" s="55"/>
      <c r="U18" s="56"/>
      <c r="V18" s="55"/>
      <c r="W18" s="55"/>
      <c r="X18" s="55"/>
      <c r="Y18" s="56"/>
    </row>
    <row r="19" spans="1:25" ht="12.2" customHeight="1" x14ac:dyDescent="0.3">
      <c r="A19" s="17">
        <f t="shared" si="4"/>
        <v>41228</v>
      </c>
      <c r="B19" s="37">
        <f t="shared" si="1"/>
        <v>46</v>
      </c>
      <c r="C19" s="24"/>
      <c r="D19" s="40">
        <v>8</v>
      </c>
      <c r="E19" s="40">
        <v>12</v>
      </c>
      <c r="F19" s="40">
        <f t="shared" si="7"/>
        <v>4</v>
      </c>
      <c r="G19" s="40" t="str">
        <f t="shared" si="2"/>
        <v>0</v>
      </c>
      <c r="H19" s="40">
        <f>IF(AND(COUNTIF(Fériés,A19),WEEKDAY(A19)&lt;&gt;1),F19,0)</f>
        <v>0</v>
      </c>
      <c r="I19" s="59">
        <f t="shared" si="3"/>
        <v>4</v>
      </c>
      <c r="J19" s="55"/>
      <c r="K19" s="55"/>
      <c r="L19" s="55"/>
      <c r="M19" s="56"/>
      <c r="N19" s="55"/>
      <c r="O19" s="55"/>
      <c r="P19" s="55"/>
      <c r="Q19" s="56"/>
      <c r="R19" s="55"/>
      <c r="S19" s="55"/>
      <c r="T19" s="55"/>
      <c r="U19" s="56"/>
      <c r="V19" s="55"/>
      <c r="W19" s="55"/>
      <c r="X19" s="55"/>
      <c r="Y19" s="56"/>
    </row>
    <row r="20" spans="1:25" ht="12.2" customHeight="1" x14ac:dyDescent="0.3">
      <c r="A20" s="17">
        <f t="shared" si="4"/>
        <v>41229</v>
      </c>
      <c r="B20" s="37">
        <f t="shared" si="1"/>
        <v>46</v>
      </c>
      <c r="C20" s="24" t="s">
        <v>19</v>
      </c>
      <c r="D20" s="40"/>
      <c r="E20" s="40"/>
      <c r="F20" s="40">
        <f t="shared" si="7"/>
        <v>0</v>
      </c>
      <c r="G20" s="40" t="str">
        <f t="shared" si="2"/>
        <v>0</v>
      </c>
      <c r="H20" s="40">
        <f>IF(AND(COUNTIF(Fériés,A20),WEEKDAY(A20)&lt;&gt;1),F20,0)</f>
        <v>0</v>
      </c>
      <c r="I20" s="59">
        <f t="shared" si="3"/>
        <v>0</v>
      </c>
      <c r="J20" s="55"/>
      <c r="K20" s="55"/>
      <c r="L20" s="55"/>
      <c r="M20" s="56"/>
      <c r="N20" s="55"/>
      <c r="O20" s="55"/>
      <c r="P20" s="55"/>
      <c r="Q20" s="56"/>
      <c r="R20" s="55"/>
      <c r="S20" s="55"/>
      <c r="T20" s="55"/>
      <c r="U20" s="56"/>
      <c r="V20" s="55"/>
      <c r="W20" s="55"/>
      <c r="X20" s="55"/>
      <c r="Y20" s="56"/>
    </row>
    <row r="21" spans="1:25" ht="12.2" customHeight="1" x14ac:dyDescent="0.3">
      <c r="A21" s="17">
        <f t="shared" si="4"/>
        <v>41230</v>
      </c>
      <c r="B21" s="37">
        <f t="shared" si="1"/>
        <v>46</v>
      </c>
      <c r="C21" s="24" t="s">
        <v>37</v>
      </c>
      <c r="D21" s="40"/>
      <c r="E21" s="40"/>
      <c r="F21" s="40">
        <f t="shared" si="7"/>
        <v>0</v>
      </c>
      <c r="G21" s="40" t="str">
        <f t="shared" si="2"/>
        <v>0</v>
      </c>
      <c r="H21" s="40">
        <f>IF(AND(COUNTIF(Fériés,A21),WEEKDAY(A21)&lt;&gt;1),F21,0)</f>
        <v>0</v>
      </c>
      <c r="I21" s="59">
        <f t="shared" si="3"/>
        <v>0</v>
      </c>
      <c r="J21" s="55"/>
      <c r="K21" s="55"/>
      <c r="L21" s="55"/>
      <c r="M21" s="56"/>
      <c r="N21" s="55"/>
      <c r="O21" s="55"/>
      <c r="P21" s="55"/>
      <c r="Q21" s="56"/>
      <c r="R21" s="55"/>
      <c r="S21" s="55"/>
      <c r="T21" s="55"/>
      <c r="U21" s="56"/>
      <c r="V21" s="55"/>
      <c r="W21" s="55"/>
      <c r="X21" s="55"/>
      <c r="Y21" s="56"/>
    </row>
    <row r="22" spans="1:25" ht="12.2" customHeight="1" x14ac:dyDescent="0.3">
      <c r="A22" s="17">
        <f t="shared" si="4"/>
        <v>41231</v>
      </c>
      <c r="B22" s="37">
        <f t="shared" si="1"/>
        <v>47</v>
      </c>
      <c r="C22" s="24"/>
      <c r="D22" s="40">
        <v>8</v>
      </c>
      <c r="E22" s="40">
        <v>12</v>
      </c>
      <c r="F22" s="40">
        <f t="shared" si="7"/>
        <v>4</v>
      </c>
      <c r="G22" s="40">
        <f t="shared" si="2"/>
        <v>4</v>
      </c>
      <c r="H22" s="40">
        <f>IF(AND(COUNTIF(Fériés,A22),WEEKDAY(A22)&lt;&gt;1),F22,0)</f>
        <v>0</v>
      </c>
      <c r="I22" s="59">
        <f t="shared" si="3"/>
        <v>0</v>
      </c>
      <c r="J22" s="55"/>
      <c r="K22" s="55"/>
      <c r="L22" s="55"/>
      <c r="M22" s="56"/>
      <c r="N22" s="55"/>
      <c r="O22" s="55"/>
      <c r="P22" s="55"/>
      <c r="Q22" s="56"/>
      <c r="R22" s="55"/>
      <c r="S22" s="55"/>
      <c r="T22" s="55"/>
      <c r="U22" s="56"/>
      <c r="V22" s="55"/>
      <c r="W22" s="55"/>
      <c r="X22" s="55"/>
      <c r="Y22" s="56"/>
    </row>
    <row r="23" spans="1:25" ht="12.2" customHeight="1" x14ac:dyDescent="0.3">
      <c r="A23" s="17">
        <f t="shared" si="4"/>
        <v>41232</v>
      </c>
      <c r="B23" s="37">
        <f t="shared" si="1"/>
        <v>47</v>
      </c>
      <c r="C23" s="24"/>
      <c r="D23" s="40">
        <v>8</v>
      </c>
      <c r="E23" s="40">
        <v>12</v>
      </c>
      <c r="F23" s="40">
        <f t="shared" si="7"/>
        <v>4</v>
      </c>
      <c r="G23" s="40" t="str">
        <f t="shared" si="2"/>
        <v>0</v>
      </c>
      <c r="H23" s="40">
        <f>IF(AND(COUNTIF(Fériés,A23),WEEKDAY(A23)&lt;&gt;1),F23,0)</f>
        <v>0</v>
      </c>
      <c r="I23" s="59">
        <f t="shared" si="3"/>
        <v>4</v>
      </c>
      <c r="J23" s="55"/>
      <c r="K23" s="55"/>
      <c r="L23" s="55"/>
      <c r="M23" s="56"/>
      <c r="N23" s="55"/>
      <c r="O23" s="55"/>
      <c r="P23" s="55"/>
      <c r="Q23" s="56"/>
      <c r="R23" s="55"/>
      <c r="S23" s="55"/>
      <c r="T23" s="55"/>
      <c r="U23" s="56"/>
      <c r="V23" s="55"/>
      <c r="W23" s="55"/>
      <c r="X23" s="55"/>
      <c r="Y23" s="56"/>
    </row>
    <row r="24" spans="1:25" ht="12.2" customHeight="1" x14ac:dyDescent="0.3">
      <c r="A24" s="17">
        <f t="shared" si="4"/>
        <v>41233</v>
      </c>
      <c r="B24" s="37">
        <f t="shared" si="1"/>
        <v>47</v>
      </c>
      <c r="C24" s="24"/>
      <c r="D24" s="40">
        <v>8</v>
      </c>
      <c r="E24" s="40">
        <v>12</v>
      </c>
      <c r="F24" s="40">
        <f t="shared" si="7"/>
        <v>4</v>
      </c>
      <c r="G24" s="40" t="str">
        <f t="shared" si="2"/>
        <v>0</v>
      </c>
      <c r="H24" s="40">
        <f>IF(AND(COUNTIF(Fériés,A24),WEEKDAY(A24)&lt;&gt;1),F24,0)</f>
        <v>0</v>
      </c>
      <c r="I24" s="59">
        <f t="shared" si="3"/>
        <v>4</v>
      </c>
      <c r="J24" s="55"/>
      <c r="K24" s="55"/>
      <c r="L24" s="55"/>
      <c r="M24" s="56"/>
      <c r="N24" s="55"/>
      <c r="O24" s="55"/>
      <c r="P24" s="55"/>
      <c r="Q24" s="56"/>
      <c r="R24" s="55"/>
      <c r="S24" s="55"/>
      <c r="T24" s="55"/>
      <c r="U24" s="56"/>
      <c r="V24" s="55"/>
      <c r="W24" s="55"/>
      <c r="X24" s="55"/>
      <c r="Y24" s="56"/>
    </row>
    <row r="25" spans="1:25" ht="12.2" customHeight="1" x14ac:dyDescent="0.3">
      <c r="A25" s="17">
        <f t="shared" si="4"/>
        <v>41234</v>
      </c>
      <c r="B25" s="37">
        <f t="shared" si="1"/>
        <v>47</v>
      </c>
      <c r="C25" s="24"/>
      <c r="D25" s="40">
        <v>8</v>
      </c>
      <c r="E25" s="40">
        <v>12</v>
      </c>
      <c r="F25" s="40">
        <f t="shared" si="7"/>
        <v>4</v>
      </c>
      <c r="G25" s="40" t="str">
        <f t="shared" si="2"/>
        <v>0</v>
      </c>
      <c r="H25" s="40">
        <f>IF(AND(COUNTIF(Fériés,A25),WEEKDAY(A25)&lt;&gt;1),F25,0)</f>
        <v>0</v>
      </c>
      <c r="I25" s="59">
        <f t="shared" si="3"/>
        <v>4</v>
      </c>
      <c r="J25" s="55"/>
      <c r="K25" s="55"/>
      <c r="L25" s="55"/>
      <c r="M25" s="56"/>
      <c r="N25" s="55"/>
      <c r="O25" s="55"/>
      <c r="P25" s="55"/>
      <c r="Q25" s="56"/>
      <c r="R25" s="55"/>
      <c r="S25" s="55"/>
      <c r="T25" s="55"/>
      <c r="U25" s="56"/>
      <c r="V25" s="55"/>
      <c r="W25" s="55"/>
      <c r="X25" s="55"/>
      <c r="Y25" s="56"/>
    </row>
    <row r="26" spans="1:25" ht="12.2" customHeight="1" x14ac:dyDescent="0.3">
      <c r="A26" s="17">
        <f t="shared" si="4"/>
        <v>41235</v>
      </c>
      <c r="B26" s="37">
        <f t="shared" si="1"/>
        <v>47</v>
      </c>
      <c r="C26" s="24"/>
      <c r="D26" s="40">
        <v>8</v>
      </c>
      <c r="E26" s="40">
        <v>12</v>
      </c>
      <c r="F26" s="40">
        <f t="shared" si="7"/>
        <v>4</v>
      </c>
      <c r="G26" s="40" t="str">
        <f t="shared" si="2"/>
        <v>0</v>
      </c>
      <c r="H26" s="40">
        <f>IF(AND(COUNTIF(Fériés,A26),WEEKDAY(A26)&lt;&gt;1),F26,0)</f>
        <v>0</v>
      </c>
      <c r="I26" s="59">
        <f t="shared" si="3"/>
        <v>4</v>
      </c>
      <c r="J26" s="55"/>
      <c r="K26" s="55"/>
      <c r="L26" s="55"/>
      <c r="M26" s="56"/>
      <c r="N26" s="55"/>
      <c r="O26" s="55"/>
      <c r="P26" s="55"/>
      <c r="Q26" s="56"/>
      <c r="R26" s="55"/>
      <c r="S26" s="55"/>
      <c r="T26" s="55"/>
      <c r="U26" s="56"/>
      <c r="V26" s="55"/>
      <c r="W26" s="55"/>
      <c r="X26" s="55"/>
      <c r="Y26" s="56"/>
    </row>
    <row r="27" spans="1:25" ht="12.2" customHeight="1" x14ac:dyDescent="0.3">
      <c r="A27" s="17">
        <f t="shared" si="4"/>
        <v>41236</v>
      </c>
      <c r="B27" s="37">
        <f t="shared" si="1"/>
        <v>47</v>
      </c>
      <c r="C27" s="24" t="s">
        <v>19</v>
      </c>
      <c r="D27" s="40"/>
      <c r="E27" s="40"/>
      <c r="F27" s="40">
        <f t="shared" si="7"/>
        <v>0</v>
      </c>
      <c r="G27" s="40" t="str">
        <f t="shared" si="2"/>
        <v>0</v>
      </c>
      <c r="H27" s="40">
        <f>IF(AND(COUNTIF(Fériés,A27),WEEKDAY(A27)&lt;&gt;1),F27,0)</f>
        <v>0</v>
      </c>
      <c r="I27" s="59">
        <f t="shared" si="3"/>
        <v>0</v>
      </c>
      <c r="J27" s="55"/>
      <c r="K27" s="55"/>
      <c r="L27" s="55"/>
      <c r="M27" s="56"/>
      <c r="N27" s="55"/>
      <c r="O27" s="55"/>
      <c r="P27" s="55"/>
      <c r="Q27" s="56"/>
      <c r="R27" s="55"/>
      <c r="S27" s="55"/>
      <c r="T27" s="55"/>
      <c r="U27" s="56"/>
      <c r="V27" s="55"/>
      <c r="W27" s="55"/>
      <c r="X27" s="55"/>
      <c r="Y27" s="56"/>
    </row>
    <row r="28" spans="1:25" ht="12.2" customHeight="1" x14ac:dyDescent="0.3">
      <c r="A28" s="17">
        <f t="shared" si="4"/>
        <v>41237</v>
      </c>
      <c r="B28" s="37">
        <f t="shared" si="1"/>
        <v>47</v>
      </c>
      <c r="C28" s="24"/>
      <c r="D28" s="40">
        <v>8</v>
      </c>
      <c r="E28" s="40">
        <v>12</v>
      </c>
      <c r="F28" s="40">
        <f t="shared" si="7"/>
        <v>4</v>
      </c>
      <c r="G28" s="40" t="str">
        <f t="shared" si="2"/>
        <v>0</v>
      </c>
      <c r="H28" s="40">
        <f>IF(AND(COUNTIF(Fériés,A28),WEEKDAY(A28)&lt;&gt;1),F28,0)</f>
        <v>0</v>
      </c>
      <c r="I28" s="59">
        <f t="shared" si="3"/>
        <v>4</v>
      </c>
      <c r="J28" s="55"/>
      <c r="K28" s="55"/>
      <c r="L28" s="55"/>
      <c r="M28" s="56"/>
      <c r="N28" s="55"/>
      <c r="O28" s="55"/>
      <c r="P28" s="55"/>
      <c r="Q28" s="56"/>
      <c r="R28" s="55"/>
      <c r="S28" s="55"/>
      <c r="T28" s="55"/>
      <c r="U28" s="56"/>
      <c r="V28" s="55"/>
      <c r="W28" s="55"/>
      <c r="X28" s="55"/>
      <c r="Y28" s="56"/>
    </row>
    <row r="29" spans="1:25" ht="12.2" customHeight="1" x14ac:dyDescent="0.3">
      <c r="A29" s="17">
        <f t="shared" si="4"/>
        <v>41238</v>
      </c>
      <c r="B29" s="37">
        <f t="shared" si="1"/>
        <v>48</v>
      </c>
      <c r="C29" s="24"/>
      <c r="D29" s="40">
        <v>8</v>
      </c>
      <c r="E29" s="40">
        <v>12</v>
      </c>
      <c r="F29" s="40">
        <f t="shared" si="7"/>
        <v>4</v>
      </c>
      <c r="G29" s="40">
        <f t="shared" si="2"/>
        <v>4</v>
      </c>
      <c r="H29" s="40">
        <f>IF(AND(COUNTIF(Fériés,A29),WEEKDAY(A29)&lt;&gt;1),F29,0)</f>
        <v>0</v>
      </c>
      <c r="I29" s="59">
        <f t="shared" si="3"/>
        <v>0</v>
      </c>
      <c r="J29" s="55"/>
      <c r="K29" s="55"/>
      <c r="L29" s="55"/>
      <c r="M29" s="56"/>
      <c r="N29" s="55"/>
      <c r="O29" s="55"/>
      <c r="P29" s="55"/>
      <c r="Q29" s="56"/>
      <c r="R29" s="55"/>
      <c r="S29" s="55"/>
      <c r="T29" s="55"/>
      <c r="U29" s="56"/>
      <c r="V29" s="55"/>
      <c r="W29" s="55"/>
      <c r="X29" s="55"/>
      <c r="Y29" s="56"/>
    </row>
    <row r="30" spans="1:25" ht="12.2" customHeight="1" x14ac:dyDescent="0.3">
      <c r="A30" s="17">
        <f t="shared" si="4"/>
        <v>41239</v>
      </c>
      <c r="B30" s="37">
        <f t="shared" si="1"/>
        <v>48</v>
      </c>
      <c r="C30" s="24"/>
      <c r="D30" s="40">
        <v>8</v>
      </c>
      <c r="E30" s="40">
        <v>12</v>
      </c>
      <c r="F30" s="40">
        <f t="shared" si="7"/>
        <v>4</v>
      </c>
      <c r="G30" s="40" t="str">
        <f t="shared" si="2"/>
        <v>0</v>
      </c>
      <c r="H30" s="40">
        <f>IF(AND(COUNTIF(Fériés,A30),WEEKDAY(A30)&lt;&gt;1),F30,0)</f>
        <v>0</v>
      </c>
      <c r="I30" s="59">
        <f t="shared" si="3"/>
        <v>4</v>
      </c>
      <c r="J30" s="55"/>
      <c r="K30" s="55"/>
      <c r="L30" s="55"/>
      <c r="M30" s="56"/>
      <c r="N30" s="55"/>
      <c r="O30" s="55"/>
      <c r="P30" s="55"/>
      <c r="Q30" s="56"/>
      <c r="R30" s="55"/>
      <c r="S30" s="55"/>
      <c r="T30" s="55"/>
      <c r="U30" s="56"/>
      <c r="V30" s="55"/>
      <c r="W30" s="55"/>
      <c r="X30" s="55"/>
      <c r="Y30" s="56"/>
    </row>
    <row r="31" spans="1:25" ht="12.2" customHeight="1" x14ac:dyDescent="0.3">
      <c r="A31" s="17">
        <f t="shared" si="4"/>
        <v>41240</v>
      </c>
      <c r="B31" s="37">
        <f t="shared" si="1"/>
        <v>48</v>
      </c>
      <c r="C31" s="24"/>
      <c r="D31" s="40">
        <v>8</v>
      </c>
      <c r="E31" s="40">
        <v>12</v>
      </c>
      <c r="F31" s="40">
        <f t="shared" si="7"/>
        <v>4</v>
      </c>
      <c r="G31" s="40" t="str">
        <f t="shared" si="2"/>
        <v>0</v>
      </c>
      <c r="H31" s="40">
        <f>IF(AND(COUNTIF(Fériés,A31),WEEKDAY(A31)&lt;&gt;1),F31,0)</f>
        <v>0</v>
      </c>
      <c r="I31" s="59">
        <f t="shared" si="3"/>
        <v>4</v>
      </c>
      <c r="J31" s="55"/>
      <c r="K31" s="55"/>
      <c r="L31" s="55"/>
      <c r="M31" s="56"/>
      <c r="N31" s="55"/>
      <c r="O31" s="55"/>
      <c r="P31" s="55"/>
      <c r="Q31" s="56"/>
      <c r="R31" s="55"/>
      <c r="S31" s="55"/>
      <c r="T31" s="55"/>
      <c r="U31" s="56"/>
      <c r="V31" s="55"/>
      <c r="W31" s="55"/>
      <c r="X31" s="55"/>
      <c r="Y31" s="56"/>
    </row>
    <row r="32" spans="1:25" ht="12.2" customHeight="1" x14ac:dyDescent="0.3">
      <c r="A32" s="17">
        <f t="shared" si="4"/>
        <v>41241</v>
      </c>
      <c r="B32" s="37">
        <f t="shared" si="1"/>
        <v>48</v>
      </c>
      <c r="C32" s="24"/>
      <c r="D32" s="40">
        <v>8</v>
      </c>
      <c r="E32" s="40">
        <v>12</v>
      </c>
      <c r="F32" s="40">
        <f t="shared" si="7"/>
        <v>4</v>
      </c>
      <c r="G32" s="40" t="str">
        <f t="shared" si="2"/>
        <v>0</v>
      </c>
      <c r="H32" s="40">
        <f>IF(AND(COUNTIF(Fériés,A32),WEEKDAY(A32)&lt;&gt;1),F32,0)</f>
        <v>0</v>
      </c>
      <c r="I32" s="59">
        <f t="shared" si="3"/>
        <v>4</v>
      </c>
      <c r="J32" s="55"/>
      <c r="K32" s="55"/>
      <c r="L32" s="55"/>
      <c r="M32" s="56"/>
      <c r="N32" s="55"/>
      <c r="O32" s="55"/>
      <c r="P32" s="55"/>
      <c r="Q32" s="56"/>
      <c r="R32" s="55"/>
      <c r="S32" s="55"/>
      <c r="T32" s="55"/>
      <c r="U32" s="56"/>
      <c r="V32" s="55"/>
      <c r="W32" s="55"/>
      <c r="X32" s="55"/>
      <c r="Y32" s="56"/>
    </row>
    <row r="33" spans="1:25" ht="12.2" customHeight="1" x14ac:dyDescent="0.3">
      <c r="A33" s="17">
        <f>IF(MONTH($A$32+1)=MONTH($A$32),$A$32+1,"")</f>
        <v>41242</v>
      </c>
      <c r="B33" s="37">
        <f t="shared" si="1"/>
        <v>48</v>
      </c>
      <c r="C33" s="24"/>
      <c r="D33" s="40">
        <v>8</v>
      </c>
      <c r="E33" s="40">
        <v>12</v>
      </c>
      <c r="F33" s="40">
        <f t="shared" si="7"/>
        <v>4</v>
      </c>
      <c r="G33" s="40" t="str">
        <f t="shared" si="2"/>
        <v>0</v>
      </c>
      <c r="H33" s="40">
        <f>IF(AND(COUNTIF(Fériés,A33),WEEKDAY(A33)&lt;&gt;1),F33,0)</f>
        <v>0</v>
      </c>
      <c r="I33" s="59">
        <f t="shared" si="3"/>
        <v>4</v>
      </c>
      <c r="J33" s="55"/>
      <c r="K33" s="55"/>
      <c r="L33" s="55"/>
      <c r="M33" s="56"/>
      <c r="N33" s="55"/>
      <c r="O33" s="55"/>
      <c r="P33" s="55"/>
      <c r="Q33" s="56"/>
      <c r="R33" s="55"/>
      <c r="S33" s="55"/>
      <c r="T33" s="55"/>
      <c r="U33" s="56"/>
      <c r="V33" s="55"/>
      <c r="W33" s="55"/>
      <c r="X33" s="55"/>
      <c r="Y33" s="56"/>
    </row>
    <row r="34" spans="1:25" ht="12.2" customHeight="1" x14ac:dyDescent="0.3">
      <c r="A34" s="17">
        <f>IF(MONTH($A$32+2)=MONTH($A$32),$A$32+2,"")</f>
        <v>41243</v>
      </c>
      <c r="B34" s="37">
        <f t="shared" si="1"/>
        <v>48</v>
      </c>
      <c r="C34" s="24" t="s">
        <v>19</v>
      </c>
      <c r="D34" s="40"/>
      <c r="E34" s="40"/>
      <c r="F34" s="40">
        <f t="shared" si="7"/>
        <v>0</v>
      </c>
      <c r="G34" s="40" t="str">
        <f t="shared" si="2"/>
        <v>0</v>
      </c>
      <c r="H34" s="40">
        <f>IF(AND(COUNTIF(Fériés,A34),WEEKDAY(A34)&lt;&gt;1),F34,0)</f>
        <v>0</v>
      </c>
      <c r="I34" s="59">
        <f t="shared" si="3"/>
        <v>0</v>
      </c>
      <c r="J34" s="55"/>
      <c r="K34" s="55"/>
      <c r="L34" s="55"/>
      <c r="M34" s="56"/>
      <c r="N34" s="55"/>
      <c r="O34" s="55"/>
      <c r="P34" s="55"/>
      <c r="Q34" s="56"/>
      <c r="R34" s="55"/>
      <c r="S34" s="55"/>
      <c r="T34" s="55"/>
      <c r="U34" s="56"/>
      <c r="V34" s="55"/>
      <c r="W34" s="55"/>
      <c r="X34" s="55"/>
      <c r="Y34" s="56"/>
    </row>
    <row r="35" spans="1:25" ht="13.5" customHeight="1" x14ac:dyDescent="0.3">
      <c r="A35" s="61" t="s">
        <v>35</v>
      </c>
      <c r="B35" s="37"/>
      <c r="C35" s="24"/>
      <c r="D35" s="40"/>
      <c r="E35" s="40"/>
      <c r="F35" s="40">
        <f>SUM(F5:F34)</f>
        <v>124.75</v>
      </c>
      <c r="G35" s="40">
        <f>SUM(G5:G34)</f>
        <v>29</v>
      </c>
      <c r="H35" s="40">
        <f>SUM(H5:H34)</f>
        <v>3.75</v>
      </c>
      <c r="I35" s="68"/>
      <c r="J35" s="55"/>
      <c r="K35" s="55"/>
      <c r="L35" s="55"/>
      <c r="M35" s="56"/>
      <c r="N35" s="55"/>
      <c r="O35" s="55"/>
      <c r="P35" s="55"/>
      <c r="Q35" s="56"/>
      <c r="R35" s="55"/>
      <c r="S35" s="55"/>
      <c r="T35" s="55"/>
      <c r="U35" s="56"/>
      <c r="V35" s="55"/>
      <c r="W35" s="55"/>
      <c r="X35" s="55"/>
      <c r="Y35" s="56"/>
    </row>
    <row r="36" spans="1:25" ht="12.2" customHeight="1" x14ac:dyDescent="0.3">
      <c r="A36" s="25" t="s">
        <v>0</v>
      </c>
      <c r="B36" s="33"/>
      <c r="C36" s="26"/>
      <c r="D36" s="27"/>
      <c r="E36" s="27"/>
      <c r="F36" s="27"/>
      <c r="G36" s="27"/>
      <c r="H36" s="28"/>
      <c r="I36" s="60">
        <f>SUM(I5:I35)</f>
        <v>92</v>
      </c>
      <c r="J36" s="55"/>
      <c r="K36" s="55"/>
      <c r="L36" s="55"/>
      <c r="M36" s="56"/>
      <c r="N36" s="55"/>
      <c r="O36" s="55"/>
      <c r="P36" s="55"/>
      <c r="Q36" s="56"/>
      <c r="R36" s="55"/>
      <c r="S36" s="55"/>
      <c r="T36" s="55"/>
      <c r="U36" s="56"/>
      <c r="V36" s="55"/>
      <c r="W36" s="55"/>
      <c r="X36" s="55"/>
      <c r="Y36" s="56"/>
    </row>
    <row r="37" spans="1:25" ht="12.2" customHeight="1" x14ac:dyDescent="0.3">
      <c r="A37" s="23"/>
      <c r="B37" s="41" t="s">
        <v>26</v>
      </c>
      <c r="C37" s="23" t="s">
        <v>28</v>
      </c>
      <c r="D37" s="29"/>
      <c r="E37" s="24" t="s">
        <v>27</v>
      </c>
      <c r="F37" s="23" t="s">
        <v>29</v>
      </c>
      <c r="G37" s="29"/>
      <c r="H37" s="24" t="s">
        <v>19</v>
      </c>
      <c r="I37" s="23" t="s">
        <v>39</v>
      </c>
      <c r="J37" s="29"/>
      <c r="K37" s="29"/>
      <c r="L37" s="29"/>
      <c r="M37" s="23"/>
      <c r="N37" s="29"/>
      <c r="O37" s="29"/>
      <c r="P37" s="29"/>
      <c r="Q37" s="23"/>
      <c r="R37" s="29"/>
      <c r="S37" s="29"/>
      <c r="T37" s="29"/>
      <c r="U37" s="23"/>
      <c r="V37" s="29"/>
      <c r="W37" s="29"/>
      <c r="X37" s="29"/>
      <c r="Y37" s="23"/>
    </row>
    <row r="38" spans="1:25" ht="12.2" customHeight="1" x14ac:dyDescent="0.3">
      <c r="A38" s="23"/>
      <c r="B38" s="70" t="s">
        <v>37</v>
      </c>
      <c r="C38" s="23" t="s">
        <v>38</v>
      </c>
      <c r="J38" s="29"/>
      <c r="K38" s="29"/>
      <c r="L38" s="29"/>
      <c r="M38" s="23"/>
      <c r="N38" s="29"/>
      <c r="O38" s="29"/>
      <c r="P38" s="29"/>
      <c r="Q38" s="23"/>
      <c r="R38" s="29"/>
      <c r="S38" s="29"/>
      <c r="T38" s="29"/>
      <c r="U38" s="23"/>
      <c r="V38" s="29"/>
      <c r="W38" s="29"/>
      <c r="X38" s="29"/>
      <c r="Y38" s="23"/>
    </row>
    <row r="39" spans="1:25" ht="12.2" customHeight="1" x14ac:dyDescent="0.3">
      <c r="A39" s="23"/>
      <c r="D39" s="29"/>
      <c r="E39" s="29"/>
      <c r="F39" s="29"/>
      <c r="G39" s="29"/>
      <c r="H39" s="29"/>
      <c r="I39" s="23"/>
      <c r="J39" s="29"/>
      <c r="K39" s="29"/>
      <c r="L39" s="29"/>
      <c r="M39" s="23"/>
      <c r="N39" s="29"/>
      <c r="O39" s="29"/>
      <c r="P39" s="29"/>
      <c r="Q39" s="23"/>
      <c r="R39" s="29"/>
      <c r="S39" s="29"/>
      <c r="T39" s="29"/>
      <c r="U39" s="23"/>
      <c r="V39" s="29"/>
      <c r="W39" s="29"/>
      <c r="X39" s="29"/>
      <c r="Y39" s="23"/>
    </row>
    <row r="40" spans="1:25" ht="66.75" customHeight="1" x14ac:dyDescent="0.3">
      <c r="A40" s="23"/>
      <c r="B40" s="62" t="s">
        <v>31</v>
      </c>
      <c r="C40" s="62" t="s">
        <v>16</v>
      </c>
      <c r="D40" s="62" t="s">
        <v>25</v>
      </c>
      <c r="E40" s="63" t="s">
        <v>18</v>
      </c>
      <c r="F40" s="64" t="s">
        <v>17</v>
      </c>
      <c r="G40" s="65" t="s">
        <v>30</v>
      </c>
      <c r="H40" s="66" t="s">
        <v>33</v>
      </c>
      <c r="I40" s="67" t="s">
        <v>34</v>
      </c>
      <c r="J40" s="71" t="s">
        <v>34</v>
      </c>
      <c r="K40" s="29"/>
      <c r="L40" s="29"/>
      <c r="M40" s="23"/>
      <c r="N40" s="29"/>
      <c r="O40" s="29"/>
      <c r="P40" s="29"/>
      <c r="Q40" s="23"/>
      <c r="R40" s="29"/>
      <c r="S40" s="29"/>
      <c r="T40" s="29"/>
      <c r="U40" s="23"/>
      <c r="V40" s="29"/>
      <c r="W40" s="29"/>
      <c r="X40" s="29"/>
      <c r="Y40" s="23"/>
    </row>
    <row r="41" spans="1:25" ht="12.2" customHeight="1" x14ac:dyDescent="0.3">
      <c r="A41" s="39" t="str">
        <f>"semaine "&amp;WEEKNUM($A$5)</f>
        <v>semaine 44</v>
      </c>
      <c r="B41" s="43">
        <f>WEEKNUM($A$5)</f>
        <v>44</v>
      </c>
      <c r="C41" s="43">
        <f>IF(SUMIF($B$5:$B$35,B41,$F$5:$F$35)&lt;35,SUMIF($B$5:$B$35,B41,$F$5:$F$35),35)</f>
        <v>19.75</v>
      </c>
      <c r="D41" s="43">
        <f>IF(SUMIF($B$5:$B$35,B41,$F$5:$F$35)&gt;35,SUMIF($B$5:$B$35,B41,$F$5:$F$35)-35,0)</f>
        <v>0</v>
      </c>
      <c r="E41" s="43">
        <f ca="1">SUMIF($B$5:$B$35,B41,$G$5:$G$34)</f>
        <v>0</v>
      </c>
      <c r="F41" s="43">
        <f ca="1">SUMIF($B$5:$B$35,B41,$H$5:$H$34)</f>
        <v>3.75</v>
      </c>
      <c r="G41" s="44"/>
      <c r="H41" s="44"/>
      <c r="I41" s="44"/>
      <c r="J41" s="44"/>
      <c r="K41" s="29"/>
      <c r="L41" s="29"/>
      <c r="M41" s="23"/>
      <c r="N41" s="29"/>
      <c r="O41" s="29"/>
      <c r="P41" s="29"/>
      <c r="Q41" s="23"/>
      <c r="R41" s="29"/>
      <c r="S41" s="29"/>
      <c r="T41" s="29"/>
      <c r="U41" s="23"/>
      <c r="V41" s="29"/>
      <c r="W41" s="29"/>
      <c r="X41" s="29"/>
      <c r="Y41" s="23"/>
    </row>
    <row r="42" spans="1:25" ht="12.2" customHeight="1" x14ac:dyDescent="0.3">
      <c r="A42" s="39" t="str">
        <f>"semaine "&amp;WEEKNUM($A$5)+1</f>
        <v>semaine 45</v>
      </c>
      <c r="B42" s="45">
        <f>+B41+1</f>
        <v>45</v>
      </c>
      <c r="C42" s="43">
        <f t="shared" ref="C42:C45" si="8">IF(SUMIF($B$5:$B$35,B42,$F$5:$F$35)&lt;35,SUMIF($B$5:$B$35,B42,$F$5:$F$35),35)</f>
        <v>35</v>
      </c>
      <c r="D42" s="43">
        <f t="shared" ref="D42:D45" si="9">IF(SUMIF($B$5:$B$35,B42,$F$5:$F$35)&gt;35,SUMIF($B$5:$B$35,B42,$F$5:$F$35)-35,0)</f>
        <v>9</v>
      </c>
      <c r="E42" s="43">
        <f t="shared" ref="E42:E44" ca="1" si="10">SUMIF($B$5:$B$35,B42,$G$6:$G$34)</f>
        <v>9</v>
      </c>
      <c r="F42" s="43">
        <f t="shared" ref="F42:F45" ca="1" si="11">SUMIF($B$5:$B$35,B42,$H$5:$H$34)</f>
        <v>0</v>
      </c>
      <c r="G42" s="46"/>
      <c r="H42" s="46"/>
      <c r="I42" s="46"/>
      <c r="J42" s="46"/>
      <c r="K42" s="29"/>
      <c r="L42" s="29"/>
      <c r="M42" s="23"/>
      <c r="N42" s="29"/>
      <c r="O42" s="29"/>
      <c r="P42" s="29"/>
      <c r="Q42" s="23"/>
      <c r="R42" s="29"/>
      <c r="S42" s="29"/>
      <c r="T42" s="29"/>
      <c r="U42" s="23"/>
      <c r="V42" s="29"/>
      <c r="W42" s="29"/>
      <c r="X42" s="29"/>
      <c r="Y42" s="23"/>
    </row>
    <row r="43" spans="1:25" ht="12.2" customHeight="1" x14ac:dyDescent="0.3">
      <c r="A43" s="39" t="str">
        <f>"semaine "&amp;WEEKNUM($A$5)+2</f>
        <v>semaine 46</v>
      </c>
      <c r="B43" s="45">
        <f t="shared" ref="B43:B45" si="12">+B42+1</f>
        <v>46</v>
      </c>
      <c r="C43" s="43">
        <f t="shared" si="8"/>
        <v>17</v>
      </c>
      <c r="D43" s="43">
        <f t="shared" si="9"/>
        <v>0</v>
      </c>
      <c r="E43" s="43">
        <f t="shared" ca="1" si="10"/>
        <v>4</v>
      </c>
      <c r="F43" s="43">
        <f t="shared" ca="1" si="11"/>
        <v>0</v>
      </c>
      <c r="G43" s="46"/>
      <c r="H43" s="46"/>
      <c r="I43" s="46"/>
      <c r="J43" s="46"/>
      <c r="K43" s="29"/>
      <c r="L43" s="29"/>
      <c r="M43" s="23"/>
      <c r="N43" s="29"/>
      <c r="O43" s="29"/>
      <c r="P43" s="29"/>
      <c r="Q43" s="23"/>
      <c r="R43" s="29"/>
      <c r="S43" s="29"/>
      <c r="T43" s="29"/>
      <c r="U43" s="23"/>
      <c r="V43" s="29"/>
      <c r="W43" s="29"/>
      <c r="X43" s="29"/>
      <c r="Y43" s="23"/>
    </row>
    <row r="44" spans="1:25" ht="12.2" customHeight="1" x14ac:dyDescent="0.3">
      <c r="A44" s="39" t="str">
        <f>"semaine "&amp;WEEKNUM($A$5)+3</f>
        <v>semaine 47</v>
      </c>
      <c r="B44" s="45">
        <f t="shared" si="12"/>
        <v>47</v>
      </c>
      <c r="C44" s="43">
        <f t="shared" si="8"/>
        <v>24</v>
      </c>
      <c r="D44" s="43">
        <f t="shared" si="9"/>
        <v>0</v>
      </c>
      <c r="E44" s="43">
        <f t="shared" ca="1" si="10"/>
        <v>4</v>
      </c>
      <c r="F44" s="43">
        <f t="shared" ca="1" si="11"/>
        <v>0</v>
      </c>
      <c r="G44" s="46"/>
      <c r="H44" s="46"/>
      <c r="I44" s="46"/>
      <c r="J44" s="46"/>
      <c r="K44" s="29"/>
      <c r="L44" s="29"/>
      <c r="M44" s="23"/>
      <c r="N44" s="29"/>
      <c r="O44" s="29"/>
      <c r="P44" s="29"/>
      <c r="Q44" s="23"/>
      <c r="R44" s="29"/>
      <c r="S44" s="29"/>
      <c r="T44" s="29"/>
      <c r="U44" s="23"/>
      <c r="V44" s="29"/>
      <c r="W44" s="29"/>
      <c r="X44" s="29"/>
      <c r="Y44" s="23"/>
    </row>
    <row r="45" spans="1:25" ht="12.2" customHeight="1" thickBot="1" x14ac:dyDescent="0.35">
      <c r="A45" s="39" t="str">
        <f>"semaine "&amp;WEEKNUM($A$5)+4</f>
        <v>semaine 48</v>
      </c>
      <c r="B45" s="47">
        <f t="shared" si="12"/>
        <v>48</v>
      </c>
      <c r="C45" s="43">
        <f t="shared" si="8"/>
        <v>20</v>
      </c>
      <c r="D45" s="43">
        <f t="shared" si="9"/>
        <v>0</v>
      </c>
      <c r="E45" s="43">
        <f>SUMIF($B$5:$B$34,B45,$G$5:$G$34)</f>
        <v>4</v>
      </c>
      <c r="F45" s="43">
        <f t="shared" ca="1" si="11"/>
        <v>0</v>
      </c>
      <c r="G45" s="48"/>
      <c r="H45" s="48"/>
      <c r="I45" s="48"/>
      <c r="J45" s="48"/>
      <c r="K45" s="29"/>
      <c r="L45" s="29"/>
      <c r="M45" s="23"/>
      <c r="N45" s="29"/>
      <c r="O45" s="29"/>
      <c r="P45" s="29"/>
      <c r="Q45" s="23"/>
      <c r="R45" s="29"/>
      <c r="S45" s="29"/>
      <c r="T45" s="29"/>
      <c r="U45" s="23"/>
      <c r="V45" s="29"/>
      <c r="W45" s="29"/>
      <c r="X45" s="29"/>
      <c r="Y45" s="23"/>
    </row>
    <row r="46" spans="1:25" ht="15.75" customHeight="1" thickTop="1" thickBot="1" x14ac:dyDescent="0.35">
      <c r="A46" s="42" t="s">
        <v>32</v>
      </c>
      <c r="B46" s="69"/>
      <c r="C46" s="49">
        <f>SUM(C41:C45)</f>
        <v>115.75</v>
      </c>
      <c r="D46" s="49">
        <f t="shared" ref="D46:F46" si="13">SUM(D41:D45)</f>
        <v>9</v>
      </c>
      <c r="E46" s="49">
        <f t="shared" ca="1" si="13"/>
        <v>21</v>
      </c>
      <c r="F46" s="49">
        <f t="shared" ca="1" si="13"/>
        <v>3.75</v>
      </c>
      <c r="G46" s="49">
        <f>COUNTIF($C$5:$C$35,"M")</f>
        <v>1</v>
      </c>
      <c r="H46" s="49">
        <f>COUNTIF($C$5:$C$35,"CP")</f>
        <v>2</v>
      </c>
      <c r="I46" s="50">
        <f>COUNTIF($C$5:$C$35,"A")</f>
        <v>3</v>
      </c>
      <c r="J46" s="50">
        <f>COUNTIF($C$5:$C$35,"R")</f>
        <v>2</v>
      </c>
      <c r="K46" s="29"/>
      <c r="L46" s="29"/>
      <c r="M46" s="23"/>
      <c r="N46" s="29"/>
      <c r="O46" s="29"/>
      <c r="P46" s="29"/>
      <c r="Q46" s="23"/>
      <c r="R46" s="29"/>
      <c r="S46" s="29"/>
      <c r="T46" s="29"/>
      <c r="U46" s="23"/>
      <c r="V46" s="29"/>
      <c r="W46" s="29"/>
      <c r="X46" s="29"/>
      <c r="Y46" s="23"/>
    </row>
    <row r="47" spans="1:25" ht="12.2" customHeight="1" thickTop="1" x14ac:dyDescent="0.3">
      <c r="A47" s="23"/>
      <c r="B47" s="23"/>
      <c r="C47" s="29"/>
      <c r="D47" s="29"/>
      <c r="E47" s="29"/>
      <c r="F47" s="29"/>
      <c r="G47" s="29"/>
      <c r="H47" s="29"/>
      <c r="I47" s="23"/>
      <c r="J47" s="29"/>
      <c r="K47" s="29"/>
      <c r="L47" s="29"/>
      <c r="M47" s="23"/>
      <c r="N47" s="29"/>
      <c r="O47" s="29"/>
      <c r="P47" s="29"/>
      <c r="Q47" s="23"/>
      <c r="R47" s="29"/>
      <c r="S47" s="29"/>
      <c r="T47" s="29"/>
      <c r="U47" s="23"/>
      <c r="V47" s="29"/>
      <c r="W47" s="29"/>
      <c r="X47" s="29"/>
      <c r="Y47" s="23"/>
    </row>
    <row r="48" spans="1:25" ht="12.2" customHeight="1" x14ac:dyDescent="0.3">
      <c r="A48" s="23"/>
      <c r="B48" s="23"/>
      <c r="C48" s="29"/>
      <c r="D48" s="29"/>
      <c r="E48" s="29"/>
      <c r="F48" s="29"/>
      <c r="G48" s="29"/>
      <c r="H48" s="29"/>
      <c r="I48" s="23"/>
      <c r="J48" s="29"/>
      <c r="K48" s="29"/>
      <c r="L48" s="29"/>
      <c r="M48" s="23"/>
      <c r="N48" s="29"/>
      <c r="O48" s="29"/>
      <c r="P48" s="29"/>
      <c r="Q48" s="23"/>
      <c r="R48" s="29"/>
      <c r="S48" s="29"/>
      <c r="T48" s="29"/>
      <c r="U48" s="23"/>
      <c r="V48" s="29"/>
      <c r="W48" s="29"/>
      <c r="X48" s="29"/>
      <c r="Y48" s="23"/>
    </row>
    <row r="49" spans="1:25" ht="12.2" customHeight="1" x14ac:dyDescent="0.3">
      <c r="A49" s="23"/>
      <c r="B49" s="23"/>
      <c r="C49" s="29"/>
      <c r="D49" s="29"/>
      <c r="E49" s="29"/>
      <c r="F49" s="29"/>
      <c r="G49" s="29"/>
      <c r="H49" s="29"/>
      <c r="I49" s="23"/>
      <c r="J49" s="29"/>
      <c r="K49" s="29"/>
      <c r="L49" s="29"/>
      <c r="M49" s="23"/>
      <c r="N49" s="29"/>
      <c r="O49" s="29"/>
      <c r="P49" s="29"/>
      <c r="Q49" s="23"/>
      <c r="R49" s="29"/>
      <c r="S49" s="29"/>
      <c r="T49" s="29"/>
      <c r="U49" s="23"/>
      <c r="V49" s="29"/>
      <c r="W49" s="29"/>
      <c r="X49" s="29"/>
      <c r="Y49" s="23"/>
    </row>
  </sheetData>
  <mergeCells count="1">
    <mergeCell ref="J1:N1"/>
  </mergeCells>
  <phoneticPr fontId="9" type="noConversion"/>
  <conditionalFormatting sqref="A5:B35">
    <cfRule type="expression" dxfId="10" priority="56" stopIfTrue="1">
      <formula>COUNTIF(Fériés,$A5)&gt;0</formula>
    </cfRule>
    <cfRule type="expression" dxfId="9" priority="57" stopIfTrue="1">
      <formula>WEEKDAY($A5)=1</formula>
    </cfRule>
  </conditionalFormatting>
  <conditionalFormatting sqref="H37 E37 K36:L36 O36:P36 R5:R36 S36:T36 V5:V36 W36:X36 G36:H36 J5:J36 N5:N36 C5:F36 B37:B38">
    <cfRule type="cellIs" dxfId="8" priority="55" operator="equal">
      <formula>"A"</formula>
    </cfRule>
  </conditionalFormatting>
  <conditionalFormatting sqref="L5:L35 P5:P35 T5:T35 X5:X35 F35:I35 H5:H35">
    <cfRule type="cellIs" dxfId="7" priority="45" stopIfTrue="1" operator="greaterThan">
      <formula>0</formula>
    </cfRule>
  </conditionalFormatting>
  <conditionalFormatting sqref="H37 E37 J5:J35 N5:N35 C5:C35 B37:B38">
    <cfRule type="containsText" dxfId="6" priority="22" operator="containsText" text="CP">
      <formula>NOT(ISERROR(SEARCH("CP",B5)))</formula>
    </cfRule>
    <cfRule type="containsText" dxfId="5" priority="23" operator="containsText" text="M">
      <formula>NOT(ISERROR(SEARCH("M",B5)))</formula>
    </cfRule>
  </conditionalFormatting>
  <conditionalFormatting sqref="D41:D45">
    <cfRule type="cellIs" dxfId="4" priority="7" operator="greaterThan">
      <formula>0</formula>
    </cfRule>
  </conditionalFormatting>
  <conditionalFormatting sqref="C5:C35">
    <cfRule type="containsText" dxfId="3" priority="1" operator="containsText" text="R">
      <formula>NOT(ISERROR(SEARCH("R",C5)))</formula>
    </cfRule>
  </conditionalFormatting>
  <dataValidations count="1">
    <dataValidation type="list" allowBlank="1" showInputMessage="1" showErrorMessage="1" sqref="J1">
      <formula1>"Janvier,Février,Mars,Avril,Mai,Juin,Juillet,Août,Septembre,Octobre,Novembre,Décembre"</formula1>
    </dataValidation>
  </dataValidations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1"/>
  <sheetViews>
    <sheetView workbookViewId="0">
      <selection activeCell="B1" sqref="B1"/>
    </sheetView>
  </sheetViews>
  <sheetFormatPr baseColWidth="10" defaultColWidth="12.5703125" defaultRowHeight="15.75" x14ac:dyDescent="0.25"/>
  <cols>
    <col min="1" max="1" width="2.42578125" style="6" customWidth="1"/>
    <col min="2" max="2" width="26.42578125" style="6" customWidth="1"/>
    <col min="3" max="3" width="3.28515625" style="6" customWidth="1"/>
    <col min="4" max="4" width="32.85546875" style="8" customWidth="1"/>
    <col min="5" max="5" width="3.28515625" style="6" customWidth="1"/>
    <col min="6" max="6" width="17.28515625" style="6" bestFit="1" customWidth="1"/>
    <col min="7" max="10" width="12.5703125" style="6" customWidth="1"/>
    <col min="11" max="11" width="12.85546875" style="6" hidden="1" customWidth="1"/>
    <col min="12" max="16384" width="12.5703125" style="6"/>
  </cols>
  <sheetData>
    <row r="1" spans="2:11" x14ac:dyDescent="0.25">
      <c r="B1" s="3">
        <v>2012</v>
      </c>
      <c r="C1" s="4"/>
      <c r="D1" s="5"/>
      <c r="K1" s="7">
        <v>2000</v>
      </c>
    </row>
    <row r="2" spans="2:11" x14ac:dyDescent="0.25">
      <c r="K2" s="7">
        <v>2001</v>
      </c>
    </row>
    <row r="3" spans="2:11" x14ac:dyDescent="0.25">
      <c r="B3" s="9"/>
      <c r="C3" s="9"/>
      <c r="D3" s="10"/>
      <c r="K3" s="7">
        <v>2002</v>
      </c>
    </row>
    <row r="4" spans="2:11" x14ac:dyDescent="0.25">
      <c r="B4" s="11" t="s">
        <v>3</v>
      </c>
      <c r="C4" s="12"/>
      <c r="D4" s="13">
        <f>DATE(B1,1,1)</f>
        <v>40909</v>
      </c>
      <c r="F4" s="14"/>
      <c r="K4" s="7">
        <v>2003</v>
      </c>
    </row>
    <row r="5" spans="2:11" x14ac:dyDescent="0.25">
      <c r="B5" s="11" t="s">
        <v>4</v>
      </c>
      <c r="C5" s="12"/>
      <c r="D5" s="15">
        <f>FLOOR(DATE(B1,5,DAY(MINUTE(B1/38)/2+56)),7)-34+7*(B1=2079)</f>
        <v>41007</v>
      </c>
      <c r="F5" s="14"/>
      <c r="K5" s="7">
        <v>2004</v>
      </c>
    </row>
    <row r="6" spans="2:11" x14ac:dyDescent="0.25">
      <c r="B6" s="11" t="s">
        <v>5</v>
      </c>
      <c r="C6" s="12"/>
      <c r="D6" s="15">
        <f>D5+1</f>
        <v>41008</v>
      </c>
      <c r="F6" s="16"/>
      <c r="K6" s="7">
        <v>2005</v>
      </c>
    </row>
    <row r="7" spans="2:11" x14ac:dyDescent="0.25">
      <c r="B7" s="11" t="s">
        <v>6</v>
      </c>
      <c r="C7" s="12"/>
      <c r="D7" s="15">
        <f>DATE(B1,5,1)</f>
        <v>41030</v>
      </c>
      <c r="K7" s="7">
        <v>2006</v>
      </c>
    </row>
    <row r="8" spans="2:11" x14ac:dyDescent="0.25">
      <c r="B8" s="11" t="s">
        <v>7</v>
      </c>
      <c r="C8" s="12"/>
      <c r="D8" s="15">
        <f>DATE(B1,5,8)</f>
        <v>41037</v>
      </c>
      <c r="K8" s="7">
        <v>2007</v>
      </c>
    </row>
    <row r="9" spans="2:11" x14ac:dyDescent="0.25">
      <c r="B9" s="11" t="s">
        <v>8</v>
      </c>
      <c r="C9" s="12"/>
      <c r="D9" s="15">
        <f>D5+39</f>
        <v>41046</v>
      </c>
      <c r="K9" s="7">
        <v>2008</v>
      </c>
    </row>
    <row r="10" spans="2:11" x14ac:dyDescent="0.25">
      <c r="B10" s="11" t="s">
        <v>9</v>
      </c>
      <c r="C10" s="12"/>
      <c r="D10" s="13">
        <f>D5+49</f>
        <v>41056</v>
      </c>
      <c r="K10" s="7">
        <v>2009</v>
      </c>
    </row>
    <row r="11" spans="2:11" x14ac:dyDescent="0.25">
      <c r="B11" s="11" t="s">
        <v>10</v>
      </c>
      <c r="C11" s="12"/>
      <c r="D11" s="13">
        <f>D10+1</f>
        <v>41057</v>
      </c>
      <c r="K11" s="7">
        <v>2010</v>
      </c>
    </row>
    <row r="12" spans="2:11" x14ac:dyDescent="0.25">
      <c r="B12" s="11" t="s">
        <v>11</v>
      </c>
      <c r="C12" s="12"/>
      <c r="D12" s="13">
        <f>DATE(B1,7,14)</f>
        <v>41104</v>
      </c>
      <c r="K12" s="7">
        <v>2011</v>
      </c>
    </row>
    <row r="13" spans="2:11" x14ac:dyDescent="0.25">
      <c r="B13" s="11" t="s">
        <v>12</v>
      </c>
      <c r="C13" s="12"/>
      <c r="D13" s="13">
        <f>DATE(B1,8,15)</f>
        <v>41136</v>
      </c>
      <c r="F13" s="14"/>
      <c r="K13" s="7">
        <v>2012</v>
      </c>
    </row>
    <row r="14" spans="2:11" x14ac:dyDescent="0.25">
      <c r="B14" s="11" t="s">
        <v>13</v>
      </c>
      <c r="C14" s="12"/>
      <c r="D14" s="13">
        <f>DATE(B1,11,1)</f>
        <v>41214</v>
      </c>
      <c r="K14" s="7">
        <v>2013</v>
      </c>
    </row>
    <row r="15" spans="2:11" x14ac:dyDescent="0.25">
      <c r="B15" s="11" t="s">
        <v>14</v>
      </c>
      <c r="C15" s="12"/>
      <c r="D15" s="13">
        <f>DATE(B1,11,11)</f>
        <v>41224</v>
      </c>
      <c r="K15" s="7">
        <v>2014</v>
      </c>
    </row>
    <row r="16" spans="2:11" x14ac:dyDescent="0.25">
      <c r="B16" s="11" t="s">
        <v>15</v>
      </c>
      <c r="C16" s="12"/>
      <c r="D16" s="13">
        <f>DATE(B1,12,25)</f>
        <v>41268</v>
      </c>
      <c r="K16" s="7">
        <v>2015</v>
      </c>
    </row>
    <row r="17" spans="2:4" x14ac:dyDescent="0.25">
      <c r="B17" s="9"/>
      <c r="C17" s="9"/>
      <c r="D17" s="10"/>
    </row>
    <row r="18" spans="2:4" x14ac:dyDescent="0.25">
      <c r="B18" s="9"/>
      <c r="C18" s="9"/>
      <c r="D18" s="10"/>
    </row>
    <row r="19" spans="2:4" x14ac:dyDescent="0.25">
      <c r="B19" s="9"/>
      <c r="C19" s="9"/>
      <c r="D19" s="10"/>
    </row>
    <row r="20" spans="2:4" x14ac:dyDescent="0.25">
      <c r="B20" s="9"/>
      <c r="C20" s="9"/>
      <c r="D20" s="10"/>
    </row>
    <row r="21" spans="2:4" x14ac:dyDescent="0.25">
      <c r="B21" s="9"/>
      <c r="C21" s="9"/>
      <c r="D21" s="10"/>
    </row>
  </sheetData>
  <phoneticPr fontId="4" type="noConversion"/>
  <conditionalFormatting sqref="B4:D16">
    <cfRule type="expression" dxfId="2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8" sqref="C18"/>
    </sheetView>
  </sheetViews>
  <sheetFormatPr baseColWidth="10" defaultRowHeight="15" x14ac:dyDescent="0.25"/>
  <sheetData/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10 2012</vt:lpstr>
      <vt:lpstr>Fériés</vt:lpstr>
      <vt:lpstr>Feuil2</vt:lpstr>
      <vt:lpstr>Feuil3</vt:lpstr>
      <vt:lpstr>An</vt:lpstr>
      <vt:lpstr>annee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Franck CURIEN</cp:lastModifiedBy>
  <cp:lastPrinted>2010-09-16T15:12:12Z</cp:lastPrinted>
  <dcterms:created xsi:type="dcterms:W3CDTF">2010-09-10T12:19:35Z</dcterms:created>
  <dcterms:modified xsi:type="dcterms:W3CDTF">2012-09-29T07:27:51Z</dcterms:modified>
</cp:coreProperties>
</file>