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ar\Desktop\"/>
    </mc:Choice>
  </mc:AlternateContent>
  <bookViews>
    <workbookView xWindow="0" yWindow="0" windowWidth="10170" windowHeight="49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6" i="1"/>
  <c r="J7" i="1"/>
  <c r="J8" i="1"/>
  <c r="J9" i="1"/>
  <c r="J5" i="1"/>
  <c r="D124" i="1" a="1"/>
  <c r="D126" i="1" a="1"/>
  <c r="D128" i="1" a="1"/>
  <c r="D130" i="1" a="1"/>
  <c r="D125" i="1" a="1"/>
  <c r="D127" i="1" a="1"/>
  <c r="D129" i="1" a="1"/>
  <c r="D131" i="1" a="1"/>
  <c r="D114" i="1" a="1"/>
  <c r="D116" i="1" a="1"/>
  <c r="D118" i="1" a="1"/>
  <c r="D120" i="1" a="1"/>
  <c r="D122" i="1" a="1"/>
  <c r="D113" i="1" a="1"/>
  <c r="D115" i="1" a="1"/>
  <c r="D117" i="1" a="1"/>
  <c r="D119" i="1" a="1"/>
  <c r="D121" i="1" a="1"/>
  <c r="D123" i="1" a="1"/>
  <c r="D112" i="1" a="1"/>
  <c r="D67" i="1" a="1"/>
  <c r="D69" i="1" a="1"/>
  <c r="D71" i="1" a="1"/>
  <c r="D73" i="1" a="1"/>
  <c r="D75" i="1" a="1"/>
  <c r="D77" i="1" a="1"/>
  <c r="D79" i="1" a="1"/>
  <c r="D81" i="1" a="1"/>
  <c r="D83" i="1" a="1"/>
  <c r="D85" i="1" a="1"/>
  <c r="D87" i="1" a="1"/>
  <c r="D89" i="1" a="1"/>
  <c r="D91" i="1" a="1"/>
  <c r="D93" i="1" a="1"/>
  <c r="D95" i="1" a="1"/>
  <c r="D97" i="1" a="1"/>
  <c r="D99" i="1" a="1"/>
  <c r="D68" i="1" a="1"/>
  <c r="D70" i="1" a="1"/>
  <c r="D72" i="1" a="1"/>
  <c r="D74" i="1" a="1"/>
  <c r="D76" i="1" a="1"/>
  <c r="D78" i="1" a="1"/>
  <c r="D80" i="1" a="1"/>
  <c r="D82" i="1" a="1"/>
  <c r="D84" i="1" a="1"/>
  <c r="D86" i="1" a="1"/>
  <c r="D88" i="1" a="1"/>
  <c r="D90" i="1" a="1"/>
  <c r="D92" i="1" a="1"/>
  <c r="D94" i="1" a="1"/>
  <c r="D96" i="1" a="1"/>
  <c r="D98" i="1" a="1"/>
  <c r="D66" i="1" a="1"/>
  <c r="D28" i="1" a="1"/>
  <c r="D31" i="1" a="1"/>
  <c r="D27" i="1" a="1"/>
  <c r="D22" i="1" a="1"/>
  <c r="D16" i="1" a="1"/>
  <c r="D6" i="1" a="1"/>
  <c r="D19" i="1" a="1"/>
  <c r="D30" i="1" a="1"/>
  <c r="D33" i="1" a="1"/>
  <c r="D21" i="1" a="1"/>
  <c r="D15" i="1" a="1"/>
  <c r="D18" i="1" a="1"/>
  <c r="D26" i="1" a="1"/>
  <c r="D17" i="1" a="1"/>
  <c r="D25" i="1" a="1"/>
  <c r="D14" i="1" a="1"/>
  <c r="D32" i="1" a="1"/>
  <c r="D24" i="1" a="1"/>
  <c r="D20" i="1" a="1"/>
  <c r="D23" i="1" a="1"/>
  <c r="D29" i="1" a="1"/>
  <c r="D131" i="1" l="1"/>
  <c r="D129" i="1"/>
  <c r="D127" i="1"/>
  <c r="D125" i="1"/>
  <c r="D130" i="1"/>
  <c r="D128" i="1"/>
  <c r="D126" i="1"/>
  <c r="D124" i="1"/>
  <c r="D123" i="1"/>
  <c r="D121" i="1"/>
  <c r="D119" i="1"/>
  <c r="D117" i="1"/>
  <c r="D115" i="1"/>
  <c r="D113" i="1"/>
  <c r="D122" i="1"/>
  <c r="D120" i="1"/>
  <c r="D118" i="1"/>
  <c r="D116" i="1"/>
  <c r="D114" i="1"/>
  <c r="D112" i="1"/>
  <c r="D98" i="1"/>
  <c r="D96" i="1"/>
  <c r="D94" i="1"/>
  <c r="D92" i="1"/>
  <c r="D90" i="1"/>
  <c r="D88" i="1"/>
  <c r="D86" i="1"/>
  <c r="D84" i="1"/>
  <c r="D82" i="1"/>
  <c r="D80" i="1"/>
  <c r="D78" i="1"/>
  <c r="D76" i="1"/>
  <c r="D74" i="1"/>
  <c r="D72" i="1"/>
  <c r="D70" i="1"/>
  <c r="D68" i="1"/>
  <c r="D99" i="1"/>
  <c r="D97" i="1"/>
  <c r="D95" i="1"/>
  <c r="D93" i="1"/>
  <c r="D91" i="1"/>
  <c r="D89" i="1"/>
  <c r="D87" i="1"/>
  <c r="D85" i="1"/>
  <c r="D83" i="1"/>
  <c r="D81" i="1"/>
  <c r="D79" i="1"/>
  <c r="D77" i="1"/>
  <c r="D75" i="1"/>
  <c r="D73" i="1"/>
  <c r="D71" i="1"/>
  <c r="D69" i="1"/>
  <c r="D67" i="1"/>
  <c r="D66" i="1"/>
  <c r="D29" i="1"/>
  <c r="D23" i="1"/>
  <c r="D20" i="1"/>
  <c r="D24" i="1"/>
  <c r="D32" i="1"/>
  <c r="D14" i="1"/>
  <c r="D25" i="1"/>
  <c r="D17" i="1"/>
  <c r="D26" i="1"/>
  <c r="D18" i="1"/>
  <c r="D15" i="1"/>
  <c r="D21" i="1"/>
  <c r="D33" i="1"/>
  <c r="D30" i="1"/>
  <c r="D19" i="1"/>
  <c r="D6" i="1"/>
  <c r="D16" i="1"/>
  <c r="D22" i="1"/>
  <c r="D27" i="1"/>
  <c r="D31" i="1"/>
  <c r="D28" i="1"/>
  <c r="L8" i="1"/>
  <c r="K8" i="1"/>
  <c r="L7" i="1"/>
  <c r="K7" i="1"/>
  <c r="L5" i="1"/>
  <c r="K5" i="1"/>
  <c r="K6" i="1"/>
  <c r="L6" i="1"/>
  <c r="K9" i="1"/>
  <c r="L9" i="1"/>
  <c r="K10" i="1"/>
  <c r="L10" i="1"/>
  <c r="B166" i="1"/>
  <c r="E131" i="1" a="1"/>
  <c r="E130" i="1" a="1"/>
  <c r="E123" i="1" a="1"/>
  <c r="E115" i="1" a="1"/>
  <c r="E118" i="1" a="1"/>
  <c r="E128" i="1" a="1"/>
  <c r="E116" i="1" a="1"/>
  <c r="E127" i="1" a="1"/>
  <c r="E122" i="1" a="1"/>
  <c r="E129" i="1" a="1"/>
  <c r="E121" i="1" a="1"/>
  <c r="E113" i="1" a="1"/>
  <c r="E126" i="1" a="1"/>
  <c r="E119" i="1" a="1"/>
  <c r="E114" i="1" a="1"/>
  <c r="E125" i="1" a="1"/>
  <c r="E124" i="1" a="1"/>
  <c r="E117" i="1" a="1"/>
  <c r="E120" i="1" a="1"/>
  <c r="E112" i="1" a="1"/>
  <c r="E74" i="1" a="1"/>
  <c r="E75" i="1" a="1"/>
  <c r="E67" i="1" a="1"/>
  <c r="E72" i="1" a="1"/>
  <c r="E73" i="1" a="1"/>
  <c r="E70" i="1" a="1"/>
  <c r="E71" i="1" a="1"/>
  <c r="E76" i="1" a="1"/>
  <c r="E68" i="1" a="1"/>
  <c r="E77" i="1" a="1"/>
  <c r="E69" i="1" a="1"/>
  <c r="E78" i="1" a="1"/>
  <c r="E79" i="1" a="1"/>
  <c r="E66" i="1" a="1"/>
  <c r="E29" i="1" a="1"/>
  <c r="E26" i="1" a="1"/>
  <c r="E28" i="1" a="1"/>
  <c r="D8" i="1" a="1"/>
  <c r="E23" i="1" a="1"/>
  <c r="E30" i="1" a="1"/>
  <c r="D11" i="1" a="1"/>
  <c r="E25" i="1" a="1"/>
  <c r="E27" i="1" a="1"/>
  <c r="D12" i="1" a="1"/>
  <c r="D9" i="1" a="1"/>
  <c r="E24" i="1" a="1"/>
  <c r="E31" i="1" a="1"/>
  <c r="D10" i="1" a="1"/>
  <c r="D7" i="1" a="1"/>
  <c r="E120" i="1" l="1"/>
  <c r="E117" i="1"/>
  <c r="E124" i="1"/>
  <c r="E125" i="1"/>
  <c r="E114" i="1"/>
  <c r="E119" i="1"/>
  <c r="E126" i="1"/>
  <c r="E113" i="1"/>
  <c r="E121" i="1"/>
  <c r="E129" i="1"/>
  <c r="E122" i="1"/>
  <c r="E127" i="1"/>
  <c r="E116" i="1"/>
  <c r="E128" i="1"/>
  <c r="E118" i="1"/>
  <c r="E115" i="1"/>
  <c r="E123" i="1"/>
  <c r="E130" i="1"/>
  <c r="E131" i="1"/>
  <c r="E112" i="1"/>
  <c r="E79" i="1"/>
  <c r="E78" i="1"/>
  <c r="E69" i="1"/>
  <c r="E77" i="1"/>
  <c r="E68" i="1"/>
  <c r="E76" i="1"/>
  <c r="E71" i="1"/>
  <c r="E70" i="1"/>
  <c r="E73" i="1"/>
  <c r="E72" i="1"/>
  <c r="E67" i="1"/>
  <c r="E75" i="1"/>
  <c r="E74" i="1"/>
  <c r="E66" i="1"/>
  <c r="E31" i="1"/>
  <c r="E24" i="1"/>
  <c r="E27" i="1"/>
  <c r="E25" i="1"/>
  <c r="E30" i="1"/>
  <c r="E23" i="1"/>
  <c r="E28" i="1"/>
  <c r="E26" i="1"/>
  <c r="E29" i="1"/>
  <c r="D7" i="1"/>
  <c r="D9" i="1"/>
  <c r="D11" i="1"/>
  <c r="D8" i="1"/>
  <c r="D10" i="1"/>
  <c r="D12" i="1"/>
  <c r="E21" i="1" a="1"/>
  <c r="E18" i="1" a="1"/>
  <c r="E8" i="1" a="1"/>
  <c r="E6" i="1" a="1"/>
  <c r="E19" i="1" a="1"/>
  <c r="E7" i="1" a="1"/>
  <c r="E16" i="1" a="1"/>
  <c r="E9" i="1" a="1"/>
  <c r="E15" i="1" a="1"/>
  <c r="E17" i="1" a="1"/>
  <c r="E20" i="1" a="1"/>
  <c r="E22" i="1" a="1"/>
  <c r="E14" i="1" a="1"/>
  <c r="E7" i="1" l="1"/>
  <c r="E17" i="1"/>
  <c r="E19" i="1"/>
  <c r="E8" i="1"/>
  <c r="E14" i="1"/>
  <c r="E15" i="1"/>
  <c r="E6" i="1"/>
  <c r="E18" i="1"/>
  <c r="E22" i="1"/>
  <c r="E9" i="1"/>
  <c r="E16" i="1"/>
  <c r="E21" i="1"/>
  <c r="E20" i="1"/>
</calcChain>
</file>

<file path=xl/sharedStrings.xml><?xml version="1.0" encoding="utf-8"?>
<sst xmlns="http://schemas.openxmlformats.org/spreadsheetml/2006/main" count="211" uniqueCount="174">
  <si>
    <t>10 - R1</t>
  </si>
  <si>
    <t>11 - R2</t>
  </si>
  <si>
    <t>12 - R3</t>
  </si>
  <si>
    <t>13 - R4</t>
  </si>
  <si>
    <t>14 - R5</t>
  </si>
  <si>
    <t>11115 - F1</t>
  </si>
  <si>
    <t>11111 -F2</t>
  </si>
  <si>
    <t>2222 - F3</t>
  </si>
  <si>
    <t>3333 - F4</t>
  </si>
  <si>
    <t>4444 - F5</t>
  </si>
  <si>
    <t>5555 - F6</t>
  </si>
  <si>
    <t>6666 - F7</t>
  </si>
  <si>
    <t>1111 - F8</t>
  </si>
  <si>
    <t>5555 - F9</t>
  </si>
  <si>
    <t>1112 - F10</t>
  </si>
  <si>
    <t>5556 - F11</t>
  </si>
  <si>
    <t>1113 - F12</t>
  </si>
  <si>
    <t>5557 - F13</t>
  </si>
  <si>
    <t>1114 - F14</t>
  </si>
  <si>
    <t>5558 - F15</t>
  </si>
  <si>
    <t>1115 - F16</t>
  </si>
  <si>
    <t>5559 - F17</t>
  </si>
  <si>
    <t>111 - F18</t>
  </si>
  <si>
    <t>55600 - F19</t>
  </si>
  <si>
    <t>17 - F20</t>
  </si>
  <si>
    <t>5561 - F21</t>
  </si>
  <si>
    <t>1118 - F22</t>
  </si>
  <si>
    <t>5562 - F23</t>
  </si>
  <si>
    <t>1119 - F24</t>
  </si>
  <si>
    <t>5563 - F25</t>
  </si>
  <si>
    <t>1120 - F26</t>
  </si>
  <si>
    <t>5564 - F27</t>
  </si>
  <si>
    <t>1121 - F28</t>
  </si>
  <si>
    <t>5565 - F29</t>
  </si>
  <si>
    <t>1122 - F30</t>
  </si>
  <si>
    <t>5566 - F31</t>
  </si>
  <si>
    <t>1123 - F32</t>
  </si>
  <si>
    <t>5567 - F33</t>
  </si>
  <si>
    <t>1124 - F34</t>
  </si>
  <si>
    <t>5568 - F35</t>
  </si>
  <si>
    <t>1125 - F36</t>
  </si>
  <si>
    <t>5569 - F37</t>
  </si>
  <si>
    <t>1126 - F38</t>
  </si>
  <si>
    <t>5570 - F39</t>
  </si>
  <si>
    <t>1127 - F40</t>
  </si>
  <si>
    <t>5571 - F41</t>
  </si>
  <si>
    <t>1128 - F42</t>
  </si>
  <si>
    <t>5572 - F43</t>
  </si>
  <si>
    <t>1129 - F44</t>
  </si>
  <si>
    <t>5573 - F45</t>
  </si>
  <si>
    <t>1130 - F46</t>
  </si>
  <si>
    <t>5574 - F47</t>
  </si>
  <si>
    <t>1131 - F48</t>
  </si>
  <si>
    <t>5575 - F49</t>
  </si>
  <si>
    <t>1132 - F50</t>
  </si>
  <si>
    <t>Total général</t>
  </si>
  <si>
    <t>5576 - F51</t>
  </si>
  <si>
    <t>1133 - F52</t>
  </si>
  <si>
    <t>5577 - F53</t>
  </si>
  <si>
    <t>1134 - F54</t>
  </si>
  <si>
    <t>5578 - F55</t>
  </si>
  <si>
    <t>1135 - F56</t>
  </si>
  <si>
    <t>1137 - F57</t>
  </si>
  <si>
    <t>72111 - F58</t>
  </si>
  <si>
    <t>10112 - F59</t>
  </si>
  <si>
    <t>12210 - F60</t>
  </si>
  <si>
    <t>1138 - F61</t>
  </si>
  <si>
    <t>1258 - F62</t>
  </si>
  <si>
    <t>1139 - F63</t>
  </si>
  <si>
    <t>1259 - F64</t>
  </si>
  <si>
    <t>1140 - F65</t>
  </si>
  <si>
    <t>2222 -F3</t>
  </si>
  <si>
    <t>1420 - F66</t>
  </si>
  <si>
    <t>1444 -F67</t>
  </si>
  <si>
    <t>2223 -F68</t>
  </si>
  <si>
    <t>1421 - F69</t>
  </si>
  <si>
    <t>1445 -F70</t>
  </si>
  <si>
    <t>2224 -F71</t>
  </si>
  <si>
    <t>1422 - F72</t>
  </si>
  <si>
    <t>1446 -F73</t>
  </si>
  <si>
    <t>2225 -F74</t>
  </si>
  <si>
    <t>1423 - F75</t>
  </si>
  <si>
    <t>1447 -F76</t>
  </si>
  <si>
    <t>2226 -F77</t>
  </si>
  <si>
    <t>1424 - F78</t>
  </si>
  <si>
    <t>1448 -F79</t>
  </si>
  <si>
    <t>2227 -F80</t>
  </si>
  <si>
    <t>2223 -F81</t>
  </si>
  <si>
    <t>1421 - F82</t>
  </si>
  <si>
    <t>1445 -F83</t>
  </si>
  <si>
    <t>2224 -F84</t>
  </si>
  <si>
    <t>1422 - F85</t>
  </si>
  <si>
    <t>1446 -F86</t>
  </si>
  <si>
    <t>2225 -F87</t>
  </si>
  <si>
    <t>1423 - F88</t>
  </si>
  <si>
    <t>1447 -F89</t>
  </si>
  <si>
    <t>2226 -F90</t>
  </si>
  <si>
    <t>1424 - F91</t>
  </si>
  <si>
    <t>1448 -F92</t>
  </si>
  <si>
    <t>2227 -F93</t>
  </si>
  <si>
    <t>1425 - F94</t>
  </si>
  <si>
    <t>1449 -F95</t>
  </si>
  <si>
    <t>2228 -F96</t>
  </si>
  <si>
    <t>2224 -F97</t>
  </si>
  <si>
    <t>1422 - F98</t>
  </si>
  <si>
    <t>1446 -F99</t>
  </si>
  <si>
    <t>2225 -F100</t>
  </si>
  <si>
    <t>1423 - F101</t>
  </si>
  <si>
    <t>1042 - F102</t>
  </si>
  <si>
    <t>1544 - F103</t>
  </si>
  <si>
    <t>2046 - F104</t>
  </si>
  <si>
    <t>2548 - F105</t>
  </si>
  <si>
    <t>3050 - F106</t>
  </si>
  <si>
    <t>3552 - F107</t>
  </si>
  <si>
    <t>4054 - F108</t>
  </si>
  <si>
    <t>4556 - F109</t>
  </si>
  <si>
    <t>5058 - F110</t>
  </si>
  <si>
    <t>5560 - F111</t>
  </si>
  <si>
    <t>6062 - F112</t>
  </si>
  <si>
    <t>6564 - F113</t>
  </si>
  <si>
    <t>7066 - F114</t>
  </si>
  <si>
    <t>7568 - F115</t>
  </si>
  <si>
    <t>8070 - F116</t>
  </si>
  <si>
    <t>8572 - F117</t>
  </si>
  <si>
    <t>9074 - F118</t>
  </si>
  <si>
    <t>9576 - F119</t>
  </si>
  <si>
    <t>10078 - F120</t>
  </si>
  <si>
    <t>10580 - F121</t>
  </si>
  <si>
    <t>11082 - F122</t>
  </si>
  <si>
    <t>11584 - F123</t>
  </si>
  <si>
    <t>12086 - F124</t>
  </si>
  <si>
    <t>12588 - F125</t>
  </si>
  <si>
    <t>13090 - F126</t>
  </si>
  <si>
    <t>13592 - F127</t>
  </si>
  <si>
    <t>14094 - F128</t>
  </si>
  <si>
    <t>14596 - F129</t>
  </si>
  <si>
    <t>15098 - F130</t>
  </si>
  <si>
    <t>15600 - F131</t>
  </si>
  <si>
    <t>16102 - F132</t>
  </si>
  <si>
    <t>16604 - F133</t>
  </si>
  <si>
    <t>17106 - F134</t>
  </si>
  <si>
    <t>17608 - F135</t>
  </si>
  <si>
    <t>18110 - F136</t>
  </si>
  <si>
    <t>18612 - F137</t>
  </si>
  <si>
    <t>19114 - F138</t>
  </si>
  <si>
    <t>19616 - F139</t>
  </si>
  <si>
    <t>20118 - F140</t>
  </si>
  <si>
    <t>20620 - F141</t>
  </si>
  <si>
    <t>21122 - F142</t>
  </si>
  <si>
    <t>21624 - F143</t>
  </si>
  <si>
    <t>22126 - F144</t>
  </si>
  <si>
    <t>22628 - F145</t>
  </si>
  <si>
    <t>23130 - F146</t>
  </si>
  <si>
    <t>23632 - F147</t>
  </si>
  <si>
    <t>24134 - F148</t>
  </si>
  <si>
    <t>24636 - F149</t>
  </si>
  <si>
    <t>25138 - F150</t>
  </si>
  <si>
    <t>25640 - F151</t>
  </si>
  <si>
    <t>26142 - F152</t>
  </si>
  <si>
    <t>26644 - F153</t>
  </si>
  <si>
    <t>27146 - F154</t>
  </si>
  <si>
    <t>27648 - F155</t>
  </si>
  <si>
    <t>A</t>
  </si>
  <si>
    <t>B</t>
  </si>
  <si>
    <t>C</t>
  </si>
  <si>
    <t>A &lt;=80%</t>
  </si>
  <si>
    <t>C &gt;90%</t>
  </si>
  <si>
    <t>80 % &lt; B &lt;=90%</t>
  </si>
  <si>
    <t>1) Classement ABC dans la colonne B par Rayon (R1,R2,R3,R4………..)</t>
  </si>
  <si>
    <t>*suivre la règle de calcul : A&lt;=80%;  80%&lt;B&lt;=90% ; C&gt;90%</t>
  </si>
  <si>
    <t>la classe A est calculé dans la colonne D</t>
  </si>
  <si>
    <t xml:space="preserve">2)comment incrémenter une seule  formule dans la colonne D </t>
  </si>
  <si>
    <t xml:space="preserve">et une autre formule dans la colonne E pour renvoyer les résultats </t>
  </si>
  <si>
    <t>déjà renseignés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</si>
</sst>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#,###.000"/>
    <numFmt numFmtId="165" formatCode="_-* #,##0.000\ _€_-;\-* #,##0.000\ _€_-;_-* &quot;-&quot;??\ _€_-;_-@_-"/>
    <numFmt numFmtId="166" formatCode="_-* #,##0.000\ _€_-;\-* #,##0.000\ _€_-;_-* &quot;-&quot;?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65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/>
    <xf numFmtId="0" fontId="0" fillId="0" borderId="0" xfId="0" applyAlignment="1">
      <alignment horizontal="left" indent="1"/>
    </xf>
    <xf numFmtId="164" fontId="0" fillId="0" borderId="0" xfId="0" applyNumberFormat="1"/>
    <xf numFmtId="166" fontId="0" fillId="0" borderId="0" xfId="0" applyNumberFormat="1"/>
    <xf numFmtId="0" fontId="2" fillId="0" borderId="0" xfId="0" applyFont="1" applyAlignment="1">
      <alignment horizontal="left" indent="1"/>
    </xf>
    <xf numFmtId="165" fontId="2" fillId="0" borderId="0" xfId="1" applyNumberFormat="1" applyFont="1"/>
    <xf numFmtId="165" fontId="0" fillId="0" borderId="0" xfId="1" applyNumberFormat="1" applyFont="1"/>
    <xf numFmtId="0" fontId="3" fillId="0" borderId="0" xfId="0" applyFont="1"/>
    <xf numFmtId="43" fontId="0" fillId="0" borderId="0" xfId="1" applyFont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tabSelected="1" workbookViewId="0">
      <selection activeCell="H129" sqref="H129"/>
    </sheetView>
  </sheetViews>
  <sheetFormatPr baseColWidth="10" defaultRowHeight="15" x14ac:dyDescent="0.25"/>
  <cols>
    <col min="1" max="1" width="43.85546875" bestFit="1" customWidth="1"/>
    <col min="2" max="3" width="17.42578125" bestFit="1" customWidth="1"/>
    <col min="4" max="4" width="15.28515625" bestFit="1" customWidth="1"/>
    <col min="5" max="5" width="14.7109375" customWidth="1"/>
    <col min="9" max="9" width="13.7109375" customWidth="1"/>
  </cols>
  <sheetData>
    <row r="1" spans="1:12" x14ac:dyDescent="0.25">
      <c r="C1" s="10" t="s">
        <v>165</v>
      </c>
    </row>
    <row r="2" spans="1:12" x14ac:dyDescent="0.25">
      <c r="C2" t="s">
        <v>167</v>
      </c>
    </row>
    <row r="3" spans="1:12" x14ac:dyDescent="0.25">
      <c r="C3" t="s">
        <v>166</v>
      </c>
    </row>
    <row r="5" spans="1:12" x14ac:dyDescent="0.25">
      <c r="A5" s="1" t="s">
        <v>0</v>
      </c>
      <c r="B5" s="2">
        <v>1085364.3149999997</v>
      </c>
      <c r="C5" s="4"/>
      <c r="I5" s="1" t="s">
        <v>0</v>
      </c>
      <c r="J5">
        <f t="shared" ref="J5:J10" si="0">MATCH(I5,A:A,0)</f>
        <v>5</v>
      </c>
      <c r="K5" t="str">
        <f>IF(I5="Total général","A"&amp;J5+1,"A"&amp;J5+1&amp;":A"&amp;J6-1)</f>
        <v>A6:A12</v>
      </c>
      <c r="L5" t="str">
        <f>IF(I5="Total général","B"&amp;J5+1,"B"&amp;J5+1&amp;":B"&amp;J6-1)</f>
        <v>B6:B12</v>
      </c>
    </row>
    <row r="6" spans="1:12" x14ac:dyDescent="0.25">
      <c r="A6" s="3" t="s">
        <v>5</v>
      </c>
      <c r="B6" s="4">
        <v>45251.899999999972</v>
      </c>
      <c r="C6" s="4" t="s">
        <v>164</v>
      </c>
      <c r="D6" s="8">
        <f t="array" aca="1" ref="D6" ca="1">IFERROR(IF(SUM(LARGE(INDIRECT($L$5),ROW($1:1)))&lt;=SUM(INDIRECT($L$5))*0.8,LARGE(INDIRECT($L$5),ROW(C1)),""),"")</f>
        <v>382211.61599999957</v>
      </c>
      <c r="E6" s="9" t="str">
        <f t="array" aca="1" ref="E6" ca="1">IF(IFERROR(INDEX(INDIRECT($K$5),SMALL(IF(INDIRECT($L$5)=D6,ROW(INDIRECT("1:"&amp;ROWS(INDIRECT($K$5))))),COUNTIF(D$6:D6,D6))),"")=0,"",IFERROR(INDEX(INDIRECT($K$5),SMALL(IF(INDIRECT($L$5)=D6,ROW(INDIRECT("1:"&amp;ROWS(INDIRECT($K$5))))),COUNTIF(D$6:D6,D6))),""))</f>
        <v>6666 - F7</v>
      </c>
      <c r="I6" s="1" t="s">
        <v>1</v>
      </c>
      <c r="J6">
        <f t="shared" si="0"/>
        <v>13</v>
      </c>
      <c r="K6" t="str">
        <f t="shared" ref="K6:K10" si="1">IF(I6="Total général","A"&amp;J6+1,"A"&amp;J6+1&amp;":A"&amp;J7-1)</f>
        <v>A14:A62</v>
      </c>
      <c r="L6" t="str">
        <f t="shared" ref="L6:L10" si="2">IF(I6="Total général","B"&amp;J6+1,"B"&amp;J6+1&amp;":B"&amp;J7-1)</f>
        <v>B14:B62</v>
      </c>
    </row>
    <row r="7" spans="1:12" x14ac:dyDescent="0.25">
      <c r="A7" s="3" t="s">
        <v>6</v>
      </c>
      <c r="B7" s="4">
        <v>41982.673000000003</v>
      </c>
      <c r="C7" s="4" t="s">
        <v>164</v>
      </c>
      <c r="D7" s="8">
        <f t="array" aca="1" ref="D7" ca="1">IFERROR(IF(SUM(LARGE(INDIRECT($L$5),ROW($1:2)))&lt;=SUM(INDIRECT($L$5))*0.8,LARGE(INDIRECT($L$5),ROW(C2)),""),"")</f>
        <v>352339.85499999998</v>
      </c>
      <c r="E7" s="9" t="str">
        <f t="array" aca="1" ref="E7" ca="1">IF(IFERROR(INDEX(INDIRECT($K$5),SMALL(IF(INDIRECT($L$5)=D7,ROW(INDIRECT("1:"&amp;ROWS(INDIRECT($K$5))))),COUNTIF(D$6:D7,D7))),"")=0,"",IFERROR(INDEX(INDIRECT($K$5),SMALL(IF(INDIRECT($L$5)=D7,ROW(INDIRECT("1:"&amp;ROWS(INDIRECT($K$5))))),COUNTIF(D$6:D7,D7))),""))</f>
        <v>4444 - F5</v>
      </c>
      <c r="I7" s="1" t="s">
        <v>2</v>
      </c>
      <c r="J7">
        <f t="shared" si="0"/>
        <v>63</v>
      </c>
      <c r="K7" t="str">
        <f t="shared" si="1"/>
        <v>A64:A64</v>
      </c>
      <c r="L7" t="str">
        <f t="shared" si="2"/>
        <v>B64:B64</v>
      </c>
    </row>
    <row r="8" spans="1:12" x14ac:dyDescent="0.25">
      <c r="A8" s="3" t="s">
        <v>7</v>
      </c>
      <c r="B8" s="4">
        <v>15836.083000000002</v>
      </c>
      <c r="C8" s="4" t="s">
        <v>164</v>
      </c>
      <c r="D8" s="8" t="str">
        <f t="array" aca="1" ref="D8" ca="1">IFERROR(IF(SUM(LARGE(INDIRECT($L$5),ROW($1:3)))&lt;=SUM(INDIRECT($L$5))*0.8,LARGE(INDIRECT($L$5),ROW(C3)),""),"")</f>
        <v/>
      </c>
      <c r="E8" s="9" t="str">
        <f t="array" aca="1" ref="E8" ca="1">IF(IFERROR(INDEX(INDIRECT($K$5),SMALL(IF(INDIRECT($L$5)=D8,ROW(INDIRECT("1:"&amp;ROWS(INDIRECT($K$5))))),COUNTIF(D$6:D8,D8))),"")=0,"",IFERROR(INDEX(INDIRECT($K$5),SMALL(IF(INDIRECT($L$5)=D8,ROW(INDIRECT("1:"&amp;ROWS(INDIRECT($K$5))))),COUNTIF(D$6:D8,D8))),""))</f>
        <v/>
      </c>
      <c r="I8" s="1" t="s">
        <v>3</v>
      </c>
      <c r="J8">
        <f t="shared" si="0"/>
        <v>65</v>
      </c>
      <c r="K8" t="str">
        <f t="shared" si="1"/>
        <v>A66:A110</v>
      </c>
      <c r="L8" t="str">
        <f t="shared" si="2"/>
        <v>B66:B110</v>
      </c>
    </row>
    <row r="9" spans="1:12" x14ac:dyDescent="0.25">
      <c r="A9" s="3" t="s">
        <v>8</v>
      </c>
      <c r="B9" s="4">
        <v>209902.97700000019</v>
      </c>
      <c r="C9" s="4" t="s">
        <v>163</v>
      </c>
      <c r="D9" s="8" t="str">
        <f t="array" aca="1" ref="D9" ca="1">IFERROR(IF(SUM(LARGE(INDIRECT($L$5),ROW($1:4)))&lt;=SUM(INDIRECT($L$5))*0.8,LARGE(INDIRECT($L$5),ROW(C4)),""),"")</f>
        <v/>
      </c>
      <c r="E9" s="9" t="str">
        <f t="array" aca="1" ref="E9" ca="1">IF(IFERROR(INDEX(INDIRECT($K$5),SMALL(IF(INDIRECT($L$5)=D9,ROW(INDIRECT("1:"&amp;ROWS(INDIRECT($K$5))))),COUNTIF(D$6:D9,D9))),"")=0,"",IFERROR(INDEX(INDIRECT($K$5),SMALL(IF(INDIRECT($L$5)=D9,ROW(INDIRECT("1:"&amp;ROWS(INDIRECT($K$5))))),COUNTIF(D$6:D9,D9))),""))</f>
        <v/>
      </c>
      <c r="I9" s="1" t="s">
        <v>4</v>
      </c>
      <c r="J9">
        <f t="shared" si="0"/>
        <v>111</v>
      </c>
      <c r="K9" t="str">
        <f t="shared" si="1"/>
        <v>A112:A165</v>
      </c>
      <c r="L9" t="str">
        <f t="shared" si="2"/>
        <v>B112:B165</v>
      </c>
    </row>
    <row r="10" spans="1:12" x14ac:dyDescent="0.25">
      <c r="A10" s="3" t="s">
        <v>9</v>
      </c>
      <c r="B10" s="4">
        <v>352339.85499999998</v>
      </c>
      <c r="C10" s="4" t="s">
        <v>162</v>
      </c>
      <c r="D10" s="8" t="str">
        <f t="array" aca="1" ref="D10" ca="1">IFERROR(IF(SUM(LARGE(INDIRECT($L$5),ROW($1:5)))&lt;=SUM(INDIRECT($L$5))*0.8,LARGE(INDIRECT($L$5),ROW(C5)),""),"")</f>
        <v/>
      </c>
      <c r="I10" s="6" t="s">
        <v>55</v>
      </c>
      <c r="J10">
        <f t="shared" si="0"/>
        <v>166</v>
      </c>
      <c r="K10" t="str">
        <f t="shared" si="1"/>
        <v>A167</v>
      </c>
      <c r="L10" t="str">
        <f t="shared" si="2"/>
        <v>B167</v>
      </c>
    </row>
    <row r="11" spans="1:12" x14ac:dyDescent="0.25">
      <c r="A11" s="3" t="s">
        <v>10</v>
      </c>
      <c r="B11" s="4">
        <v>37839.210999999996</v>
      </c>
      <c r="C11" s="4" t="s">
        <v>164</v>
      </c>
      <c r="D11" s="8" t="str">
        <f t="array" aca="1" ref="D11" ca="1">IFERROR(IF(SUM(LARGE(INDIRECT($L$5),ROW($1:6)))&lt;=SUM(INDIRECT($L$5))*0.8,LARGE(INDIRECT($L$5),ROW(C6)),""),"")</f>
        <v/>
      </c>
    </row>
    <row r="12" spans="1:12" x14ac:dyDescent="0.25">
      <c r="A12" s="3" t="s">
        <v>11</v>
      </c>
      <c r="B12" s="4">
        <v>382211.61599999957</v>
      </c>
      <c r="C12" s="4" t="s">
        <v>162</v>
      </c>
      <c r="D12" s="8" t="str">
        <f t="array" aca="1" ref="D12" ca="1">IFERROR(IF(SUM(LARGE(INDIRECT($L$5),ROW($1:7)))&lt;=SUM(INDIRECT($L$5))*0.8,LARGE(INDIRECT($L$5),ROW(C7)),""),"")</f>
        <v/>
      </c>
    </row>
    <row r="13" spans="1:12" x14ac:dyDescent="0.25">
      <c r="A13" s="1" t="s">
        <v>1</v>
      </c>
      <c r="B13" s="2">
        <v>44106619.071999975</v>
      </c>
      <c r="C13" s="4"/>
    </row>
    <row r="14" spans="1:12" x14ac:dyDescent="0.25">
      <c r="A14" s="3" t="s">
        <v>12</v>
      </c>
      <c r="B14" s="4">
        <v>371384.10899999959</v>
      </c>
      <c r="C14" s="4"/>
      <c r="D14" s="8">
        <f t="array" aca="1" ref="D14" ca="1">IFERROR(IF(SUM(LARGE(INDIRECT($L$6),ROW($1:1)))&lt;=SUM(INDIRECT($L$6))*0.8,LARGE(INDIRECT($L$6),ROW(C1)),""),"")</f>
        <v>9647306.7639999967</v>
      </c>
      <c r="E14" s="9" t="str">
        <f t="array" aca="1" ref="E14" ca="1">IF(IFERROR(INDEX(INDIRECT($K$6),SMALL(IF(INDIRECT($L$6)=D14,ROW(INDIRECT("1:"&amp;ROWS(INDIRECT($K$6))))),COUNTIF(D$14:D14,D14))),"")=0,"",IFERROR(INDEX(INDIRECT($K$6),SMALL(IF(INDIRECT($L$6)=D14,ROW(INDIRECT("1:"&amp;ROWS(INDIRECT($K$6))))),COUNTIF(D$14:D14,D14))),""))</f>
        <v>1127 - F40</v>
      </c>
    </row>
    <row r="15" spans="1:12" x14ac:dyDescent="0.25">
      <c r="A15" s="3" t="s">
        <v>13</v>
      </c>
      <c r="B15" s="4">
        <v>206270.52600000007</v>
      </c>
      <c r="C15" s="4"/>
      <c r="D15" s="8">
        <f t="array" aca="1" ref="D15" ca="1">IFERROR(IF(SUM(LARGE(INDIRECT($L$6),ROW($1:2)))&lt;=SUM(INDIRECT($L$6))*0.8,LARGE(INDIRECT($L$6),ROW(C2)),""),"")</f>
        <v>4004553.7269999967</v>
      </c>
      <c r="E15" s="9" t="str">
        <f t="array" aca="1" ref="E15" ca="1">IF(IFERROR(INDEX(INDIRECT($K$6),SMALL(IF(INDIRECT($L$6)=D15,ROW(INDIRECT("1:"&amp;ROWS(INDIRECT($K$6))))),COUNTIF(D$14:D15,D15))),"")=0,"",IFERROR(INDEX(INDIRECT($K$6),SMALL(IF(INDIRECT($L$6)=D15,ROW(INDIRECT("1:"&amp;ROWS(INDIRECT($K$6))))),COUNTIF(D$14:D15,D15))),""))</f>
        <v>1128 - F42</v>
      </c>
      <c r="G15" s="11" t="s">
        <v>168</v>
      </c>
      <c r="H15" s="11"/>
      <c r="I15" s="11"/>
      <c r="J15" s="11"/>
      <c r="K15" s="11"/>
    </row>
    <row r="16" spans="1:12" x14ac:dyDescent="0.25">
      <c r="A16" s="3" t="s">
        <v>14</v>
      </c>
      <c r="B16" s="4">
        <v>185984.75900000002</v>
      </c>
      <c r="C16" s="4"/>
      <c r="D16" s="8">
        <f t="array" aca="1" ref="D16" ca="1">IFERROR(IF(SUM(LARGE(INDIRECT($L$6),ROW($1:3)))&lt;=SUM(INDIRECT($L$6))*0.8,LARGE(INDIRECT($L$6),ROW(C3)),""),"")</f>
        <v>3543152.1619999986</v>
      </c>
      <c r="E16" s="9" t="str">
        <f t="array" aca="1" ref="E16" ca="1">IF(IFERROR(INDEX(INDIRECT($K$6),SMALL(IF(INDIRECT($L$6)=D16,ROW(INDIRECT("1:"&amp;ROWS(INDIRECT($K$6))))),COUNTIF(D$14:D16,D16))),"")=0,"",IFERROR(INDEX(INDIRECT($K$6),SMALL(IF(INDIRECT($L$6)=D16,ROW(INDIRECT("1:"&amp;ROWS(INDIRECT($K$6))))),COUNTIF(D$14:D16,D16))),""))</f>
        <v>1133 - F52</v>
      </c>
      <c r="G16" s="11" t="s">
        <v>169</v>
      </c>
      <c r="H16" s="11"/>
      <c r="I16" s="11"/>
      <c r="J16" s="11"/>
      <c r="K16" s="11"/>
    </row>
    <row r="17" spans="1:11" x14ac:dyDescent="0.25">
      <c r="A17" s="3" t="s">
        <v>15</v>
      </c>
      <c r="B17" s="4">
        <v>53676.899999999972</v>
      </c>
      <c r="C17" s="4"/>
      <c r="D17" s="8">
        <f t="array" aca="1" ref="D17" ca="1">IFERROR(IF(SUM(LARGE(INDIRECT($L$6),ROW($1:4)))&lt;=SUM(INDIRECT($L$6))*0.8,LARGE(INDIRECT($L$6),ROW(C4)),""),"")</f>
        <v>2920906.3400000003</v>
      </c>
      <c r="E17" s="9" t="str">
        <f t="array" aca="1" ref="E17" ca="1">IF(IFERROR(INDEX(INDIRECT($K$6),SMALL(IF(INDIRECT($L$6)=D17,ROW(INDIRECT("1:"&amp;ROWS(INDIRECT($K$6))))),COUNTIF(D$14:D17,D17))),"")=0,"",IFERROR(INDEX(INDIRECT($K$6),SMALL(IF(INDIRECT($L$6)=D17,ROW(INDIRECT("1:"&amp;ROWS(INDIRECT($K$6))))),COUNTIF(D$14:D17,D17))),""))</f>
        <v>1131 - F48</v>
      </c>
      <c r="G17" s="11" t="s">
        <v>170</v>
      </c>
      <c r="H17" s="11"/>
      <c r="I17" s="11"/>
      <c r="J17" s="11"/>
      <c r="K17" s="11"/>
    </row>
    <row r="18" spans="1:11" x14ac:dyDescent="0.25">
      <c r="A18" s="3" t="s">
        <v>16</v>
      </c>
      <c r="B18" s="4">
        <v>139887.56000000003</v>
      </c>
      <c r="C18" s="4"/>
      <c r="D18" s="8">
        <f t="array" aca="1" ref="D18" ca="1">IFERROR(IF(SUM(LARGE(INDIRECT($L$6),ROW($1:5)))&lt;=SUM(INDIRECT($L$6))*0.8,LARGE(INDIRECT($L$6),ROW(C5)),""),"")</f>
        <v>2790336.9119999995</v>
      </c>
      <c r="E18" s="9" t="str">
        <f t="array" aca="1" ref="E18" ca="1">IF(IFERROR(INDEX(INDIRECT($K$6),SMALL(IF(INDIRECT($L$6)=D18,ROW(INDIRECT("1:"&amp;ROWS(INDIRECT($K$6))))),COUNTIF(D$14:D18,D18))),"")=0,"",IFERROR(INDEX(INDIRECT($K$6),SMALL(IF(INDIRECT($L$6)=D18,ROW(INDIRECT("1:"&amp;ROWS(INDIRECT($K$6))))),COUNTIF(D$14:D18,D18))),""))</f>
        <v>5577 - F53</v>
      </c>
      <c r="G18" s="11"/>
      <c r="H18" s="11"/>
      <c r="I18" s="11"/>
      <c r="J18" s="11"/>
      <c r="K18" s="11"/>
    </row>
    <row r="19" spans="1:11" x14ac:dyDescent="0.25">
      <c r="A19" s="3" t="s">
        <v>17</v>
      </c>
      <c r="B19" s="4">
        <v>84299.612999999954</v>
      </c>
      <c r="C19" s="4"/>
      <c r="D19" s="8">
        <f t="array" aca="1" ref="D19" ca="1">IFERROR(IF(SUM(LARGE(INDIRECT($L$6),ROW($1:6)))&lt;=SUM(INDIRECT($L$6))*0.8,LARGE(INDIRECT($L$6),ROW(C6)),""),"")</f>
        <v>2703702.2969999989</v>
      </c>
      <c r="E19" s="9" t="str">
        <f t="array" aca="1" ref="E19" ca="1">IF(IFERROR(INDEX(INDIRECT($K$6),SMALL(IF(INDIRECT($L$6)=D19,ROW(INDIRECT("1:"&amp;ROWS(INDIRECT($K$6))))),COUNTIF(D$14:D19,D19))),"")=0,"",IFERROR(INDEX(INDIRECT($K$6),SMALL(IF(INDIRECT($L$6)=D19,ROW(INDIRECT("1:"&amp;ROWS(INDIRECT($K$6))))),COUNTIF(D$14:D19,D19))),""))</f>
        <v>5569 - F37</v>
      </c>
      <c r="G19" s="11" t="s">
        <v>171</v>
      </c>
      <c r="H19" s="11"/>
      <c r="I19" s="11"/>
      <c r="J19" s="11"/>
      <c r="K19" s="11"/>
    </row>
    <row r="20" spans="1:11" x14ac:dyDescent="0.25">
      <c r="A20" s="3" t="s">
        <v>18</v>
      </c>
      <c r="B20" s="4">
        <v>53043.76600000004</v>
      </c>
      <c r="C20" s="4"/>
      <c r="D20" s="8">
        <f t="array" aca="1" ref="D20" ca="1">IFERROR(IF(SUM(LARGE(INDIRECT($L$6),ROW($1:7)))&lt;=SUM(INDIRECT($L$6))*0.8,LARGE(INDIRECT($L$6),ROW(C7)),""),"")</f>
        <v>2198866.5719999997</v>
      </c>
      <c r="E20" s="9" t="str">
        <f t="array" aca="1" ref="E20" ca="1">IF(IFERROR(INDEX(INDIRECT($K$6),SMALL(IF(INDIRECT($L$6)=D20,ROW(INDIRECT("1:"&amp;ROWS(INDIRECT($K$6))))),COUNTIF(D$14:D20,D20))),"")=0,"",IFERROR(INDEX(INDIRECT($K$6),SMALL(IF(INDIRECT($L$6)=D20,ROW(INDIRECT("1:"&amp;ROWS(INDIRECT($K$6))))),COUNTIF(D$14:D20,D20))),""))</f>
        <v>5570 - F39</v>
      </c>
      <c r="G20" s="11" t="s">
        <v>172</v>
      </c>
      <c r="H20" s="11"/>
      <c r="I20" s="11"/>
      <c r="J20" s="11"/>
      <c r="K20" s="11"/>
    </row>
    <row r="21" spans="1:11" x14ac:dyDescent="0.25">
      <c r="A21" s="3" t="s">
        <v>19</v>
      </c>
      <c r="B21" s="4">
        <v>473483.23799999966</v>
      </c>
      <c r="C21" s="4"/>
      <c r="D21" s="8">
        <f t="array" aca="1" ref="D21" ca="1">IFERROR(IF(SUM(LARGE(INDIRECT($L$6),ROW($1:8)))&lt;=SUM(INDIRECT($L$6))*0.8,LARGE(INDIRECT($L$6),ROW(C8)),""),"")</f>
        <v>1468908.0040000009</v>
      </c>
      <c r="E21" s="9" t="str">
        <f t="array" aca="1" ref="E21" ca="1">IF(IFERROR(INDEX(INDIRECT($K$6),SMALL(IF(INDIRECT($L$6)=D21,ROW(INDIRECT("1:"&amp;ROWS(INDIRECT($K$6))))),COUNTIF(D$14:D21,D21))),"")=0,"",IFERROR(INDEX(INDIRECT($K$6),SMALL(IF(INDIRECT($L$6)=D21,ROW(INDIRECT("1:"&amp;ROWS(INDIRECT($K$6))))),COUNTIF(D$14:D21,D21))),""))</f>
        <v>1120 - F26</v>
      </c>
      <c r="G21" s="11" t="s">
        <v>173</v>
      </c>
      <c r="H21" s="11"/>
      <c r="I21" s="11"/>
      <c r="J21" s="11"/>
      <c r="K21" s="11"/>
    </row>
    <row r="22" spans="1:11" x14ac:dyDescent="0.25">
      <c r="A22" s="3" t="s">
        <v>20</v>
      </c>
      <c r="B22" s="4">
        <v>455040.34299999959</v>
      </c>
      <c r="C22" s="4"/>
      <c r="D22" s="8">
        <f t="array" aca="1" ref="D22" ca="1">IFERROR(IF(SUM(LARGE(INDIRECT($L$6),ROW($1:9)))&lt;=SUM(INDIRECT($L$6))*0.8,LARGE(INDIRECT($L$6),ROW(C9)),""),"")</f>
        <v>1196691.1669999987</v>
      </c>
      <c r="E22" s="9" t="str">
        <f t="array" aca="1" ref="E22" ca="1">IF(IFERROR(INDEX(INDIRECT($K$6),SMALL(IF(INDIRECT($L$6)=D22,ROW(INDIRECT("1:"&amp;ROWS(INDIRECT($K$6))))),COUNTIF(D$14:D22,D22))),"")=0,"",IFERROR(INDEX(INDIRECT($K$6),SMALL(IF(INDIRECT($L$6)=D22,ROW(INDIRECT("1:"&amp;ROWS(INDIRECT($K$6))))),COUNTIF(D$14:D22,D22))),""))</f>
        <v>1135 - F56</v>
      </c>
      <c r="G22" s="11"/>
      <c r="H22" s="11"/>
      <c r="I22" s="11"/>
      <c r="J22" s="11"/>
      <c r="K22" s="11"/>
    </row>
    <row r="23" spans="1:11" x14ac:dyDescent="0.25">
      <c r="A23" s="3" t="s">
        <v>21</v>
      </c>
      <c r="B23" s="4">
        <v>449672.16599999997</v>
      </c>
      <c r="C23" s="4"/>
      <c r="D23" s="8">
        <f t="array" aca="1" ref="D23" ca="1">IFERROR(IF(SUM(LARGE(INDIRECT($L$6),ROW($1:10)))&lt;=SUM(INDIRECT($L$6))*0.8,LARGE(INDIRECT($L$6),ROW(C10)),""),"")</f>
        <v>1005176.1730000003</v>
      </c>
      <c r="E23" s="9" t="str">
        <f t="array" aca="1" ref="E23" ca="1">IF(IFERROR(INDEX(INDIRECT($K$6),SMALL(IF(INDIRECT($L$6)=D23,ROW(INDIRECT("1:"&amp;ROWS(INDIRECT($K$6))))),COUNTIF(D$14:D23,D23))),"")=0,"",IFERROR(INDEX(INDIRECT($K$6),SMALL(IF(INDIRECT($L$6)=D23,ROW(INDIRECT("1:"&amp;ROWS(INDIRECT($K$6))))),COUNTIF(D$14:D23,D23))),""))</f>
        <v>5568 - F35</v>
      </c>
    </row>
    <row r="24" spans="1:11" x14ac:dyDescent="0.25">
      <c r="A24" s="3" t="s">
        <v>22</v>
      </c>
      <c r="B24" s="4">
        <v>824083.32799999975</v>
      </c>
      <c r="C24" s="4"/>
      <c r="D24" s="8">
        <f t="array" aca="1" ref="D24" ca="1">IFERROR(IF(SUM(LARGE(INDIRECT($L$6),ROW($1:11)))&lt;=SUM(INDIRECT($L$6))*0.8,LARGE(INDIRECT($L$6),ROW(C11)),""),"")</f>
        <v>926273.77400000009</v>
      </c>
      <c r="E24" s="9" t="str">
        <f t="array" aca="1" ref="E24" ca="1">IF(IFERROR(INDEX(INDIRECT($K$6),SMALL(IF(INDIRECT($L$6)=D24,ROW(INDIRECT("1:"&amp;ROWS(INDIRECT($K$6))))),COUNTIF(D$14:D24,D24))),"")=0,"",IFERROR(INDEX(INDIRECT($K$6),SMALL(IF(INDIRECT($L$6)=D24,ROW(INDIRECT("1:"&amp;ROWS(INDIRECT($K$6))))),COUNTIF(D$14:D24,D24))),""))</f>
        <v>1126 - F38</v>
      </c>
    </row>
    <row r="25" spans="1:11" x14ac:dyDescent="0.25">
      <c r="A25" s="3" t="s">
        <v>23</v>
      </c>
      <c r="B25" s="4">
        <v>389095.16000000009</v>
      </c>
      <c r="C25" s="4"/>
      <c r="D25" s="8">
        <f t="array" aca="1" ref="D25" ca="1">IFERROR(IF(SUM(LARGE(INDIRECT($L$6),ROW($1:12)))&lt;=SUM(INDIRECT($L$6))*0.8,LARGE(INDIRECT($L$6),ROW(C12)),""),"")</f>
        <v>899698.85199999996</v>
      </c>
      <c r="E25" s="9" t="str">
        <f t="array" aca="1" ref="E25" ca="1">IF(IFERROR(INDEX(INDIRECT($K$6),SMALL(IF(INDIRECT($L$6)=D25,ROW(INDIRECT("1:"&amp;ROWS(INDIRECT($K$6))))),COUNTIF(D$14:D25,D25))),"")=0,"",IFERROR(INDEX(INDIRECT($K$6),SMALL(IF(INDIRECT($L$6)=D25,ROW(INDIRECT("1:"&amp;ROWS(INDIRECT($K$6))))),COUNTIF(D$14:D25,D25))),""))</f>
        <v>5563 - F25</v>
      </c>
    </row>
    <row r="26" spans="1:11" x14ac:dyDescent="0.25">
      <c r="A26" s="3" t="s">
        <v>24</v>
      </c>
      <c r="B26" s="4">
        <v>130872.15699999996</v>
      </c>
      <c r="C26" s="4"/>
      <c r="D26" s="8">
        <f t="array" aca="1" ref="D26" ca="1">IFERROR(IF(SUM(LARGE(INDIRECT($L$6),ROW($1:13)))&lt;=SUM(INDIRECT($L$6))*0.8,LARGE(INDIRECT($L$6),ROW(C13)),""),"")</f>
        <v>880611.6109999998</v>
      </c>
      <c r="E26" s="9" t="str">
        <f t="array" aca="1" ref="E26" ca="1">IF(IFERROR(INDEX(INDIRECT($K$6),SMALL(IF(INDIRECT($L$6)=D26,ROW(INDIRECT("1:"&amp;ROWS(INDIRECT($K$6))))),COUNTIF(D$14:D26,D26))),"")=0,"",IFERROR(INDEX(INDIRECT($K$6),SMALL(IF(INDIRECT($L$6)=D26,ROW(INDIRECT("1:"&amp;ROWS(INDIRECT($K$6))))),COUNTIF(D$14:D26,D26))),""))</f>
        <v>1132 - F50</v>
      </c>
    </row>
    <row r="27" spans="1:11" x14ac:dyDescent="0.25">
      <c r="A27" s="3" t="s">
        <v>25</v>
      </c>
      <c r="B27" s="4">
        <v>786966.36099999992</v>
      </c>
      <c r="C27" s="4"/>
      <c r="D27" s="8">
        <f t="array" aca="1" ref="D27" ca="1">IFERROR(IF(SUM(LARGE(INDIRECT($L$6),ROW($1:14)))&lt;=SUM(INDIRECT($L$6))*0.8,LARGE(INDIRECT($L$6),ROW(C14)),""),"")</f>
        <v>846421.80600000056</v>
      </c>
      <c r="E27" s="9" t="str">
        <f t="array" aca="1" ref="E27" ca="1">IF(IFERROR(INDEX(INDIRECT($K$6),SMALL(IF(INDIRECT($L$6)=D27,ROW(INDIRECT("1:"&amp;ROWS(INDIRECT($K$6))))),COUNTIF(D$14:D27,D27))),"")=0,"",IFERROR(INDEX(INDIRECT($K$6),SMALL(IF(INDIRECT($L$6)=D27,ROW(INDIRECT("1:"&amp;ROWS(INDIRECT($K$6))))),COUNTIF(D$14:D27,D27))),""))</f>
        <v>1121 - F28</v>
      </c>
    </row>
    <row r="28" spans="1:11" x14ac:dyDescent="0.25">
      <c r="A28" s="3" t="s">
        <v>26</v>
      </c>
      <c r="B28" s="4">
        <v>27662.548999999974</v>
      </c>
      <c r="C28" s="4"/>
      <c r="D28" s="8" t="str">
        <f t="array" aca="1" ref="D28" ca="1">IFERROR(IF(SUM(LARGE(INDIRECT($L$6),ROW($1:15)))&lt;=SUM(INDIRECT($L$6))*0.8,LARGE(INDIRECT($L$6),ROW(C15)),""),"")</f>
        <v/>
      </c>
      <c r="E28" s="9" t="str">
        <f t="array" aca="1" ref="E28" ca="1">IF(IFERROR(INDEX(INDIRECT($K$6),SMALL(IF(INDIRECT($L$6)=D28,ROW(INDIRECT("1:"&amp;ROWS(INDIRECT($K$6))))),COUNTIF(D$14:D28,D28))),"")=0,"",IFERROR(INDEX(INDIRECT($K$6),SMALL(IF(INDIRECT($L$6)=D28,ROW(INDIRECT("1:"&amp;ROWS(INDIRECT($K$6))))),COUNTIF(D$14:D28,D28))),""))</f>
        <v/>
      </c>
    </row>
    <row r="29" spans="1:11" x14ac:dyDescent="0.25">
      <c r="A29" s="3" t="s">
        <v>27</v>
      </c>
      <c r="B29" s="4">
        <v>48848.536000000007</v>
      </c>
      <c r="C29" s="4"/>
      <c r="D29" s="8" t="str">
        <f t="array" aca="1" ref="D29" ca="1">IFERROR(IF(SUM(LARGE(INDIRECT($L$6),ROW($1:16)))&lt;=SUM(INDIRECT($L$6))*0.8,LARGE(INDIRECT($L$6),ROW(C16)),""),"")</f>
        <v/>
      </c>
      <c r="E29" s="9" t="str">
        <f t="array" aca="1" ref="E29" ca="1">IF(IFERROR(INDEX(INDIRECT($K$6),SMALL(IF(INDIRECT($L$6)=D29,ROW(INDIRECT("1:"&amp;ROWS(INDIRECT($K$6))))),COUNTIF(D$14:D29,D29))),"")=0,"",IFERROR(INDEX(INDIRECT($K$6),SMALL(IF(INDIRECT($L$6)=D29,ROW(INDIRECT("1:"&amp;ROWS(INDIRECT($K$6))))),COUNTIF(D$14:D29,D29))),""))</f>
        <v/>
      </c>
    </row>
    <row r="30" spans="1:11" x14ac:dyDescent="0.25">
      <c r="A30" s="3" t="s">
        <v>28</v>
      </c>
      <c r="B30" s="4">
        <v>62649.394999999997</v>
      </c>
      <c r="C30" s="4"/>
      <c r="D30" s="8" t="str">
        <f t="array" aca="1" ref="D30" ca="1">IFERROR(IF(SUM(LARGE(INDIRECT($L$6),ROW($1:17)))&lt;=SUM(INDIRECT($L$6))*0.8,LARGE(INDIRECT($L$6),ROW(C17)),""),"")</f>
        <v/>
      </c>
      <c r="E30" s="9" t="str">
        <f t="array" aca="1" ref="E30" ca="1">IF(IFERROR(INDEX(INDIRECT($K$6),SMALL(IF(INDIRECT($L$6)=D30,ROW(INDIRECT("1:"&amp;ROWS(INDIRECT($K$6))))),COUNTIF(D$14:D30,D30))),"")=0,"",IFERROR(INDEX(INDIRECT($K$6),SMALL(IF(INDIRECT($L$6)=D30,ROW(INDIRECT("1:"&amp;ROWS(INDIRECT($K$6))))),COUNTIF(D$14:D30,D30))),""))</f>
        <v/>
      </c>
    </row>
    <row r="31" spans="1:11" x14ac:dyDescent="0.25">
      <c r="A31" s="3" t="s">
        <v>29</v>
      </c>
      <c r="B31" s="4">
        <v>899698.85199999996</v>
      </c>
      <c r="C31" s="4" t="s">
        <v>162</v>
      </c>
      <c r="D31" s="8" t="str">
        <f t="array" aca="1" ref="D31" ca="1">IFERROR(IF(SUM(LARGE(INDIRECT($L$6),ROW($1:18)))&lt;=SUM(INDIRECT($L$6))*0.8,LARGE(INDIRECT($L$6),ROW(C18)),""),"")</f>
        <v/>
      </c>
      <c r="E31" s="9" t="str">
        <f t="array" aca="1" ref="E31" ca="1">IF(IFERROR(INDEX(INDIRECT($K$6),SMALL(IF(INDIRECT($L$6)=D31,ROW(INDIRECT("1:"&amp;ROWS(INDIRECT($K$6))))),COUNTIF(D$14:D31,D31))),"")=0,"",IFERROR(INDEX(INDIRECT($K$6),SMALL(IF(INDIRECT($L$6)=D31,ROW(INDIRECT("1:"&amp;ROWS(INDIRECT($K$6))))),COUNTIF(D$14:D31,D31))),""))</f>
        <v/>
      </c>
    </row>
    <row r="32" spans="1:11" x14ac:dyDescent="0.25">
      <c r="A32" s="3" t="s">
        <v>30</v>
      </c>
      <c r="B32" s="4">
        <v>1468908.0040000009</v>
      </c>
      <c r="C32" s="4" t="s">
        <v>162</v>
      </c>
      <c r="D32" s="8" t="str">
        <f t="array" aca="1" ref="D32" ca="1">IFERROR(IF(SUM(LARGE(INDIRECT($L$6),ROW($1:19)))&lt;=SUM(INDIRECT($L$6))*0.8,LARGE(INDIRECT($L$6),ROW(C19)),""),"")</f>
        <v/>
      </c>
    </row>
    <row r="33" spans="1:4" x14ac:dyDescent="0.25">
      <c r="A33" s="3" t="s">
        <v>31</v>
      </c>
      <c r="B33" s="4">
        <v>63509.399999999972</v>
      </c>
      <c r="C33" s="4"/>
      <c r="D33" s="8" t="str">
        <f t="array" aca="1" ref="D33" ca="1">IFERROR(IF(SUM(LARGE(INDIRECT($L$6),ROW($1:20)))&lt;=SUM(INDIRECT($L$6))*0.8,LARGE(INDIRECT($L$6),ROW(C20)),""),"")</f>
        <v/>
      </c>
    </row>
    <row r="34" spans="1:4" x14ac:dyDescent="0.25">
      <c r="A34" s="3" t="s">
        <v>32</v>
      </c>
      <c r="B34" s="4">
        <v>846421.80600000056</v>
      </c>
      <c r="C34" s="4" t="s">
        <v>162</v>
      </c>
    </row>
    <row r="35" spans="1:4" x14ac:dyDescent="0.25">
      <c r="A35" s="3" t="s">
        <v>33</v>
      </c>
      <c r="B35" s="4">
        <v>136331.86799999996</v>
      </c>
      <c r="C35" s="4"/>
    </row>
    <row r="36" spans="1:4" x14ac:dyDescent="0.25">
      <c r="A36" s="3" t="s">
        <v>34</v>
      </c>
      <c r="B36" s="4">
        <v>514485.60200000001</v>
      </c>
      <c r="C36" s="4"/>
    </row>
    <row r="37" spans="1:4" x14ac:dyDescent="0.25">
      <c r="A37" s="3" t="s">
        <v>35</v>
      </c>
      <c r="B37" s="4">
        <v>179760.174</v>
      </c>
      <c r="C37" s="4"/>
    </row>
    <row r="38" spans="1:4" x14ac:dyDescent="0.25">
      <c r="A38" s="3" t="s">
        <v>36</v>
      </c>
      <c r="B38" s="4">
        <v>417548</v>
      </c>
      <c r="C38" s="4"/>
    </row>
    <row r="39" spans="1:4" x14ac:dyDescent="0.25">
      <c r="A39" s="3" t="s">
        <v>37</v>
      </c>
      <c r="B39" s="4">
        <v>327046.842</v>
      </c>
      <c r="C39" s="4"/>
    </row>
    <row r="40" spans="1:4" x14ac:dyDescent="0.25">
      <c r="A40" s="3" t="s">
        <v>38</v>
      </c>
      <c r="B40" s="4">
        <v>75650.030000000013</v>
      </c>
      <c r="C40" s="4"/>
    </row>
    <row r="41" spans="1:4" x14ac:dyDescent="0.25">
      <c r="A41" s="3" t="s">
        <v>39</v>
      </c>
      <c r="B41" s="4">
        <v>1005176.1730000003</v>
      </c>
      <c r="C41" s="4" t="s">
        <v>162</v>
      </c>
    </row>
    <row r="42" spans="1:4" x14ac:dyDescent="0.25">
      <c r="A42" s="3" t="s">
        <v>40</v>
      </c>
      <c r="B42" s="4">
        <v>72869.028000000006</v>
      </c>
      <c r="C42" s="4"/>
    </row>
    <row r="43" spans="1:4" x14ac:dyDescent="0.25">
      <c r="A43" s="3" t="s">
        <v>41</v>
      </c>
      <c r="B43" s="4">
        <v>2703702.2969999989</v>
      </c>
      <c r="C43" s="4" t="s">
        <v>162</v>
      </c>
    </row>
    <row r="44" spans="1:4" x14ac:dyDescent="0.25">
      <c r="A44" s="3" t="s">
        <v>42</v>
      </c>
      <c r="B44" s="4">
        <v>926273.77400000009</v>
      </c>
      <c r="C44" s="4" t="s">
        <v>162</v>
      </c>
    </row>
    <row r="45" spans="1:4" x14ac:dyDescent="0.25">
      <c r="A45" s="3" t="s">
        <v>43</v>
      </c>
      <c r="B45" s="4">
        <v>2198866.5719999997</v>
      </c>
      <c r="C45" s="4" t="s">
        <v>162</v>
      </c>
    </row>
    <row r="46" spans="1:4" x14ac:dyDescent="0.25">
      <c r="A46" s="3" t="s">
        <v>44</v>
      </c>
      <c r="B46" s="4">
        <v>9647306.7639999967</v>
      </c>
      <c r="C46" s="4" t="s">
        <v>162</v>
      </c>
    </row>
    <row r="47" spans="1:4" x14ac:dyDescent="0.25">
      <c r="A47" s="3" t="s">
        <v>45</v>
      </c>
      <c r="B47" s="4">
        <v>241131.74400000009</v>
      </c>
      <c r="C47" s="4"/>
    </row>
    <row r="48" spans="1:4" x14ac:dyDescent="0.25">
      <c r="A48" s="3" t="s">
        <v>46</v>
      </c>
      <c r="B48" s="4">
        <v>4004553.7269999967</v>
      </c>
      <c r="C48" s="4" t="s">
        <v>162</v>
      </c>
    </row>
    <row r="49" spans="1:4" x14ac:dyDescent="0.25">
      <c r="A49" s="3" t="s">
        <v>47</v>
      </c>
      <c r="B49" s="4">
        <v>17455.474000000002</v>
      </c>
      <c r="C49" s="4"/>
    </row>
    <row r="50" spans="1:4" x14ac:dyDescent="0.25">
      <c r="A50" s="3" t="s">
        <v>48</v>
      </c>
      <c r="B50" s="4">
        <v>11410.080000000002</v>
      </c>
      <c r="C50" s="4"/>
    </row>
    <row r="51" spans="1:4" x14ac:dyDescent="0.25">
      <c r="A51" s="3" t="s">
        <v>49</v>
      </c>
      <c r="B51" s="4">
        <v>4922.1400000000003</v>
      </c>
      <c r="C51" s="4"/>
    </row>
    <row r="52" spans="1:4" x14ac:dyDescent="0.25">
      <c r="A52" s="3" t="s">
        <v>50</v>
      </c>
      <c r="B52" s="4">
        <v>711316.68499999982</v>
      </c>
      <c r="C52" s="4"/>
    </row>
    <row r="53" spans="1:4" x14ac:dyDescent="0.25">
      <c r="A53" s="3" t="s">
        <v>51</v>
      </c>
      <c r="B53" s="4">
        <v>9398.8650000000034</v>
      </c>
      <c r="C53" s="4"/>
    </row>
    <row r="54" spans="1:4" x14ac:dyDescent="0.25">
      <c r="A54" s="3" t="s">
        <v>52</v>
      </c>
      <c r="B54" s="4">
        <v>2920906.3400000003</v>
      </c>
      <c r="C54" s="4" t="s">
        <v>162</v>
      </c>
    </row>
    <row r="55" spans="1:4" x14ac:dyDescent="0.25">
      <c r="A55" s="3" t="s">
        <v>53</v>
      </c>
      <c r="B55" s="4">
        <v>17682.914000000001</v>
      </c>
      <c r="C55" s="4"/>
    </row>
    <row r="56" spans="1:4" x14ac:dyDescent="0.25">
      <c r="A56" s="3" t="s">
        <v>54</v>
      </c>
      <c r="B56" s="4">
        <v>880611.6109999998</v>
      </c>
      <c r="C56" s="4" t="s">
        <v>162</v>
      </c>
    </row>
    <row r="57" spans="1:4" x14ac:dyDescent="0.25">
      <c r="A57" s="3" t="s">
        <v>56</v>
      </c>
      <c r="B57" s="4">
        <v>419648.72500000003</v>
      </c>
      <c r="C57" s="4"/>
    </row>
    <row r="58" spans="1:4" x14ac:dyDescent="0.25">
      <c r="A58" s="3" t="s">
        <v>57</v>
      </c>
      <c r="B58" s="4">
        <v>3543152.1619999986</v>
      </c>
      <c r="C58" s="4" t="s">
        <v>162</v>
      </c>
    </row>
    <row r="59" spans="1:4" x14ac:dyDescent="0.25">
      <c r="A59" s="3" t="s">
        <v>58</v>
      </c>
      <c r="B59" s="4">
        <v>2790336.9119999995</v>
      </c>
      <c r="C59" s="4" t="s">
        <v>162</v>
      </c>
    </row>
    <row r="60" spans="1:4" x14ac:dyDescent="0.25">
      <c r="A60" s="3" t="s">
        <v>59</v>
      </c>
      <c r="B60" s="4">
        <v>617270.32600000012</v>
      </c>
      <c r="C60" s="4"/>
    </row>
    <row r="61" spans="1:4" x14ac:dyDescent="0.25">
      <c r="A61" s="3" t="s">
        <v>60</v>
      </c>
      <c r="B61" s="4">
        <v>493654.54800000001</v>
      </c>
      <c r="C61" s="4"/>
    </row>
    <row r="62" spans="1:4" x14ac:dyDescent="0.25">
      <c r="A62" s="3" t="s">
        <v>61</v>
      </c>
      <c r="B62" s="4">
        <v>1196691.1669999987</v>
      </c>
      <c r="C62" s="4" t="s">
        <v>162</v>
      </c>
    </row>
    <row r="63" spans="1:4" x14ac:dyDescent="0.25">
      <c r="A63" s="1" t="s">
        <v>2</v>
      </c>
      <c r="B63" s="2">
        <v>50181.120000000003</v>
      </c>
      <c r="C63" s="4"/>
    </row>
    <row r="64" spans="1:4" x14ac:dyDescent="0.25">
      <c r="A64" s="3" t="s">
        <v>62</v>
      </c>
      <c r="B64" s="4">
        <v>50181.120000000003</v>
      </c>
      <c r="C64" s="4" t="s">
        <v>162</v>
      </c>
      <c r="D64" s="8">
        <v>50181.120000000003</v>
      </c>
    </row>
    <row r="65" spans="1:5" x14ac:dyDescent="0.25">
      <c r="A65" s="1" t="s">
        <v>3</v>
      </c>
      <c r="B65" s="2">
        <v>36563339.237000011</v>
      </c>
      <c r="C65" s="4"/>
    </row>
    <row r="66" spans="1:5" x14ac:dyDescent="0.25">
      <c r="A66" s="3" t="s">
        <v>63</v>
      </c>
      <c r="B66" s="4">
        <v>65402.733</v>
      </c>
      <c r="C66" s="4"/>
      <c r="D66" s="8">
        <f t="array" aca="1" ref="D66" ca="1">IFERROR(IF(SUM(LARGE(INDIRECT($L$8),ROW($1:1)))&lt;=SUM(INDIRECT($L$8))*0.8,LARGE(INDIRECT($L$8),ROW(C1)),""),"")</f>
        <v>6350868.3470000066</v>
      </c>
      <c r="E66" s="9" t="str">
        <f t="array" aca="1" ref="E66" ca="1">IF(IFERROR(INDEX(INDIRECT($K$8),SMALL(IF(INDIRECT($L$8)=D66,ROW(INDIRECT("1:"&amp;ROWS(INDIRECT($K$8))))),COUNTIF(D$66:D66,D66))),"")=0,"",IFERROR(INDEX(INDIRECT($K$8),SMALL(IF(INDIRECT($L$8)=D66,ROW(INDIRECT("1:"&amp;ROWS(INDIRECT($K$8))))),COUNTIF(D$66:D66,D66))),""))</f>
        <v>2223 -F81</v>
      </c>
    </row>
    <row r="67" spans="1:5" x14ac:dyDescent="0.25">
      <c r="A67" s="3" t="s">
        <v>64</v>
      </c>
      <c r="B67" s="4">
        <v>103414.32</v>
      </c>
      <c r="C67" s="4"/>
      <c r="D67" s="8">
        <f t="array" aca="1" ref="D67" ca="1">IFERROR(IF(SUM(LARGE(INDIRECT($L$8),ROW($1:2)))&lt;=SUM(INDIRECT($L$8))*0.8,LARGE(INDIRECT($L$8),ROW(C2)),""),"")</f>
        <v>4465395.8169999933</v>
      </c>
      <c r="E67" s="9" t="str">
        <f t="array" aca="1" ref="E67" ca="1">IF(IFERROR(INDEX(INDIRECT($K$8),SMALL(IF(INDIRECT($L$8)=D67,ROW(INDIRECT("1:"&amp;ROWS(INDIRECT($K$8))))),COUNTIF(D$66:D67,D67))),"")=0,"",IFERROR(INDEX(INDIRECT($K$8),SMALL(IF(INDIRECT($L$8)=D67,ROW(INDIRECT("1:"&amp;ROWS(INDIRECT($K$8))))),COUNTIF(D$66:D67,D67))),""))</f>
        <v>2226 -F90</v>
      </c>
    </row>
    <row r="68" spans="1:5" x14ac:dyDescent="0.25">
      <c r="A68" s="3" t="s">
        <v>65</v>
      </c>
      <c r="B68" s="4">
        <v>17407.659</v>
      </c>
      <c r="C68" s="4"/>
      <c r="D68" s="8">
        <f t="array" aca="1" ref="D68" ca="1">IFERROR(IF(SUM(LARGE(INDIRECT($L$8),ROW($1:3)))&lt;=SUM(INDIRECT($L$8))*0.8,LARGE(INDIRECT($L$8),ROW(C3)),""),"")</f>
        <v>4387411.972000001</v>
      </c>
      <c r="E68" s="9" t="str">
        <f t="array" aca="1" ref="E68" ca="1">IF(IFERROR(INDEX(INDIRECT($K$8),SMALL(IF(INDIRECT($L$8)=D68,ROW(INDIRECT("1:"&amp;ROWS(INDIRECT($K$8))))),COUNTIF(D$66:D68,D68))),"")=0,"",IFERROR(INDEX(INDIRECT($K$8),SMALL(IF(INDIRECT($L$8)=D68,ROW(INDIRECT("1:"&amp;ROWS(INDIRECT($K$8))))),COUNTIF(D$66:D68,D68))),""))</f>
        <v>2225 -F100</v>
      </c>
    </row>
    <row r="69" spans="1:5" x14ac:dyDescent="0.25">
      <c r="A69" s="3" t="s">
        <v>66</v>
      </c>
      <c r="B69" s="4">
        <v>76446.622000000032</v>
      </c>
      <c r="C69" s="4"/>
      <c r="D69" s="8">
        <f t="array" aca="1" ref="D69" ca="1">IFERROR(IF(SUM(LARGE(INDIRECT($L$8),ROW($1:4)))&lt;=SUM(INDIRECT($L$8))*0.8,LARGE(INDIRECT($L$8),ROW(C4)),""),"")</f>
        <v>3253402.1519999988</v>
      </c>
      <c r="E69" s="9" t="str">
        <f t="array" aca="1" ref="E69" ca="1">IF(IFERROR(INDEX(INDIRECT($K$8),SMALL(IF(INDIRECT($L$8)=D69,ROW(INDIRECT("1:"&amp;ROWS(INDIRECT($K$8))))),COUNTIF(D$66:D69,D69))),"")=0,"",IFERROR(INDEX(INDIRECT($K$8),SMALL(IF(INDIRECT($L$8)=D69,ROW(INDIRECT("1:"&amp;ROWS(INDIRECT($K$8))))),COUNTIF(D$66:D69,D69))),""))</f>
        <v>2226 -F77</v>
      </c>
    </row>
    <row r="70" spans="1:5" x14ac:dyDescent="0.25">
      <c r="A70" s="3" t="s">
        <v>67</v>
      </c>
      <c r="B70" s="4">
        <v>844327.76699999976</v>
      </c>
      <c r="C70" s="4"/>
      <c r="D70" s="8">
        <f t="array" aca="1" ref="D70" ca="1">IFERROR(IF(SUM(LARGE(INDIRECT($L$8),ROW($1:5)))&lt;=SUM(INDIRECT($L$8))*0.8,LARGE(INDIRECT($L$8),ROW(C5)),""),"")</f>
        <v>1940660.9510000004</v>
      </c>
      <c r="E70" s="9" t="str">
        <f t="array" aca="1" ref="E70" ca="1">IF(IFERROR(INDEX(INDIRECT($K$8),SMALL(IF(INDIRECT($L$8)=D70,ROW(INDIRECT("1:"&amp;ROWS(INDIRECT($K$8))))),COUNTIF(D$66:D70,D70))),"")=0,"",IFERROR(INDEX(INDIRECT($K$8),SMALL(IF(INDIRECT($L$8)=D70,ROW(INDIRECT("1:"&amp;ROWS(INDIRECT($K$8))))),COUNTIF(D$66:D70,D70))),""))</f>
        <v>1424 - F78</v>
      </c>
    </row>
    <row r="71" spans="1:5" x14ac:dyDescent="0.25">
      <c r="A71" s="3" t="s">
        <v>68</v>
      </c>
      <c r="B71" s="4">
        <v>365691.73600000003</v>
      </c>
      <c r="C71" s="4"/>
      <c r="D71" s="8">
        <f t="array" aca="1" ref="D71" ca="1">IFERROR(IF(SUM(LARGE(INDIRECT($L$8),ROW($1:6)))&lt;=SUM(INDIRECT($L$8))*0.8,LARGE(INDIRECT($L$8),ROW(C6)),""),"")</f>
        <v>1531067.1070000001</v>
      </c>
      <c r="E71" s="9" t="str">
        <f t="array" aca="1" ref="E71" ca="1">IF(IFERROR(INDEX(INDIRECT($K$8),SMALL(IF(INDIRECT($L$8)=D71,ROW(INDIRECT("1:"&amp;ROWS(INDIRECT($K$8))))),COUNTIF(D$66:D71,D71))),"")=0,"",IFERROR(INDEX(INDIRECT($K$8),SMALL(IF(INDIRECT($L$8)=D71,ROW(INDIRECT("1:"&amp;ROWS(INDIRECT($K$8))))),COUNTIF(D$66:D71,D71))),""))</f>
        <v>1447 -F89</v>
      </c>
    </row>
    <row r="72" spans="1:5" x14ac:dyDescent="0.25">
      <c r="A72" s="3" t="s">
        <v>69</v>
      </c>
      <c r="B72" s="4">
        <v>439490.58300000004</v>
      </c>
      <c r="C72" s="4"/>
      <c r="D72" s="8">
        <f t="array" aca="1" ref="D72" ca="1">IFERROR(IF(SUM(LARGE(INDIRECT($L$8),ROW($1:7)))&lt;=SUM(INDIRECT($L$8))*0.8,LARGE(INDIRECT($L$8),ROW(C7)),""),"")</f>
        <v>1335164.3899999997</v>
      </c>
      <c r="E72" s="9" t="str">
        <f t="array" aca="1" ref="E72" ca="1">IF(IFERROR(INDEX(INDIRECT($K$8),SMALL(IF(INDIRECT($L$8)=D72,ROW(INDIRECT("1:"&amp;ROWS(INDIRECT($K$8))))),COUNTIF(D$66:D72,D72))),"")=0,"",IFERROR(INDEX(INDIRECT($K$8),SMALL(IF(INDIRECT($L$8)=D72,ROW(INDIRECT("1:"&amp;ROWS(INDIRECT($K$8))))),COUNTIF(D$66:D72,D72))),""))</f>
        <v>2225 -F74</v>
      </c>
    </row>
    <row r="73" spans="1:5" x14ac:dyDescent="0.25">
      <c r="A73" s="3" t="s">
        <v>70</v>
      </c>
      <c r="B73" s="4">
        <v>525967.09499999986</v>
      </c>
      <c r="C73" s="4"/>
      <c r="D73" s="8">
        <f t="array" aca="1" ref="D73" ca="1">IFERROR(IF(SUM(LARGE(INDIRECT($L$8),ROW($1:8)))&lt;=SUM(INDIRECT($L$8))*0.8,LARGE(INDIRECT($L$8),ROW(C8)),""),"")</f>
        <v>1293763.8950000009</v>
      </c>
      <c r="E73" s="9" t="str">
        <f t="array" aca="1" ref="E73" ca="1">IF(IFERROR(INDEX(INDIRECT($K$8),SMALL(IF(INDIRECT($L$8)=D73,ROW(INDIRECT("1:"&amp;ROWS(INDIRECT($K$8))))),COUNTIF(D$66:D73,D73))),"")=0,"",IFERROR(INDEX(INDIRECT($K$8),SMALL(IF(INDIRECT($L$8)=D73,ROW(INDIRECT("1:"&amp;ROWS(INDIRECT($K$8))))),COUNTIF(D$66:D73,D73))),""))</f>
        <v>1421 - F82</v>
      </c>
    </row>
    <row r="74" spans="1:5" x14ac:dyDescent="0.25">
      <c r="A74" s="3" t="s">
        <v>71</v>
      </c>
      <c r="B74" s="4">
        <v>580530.35699999996</v>
      </c>
      <c r="C74" s="4"/>
      <c r="D74" s="8">
        <f t="array" aca="1" ref="D74" ca="1">IFERROR(IF(SUM(LARGE(INDIRECT($L$8),ROW($1:9)))&lt;=SUM(INDIRECT($L$8))*0.8,LARGE(INDIRECT($L$8),ROW(C9)),""),"")</f>
        <v>1288869.1620000009</v>
      </c>
      <c r="E74" s="9" t="str">
        <f t="array" aca="1" ref="E74" ca="1">IF(IFERROR(INDEX(INDIRECT($K$8),SMALL(IF(INDIRECT($L$8)=D74,ROW(INDIRECT("1:"&amp;ROWS(INDIRECT($K$8))))),COUNTIF(D$66:D74,D74))),"")=0,"",IFERROR(INDEX(INDIRECT($K$8),SMALL(IF(INDIRECT($L$8)=D74,ROW(INDIRECT("1:"&amp;ROWS(INDIRECT($K$8))))),COUNTIF(D$66:D74,D74))),""))</f>
        <v>2225 -F87</v>
      </c>
    </row>
    <row r="75" spans="1:5" x14ac:dyDescent="0.25">
      <c r="A75" s="3" t="s">
        <v>72</v>
      </c>
      <c r="B75" s="4">
        <v>94096.49199999994</v>
      </c>
      <c r="C75" s="4"/>
      <c r="D75" s="8">
        <f t="array" aca="1" ref="D75" ca="1">IFERROR(IF(SUM(LARGE(INDIRECT($L$8),ROW($1:10)))&lt;=SUM(INDIRECT($L$8))*0.8,LARGE(INDIRECT($L$8),ROW(C10)),""),"")</f>
        <v>1020773.0340000007</v>
      </c>
      <c r="E75" s="9" t="str">
        <f t="array" aca="1" ref="E75" ca="1">IF(IFERROR(INDEX(INDIRECT($K$8),SMALL(IF(INDIRECT($L$8)=D75,ROW(INDIRECT("1:"&amp;ROWS(INDIRECT($K$8))))),COUNTIF(D$66:D75,D75))),"")=0,"",IFERROR(INDEX(INDIRECT($K$8),SMALL(IF(INDIRECT($L$8)=D75,ROW(INDIRECT("1:"&amp;ROWS(INDIRECT($K$8))))),COUNTIF(D$66:D75,D75))),""))</f>
        <v>1425 - F94</v>
      </c>
    </row>
    <row r="76" spans="1:5" x14ac:dyDescent="0.25">
      <c r="A76" s="3" t="s">
        <v>73</v>
      </c>
      <c r="B76" s="4">
        <v>3837.6</v>
      </c>
      <c r="C76" s="4"/>
      <c r="D76" s="8">
        <f t="array" aca="1" ref="D76" ca="1">IFERROR(IF(SUM(LARGE(INDIRECT($L$8),ROW($1:11)))&lt;=SUM(INDIRECT($L$8))*0.8,LARGE(INDIRECT($L$8),ROW(C11)),""),"")</f>
        <v>1008100.4299999992</v>
      </c>
      <c r="E76" s="9" t="str">
        <f t="array" aca="1" ref="E76" ca="1">IF(IFERROR(INDEX(INDIRECT($K$8),SMALL(IF(INDIRECT($L$8)=D76,ROW(INDIRECT("1:"&amp;ROWS(INDIRECT($K$8))))),COUNTIF(D$66:D76,D76))),"")=0,"",IFERROR(INDEX(INDIRECT($K$8),SMALL(IF(INDIRECT($L$8)=D76,ROW(INDIRECT("1:"&amp;ROWS(INDIRECT($K$8))))),COUNTIF(D$66:D76,D76))),""))</f>
        <v>2224 -F97</v>
      </c>
    </row>
    <row r="77" spans="1:5" x14ac:dyDescent="0.25">
      <c r="A77" s="3" t="s">
        <v>74</v>
      </c>
      <c r="B77" s="4">
        <v>41450.487000000008</v>
      </c>
      <c r="C77" s="4"/>
      <c r="D77" s="8">
        <f t="array" aca="1" ref="D77" ca="1">IFERROR(IF(SUM(LARGE(INDIRECT($L$8),ROW($1:12)))&lt;=SUM(INDIRECT($L$8))*0.8,LARGE(INDIRECT($L$8),ROW(C12)),""),"")</f>
        <v>986765.79700000002</v>
      </c>
      <c r="E77" s="9" t="str">
        <f t="array" aca="1" ref="E77" ca="1">IF(IFERROR(INDEX(INDIRECT($K$8),SMALL(IF(INDIRECT($L$8)=D77,ROW(INDIRECT("1:"&amp;ROWS(INDIRECT($K$8))))),COUNTIF(D$66:D77,D77))),"")=0,"",IFERROR(INDEX(INDIRECT($K$8),SMALL(IF(INDIRECT($L$8)=D77,ROW(INDIRECT("1:"&amp;ROWS(INDIRECT($K$8))))),COUNTIF(D$66:D77,D77))),""))</f>
        <v>1446 -F86</v>
      </c>
    </row>
    <row r="78" spans="1:5" x14ac:dyDescent="0.25">
      <c r="A78" s="3" t="s">
        <v>75</v>
      </c>
      <c r="B78" s="4">
        <v>15170.903999999993</v>
      </c>
      <c r="C78" s="4"/>
      <c r="D78" s="8" t="str">
        <f t="array" aca="1" ref="D78" ca="1">IFERROR(IF(SUM(LARGE(INDIRECT($L$8),ROW($1:13)))&lt;=SUM(INDIRECT($L$8))*0.8,LARGE(INDIRECT($L$8),ROW(C13)),""),"")</f>
        <v/>
      </c>
      <c r="E78" s="9" t="str">
        <f t="array" aca="1" ref="E78" ca="1">IF(IFERROR(INDEX(INDIRECT($K$8),SMALL(IF(INDIRECT($L$8)=D78,ROW(INDIRECT("1:"&amp;ROWS(INDIRECT($K$8))))),COUNTIF(D$66:D78,D78))),"")=0,"",IFERROR(INDEX(INDIRECT($K$8),SMALL(IF(INDIRECT($L$8)=D78,ROW(INDIRECT("1:"&amp;ROWS(INDIRECT($K$8))))),COUNTIF(D$66:D78,D78))),""))</f>
        <v/>
      </c>
    </row>
    <row r="79" spans="1:5" x14ac:dyDescent="0.25">
      <c r="A79" s="3" t="s">
        <v>76</v>
      </c>
      <c r="B79" s="4">
        <v>203559.88100000002</v>
      </c>
      <c r="C79" s="4"/>
      <c r="D79" s="8" t="str">
        <f t="array" aca="1" ref="D79" ca="1">IFERROR(IF(SUM(LARGE(INDIRECT($L$8),ROW($1:14)))&lt;=SUM(INDIRECT($L$8))*0.8,LARGE(INDIRECT($L$8),ROW(C14)),""),"")</f>
        <v/>
      </c>
      <c r="E79" s="9" t="str">
        <f t="array" aca="1" ref="E79" ca="1">IF(IFERROR(INDEX(INDIRECT($K$8),SMALL(IF(INDIRECT($L$8)=D79,ROW(INDIRECT("1:"&amp;ROWS(INDIRECT($K$8))))),COUNTIF(D$66:D79,D79))),"")=0,"",IFERROR(INDEX(INDIRECT($K$8),SMALL(IF(INDIRECT($L$8)=D79,ROW(INDIRECT("1:"&amp;ROWS(INDIRECT($K$8))))),COUNTIF(D$66:D79,D79))),""))</f>
        <v/>
      </c>
    </row>
    <row r="80" spans="1:5" x14ac:dyDescent="0.25">
      <c r="A80" s="3" t="s">
        <v>77</v>
      </c>
      <c r="B80" s="4">
        <v>25975.434000000008</v>
      </c>
      <c r="C80" s="4"/>
      <c r="D80" s="8" t="str">
        <f t="array" aca="1" ref="D80" ca="1">IFERROR(IF(SUM(LARGE(INDIRECT($L$8),ROW($1:15)))&lt;=SUM(INDIRECT($L$8))*0.8,LARGE(INDIRECT($L$8),ROW(C15)),""),"")</f>
        <v/>
      </c>
    </row>
    <row r="81" spans="1:4" x14ac:dyDescent="0.25">
      <c r="A81" s="3" t="s">
        <v>78</v>
      </c>
      <c r="B81" s="4">
        <v>14968.8</v>
      </c>
      <c r="C81" s="4"/>
      <c r="D81" s="8" t="str">
        <f t="array" aca="1" ref="D81" ca="1">IFERROR(IF(SUM(LARGE(INDIRECT($L$8),ROW($1:16)))&lt;=SUM(INDIRECT($L$8))*0.8,LARGE(INDIRECT($L$8),ROW(C16)),""),"")</f>
        <v/>
      </c>
    </row>
    <row r="82" spans="1:4" x14ac:dyDescent="0.25">
      <c r="A82" s="3" t="s">
        <v>79</v>
      </c>
      <c r="B82" s="4">
        <v>30785.07399999999</v>
      </c>
      <c r="C82" s="4"/>
      <c r="D82" s="8" t="str">
        <f t="array" aca="1" ref="D82" ca="1">IFERROR(IF(SUM(LARGE(INDIRECT($L$8),ROW($1:17)))&lt;=SUM(INDIRECT($L$8))*0.8,LARGE(INDIRECT($L$8),ROW(C17)),""),"")</f>
        <v/>
      </c>
    </row>
    <row r="83" spans="1:4" x14ac:dyDescent="0.25">
      <c r="A83" s="3" t="s">
        <v>80</v>
      </c>
      <c r="B83" s="4">
        <v>1335164.3899999997</v>
      </c>
      <c r="C83" s="4" t="s">
        <v>162</v>
      </c>
      <c r="D83" s="8" t="str">
        <f t="array" aca="1" ref="D83" ca="1">IFERROR(IF(SUM(LARGE(INDIRECT($L$8),ROW($1:18)))&lt;=SUM(INDIRECT($L$8))*0.8,LARGE(INDIRECT($L$8),ROW(C18)),""),"")</f>
        <v/>
      </c>
    </row>
    <row r="84" spans="1:4" x14ac:dyDescent="0.25">
      <c r="A84" s="3" t="s">
        <v>81</v>
      </c>
      <c r="B84" s="4">
        <v>10641.33</v>
      </c>
      <c r="C84" s="4"/>
      <c r="D84" s="8" t="str">
        <f t="array" aca="1" ref="D84" ca="1">IFERROR(IF(SUM(LARGE(INDIRECT($L$8),ROW($1:19)))&lt;=SUM(INDIRECT($L$8))*0.8,LARGE(INDIRECT($L$8),ROW(C19)),""),"")</f>
        <v/>
      </c>
    </row>
    <row r="85" spans="1:4" x14ac:dyDescent="0.25">
      <c r="A85" s="3" t="s">
        <v>82</v>
      </c>
      <c r="B85" s="4">
        <v>9331.2000000000025</v>
      </c>
      <c r="C85" s="4"/>
      <c r="D85" s="8" t="str">
        <f t="array" aca="1" ref="D85" ca="1">IFERROR(IF(SUM(LARGE(INDIRECT($L$8),ROW($1:20)))&lt;=SUM(INDIRECT($L$8))*0.8,LARGE(INDIRECT($L$8),ROW(C20)),""),"")</f>
        <v/>
      </c>
    </row>
    <row r="86" spans="1:4" x14ac:dyDescent="0.25">
      <c r="A86" s="3" t="s">
        <v>83</v>
      </c>
      <c r="B86" s="4">
        <v>3253402.1519999988</v>
      </c>
      <c r="C86" s="4" t="s">
        <v>162</v>
      </c>
      <c r="D86" s="8" t="str">
        <f t="array" aca="1" ref="D86" ca="1">IFERROR(IF(SUM(LARGE(INDIRECT($L$8),ROW($1:21)))&lt;=SUM(INDIRECT($L$8))*0.8,LARGE(INDIRECT($L$8),ROW(C21)),""),"")</f>
        <v/>
      </c>
    </row>
    <row r="87" spans="1:4" x14ac:dyDescent="0.25">
      <c r="A87" s="3" t="s">
        <v>84</v>
      </c>
      <c r="B87" s="4">
        <v>1940660.9510000004</v>
      </c>
      <c r="C87" s="4" t="s">
        <v>162</v>
      </c>
      <c r="D87" s="8" t="str">
        <f t="array" aca="1" ref="D87" ca="1">IFERROR(IF(SUM(LARGE(INDIRECT($L$8),ROW($1:22)))&lt;=SUM(INDIRECT($L$8))*0.8,LARGE(INDIRECT($L$8),ROW(C22)),""),"")</f>
        <v/>
      </c>
    </row>
    <row r="88" spans="1:4" x14ac:dyDescent="0.25">
      <c r="A88" s="3" t="s">
        <v>85</v>
      </c>
      <c r="B88" s="4">
        <v>475628.00200000068</v>
      </c>
      <c r="C88" s="4"/>
      <c r="D88" s="8" t="str">
        <f t="array" aca="1" ref="D88" ca="1">IFERROR(IF(SUM(LARGE(INDIRECT($L$8),ROW($1:23)))&lt;=SUM(INDIRECT($L$8))*0.8,LARGE(INDIRECT($L$8),ROW(C23)),""),"")</f>
        <v/>
      </c>
    </row>
    <row r="89" spans="1:4" x14ac:dyDescent="0.25">
      <c r="A89" s="3" t="s">
        <v>86</v>
      </c>
      <c r="B89" s="4">
        <v>49318.596000000005</v>
      </c>
      <c r="C89" s="4"/>
      <c r="D89" s="8" t="str">
        <f t="array" aca="1" ref="D89" ca="1">IFERROR(IF(SUM(LARGE(INDIRECT($L$8),ROW($1:24)))&lt;=SUM(INDIRECT($L$8))*0.8,LARGE(INDIRECT($L$8),ROW(C24)),""),"")</f>
        <v/>
      </c>
    </row>
    <row r="90" spans="1:4" x14ac:dyDescent="0.25">
      <c r="A90" s="3" t="s">
        <v>87</v>
      </c>
      <c r="B90" s="4">
        <v>6350868.3470000066</v>
      </c>
      <c r="C90" s="4" t="s">
        <v>162</v>
      </c>
      <c r="D90" s="8" t="str">
        <f t="array" aca="1" ref="D90" ca="1">IFERROR(IF(SUM(LARGE(INDIRECT($L$8),ROW($1:25)))&lt;=SUM(INDIRECT($L$8))*0.8,LARGE(INDIRECT($L$8),ROW(C25)),""),"")</f>
        <v/>
      </c>
    </row>
    <row r="91" spans="1:4" x14ac:dyDescent="0.25">
      <c r="A91" s="3" t="s">
        <v>88</v>
      </c>
      <c r="B91" s="4">
        <v>1293763.8950000009</v>
      </c>
      <c r="C91" s="4" t="s">
        <v>162</v>
      </c>
      <c r="D91" s="8" t="str">
        <f t="array" aca="1" ref="D91" ca="1">IFERROR(IF(SUM(LARGE(INDIRECT($L$8),ROW($1:26)))&lt;=SUM(INDIRECT($L$8))*0.8,LARGE(INDIRECT($L$8),ROW(C26)),""),"")</f>
        <v/>
      </c>
    </row>
    <row r="92" spans="1:4" x14ac:dyDescent="0.25">
      <c r="A92" s="3" t="s">
        <v>89</v>
      </c>
      <c r="B92" s="4">
        <v>172462.95699999999</v>
      </c>
      <c r="C92" s="4"/>
      <c r="D92" s="8" t="str">
        <f t="array" aca="1" ref="D92" ca="1">IFERROR(IF(SUM(LARGE(INDIRECT($L$8),ROW($1:27)))&lt;=SUM(INDIRECT($L$8))*0.8,LARGE(INDIRECT($L$8),ROW(C27)),""),"")</f>
        <v/>
      </c>
    </row>
    <row r="93" spans="1:4" x14ac:dyDescent="0.25">
      <c r="A93" s="3" t="s">
        <v>90</v>
      </c>
      <c r="B93" s="4">
        <v>131718.95799999998</v>
      </c>
      <c r="C93" s="4"/>
      <c r="D93" s="8" t="str">
        <f t="array" aca="1" ref="D93" ca="1">IFERROR(IF(SUM(LARGE(INDIRECT($L$8),ROW($1:28)))&lt;=SUM(INDIRECT($L$8))*0.8,LARGE(INDIRECT($L$8),ROW(C28)),""),"")</f>
        <v/>
      </c>
    </row>
    <row r="94" spans="1:4" x14ac:dyDescent="0.25">
      <c r="A94" s="3" t="s">
        <v>91</v>
      </c>
      <c r="B94" s="4">
        <v>375764.81700000027</v>
      </c>
      <c r="C94" s="4"/>
      <c r="D94" s="8" t="str">
        <f t="array" aca="1" ref="D94" ca="1">IFERROR(IF(SUM(LARGE(INDIRECT($L$8),ROW($1:29)))&lt;=SUM(INDIRECT($L$8))*0.8,LARGE(INDIRECT($L$8),ROW(C29)),""),"")</f>
        <v/>
      </c>
    </row>
    <row r="95" spans="1:4" x14ac:dyDescent="0.25">
      <c r="A95" s="3" t="s">
        <v>92</v>
      </c>
      <c r="B95" s="4">
        <v>986765.79700000002</v>
      </c>
      <c r="C95" s="4" t="s">
        <v>162</v>
      </c>
      <c r="D95" s="8" t="str">
        <f t="array" aca="1" ref="D95" ca="1">IFERROR(IF(SUM(LARGE(INDIRECT($L$8),ROW($1:30)))&lt;=SUM(INDIRECT($L$8))*0.8,LARGE(INDIRECT($L$8),ROW(C30)),""),"")</f>
        <v/>
      </c>
    </row>
    <row r="96" spans="1:4" x14ac:dyDescent="0.25">
      <c r="A96" s="3" t="s">
        <v>93</v>
      </c>
      <c r="B96" s="4">
        <v>1288869.1620000009</v>
      </c>
      <c r="C96" s="4" t="s">
        <v>162</v>
      </c>
      <c r="D96" s="8" t="str">
        <f t="array" aca="1" ref="D96" ca="1">IFERROR(IF(SUM(LARGE(INDIRECT($L$8),ROW($1:31)))&lt;=SUM(INDIRECT($L$8))*0.8,LARGE(INDIRECT($L$8),ROW(C31)),""),"")</f>
        <v/>
      </c>
    </row>
    <row r="97" spans="1:5" x14ac:dyDescent="0.25">
      <c r="A97" s="3" t="s">
        <v>94</v>
      </c>
      <c r="B97" s="4">
        <v>171913.42099999989</v>
      </c>
      <c r="C97" s="4"/>
      <c r="D97" s="8" t="str">
        <f t="array" aca="1" ref="D97" ca="1">IFERROR(IF(SUM(LARGE(INDIRECT($L$8),ROW($1:32)))&lt;=SUM(INDIRECT($L$8))*0.8,LARGE(INDIRECT($L$8),ROW(C32)),""),"")</f>
        <v/>
      </c>
    </row>
    <row r="98" spans="1:5" x14ac:dyDescent="0.25">
      <c r="A98" s="3" t="s">
        <v>95</v>
      </c>
      <c r="B98" s="4">
        <v>1531067.1070000001</v>
      </c>
      <c r="C98" s="4" t="s">
        <v>162</v>
      </c>
      <c r="D98" s="8" t="str">
        <f t="array" aca="1" ref="D98" ca="1">IFERROR(IF(SUM(LARGE(INDIRECT($L$8),ROW($1:33)))&lt;=SUM(INDIRECT($L$8))*0.8,LARGE(INDIRECT($L$8),ROW(C33)),""),"")</f>
        <v/>
      </c>
    </row>
    <row r="99" spans="1:5" x14ac:dyDescent="0.25">
      <c r="A99" s="3" t="s">
        <v>96</v>
      </c>
      <c r="B99" s="4">
        <v>4465395.8169999933</v>
      </c>
      <c r="C99" s="4" t="s">
        <v>162</v>
      </c>
      <c r="D99" s="8" t="str">
        <f t="array" aca="1" ref="D99" ca="1">IFERROR(IF(SUM(LARGE(INDIRECT($L$8),ROW($1:34)))&lt;=SUM(INDIRECT($L$8))*0.8,LARGE(INDIRECT($L$8),ROW(C34)),""),"")</f>
        <v/>
      </c>
    </row>
    <row r="100" spans="1:5" x14ac:dyDescent="0.25">
      <c r="A100" s="3" t="s">
        <v>97</v>
      </c>
      <c r="B100" s="4">
        <v>401583.08</v>
      </c>
      <c r="C100" s="4"/>
    </row>
    <row r="101" spans="1:5" x14ac:dyDescent="0.25">
      <c r="A101" s="3" t="s">
        <v>98</v>
      </c>
      <c r="B101" s="4">
        <v>28860.299999999992</v>
      </c>
      <c r="C101" s="4"/>
    </row>
    <row r="102" spans="1:5" x14ac:dyDescent="0.25">
      <c r="A102" s="3" t="s">
        <v>99</v>
      </c>
      <c r="B102" s="4">
        <v>599808.3000000004</v>
      </c>
      <c r="C102" s="4"/>
    </row>
    <row r="103" spans="1:5" x14ac:dyDescent="0.25">
      <c r="A103" s="3" t="s">
        <v>100</v>
      </c>
      <c r="B103" s="4">
        <v>1020773.0340000007</v>
      </c>
      <c r="C103" s="4" t="s">
        <v>162</v>
      </c>
    </row>
    <row r="104" spans="1:5" x14ac:dyDescent="0.25">
      <c r="A104" s="3" t="s">
        <v>101</v>
      </c>
      <c r="B104" s="4">
        <v>687442.9230000003</v>
      </c>
      <c r="C104" s="4"/>
    </row>
    <row r="105" spans="1:5" x14ac:dyDescent="0.25">
      <c r="A105" s="3" t="s">
        <v>102</v>
      </c>
      <c r="B105" s="4">
        <v>525370.20600000001</v>
      </c>
      <c r="C105" s="4"/>
    </row>
    <row r="106" spans="1:5" x14ac:dyDescent="0.25">
      <c r="A106" s="3" t="s">
        <v>103</v>
      </c>
      <c r="B106" s="4">
        <v>1008100.4299999992</v>
      </c>
      <c r="C106" s="4" t="s">
        <v>162</v>
      </c>
    </row>
    <row r="107" spans="1:5" x14ac:dyDescent="0.25">
      <c r="A107" s="3" t="s">
        <v>104</v>
      </c>
      <c r="B107" s="4">
        <v>14859.915000000001</v>
      </c>
      <c r="C107" s="4"/>
    </row>
    <row r="108" spans="1:5" x14ac:dyDescent="0.25">
      <c r="A108" s="3" t="s">
        <v>105</v>
      </c>
      <c r="B108" s="4">
        <v>376796.70400000049</v>
      </c>
      <c r="C108" s="4"/>
    </row>
    <row r="109" spans="1:5" x14ac:dyDescent="0.25">
      <c r="A109" s="3" t="s">
        <v>106</v>
      </c>
      <c r="B109" s="4">
        <v>4387411.972000001</v>
      </c>
      <c r="C109" s="4" t="s">
        <v>162</v>
      </c>
    </row>
    <row r="110" spans="1:5" x14ac:dyDescent="0.25">
      <c r="A110" s="3" t="s">
        <v>107</v>
      </c>
      <c r="B110" s="4">
        <v>221071.93000000011</v>
      </c>
      <c r="C110" s="4"/>
    </row>
    <row r="111" spans="1:5" x14ac:dyDescent="0.25">
      <c r="A111" s="1" t="s">
        <v>4</v>
      </c>
      <c r="B111" s="2">
        <v>25980828.499999981</v>
      </c>
      <c r="C111" s="4"/>
    </row>
    <row r="112" spans="1:5" x14ac:dyDescent="0.25">
      <c r="A112" s="3" t="s">
        <v>108</v>
      </c>
      <c r="B112" s="4">
        <v>40589.578000000009</v>
      </c>
      <c r="C112" s="4"/>
      <c r="D112" s="8">
        <f t="array" aca="1" ref="D112" ca="1">IFERROR(IF(SUM(LARGE(INDIRECT($L$9),ROW($1:1)))&lt;=SUM(INDIRECT($L$9))*0.8,LARGE(INDIRECT($L$9),ROW(C1)),""),"")</f>
        <v>7397225.1549999854</v>
      </c>
      <c r="E112" s="9" t="str">
        <f t="array" aca="1" ref="E112" ca="1">IF(IFERROR(INDEX(INDIRECT($K$9),SMALL(IF(INDIRECT($L$9)=D112,ROW(INDIRECT("1:"&amp;ROWS(INDIRECT($K$9))))),COUNTIF(D$112:D112,D112))),"")=0,"",IFERROR(INDEX(INDIRECT($K$9),SMALL(IF(INDIRECT($L$9)=D112,ROW(INDIRECT("1:"&amp;ROWS(INDIRECT($K$9))))),COUNTIF(D$112:D112,D112))),""))</f>
        <v>16604 - F133</v>
      </c>
    </row>
    <row r="113" spans="1:5" x14ac:dyDescent="0.25">
      <c r="A113" s="3" t="s">
        <v>109</v>
      </c>
      <c r="B113" s="4">
        <v>248599.22099999996</v>
      </c>
      <c r="C113" s="4"/>
      <c r="D113" s="8">
        <f t="array" aca="1" ref="D113" ca="1">IFERROR(IF(SUM(LARGE(INDIRECT($L$9),ROW($1:2)))&lt;=SUM(INDIRECT($L$9))*0.8,LARGE(INDIRECT($L$9),ROW(C2)),""),"")</f>
        <v>2899426.1950000022</v>
      </c>
      <c r="E113" s="9" t="str">
        <f t="array" aca="1" ref="E113" ca="1">IF(IFERROR(INDEX(INDIRECT($K$9),SMALL(IF(INDIRECT($L$9)=D113,ROW(INDIRECT("1:"&amp;ROWS(INDIRECT($K$9))))),COUNTIF(D$112:D113,D113))),"")=0,"",IFERROR(INDEX(INDIRECT($K$9),SMALL(IF(INDIRECT($L$9)=D113,ROW(INDIRECT("1:"&amp;ROWS(INDIRECT($K$9))))),COUNTIF(D$112:D113,D113))),""))</f>
        <v>12086 - F124</v>
      </c>
    </row>
    <row r="114" spans="1:5" x14ac:dyDescent="0.25">
      <c r="A114" s="3" t="s">
        <v>110</v>
      </c>
      <c r="B114" s="4">
        <v>346391.42599999998</v>
      </c>
      <c r="C114" s="4"/>
      <c r="D114" s="8">
        <f t="array" aca="1" ref="D114" ca="1">IFERROR(IF(SUM(LARGE(INDIRECT($L$9),ROW($1:3)))&lt;=SUM(INDIRECT($L$9))*0.8,LARGE(INDIRECT($L$9),ROW(C3)),""),"")</f>
        <v>1998745.6969999995</v>
      </c>
      <c r="E114" s="9" t="str">
        <f t="array" aca="1" ref="E114" ca="1">IF(IFERROR(INDEX(INDIRECT($K$9),SMALL(IF(INDIRECT($L$9)=D114,ROW(INDIRECT("1:"&amp;ROWS(INDIRECT($K$9))))),COUNTIF(D$112:D114,D114))),"")=0,"",IFERROR(INDEX(INDIRECT($K$9),SMALL(IF(INDIRECT($L$9)=D114,ROW(INDIRECT("1:"&amp;ROWS(INDIRECT($K$9))))),COUNTIF(D$112:D114,D114))),""))</f>
        <v>15600 - F131</v>
      </c>
    </row>
    <row r="115" spans="1:5" x14ac:dyDescent="0.25">
      <c r="A115" s="3" t="s">
        <v>111</v>
      </c>
      <c r="B115" s="4">
        <v>3081.54</v>
      </c>
      <c r="C115" s="4"/>
      <c r="D115" s="8">
        <f t="array" aca="1" ref="D115" ca="1">IFERROR(IF(SUM(LARGE(INDIRECT($L$9),ROW($1:4)))&lt;=SUM(INDIRECT($L$9))*0.8,LARGE(INDIRECT($L$9),ROW(C4)),""),"")</f>
        <v>1245342.8500000001</v>
      </c>
      <c r="E115" s="9" t="str">
        <f t="array" aca="1" ref="E115" ca="1">IF(IFERROR(INDEX(INDIRECT($K$9),SMALL(IF(INDIRECT($L$9)=D115,ROW(INDIRECT("1:"&amp;ROWS(INDIRECT($K$9))))),COUNTIF(D$112:D115,D115))),"")=0,"",IFERROR(INDEX(INDIRECT($K$9),SMALL(IF(INDIRECT($L$9)=D115,ROW(INDIRECT("1:"&amp;ROWS(INDIRECT($K$9))))),COUNTIF(D$112:D115,D115))),""))</f>
        <v>21122 - F142</v>
      </c>
    </row>
    <row r="116" spans="1:5" x14ac:dyDescent="0.25">
      <c r="A116" s="3" t="s">
        <v>112</v>
      </c>
      <c r="B116" s="4">
        <v>319755.55600000016</v>
      </c>
      <c r="C116" s="4"/>
      <c r="D116" s="8">
        <f t="array" aca="1" ref="D116" ca="1">IFERROR(IF(SUM(LARGE(INDIRECT($L$9),ROW($1:5)))&lt;=SUM(INDIRECT($L$9))*0.8,LARGE(INDIRECT($L$9),ROW(C5)),""),"")</f>
        <v>1015591.8709999988</v>
      </c>
      <c r="E116" s="9" t="str">
        <f t="array" aca="1" ref="E116" ca="1">IF(IFERROR(INDEX(INDIRECT($K$9),SMALL(IF(INDIRECT($L$9)=D116,ROW(INDIRECT("1:"&amp;ROWS(INDIRECT($K$9))))),COUNTIF(D$112:D116,D116))),"")=0,"",IFERROR(INDEX(INDIRECT($K$9),SMALL(IF(INDIRECT($L$9)=D116,ROW(INDIRECT("1:"&amp;ROWS(INDIRECT($K$9))))),COUNTIF(D$112:D116,D116))),""))</f>
        <v>22628 - F145</v>
      </c>
    </row>
    <row r="117" spans="1:5" x14ac:dyDescent="0.25">
      <c r="A117" s="3" t="s">
        <v>113</v>
      </c>
      <c r="B117" s="4">
        <v>459324.6379999998</v>
      </c>
      <c r="C117" s="4"/>
      <c r="D117" s="8">
        <f t="array" aca="1" ref="D117" ca="1">IFERROR(IF(SUM(LARGE(INDIRECT($L$9),ROW($1:6)))&lt;=SUM(INDIRECT($L$9))*0.8,LARGE(INDIRECT($L$9),ROW(C6)),""),"")</f>
        <v>921926.05899999966</v>
      </c>
      <c r="E117" s="9" t="str">
        <f t="array" aca="1" ref="E117" ca="1">IF(IFERROR(INDEX(INDIRECT($K$9),SMALL(IF(INDIRECT($L$9)=D117,ROW(INDIRECT("1:"&amp;ROWS(INDIRECT($K$9))))),COUNTIF(D$112:D117,D117))),"")=0,"",IFERROR(INDEX(INDIRECT($K$9),SMALL(IF(INDIRECT($L$9)=D117,ROW(INDIRECT("1:"&amp;ROWS(INDIRECT($K$9))))),COUNTIF(D$112:D117,D117))),""))</f>
        <v>8572 - F117</v>
      </c>
    </row>
    <row r="118" spans="1:5" x14ac:dyDescent="0.25">
      <c r="A118" s="3" t="s">
        <v>114</v>
      </c>
      <c r="B118" s="4">
        <v>178050.40800000005</v>
      </c>
      <c r="C118" s="4"/>
      <c r="D118" s="8">
        <f t="array" aca="1" ref="D118" ca="1">IFERROR(IF(SUM(LARGE(INDIRECT($L$9),ROW($1:7)))&lt;=SUM(INDIRECT($L$9))*0.8,LARGE(INDIRECT($L$9),ROW(C7)),""),"")</f>
        <v>812708.2640000009</v>
      </c>
      <c r="E118" s="9" t="str">
        <f t="array" aca="1" ref="E118" ca="1">IF(IFERROR(INDEX(INDIRECT($K$9),SMALL(IF(INDIRECT($L$9)=D118,ROW(INDIRECT("1:"&amp;ROWS(INDIRECT($K$9))))),COUNTIF(D$112:D118,D118))),"")=0,"",IFERROR(INDEX(INDIRECT($K$9),SMALL(IF(INDIRECT($L$9)=D118,ROW(INDIRECT("1:"&amp;ROWS(INDIRECT($K$9))))),COUNTIF(D$112:D118,D118))),""))</f>
        <v>5560 - F111</v>
      </c>
    </row>
    <row r="119" spans="1:5" x14ac:dyDescent="0.25">
      <c r="A119" s="3" t="s">
        <v>115</v>
      </c>
      <c r="B119" s="4">
        <v>432795.45599999989</v>
      </c>
      <c r="C119" s="4"/>
      <c r="D119" s="8">
        <f t="array" aca="1" ref="D119" ca="1">IFERROR(IF(SUM(LARGE(INDIRECT($L$9),ROW($1:8)))&lt;=SUM(INDIRECT($L$9))*0.8,LARGE(INDIRECT($L$9),ROW(C8)),""),"")</f>
        <v>783060.58800000022</v>
      </c>
      <c r="E119" s="9" t="str">
        <f t="array" aca="1" ref="E119" ca="1">IF(IFERROR(INDEX(INDIRECT($K$9),SMALL(IF(INDIRECT($L$9)=D119,ROW(INDIRECT("1:"&amp;ROWS(INDIRECT($K$9))))),COUNTIF(D$112:D119,D119))),"")=0,"",IFERROR(INDEX(INDIRECT($K$9),SMALL(IF(INDIRECT($L$9)=D119,ROW(INDIRECT("1:"&amp;ROWS(INDIRECT($K$9))))),COUNTIF(D$112:D119,D119))),""))</f>
        <v>19616 - F139</v>
      </c>
    </row>
    <row r="120" spans="1:5" x14ac:dyDescent="0.25">
      <c r="A120" s="3" t="s">
        <v>116</v>
      </c>
      <c r="B120" s="4">
        <v>348118.32600000018</v>
      </c>
      <c r="C120" s="4"/>
      <c r="D120" s="8">
        <f t="array" aca="1" ref="D120" ca="1">IFERROR(IF(SUM(LARGE(INDIRECT($L$9),ROW($1:9)))&lt;=SUM(INDIRECT($L$9))*0.8,LARGE(INDIRECT($L$9),ROW(C9)),""),"")</f>
        <v>685883.72900000215</v>
      </c>
      <c r="E120" s="9" t="str">
        <f t="array" aca="1" ref="E120" ca="1">IF(IFERROR(INDEX(INDIRECT($K$9),SMALL(IF(INDIRECT($L$9)=D120,ROW(INDIRECT("1:"&amp;ROWS(INDIRECT($K$9))))),COUNTIF(D$112:D120,D120))),"")=0,"",IFERROR(INDEX(INDIRECT($K$9),SMALL(IF(INDIRECT($L$9)=D120,ROW(INDIRECT("1:"&amp;ROWS(INDIRECT($K$9))))),COUNTIF(D$112:D120,D120))),""))</f>
        <v>13090 - F126</v>
      </c>
    </row>
    <row r="121" spans="1:5" x14ac:dyDescent="0.25">
      <c r="A121" s="3" t="s">
        <v>117</v>
      </c>
      <c r="B121" s="4">
        <v>812708.2640000009</v>
      </c>
      <c r="C121" s="4"/>
      <c r="D121" s="8">
        <f t="array" aca="1" ref="D121" ca="1">IFERROR(IF(SUM(LARGE(INDIRECT($L$9),ROW($1:10)))&lt;=SUM(INDIRECT($L$9))*0.8,LARGE(INDIRECT($L$9),ROW(C10)),""),"")</f>
        <v>586764.16400000011</v>
      </c>
      <c r="E121" s="9" t="str">
        <f t="array" aca="1" ref="E121" ca="1">IF(IFERROR(INDEX(INDIRECT($K$9),SMALL(IF(INDIRECT($L$9)=D121,ROW(INDIRECT("1:"&amp;ROWS(INDIRECT($K$9))))),COUNTIF(D$112:D121,D121))),"")=0,"",IFERROR(INDEX(INDIRECT($K$9),SMALL(IF(INDIRECT($L$9)=D121,ROW(INDIRECT("1:"&amp;ROWS(INDIRECT($K$9))))),COUNTIF(D$112:D121,D121))),""))</f>
        <v>15098 - F130</v>
      </c>
    </row>
    <row r="122" spans="1:5" x14ac:dyDescent="0.25">
      <c r="A122" s="3" t="s">
        <v>118</v>
      </c>
      <c r="B122" s="4">
        <v>140933.09000000005</v>
      </c>
      <c r="C122" s="4"/>
      <c r="D122" s="8">
        <f t="array" aca="1" ref="D122" ca="1">IFERROR(IF(SUM(LARGE(INDIRECT($L$9),ROW($1:11)))&lt;=SUM(INDIRECT($L$9))*0.8,LARGE(INDIRECT($L$9),ROW(C11)),""),"")</f>
        <v>515722.96799999988</v>
      </c>
      <c r="E122" s="9" t="str">
        <f t="array" aca="1" ref="E122" ca="1">IF(IFERROR(INDEX(INDIRECT($K$9),SMALL(IF(INDIRECT($L$9)=D122,ROW(INDIRECT("1:"&amp;ROWS(INDIRECT($K$9))))),COUNTIF(D$112:D122,D122))),"")=0,"",IFERROR(INDEX(INDIRECT($K$9),SMALL(IF(INDIRECT($L$9)=D122,ROW(INDIRECT("1:"&amp;ROWS(INDIRECT($K$9))))),COUNTIF(D$112:D122,D122))),""))</f>
        <v>27648 - F155</v>
      </c>
    </row>
    <row r="123" spans="1:5" x14ac:dyDescent="0.25">
      <c r="A123" s="3" t="s">
        <v>119</v>
      </c>
      <c r="B123" s="4">
        <v>26549.511999999995</v>
      </c>
      <c r="C123" s="4"/>
      <c r="D123" s="8">
        <f t="array" aca="1" ref="D123" ca="1">IFERROR(IF(SUM(LARGE(INDIRECT($L$9),ROW($1:12)))&lt;=SUM(INDIRECT($L$9))*0.8,LARGE(INDIRECT($L$9),ROW(C12)),""),"")</f>
        <v>512353.31700000027</v>
      </c>
      <c r="E123" s="9" t="str">
        <f t="array" aca="1" ref="E123" ca="1">IF(IFERROR(INDEX(INDIRECT($K$9),SMALL(IF(INDIRECT($L$9)=D123,ROW(INDIRECT("1:"&amp;ROWS(INDIRECT($K$9))))),COUNTIF(D$112:D123,D123))),"")=0,"",IFERROR(INDEX(INDIRECT($K$9),SMALL(IF(INDIRECT($L$9)=D123,ROW(INDIRECT("1:"&amp;ROWS(INDIRECT($K$9))))),COUNTIF(D$112:D123,D123))),""))</f>
        <v>22126 - F144</v>
      </c>
    </row>
    <row r="124" spans="1:5" x14ac:dyDescent="0.25">
      <c r="A124" s="3" t="s">
        <v>120</v>
      </c>
      <c r="B124" s="4">
        <v>124438.97699999998</v>
      </c>
      <c r="C124" s="4"/>
      <c r="D124" s="8">
        <f t="array" aca="1" ref="D124" ca="1">IFERROR(IF(SUM(LARGE(INDIRECT($L$9),ROW($1:13)))&lt;=SUM(INDIRECT($L$9))*0.8,LARGE(INDIRECT($L$9),ROW(C13)),""),"")</f>
        <v>459324.6379999998</v>
      </c>
      <c r="E124" s="9" t="str">
        <f t="array" aca="1" ref="E124" ca="1">IF(IFERROR(INDEX(INDIRECT($K$9),SMALL(IF(INDIRECT($L$9)=D124,ROW(INDIRECT("1:"&amp;ROWS(INDIRECT($K$9))))),COUNTIF(D$112:D124,D124))),"")=0,"",IFERROR(INDEX(INDIRECT($K$9),SMALL(IF(INDIRECT($L$9)=D124,ROW(INDIRECT("1:"&amp;ROWS(INDIRECT($K$9))))),COUNTIF(D$112:D124,D124))),""))</f>
        <v>3552 - F107</v>
      </c>
    </row>
    <row r="125" spans="1:5" x14ac:dyDescent="0.25">
      <c r="A125" s="3" t="s">
        <v>121</v>
      </c>
      <c r="B125" s="4">
        <v>52461.95900000001</v>
      </c>
      <c r="C125" s="4"/>
      <c r="D125" s="8">
        <f t="array" aca="1" ref="D125" ca="1">IFERROR(IF(SUM(LARGE(INDIRECT($L$9),ROW($1:14)))&lt;=SUM(INDIRECT($L$9))*0.8,LARGE(INDIRECT($L$9),ROW(C14)),""),"")</f>
        <v>447931.54299999995</v>
      </c>
      <c r="E125" s="9" t="str">
        <f t="array" aca="1" ref="E125" ca="1">IF(IFERROR(INDEX(INDIRECT($K$9),SMALL(IF(INDIRECT($L$9)=D125,ROW(INDIRECT("1:"&amp;ROWS(INDIRECT($K$9))))),COUNTIF(D$112:D125,D125))),"")=0,"",IFERROR(INDEX(INDIRECT($K$9),SMALL(IF(INDIRECT($L$9)=D125,ROW(INDIRECT("1:"&amp;ROWS(INDIRECT($K$9))))),COUNTIF(D$112:D125,D125))),""))</f>
        <v>24636 - F149</v>
      </c>
    </row>
    <row r="126" spans="1:5" x14ac:dyDescent="0.25">
      <c r="A126" s="3" t="s">
        <v>122</v>
      </c>
      <c r="B126" s="4">
        <v>170059.47799999989</v>
      </c>
      <c r="C126" s="4"/>
      <c r="D126" s="8">
        <f t="array" aca="1" ref="D126" ca="1">IFERROR(IF(SUM(LARGE(INDIRECT($L$9),ROW($1:15)))&lt;=SUM(INDIRECT($L$9))*0.8,LARGE(INDIRECT($L$9),ROW(C15)),""),"")</f>
        <v>432795.45599999989</v>
      </c>
      <c r="E126" s="9" t="str">
        <f t="array" aca="1" ref="E126" ca="1">IF(IFERROR(INDEX(INDIRECT($K$9),SMALL(IF(INDIRECT($L$9)=D126,ROW(INDIRECT("1:"&amp;ROWS(INDIRECT($K$9))))),COUNTIF(D$112:D126,D126))),"")=0,"",IFERROR(INDEX(INDIRECT($K$9),SMALL(IF(INDIRECT($L$9)=D126,ROW(INDIRECT("1:"&amp;ROWS(INDIRECT($K$9))))),COUNTIF(D$112:D126,D126))),""))</f>
        <v>4556 - F109</v>
      </c>
    </row>
    <row r="127" spans="1:5" x14ac:dyDescent="0.25">
      <c r="A127" s="3" t="s">
        <v>123</v>
      </c>
      <c r="B127" s="4">
        <v>921926.05899999966</v>
      </c>
      <c r="C127" s="4"/>
      <c r="D127" s="8" t="str">
        <f t="array" aca="1" ref="D127" ca="1">IFERROR(IF(SUM(LARGE(INDIRECT($L$9),ROW($1:16)))&lt;=SUM(INDIRECT($L$9))*0.8,LARGE(INDIRECT($L$9),ROW(C16)),""),"")</f>
        <v/>
      </c>
      <c r="E127" s="9" t="str">
        <f t="array" aca="1" ref="E127" ca="1">IF(IFERROR(INDEX(INDIRECT($K$9),SMALL(IF(INDIRECT($L$9)=D127,ROW(INDIRECT("1:"&amp;ROWS(INDIRECT($K$9))))),COUNTIF(D$112:D127,D127))),"")=0,"",IFERROR(INDEX(INDIRECT($K$9),SMALL(IF(INDIRECT($L$9)=D127,ROW(INDIRECT("1:"&amp;ROWS(INDIRECT($K$9))))),COUNTIF(D$112:D127,D127))),""))</f>
        <v/>
      </c>
    </row>
    <row r="128" spans="1:5" x14ac:dyDescent="0.25">
      <c r="A128" s="3" t="s">
        <v>124</v>
      </c>
      <c r="B128" s="4">
        <v>62230.818999999996</v>
      </c>
      <c r="C128" s="4"/>
      <c r="D128" s="8" t="str">
        <f t="array" aca="1" ref="D128" ca="1">IFERROR(IF(SUM(LARGE(INDIRECT($L$9),ROW($1:17)))&lt;=SUM(INDIRECT($L$9))*0.8,LARGE(INDIRECT($L$9),ROW(C17)),""),"")</f>
        <v/>
      </c>
      <c r="E128" s="9" t="str">
        <f t="array" aca="1" ref="E128" ca="1">IF(IFERROR(INDEX(INDIRECT($K$9),SMALL(IF(INDIRECT($L$9)=D128,ROW(INDIRECT("1:"&amp;ROWS(INDIRECT($K$9))))),COUNTIF(D$112:D128,D128))),"")=0,"",IFERROR(INDEX(INDIRECT($K$9),SMALL(IF(INDIRECT($L$9)=D128,ROW(INDIRECT("1:"&amp;ROWS(INDIRECT($K$9))))),COUNTIF(D$112:D128,D128))),""))</f>
        <v/>
      </c>
    </row>
    <row r="129" spans="1:5" x14ac:dyDescent="0.25">
      <c r="A129" s="3" t="s">
        <v>125</v>
      </c>
      <c r="B129" s="4">
        <v>20061.062999999998</v>
      </c>
      <c r="C129" s="4"/>
      <c r="D129" s="8" t="str">
        <f t="array" aca="1" ref="D129" ca="1">IFERROR(IF(SUM(LARGE(INDIRECT($L$9),ROW($1:18)))&lt;=SUM(INDIRECT($L$9))*0.8,LARGE(INDIRECT($L$9),ROW(C18)),""),"")</f>
        <v/>
      </c>
      <c r="E129" s="9" t="str">
        <f t="array" aca="1" ref="E129" ca="1">IF(IFERROR(INDEX(INDIRECT($K$9),SMALL(IF(INDIRECT($L$9)=D129,ROW(INDIRECT("1:"&amp;ROWS(INDIRECT($K$9))))),COUNTIF(D$112:D129,D129))),"")=0,"",IFERROR(INDEX(INDIRECT($K$9),SMALL(IF(INDIRECT($L$9)=D129,ROW(INDIRECT("1:"&amp;ROWS(INDIRECT($K$9))))),COUNTIF(D$112:D129,D129))),""))</f>
        <v/>
      </c>
    </row>
    <row r="130" spans="1:5" x14ac:dyDescent="0.25">
      <c r="A130" s="3" t="s">
        <v>126</v>
      </c>
      <c r="B130" s="4">
        <v>389124.07300000015</v>
      </c>
      <c r="C130" s="4"/>
      <c r="D130" s="8" t="str">
        <f t="array" aca="1" ref="D130" ca="1">IFERROR(IF(SUM(LARGE(INDIRECT($L$9),ROW($1:19)))&lt;=SUM(INDIRECT($L$9))*0.8,LARGE(INDIRECT($L$9),ROW(C19)),""),"")</f>
        <v/>
      </c>
      <c r="E130" s="9" t="str">
        <f t="array" aca="1" ref="E130" ca="1">IF(IFERROR(INDEX(INDIRECT($K$9),SMALL(IF(INDIRECT($L$9)=D130,ROW(INDIRECT("1:"&amp;ROWS(INDIRECT($K$9))))),COUNTIF(D$112:D130,D130))),"")=0,"",IFERROR(INDEX(INDIRECT($K$9),SMALL(IF(INDIRECT($L$9)=D130,ROW(INDIRECT("1:"&amp;ROWS(INDIRECT($K$9))))),COUNTIF(D$112:D130,D130))),""))</f>
        <v/>
      </c>
    </row>
    <row r="131" spans="1:5" x14ac:dyDescent="0.25">
      <c r="A131" s="3" t="s">
        <v>127</v>
      </c>
      <c r="B131" s="4">
        <v>338219.98600000009</v>
      </c>
      <c r="C131" s="4"/>
      <c r="D131" s="8" t="str">
        <f t="array" aca="1" ref="D131" ca="1">IFERROR(IF(SUM(LARGE(INDIRECT($L$9),ROW($1:20)))&lt;=SUM(INDIRECT($L$9))*0.8,LARGE(INDIRECT($L$9),ROW(C20)),""),"")</f>
        <v/>
      </c>
      <c r="E131" s="9" t="str">
        <f t="array" aca="1" ref="E131" ca="1">IF(IFERROR(INDEX(INDIRECT($K$9),SMALL(IF(INDIRECT($L$9)=D131,ROW(INDIRECT("1:"&amp;ROWS(INDIRECT($K$9))))),COUNTIF(D$112:D131,D131))),"")=0,"",IFERROR(INDEX(INDIRECT($K$9),SMALL(IF(INDIRECT($L$9)=D131,ROW(INDIRECT("1:"&amp;ROWS(INDIRECT($K$9))))),COUNTIF(D$112:D131,D131))),""))</f>
        <v/>
      </c>
    </row>
    <row r="132" spans="1:5" x14ac:dyDescent="0.25">
      <c r="A132" s="3" t="s">
        <v>128</v>
      </c>
      <c r="B132" s="4">
        <v>65067.207000000009</v>
      </c>
      <c r="C132" s="4"/>
    </row>
    <row r="133" spans="1:5" x14ac:dyDescent="0.25">
      <c r="A133" s="3" t="s">
        <v>129</v>
      </c>
      <c r="B133" s="4">
        <v>234243.50600000017</v>
      </c>
      <c r="C133" s="4"/>
    </row>
    <row r="134" spans="1:5" x14ac:dyDescent="0.25">
      <c r="A134" s="3" t="s">
        <v>130</v>
      </c>
      <c r="B134" s="4">
        <v>2899426.1950000022</v>
      </c>
      <c r="C134" s="4"/>
    </row>
    <row r="135" spans="1:5" x14ac:dyDescent="0.25">
      <c r="A135" s="3" t="s">
        <v>131</v>
      </c>
      <c r="B135" s="4">
        <v>5245.2749999999996</v>
      </c>
      <c r="C135" s="4"/>
    </row>
    <row r="136" spans="1:5" x14ac:dyDescent="0.25">
      <c r="A136" s="3" t="s">
        <v>132</v>
      </c>
      <c r="B136" s="4">
        <v>685883.72900000215</v>
      </c>
      <c r="C136" s="4"/>
    </row>
    <row r="137" spans="1:5" x14ac:dyDescent="0.25">
      <c r="A137" s="3" t="s">
        <v>133</v>
      </c>
      <c r="B137" s="4">
        <v>41495.301000000007</v>
      </c>
      <c r="C137" s="4"/>
    </row>
    <row r="138" spans="1:5" x14ac:dyDescent="0.25">
      <c r="A138" s="3" t="s">
        <v>134</v>
      </c>
      <c r="B138" s="4">
        <v>50542.8</v>
      </c>
      <c r="C138" s="4"/>
    </row>
    <row r="139" spans="1:5" x14ac:dyDescent="0.25">
      <c r="A139" s="3" t="s">
        <v>135</v>
      </c>
      <c r="B139" s="4">
        <v>4132.9440000000013</v>
      </c>
      <c r="C139" s="4"/>
    </row>
    <row r="140" spans="1:5" x14ac:dyDescent="0.25">
      <c r="A140" s="3" t="s">
        <v>136</v>
      </c>
      <c r="B140" s="4">
        <v>586764.16400000011</v>
      </c>
      <c r="C140" s="4"/>
    </row>
    <row r="141" spans="1:5" x14ac:dyDescent="0.25">
      <c r="A141" s="3" t="s">
        <v>137</v>
      </c>
      <c r="B141" s="4">
        <v>1998745.6969999995</v>
      </c>
      <c r="C141" s="4"/>
    </row>
    <row r="142" spans="1:5" x14ac:dyDescent="0.25">
      <c r="A142" s="3" t="s">
        <v>138</v>
      </c>
      <c r="B142" s="4">
        <v>526.67999999999995</v>
      </c>
      <c r="C142" s="4"/>
    </row>
    <row r="143" spans="1:5" x14ac:dyDescent="0.25">
      <c r="A143" s="3" t="s">
        <v>139</v>
      </c>
      <c r="B143" s="4">
        <v>7397225.1549999854</v>
      </c>
      <c r="C143" s="4"/>
    </row>
    <row r="144" spans="1:5" x14ac:dyDescent="0.25">
      <c r="A144" s="3" t="s">
        <v>140</v>
      </c>
      <c r="B144" s="4">
        <v>178369.17799999996</v>
      </c>
      <c r="C144" s="4"/>
    </row>
    <row r="145" spans="1:3" x14ac:dyDescent="0.25">
      <c r="A145" s="3" t="s">
        <v>141</v>
      </c>
      <c r="B145" s="4">
        <v>230416.5149999999</v>
      </c>
      <c r="C145" s="4"/>
    </row>
    <row r="146" spans="1:3" x14ac:dyDescent="0.25">
      <c r="A146" s="3" t="s">
        <v>142</v>
      </c>
      <c r="B146" s="4">
        <v>239277.87799999997</v>
      </c>
      <c r="C146" s="4"/>
    </row>
    <row r="147" spans="1:3" x14ac:dyDescent="0.25">
      <c r="A147" s="3" t="s">
        <v>143</v>
      </c>
      <c r="B147" s="4">
        <v>55662.575999999957</v>
      </c>
      <c r="C147" s="4"/>
    </row>
    <row r="148" spans="1:3" x14ac:dyDescent="0.25">
      <c r="A148" s="3" t="s">
        <v>144</v>
      </c>
      <c r="B148" s="4">
        <v>143179.23200000008</v>
      </c>
      <c r="C148" s="4"/>
    </row>
    <row r="149" spans="1:3" x14ac:dyDescent="0.25">
      <c r="A149" s="3" t="s">
        <v>145</v>
      </c>
      <c r="B149" s="4">
        <v>783060.58800000022</v>
      </c>
      <c r="C149" s="4"/>
    </row>
    <row r="150" spans="1:3" x14ac:dyDescent="0.25">
      <c r="A150" s="3" t="s">
        <v>146</v>
      </c>
      <c r="B150" s="4">
        <v>5102.3209999999999</v>
      </c>
      <c r="C150" s="4"/>
    </row>
    <row r="151" spans="1:3" x14ac:dyDescent="0.25">
      <c r="A151" s="3" t="s">
        <v>147</v>
      </c>
      <c r="B151" s="4">
        <v>153869.75500000009</v>
      </c>
      <c r="C151" s="4"/>
    </row>
    <row r="152" spans="1:3" x14ac:dyDescent="0.25">
      <c r="A152" s="3" t="s">
        <v>148</v>
      </c>
      <c r="B152" s="4">
        <v>1245342.8500000001</v>
      </c>
      <c r="C152" s="4"/>
    </row>
    <row r="153" spans="1:3" x14ac:dyDescent="0.25">
      <c r="A153" s="3" t="s">
        <v>149</v>
      </c>
      <c r="B153" s="4">
        <v>74006.208999999973</v>
      </c>
      <c r="C153" s="4"/>
    </row>
    <row r="154" spans="1:3" x14ac:dyDescent="0.25">
      <c r="A154" s="3" t="s">
        <v>150</v>
      </c>
      <c r="B154" s="4">
        <v>512353.31700000027</v>
      </c>
      <c r="C154" s="4"/>
    </row>
    <row r="155" spans="1:3" x14ac:dyDescent="0.25">
      <c r="A155" s="3" t="s">
        <v>151</v>
      </c>
      <c r="B155" s="4">
        <v>1015591.8709999988</v>
      </c>
      <c r="C155" s="4"/>
    </row>
    <row r="156" spans="1:3" x14ac:dyDescent="0.25">
      <c r="A156" s="3" t="s">
        <v>152</v>
      </c>
      <c r="B156" s="4">
        <v>91768.717000000004</v>
      </c>
      <c r="C156" s="4"/>
    </row>
    <row r="157" spans="1:3" x14ac:dyDescent="0.25">
      <c r="A157" s="3" t="s">
        <v>153</v>
      </c>
      <c r="B157" s="4">
        <v>54645.840000000069</v>
      </c>
      <c r="C157" s="4"/>
    </row>
    <row r="158" spans="1:3" x14ac:dyDescent="0.25">
      <c r="A158" s="3" t="s">
        <v>154</v>
      </c>
      <c r="B158" s="4">
        <v>225705.86099999992</v>
      </c>
      <c r="C158" s="4"/>
    </row>
    <row r="159" spans="1:3" x14ac:dyDescent="0.25">
      <c r="A159" s="3" t="s">
        <v>155</v>
      </c>
      <c r="B159" s="4">
        <v>447931.54299999995</v>
      </c>
      <c r="C159" s="4"/>
    </row>
    <row r="160" spans="1:3" x14ac:dyDescent="0.25">
      <c r="A160" s="3" t="s">
        <v>156</v>
      </c>
      <c r="B160" s="4">
        <v>216583.12999999983</v>
      </c>
      <c r="C160" s="4"/>
    </row>
    <row r="161" spans="1:3" x14ac:dyDescent="0.25">
      <c r="A161" s="3" t="s">
        <v>157</v>
      </c>
      <c r="B161" s="4">
        <v>84111.867000000013</v>
      </c>
      <c r="C161" s="4"/>
    </row>
    <row r="162" spans="1:3" x14ac:dyDescent="0.25">
      <c r="A162" s="3" t="s">
        <v>158</v>
      </c>
      <c r="B162" s="4">
        <v>134341.92600000004</v>
      </c>
      <c r="C162" s="4"/>
    </row>
    <row r="163" spans="1:3" x14ac:dyDescent="0.25">
      <c r="A163" s="3" t="s">
        <v>159</v>
      </c>
      <c r="B163" s="4">
        <v>19572.671999999999</v>
      </c>
      <c r="C163" s="4"/>
    </row>
    <row r="164" spans="1:3" x14ac:dyDescent="0.25">
      <c r="A164" s="3" t="s">
        <v>160</v>
      </c>
      <c r="B164" s="4">
        <v>149493.6039999999</v>
      </c>
      <c r="C164" s="4"/>
    </row>
    <row r="165" spans="1:3" x14ac:dyDescent="0.25">
      <c r="A165" s="3" t="s">
        <v>161</v>
      </c>
      <c r="B165" s="4">
        <v>515722.96799999988</v>
      </c>
      <c r="C165" s="4"/>
    </row>
    <row r="166" spans="1:3" x14ac:dyDescent="0.25">
      <c r="A166" s="6" t="s">
        <v>55</v>
      </c>
      <c r="B166" s="7">
        <f>SUBTOTAL(109,B5:B165)/2</f>
        <v>107786332.24399996</v>
      </c>
      <c r="C16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2018-03-22T11:32:30Z</dcterms:created>
  <dcterms:modified xsi:type="dcterms:W3CDTF">2018-03-22T18:48:35Z</dcterms:modified>
</cp:coreProperties>
</file>